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정보" sheetId="1" r:id="rId4"/>
    <sheet state="visible" name="요약" sheetId="2" r:id="rId5"/>
    <sheet state="hidden" name="년간" sheetId="3" r:id="rId6"/>
    <sheet state="hidden" name="월간" sheetId="4" r:id="rId7"/>
    <sheet state="visible" name="상세" sheetId="5" r:id="rId8"/>
    <sheet state="visible" name="사원" sheetId="6" r:id="rId9"/>
    <sheet state="visible" name="직원" sheetId="7" r:id="rId10"/>
    <sheet state="hidden" name="연차" sheetId="8" r:id="rId11"/>
    <sheet state="hidden" name="휴일" sheetId="9" r:id="rId12"/>
    <sheet state="hidden" name="휴가" sheetId="10" r:id="rId13"/>
    <sheet state="hidden" name="휴게" sheetId="11" r:id="rId14"/>
    <sheet state="hidden" name="목록" sheetId="12" r:id="rId15"/>
    <sheet state="hidden" name="샘플" sheetId="13" r:id="rId16"/>
    <sheet state="hidden" name="달력" sheetId="14" r:id="rId17"/>
  </sheets>
  <definedNames>
    <definedName localSheetId="12" name="박준현">'샘플'!$A:$P</definedName>
    <definedName localSheetId="6" name="박준현">'직원'!$A:$P</definedName>
    <definedName name="사원정보">'사원'!$A:$P</definedName>
    <definedName name="사원제목">'사원'!$1:$1</definedName>
    <definedName name="박준현">#REF!</definedName>
    <definedName name="양력휴일">'휴일'!$A:$B</definedName>
    <definedName name="휴게시간">'휴게'!$B$1</definedName>
    <definedName name="양력지정휴일">'휴일'!$D:$E</definedName>
    <definedName name="음력휴일">'휴일'!$G:$H</definedName>
    <definedName name="음력지정휴일">'휴일'!$J:$K</definedName>
    <definedName name="지정휴게시간">'휴게'!$D:$E</definedName>
    <definedName name="달력데이터">'달력'!$A:$G</definedName>
    <definedName name="목록년">'목록'!$A:$A</definedName>
    <definedName name="연차목록">'연차'!$G:$G</definedName>
    <definedName name="달력제목">'달력'!$1:$1</definedName>
    <definedName name="연차근속년수">'연차'!$A$1:$B$23</definedName>
    <definedName name="연차지정일수">'연차'!$G:$H</definedName>
    <definedName name="사원목록">'사원'!$A:$A</definedName>
    <definedName name="목록월">'목록'!$C:$C</definedName>
    <definedName name="연차근속월수">'연차'!$D$1:$E$13</definedName>
    <definedName hidden="1" localSheetId="6" name="_xlnm._FilterDatabase">'직원'!$A$1:$P$4384</definedName>
    <definedName hidden="1" localSheetId="12" name="_xlnm._FilterDatabase">'샘플'!$A$1:$P$4384</definedName>
  </definedNames>
  <calcPr/>
</workbook>
</file>

<file path=xl/sharedStrings.xml><?xml version="1.0" encoding="utf-8"?>
<sst xmlns="http://schemas.openxmlformats.org/spreadsheetml/2006/main" count="23183" uniqueCount="474">
  <si>
    <t>근무일지</t>
  </si>
  <si>
    <t>근무시간 작성 시 주별, 월별 및 년간 근무시간을 조회 할 수 있는 구글 스프레드 시트 양식 입니다.</t>
  </si>
  <si>
    <t>제작자</t>
  </si>
  <si>
    <t>박준현</t>
  </si>
  <si>
    <t>배포 버전</t>
  </si>
  <si>
    <t>2.0.0</t>
  </si>
  <si>
    <t>개발 버전</t>
  </si>
  <si>
    <t>1.7.0</t>
  </si>
  <si>
    <t>시트</t>
  </si>
  <si>
    <t>정보</t>
  </si>
  <si>
    <t>요약</t>
  </si>
  <si>
    <t>년간</t>
  </si>
  <si>
    <t>월간</t>
  </si>
  <si>
    <t>상세</t>
  </si>
  <si>
    <t>연차</t>
  </si>
  <si>
    <t>사원</t>
  </si>
  <si>
    <t>목록</t>
  </si>
  <si>
    <t>휴게</t>
  </si>
  <si>
    <t>휴일</t>
  </si>
  <si>
    <t>달력</t>
  </si>
  <si>
    <t>샘플</t>
  </si>
  <si>
    <t>직원</t>
  </si>
  <si>
    <t>업데이트 내역</t>
  </si>
  <si>
    <t>메모</t>
  </si>
  <si>
    <t>직원 시트 추가</t>
  </si>
  <si>
    <t>1.6.9</t>
  </si>
  <si>
    <t>년도 필터 적용시 이후 년도가 자동으로 변경 됨</t>
  </si>
  <si>
    <t>1.6.8</t>
  </si>
  <si>
    <t>기본 연차일수를 입사일 기준에서 회계년도 기준으로 변경</t>
  </si>
  <si>
    <t>1.6.7</t>
  </si>
  <si>
    <t>양력지정 휴일 업데이트</t>
  </si>
  <si>
    <t>1.6.6</t>
  </si>
  <si>
    <t>연차시트 연차 및 휴가 산정기준 추가</t>
  </si>
  <si>
    <t>1.6.5</t>
  </si>
  <si>
    <t>문서 기본 글꼴 크기 변경 및 정보시트 수정</t>
  </si>
  <si>
    <t>1.6.4</t>
  </si>
  <si>
    <t>정보시트 배포 버전 추가</t>
  </si>
  <si>
    <t>1.6.3</t>
  </si>
  <si>
    <t>상세시트 합계 오류 처리 추가</t>
  </si>
  <si>
    <t>1.6.2</t>
  </si>
  <si>
    <t>년간시트 시작년도 변경시 이후년도 자동 적용</t>
  </si>
  <si>
    <t>1.6.1</t>
  </si>
  <si>
    <t>날짜 2032년까지 추가 및 패치 버전 기록 삭제</t>
  </si>
  <si>
    <t>1.6.0</t>
  </si>
  <si>
    <t>년간 및 월간 시트 추가 및 요약 시트 수정</t>
  </si>
  <si>
    <t>1.5.3</t>
  </si>
  <si>
    <t>요약시트 직원 평균 추가</t>
  </si>
  <si>
    <t>1.5.2</t>
  </si>
  <si>
    <t>요약시트 연차정보 수정</t>
  </si>
  <si>
    <t>1.5.1</t>
  </si>
  <si>
    <t>버전 기록 한계 도달하여 패치 버전 기록 삭제</t>
  </si>
  <si>
    <t>1.5.0</t>
  </si>
  <si>
    <t>휴일시트 수정시 각 사원 시트에 실시간 적용 추가</t>
  </si>
  <si>
    <t>1.4.4</t>
  </si>
  <si>
    <t>양력 휴일 근로자의 날 추가</t>
  </si>
  <si>
    <t>1.4.3</t>
  </si>
  <si>
    <t>에러 처리 텍스트 수정</t>
  </si>
  <si>
    <t>1.4.2</t>
  </si>
  <si>
    <t>요약시트 연차정보 추가</t>
  </si>
  <si>
    <t>1.4.1</t>
  </si>
  <si>
    <t>날짜시트 서식 범위 수정</t>
  </si>
  <si>
    <t>1.4.0</t>
  </si>
  <si>
    <t>상세시트 연차정보 추가</t>
  </si>
  <si>
    <t>1.3.1</t>
  </si>
  <si>
    <t>합계시간이 정상적으로 반영 되지 않는 현상 수정</t>
  </si>
  <si>
    <t>1.3.0</t>
  </si>
  <si>
    <t>양력지정휴일, 지정휴게시간 추가</t>
  </si>
  <si>
    <t>1.2.3</t>
  </si>
  <si>
    <t>근로시간에 휴게시간(1시간) 적용</t>
  </si>
  <si>
    <t>1.2.2</t>
  </si>
  <si>
    <t>연간 함수 동적으로 변환</t>
  </si>
  <si>
    <t>1.2.1</t>
  </si>
  <si>
    <t>설연휴 기간 오차 수정</t>
  </si>
  <si>
    <t>1.2.0</t>
  </si>
  <si>
    <t>공휴일 추가</t>
  </si>
  <si>
    <t>1.1.1</t>
  </si>
  <si>
    <t>잘못된 함수 사용 수정</t>
  </si>
  <si>
    <t>1.1.0</t>
  </si>
  <si>
    <t>사용자 상세 조회 추기</t>
  </si>
  <si>
    <t>1.0.0</t>
  </si>
  <si>
    <t>최초 배포</t>
  </si>
  <si>
    <t>년도</t>
  </si>
  <si>
    <t>2022년</t>
  </si>
  <si>
    <t>월</t>
  </si>
  <si>
    <t>1월</t>
  </si>
  <si>
    <t>전체</t>
  </si>
  <si>
    <t>1주</t>
  </si>
  <si>
    <t>2주</t>
  </si>
  <si>
    <t>3주</t>
  </si>
  <si>
    <t>4주</t>
  </si>
  <si>
    <t>5주</t>
  </si>
  <si>
    <t>합계</t>
  </si>
  <si>
    <t>평균</t>
  </si>
  <si>
    <t>입사일</t>
  </si>
  <si>
    <t>입사년수</t>
  </si>
  <si>
    <t>근속년수</t>
  </si>
  <si>
    <t>근속월수</t>
  </si>
  <si>
    <t>근속일수</t>
  </si>
  <si>
    <t>총 연차</t>
  </si>
  <si>
    <t>남은 연차</t>
  </si>
  <si>
    <t>이름</t>
  </si>
  <si>
    <t>회사 정보</t>
  </si>
  <si>
    <t>사원 시트에서 수정 할 수 있습니다.</t>
  </si>
  <si>
    <t>2월</t>
  </si>
  <si>
    <t>회사명</t>
  </si>
  <si>
    <t>3월</t>
  </si>
  <si>
    <t>회사코드</t>
  </si>
  <si>
    <t>4월</t>
  </si>
  <si>
    <t>회사등급</t>
  </si>
  <si>
    <t>5월</t>
  </si>
  <si>
    <t>6월</t>
  </si>
  <si>
    <t>사원 정보</t>
  </si>
  <si>
    <t>7월</t>
  </si>
  <si>
    <t>8월</t>
  </si>
  <si>
    <t>9월</t>
  </si>
  <si>
    <t>부서</t>
  </si>
  <si>
    <t>10월</t>
  </si>
  <si>
    <t>직책</t>
  </si>
  <si>
    <t>11월</t>
  </si>
  <si>
    <t>아이디</t>
  </si>
  <si>
    <t>12월</t>
  </si>
  <si>
    <t>이메일</t>
  </si>
  <si>
    <t>운행차량</t>
  </si>
  <si>
    <t>국가기술표준원 KS X ISO8601
- 한 주의 시작은 월요일부터 일요일까지
- 한 해의 첫째주는 첫번째 목요일을 포함하는 주</t>
  </si>
  <si>
    <t>연차 정보</t>
  </si>
  <si>
    <t>연차 시트에서 수정 할 수 있습니다.</t>
  </si>
  <si>
    <t>날짜</t>
  </si>
  <si>
    <t>요일</t>
  </si>
  <si>
    <t>출근</t>
  </si>
  <si>
    <t>퇴근</t>
  </si>
  <si>
    <t>일간</t>
  </si>
  <si>
    <t>회계년도 기준</t>
  </si>
  <si>
    <t>입사일 기준</t>
  </si>
  <si>
    <t>휴게 시간</t>
  </si>
  <si>
    <t>휴게 시트에서 수정 할 수 있습니다.</t>
  </si>
  <si>
    <t>일간 = 퇴근 - 출근 - 휴게시간</t>
  </si>
  <si>
    <r>
      <rPr>
        <rFont val="Arial"/>
        <color theme="1"/>
        <sz val="9.0"/>
      </rPr>
      <t xml:space="preserve">기본 휴게시간은 </t>
    </r>
    <r>
      <rPr>
        <rFont val="Arial"/>
        <color rgb="FFE03E3E"/>
        <sz val="9.0"/>
      </rPr>
      <t>점심시간 1시간</t>
    </r>
    <r>
      <rPr>
        <rFont val="Arial"/>
        <color theme="1"/>
        <sz val="9.0"/>
      </rPr>
      <t xml:space="preserve"> 입니다.</t>
    </r>
  </si>
  <si>
    <t>날짜별 휴게시간도 지정할 수 있습니다.</t>
  </si>
  <si>
    <t>휴일 시트에서 수정 할 수 있습니다.</t>
  </si>
  <si>
    <t>양력휴일, 양력지정휴일, 음력휴일, 음력지정휴일</t>
  </si>
  <si>
    <r>
      <rPr>
        <rFont val="Arial"/>
        <color rgb="FFE03E3E"/>
        <sz val="9.0"/>
      </rPr>
      <t>휴일시트</t>
    </r>
    <r>
      <rPr>
        <rFont val="Arial"/>
        <color theme="1"/>
        <sz val="9.0"/>
      </rPr>
      <t xml:space="preserve">에 적용된 데이터는 각 사원 시트에 </t>
    </r>
    <r>
      <rPr>
        <rFont val="Arial"/>
        <color rgb="FFE03E3E"/>
        <sz val="9.0"/>
      </rPr>
      <t xml:space="preserve">실시간 적용 </t>
    </r>
    <r>
      <rPr>
        <rFont val="Arial"/>
        <color theme="1"/>
        <sz val="9.0"/>
      </rPr>
      <t>됩니다.</t>
    </r>
  </si>
  <si>
    <t>기타 사항</t>
  </si>
  <si>
    <r>
      <rPr>
        <rFont val="Arial"/>
        <color rgb="FFE03E3E"/>
        <sz val="9.0"/>
      </rPr>
      <t>샘플 시트</t>
    </r>
    <r>
      <rPr>
        <rFont val="Arial"/>
        <color theme="1"/>
        <sz val="9.0"/>
      </rPr>
      <t>를 복사하여 직원별 시트를 만들어 주세요.</t>
    </r>
  </si>
  <si>
    <r>
      <rPr>
        <rFont val="Arial"/>
        <color theme="1"/>
        <sz val="9.0"/>
      </rPr>
      <t xml:space="preserve">엑셀 파일은 </t>
    </r>
    <r>
      <rPr>
        <rFont val="Arial"/>
        <color rgb="FFE03E3E"/>
        <sz val="9.0"/>
      </rPr>
      <t>조회 전용</t>
    </r>
    <r>
      <rPr>
        <rFont val="Arial"/>
        <color theme="1"/>
        <sz val="9.0"/>
      </rPr>
      <t xml:space="preserve"> 입니다.</t>
    </r>
  </si>
  <si>
    <t>(주) 조선</t>
  </si>
  <si>
    <t>A0001</t>
  </si>
  <si>
    <t>일반</t>
  </si>
  <si>
    <t>인사팀</t>
  </si>
  <si>
    <t>example</t>
  </si>
  <si>
    <t>example@gmail.com</t>
  </si>
  <si>
    <t>샘플 00허 0000</t>
  </si>
  <si>
    <t>음력</t>
  </si>
  <si>
    <t>주_년</t>
  </si>
  <si>
    <t>주_월</t>
  </si>
  <si>
    <t>주</t>
  </si>
  <si>
    <t>년</t>
  </si>
  <si>
    <t>일</t>
  </si>
  <si>
    <t>연차일수</t>
  </si>
  <si>
    <t>금</t>
  </si>
  <si>
    <t>토</t>
  </si>
  <si>
    <t>화</t>
  </si>
  <si>
    <t>수</t>
  </si>
  <si>
    <t>목</t>
  </si>
  <si>
    <t xml:space="preserve"> 2021-02-30 </t>
  </si>
  <si>
    <t xml:space="preserve"> 2021-02-29 </t>
  </si>
  <si>
    <t xml:space="preserve"> 2022-02-29 </t>
  </si>
  <si>
    <t xml:space="preserve"> 2023-02-29 </t>
  </si>
  <si>
    <t xml:space="preserve"> 2023-02-30 </t>
  </si>
  <si>
    <t xml:space="preserve"> 2024-02-30 </t>
  </si>
  <si>
    <t xml:space="preserve"> 2025-02-29 </t>
  </si>
  <si>
    <t xml:space="preserve"> 2026-02-29 </t>
  </si>
  <si>
    <t xml:space="preserve"> 2027-02-29 </t>
  </si>
  <si>
    <t xml:space="preserve"> 2027-02-30 </t>
  </si>
  <si>
    <t xml:space="preserve"> 2028-02-30 </t>
  </si>
  <si>
    <t xml:space="preserve"> 2029-02-29 </t>
  </si>
  <si>
    <t xml:space="preserve"> 2029-02-30 </t>
  </si>
  <si>
    <t xml:space="preserve"> 2030-02-29 </t>
  </si>
  <si>
    <t xml:space="preserve"> 2030-02-30 </t>
  </si>
  <si>
    <t xml:space="preserve"> 2031-02-29 </t>
  </si>
  <si>
    <t>월차일수</t>
  </si>
  <si>
    <t>연차목록</t>
  </si>
  <si>
    <t>근로기준법(2021. 5. 24)</t>
  </si>
  <si>
    <t>0년</t>
  </si>
  <si>
    <t>1년</t>
  </si>
  <si>
    <t>월차</t>
  </si>
  <si>
    <t>제60조(연차 유급휴가)</t>
  </si>
  <si>
    <t>2년</t>
  </si>
  <si>
    <t>반차</t>
  </si>
  <si>
    <t>① 사용자는 1년간 80퍼센트 이상 출근한 근로자에게 15일의 유급휴가를 주어야 한다. &lt;개정 2012. 2. 1.&gt;</t>
  </si>
  <si>
    <t>3년</t>
  </si>
  <si>
    <t>병가</t>
  </si>
  <si>
    <t>② 사용자는 계속하여 근로한 기간이 1년 미만인 근로자 또는 1년간 80퍼센트 미만 출근한 근로자에게 1개월 개근 시 1일의 유급휴가를 주어야 한다. &lt;개정 2012. 2. 1.&gt;</t>
  </si>
  <si>
    <t>4년</t>
  </si>
  <si>
    <t>휴가</t>
  </si>
  <si>
    <t>③ 삭제 &lt;2017. 11. 28.&gt;</t>
  </si>
  <si>
    <t>5년</t>
  </si>
  <si>
    <t>④ 사용자는 3년 이상 계속하여 근로한 근로자에게는 제1항에 따른 휴가에 최초 1년을 초과하는 계속 근로 연수 매 2년에 대하여 1일을 가산한 유급휴가를 주어야 한다. 이 경우 가산휴가를 포함한 총 휴가 일수는 25일을 한도로 한다.</t>
  </si>
  <si>
    <t>6년</t>
  </si>
  <si>
    <t>⑤ 사용자는 제1항부터 제4항까지의 규정에 따른 휴가를 근로자가 청구한 시기에 주어야 하고, 그 기간에 대하여는 취업규칙 등에서 정하는 통상임금 또는 평균임금을 지급하여야 한다. 다만, 근로자가 청구한 시기에 휴가를 주는 것이 사업 운영에 막대한 지장이 있는 경우에는 그 시기를 변경할 수 있다.</t>
  </si>
  <si>
    <t>7년</t>
  </si>
  <si>
    <t>⑥ 제1항 및 제2항을 적용하는 경우 다음 각 호의 어느 하나에 해당하는 기간은 출근한 것으로 본다. &lt;개정 2012. 2. 1., 2017. 11. 28.&gt;</t>
  </si>
  <si>
    <t>8년</t>
  </si>
  <si>
    <t>1. 근로자가 업무상의 부상 또는 질병으로 휴업한 기간</t>
  </si>
  <si>
    <t>9년</t>
  </si>
  <si>
    <t>2. 임신 중의 여성이 제74조제1항부터 제3항까지의 규정에 따른 휴가로 휴업한 기간</t>
  </si>
  <si>
    <t>10년</t>
  </si>
  <si>
    <t>3. 「남녀고용평등과 일ㆍ가정 양립 지원에 관한 법률」 제19조제1항에 따른 육아휴직으로 휴업한 기간</t>
  </si>
  <si>
    <t>11년</t>
  </si>
  <si>
    <t>⑦ 제1항ㆍ제2항 및 제4항에 따른 휴가는 1년간(계속하여 근로한 기간이 1년 미만인 근로자의 제2항에 따른 유급휴가는 최초 1년의 근로가 끝날 때까지의 기간을 말한다) 행사하지 아니하면 소멸된다. 다만, 사용자의 귀책사유로 사용하지 못한 경우에는 그러하지 아니하다. &lt;개정 2020. 3. 31.&gt;</t>
  </si>
  <si>
    <t>12년</t>
  </si>
  <si>
    <t>13년</t>
  </si>
  <si>
    <t>제61조(연차 유급휴가의 사용 촉진)</t>
  </si>
  <si>
    <t>14년</t>
  </si>
  <si>
    <t>① 사용자가 제60조제1항ㆍ제2항 및 제4항에 따른 유급휴가(계속하여 근로한 기간이 1년 미만인 근로자의 제60조제2항에 따른 유급휴가는 제외한다)의 사용을 촉진하기 위하여 다음 각 호의 조치를 하였음에도 불구하고 근로자가 휴가를 사용하지 아니하여 제60조제7항 본문에 따라 소멸된 경우에는 사용자는 그 사용하지 아니한 휴가에 대하여 보상할 의무가 없고, 제60조제7항 단서에 따른 사용자의 귀책사유에 해당하지 아니하는 것으로 본다. &lt;개정 2012. 2. 1., 2017. 11. 28., 2020. 3. 31.&gt;</t>
  </si>
  <si>
    <t>15년</t>
  </si>
  <si>
    <t>1. 제60조제7항 본문에 따른 기간이 끝나기 6개월 전을 기준으로 10일 이내에 사용자가 근로자별로 사용하지 아니한 휴가 일수를 알려주고, 근로자가 그 사용 시기를 정하여 사용자에게 통보하도록 서면으로 촉구할 것</t>
  </si>
  <si>
    <t>16년</t>
  </si>
  <si>
    <t>2. 제1호에 따른 촉구에도 불구하고 근로자가 촉구를 받은 때부터 10일 이내에 사용하지 아니한 휴가의 전부 또는 일부의 사용 시기를 정하여 사용자에게 통보하지 아니하면 제60조제7항 본문에 따른 기간이 끝나기 2개월 전까지 사용자가 사용하지 아니한 휴가의 사용 시기를 정하여 근로자에게 서면으로 통보할 것</t>
  </si>
  <si>
    <t>17년</t>
  </si>
  <si>
    <t>② 사용자가 계속하여 근로한 기간이 1년 미만인 근로자의 제60조제2항에 따른 유급휴가의 사용을 촉진하기 위하여 다음 각 호의 조치를 하였음에도 불구하고 근로자가 휴가를 사용하지 아니하여 제60조제7항 본문에 따라 소멸된 경우에는 사용자는 그 사용하지 아니한 휴가에 대하여 보상할 의무가 없고, 같은 항 단서에 따른 사용자의 귀책사유에 해당하지 아니하는 것으로 본다. &lt;신설 2020. 3. 31.&gt;</t>
  </si>
  <si>
    <t>18년</t>
  </si>
  <si>
    <t>1. 최초 1년의 근로기간이 끝나기 3개월 전을 기준으로 10일 이내에 사용자가 근로자별로 사용하지 아니한 휴가 일수를 알려주고, 근로자가 그 사용 시기를 정하여 사용자에게 통보하도록 서면으로 촉구할 것. 다만, 사용자가 서면 촉구한 후 발생한 휴가에 대해서는 최초 1년의 근로기간이 끝나기 1개월 전을 기준으로 5일 이내에 촉구하여야 한다.</t>
  </si>
  <si>
    <t>19년</t>
  </si>
  <si>
    <t>2. 제1호에 따른 촉구에도 불구하고 근로자가 촉구를 받은 때부터 10일 이내에 사용하지 아니한 휴가의 전부 또는 일부의 사용 시기를 정하여 사용자에게 통보하지 아니하면 최초 1년의 근로기간이 끝나기 1개월 전까지 사용자가 사용하지 아니한 휴가의 사용 시기를 정하여 근로자에게 서면으로 통보할 것. 다만, 제1호 단서에 따라 촉구한 휴가에 대해서는 최초 1년의 근로기간이 끝나기 10일 전까지 서면으로 통보하여야 한다.</t>
  </si>
  <si>
    <t>20년</t>
  </si>
  <si>
    <t>21년</t>
  </si>
  <si>
    <t>제62조(유급휴가의 대체)</t>
  </si>
  <si>
    <t>사용자는 근로자대표와의 서면 합의에 따라 제60조에 따른 연차 유급휴가일을 갈음하여 특정한 근로일에 근로자를 휴무시킬 수 있다.</t>
  </si>
  <si>
    <t>제63조(적용의 제외)</t>
  </si>
  <si>
    <t>이 장과 제5장에서 정한 근로시간, 휴게와 휴일에 관한 규정은 다음 각 호의 어느 하나에 해당하는 근로자에 대하여는 적용하지 아니한다. &lt;개정 2010. 6. 4., 2020. 5. 26., 2021. 1. 5.&gt;</t>
  </si>
  <si>
    <t>1. 토지의 경작ㆍ개간, 식물의 식재(植栽)ㆍ재배ㆍ채취 사업, 그 밖의 농림 사업</t>
  </si>
  <si>
    <t>2. 동물의 사육, 수산 동식물의 채취ㆍ포획ㆍ양식 사업, 그 밖의 축산, 양잠, 수산 사업</t>
  </si>
  <si>
    <t>3. 감시(監視) 또는 단속적(斷續的)으로 근로에 종사하는 사람으로서 사용자가 고용노동부장관의 승인을 받은 사람</t>
  </si>
  <si>
    <t>4. 대통령령으로 정하는 업무에 종사하는 근로자</t>
  </si>
  <si>
    <t>연차/휴가 산정 기준</t>
  </si>
  <si>
    <t>- 근로기간이 1년 미만인 근로자는 1개월 만근 시마다 1일의 유급휴가</t>
  </si>
  <si>
    <t>- 1개월 개근하여 부여받은 유급휴가는 1년간 사용하지 않을 경우 유효기간 만료로 소멸</t>
  </si>
  <si>
    <t>- 1년간 80% 이상 출근시: 유급휴가 15일 부여</t>
  </si>
  <si>
    <t>- 3년 이상 계속 근무시: 최초 1년을 초과하는 매 2년에 대하여 유급휴가 1일을 가산 (최대 25일 한도)</t>
  </si>
  <si>
    <t>- 1년 미만 또는 1년간 80% 미만 출근시: 1개월 만근 시 유급휴가 1일 부여</t>
  </si>
  <si>
    <t>회계연도 기준 계산법 (미적용)</t>
  </si>
  <si>
    <t>중도입사자 연차 = (입사년 재직일수÷365일) x 15</t>
  </si>
  <si>
    <t>국가법령정보센터</t>
  </si>
  <si>
    <t>https://www.law.go.kr/LSW/lsInfoP.do?lsId=001872#J60:0</t>
  </si>
  <si>
    <t>양력휴일</t>
  </si>
  <si>
    <t>휴일명칭</t>
  </si>
  <si>
    <t>양력지정휴일</t>
  </si>
  <si>
    <t>음력휴일</t>
  </si>
  <si>
    <t>음력지정휴일</t>
  </si>
  <si>
    <t>1월 1일</t>
  </si>
  <si>
    <t>신정</t>
  </si>
  <si>
    <t>여름휴가</t>
  </si>
  <si>
    <t>설날연휴</t>
  </si>
  <si>
    <t>3월 1일</t>
  </si>
  <si>
    <t>삼일절</t>
  </si>
  <si>
    <t>1월 2일</t>
  </si>
  <si>
    <t>5월 1일</t>
  </si>
  <si>
    <t>근로자의 날</t>
  </si>
  <si>
    <t>4월 8일</t>
  </si>
  <si>
    <t>부처님오신날</t>
  </si>
  <si>
    <t>5월 5일</t>
  </si>
  <si>
    <t>어린이날</t>
  </si>
  <si>
    <t>대체휴일</t>
  </si>
  <si>
    <t>8월 14일</t>
  </si>
  <si>
    <t>추석연휴</t>
  </si>
  <si>
    <t>6월 6일</t>
  </si>
  <si>
    <t>현충일</t>
  </si>
  <si>
    <t>8월 15일</t>
  </si>
  <si>
    <t>광복절</t>
  </si>
  <si>
    <t>20대 대통령 선거</t>
  </si>
  <si>
    <t>8월 16일</t>
  </si>
  <si>
    <t>10월 3일</t>
  </si>
  <si>
    <t>개천절</t>
  </si>
  <si>
    <t>2022 지방선거</t>
  </si>
  <si>
    <t>10월 9일</t>
  </si>
  <si>
    <t>한글날</t>
  </si>
  <si>
    <t>2022. 9.12</t>
  </si>
  <si>
    <t>12월 25일</t>
  </si>
  <si>
    <t>기독탄신일</t>
  </si>
  <si>
    <t>휴가목록</t>
  </si>
  <si>
    <t>휴가일수</t>
  </si>
  <si>
    <t>급여</t>
  </si>
  <si>
    <t>구성원</t>
  </si>
  <si>
    <t>지급</t>
  </si>
  <si>
    <t>가족돌봄</t>
  </si>
  <si>
    <t>유급</t>
  </si>
  <si>
    <t>모두</t>
  </si>
  <si>
    <t>신청시</t>
  </si>
  <si>
    <t>결혼-본인</t>
  </si>
  <si>
    <t>결혼-자녀</t>
  </si>
  <si>
    <t>군소집훈련</t>
  </si>
  <si>
    <t>남자</t>
  </si>
  <si>
    <t>리프레시</t>
  </si>
  <si>
    <t>3년 근속시</t>
  </si>
  <si>
    <t>배우자출산</t>
  </si>
  <si>
    <t>연차소진시</t>
  </si>
  <si>
    <t>보건</t>
  </si>
  <si>
    <t>무급</t>
  </si>
  <si>
    <t>여자</t>
  </si>
  <si>
    <t>매월</t>
  </si>
  <si>
    <t>보상</t>
  </si>
  <si>
    <t>미정</t>
  </si>
  <si>
    <t>비상</t>
  </si>
  <si>
    <t>산전후-본인</t>
  </si>
  <si>
    <t>일부유급</t>
  </si>
  <si>
    <t>산전후-본인(다태아)</t>
  </si>
  <si>
    <t>여름(바캉스)</t>
  </si>
  <si>
    <t>매년</t>
  </si>
  <si>
    <t>조의-부모/배우자/자녀</t>
  </si>
  <si>
    <t>조의-조부모/형제/자매</t>
  </si>
  <si>
    <t>15+a</t>
  </si>
  <si>
    <t>휴게명칭</t>
  </si>
  <si>
    <t>휴게날짜</t>
  </si>
  <si>
    <t>휴게시간</t>
  </si>
  <si>
    <t>점심시간</t>
  </si>
  <si>
    <t>2021년</t>
  </si>
  <si>
    <t>2023년</t>
  </si>
  <si>
    <t>2024년</t>
  </si>
  <si>
    <t>2025년</t>
  </si>
  <si>
    <t>2026년</t>
  </si>
  <si>
    <t>2027년</t>
  </si>
  <si>
    <t>2028년</t>
  </si>
  <si>
    <t>2029년</t>
  </si>
  <si>
    <t>2030년</t>
  </si>
  <si>
    <t>2031년</t>
  </si>
  <si>
    <t>2032년</t>
  </si>
  <si>
    <t>양력 날짜</t>
  </si>
  <si>
    <t>양력 요일</t>
  </si>
  <si>
    <t>음력 날짜</t>
  </si>
  <si>
    <t>음력 년 갑자</t>
  </si>
  <si>
    <t>음력 월 갑자</t>
  </si>
  <si>
    <t>음력 일 갑자</t>
  </si>
  <si>
    <t>달 모양 (1그믐/15보름)</t>
  </si>
  <si>
    <t>(0평달/1윤달평달/2윤달)</t>
  </si>
  <si>
    <t xml:space="preserve"> (금) </t>
  </si>
  <si>
    <t xml:space="preserve"> 경자(庚子)년 </t>
  </si>
  <si>
    <t xml:space="preserve"> 무자(戊子)월 </t>
  </si>
  <si>
    <t xml:space="preserve"> 기유(己酉)일 </t>
  </si>
  <si>
    <t xml:space="preserve"> (토) </t>
  </si>
  <si>
    <t xml:space="preserve"> 경술(庚戌)일 </t>
  </si>
  <si>
    <t xml:space="preserve"> (일) </t>
  </si>
  <si>
    <t xml:space="preserve"> 신해(辛亥)일 </t>
  </si>
  <si>
    <t xml:space="preserve"> (월) </t>
  </si>
  <si>
    <t xml:space="preserve"> 임자(壬子)일 </t>
  </si>
  <si>
    <t xml:space="preserve"> (화) </t>
  </si>
  <si>
    <t xml:space="preserve"> 계축(癸丑)일 </t>
  </si>
  <si>
    <t xml:space="preserve"> (수) </t>
  </si>
  <si>
    <t xml:space="preserve"> 갑인(甲寅)일 </t>
  </si>
  <si>
    <t xml:space="preserve"> (목) </t>
  </si>
  <si>
    <t xml:space="preserve"> 을묘(乙卯)일 </t>
  </si>
  <si>
    <t xml:space="preserve"> 병진(丙辰)일 </t>
  </si>
  <si>
    <t xml:space="preserve"> 정사(丁巳)일 </t>
  </si>
  <si>
    <t xml:space="preserve"> 무오(戊午)일 </t>
  </si>
  <si>
    <t xml:space="preserve"> 기미(己未)일 </t>
  </si>
  <si>
    <t xml:space="preserve"> 경신(庚申)일 </t>
  </si>
  <si>
    <t xml:space="preserve"> 기축(己丑)월 </t>
  </si>
  <si>
    <t xml:space="preserve"> 신유(辛酉)일 </t>
  </si>
  <si>
    <t xml:space="preserve"> 임술(壬戌)일 </t>
  </si>
  <si>
    <t xml:space="preserve"> 계해(癸亥)일 </t>
  </si>
  <si>
    <t xml:space="preserve"> 갑자(甲子)일 </t>
  </si>
  <si>
    <t xml:space="preserve"> 을축(乙丑)일 </t>
  </si>
  <si>
    <t xml:space="preserve"> 병인(丙寅)일 </t>
  </si>
  <si>
    <t xml:space="preserve"> 정묘(丁卯)일 </t>
  </si>
  <si>
    <t xml:space="preserve"> 무진(戊辰)일 </t>
  </si>
  <si>
    <t xml:space="preserve"> 기사(己巳)일 </t>
  </si>
  <si>
    <t xml:space="preserve"> 경오(庚午)일 </t>
  </si>
  <si>
    <t xml:space="preserve"> 신미(辛未)일 </t>
  </si>
  <si>
    <t xml:space="preserve"> 임신(壬申)일 </t>
  </si>
  <si>
    <t xml:space="preserve"> 계유(癸酉)일 </t>
  </si>
  <si>
    <t xml:space="preserve"> 갑술(甲戌)일 </t>
  </si>
  <si>
    <t xml:space="preserve"> 을해(乙亥)일 </t>
  </si>
  <si>
    <t xml:space="preserve"> 병자(丙子)일 </t>
  </si>
  <si>
    <t xml:space="preserve"> 정축(丁丑)일 </t>
  </si>
  <si>
    <t xml:space="preserve"> 무인(戊寅)일 </t>
  </si>
  <si>
    <t xml:space="preserve"> 기묘(己卯)일 </t>
  </si>
  <si>
    <t xml:space="preserve"> 신축(辛丑)년 </t>
  </si>
  <si>
    <t xml:space="preserve"> 정유(丁酉)월 </t>
  </si>
  <si>
    <t xml:space="preserve"> 임오(壬午)일 </t>
  </si>
  <si>
    <t xml:space="preserve"> 계미(癸未)일 </t>
  </si>
  <si>
    <t xml:space="preserve"> 갑신(甲申)일 </t>
  </si>
  <si>
    <t xml:space="preserve"> 을유(乙酉)일 </t>
  </si>
  <si>
    <t xml:space="preserve"> 병술(丙戌)일 </t>
  </si>
  <si>
    <t xml:space="preserve"> 무술(戊戌)월 </t>
  </si>
  <si>
    <t xml:space="preserve"> 정해(丁亥)일 </t>
  </si>
  <si>
    <t xml:space="preserve"> 무자(戊子)일 </t>
  </si>
  <si>
    <t xml:space="preserve"> 기축(己丑)일 </t>
  </si>
  <si>
    <t xml:space="preserve"> 경인(庚寅)일 </t>
  </si>
  <si>
    <t xml:space="preserve"> 신묘(辛卯)일 </t>
  </si>
  <si>
    <t xml:space="preserve"> 임진(壬辰)일 </t>
  </si>
  <si>
    <t xml:space="preserve"> 계사(癸巳)일 </t>
  </si>
  <si>
    <t xml:space="preserve"> 갑오(甲午)일 </t>
  </si>
  <si>
    <t xml:space="preserve"> 을미(乙未)일 </t>
  </si>
  <si>
    <t xml:space="preserve"> 병신(丙申)일 </t>
  </si>
  <si>
    <t xml:space="preserve"> 정유(丁酉)일 </t>
  </si>
  <si>
    <t xml:space="preserve"> 무술(戊戌)일 </t>
  </si>
  <si>
    <t xml:space="preserve"> 기해(己亥)일 </t>
  </si>
  <si>
    <t xml:space="preserve"> 경자(庚子)일 </t>
  </si>
  <si>
    <t xml:space="preserve"> 신축(辛丑)일 </t>
  </si>
  <si>
    <t xml:space="preserve"> 임인(壬寅)일 </t>
  </si>
  <si>
    <t xml:space="preserve"> 계묘(癸卯)일 </t>
  </si>
  <si>
    <t xml:space="preserve"> 갑진(甲辰)일 </t>
  </si>
  <si>
    <t xml:space="preserve"> 을사(乙巳)일 </t>
  </si>
  <si>
    <t xml:space="preserve"> 병오(丙午)일 </t>
  </si>
  <si>
    <t xml:space="preserve"> 정미(丁未)일 </t>
  </si>
  <si>
    <t xml:space="preserve"> 무신(戊申)일 </t>
  </si>
  <si>
    <t xml:space="preserve"> 기해(己亥)월 </t>
  </si>
  <si>
    <t xml:space="preserve"> 경진(庚辰)일 </t>
  </si>
  <si>
    <t xml:space="preserve"> 신사(辛巳)일 </t>
  </si>
  <si>
    <t xml:space="preserve"> 경자(庚子)월 </t>
  </si>
  <si>
    <t xml:space="preserve"> 경인(庚寅)월 </t>
  </si>
  <si>
    <t xml:space="preserve"> 신묘(辛卯)월 </t>
  </si>
  <si>
    <t xml:space="preserve"> 임진(壬辰)월 </t>
  </si>
  <si>
    <t xml:space="preserve"> 계사(癸巳)월 </t>
  </si>
  <si>
    <t xml:space="preserve"> 갑오(甲午)월 </t>
  </si>
  <si>
    <t xml:space="preserve"> 을미(乙未)월 </t>
  </si>
  <si>
    <t xml:space="preserve"> 병신(丙申)월 </t>
  </si>
  <si>
    <t xml:space="preserve"> 신축(辛丑)월 </t>
  </si>
  <si>
    <t xml:space="preserve"> 임인(壬寅)년 </t>
  </si>
  <si>
    <t xml:space="preserve"> 경술(庚戌)월 </t>
  </si>
  <si>
    <t xml:space="preserve"> 신해(辛亥)월 </t>
  </si>
  <si>
    <t xml:space="preserve"> 임자(壬子)월 </t>
  </si>
  <si>
    <t xml:space="preserve"> 계축(癸丑)월 </t>
  </si>
  <si>
    <t xml:space="preserve"> 임인(壬寅)월 </t>
  </si>
  <si>
    <t xml:space="preserve"> 계묘(癸卯)월 </t>
  </si>
  <si>
    <t xml:space="preserve"> 갑진(甲辰)월 </t>
  </si>
  <si>
    <t xml:space="preserve"> 을사(乙巳)월 </t>
  </si>
  <si>
    <t xml:space="preserve"> 병오(丙午)월 </t>
  </si>
  <si>
    <t xml:space="preserve"> 정미(丁未)월 </t>
  </si>
  <si>
    <t xml:space="preserve"> 무신(戊申)월 </t>
  </si>
  <si>
    <t xml:space="preserve"> 기유(己酉)월 </t>
  </si>
  <si>
    <t xml:space="preserve"> 계묘(癸卯)년 </t>
  </si>
  <si>
    <t xml:space="preserve"> 갑인(甲寅)월 </t>
  </si>
  <si>
    <t xml:space="preserve"> 신유(辛酉)월 </t>
  </si>
  <si>
    <t xml:space="preserve"> 임술(壬戌)월 </t>
  </si>
  <si>
    <t xml:space="preserve"> 계해(癸亥)월 </t>
  </si>
  <si>
    <t xml:space="preserve"> 갑자(甲子)월 </t>
  </si>
  <si>
    <t xml:space="preserve"> 을묘(乙卯)월 </t>
  </si>
  <si>
    <t xml:space="preserve"> 병진(丙辰)월 </t>
  </si>
  <si>
    <t xml:space="preserve"> 정사(丁巳)월 </t>
  </si>
  <si>
    <t xml:space="preserve"> 무오(戊午)월 </t>
  </si>
  <si>
    <t xml:space="preserve"> 기미(己未)월 </t>
  </si>
  <si>
    <t xml:space="preserve"> 경신(庚申)월 </t>
  </si>
  <si>
    <t xml:space="preserve"> 을축(乙丑)월 </t>
  </si>
  <si>
    <t xml:space="preserve"> 갑진(甲辰)년 </t>
  </si>
  <si>
    <t xml:space="preserve"> 계유(癸酉)월 </t>
  </si>
  <si>
    <t xml:space="preserve"> 갑술(甲戌)월 </t>
  </si>
  <si>
    <t xml:space="preserve"> 을해(乙亥)월 </t>
  </si>
  <si>
    <t xml:space="preserve"> 병자(丙子)월 </t>
  </si>
  <si>
    <t xml:space="preserve"> 정축(丁丑)월 </t>
  </si>
  <si>
    <t xml:space="preserve"> 병인(丙寅)월 </t>
  </si>
  <si>
    <t xml:space="preserve"> 정묘(丁卯)월 </t>
  </si>
  <si>
    <t xml:space="preserve"> 무진(戊辰)월 </t>
  </si>
  <si>
    <t xml:space="preserve"> 기사(己巳)월 </t>
  </si>
  <si>
    <t xml:space="preserve"> 경오(庚午)월 </t>
  </si>
  <si>
    <t xml:space="preserve"> 신미(辛未)월 </t>
  </si>
  <si>
    <t xml:space="preserve"> 임신(壬申)월 </t>
  </si>
  <si>
    <t xml:space="preserve"> 을사(乙巳)년 </t>
  </si>
  <si>
    <t xml:space="preserve"> 무인(戊寅)월 </t>
  </si>
  <si>
    <t xml:space="preserve"> 을유(乙酉)월 </t>
  </si>
  <si>
    <t xml:space="preserve"> 병술(丙戌)월 </t>
  </si>
  <si>
    <t xml:space="preserve"> 정해(丁亥)월 </t>
  </si>
  <si>
    <t xml:space="preserve"> 기묘(己卯)월 </t>
  </si>
  <si>
    <t xml:space="preserve"> 경진(庚辰)월 </t>
  </si>
  <si>
    <t xml:space="preserve"> 신사(辛巳)월 </t>
  </si>
  <si>
    <t xml:space="preserve"> 임오(壬午)월 </t>
  </si>
  <si>
    <t xml:space="preserve"> 계미(癸未)월 </t>
  </si>
  <si>
    <t xml:space="preserve"> 갑신(甲申)월 </t>
  </si>
  <si>
    <t xml:space="preserve"> 병오(丙午)년 </t>
  </si>
  <si>
    <t xml:space="preserve"> 정미(丁未)년 </t>
  </si>
  <si>
    <t xml:space="preserve"> 무신(戊申)년 </t>
  </si>
  <si>
    <t xml:space="preserve"> 기유(己酉)년 </t>
  </si>
  <si>
    <t xml:space="preserve"> 경술(庚戌)년 </t>
  </si>
  <si>
    <t xml:space="preserve"> 신해(辛亥)년 </t>
  </si>
  <si>
    <t xml:space="preserve"> 임자(壬子)년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</si>
</sst>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h]&quot;h &quot;mm&quot;m&quot;;;"/>
    <numFmt numFmtId="165" formatCode="yyyy&quot;. &quot;m&quot;. &quot;d"/>
    <numFmt numFmtId="166" formatCode="[h]&quot;h &quot;mm&quot;m&quot;;-;-"/>
    <numFmt numFmtId="167" formatCode="yyyy. M. d"/>
  </numFmts>
  <fonts count="15">
    <font>
      <sz val="10.0"/>
      <color rgb="FF000000"/>
      <name val="Arial"/>
    </font>
    <font>
      <b/>
      <sz val="9.0"/>
      <color theme="1"/>
      <name val="Arial"/>
    </font>
    <font>
      <sz val="9.0"/>
      <color theme="1"/>
      <name val="Arial"/>
    </font>
    <font>
      <b/>
      <sz val="36.0"/>
      <color theme="1"/>
      <name val="Arial"/>
    </font>
    <font>
      <sz val="10.0"/>
      <color theme="1"/>
      <name val="Arial"/>
    </font>
    <font>
      <color theme="1"/>
      <name val="Arial"/>
    </font>
    <font>
      <sz val="9.0"/>
      <color theme="1"/>
      <name val="&quot;Arial Unicode MS&quot;"/>
    </font>
    <font>
      <sz val="9.0"/>
      <color rgb="FF000000"/>
      <name val="Arial"/>
    </font>
    <font/>
    <font>
      <u/>
      <sz val="9.0"/>
      <color rgb="FF1155CC"/>
      <name val="Arial"/>
    </font>
    <font>
      <u/>
      <sz val="9.0"/>
      <color theme="1"/>
      <name val="Arial"/>
    </font>
    <font>
      <sz val="9.0"/>
      <color rgb="FF444444"/>
      <name val="&quot;Malgun Gothic&quot;"/>
    </font>
    <font>
      <u/>
      <sz val="9.0"/>
      <color rgb="FF0000FF"/>
    </font>
    <font>
      <b/>
      <sz val="9.0"/>
      <color theme="1"/>
      <name val="Calibri"/>
    </font>
    <font>
      <sz val="9.0"/>
      <color theme="1"/>
      <name val="Calibri"/>
    </font>
  </fonts>
  <fills count="6">
    <fill>
      <patternFill patternType="none"/>
    </fill>
    <fill>
      <patternFill patternType="lightGray"/>
    </fill>
    <fill>
      <patternFill patternType="solid">
        <fgColor rgb="FFD9D9D9"/>
        <bgColor rgb="FFD9D9D9"/>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15">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188">
    <xf borderId="0" fillId="0" fontId="0" numFmtId="0" xfId="0" applyAlignment="1" applyFont="1">
      <alignment readingOrder="0" shrinkToFit="0" vertical="bottom" wrapText="0"/>
    </xf>
    <xf borderId="0" fillId="0" fontId="1" numFmtId="0" xfId="0" applyAlignment="1" applyFont="1">
      <alignment horizontal="left" readingOrder="0" shrinkToFit="0" vertical="center" wrapText="0"/>
    </xf>
    <xf borderId="0" fillId="0" fontId="2" numFmtId="0" xfId="0" applyFont="1"/>
    <xf borderId="0" fillId="0" fontId="3"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4" numFmtId="0" xfId="0" applyAlignment="1" applyFont="1">
      <alignment horizontal="left" readingOrder="0" shrinkToFit="0" vertical="center" wrapText="0"/>
    </xf>
    <xf borderId="0" fillId="0" fontId="2" numFmtId="0" xfId="0" applyAlignment="1" applyFont="1">
      <alignment readingOrder="0"/>
    </xf>
    <xf borderId="0" fillId="0" fontId="1" numFmtId="0" xfId="0" applyAlignment="1" applyFont="1">
      <alignment readingOrder="0"/>
    </xf>
    <xf borderId="0" fillId="0" fontId="2" numFmtId="0" xfId="0" applyAlignment="1" applyFont="1">
      <alignment vertical="bottom"/>
    </xf>
    <xf borderId="0" fillId="0" fontId="5" numFmtId="0" xfId="0" applyAlignment="1" applyFont="1">
      <alignment vertical="bottom"/>
    </xf>
    <xf borderId="0" fillId="0" fontId="5" numFmtId="0" xfId="0" applyAlignment="1" applyFont="1">
      <alignment vertical="bottom"/>
    </xf>
    <xf borderId="0" fillId="0" fontId="4" numFmtId="0" xfId="0" applyFont="1"/>
    <xf borderId="0" fillId="0" fontId="1" numFmtId="0" xfId="0" applyAlignment="1" applyFont="1">
      <alignment horizontal="center" readingOrder="0" vertical="center"/>
    </xf>
    <xf borderId="1" fillId="2" fontId="1" numFmtId="0" xfId="0" applyAlignment="1" applyBorder="1" applyFill="1" applyFont="1">
      <alignment horizontal="center" readingOrder="0" vertical="center"/>
    </xf>
    <xf borderId="1" fillId="0" fontId="1" numFmtId="0" xfId="0" applyAlignment="1" applyBorder="1" applyFont="1">
      <alignment horizontal="left" readingOrder="0"/>
    </xf>
    <xf borderId="1" fillId="0" fontId="1" numFmtId="0" xfId="0" applyAlignment="1" applyBorder="1" applyFont="1">
      <alignment horizontal="center" readingOrder="0"/>
    </xf>
    <xf borderId="2" fillId="3" fontId="1" numFmtId="0" xfId="0" applyAlignment="1" applyBorder="1" applyFill="1" applyFont="1">
      <alignment horizontal="center" readingOrder="0" vertical="center"/>
    </xf>
    <xf borderId="3" fillId="3" fontId="1" numFmtId="0" xfId="0" applyAlignment="1" applyBorder="1" applyFont="1">
      <alignment horizontal="center" readingOrder="0" vertical="center"/>
    </xf>
    <xf borderId="4" fillId="3" fontId="1" numFmtId="0" xfId="0" applyAlignment="1" applyBorder="1" applyFont="1">
      <alignment horizontal="center" readingOrder="0" vertical="center"/>
    </xf>
    <xf borderId="0" fillId="0" fontId="2" numFmtId="0" xfId="0" applyAlignment="1" applyFont="1">
      <alignment horizontal="center" readingOrder="0" vertical="center"/>
    </xf>
    <xf borderId="5" fillId="3" fontId="2" numFmtId="0" xfId="0" applyAlignment="1" applyBorder="1" applyFont="1">
      <alignment horizontal="center" readingOrder="0" vertical="center"/>
    </xf>
    <xf borderId="0" fillId="0" fontId="2" numFmtId="164" xfId="0" applyAlignment="1" applyFont="1" applyNumberFormat="1">
      <alignment horizontal="center" readingOrder="0"/>
    </xf>
    <xf borderId="6" fillId="0" fontId="2" numFmtId="164" xfId="0" applyAlignment="1" applyBorder="1" applyFont="1" applyNumberFormat="1">
      <alignment horizontal="center" vertical="center"/>
    </xf>
    <xf borderId="7" fillId="0" fontId="2" numFmtId="164" xfId="0" applyAlignment="1" applyBorder="1" applyFont="1" applyNumberFormat="1">
      <alignment horizontal="center" vertical="center"/>
    </xf>
    <xf borderId="8" fillId="0" fontId="2" numFmtId="165" xfId="0" applyAlignment="1" applyBorder="1" applyFont="1" applyNumberFormat="1">
      <alignment horizontal="center"/>
    </xf>
    <xf borderId="9" fillId="0" fontId="2" numFmtId="165" xfId="0" applyAlignment="1" applyBorder="1" applyFont="1" applyNumberFormat="1">
      <alignment horizontal="center"/>
    </xf>
    <xf borderId="10" fillId="0" fontId="2" numFmtId="165" xfId="0" applyAlignment="1" applyBorder="1" applyFont="1" applyNumberFormat="1">
      <alignment horizontal="center"/>
    </xf>
    <xf borderId="6" fillId="0" fontId="2" numFmtId="165" xfId="0" applyAlignment="1" applyBorder="1" applyFont="1" applyNumberFormat="1">
      <alignment horizontal="center"/>
    </xf>
    <xf borderId="0" fillId="0" fontId="2" numFmtId="165" xfId="0" applyAlignment="1" applyFont="1" applyNumberFormat="1">
      <alignment horizontal="center"/>
    </xf>
    <xf borderId="7" fillId="0" fontId="2" numFmtId="165" xfId="0" applyAlignment="1" applyBorder="1" applyFont="1" applyNumberFormat="1">
      <alignment horizontal="center"/>
    </xf>
    <xf borderId="8" fillId="3" fontId="2" numFmtId="0" xfId="0" applyAlignment="1" applyBorder="1" applyFont="1">
      <alignment horizontal="center" readingOrder="0" vertical="center"/>
    </xf>
    <xf borderId="8" fillId="0" fontId="2" numFmtId="164" xfId="0" applyAlignment="1" applyBorder="1" applyFont="1" applyNumberFormat="1">
      <alignment horizontal="center" vertical="center"/>
    </xf>
    <xf borderId="9" fillId="0" fontId="2" numFmtId="164" xfId="0" applyAlignment="1" applyBorder="1" applyFont="1" applyNumberFormat="1">
      <alignment horizontal="center" vertical="center"/>
    </xf>
    <xf borderId="10" fillId="0" fontId="2" numFmtId="164" xfId="0" applyAlignment="1" applyBorder="1" applyFont="1" applyNumberFormat="1">
      <alignment horizontal="center" vertical="center"/>
    </xf>
    <xf borderId="8" fillId="0" fontId="2" numFmtId="0" xfId="0" applyAlignment="1" applyBorder="1" applyFont="1">
      <alignment horizontal="center" vertical="center"/>
    </xf>
    <xf borderId="9" fillId="0" fontId="2" numFmtId="0" xfId="0" applyAlignment="1" applyBorder="1" applyFont="1">
      <alignment horizontal="center" vertical="center"/>
    </xf>
    <xf borderId="10" fillId="0" fontId="2" numFmtId="0" xfId="0" applyAlignment="1" applyBorder="1" applyFont="1">
      <alignment horizontal="center" vertical="center"/>
    </xf>
    <xf borderId="11" fillId="3" fontId="2" numFmtId="0" xfId="0" applyAlignment="1" applyBorder="1" applyFont="1">
      <alignment horizontal="center" readingOrder="0" vertical="center"/>
    </xf>
    <xf borderId="11" fillId="0" fontId="2" numFmtId="164" xfId="0" applyAlignment="1" applyBorder="1" applyFont="1" applyNumberFormat="1">
      <alignment horizontal="center" vertical="center"/>
    </xf>
    <xf borderId="12" fillId="0" fontId="2" numFmtId="164" xfId="0" applyAlignment="1" applyBorder="1" applyFont="1" applyNumberFormat="1">
      <alignment horizontal="center" vertical="center"/>
    </xf>
    <xf borderId="13" fillId="0" fontId="2" numFmtId="164" xfId="0" applyAlignment="1" applyBorder="1" applyFont="1" applyNumberFormat="1">
      <alignment horizontal="center" vertical="center"/>
    </xf>
    <xf borderId="11" fillId="0" fontId="2" numFmtId="0" xfId="0" applyAlignment="1" applyBorder="1" applyFont="1">
      <alignment horizontal="center" vertical="center"/>
    </xf>
    <xf borderId="12" fillId="0" fontId="2" numFmtId="0" xfId="0" applyAlignment="1" applyBorder="1" applyFont="1">
      <alignment horizontal="center" vertical="center"/>
    </xf>
    <xf borderId="13" fillId="0" fontId="2" numFmtId="0" xfId="0" applyAlignment="1" applyBorder="1" applyFont="1">
      <alignment horizontal="center" vertical="center"/>
    </xf>
    <xf borderId="0" fillId="0" fontId="1" numFmtId="0" xfId="0" applyAlignment="1" applyFont="1">
      <alignment horizontal="right" readingOrder="0" shrinkToFit="0" vertical="center" wrapText="0"/>
    </xf>
    <xf borderId="0" fillId="0" fontId="1" numFmtId="0" xfId="0" applyAlignment="1" applyFont="1">
      <alignment horizontal="left" readingOrder="0" vertical="center"/>
    </xf>
    <xf borderId="0" fillId="0" fontId="6" numFmtId="164" xfId="0" applyAlignment="1" applyFont="1" applyNumberFormat="1">
      <alignment horizontal="center" readingOrder="0"/>
    </xf>
    <xf borderId="0" fillId="0" fontId="2" numFmtId="164" xfId="0" applyAlignment="1" applyFont="1" applyNumberFormat="1">
      <alignment horizontal="center" vertical="center"/>
    </xf>
    <xf borderId="0" fillId="0" fontId="2" numFmtId="0" xfId="0" applyAlignment="1" applyFont="1">
      <alignment horizontal="center" vertical="center"/>
    </xf>
    <xf borderId="0" fillId="0" fontId="2" numFmtId="166" xfId="0" applyAlignment="1" applyFont="1" applyNumberFormat="1">
      <alignment horizontal="center" vertical="center"/>
    </xf>
    <xf borderId="4" fillId="0" fontId="1" numFmtId="0" xfId="0" applyAlignment="1" applyBorder="1" applyFont="1">
      <alignment horizontal="center" readingOrder="0" vertical="center"/>
    </xf>
    <xf borderId="1" fillId="0" fontId="1" numFmtId="0" xfId="0" applyAlignment="1" applyBorder="1" applyFont="1">
      <alignment horizontal="center" readingOrder="0" vertical="center"/>
    </xf>
    <xf borderId="8" fillId="3" fontId="1" numFmtId="0" xfId="0" applyAlignment="1" applyBorder="1" applyFont="1">
      <alignment horizontal="left" readingOrder="0" shrinkToFit="0" vertical="bottom" wrapText="0"/>
    </xf>
    <xf borderId="9" fillId="3" fontId="1" numFmtId="0" xfId="0" applyAlignment="1" applyBorder="1" applyFont="1">
      <alignment horizontal="left" readingOrder="0" shrinkToFit="0" vertical="bottom" wrapText="0"/>
    </xf>
    <xf borderId="10" fillId="3" fontId="1" numFmtId="0" xfId="0" applyAlignment="1" applyBorder="1" applyFont="1">
      <alignment horizontal="left" readingOrder="0" shrinkToFit="0" vertical="bottom" wrapText="0"/>
    </xf>
    <xf borderId="11" fillId="3" fontId="2" numFmtId="0" xfId="0" applyAlignment="1" applyBorder="1" applyFont="1">
      <alignment horizontal="left" readingOrder="0" shrinkToFit="0" vertical="bottom" wrapText="0"/>
    </xf>
    <xf borderId="12" fillId="3" fontId="1" numFmtId="0" xfId="0" applyAlignment="1" applyBorder="1" applyFont="1">
      <alignment horizontal="left" readingOrder="0" shrinkToFit="0" vertical="bottom" wrapText="0"/>
    </xf>
    <xf borderId="13" fillId="3" fontId="1" numFmtId="0" xfId="0" applyAlignment="1" applyBorder="1" applyFont="1">
      <alignment horizontal="left" readingOrder="0" shrinkToFit="0" vertical="bottom" wrapText="0"/>
    </xf>
    <xf borderId="8" fillId="0" fontId="2" numFmtId="0" xfId="0" applyAlignment="1" applyBorder="1" applyFont="1">
      <alignment horizontal="left" readingOrder="0" shrinkToFit="0" vertical="center" wrapText="0"/>
    </xf>
    <xf borderId="9" fillId="4" fontId="7" numFmtId="0" xfId="0" applyAlignment="1" applyBorder="1" applyFill="1" applyFont="1">
      <alignment horizontal="left" readingOrder="0"/>
    </xf>
    <xf borderId="10" fillId="4" fontId="7" numFmtId="0" xfId="0" applyAlignment="1" applyBorder="1" applyFont="1">
      <alignment horizontal="left" readingOrder="0"/>
    </xf>
    <xf borderId="6" fillId="0" fontId="2" numFmtId="0" xfId="0" applyAlignment="1" applyBorder="1" applyFont="1">
      <alignment readingOrder="0"/>
    </xf>
    <xf borderId="0" fillId="4" fontId="7" numFmtId="0" xfId="0" applyAlignment="1" applyFont="1">
      <alignment horizontal="left" readingOrder="0"/>
    </xf>
    <xf borderId="7" fillId="0" fontId="2" numFmtId="0" xfId="0" applyAlignment="1" applyBorder="1" applyFont="1">
      <alignment readingOrder="0"/>
    </xf>
    <xf borderId="11" fillId="0" fontId="2" numFmtId="0" xfId="0" applyAlignment="1" applyBorder="1" applyFont="1">
      <alignment readingOrder="0"/>
    </xf>
    <xf borderId="12" fillId="4" fontId="7" numFmtId="0" xfId="0" applyAlignment="1" applyBorder="1" applyFont="1">
      <alignment horizontal="left" readingOrder="0"/>
    </xf>
    <xf borderId="13" fillId="0" fontId="2" numFmtId="0" xfId="0" applyAlignment="1" applyBorder="1" applyFont="1">
      <alignment readingOrder="0"/>
    </xf>
    <xf borderId="6" fillId="4" fontId="2" numFmtId="0" xfId="0" applyAlignment="1" applyBorder="1" applyFont="1">
      <alignment horizontal="left" readingOrder="0" shrinkToFit="0" vertical="center" wrapText="0"/>
    </xf>
    <xf borderId="7" fillId="0" fontId="2" numFmtId="0" xfId="0" applyBorder="1" applyFont="1"/>
    <xf borderId="0" fillId="0" fontId="2" numFmtId="164" xfId="0" applyFont="1" applyNumberFormat="1"/>
    <xf borderId="6" fillId="0" fontId="2" numFmtId="0" xfId="0" applyAlignment="1" applyBorder="1" applyFont="1">
      <alignment horizontal="left" readingOrder="0" shrinkToFit="0" vertical="center" wrapText="0"/>
    </xf>
    <xf borderId="1" fillId="3" fontId="2" numFmtId="0" xfId="0" applyAlignment="1" applyBorder="1" applyFont="1">
      <alignment horizontal="center" readingOrder="0" vertical="center"/>
    </xf>
    <xf borderId="2" fillId="0" fontId="2" numFmtId="164" xfId="0" applyAlignment="1" applyBorder="1" applyFont="1" applyNumberFormat="1">
      <alignment horizontal="center" vertical="center"/>
    </xf>
    <xf borderId="3" fillId="0" fontId="2" numFmtId="164" xfId="0" applyAlignment="1" applyBorder="1" applyFont="1" applyNumberFormat="1">
      <alignment horizontal="center" vertical="center"/>
    </xf>
    <xf borderId="4" fillId="0" fontId="2" numFmtId="164" xfId="0" applyAlignment="1" applyBorder="1" applyFont="1" applyNumberFormat="1">
      <alignment horizontal="center" vertical="center"/>
    </xf>
    <xf borderId="11" fillId="4" fontId="7" numFmtId="0" xfId="0" applyAlignment="1" applyBorder="1" applyFont="1">
      <alignment horizontal="left" readingOrder="0"/>
    </xf>
    <xf borderId="12" fillId="0" fontId="2" numFmtId="0" xfId="0" applyBorder="1" applyFont="1"/>
    <xf borderId="13" fillId="0" fontId="2" numFmtId="0" xfId="0" applyBorder="1" applyFont="1"/>
    <xf borderId="0" fillId="0" fontId="2" numFmtId="0" xfId="0" applyAlignment="1" applyFont="1">
      <alignment readingOrder="0" vertical="center"/>
    </xf>
    <xf borderId="8" fillId="0" fontId="2" numFmtId="0" xfId="0" applyAlignment="1" applyBorder="1" applyFont="1">
      <alignment horizontal="left" readingOrder="1" vertical="center"/>
    </xf>
    <xf borderId="9" fillId="0" fontId="8" numFmtId="0" xfId="0" applyBorder="1" applyFont="1"/>
    <xf borderId="10" fillId="0" fontId="8" numFmtId="0" xfId="0" applyBorder="1" applyFont="1"/>
    <xf borderId="6" fillId="0" fontId="8" numFmtId="0" xfId="0" applyBorder="1" applyFont="1"/>
    <xf borderId="7" fillId="0" fontId="8" numFmtId="0" xfId="0" applyBorder="1" applyFont="1"/>
    <xf borderId="8" fillId="3" fontId="1" numFmtId="0" xfId="0" applyAlignment="1" applyBorder="1" applyFont="1">
      <alignment readingOrder="0" vertical="bottom"/>
    </xf>
    <xf borderId="9" fillId="3" fontId="1" numFmtId="0" xfId="0" applyAlignment="1" applyBorder="1" applyFont="1">
      <alignment readingOrder="0" vertical="bottom"/>
    </xf>
    <xf borderId="10" fillId="3" fontId="1" numFmtId="0" xfId="0" applyAlignment="1" applyBorder="1" applyFont="1">
      <alignment readingOrder="0" vertical="bottom"/>
    </xf>
    <xf borderId="11" fillId="0" fontId="8" numFmtId="0" xfId="0" applyBorder="1" applyFont="1"/>
    <xf borderId="12" fillId="0" fontId="8" numFmtId="0" xfId="0" applyBorder="1" applyFont="1"/>
    <xf borderId="13" fillId="0" fontId="8" numFmtId="0" xfId="0" applyBorder="1" applyFont="1"/>
    <xf borderId="11" fillId="3" fontId="2" numFmtId="0" xfId="0" applyAlignment="1" applyBorder="1" applyFont="1">
      <alignment readingOrder="0" vertical="bottom"/>
    </xf>
    <xf borderId="12" fillId="3" fontId="1" numFmtId="0" xfId="0" applyAlignment="1" applyBorder="1" applyFont="1">
      <alignment readingOrder="0" vertical="bottom"/>
    </xf>
    <xf borderId="13" fillId="3" fontId="1" numFmtId="0" xfId="0" applyAlignment="1" applyBorder="1" applyFont="1">
      <alignment readingOrder="0" vertical="bottom"/>
    </xf>
    <xf borderId="8" fillId="0" fontId="2" numFmtId="0" xfId="0" applyAlignment="1" applyBorder="1" applyFont="1">
      <alignment readingOrder="0"/>
    </xf>
    <xf borderId="9" fillId="0" fontId="2" numFmtId="165" xfId="0" applyAlignment="1" applyBorder="1" applyFont="1" applyNumberFormat="1">
      <alignment horizontal="left"/>
    </xf>
    <xf borderId="10" fillId="0" fontId="2" numFmtId="0" xfId="0" applyBorder="1" applyFont="1"/>
    <xf borderId="0" fillId="0" fontId="2" numFmtId="0" xfId="0" applyAlignment="1" applyFont="1">
      <alignment horizontal="left" readingOrder="0"/>
    </xf>
    <xf borderId="8" fillId="0" fontId="2" numFmtId="167" xfId="0" applyAlignment="1" applyBorder="1" applyFont="1" applyNumberFormat="1">
      <alignment horizontal="center"/>
    </xf>
    <xf borderId="9" fillId="0" fontId="2" numFmtId="167" xfId="0" applyAlignment="1" applyBorder="1" applyFont="1" applyNumberFormat="1">
      <alignment horizontal="center"/>
    </xf>
    <xf borderId="0" fillId="0" fontId="2" numFmtId="20" xfId="0" applyAlignment="1" applyFont="1" applyNumberFormat="1">
      <alignment horizontal="center" readingOrder="0"/>
    </xf>
    <xf borderId="0" fillId="0" fontId="6" numFmtId="164" xfId="0" applyAlignment="1" applyFont="1" applyNumberFormat="1">
      <alignment horizontal="center" readingOrder="0"/>
    </xf>
    <xf borderId="10" fillId="0" fontId="2" numFmtId="0" xfId="0" applyAlignment="1" applyBorder="1" applyFont="1">
      <alignment horizontal="center"/>
    </xf>
    <xf borderId="6" fillId="0" fontId="2" numFmtId="167" xfId="0" applyAlignment="1" applyBorder="1" applyFont="1" applyNumberFormat="1">
      <alignment horizontal="center"/>
    </xf>
    <xf borderId="0" fillId="0" fontId="2" numFmtId="167" xfId="0" applyAlignment="1" applyFont="1" applyNumberFormat="1">
      <alignment horizontal="center"/>
    </xf>
    <xf borderId="7" fillId="0" fontId="2" numFmtId="0" xfId="0" applyAlignment="1" applyBorder="1" applyFont="1">
      <alignment horizontal="center"/>
    </xf>
    <xf borderId="0" fillId="0" fontId="2" numFmtId="0" xfId="0" applyAlignment="1" applyFont="1">
      <alignment horizontal="left"/>
    </xf>
    <xf borderId="12" fillId="0" fontId="2" numFmtId="0" xfId="0" applyAlignment="1" applyBorder="1" applyFont="1">
      <alignment horizontal="left"/>
    </xf>
    <xf borderId="8" fillId="3" fontId="1" numFmtId="0" xfId="0" applyAlignment="1" applyBorder="1" applyFont="1">
      <alignment readingOrder="0"/>
    </xf>
    <xf borderId="9" fillId="3" fontId="1" numFmtId="0" xfId="0" applyAlignment="1" applyBorder="1" applyFont="1">
      <alignment readingOrder="0"/>
    </xf>
    <xf borderId="10" fillId="3" fontId="1" numFmtId="0" xfId="0" applyAlignment="1" applyBorder="1" applyFont="1">
      <alignment readingOrder="0"/>
    </xf>
    <xf borderId="11" fillId="3" fontId="2" numFmtId="0" xfId="0" applyAlignment="1" applyBorder="1" applyFont="1">
      <alignment readingOrder="0"/>
    </xf>
    <xf borderId="12" fillId="3" fontId="1" numFmtId="0" xfId="0" applyAlignment="1" applyBorder="1" applyFont="1">
      <alignment readingOrder="0"/>
    </xf>
    <xf borderId="13" fillId="3" fontId="1" numFmtId="0" xfId="0" applyAlignment="1" applyBorder="1" applyFont="1">
      <alignment readingOrder="0"/>
    </xf>
    <xf borderId="2" fillId="0" fontId="2" numFmtId="0" xfId="0" applyAlignment="1" applyBorder="1" applyFont="1">
      <alignment readingOrder="0"/>
    </xf>
    <xf borderId="2" fillId="0" fontId="8" numFmtId="0" xfId="0" applyBorder="1" applyFont="1"/>
    <xf borderId="11" fillId="3" fontId="1" numFmtId="0" xfId="0" applyAlignment="1" applyBorder="1" applyFont="1">
      <alignment readingOrder="0"/>
    </xf>
    <xf borderId="8" fillId="0" fontId="2" numFmtId="0" xfId="0" applyAlignment="1" applyBorder="1" applyFont="1">
      <alignment readingOrder="0" vertical="center"/>
    </xf>
    <xf borderId="6" fillId="0" fontId="2" numFmtId="0" xfId="0" applyAlignment="1" applyBorder="1" applyFont="1">
      <alignment readingOrder="0" vertical="center"/>
    </xf>
    <xf borderId="6" fillId="0" fontId="2" numFmtId="0" xfId="0" applyBorder="1" applyFont="1"/>
    <xf borderId="11" fillId="0" fontId="2" numFmtId="167" xfId="0" applyAlignment="1" applyBorder="1" applyFont="1" applyNumberFormat="1">
      <alignment horizontal="center"/>
    </xf>
    <xf borderId="12" fillId="0" fontId="2" numFmtId="167" xfId="0" applyAlignment="1" applyBorder="1" applyFont="1" applyNumberFormat="1">
      <alignment horizontal="center"/>
    </xf>
    <xf borderId="12" fillId="0" fontId="2" numFmtId="20" xfId="0" applyAlignment="1" applyBorder="1" applyFont="1" applyNumberFormat="1">
      <alignment horizontal="center" readingOrder="0"/>
    </xf>
    <xf borderId="12" fillId="0" fontId="6" numFmtId="164" xfId="0" applyAlignment="1" applyBorder="1" applyFont="1" applyNumberFormat="1">
      <alignment horizontal="center" readingOrder="0"/>
    </xf>
    <xf borderId="13" fillId="0" fontId="2" numFmtId="0" xfId="0" applyAlignment="1" applyBorder="1" applyFont="1">
      <alignment horizontal="center"/>
    </xf>
    <xf borderId="9" fillId="0" fontId="2" numFmtId="0" xfId="0" applyBorder="1" applyFont="1"/>
    <xf borderId="0" fillId="0" fontId="1" numFmtId="0" xfId="0" applyAlignment="1" applyFont="1">
      <alignment horizontal="center" vertical="center"/>
    </xf>
    <xf borderId="6" fillId="0" fontId="2" numFmtId="0" xfId="0" applyAlignment="1" applyBorder="1" applyFont="1">
      <alignment horizontal="center" readingOrder="0"/>
    </xf>
    <xf borderId="0" fillId="4" fontId="7" numFmtId="0" xfId="0" applyAlignment="1" applyFont="1">
      <alignment horizontal="center" readingOrder="0"/>
    </xf>
    <xf borderId="0" fillId="0" fontId="2" numFmtId="0" xfId="0" applyAlignment="1" applyFont="1">
      <alignment horizontal="center" readingOrder="0"/>
    </xf>
    <xf borderId="0" fillId="0" fontId="2" numFmtId="165" xfId="0" applyAlignment="1" applyFont="1" applyNumberFormat="1">
      <alignment horizontal="center" readingOrder="0"/>
    </xf>
    <xf borderId="0" fillId="3" fontId="2" numFmtId="0" xfId="0" applyAlignment="1" applyFont="1">
      <alignment horizontal="center" readingOrder="0"/>
    </xf>
    <xf borderId="7" fillId="3" fontId="2" numFmtId="0" xfId="0" applyAlignment="1" applyBorder="1" applyFont="1">
      <alignment horizontal="center" readingOrder="0"/>
    </xf>
    <xf borderId="0" fillId="0" fontId="2" numFmtId="0" xfId="0" applyAlignment="1" applyFont="1">
      <alignment horizontal="center"/>
    </xf>
    <xf borderId="6" fillId="0" fontId="2" numFmtId="0" xfId="0" applyAlignment="1" applyBorder="1" applyFont="1">
      <alignment horizontal="center"/>
    </xf>
    <xf borderId="11" fillId="0" fontId="2" numFmtId="0" xfId="0" applyAlignment="1" applyBorder="1" applyFont="1">
      <alignment horizontal="center" readingOrder="0"/>
    </xf>
    <xf borderId="12" fillId="0" fontId="2" numFmtId="0" xfId="0" applyAlignment="1" applyBorder="1" applyFont="1">
      <alignment horizontal="center" readingOrder="0"/>
    </xf>
    <xf borderId="12" fillId="3" fontId="2" numFmtId="0" xfId="0" applyAlignment="1" applyBorder="1" applyFont="1">
      <alignment horizontal="center" readingOrder="0"/>
    </xf>
    <xf borderId="13" fillId="3" fontId="2" numFmtId="0" xfId="0" applyAlignment="1" applyBorder="1" applyFont="1">
      <alignment horizontal="center" readingOrder="0"/>
    </xf>
    <xf borderId="2" fillId="0" fontId="1" numFmtId="0" xfId="0" applyAlignment="1" applyBorder="1" applyFont="1">
      <alignment horizontal="center" readingOrder="0"/>
    </xf>
    <xf borderId="2" fillId="3" fontId="1" numFmtId="0" xfId="0" applyAlignment="1" applyBorder="1" applyFont="1">
      <alignment horizontal="center" readingOrder="0"/>
    </xf>
    <xf borderId="2" fillId="0" fontId="1" numFmtId="49" xfId="0" applyAlignment="1" applyBorder="1" applyFont="1" applyNumberFormat="1">
      <alignment horizontal="center" readingOrder="0"/>
    </xf>
    <xf borderId="0" fillId="3" fontId="6" numFmtId="164" xfId="0" applyAlignment="1" applyFont="1" applyNumberFormat="1">
      <alignment horizontal="center" readingOrder="0"/>
    </xf>
    <xf borderId="0" fillId="3" fontId="2" numFmtId="0" xfId="0" applyAlignment="1" applyFont="1">
      <alignment horizontal="center"/>
    </xf>
    <xf borderId="0" fillId="0" fontId="6" numFmtId="49" xfId="0" applyAlignment="1" applyFont="1" applyNumberFormat="1">
      <alignment horizontal="center" readingOrder="0"/>
    </xf>
    <xf borderId="0" fillId="0" fontId="2" numFmtId="49" xfId="0" applyAlignment="1" applyFont="1" applyNumberFormat="1">
      <alignment horizontal="center" readingOrder="0"/>
    </xf>
    <xf borderId="3" fillId="3" fontId="2" numFmtId="0" xfId="0" applyAlignment="1" applyBorder="1" applyFont="1">
      <alignment horizontal="center" readingOrder="0"/>
    </xf>
    <xf borderId="4" fillId="3" fontId="2" numFmtId="0" xfId="0" applyAlignment="1" applyBorder="1" applyFont="1">
      <alignment horizontal="center" readingOrder="0"/>
    </xf>
    <xf borderId="0" fillId="0" fontId="1" numFmtId="0" xfId="0" applyAlignment="1" applyFont="1">
      <alignment horizontal="left" readingOrder="0" shrinkToFit="0" wrapText="0"/>
    </xf>
    <xf borderId="7" fillId="0" fontId="2" numFmtId="0" xfId="0" applyAlignment="1" applyBorder="1" applyFont="1">
      <alignment horizontal="center" readingOrder="0"/>
    </xf>
    <xf borderId="0" fillId="0" fontId="9" numFmtId="0" xfId="0" applyAlignment="1" applyFont="1">
      <alignment readingOrder="0"/>
    </xf>
    <xf borderId="0" fillId="0" fontId="1" numFmtId="0" xfId="0" applyAlignment="1" applyFont="1">
      <alignment readingOrder="0" shrinkToFit="0" wrapText="0"/>
    </xf>
    <xf borderId="0" fillId="0" fontId="2" numFmtId="0" xfId="0" applyAlignment="1" applyFont="1">
      <alignment readingOrder="0" shrinkToFit="0" wrapText="0"/>
    </xf>
    <xf borderId="13" fillId="0" fontId="2" numFmtId="0" xfId="0" applyAlignment="1" applyBorder="1" applyFont="1">
      <alignment horizontal="center" readingOrder="0"/>
    </xf>
    <xf borderId="0" fillId="0" fontId="2" numFmtId="0" xfId="0" applyAlignment="1" applyFont="1">
      <alignment shrinkToFit="0" wrapText="0"/>
    </xf>
    <xf borderId="0" fillId="0" fontId="2" numFmtId="0" xfId="0" applyAlignment="1" applyFont="1">
      <alignment horizontal="left" readingOrder="0" shrinkToFit="0" wrapText="0"/>
    </xf>
    <xf borderId="0" fillId="0" fontId="10" numFmtId="0" xfId="0" applyAlignment="1" applyFont="1">
      <alignment horizontal="left" readingOrder="0" shrinkToFit="0" wrapText="0"/>
    </xf>
    <xf borderId="0" fillId="0" fontId="2" numFmtId="0" xfId="0" applyAlignment="1" applyFont="1">
      <alignment readingOrder="0" shrinkToFit="0" wrapText="0"/>
    </xf>
    <xf borderId="0" fillId="0" fontId="2" numFmtId="0" xfId="0" applyAlignment="1" applyFont="1">
      <alignment horizontal="left" readingOrder="0" shrinkToFit="0" wrapText="0"/>
    </xf>
    <xf borderId="0" fillId="4" fontId="11" numFmtId="0" xfId="0" applyAlignment="1" applyFont="1">
      <alignment readingOrder="0"/>
    </xf>
    <xf borderId="0" fillId="0" fontId="12" numFmtId="0" xfId="0" applyAlignment="1" applyFont="1">
      <alignment horizontal="left" readingOrder="0"/>
    </xf>
    <xf borderId="6" fillId="0" fontId="2" numFmtId="49" xfId="0" applyAlignment="1" applyBorder="1" applyFont="1" applyNumberFormat="1">
      <alignment horizontal="center" readingOrder="0"/>
    </xf>
    <xf borderId="6" fillId="0" fontId="2" numFmtId="165" xfId="0" applyAlignment="1" applyBorder="1" applyFont="1" applyNumberFormat="1">
      <alignment horizontal="center" readingOrder="0"/>
    </xf>
    <xf borderId="11" fillId="0" fontId="2" numFmtId="49" xfId="0" applyAlignment="1" applyBorder="1" applyFont="1" applyNumberFormat="1">
      <alignment horizontal="center" readingOrder="0"/>
    </xf>
    <xf borderId="11" fillId="0" fontId="2" numFmtId="165" xfId="0" applyAlignment="1" applyBorder="1" applyFont="1" applyNumberFormat="1">
      <alignment horizontal="center" readingOrder="0"/>
    </xf>
    <xf borderId="3" fillId="3" fontId="1" numFmtId="0" xfId="0" applyAlignment="1" applyBorder="1" applyFont="1">
      <alignment horizontal="center" readingOrder="0"/>
    </xf>
    <xf borderId="4" fillId="3" fontId="1" numFmtId="0" xfId="0" applyAlignment="1" applyBorder="1" applyFont="1">
      <alignment horizontal="center" readingOrder="0"/>
    </xf>
    <xf borderId="6" fillId="3" fontId="1" numFmtId="0" xfId="0" applyAlignment="1" applyBorder="1" applyFont="1">
      <alignment horizontal="center" readingOrder="0" vertical="center"/>
    </xf>
    <xf borderId="7" fillId="3" fontId="1" numFmtId="21" xfId="0" applyAlignment="1" applyBorder="1" applyFont="1" applyNumberFormat="1">
      <alignment horizontal="center" readingOrder="0"/>
    </xf>
    <xf borderId="10" fillId="3" fontId="1" numFmtId="0" xfId="0" applyAlignment="1" applyBorder="1" applyFont="1">
      <alignment horizontal="center" readingOrder="0" vertical="center"/>
    </xf>
    <xf borderId="8" fillId="0" fontId="2" numFmtId="21" xfId="0" applyAlignment="1" applyBorder="1" applyFont="1" applyNumberFormat="1">
      <alignment horizontal="center" readingOrder="0"/>
    </xf>
    <xf borderId="10" fillId="0" fontId="2" numFmtId="21" xfId="0" applyAlignment="1" applyBorder="1" applyFont="1" applyNumberFormat="1">
      <alignment horizontal="center" readingOrder="0"/>
    </xf>
    <xf borderId="8" fillId="0" fontId="2" numFmtId="165" xfId="0" applyAlignment="1" applyBorder="1" applyFont="1" applyNumberFormat="1">
      <alignment horizontal="center" readingOrder="0"/>
    </xf>
    <xf borderId="6" fillId="0" fontId="2" numFmtId="21" xfId="0" applyAlignment="1" applyBorder="1" applyFont="1" applyNumberFormat="1">
      <alignment horizontal="center" readingOrder="0"/>
    </xf>
    <xf borderId="7" fillId="0" fontId="2" numFmtId="21" xfId="0" applyAlignment="1" applyBorder="1" applyFont="1" applyNumberFormat="1">
      <alignment horizontal="center" readingOrder="0"/>
    </xf>
    <xf borderId="11" fillId="0" fontId="2" numFmtId="21" xfId="0" applyAlignment="1" applyBorder="1" applyFont="1" applyNumberFormat="1">
      <alignment horizontal="center" readingOrder="0"/>
    </xf>
    <xf borderId="13" fillId="0" fontId="2" numFmtId="21" xfId="0" applyAlignment="1" applyBorder="1" applyFont="1" applyNumberFormat="1">
      <alignment horizontal="center" readingOrder="0"/>
    </xf>
    <xf borderId="1" fillId="3" fontId="1" numFmtId="0" xfId="0" applyAlignment="1" applyBorder="1" applyFont="1">
      <alignment horizontal="center" readingOrder="0" vertical="center"/>
    </xf>
    <xf borderId="5" fillId="0" fontId="2" numFmtId="0" xfId="0" applyAlignment="1" applyBorder="1" applyFont="1">
      <alignment horizontal="center" readingOrder="0"/>
    </xf>
    <xf borderId="5" fillId="0" fontId="2" numFmtId="0" xfId="0" applyAlignment="1" applyBorder="1" applyFont="1">
      <alignment horizontal="center"/>
    </xf>
    <xf borderId="14" fillId="0" fontId="2" numFmtId="0" xfId="0" applyAlignment="1" applyBorder="1" applyFont="1">
      <alignment horizontal="center"/>
    </xf>
    <xf borderId="0" fillId="5" fontId="13" numFmtId="0" xfId="0" applyAlignment="1" applyFill="1" applyFont="1">
      <alignment horizontal="center"/>
    </xf>
    <xf borderId="0" fillId="5" fontId="13" numFmtId="0" xfId="0" applyAlignment="1" applyFont="1">
      <alignment horizontal="center" readingOrder="0"/>
    </xf>
    <xf borderId="0" fillId="5" fontId="13" numFmtId="0" xfId="0" applyAlignment="1" applyFont="1">
      <alignment horizontal="left"/>
    </xf>
    <xf borderId="0" fillId="0" fontId="14" numFmtId="167" xfId="0" applyAlignment="1" applyFont="1" applyNumberFormat="1">
      <alignment horizontal="right"/>
    </xf>
    <xf borderId="0" fillId="0" fontId="14" numFmtId="49" xfId="0" applyFont="1" applyNumberFormat="1"/>
    <xf borderId="0" fillId="0" fontId="14" numFmtId="0" xfId="0" applyAlignment="1" applyFont="1">
      <alignment horizontal="right"/>
    </xf>
    <xf borderId="0" fillId="0" fontId="14" numFmtId="0" xfId="0" applyAlignment="1" applyFont="1">
      <alignment horizontal="right"/>
    </xf>
    <xf borderId="0" fillId="0" fontId="14" numFmtId="167" xfId="0" applyFont="1" applyNumberFormat="1"/>
  </cellXfs>
  <cellStyles count="1">
    <cellStyle xfId="0" name="Normal" builtinId="0"/>
  </cellStyles>
  <dxfs count="3">
    <dxf>
      <font>
        <color rgb="FF4285F4"/>
      </font>
      <fill>
        <patternFill patternType="none"/>
      </fill>
      <border/>
    </dxf>
    <dxf>
      <font>
        <color rgb="FFE03E3E"/>
      </font>
      <fill>
        <patternFill patternType="none"/>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law.go.kr/LSW/lsInfoP.do?lsId=001872"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8" max="8" width="1.57"/>
  </cols>
  <sheetData>
    <row r="1" ht="7.5" customHeight="1">
      <c r="A1" s="1"/>
      <c r="B1" s="1"/>
      <c r="C1" s="2"/>
      <c r="D1" s="2"/>
      <c r="E1" s="2"/>
      <c r="F1" s="2"/>
      <c r="G1" s="2"/>
      <c r="H1" s="2"/>
    </row>
    <row r="2">
      <c r="A2" s="1"/>
      <c r="B2" s="3" t="s">
        <v>0</v>
      </c>
      <c r="C2" s="2"/>
      <c r="D2" s="2"/>
      <c r="E2" s="2"/>
      <c r="F2" s="2"/>
      <c r="G2" s="2"/>
      <c r="H2" s="2"/>
    </row>
    <row r="3">
      <c r="A3" s="4"/>
      <c r="B3" s="5" t="s">
        <v>1</v>
      </c>
      <c r="C3" s="2"/>
      <c r="D3" s="2"/>
      <c r="E3" s="2"/>
      <c r="F3" s="2"/>
      <c r="G3" s="2"/>
      <c r="H3" s="2"/>
    </row>
    <row r="4" ht="7.5" customHeight="1">
      <c r="A4" s="6"/>
      <c r="B4" s="6"/>
      <c r="C4" s="6"/>
      <c r="D4" s="2"/>
      <c r="E4" s="2"/>
      <c r="F4" s="2"/>
      <c r="G4" s="2"/>
      <c r="H4" s="2"/>
    </row>
    <row r="5">
      <c r="A5" s="6"/>
      <c r="B5" s="7" t="s">
        <v>2</v>
      </c>
      <c r="C5" s="6" t="s">
        <v>3</v>
      </c>
      <c r="D5" s="2"/>
      <c r="E5" s="2"/>
      <c r="F5" s="2"/>
      <c r="G5" s="2"/>
      <c r="H5" s="2"/>
    </row>
    <row r="6">
      <c r="A6" s="6"/>
      <c r="B6" s="7" t="s">
        <v>4</v>
      </c>
      <c r="C6" s="6" t="s">
        <v>5</v>
      </c>
      <c r="D6" s="2"/>
      <c r="E6" s="2"/>
      <c r="F6" s="2"/>
      <c r="G6" s="2"/>
      <c r="H6" s="2"/>
    </row>
    <row r="7">
      <c r="A7" s="6"/>
      <c r="B7" s="7" t="s">
        <v>6</v>
      </c>
      <c r="C7" s="8" t="s">
        <v>7</v>
      </c>
      <c r="D7" s="2"/>
      <c r="E7" s="2"/>
      <c r="F7" s="2"/>
      <c r="G7" s="2"/>
      <c r="H7" s="2"/>
    </row>
    <row r="8" ht="7.5" customHeight="1">
      <c r="A8" s="6"/>
      <c r="B8" s="7"/>
      <c r="C8" s="2"/>
      <c r="D8" s="2"/>
      <c r="E8" s="2"/>
      <c r="F8" s="2"/>
      <c r="G8" s="2"/>
      <c r="H8" s="2"/>
    </row>
    <row r="9">
      <c r="A9" s="6"/>
      <c r="B9" s="7" t="s">
        <v>8</v>
      </c>
      <c r="C9" s="6" t="s">
        <v>9</v>
      </c>
      <c r="D9" s="6" t="s">
        <v>10</v>
      </c>
      <c r="E9" s="6" t="s">
        <v>11</v>
      </c>
      <c r="F9" s="6" t="s">
        <v>12</v>
      </c>
      <c r="G9" s="6" t="s">
        <v>13</v>
      </c>
      <c r="H9" s="2"/>
    </row>
    <row r="10">
      <c r="A10" s="6"/>
      <c r="B10" s="7"/>
      <c r="C10" s="6" t="s">
        <v>14</v>
      </c>
      <c r="D10" s="6" t="s">
        <v>15</v>
      </c>
      <c r="E10" s="6" t="s">
        <v>16</v>
      </c>
      <c r="F10" s="6" t="s">
        <v>17</v>
      </c>
      <c r="G10" s="6" t="s">
        <v>18</v>
      </c>
      <c r="H10" s="2"/>
    </row>
    <row r="11">
      <c r="A11" s="6"/>
      <c r="B11" s="7"/>
      <c r="C11" s="6" t="s">
        <v>19</v>
      </c>
      <c r="D11" s="6" t="s">
        <v>20</v>
      </c>
      <c r="E11" s="6" t="s">
        <v>21</v>
      </c>
      <c r="F11" s="2"/>
      <c r="G11" s="2"/>
      <c r="H11" s="2"/>
    </row>
    <row r="12">
      <c r="A12" s="6"/>
      <c r="B12" s="7"/>
      <c r="C12" s="2"/>
      <c r="D12" s="2"/>
      <c r="E12" s="2"/>
      <c r="F12" s="2"/>
      <c r="G12" s="2"/>
      <c r="H12" s="2"/>
    </row>
    <row r="13">
      <c r="A13" s="6"/>
      <c r="B13" s="7" t="s">
        <v>22</v>
      </c>
      <c r="C13" s="2"/>
      <c r="D13" s="2"/>
      <c r="E13" s="2"/>
      <c r="F13" s="2"/>
      <c r="G13" s="2"/>
      <c r="H13" s="2"/>
    </row>
    <row r="14">
      <c r="A14" s="6"/>
      <c r="B14" s="7" t="s">
        <v>4</v>
      </c>
      <c r="C14" s="7" t="s">
        <v>6</v>
      </c>
      <c r="D14" s="7" t="s">
        <v>23</v>
      </c>
      <c r="E14" s="2"/>
      <c r="F14" s="2"/>
      <c r="G14" s="2"/>
      <c r="H14" s="2"/>
    </row>
    <row r="15">
      <c r="A15" s="9"/>
      <c r="B15" s="8" t="s">
        <v>5</v>
      </c>
      <c r="C15" s="8" t="s">
        <v>7</v>
      </c>
      <c r="D15" s="8" t="s">
        <v>24</v>
      </c>
      <c r="E15" s="2"/>
      <c r="F15" s="2"/>
      <c r="G15" s="2"/>
      <c r="H15" s="10"/>
    </row>
    <row r="16">
      <c r="A16" s="9"/>
      <c r="B16" s="6" t="s">
        <v>5</v>
      </c>
      <c r="C16" s="6" t="s">
        <v>25</v>
      </c>
      <c r="D16" s="6" t="s">
        <v>26</v>
      </c>
      <c r="E16" s="2"/>
      <c r="F16" s="2"/>
      <c r="G16" s="2"/>
      <c r="H16" s="10"/>
    </row>
    <row r="17">
      <c r="A17" s="6"/>
      <c r="B17" s="6" t="s">
        <v>5</v>
      </c>
      <c r="C17" s="6" t="s">
        <v>27</v>
      </c>
      <c r="D17" s="6" t="s">
        <v>28</v>
      </c>
      <c r="E17" s="2"/>
      <c r="F17" s="2"/>
      <c r="G17" s="2"/>
      <c r="H17" s="2"/>
    </row>
    <row r="18">
      <c r="A18" s="6"/>
      <c r="B18" s="6" t="s">
        <v>5</v>
      </c>
      <c r="C18" s="6" t="s">
        <v>29</v>
      </c>
      <c r="D18" s="6" t="s">
        <v>30</v>
      </c>
      <c r="E18" s="2"/>
      <c r="F18" s="2"/>
      <c r="G18" s="2"/>
      <c r="H18" s="2"/>
    </row>
    <row r="19">
      <c r="A19" s="6"/>
      <c r="B19" s="6" t="s">
        <v>5</v>
      </c>
      <c r="C19" s="6" t="s">
        <v>31</v>
      </c>
      <c r="D19" s="6" t="s">
        <v>32</v>
      </c>
      <c r="E19" s="2"/>
      <c r="F19" s="2"/>
      <c r="G19" s="2"/>
      <c r="H19" s="2"/>
    </row>
    <row r="20">
      <c r="A20" s="6"/>
      <c r="B20" s="6" t="s">
        <v>5</v>
      </c>
      <c r="C20" s="6" t="s">
        <v>33</v>
      </c>
      <c r="D20" s="6" t="s">
        <v>34</v>
      </c>
      <c r="E20" s="2"/>
      <c r="F20" s="2"/>
      <c r="G20" s="2"/>
      <c r="H20" s="2"/>
    </row>
    <row r="21">
      <c r="A21" s="6"/>
      <c r="B21" s="6" t="s">
        <v>5</v>
      </c>
      <c r="C21" s="6" t="s">
        <v>35</v>
      </c>
      <c r="D21" s="6" t="s">
        <v>36</v>
      </c>
      <c r="E21" s="2"/>
      <c r="F21" s="2"/>
      <c r="G21" s="2"/>
      <c r="H21" s="2"/>
    </row>
    <row r="22">
      <c r="A22" s="6"/>
      <c r="B22" s="6" t="s">
        <v>5</v>
      </c>
      <c r="C22" s="6" t="s">
        <v>37</v>
      </c>
      <c r="D22" s="6" t="s">
        <v>38</v>
      </c>
      <c r="E22" s="2"/>
      <c r="F22" s="2"/>
      <c r="G22" s="2"/>
      <c r="H22" s="2"/>
    </row>
    <row r="23">
      <c r="A23" s="6"/>
      <c r="B23" s="6" t="s">
        <v>5</v>
      </c>
      <c r="C23" s="6" t="s">
        <v>39</v>
      </c>
      <c r="D23" s="6" t="s">
        <v>40</v>
      </c>
      <c r="E23" s="2"/>
      <c r="F23" s="2"/>
      <c r="G23" s="2"/>
      <c r="H23" s="2"/>
    </row>
    <row r="24">
      <c r="A24" s="6"/>
      <c r="B24" s="6" t="s">
        <v>5</v>
      </c>
      <c r="C24" s="6" t="s">
        <v>41</v>
      </c>
      <c r="D24" s="6" t="s">
        <v>42</v>
      </c>
      <c r="E24" s="2"/>
      <c r="F24" s="2"/>
      <c r="G24" s="2"/>
      <c r="H24" s="2"/>
    </row>
    <row r="25">
      <c r="A25" s="6"/>
      <c r="B25" s="6" t="s">
        <v>5</v>
      </c>
      <c r="C25" s="6" t="s">
        <v>43</v>
      </c>
      <c r="D25" s="6" t="s">
        <v>44</v>
      </c>
      <c r="E25" s="2"/>
      <c r="F25" s="2"/>
      <c r="G25" s="2"/>
      <c r="H25" s="2"/>
    </row>
    <row r="26">
      <c r="A26" s="6"/>
      <c r="B26" s="6" t="s">
        <v>5</v>
      </c>
      <c r="C26" s="6" t="s">
        <v>45</v>
      </c>
      <c r="D26" s="6" t="s">
        <v>46</v>
      </c>
      <c r="E26" s="2"/>
      <c r="F26" s="2"/>
      <c r="G26" s="2"/>
      <c r="H26" s="2"/>
    </row>
    <row r="27">
      <c r="A27" s="6"/>
      <c r="B27" s="6" t="s">
        <v>5</v>
      </c>
      <c r="C27" s="6" t="s">
        <v>47</v>
      </c>
      <c r="D27" s="6" t="s">
        <v>48</v>
      </c>
      <c r="E27" s="2"/>
      <c r="F27" s="2"/>
      <c r="G27" s="2"/>
      <c r="H27" s="2"/>
    </row>
    <row r="28">
      <c r="A28" s="6"/>
      <c r="B28" s="6" t="s">
        <v>5</v>
      </c>
      <c r="C28" s="6" t="s">
        <v>49</v>
      </c>
      <c r="D28" s="6" t="s">
        <v>50</v>
      </c>
      <c r="E28" s="2"/>
      <c r="F28" s="2"/>
      <c r="G28" s="2"/>
      <c r="H28" s="2"/>
    </row>
    <row r="29">
      <c r="A29" s="6"/>
      <c r="B29" s="6" t="s">
        <v>5</v>
      </c>
      <c r="C29" s="6" t="s">
        <v>51</v>
      </c>
      <c r="D29" s="6" t="s">
        <v>52</v>
      </c>
      <c r="E29" s="2"/>
      <c r="F29" s="2"/>
      <c r="G29" s="2"/>
      <c r="H29" s="2"/>
    </row>
    <row r="30">
      <c r="A30" s="6"/>
      <c r="B30" s="6" t="s">
        <v>5</v>
      </c>
      <c r="C30" s="6" t="s">
        <v>53</v>
      </c>
      <c r="D30" s="6" t="s">
        <v>54</v>
      </c>
      <c r="E30" s="2"/>
      <c r="F30" s="2"/>
      <c r="G30" s="2"/>
      <c r="H30" s="2"/>
    </row>
    <row r="31">
      <c r="A31" s="6"/>
      <c r="B31" s="6" t="s">
        <v>5</v>
      </c>
      <c r="C31" s="6" t="s">
        <v>55</v>
      </c>
      <c r="D31" s="6" t="s">
        <v>56</v>
      </c>
      <c r="E31" s="2"/>
      <c r="F31" s="2"/>
      <c r="G31" s="2"/>
      <c r="H31" s="2"/>
    </row>
    <row r="32">
      <c r="A32" s="6"/>
      <c r="B32" s="6" t="s">
        <v>5</v>
      </c>
      <c r="C32" s="6" t="s">
        <v>57</v>
      </c>
      <c r="D32" s="6" t="s">
        <v>58</v>
      </c>
      <c r="E32" s="2"/>
      <c r="F32" s="2"/>
      <c r="G32" s="2"/>
      <c r="H32" s="2"/>
    </row>
    <row r="33">
      <c r="A33" s="6"/>
      <c r="B33" s="6" t="s">
        <v>5</v>
      </c>
      <c r="C33" s="6" t="s">
        <v>59</v>
      </c>
      <c r="D33" s="6" t="s">
        <v>60</v>
      </c>
      <c r="E33" s="2"/>
      <c r="F33" s="2"/>
      <c r="G33" s="2"/>
      <c r="H33" s="2"/>
    </row>
    <row r="34">
      <c r="A34" s="6"/>
      <c r="B34" s="6" t="s">
        <v>5</v>
      </c>
      <c r="C34" s="6" t="s">
        <v>61</v>
      </c>
      <c r="D34" s="6" t="s">
        <v>62</v>
      </c>
      <c r="E34" s="2"/>
      <c r="F34" s="2"/>
      <c r="G34" s="2"/>
      <c r="H34" s="2"/>
    </row>
    <row r="35">
      <c r="A35" s="6"/>
      <c r="B35" s="6" t="s">
        <v>5</v>
      </c>
      <c r="C35" s="6" t="s">
        <v>63</v>
      </c>
      <c r="D35" s="6" t="s">
        <v>64</v>
      </c>
      <c r="E35" s="2"/>
      <c r="F35" s="2"/>
      <c r="G35" s="2"/>
      <c r="H35" s="2"/>
    </row>
    <row r="36">
      <c r="A36" s="6"/>
      <c r="B36" s="6" t="s">
        <v>5</v>
      </c>
      <c r="C36" s="6" t="s">
        <v>65</v>
      </c>
      <c r="D36" s="6" t="s">
        <v>66</v>
      </c>
      <c r="E36" s="2"/>
      <c r="F36" s="2"/>
      <c r="G36" s="2"/>
      <c r="H36" s="2"/>
    </row>
    <row r="37">
      <c r="A37" s="6"/>
      <c r="B37" s="6" t="s">
        <v>5</v>
      </c>
      <c r="C37" s="6" t="s">
        <v>67</v>
      </c>
      <c r="D37" s="6" t="s">
        <v>68</v>
      </c>
      <c r="E37" s="2"/>
      <c r="F37" s="2"/>
      <c r="G37" s="2"/>
      <c r="H37" s="2"/>
    </row>
    <row r="38">
      <c r="A38" s="6"/>
      <c r="B38" s="6" t="s">
        <v>5</v>
      </c>
      <c r="C38" s="6" t="s">
        <v>69</v>
      </c>
      <c r="D38" s="6" t="s">
        <v>70</v>
      </c>
      <c r="E38" s="2"/>
      <c r="F38" s="2"/>
      <c r="G38" s="2"/>
      <c r="H38" s="2"/>
    </row>
    <row r="39">
      <c r="A39" s="6"/>
      <c r="B39" s="6" t="s">
        <v>5</v>
      </c>
      <c r="C39" s="6" t="s">
        <v>71</v>
      </c>
      <c r="D39" s="6" t="s">
        <v>72</v>
      </c>
      <c r="E39" s="2"/>
      <c r="F39" s="2"/>
      <c r="G39" s="2"/>
      <c r="H39" s="2"/>
    </row>
    <row r="40">
      <c r="A40" s="6"/>
      <c r="B40" s="6" t="s">
        <v>5</v>
      </c>
      <c r="C40" s="6" t="s">
        <v>73</v>
      </c>
      <c r="D40" s="6" t="s">
        <v>74</v>
      </c>
      <c r="E40" s="2"/>
      <c r="F40" s="2"/>
      <c r="G40" s="2"/>
      <c r="H40" s="2"/>
    </row>
    <row r="41">
      <c r="A41" s="6"/>
      <c r="B41" s="6" t="s">
        <v>5</v>
      </c>
      <c r="C41" s="6" t="s">
        <v>75</v>
      </c>
      <c r="D41" s="6" t="s">
        <v>76</v>
      </c>
      <c r="E41" s="2"/>
      <c r="F41" s="2"/>
      <c r="G41" s="2"/>
      <c r="H41" s="2"/>
    </row>
    <row r="42">
      <c r="A42" s="6"/>
      <c r="B42" s="6" t="s">
        <v>5</v>
      </c>
      <c r="C42" s="6" t="s">
        <v>77</v>
      </c>
      <c r="D42" s="6" t="s">
        <v>78</v>
      </c>
      <c r="E42" s="2"/>
      <c r="F42" s="2"/>
      <c r="G42" s="2"/>
      <c r="H42" s="2"/>
    </row>
    <row r="43">
      <c r="A43" s="6"/>
      <c r="B43" s="6" t="s">
        <v>79</v>
      </c>
      <c r="C43" s="6" t="s">
        <v>79</v>
      </c>
      <c r="D43" s="6" t="s">
        <v>80</v>
      </c>
      <c r="E43" s="2"/>
      <c r="F43" s="2"/>
      <c r="G43" s="2"/>
      <c r="H43" s="2"/>
    </row>
    <row r="44" ht="7.5" customHeight="1">
      <c r="A44" s="2"/>
      <c r="B44" s="2"/>
      <c r="C44" s="2"/>
      <c r="D44" s="2"/>
      <c r="E44" s="2"/>
      <c r="F44" s="2"/>
      <c r="G44" s="2"/>
      <c r="H44"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2" max="9" width="8.71"/>
    <col customWidth="1" min="10" max="10" width="1.57"/>
    <col customWidth="1" min="11" max="18" width="8.71"/>
    <col customWidth="1" min="19" max="19" width="1.57"/>
  </cols>
  <sheetData>
    <row r="1" ht="7.5" customHeight="1">
      <c r="A1" s="1"/>
      <c r="B1" s="1"/>
      <c r="C1" s="2"/>
      <c r="D1" s="2"/>
      <c r="E1" s="2"/>
      <c r="F1" s="2"/>
      <c r="G1" s="2"/>
      <c r="H1" s="2"/>
      <c r="I1" s="2"/>
      <c r="J1" s="2"/>
      <c r="K1" s="2"/>
      <c r="L1" s="2"/>
      <c r="M1" s="2"/>
      <c r="N1" s="2"/>
      <c r="O1" s="2"/>
      <c r="P1" s="2"/>
      <c r="Q1" s="2"/>
      <c r="R1" s="2"/>
      <c r="S1" s="2"/>
    </row>
    <row r="2">
      <c r="A2" s="1"/>
      <c r="B2" s="3" t="s">
        <v>0</v>
      </c>
      <c r="C2" s="2"/>
      <c r="D2" s="2"/>
      <c r="E2" s="2"/>
      <c r="F2" s="2"/>
      <c r="G2" s="2"/>
      <c r="H2" s="2"/>
      <c r="I2" s="2"/>
      <c r="J2" s="2"/>
      <c r="K2" s="2"/>
      <c r="L2" s="2"/>
      <c r="M2" s="2"/>
      <c r="N2" s="6"/>
      <c r="O2" s="2"/>
      <c r="P2" s="2"/>
      <c r="Q2" s="2"/>
      <c r="R2" s="2"/>
      <c r="S2" s="2"/>
    </row>
    <row r="3">
      <c r="A3" s="5"/>
      <c r="B3" s="5" t="s">
        <v>1</v>
      </c>
      <c r="C3" s="11"/>
      <c r="D3" s="11"/>
      <c r="E3" s="11"/>
      <c r="F3" s="11"/>
      <c r="G3" s="11"/>
      <c r="H3" s="11"/>
      <c r="I3" s="11"/>
      <c r="J3" s="11"/>
      <c r="K3" s="11"/>
      <c r="L3" s="11"/>
      <c r="M3" s="11"/>
      <c r="N3" s="11"/>
      <c r="O3" s="11"/>
      <c r="P3" s="11"/>
      <c r="Q3" s="11"/>
      <c r="R3" s="11"/>
      <c r="S3" s="11"/>
    </row>
    <row r="4" ht="7.5" customHeight="1">
      <c r="A4" s="2"/>
      <c r="B4" s="2"/>
      <c r="C4" s="2"/>
      <c r="D4" s="2"/>
      <c r="E4" s="2"/>
      <c r="F4" s="2"/>
      <c r="G4" s="2"/>
      <c r="H4" s="2"/>
      <c r="I4" s="2"/>
      <c r="J4" s="2"/>
      <c r="K4" s="2"/>
      <c r="L4" s="2"/>
      <c r="M4" s="2"/>
      <c r="N4" s="2"/>
      <c r="O4" s="2"/>
      <c r="P4" s="2"/>
      <c r="Q4" s="2"/>
      <c r="R4" s="2"/>
      <c r="S4" s="2"/>
    </row>
    <row r="5">
      <c r="A5" s="12"/>
      <c r="B5" s="13" t="s">
        <v>81</v>
      </c>
      <c r="C5" s="14" t="s">
        <v>82</v>
      </c>
      <c r="D5" s="13" t="s">
        <v>83</v>
      </c>
      <c r="E5" s="15" t="s">
        <v>84</v>
      </c>
      <c r="F5" s="2"/>
      <c r="G5" s="2"/>
      <c r="H5" s="2"/>
      <c r="I5" s="2"/>
      <c r="J5" s="2"/>
      <c r="K5" s="2"/>
      <c r="L5" s="2"/>
      <c r="M5" s="6"/>
      <c r="N5" s="2"/>
      <c r="O5" s="2"/>
      <c r="P5" s="2"/>
      <c r="Q5" s="2"/>
      <c r="R5" s="2"/>
      <c r="S5" s="2"/>
    </row>
    <row r="6" ht="7.5" customHeight="1">
      <c r="A6" s="2"/>
      <c r="B6" s="2"/>
      <c r="C6" s="2"/>
      <c r="D6" s="2"/>
      <c r="E6" s="2"/>
      <c r="F6" s="2"/>
      <c r="G6" s="2"/>
      <c r="H6" s="2"/>
      <c r="I6" s="2"/>
      <c r="J6" s="2"/>
      <c r="K6" s="2"/>
      <c r="L6" s="2"/>
      <c r="M6" s="2"/>
      <c r="N6" s="2"/>
      <c r="O6" s="2"/>
      <c r="P6" s="2"/>
      <c r="Q6" s="2"/>
      <c r="R6" s="2"/>
      <c r="S6" s="2"/>
    </row>
    <row r="7">
      <c r="A7" s="12"/>
      <c r="B7" s="13" t="s">
        <v>85</v>
      </c>
      <c r="C7" s="16" t="s">
        <v>86</v>
      </c>
      <c r="D7" s="16" t="s">
        <v>87</v>
      </c>
      <c r="E7" s="16" t="s">
        <v>88</v>
      </c>
      <c r="F7" s="16" t="s">
        <v>89</v>
      </c>
      <c r="G7" s="16" t="s">
        <v>90</v>
      </c>
      <c r="H7" s="17" t="s">
        <v>91</v>
      </c>
      <c r="I7" s="18" t="s">
        <v>92</v>
      </c>
      <c r="J7" s="2"/>
      <c r="K7" s="13" t="s">
        <v>14</v>
      </c>
      <c r="L7" s="16" t="s">
        <v>93</v>
      </c>
      <c r="M7" s="16" t="s">
        <v>94</v>
      </c>
      <c r="N7" s="16" t="s">
        <v>95</v>
      </c>
      <c r="O7" s="16" t="s">
        <v>96</v>
      </c>
      <c r="P7" s="16" t="s">
        <v>97</v>
      </c>
      <c r="Q7" s="16" t="s">
        <v>98</v>
      </c>
      <c r="R7" s="18" t="s">
        <v>99</v>
      </c>
      <c r="S7" s="12"/>
    </row>
    <row r="8">
      <c r="A8" s="19"/>
      <c r="B8" s="20" t="str">
        <f>'사원'!$A2</f>
        <v>직원</v>
      </c>
      <c r="C8" s="21">
        <f t="shared" ref="C8:G8" si="1">IFERROR(SUMIFS(INDIRECT(OFFSET($B$7, ROW(C8)-ROW($B$7),0)&amp;"!$L:$L"),INDIRECT(OFFSET($B$7, ROW(C8)-ROW($B$7),0)&amp;"!$C:$C"), SUBSTITUTE($C$5,"년",""),INDIRECT(OFFSET($B$7, ROW(C8)-ROW($B$7),0)&amp;"!$D:$D"), SUBSTITUTE($E$5,"월",""),INDIRECT(OFFSET($B$7, ROW(C8)-ROW($B$7),0)&amp;"!$E:$E"), SUBSTITUTE(OFFSET($B$7, 0, COLUMN(C8)-COLUMN($B$7)),"주","")),)</f>
        <v>0</v>
      </c>
      <c r="D8" s="21">
        <f t="shared" si="1"/>
        <v>0</v>
      </c>
      <c r="E8" s="21">
        <f t="shared" si="1"/>
        <v>0</v>
      </c>
      <c r="F8" s="21">
        <f t="shared" si="1"/>
        <v>0</v>
      </c>
      <c r="G8" s="21">
        <f t="shared" si="1"/>
        <v>0</v>
      </c>
      <c r="H8" s="22">
        <f t="shared" ref="H8:H17" si="3">IFERROR(SUM(C8:G8),)</f>
        <v>0</v>
      </c>
      <c r="I8" s="23" t="str">
        <f t="shared" ref="I8:I17" si="4">IFERROR(H8 / COUNTIF(C8:G8, "&gt;0"), "")</f>
        <v/>
      </c>
      <c r="J8" s="2"/>
      <c r="K8" s="20" t="str">
        <f>'사원'!$A2</f>
        <v>직원</v>
      </c>
      <c r="L8" s="24">
        <f>IFERROR(VLOOKUP($K8,사원정보,MATCH(L$7,사원제목,0),FALSE),)</f>
        <v>43831</v>
      </c>
      <c r="M8" s="25" t="str">
        <f>IFERROR(VLOOKUP($K8,사원정보,MATCH(M$7,사원제목,0),FALSE),)</f>
        <v>1년</v>
      </c>
      <c r="N8" s="25" t="str">
        <f>IFERROR(VLOOKUP($K8,사원정보,MATCH(N$7,사원제목,0),FALSE),)</f>
        <v>1년</v>
      </c>
      <c r="O8" s="25" t="str">
        <f>IFERROR(VLOOKUP($K8,사원정보,MATCH(O$7,사원제목,0),FALSE),)</f>
        <v>24월</v>
      </c>
      <c r="P8" s="25" t="str">
        <f>IFERROR(VLOOKUP($K8,사원정보,MATCH(P$7,사원제목,0),FALSE),)</f>
        <v>726일</v>
      </c>
      <c r="Q8" s="25" t="str">
        <f>IFERROR(VLOOKUP($K8,사원정보,MATCH(Q$7,사원제목,0),FALSE),)</f>
        <v>15일</v>
      </c>
      <c r="R8" s="26" t="str">
        <f>IFERROR(VLOOKUP($K8,사원정보,MATCH(R$7,사원제목,0),FALSE),)</f>
        <v>15일</v>
      </c>
      <c r="S8" s="2"/>
    </row>
    <row r="9">
      <c r="A9" s="19"/>
      <c r="B9" s="20" t="str">
        <f>'사원'!$A3</f>
        <v/>
      </c>
      <c r="C9" s="21">
        <f t="shared" ref="C9:G9" si="2">IFERROR(SUMIFS(INDIRECT(OFFSET($B$7, ROW(C9)-ROW($B$7),0)&amp;"!$L:$L"),INDIRECT(OFFSET($B$7, ROW(C9)-ROW($B$7),0)&amp;"!$C:$C"), SUBSTITUTE($C$5,"년",""),INDIRECT(OFFSET($B$7, ROW(C9)-ROW($B$7),0)&amp;"!$D:$D"), SUBSTITUTE($E$5,"월",""),INDIRECT(OFFSET($B$7, ROW(C9)-ROW($B$7),0)&amp;"!$E:$E"), SUBSTITUTE(OFFSET($B$7, 0, COLUMN(C9)-COLUMN($B$7)),"주","")),)</f>
        <v>0</v>
      </c>
      <c r="D9" s="21">
        <f t="shared" si="2"/>
        <v>0</v>
      </c>
      <c r="E9" s="21">
        <f t="shared" si="2"/>
        <v>0</v>
      </c>
      <c r="F9" s="21">
        <f t="shared" si="2"/>
        <v>0</v>
      </c>
      <c r="G9" s="21">
        <f t="shared" si="2"/>
        <v>0</v>
      </c>
      <c r="H9" s="22">
        <f t="shared" si="3"/>
        <v>0</v>
      </c>
      <c r="I9" s="23" t="str">
        <f t="shared" si="4"/>
        <v/>
      </c>
      <c r="J9" s="2"/>
      <c r="K9" s="20" t="str">
        <f>'사원'!$A3</f>
        <v/>
      </c>
      <c r="L9" s="27" t="str">
        <f>IFERROR(VLOOKUP($K9,사원정보,MATCH(L$7,사원제목,0),FALSE),)</f>
        <v/>
      </c>
      <c r="M9" s="28" t="str">
        <f>IFERROR(VLOOKUP($K9,사원정보,MATCH(M$7,사원제목,0),FALSE),)</f>
        <v/>
      </c>
      <c r="N9" s="28" t="str">
        <f>IFERROR(VLOOKUP($K9,사원정보,MATCH(N$7,사원제목,0),FALSE),)</f>
        <v/>
      </c>
      <c r="O9" s="28" t="str">
        <f>IFERROR(VLOOKUP($K9,사원정보,MATCH(O$7,사원제목,0),FALSE),)</f>
        <v/>
      </c>
      <c r="P9" s="28" t="str">
        <f>IFERROR(VLOOKUP($K9,사원정보,MATCH(P$7,사원제목,0),FALSE),)</f>
        <v/>
      </c>
      <c r="Q9" s="28" t="str">
        <f>IFERROR(VLOOKUP($K9,사원정보,MATCH(Q$7,사원제목,0),FALSE),)</f>
        <v/>
      </c>
      <c r="R9" s="29" t="str">
        <f>IFERROR(VLOOKUP($K9,사원정보,MATCH(R$7,사원제목,0),FALSE),)</f>
        <v/>
      </c>
      <c r="S9" s="2"/>
    </row>
    <row r="10">
      <c r="A10" s="19"/>
      <c r="B10" s="20" t="str">
        <f>'사원'!$A4</f>
        <v/>
      </c>
      <c r="C10" s="21">
        <f t="shared" ref="C10:G10" si="5">IFERROR(SUMIFS(INDIRECT(OFFSET($B$7, ROW(C10)-ROW($B$7),0)&amp;"!$L:$L"),INDIRECT(OFFSET($B$7, ROW(C10)-ROW($B$7),0)&amp;"!$C:$C"), SUBSTITUTE($C$5,"년",""),INDIRECT(OFFSET($B$7, ROW(C10)-ROW($B$7),0)&amp;"!$D:$D"), SUBSTITUTE($E$5,"월",""),INDIRECT(OFFSET($B$7, ROW(C10)-ROW($B$7),0)&amp;"!$E:$E"), SUBSTITUTE(OFFSET($B$7, 0, COLUMN(C10)-COLUMN($B$7)),"주","")),)</f>
        <v>0</v>
      </c>
      <c r="D10" s="21">
        <f t="shared" si="5"/>
        <v>0</v>
      </c>
      <c r="E10" s="21">
        <f t="shared" si="5"/>
        <v>0</v>
      </c>
      <c r="F10" s="21">
        <f t="shared" si="5"/>
        <v>0</v>
      </c>
      <c r="G10" s="21">
        <f t="shared" si="5"/>
        <v>0</v>
      </c>
      <c r="H10" s="22">
        <f t="shared" si="3"/>
        <v>0</v>
      </c>
      <c r="I10" s="23" t="str">
        <f t="shared" si="4"/>
        <v/>
      </c>
      <c r="J10" s="2"/>
      <c r="K10" s="20" t="str">
        <f>'사원'!$A4</f>
        <v/>
      </c>
      <c r="L10" s="27" t="str">
        <f>IFERROR(VLOOKUP($K10,사원정보,MATCH(L$7,사원제목,0),FALSE),)</f>
        <v/>
      </c>
      <c r="M10" s="28" t="str">
        <f>IFERROR(VLOOKUP($K10,사원정보,MATCH(M$7,사원제목,0),FALSE),)</f>
        <v/>
      </c>
      <c r="N10" s="28" t="str">
        <f>IFERROR(VLOOKUP($K10,사원정보,MATCH(N$7,사원제목,0),FALSE),)</f>
        <v/>
      </c>
      <c r="O10" s="28" t="str">
        <f>IFERROR(VLOOKUP($K10,사원정보,MATCH(O$7,사원제목,0),FALSE),)</f>
        <v/>
      </c>
      <c r="P10" s="28" t="str">
        <f>IFERROR(VLOOKUP($K10,사원정보,MATCH(P$7,사원제목,0),FALSE),)</f>
        <v/>
      </c>
      <c r="Q10" s="28" t="str">
        <f>IFERROR(VLOOKUP($K10,사원정보,MATCH(Q$7,사원제목,0),FALSE),)</f>
        <v/>
      </c>
      <c r="R10" s="29" t="str">
        <f>IFERROR(VLOOKUP($K10,사원정보,MATCH(R$7,사원제목,0),FALSE),)</f>
        <v/>
      </c>
      <c r="S10" s="2"/>
    </row>
    <row r="11">
      <c r="A11" s="19"/>
      <c r="B11" s="20" t="str">
        <f>'사원'!$A5</f>
        <v/>
      </c>
      <c r="C11" s="21">
        <f t="shared" ref="C11:G11" si="6">IFERROR(SUMIFS(INDIRECT(OFFSET($B$7, ROW(C11)-ROW($B$7),0)&amp;"!$L:$L"),INDIRECT(OFFSET($B$7, ROW(C11)-ROW($B$7),0)&amp;"!$C:$C"), SUBSTITUTE($C$5,"년",""),INDIRECT(OFFSET($B$7, ROW(C11)-ROW($B$7),0)&amp;"!$D:$D"), SUBSTITUTE($E$5,"월",""),INDIRECT(OFFSET($B$7, ROW(C11)-ROW($B$7),0)&amp;"!$E:$E"), SUBSTITUTE(OFFSET($B$7, 0, COLUMN(C11)-COLUMN($B$7)),"주","")),)</f>
        <v>0</v>
      </c>
      <c r="D11" s="21">
        <f t="shared" si="6"/>
        <v>0</v>
      </c>
      <c r="E11" s="21">
        <f t="shared" si="6"/>
        <v>0</v>
      </c>
      <c r="F11" s="21">
        <f t="shared" si="6"/>
        <v>0</v>
      </c>
      <c r="G11" s="21">
        <f t="shared" si="6"/>
        <v>0</v>
      </c>
      <c r="H11" s="22">
        <f t="shared" si="3"/>
        <v>0</v>
      </c>
      <c r="I11" s="23" t="str">
        <f t="shared" si="4"/>
        <v/>
      </c>
      <c r="J11" s="2"/>
      <c r="K11" s="20" t="str">
        <f>'사원'!$A5</f>
        <v/>
      </c>
      <c r="L11" s="27" t="str">
        <f>IFERROR(VLOOKUP($K11,사원정보,MATCH(L$7,사원제목,0),FALSE),)</f>
        <v/>
      </c>
      <c r="M11" s="28" t="str">
        <f>IFERROR(VLOOKUP($K11,사원정보,MATCH(M$7,사원제목,0),FALSE),)</f>
        <v/>
      </c>
      <c r="N11" s="28" t="str">
        <f>IFERROR(VLOOKUP($K11,사원정보,MATCH(N$7,사원제목,0),FALSE),)</f>
        <v/>
      </c>
      <c r="O11" s="28" t="str">
        <f>IFERROR(VLOOKUP($K11,사원정보,MATCH(O$7,사원제목,0),FALSE),)</f>
        <v/>
      </c>
      <c r="P11" s="28" t="str">
        <f>IFERROR(VLOOKUP($K11,사원정보,MATCH(P$7,사원제목,0),FALSE),)</f>
        <v/>
      </c>
      <c r="Q11" s="28" t="str">
        <f>IFERROR(VLOOKUP($K11,사원정보,MATCH(Q$7,사원제목,0),FALSE),)</f>
        <v/>
      </c>
      <c r="R11" s="29" t="str">
        <f>IFERROR(VLOOKUP($K11,사원정보,MATCH(R$7,사원제목,0),FALSE),)</f>
        <v/>
      </c>
      <c r="S11" s="2"/>
    </row>
    <row r="12">
      <c r="A12" s="19"/>
      <c r="B12" s="20" t="str">
        <f>'사원'!$A6</f>
        <v/>
      </c>
      <c r="C12" s="21">
        <f t="shared" ref="C12:G12" si="7">IFERROR(SUMIFS(INDIRECT(OFFSET($B$7, ROW(C12)-ROW($B$7),0)&amp;"!$L:$L"),INDIRECT(OFFSET($B$7, ROW(C12)-ROW($B$7),0)&amp;"!$C:$C"), SUBSTITUTE($C$5,"년",""),INDIRECT(OFFSET($B$7, ROW(C12)-ROW($B$7),0)&amp;"!$D:$D"), SUBSTITUTE($E$5,"월",""),INDIRECT(OFFSET($B$7, ROW(C12)-ROW($B$7),0)&amp;"!$E:$E"), SUBSTITUTE(OFFSET($B$7, 0, COLUMN(C12)-COLUMN($B$7)),"주","")),)</f>
        <v>0</v>
      </c>
      <c r="D12" s="21">
        <f t="shared" si="7"/>
        <v>0</v>
      </c>
      <c r="E12" s="21">
        <f t="shared" si="7"/>
        <v>0</v>
      </c>
      <c r="F12" s="21">
        <f t="shared" si="7"/>
        <v>0</v>
      </c>
      <c r="G12" s="21">
        <f t="shared" si="7"/>
        <v>0</v>
      </c>
      <c r="H12" s="22">
        <f t="shared" si="3"/>
        <v>0</v>
      </c>
      <c r="I12" s="23" t="str">
        <f t="shared" si="4"/>
        <v/>
      </c>
      <c r="J12" s="2"/>
      <c r="K12" s="20" t="str">
        <f>'사원'!$A6</f>
        <v/>
      </c>
      <c r="L12" s="27" t="str">
        <f>IFERROR(VLOOKUP($K12,사원정보,MATCH(L$7,사원제목,0),FALSE),)</f>
        <v/>
      </c>
      <c r="M12" s="28" t="str">
        <f>IFERROR(VLOOKUP($K12,사원정보,MATCH(M$7,사원제목,0),FALSE),)</f>
        <v/>
      </c>
      <c r="N12" s="28" t="str">
        <f>IFERROR(VLOOKUP($K12,사원정보,MATCH(N$7,사원제목,0),FALSE),)</f>
        <v/>
      </c>
      <c r="O12" s="28" t="str">
        <f>IFERROR(VLOOKUP($K12,사원정보,MATCH(O$7,사원제목,0),FALSE),)</f>
        <v/>
      </c>
      <c r="P12" s="28" t="str">
        <f>IFERROR(VLOOKUP($K12,사원정보,MATCH(P$7,사원제목,0),FALSE),)</f>
        <v/>
      </c>
      <c r="Q12" s="28" t="str">
        <f>IFERROR(VLOOKUP($K12,사원정보,MATCH(Q$7,사원제목,0),FALSE),)</f>
        <v/>
      </c>
      <c r="R12" s="29" t="str">
        <f>IFERROR(VLOOKUP($K12,사원정보,MATCH(R$7,사원제목,0),FALSE),)</f>
        <v/>
      </c>
      <c r="S12" s="2"/>
    </row>
    <row r="13">
      <c r="A13" s="19"/>
      <c r="B13" s="20" t="str">
        <f>'사원'!$A7</f>
        <v/>
      </c>
      <c r="C13" s="21">
        <f t="shared" ref="C13:G13" si="8">IFERROR(SUMIFS(INDIRECT(OFFSET($B$7, ROW(C13)-ROW($B$7),0)&amp;"!$L:$L"),INDIRECT(OFFSET($B$7, ROW(C13)-ROW($B$7),0)&amp;"!$C:$C"), SUBSTITUTE($C$5,"년",""),INDIRECT(OFFSET($B$7, ROW(C13)-ROW($B$7),0)&amp;"!$D:$D"), SUBSTITUTE($E$5,"월",""),INDIRECT(OFFSET($B$7, ROW(C13)-ROW($B$7),0)&amp;"!$E:$E"), SUBSTITUTE(OFFSET($B$7, 0, COLUMN(C13)-COLUMN($B$7)),"주","")),)</f>
        <v>0</v>
      </c>
      <c r="D13" s="21">
        <f t="shared" si="8"/>
        <v>0</v>
      </c>
      <c r="E13" s="21">
        <f t="shared" si="8"/>
        <v>0</v>
      </c>
      <c r="F13" s="21">
        <f t="shared" si="8"/>
        <v>0</v>
      </c>
      <c r="G13" s="21">
        <f t="shared" si="8"/>
        <v>0</v>
      </c>
      <c r="H13" s="22">
        <f t="shared" si="3"/>
        <v>0</v>
      </c>
      <c r="I13" s="23" t="str">
        <f t="shared" si="4"/>
        <v/>
      </c>
      <c r="J13" s="2"/>
      <c r="K13" s="20" t="str">
        <f>'사원'!$A7</f>
        <v/>
      </c>
      <c r="L13" s="27" t="str">
        <f>IFERROR(VLOOKUP($K13,사원정보,MATCH(L$7,사원제목,0),FALSE),)</f>
        <v/>
      </c>
      <c r="M13" s="28" t="str">
        <f>IFERROR(VLOOKUP($K13,사원정보,MATCH(M$7,사원제목,0),FALSE),)</f>
        <v/>
      </c>
      <c r="N13" s="28" t="str">
        <f>IFERROR(VLOOKUP($K13,사원정보,MATCH(N$7,사원제목,0),FALSE),)</f>
        <v/>
      </c>
      <c r="O13" s="28" t="str">
        <f>IFERROR(VLOOKUP($K13,사원정보,MATCH(O$7,사원제목,0),FALSE),)</f>
        <v/>
      </c>
      <c r="P13" s="28" t="str">
        <f>IFERROR(VLOOKUP($K13,사원정보,MATCH(P$7,사원제목,0),FALSE),)</f>
        <v/>
      </c>
      <c r="Q13" s="28" t="str">
        <f>IFERROR(VLOOKUP($K13,사원정보,MATCH(Q$7,사원제목,0),FALSE),)</f>
        <v/>
      </c>
      <c r="R13" s="29" t="str">
        <f>IFERROR(VLOOKUP($K13,사원정보,MATCH(R$7,사원제목,0),FALSE),)</f>
        <v/>
      </c>
      <c r="S13" s="2"/>
    </row>
    <row r="14">
      <c r="A14" s="19"/>
      <c r="B14" s="20" t="str">
        <f>'사원'!$A8</f>
        <v/>
      </c>
      <c r="C14" s="21">
        <f t="shared" ref="C14:G14" si="9">IFERROR(SUMIFS(INDIRECT(OFFSET($B$7, ROW(C14)-ROW($B$7),0)&amp;"!$L:$L"),INDIRECT(OFFSET($B$7, ROW(C14)-ROW($B$7),0)&amp;"!$C:$C"), SUBSTITUTE($C$5,"년",""),INDIRECT(OFFSET($B$7, ROW(C14)-ROW($B$7),0)&amp;"!$D:$D"), SUBSTITUTE($E$5,"월",""),INDIRECT(OFFSET($B$7, ROW(C14)-ROW($B$7),0)&amp;"!$E:$E"), SUBSTITUTE(OFFSET($B$7, 0, COLUMN(C14)-COLUMN($B$7)),"주","")),)</f>
        <v>0</v>
      </c>
      <c r="D14" s="21">
        <f t="shared" si="9"/>
        <v>0</v>
      </c>
      <c r="E14" s="21">
        <f t="shared" si="9"/>
        <v>0</v>
      </c>
      <c r="F14" s="21">
        <f t="shared" si="9"/>
        <v>0</v>
      </c>
      <c r="G14" s="21">
        <f t="shared" si="9"/>
        <v>0</v>
      </c>
      <c r="H14" s="22">
        <f t="shared" si="3"/>
        <v>0</v>
      </c>
      <c r="I14" s="23" t="str">
        <f t="shared" si="4"/>
        <v/>
      </c>
      <c r="J14" s="2"/>
      <c r="K14" s="20" t="str">
        <f>'사원'!$A8</f>
        <v/>
      </c>
      <c r="L14" s="27" t="str">
        <f>IFERROR(VLOOKUP($K14,사원정보,MATCH(L$7,사원제목,0),FALSE),)</f>
        <v/>
      </c>
      <c r="M14" s="28" t="str">
        <f>IFERROR(VLOOKUP($K14,사원정보,MATCH(M$7,사원제목,0),FALSE),)</f>
        <v/>
      </c>
      <c r="N14" s="28" t="str">
        <f>IFERROR(VLOOKUP($K14,사원정보,MATCH(N$7,사원제목,0),FALSE),)</f>
        <v/>
      </c>
      <c r="O14" s="28" t="str">
        <f>IFERROR(VLOOKUP($K14,사원정보,MATCH(O$7,사원제목,0),FALSE),)</f>
        <v/>
      </c>
      <c r="P14" s="28" t="str">
        <f>IFERROR(VLOOKUP($K14,사원정보,MATCH(P$7,사원제목,0),FALSE),)</f>
        <v/>
      </c>
      <c r="Q14" s="28" t="str">
        <f>IFERROR(VLOOKUP($K14,사원정보,MATCH(Q$7,사원제목,0),FALSE),)</f>
        <v/>
      </c>
      <c r="R14" s="29" t="str">
        <f>IFERROR(VLOOKUP($K14,사원정보,MATCH(R$7,사원제목,0),FALSE),)</f>
        <v/>
      </c>
      <c r="S14" s="2"/>
    </row>
    <row r="15">
      <c r="A15" s="19"/>
      <c r="B15" s="20" t="str">
        <f>'사원'!$A9</f>
        <v/>
      </c>
      <c r="C15" s="21">
        <f t="shared" ref="C15:G15" si="10">IFERROR(SUMIFS(INDIRECT(OFFSET($B$7, ROW(C15)-ROW($B$7),0)&amp;"!$L:$L"),INDIRECT(OFFSET($B$7, ROW(C15)-ROW($B$7),0)&amp;"!$C:$C"), SUBSTITUTE($C$5,"년",""),INDIRECT(OFFSET($B$7, ROW(C15)-ROW($B$7),0)&amp;"!$D:$D"), SUBSTITUTE($E$5,"월",""),INDIRECT(OFFSET($B$7, ROW(C15)-ROW($B$7),0)&amp;"!$E:$E"), SUBSTITUTE(OFFSET($B$7, 0, COLUMN(C15)-COLUMN($B$7)),"주","")),)</f>
        <v>0</v>
      </c>
      <c r="D15" s="21">
        <f t="shared" si="10"/>
        <v>0</v>
      </c>
      <c r="E15" s="21">
        <f t="shared" si="10"/>
        <v>0</v>
      </c>
      <c r="F15" s="21">
        <f t="shared" si="10"/>
        <v>0</v>
      </c>
      <c r="G15" s="21">
        <f t="shared" si="10"/>
        <v>0</v>
      </c>
      <c r="H15" s="22">
        <f t="shared" si="3"/>
        <v>0</v>
      </c>
      <c r="I15" s="23" t="str">
        <f t="shared" si="4"/>
        <v/>
      </c>
      <c r="J15" s="2"/>
      <c r="K15" s="20" t="str">
        <f>'사원'!$A9</f>
        <v/>
      </c>
      <c r="L15" s="27" t="str">
        <f>IFERROR(VLOOKUP($K15,사원정보,MATCH(L$7,사원제목,0),FALSE),)</f>
        <v/>
      </c>
      <c r="M15" s="28" t="str">
        <f>IFERROR(VLOOKUP($K15,사원정보,MATCH(M$7,사원제목,0),FALSE),)</f>
        <v/>
      </c>
      <c r="N15" s="28" t="str">
        <f>IFERROR(VLOOKUP($K15,사원정보,MATCH(N$7,사원제목,0),FALSE),)</f>
        <v/>
      </c>
      <c r="O15" s="28" t="str">
        <f>IFERROR(VLOOKUP($K15,사원정보,MATCH(O$7,사원제목,0),FALSE),)</f>
        <v/>
      </c>
      <c r="P15" s="28" t="str">
        <f>IFERROR(VLOOKUP($K15,사원정보,MATCH(P$7,사원제목,0),FALSE),)</f>
        <v/>
      </c>
      <c r="Q15" s="28" t="str">
        <f>IFERROR(VLOOKUP($K15,사원정보,MATCH(Q$7,사원제목,0),FALSE),)</f>
        <v/>
      </c>
      <c r="R15" s="29" t="str">
        <f>IFERROR(VLOOKUP($K15,사원정보,MATCH(R$7,사원제목,0),FALSE),)</f>
        <v/>
      </c>
      <c r="S15" s="2"/>
    </row>
    <row r="16">
      <c r="A16" s="19"/>
      <c r="B16" s="20" t="str">
        <f>'사원'!$A10</f>
        <v/>
      </c>
      <c r="C16" s="21">
        <f t="shared" ref="C16:G16" si="11">IFERROR(SUMIFS(INDIRECT(OFFSET($B$7, ROW(C16)-ROW($B$7),0)&amp;"!$L:$L"),INDIRECT(OFFSET($B$7, ROW(C16)-ROW($B$7),0)&amp;"!$C:$C"), SUBSTITUTE($C$5,"년",""),INDIRECT(OFFSET($B$7, ROW(C16)-ROW($B$7),0)&amp;"!$D:$D"), SUBSTITUTE($E$5,"월",""),INDIRECT(OFFSET($B$7, ROW(C16)-ROW($B$7),0)&amp;"!$E:$E"), SUBSTITUTE(OFFSET($B$7, 0, COLUMN(C16)-COLUMN($B$7)),"주","")),)</f>
        <v>0</v>
      </c>
      <c r="D16" s="21">
        <f t="shared" si="11"/>
        <v>0</v>
      </c>
      <c r="E16" s="21">
        <f t="shared" si="11"/>
        <v>0</v>
      </c>
      <c r="F16" s="21">
        <f t="shared" si="11"/>
        <v>0</v>
      </c>
      <c r="G16" s="21">
        <f t="shared" si="11"/>
        <v>0</v>
      </c>
      <c r="H16" s="22">
        <f t="shared" si="3"/>
        <v>0</v>
      </c>
      <c r="I16" s="23" t="str">
        <f t="shared" si="4"/>
        <v/>
      </c>
      <c r="J16" s="2"/>
      <c r="K16" s="20" t="str">
        <f>'사원'!$A10</f>
        <v/>
      </c>
      <c r="L16" s="27" t="str">
        <f>IFERROR(VLOOKUP($K16,사원정보,MATCH(L$7,사원제목,0),FALSE),)</f>
        <v/>
      </c>
      <c r="M16" s="28" t="str">
        <f>IFERROR(VLOOKUP($K16,사원정보,MATCH(M$7,사원제목,0),FALSE),)</f>
        <v/>
      </c>
      <c r="N16" s="28" t="str">
        <f>IFERROR(VLOOKUP($K16,사원정보,MATCH(N$7,사원제목,0),FALSE),)</f>
        <v/>
      </c>
      <c r="O16" s="28" t="str">
        <f>IFERROR(VLOOKUP($K16,사원정보,MATCH(O$7,사원제목,0),FALSE),)</f>
        <v/>
      </c>
      <c r="P16" s="28" t="str">
        <f>IFERROR(VLOOKUP($K16,사원정보,MATCH(P$7,사원제목,0),FALSE),)</f>
        <v/>
      </c>
      <c r="Q16" s="28" t="str">
        <f>IFERROR(VLOOKUP($K16,사원정보,MATCH(Q$7,사원제목,0),FALSE),)</f>
        <v/>
      </c>
      <c r="R16" s="29" t="str">
        <f>IFERROR(VLOOKUP($K16,사원정보,MATCH(R$7,사원제목,0),FALSE),)</f>
        <v/>
      </c>
      <c r="S16" s="2"/>
    </row>
    <row r="17">
      <c r="A17" s="19"/>
      <c r="B17" s="20" t="str">
        <f>'사원'!$A11</f>
        <v/>
      </c>
      <c r="C17" s="21">
        <f t="shared" ref="C17:G17" si="12">IFERROR(SUMIFS(INDIRECT(OFFSET($B$7, ROW(C17)-ROW($B$7),0)&amp;"!$L:$L"),INDIRECT(OFFSET($B$7, ROW(C17)-ROW($B$7),0)&amp;"!$C:$C"), SUBSTITUTE($C$5,"년",""),INDIRECT(OFFSET($B$7, ROW(C17)-ROW($B$7),0)&amp;"!$D:$D"), SUBSTITUTE($E$5,"월",""),INDIRECT(OFFSET($B$7, ROW(C17)-ROW($B$7),0)&amp;"!$E:$E"), SUBSTITUTE(OFFSET($B$7, 0, COLUMN(C17)-COLUMN($B$7)),"주","")),)</f>
        <v>0</v>
      </c>
      <c r="D17" s="21">
        <f t="shared" si="12"/>
        <v>0</v>
      </c>
      <c r="E17" s="21">
        <f t="shared" si="12"/>
        <v>0</v>
      </c>
      <c r="F17" s="21">
        <f t="shared" si="12"/>
        <v>0</v>
      </c>
      <c r="G17" s="21">
        <f t="shared" si="12"/>
        <v>0</v>
      </c>
      <c r="H17" s="22">
        <f t="shared" si="3"/>
        <v>0</v>
      </c>
      <c r="I17" s="23" t="str">
        <f t="shared" si="4"/>
        <v/>
      </c>
      <c r="J17" s="2"/>
      <c r="K17" s="20" t="str">
        <f>'사원'!$A11</f>
        <v/>
      </c>
      <c r="L17" s="27" t="str">
        <f>IFERROR(VLOOKUP($K17,사원정보,MATCH(L$7,사원제목,0),FALSE),)</f>
        <v/>
      </c>
      <c r="M17" s="28" t="str">
        <f>IFERROR(VLOOKUP($K17,사원정보,MATCH(M$7,사원제목,0),FALSE),)</f>
        <v/>
      </c>
      <c r="N17" s="28" t="str">
        <f>IFERROR(VLOOKUP($K17,사원정보,MATCH(N$7,사원제목,0),FALSE),)</f>
        <v/>
      </c>
      <c r="O17" s="28" t="str">
        <f>IFERROR(VLOOKUP($K17,사원정보,MATCH(O$7,사원제목,0),FALSE),)</f>
        <v/>
      </c>
      <c r="P17" s="28" t="str">
        <f>IFERROR(VLOOKUP($K17,사원정보,MATCH(P$7,사원제목,0),FALSE),)</f>
        <v/>
      </c>
      <c r="Q17" s="28" t="str">
        <f>IFERROR(VLOOKUP($K17,사원정보,MATCH(Q$7,사원제목,0),FALSE),)</f>
        <v/>
      </c>
      <c r="R17" s="29" t="str">
        <f>IFERROR(VLOOKUP($K17,사원정보,MATCH(R$7,사원제목,0),FALSE),)</f>
        <v/>
      </c>
      <c r="S17" s="2"/>
    </row>
    <row r="18">
      <c r="A18" s="19"/>
      <c r="B18" s="30" t="s">
        <v>91</v>
      </c>
      <c r="C18" s="31">
        <f t="shared" ref="C18:H18" si="13">IFERROR(SUM(C8:C17),)</f>
        <v>0</v>
      </c>
      <c r="D18" s="32">
        <f t="shared" si="13"/>
        <v>0</v>
      </c>
      <c r="E18" s="32">
        <f t="shared" si="13"/>
        <v>0</v>
      </c>
      <c r="F18" s="32">
        <f t="shared" si="13"/>
        <v>0</v>
      </c>
      <c r="G18" s="33">
        <f t="shared" si="13"/>
        <v>0</v>
      </c>
      <c r="H18" s="32">
        <f t="shared" si="13"/>
        <v>0</v>
      </c>
      <c r="I18" s="33" t="str">
        <f>IFERROR(SUM(I8:I17) / COUNTIF(I8:I17, "&gt;0"), "")</f>
        <v/>
      </c>
      <c r="J18" s="2"/>
      <c r="K18" s="30" t="s">
        <v>91</v>
      </c>
      <c r="L18" s="34" t="str">
        <f>IF(COUNTA(L8:L17) &gt; 0, "-",)</f>
        <v>-</v>
      </c>
      <c r="M18" s="35" t="str">
        <f t="array" ref="M18">IF(COUNTA(M8:M17) &gt; 0, SUM(VALUE(SUBSTITUTE(M8:M17,"년","")))&amp;"년",)</f>
        <v>1년</v>
      </c>
      <c r="N18" s="35" t="str">
        <f t="array" ref="N18">IF(COUNTA(N8:N17) &gt; 0, SUM(VALUE(SUBSTITUTE(N8:N17,"년","")))&amp;"년",)</f>
        <v>1년</v>
      </c>
      <c r="O18" s="35" t="str">
        <f t="array" ref="O18">IF(COUNTA(O8:O17) &gt; 0, SUM(VALUE(SUBSTITUTE(O8:O17,"월","")))&amp;"월",)</f>
        <v>24월</v>
      </c>
      <c r="P18" s="35" t="str">
        <f t="array" ref="P18">IF(COUNTA(P8:P17) &gt; 0, SUM(VALUE(SUBSTITUTE(P8:P17,"일","")))&amp;"일",)</f>
        <v>726일</v>
      </c>
      <c r="Q18" s="35" t="str">
        <f t="array" ref="Q18">IF(COUNTA(Q8:Q17) &gt; 0, SUM(VALUE(SUBSTITUTE(Q8:Q17,"일","")))&amp;"일",)</f>
        <v>15일</v>
      </c>
      <c r="R18" s="36" t="str">
        <f t="array" ref="R18">IF(COUNTA(R8:R17) &gt; 0, SUM(VALUE(SUBSTITUTE(R8:R17,"일","")))&amp;"일",)</f>
        <v>15일</v>
      </c>
      <c r="S18" s="2"/>
    </row>
    <row r="19">
      <c r="A19" s="19"/>
      <c r="B19" s="37" t="s">
        <v>92</v>
      </c>
      <c r="C19" s="38" t="str">
        <f t="shared" ref="C19:I19" si="14">IFERROR(C18/COUNTIF(C8:C17, "&gt;0"),)</f>
        <v/>
      </c>
      <c r="D19" s="39" t="str">
        <f t="shared" si="14"/>
        <v/>
      </c>
      <c r="E19" s="39" t="str">
        <f t="shared" si="14"/>
        <v/>
      </c>
      <c r="F19" s="39" t="str">
        <f t="shared" si="14"/>
        <v/>
      </c>
      <c r="G19" s="39" t="str">
        <f t="shared" si="14"/>
        <v/>
      </c>
      <c r="H19" s="38" t="str">
        <f t="shared" si="14"/>
        <v/>
      </c>
      <c r="I19" s="40" t="str">
        <f t="shared" si="14"/>
        <v/>
      </c>
      <c r="J19" s="2"/>
      <c r="K19" s="37" t="s">
        <v>92</v>
      </c>
      <c r="L19" s="41" t="str">
        <f>IF(COUNTA(L8:L17) &gt; 0, "-",)</f>
        <v>-</v>
      </c>
      <c r="M19" s="42" t="str">
        <f t="shared" ref="M19:N19" si="15">IF(COUNTA(M8:M17) &gt; 0, (VALUE(SUBSTITUTE(M18,"년",""))/COUNTA(M8:M17))&amp;"년",)</f>
        <v>1년</v>
      </c>
      <c r="N19" s="42" t="str">
        <f t="shared" si="15"/>
        <v>1년</v>
      </c>
      <c r="O19" s="42" t="str">
        <f>IF(COUNTA(O8:O17) &gt; 0, (VALUE(SUBSTITUTE(O18,"월",""))/COUNTA(O8:O17))&amp;"월",)</f>
        <v>24월</v>
      </c>
      <c r="P19" s="42" t="str">
        <f t="shared" ref="P19:R19" si="16">IF(COUNTA(P8:P17) &gt; 0, (VALUE(SUBSTITUTE(P18,"일",""))/COUNTA(P8:P17))&amp;"일",)</f>
        <v>726일</v>
      </c>
      <c r="Q19" s="42" t="str">
        <f t="shared" si="16"/>
        <v>15일</v>
      </c>
      <c r="R19" s="43" t="str">
        <f t="shared" si="16"/>
        <v>15일</v>
      </c>
      <c r="S19" s="2"/>
    </row>
    <row r="20" ht="7.5" customHeight="1">
      <c r="A20" s="2"/>
      <c r="B20" s="2"/>
      <c r="C20" s="2"/>
      <c r="D20" s="2"/>
      <c r="E20" s="2"/>
      <c r="F20" s="2"/>
      <c r="G20" s="2"/>
      <c r="H20" s="2"/>
      <c r="I20" s="2"/>
      <c r="J20" s="2"/>
      <c r="K20" s="2"/>
      <c r="L20" s="2"/>
      <c r="M20" s="2"/>
      <c r="N20" s="2"/>
      <c r="O20" s="2"/>
      <c r="P20" s="2"/>
      <c r="Q20" s="2"/>
      <c r="R20" s="2"/>
      <c r="S20" s="2"/>
    </row>
  </sheetData>
  <dataValidations>
    <dataValidation type="list" allowBlank="1" showErrorMessage="1" sqref="C5">
      <formula1>목록년</formula1>
    </dataValidation>
    <dataValidation type="list" allowBlank="1" showErrorMessage="1" sqref="E5">
      <formula1>목록월</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2" max="9" width="8.71"/>
    <col customWidth="1" min="10" max="10" width="1.57"/>
    <col customWidth="1" min="11" max="18" width="8.71"/>
    <col customWidth="1" min="19" max="19" width="1.57"/>
    <col customWidth="1" min="20" max="27" width="8.71"/>
    <col customWidth="1" min="28" max="28" width="1.57"/>
  </cols>
  <sheetData>
    <row r="1" ht="7.5" customHeight="1">
      <c r="A1" s="44"/>
      <c r="B1" s="1"/>
      <c r="C1" s="2"/>
      <c r="D1" s="2"/>
      <c r="E1" s="2"/>
      <c r="F1" s="2"/>
      <c r="G1" s="2"/>
      <c r="H1" s="2"/>
      <c r="I1" s="2"/>
      <c r="J1" s="2"/>
      <c r="K1" s="2"/>
      <c r="L1" s="2"/>
      <c r="M1" s="2"/>
      <c r="N1" s="2"/>
      <c r="O1" s="2"/>
      <c r="P1" s="2"/>
      <c r="Q1" s="2"/>
      <c r="R1" s="2"/>
      <c r="S1" s="2"/>
      <c r="T1" s="2"/>
      <c r="U1" s="2"/>
      <c r="V1" s="2"/>
      <c r="W1" s="2"/>
      <c r="X1" s="2"/>
      <c r="Y1" s="2"/>
      <c r="Z1" s="2"/>
      <c r="AA1" s="2"/>
      <c r="AB1" s="2"/>
    </row>
    <row r="2">
      <c r="A2" s="1"/>
      <c r="B2" s="3" t="s">
        <v>0</v>
      </c>
      <c r="C2" s="2"/>
      <c r="D2" s="2"/>
      <c r="E2" s="2"/>
      <c r="F2" s="2"/>
      <c r="G2" s="2"/>
      <c r="H2" s="2"/>
      <c r="I2" s="2"/>
      <c r="J2" s="2"/>
      <c r="K2" s="2"/>
      <c r="L2" s="2"/>
      <c r="M2" s="2"/>
      <c r="N2" s="6"/>
      <c r="O2" s="2"/>
      <c r="P2" s="2"/>
      <c r="Q2" s="2"/>
      <c r="R2" s="2"/>
      <c r="S2" s="2"/>
      <c r="T2" s="2"/>
      <c r="U2" s="2"/>
      <c r="V2" s="2"/>
      <c r="W2" s="2"/>
      <c r="X2" s="2"/>
      <c r="Y2" s="2"/>
      <c r="Z2" s="2"/>
      <c r="AA2" s="2"/>
      <c r="AB2" s="2"/>
    </row>
    <row r="3">
      <c r="A3" s="4"/>
      <c r="B3" s="5" t="s">
        <v>1</v>
      </c>
      <c r="C3" s="2"/>
      <c r="D3" s="2"/>
      <c r="E3" s="2"/>
      <c r="F3" s="2"/>
      <c r="G3" s="2"/>
      <c r="H3" s="2"/>
      <c r="I3" s="2"/>
      <c r="J3" s="2"/>
      <c r="K3" s="2"/>
      <c r="L3" s="2"/>
      <c r="M3" s="2"/>
      <c r="N3" s="2"/>
      <c r="O3" s="2"/>
      <c r="P3" s="2"/>
      <c r="Q3" s="2"/>
      <c r="R3" s="2"/>
      <c r="S3" s="2"/>
      <c r="T3" s="2"/>
      <c r="U3" s="2"/>
      <c r="V3" s="2"/>
      <c r="W3" s="2"/>
      <c r="X3" s="2"/>
      <c r="Y3" s="2"/>
      <c r="Z3" s="2"/>
      <c r="AA3" s="2"/>
      <c r="AB3" s="2"/>
    </row>
    <row r="4" ht="7.5" customHeight="1">
      <c r="A4" s="2"/>
      <c r="B4" s="2"/>
      <c r="C4" s="2"/>
      <c r="D4" s="2"/>
      <c r="E4" s="2"/>
      <c r="F4" s="2"/>
      <c r="G4" s="2"/>
      <c r="H4" s="2"/>
      <c r="I4" s="2"/>
      <c r="J4" s="2"/>
      <c r="K4" s="2"/>
      <c r="L4" s="2"/>
      <c r="M4" s="2"/>
      <c r="N4" s="2"/>
      <c r="O4" s="2"/>
      <c r="P4" s="2"/>
      <c r="Q4" s="2"/>
      <c r="R4" s="2"/>
      <c r="S4" s="2"/>
      <c r="T4" s="2"/>
      <c r="U4" s="2"/>
      <c r="V4" s="2"/>
      <c r="W4" s="2"/>
      <c r="X4" s="2"/>
      <c r="Y4" s="2"/>
      <c r="Z4" s="2"/>
      <c r="AA4" s="2"/>
      <c r="AB4" s="2"/>
    </row>
    <row r="5">
      <c r="A5" s="12"/>
      <c r="B5" s="13" t="s">
        <v>81</v>
      </c>
      <c r="C5" s="14" t="s">
        <v>82</v>
      </c>
      <c r="D5" s="2"/>
      <c r="E5" s="2"/>
      <c r="F5" s="2"/>
      <c r="G5" s="2"/>
      <c r="H5" s="2"/>
      <c r="I5" s="2"/>
      <c r="J5" s="2"/>
      <c r="K5" s="2"/>
      <c r="L5" s="2"/>
      <c r="M5" s="6"/>
      <c r="N5" s="2"/>
      <c r="O5" s="2"/>
      <c r="P5" s="2"/>
      <c r="Q5" s="2"/>
      <c r="R5" s="2"/>
      <c r="S5" s="2"/>
      <c r="T5" s="2"/>
      <c r="U5" s="2"/>
      <c r="V5" s="2"/>
      <c r="W5" s="2"/>
      <c r="X5" s="2"/>
      <c r="Y5" s="2"/>
      <c r="Z5" s="2"/>
      <c r="AA5" s="2"/>
      <c r="AB5" s="2"/>
    </row>
    <row r="6" ht="7.5" customHeight="1">
      <c r="A6" s="2"/>
      <c r="B6" s="2"/>
      <c r="C6" s="2"/>
      <c r="D6" s="2"/>
      <c r="E6" s="2"/>
      <c r="F6" s="2"/>
      <c r="G6" s="2"/>
      <c r="H6" s="2"/>
      <c r="I6" s="2"/>
      <c r="J6" s="2"/>
      <c r="K6" s="2"/>
      <c r="L6" s="2"/>
      <c r="M6" s="2"/>
      <c r="N6" s="2"/>
      <c r="O6" s="2"/>
      <c r="P6" s="2"/>
      <c r="Q6" s="2"/>
      <c r="R6" s="2"/>
      <c r="S6" s="2"/>
      <c r="T6" s="2"/>
      <c r="U6" s="2"/>
      <c r="V6" s="2"/>
      <c r="W6" s="2"/>
      <c r="X6" s="2"/>
      <c r="Y6" s="2"/>
      <c r="Z6" s="2"/>
      <c r="AA6" s="2"/>
      <c r="AB6" s="2"/>
    </row>
    <row r="7">
      <c r="A7" s="12"/>
      <c r="B7" s="13" t="s">
        <v>85</v>
      </c>
      <c r="C7" s="16" t="s">
        <v>86</v>
      </c>
      <c r="D7" s="16" t="s">
        <v>87</v>
      </c>
      <c r="E7" s="16" t="s">
        <v>88</v>
      </c>
      <c r="F7" s="16" t="s">
        <v>89</v>
      </c>
      <c r="G7" s="16" t="s">
        <v>90</v>
      </c>
      <c r="H7" s="17" t="s">
        <v>91</v>
      </c>
      <c r="I7" s="18" t="s">
        <v>92</v>
      </c>
      <c r="J7" s="2"/>
      <c r="K7" s="12"/>
      <c r="L7" s="12"/>
      <c r="M7" s="12"/>
      <c r="N7" s="12"/>
      <c r="O7" s="12"/>
      <c r="P7" s="45"/>
      <c r="Q7" s="45"/>
      <c r="R7" s="12"/>
      <c r="S7" s="12"/>
      <c r="T7" s="12"/>
      <c r="U7" s="12"/>
      <c r="V7" s="12"/>
      <c r="W7" s="12"/>
      <c r="X7" s="12"/>
      <c r="Y7" s="12"/>
      <c r="Z7" s="12"/>
      <c r="AA7" s="12"/>
      <c r="AB7" s="12"/>
    </row>
    <row r="8">
      <c r="A8" s="19"/>
      <c r="B8" s="20" t="str">
        <f>'사원'!$A2</f>
        <v>직원</v>
      </c>
      <c r="C8" s="46">
        <f t="shared" ref="C8:G8" si="1">SUM(C22,L22,U22,C36,L36,U36,C50,L50,U50,C64,L64,U64)</f>
        <v>0</v>
      </c>
      <c r="D8" s="46">
        <f t="shared" si="1"/>
        <v>0</v>
      </c>
      <c r="E8" s="46">
        <f t="shared" si="1"/>
        <v>0</v>
      </c>
      <c r="F8" s="46">
        <f t="shared" si="1"/>
        <v>0</v>
      </c>
      <c r="G8" s="46">
        <f t="shared" si="1"/>
        <v>0</v>
      </c>
      <c r="H8" s="22">
        <f t="shared" ref="H8:H17" si="3">IFERROR(SUM(C8:G8),)</f>
        <v>0</v>
      </c>
      <c r="I8" s="23" t="str">
        <f t="shared" ref="I8:I17" si="4">IFERROR(H8 / COUNTIF(C8:G8, "&gt;0"), "")</f>
        <v/>
      </c>
      <c r="J8" s="2"/>
      <c r="K8" s="19"/>
      <c r="L8" s="28"/>
      <c r="M8" s="28"/>
      <c r="N8" s="28"/>
      <c r="O8" s="28"/>
      <c r="P8" s="28"/>
      <c r="Q8" s="28"/>
      <c r="R8" s="47"/>
      <c r="S8" s="2"/>
      <c r="T8" s="12"/>
      <c r="U8" s="12"/>
      <c r="V8" s="12"/>
      <c r="W8" s="12"/>
      <c r="X8" s="12"/>
      <c r="Y8" s="12"/>
      <c r="Z8" s="12"/>
      <c r="AA8" s="12"/>
      <c r="AB8" s="12"/>
    </row>
    <row r="9">
      <c r="A9" s="19"/>
      <c r="B9" s="20" t="str">
        <f>'사원'!$A3</f>
        <v/>
      </c>
      <c r="C9" s="46">
        <f t="shared" ref="C9:G9" si="2">SUM(C23,L23,U23,C37,L37,U37,C51,L51,U51,C65,L65,U65)</f>
        <v>0</v>
      </c>
      <c r="D9" s="46">
        <f t="shared" si="2"/>
        <v>0</v>
      </c>
      <c r="E9" s="46">
        <f t="shared" si="2"/>
        <v>0</v>
      </c>
      <c r="F9" s="46">
        <f t="shared" si="2"/>
        <v>0</v>
      </c>
      <c r="G9" s="46">
        <f t="shared" si="2"/>
        <v>0</v>
      </c>
      <c r="H9" s="22">
        <f t="shared" si="3"/>
        <v>0</v>
      </c>
      <c r="I9" s="23" t="str">
        <f t="shared" si="4"/>
        <v/>
      </c>
      <c r="J9" s="2"/>
      <c r="K9" s="19"/>
      <c r="L9" s="28"/>
      <c r="M9" s="28"/>
      <c r="N9" s="28"/>
      <c r="O9" s="28"/>
      <c r="P9" s="28"/>
      <c r="Q9" s="28"/>
      <c r="R9" s="47"/>
      <c r="S9" s="2"/>
      <c r="T9" s="12"/>
      <c r="U9" s="12"/>
      <c r="V9" s="12"/>
      <c r="W9" s="12"/>
      <c r="X9" s="12"/>
      <c r="Y9" s="12"/>
      <c r="Z9" s="12"/>
      <c r="AA9" s="12"/>
      <c r="AB9" s="12"/>
    </row>
    <row r="10">
      <c r="A10" s="19"/>
      <c r="B10" s="20" t="str">
        <f>'사원'!$A4</f>
        <v/>
      </c>
      <c r="C10" s="46">
        <f t="shared" ref="C10:G10" si="5">SUM(C24,L24,U24,C38,L38,U38,C52,L52,U52,C66,L66,U66)</f>
        <v>0</v>
      </c>
      <c r="D10" s="46">
        <f t="shared" si="5"/>
        <v>0</v>
      </c>
      <c r="E10" s="46">
        <f t="shared" si="5"/>
        <v>0</v>
      </c>
      <c r="F10" s="46">
        <f t="shared" si="5"/>
        <v>0</v>
      </c>
      <c r="G10" s="46">
        <f t="shared" si="5"/>
        <v>0</v>
      </c>
      <c r="H10" s="22">
        <f t="shared" si="3"/>
        <v>0</v>
      </c>
      <c r="I10" s="23" t="str">
        <f t="shared" si="4"/>
        <v/>
      </c>
      <c r="J10" s="2"/>
      <c r="K10" s="19"/>
      <c r="L10" s="28"/>
      <c r="M10" s="28"/>
      <c r="N10" s="28"/>
      <c r="O10" s="28"/>
      <c r="P10" s="28"/>
      <c r="Q10" s="28"/>
      <c r="R10" s="47"/>
      <c r="S10" s="2"/>
      <c r="T10" s="12"/>
      <c r="U10" s="12"/>
      <c r="V10" s="12"/>
      <c r="W10" s="12"/>
      <c r="X10" s="12"/>
      <c r="Y10" s="12"/>
      <c r="Z10" s="12"/>
      <c r="AA10" s="12"/>
      <c r="AB10" s="12"/>
    </row>
    <row r="11">
      <c r="A11" s="19"/>
      <c r="B11" s="20" t="str">
        <f>'사원'!$A5</f>
        <v/>
      </c>
      <c r="C11" s="46">
        <f t="shared" ref="C11:G11" si="6">SUM(C25,L25,U25,C39,L39,U39,C53,L53,U53,C67,L67,U67)</f>
        <v>0</v>
      </c>
      <c r="D11" s="46">
        <f t="shared" si="6"/>
        <v>0</v>
      </c>
      <c r="E11" s="46">
        <f t="shared" si="6"/>
        <v>0</v>
      </c>
      <c r="F11" s="46">
        <f t="shared" si="6"/>
        <v>0</v>
      </c>
      <c r="G11" s="46">
        <f t="shared" si="6"/>
        <v>0</v>
      </c>
      <c r="H11" s="22">
        <f t="shared" si="3"/>
        <v>0</v>
      </c>
      <c r="I11" s="23" t="str">
        <f t="shared" si="4"/>
        <v/>
      </c>
      <c r="J11" s="2"/>
      <c r="K11" s="19"/>
      <c r="L11" s="28"/>
      <c r="M11" s="28"/>
      <c r="N11" s="28"/>
      <c r="O11" s="28"/>
      <c r="P11" s="28"/>
      <c r="Q11" s="28"/>
      <c r="R11" s="47"/>
      <c r="S11" s="2"/>
      <c r="T11" s="12"/>
      <c r="U11" s="12"/>
      <c r="V11" s="12"/>
      <c r="W11" s="12"/>
      <c r="X11" s="12"/>
      <c r="Y11" s="12"/>
      <c r="Z11" s="12"/>
      <c r="AA11" s="12"/>
      <c r="AB11" s="12"/>
    </row>
    <row r="12">
      <c r="A12" s="19"/>
      <c r="B12" s="20" t="str">
        <f>'사원'!$A6</f>
        <v/>
      </c>
      <c r="C12" s="46">
        <f t="shared" ref="C12:G12" si="7">SUM(C26,L26,U26,C40,L40,U40,C54,L54,U54,C68,L68,U68)</f>
        <v>0</v>
      </c>
      <c r="D12" s="46">
        <f t="shared" si="7"/>
        <v>0</v>
      </c>
      <c r="E12" s="46">
        <f t="shared" si="7"/>
        <v>0</v>
      </c>
      <c r="F12" s="46">
        <f t="shared" si="7"/>
        <v>0</v>
      </c>
      <c r="G12" s="46">
        <f t="shared" si="7"/>
        <v>0</v>
      </c>
      <c r="H12" s="22">
        <f t="shared" si="3"/>
        <v>0</v>
      </c>
      <c r="I12" s="23" t="str">
        <f t="shared" si="4"/>
        <v/>
      </c>
      <c r="J12" s="2"/>
      <c r="K12" s="19"/>
      <c r="L12" s="28"/>
      <c r="M12" s="28"/>
      <c r="N12" s="28"/>
      <c r="O12" s="28"/>
      <c r="P12" s="28"/>
      <c r="Q12" s="28"/>
      <c r="R12" s="47"/>
      <c r="S12" s="2"/>
      <c r="T12" s="12"/>
      <c r="U12" s="12"/>
      <c r="V12" s="12"/>
      <c r="W12" s="12"/>
      <c r="X12" s="12"/>
      <c r="Y12" s="12"/>
      <c r="Z12" s="12"/>
      <c r="AA12" s="12"/>
      <c r="AB12" s="12"/>
    </row>
    <row r="13">
      <c r="A13" s="19"/>
      <c r="B13" s="20" t="str">
        <f>'사원'!$A7</f>
        <v/>
      </c>
      <c r="C13" s="46">
        <f t="shared" ref="C13:G13" si="8">SUM(C27,L27,U27,C41,L41,U41,C55,L55,U55,C69,L69,U69)</f>
        <v>0</v>
      </c>
      <c r="D13" s="46">
        <f t="shared" si="8"/>
        <v>0</v>
      </c>
      <c r="E13" s="46">
        <f t="shared" si="8"/>
        <v>0</v>
      </c>
      <c r="F13" s="46">
        <f t="shared" si="8"/>
        <v>0</v>
      </c>
      <c r="G13" s="46">
        <f t="shared" si="8"/>
        <v>0</v>
      </c>
      <c r="H13" s="22">
        <f t="shared" si="3"/>
        <v>0</v>
      </c>
      <c r="I13" s="23" t="str">
        <f t="shared" si="4"/>
        <v/>
      </c>
      <c r="J13" s="2"/>
      <c r="K13" s="19"/>
      <c r="L13" s="28"/>
      <c r="M13" s="28"/>
      <c r="N13" s="28"/>
      <c r="O13" s="28"/>
      <c r="P13" s="28"/>
      <c r="Q13" s="28"/>
      <c r="R13" s="47"/>
      <c r="S13" s="2"/>
      <c r="T13" s="12"/>
      <c r="U13" s="12"/>
      <c r="V13" s="12"/>
      <c r="W13" s="12"/>
      <c r="X13" s="12"/>
      <c r="Y13" s="12"/>
      <c r="Z13" s="12"/>
      <c r="AA13" s="12"/>
      <c r="AB13" s="12"/>
    </row>
    <row r="14">
      <c r="A14" s="19"/>
      <c r="B14" s="20" t="str">
        <f>'사원'!$A8</f>
        <v/>
      </c>
      <c r="C14" s="46">
        <f t="shared" ref="C14:G14" si="9">SUM(C28,L28,U28,C42,L42,U42,C56,L56,U56,C70,L70,U70)</f>
        <v>0</v>
      </c>
      <c r="D14" s="46">
        <f t="shared" si="9"/>
        <v>0</v>
      </c>
      <c r="E14" s="46">
        <f t="shared" si="9"/>
        <v>0</v>
      </c>
      <c r="F14" s="46">
        <f t="shared" si="9"/>
        <v>0</v>
      </c>
      <c r="G14" s="46">
        <f t="shared" si="9"/>
        <v>0</v>
      </c>
      <c r="H14" s="22">
        <f t="shared" si="3"/>
        <v>0</v>
      </c>
      <c r="I14" s="23" t="str">
        <f t="shared" si="4"/>
        <v/>
      </c>
      <c r="J14" s="2"/>
      <c r="K14" s="19"/>
      <c r="L14" s="28"/>
      <c r="M14" s="28"/>
      <c r="N14" s="28"/>
      <c r="O14" s="28"/>
      <c r="P14" s="28"/>
      <c r="Q14" s="28"/>
      <c r="R14" s="47"/>
      <c r="S14" s="2"/>
      <c r="T14" s="12"/>
      <c r="U14" s="12"/>
      <c r="V14" s="12"/>
      <c r="W14" s="12"/>
      <c r="X14" s="12"/>
      <c r="Y14" s="12"/>
      <c r="Z14" s="12"/>
      <c r="AA14" s="12"/>
      <c r="AB14" s="12"/>
    </row>
    <row r="15">
      <c r="A15" s="19"/>
      <c r="B15" s="20" t="str">
        <f>'사원'!$A9</f>
        <v/>
      </c>
      <c r="C15" s="46">
        <f t="shared" ref="C15:G15" si="10">SUM(C29,L29,U29,C43,L43,U43,C57,L57,U57,C71,L71,U71)</f>
        <v>0</v>
      </c>
      <c r="D15" s="46">
        <f t="shared" si="10"/>
        <v>0</v>
      </c>
      <c r="E15" s="46">
        <f t="shared" si="10"/>
        <v>0</v>
      </c>
      <c r="F15" s="46">
        <f t="shared" si="10"/>
        <v>0</v>
      </c>
      <c r="G15" s="46">
        <f t="shared" si="10"/>
        <v>0</v>
      </c>
      <c r="H15" s="22">
        <f t="shared" si="3"/>
        <v>0</v>
      </c>
      <c r="I15" s="23" t="str">
        <f t="shared" si="4"/>
        <v/>
      </c>
      <c r="J15" s="2"/>
      <c r="K15" s="19"/>
      <c r="L15" s="28"/>
      <c r="M15" s="28"/>
      <c r="N15" s="28"/>
      <c r="O15" s="28"/>
      <c r="P15" s="28"/>
      <c r="Q15" s="28"/>
      <c r="R15" s="47"/>
      <c r="S15" s="2"/>
      <c r="T15" s="12"/>
      <c r="U15" s="12"/>
      <c r="V15" s="12"/>
      <c r="W15" s="12"/>
      <c r="X15" s="12"/>
      <c r="Y15" s="12"/>
      <c r="Z15" s="12"/>
      <c r="AA15" s="12"/>
      <c r="AB15" s="12"/>
    </row>
    <row r="16">
      <c r="A16" s="19"/>
      <c r="B16" s="20" t="str">
        <f>'사원'!$A10</f>
        <v/>
      </c>
      <c r="C16" s="46">
        <f t="shared" ref="C16:G16" si="11">SUM(C30,L30,U30,C44,L44,U44,C58,L58,U58,C72,L72,U72)</f>
        <v>0</v>
      </c>
      <c r="D16" s="46">
        <f t="shared" si="11"/>
        <v>0</v>
      </c>
      <c r="E16" s="46">
        <f t="shared" si="11"/>
        <v>0</v>
      </c>
      <c r="F16" s="46">
        <f t="shared" si="11"/>
        <v>0</v>
      </c>
      <c r="G16" s="46">
        <f t="shared" si="11"/>
        <v>0</v>
      </c>
      <c r="H16" s="22">
        <f t="shared" si="3"/>
        <v>0</v>
      </c>
      <c r="I16" s="23" t="str">
        <f t="shared" si="4"/>
        <v/>
      </c>
      <c r="J16" s="2"/>
      <c r="K16" s="19"/>
      <c r="L16" s="28"/>
      <c r="M16" s="28"/>
      <c r="N16" s="28"/>
      <c r="O16" s="28"/>
      <c r="P16" s="28"/>
      <c r="Q16" s="28"/>
      <c r="R16" s="47"/>
      <c r="S16" s="2"/>
      <c r="T16" s="12"/>
      <c r="U16" s="12"/>
      <c r="V16" s="12"/>
      <c r="W16" s="12"/>
      <c r="X16" s="12"/>
      <c r="Y16" s="12"/>
      <c r="Z16" s="12"/>
      <c r="AA16" s="12"/>
      <c r="AB16" s="12"/>
    </row>
    <row r="17">
      <c r="A17" s="19"/>
      <c r="B17" s="20" t="str">
        <f>'사원'!$A11</f>
        <v/>
      </c>
      <c r="C17" s="46">
        <f t="shared" ref="C17:G17" si="12">SUM(C31,L31,U31,C45,L45,U45,C59,L59,U59,C73,L73,U73)</f>
        <v>0</v>
      </c>
      <c r="D17" s="46">
        <f t="shared" si="12"/>
        <v>0</v>
      </c>
      <c r="E17" s="46">
        <f t="shared" si="12"/>
        <v>0</v>
      </c>
      <c r="F17" s="46">
        <f t="shared" si="12"/>
        <v>0</v>
      </c>
      <c r="G17" s="46">
        <f t="shared" si="12"/>
        <v>0</v>
      </c>
      <c r="H17" s="22">
        <f t="shared" si="3"/>
        <v>0</v>
      </c>
      <c r="I17" s="23" t="str">
        <f t="shared" si="4"/>
        <v/>
      </c>
      <c r="J17" s="2"/>
      <c r="K17" s="19"/>
      <c r="L17" s="28"/>
      <c r="M17" s="28"/>
      <c r="N17" s="28"/>
      <c r="O17" s="28"/>
      <c r="P17" s="28"/>
      <c r="Q17" s="28"/>
      <c r="R17" s="47"/>
      <c r="S17" s="2"/>
      <c r="T17" s="12"/>
      <c r="U17" s="12"/>
      <c r="V17" s="12"/>
      <c r="W17" s="12"/>
      <c r="X17" s="12"/>
      <c r="Y17" s="12"/>
      <c r="Z17" s="12"/>
      <c r="AA17" s="12"/>
      <c r="AB17" s="12"/>
    </row>
    <row r="18">
      <c r="A18" s="19"/>
      <c r="B18" s="30" t="s">
        <v>91</v>
      </c>
      <c r="C18" s="31">
        <f t="shared" ref="C18:H18" si="13">IFERROR(SUM(C8:C17),)</f>
        <v>0</v>
      </c>
      <c r="D18" s="32">
        <f t="shared" si="13"/>
        <v>0</v>
      </c>
      <c r="E18" s="32">
        <f t="shared" si="13"/>
        <v>0</v>
      </c>
      <c r="F18" s="32">
        <f t="shared" si="13"/>
        <v>0</v>
      </c>
      <c r="G18" s="33">
        <f t="shared" si="13"/>
        <v>0</v>
      </c>
      <c r="H18" s="32">
        <f t="shared" si="13"/>
        <v>0</v>
      </c>
      <c r="I18" s="33" t="str">
        <f>IFERROR(SUM(I8:I17) / COUNTIF(I8:I17, "&gt;0"), "")</f>
        <v/>
      </c>
      <c r="J18" s="2"/>
      <c r="K18" s="19"/>
      <c r="L18" s="48"/>
      <c r="M18" s="48"/>
      <c r="N18" s="48"/>
      <c r="O18" s="48"/>
      <c r="P18" s="48"/>
      <c r="Q18" s="48"/>
      <c r="R18" s="48"/>
      <c r="S18" s="2"/>
      <c r="U18" s="12"/>
      <c r="V18" s="12"/>
      <c r="W18" s="12"/>
      <c r="X18" s="12"/>
      <c r="Y18" s="12"/>
      <c r="Z18" s="12"/>
      <c r="AA18" s="12"/>
      <c r="AB18" s="12"/>
    </row>
    <row r="19">
      <c r="A19" s="19"/>
      <c r="B19" s="37" t="s">
        <v>92</v>
      </c>
      <c r="C19" s="38" t="str">
        <f t="shared" ref="C19:I19" si="14">IFERROR(C18/COUNTIF(C8:C17, "&gt;0"),)</f>
        <v/>
      </c>
      <c r="D19" s="39" t="str">
        <f t="shared" si="14"/>
        <v/>
      </c>
      <c r="E19" s="39" t="str">
        <f t="shared" si="14"/>
        <v/>
      </c>
      <c r="F19" s="39" t="str">
        <f t="shared" si="14"/>
        <v/>
      </c>
      <c r="G19" s="39" t="str">
        <f t="shared" si="14"/>
        <v/>
      </c>
      <c r="H19" s="38" t="str">
        <f t="shared" si="14"/>
        <v/>
      </c>
      <c r="I19" s="40" t="str">
        <f t="shared" si="14"/>
        <v/>
      </c>
      <c r="J19" s="2"/>
      <c r="K19" s="19"/>
      <c r="L19" s="48"/>
      <c r="M19" s="48"/>
      <c r="N19" s="48"/>
      <c r="O19" s="48"/>
      <c r="P19" s="48"/>
      <c r="Q19" s="48"/>
      <c r="R19" s="48"/>
      <c r="S19" s="2"/>
      <c r="T19" s="12"/>
      <c r="U19" s="12"/>
      <c r="V19" s="12"/>
      <c r="W19" s="12"/>
      <c r="X19" s="12"/>
      <c r="Y19" s="12"/>
      <c r="Z19" s="12"/>
      <c r="AA19" s="12"/>
      <c r="AB19" s="12"/>
    </row>
    <row r="20" ht="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12"/>
      <c r="B21" s="13" t="str">
        <f>C5</f>
        <v>2022년</v>
      </c>
      <c r="C21" s="16" t="s">
        <v>86</v>
      </c>
      <c r="D21" s="16" t="s">
        <v>87</v>
      </c>
      <c r="E21" s="16" t="s">
        <v>88</v>
      </c>
      <c r="F21" s="16" t="s">
        <v>89</v>
      </c>
      <c r="G21" s="16" t="s">
        <v>90</v>
      </c>
      <c r="H21" s="17" t="s">
        <v>91</v>
      </c>
      <c r="I21" s="18" t="s">
        <v>92</v>
      </c>
      <c r="J21" s="2"/>
      <c r="K21" s="13" t="str">
        <f>(VALUE(SUBSTITUTE($B$21,"년",""))+1)&amp;"년"</f>
        <v>2023년</v>
      </c>
      <c r="L21" s="16" t="s">
        <v>86</v>
      </c>
      <c r="M21" s="16" t="s">
        <v>87</v>
      </c>
      <c r="N21" s="16" t="s">
        <v>88</v>
      </c>
      <c r="O21" s="16" t="s">
        <v>89</v>
      </c>
      <c r="P21" s="16" t="s">
        <v>90</v>
      </c>
      <c r="Q21" s="17" t="s">
        <v>91</v>
      </c>
      <c r="R21" s="18" t="s">
        <v>92</v>
      </c>
      <c r="S21" s="2"/>
      <c r="T21" s="13" t="str">
        <f>(VALUE(SUBSTITUTE($B$21,"년",""))+2)&amp;"년"</f>
        <v>2024년</v>
      </c>
      <c r="U21" s="16" t="s">
        <v>86</v>
      </c>
      <c r="V21" s="16" t="s">
        <v>87</v>
      </c>
      <c r="W21" s="16" t="s">
        <v>88</v>
      </c>
      <c r="X21" s="16" t="s">
        <v>89</v>
      </c>
      <c r="Y21" s="16" t="s">
        <v>90</v>
      </c>
      <c r="Z21" s="17" t="s">
        <v>91</v>
      </c>
      <c r="AA21" s="18" t="s">
        <v>92</v>
      </c>
      <c r="AB21" s="12"/>
    </row>
    <row r="22">
      <c r="A22" s="19"/>
      <c r="B22" s="20" t="str">
        <f>'사원'!$A2</f>
        <v>직원</v>
      </c>
      <c r="C22" s="46">
        <f t="shared" ref="C22:G22" si="15">IFERROR(SUMIFS(INDIRECT(OFFSET($B$21, ROW(C22)-ROW($B$21),0)&amp;"!$L:$L"),INDIRECT(OFFSET($B$21, ROW(C22)-ROW($B$21),0)&amp;"!$C:$C"), SUBSTITUTE($B$21,"년",""),INDIRECT(OFFSET($B$21, ROW(C22)-ROW($B$21),0)&amp;"!$E:$E"), SUBSTITUTE(OFFSET($B$21, 0, COLUMN(C22)-COLUMN($B$21)),"주","")),)</f>
        <v>0</v>
      </c>
      <c r="D22" s="46">
        <f t="shared" si="15"/>
        <v>0</v>
      </c>
      <c r="E22" s="46">
        <f t="shared" si="15"/>
        <v>0</v>
      </c>
      <c r="F22" s="46">
        <f t="shared" si="15"/>
        <v>0</v>
      </c>
      <c r="G22" s="46">
        <f t="shared" si="15"/>
        <v>0</v>
      </c>
      <c r="H22" s="22">
        <f t="shared" ref="H22:H31" si="19">IFERROR(SUM(C22:G22),)</f>
        <v>0</v>
      </c>
      <c r="I22" s="23" t="str">
        <f t="shared" ref="I22:I31" si="20">IFERROR(H22 / COUNTIF(C22:G22, "&gt;0"), "")</f>
        <v/>
      </c>
      <c r="J22" s="2"/>
      <c r="K22" s="20" t="str">
        <f>'사원'!$A2</f>
        <v>직원</v>
      </c>
      <c r="L22" s="46">
        <f t="shared" ref="L22:P22" si="16">IFERROR(SUMIFS(INDIRECT(OFFSET($K$21, ROW(L22)-ROW($K$21),0)&amp;"!$L:$L"),INDIRECT(OFFSET($K$21, ROW(L22)-ROW($K$21),0)&amp;"!$C:$C"), SUBSTITUTE($K$21,"년",""),INDIRECT(OFFSET($K$21, ROW(L22)-ROW($K$21),0)&amp;"!$E:$E"), SUBSTITUTE(OFFSET($K$21, 0, COLUMN(L22)-COLUMN($K$21)),"주","")),)</f>
        <v>0</v>
      </c>
      <c r="M22" s="46">
        <f t="shared" si="16"/>
        <v>0</v>
      </c>
      <c r="N22" s="46">
        <f t="shared" si="16"/>
        <v>0</v>
      </c>
      <c r="O22" s="46">
        <f t="shared" si="16"/>
        <v>0</v>
      </c>
      <c r="P22" s="46">
        <f t="shared" si="16"/>
        <v>0</v>
      </c>
      <c r="Q22" s="22">
        <f t="shared" ref="Q22:Q31" si="22">IFERROR(SUM(L22:P22),)</f>
        <v>0</v>
      </c>
      <c r="R22" s="23" t="str">
        <f t="shared" ref="R22:R31" si="23">IFERROR(Q22 / COUNTIF(L22:P22, "&gt;0"), "")</f>
        <v/>
      </c>
      <c r="S22" s="2"/>
      <c r="T22" s="20" t="str">
        <f>'사원'!$A2</f>
        <v>직원</v>
      </c>
      <c r="U22" s="46">
        <f t="shared" ref="U22:Y22" si="17">IFERROR(SUMIFS(INDIRECT(OFFSET($T$21, ROW(U22)-ROW($T$21),0)&amp;"!$L:$L"),INDIRECT(OFFSET($T$21, ROW(U22)-ROW($T$21),0)&amp;"!$C:$C"), SUBSTITUTE($T$21,"년",""),INDIRECT(OFFSET($T$21, ROW(U22)-ROW($T$21),0)&amp;"!$E:$E"), SUBSTITUTE(OFFSET($T$21, 0, COLUMN(U22)-COLUMN($T$21)),"주","")),)</f>
        <v>0</v>
      </c>
      <c r="V22" s="46">
        <f t="shared" si="17"/>
        <v>0</v>
      </c>
      <c r="W22" s="46">
        <f t="shared" si="17"/>
        <v>0</v>
      </c>
      <c r="X22" s="46">
        <f t="shared" si="17"/>
        <v>0</v>
      </c>
      <c r="Y22" s="46">
        <f t="shared" si="17"/>
        <v>0</v>
      </c>
      <c r="Z22" s="22">
        <f t="shared" ref="Z22:Z31" si="25">IFERROR(SUM(U22:Y22),)</f>
        <v>0</v>
      </c>
      <c r="AA22" s="23" t="str">
        <f t="shared" ref="AA22:AA31" si="26">IFERROR(Z22 / COUNTIF(U22:Y22, "&gt;0"), "")</f>
        <v/>
      </c>
      <c r="AB22" s="49"/>
    </row>
    <row r="23">
      <c r="A23" s="19"/>
      <c r="B23" s="20" t="str">
        <f>'사원'!$A3</f>
        <v/>
      </c>
      <c r="C23" s="46">
        <f t="shared" ref="C23:G23" si="18">IFERROR(SUMIFS(INDIRECT(OFFSET($B$21, ROW(C23)-ROW($B$21),0)&amp;"!$L:$L"),INDIRECT(OFFSET($B$21, ROW(C23)-ROW($B$21),0)&amp;"!$C:$C"), SUBSTITUTE($B$21,"년",""),INDIRECT(OFFSET($B$21, ROW(C23)-ROW($B$21),0)&amp;"!$E:$E"), SUBSTITUTE(OFFSET($B$21, 0, COLUMN(C23)-COLUMN($B$21)),"주","")),)</f>
        <v>0</v>
      </c>
      <c r="D23" s="46">
        <f t="shared" si="18"/>
        <v>0</v>
      </c>
      <c r="E23" s="46">
        <f t="shared" si="18"/>
        <v>0</v>
      </c>
      <c r="F23" s="46">
        <f t="shared" si="18"/>
        <v>0</v>
      </c>
      <c r="G23" s="46">
        <f t="shared" si="18"/>
        <v>0</v>
      </c>
      <c r="H23" s="22">
        <f t="shared" si="19"/>
        <v>0</v>
      </c>
      <c r="I23" s="23" t="str">
        <f t="shared" si="20"/>
        <v/>
      </c>
      <c r="J23" s="2"/>
      <c r="K23" s="20" t="str">
        <f>'사원'!$A3</f>
        <v/>
      </c>
      <c r="L23" s="46">
        <f t="shared" ref="L23:P23" si="21">IFERROR(SUMIFS(INDIRECT(OFFSET($K$21, ROW(L23)-ROW($K$21),0)&amp;"!$L:$L"),INDIRECT(OFFSET($K$21, ROW(L23)-ROW($K$21),0)&amp;"!$C:$C"), SUBSTITUTE($K$21,"년",""),INDIRECT(OFFSET($K$21, ROW(L23)-ROW($K$21),0)&amp;"!$E:$E"), SUBSTITUTE(OFFSET($K$21, 0, COLUMN(L23)-COLUMN($K$21)),"주","")),)</f>
        <v>0</v>
      </c>
      <c r="M23" s="46">
        <f t="shared" si="21"/>
        <v>0</v>
      </c>
      <c r="N23" s="46">
        <f t="shared" si="21"/>
        <v>0</v>
      </c>
      <c r="O23" s="46">
        <f t="shared" si="21"/>
        <v>0</v>
      </c>
      <c r="P23" s="46">
        <f t="shared" si="21"/>
        <v>0</v>
      </c>
      <c r="Q23" s="22">
        <f t="shared" si="22"/>
        <v>0</v>
      </c>
      <c r="R23" s="23" t="str">
        <f t="shared" si="23"/>
        <v/>
      </c>
      <c r="S23" s="2"/>
      <c r="T23" s="20" t="str">
        <f>'사원'!$A3</f>
        <v/>
      </c>
      <c r="U23" s="46">
        <f t="shared" ref="U23:Y23" si="24">IFERROR(SUMIFS(INDIRECT(OFFSET($T$21, ROW(U23)-ROW($T$21),0)&amp;"!$L:$L"),INDIRECT(OFFSET($T$21, ROW(U23)-ROW($T$21),0)&amp;"!$C:$C"), SUBSTITUTE($T$21,"년",""),INDIRECT(OFFSET($T$21, ROW(U23)-ROW($T$21),0)&amp;"!$E:$E"), SUBSTITUTE(OFFSET($T$21, 0, COLUMN(U23)-COLUMN($T$21)),"주","")),)</f>
        <v>0</v>
      </c>
      <c r="V23" s="46">
        <f t="shared" si="24"/>
        <v>0</v>
      </c>
      <c r="W23" s="46">
        <f t="shared" si="24"/>
        <v>0</v>
      </c>
      <c r="X23" s="46">
        <f t="shared" si="24"/>
        <v>0</v>
      </c>
      <c r="Y23" s="46">
        <f t="shared" si="24"/>
        <v>0</v>
      </c>
      <c r="Z23" s="22">
        <f t="shared" si="25"/>
        <v>0</v>
      </c>
      <c r="AA23" s="23" t="str">
        <f t="shared" si="26"/>
        <v/>
      </c>
      <c r="AB23" s="49"/>
    </row>
    <row r="24">
      <c r="A24" s="19"/>
      <c r="B24" s="20" t="str">
        <f>'사원'!$A4</f>
        <v/>
      </c>
      <c r="C24" s="46">
        <f t="shared" ref="C24:G24" si="27">IFERROR(SUMIFS(INDIRECT(OFFSET($B$21, ROW(C24)-ROW($B$21),0)&amp;"!$L:$L"),INDIRECT(OFFSET($B$21, ROW(C24)-ROW($B$21),0)&amp;"!$C:$C"), SUBSTITUTE($B$21,"년",""),INDIRECT(OFFSET($B$21, ROW(C24)-ROW($B$21),0)&amp;"!$E:$E"), SUBSTITUTE(OFFSET($B$21, 0, COLUMN(C24)-COLUMN($B$21)),"주","")),)</f>
        <v>0</v>
      </c>
      <c r="D24" s="46">
        <f t="shared" si="27"/>
        <v>0</v>
      </c>
      <c r="E24" s="46">
        <f t="shared" si="27"/>
        <v>0</v>
      </c>
      <c r="F24" s="46">
        <f t="shared" si="27"/>
        <v>0</v>
      </c>
      <c r="G24" s="46">
        <f t="shared" si="27"/>
        <v>0</v>
      </c>
      <c r="H24" s="22">
        <f t="shared" si="19"/>
        <v>0</v>
      </c>
      <c r="I24" s="23" t="str">
        <f t="shared" si="20"/>
        <v/>
      </c>
      <c r="J24" s="2"/>
      <c r="K24" s="20" t="str">
        <f>'사원'!$A4</f>
        <v/>
      </c>
      <c r="L24" s="46">
        <f t="shared" ref="L24:P24" si="28">IFERROR(SUMIFS(INDIRECT(OFFSET($K$21, ROW(L24)-ROW($K$21),0)&amp;"!$L:$L"),INDIRECT(OFFSET($K$21, ROW(L24)-ROW($K$21),0)&amp;"!$C:$C"), SUBSTITUTE($K$21,"년",""),INDIRECT(OFFSET($K$21, ROW(L24)-ROW($K$21),0)&amp;"!$E:$E"), SUBSTITUTE(OFFSET($K$21, 0, COLUMN(L24)-COLUMN($K$21)),"주","")),)</f>
        <v>0</v>
      </c>
      <c r="M24" s="46">
        <f t="shared" si="28"/>
        <v>0</v>
      </c>
      <c r="N24" s="46">
        <f t="shared" si="28"/>
        <v>0</v>
      </c>
      <c r="O24" s="46">
        <f t="shared" si="28"/>
        <v>0</v>
      </c>
      <c r="P24" s="46">
        <f t="shared" si="28"/>
        <v>0</v>
      </c>
      <c r="Q24" s="22">
        <f t="shared" si="22"/>
        <v>0</v>
      </c>
      <c r="R24" s="23" t="str">
        <f t="shared" si="23"/>
        <v/>
      </c>
      <c r="S24" s="2"/>
      <c r="T24" s="20" t="str">
        <f>'사원'!$A4</f>
        <v/>
      </c>
      <c r="U24" s="46">
        <f t="shared" ref="U24:Y24" si="29">IFERROR(SUMIFS(INDIRECT(OFFSET($T$21, ROW(U24)-ROW($T$21),0)&amp;"!$L:$L"),INDIRECT(OFFSET($T$21, ROW(U24)-ROW($T$21),0)&amp;"!$C:$C"), SUBSTITUTE($T$21,"년",""),INDIRECT(OFFSET($T$21, ROW(U24)-ROW($T$21),0)&amp;"!$E:$E"), SUBSTITUTE(OFFSET($T$21, 0, COLUMN(U24)-COLUMN($T$21)),"주","")),)</f>
        <v>0</v>
      </c>
      <c r="V24" s="46">
        <f t="shared" si="29"/>
        <v>0</v>
      </c>
      <c r="W24" s="46">
        <f t="shared" si="29"/>
        <v>0</v>
      </c>
      <c r="X24" s="46">
        <f t="shared" si="29"/>
        <v>0</v>
      </c>
      <c r="Y24" s="46">
        <f t="shared" si="29"/>
        <v>0</v>
      </c>
      <c r="Z24" s="22">
        <f t="shared" si="25"/>
        <v>0</v>
      </c>
      <c r="AA24" s="23" t="str">
        <f t="shared" si="26"/>
        <v/>
      </c>
      <c r="AB24" s="49"/>
    </row>
    <row r="25">
      <c r="A25" s="19"/>
      <c r="B25" s="20" t="str">
        <f>'사원'!$A5</f>
        <v/>
      </c>
      <c r="C25" s="46">
        <f t="shared" ref="C25:G25" si="30">IFERROR(SUMIFS(INDIRECT(OFFSET($B$21, ROW(C25)-ROW($B$21),0)&amp;"!$L:$L"),INDIRECT(OFFSET($B$21, ROW(C25)-ROW($B$21),0)&amp;"!$C:$C"), SUBSTITUTE($B$21,"년",""),INDIRECT(OFFSET($B$21, ROW(C25)-ROW($B$21),0)&amp;"!$E:$E"), SUBSTITUTE(OFFSET($B$21, 0, COLUMN(C25)-COLUMN($B$21)),"주","")),)</f>
        <v>0</v>
      </c>
      <c r="D25" s="46">
        <f t="shared" si="30"/>
        <v>0</v>
      </c>
      <c r="E25" s="46">
        <f t="shared" si="30"/>
        <v>0</v>
      </c>
      <c r="F25" s="46">
        <f t="shared" si="30"/>
        <v>0</v>
      </c>
      <c r="G25" s="46">
        <f t="shared" si="30"/>
        <v>0</v>
      </c>
      <c r="H25" s="22">
        <f t="shared" si="19"/>
        <v>0</v>
      </c>
      <c r="I25" s="23" t="str">
        <f t="shared" si="20"/>
        <v/>
      </c>
      <c r="J25" s="2"/>
      <c r="K25" s="20" t="str">
        <f>'사원'!$A5</f>
        <v/>
      </c>
      <c r="L25" s="46">
        <f t="shared" ref="L25:P25" si="31">IFERROR(SUMIFS(INDIRECT(OFFSET($K$21, ROW(L25)-ROW($K$21),0)&amp;"!$L:$L"),INDIRECT(OFFSET($K$21, ROW(L25)-ROW($K$21),0)&amp;"!$C:$C"), SUBSTITUTE($K$21,"년",""),INDIRECT(OFFSET($K$21, ROW(L25)-ROW($K$21),0)&amp;"!$E:$E"), SUBSTITUTE(OFFSET($K$21, 0, COLUMN(L25)-COLUMN($K$21)),"주","")),)</f>
        <v>0</v>
      </c>
      <c r="M25" s="46">
        <f t="shared" si="31"/>
        <v>0</v>
      </c>
      <c r="N25" s="46">
        <f t="shared" si="31"/>
        <v>0</v>
      </c>
      <c r="O25" s="46">
        <f t="shared" si="31"/>
        <v>0</v>
      </c>
      <c r="P25" s="46">
        <f t="shared" si="31"/>
        <v>0</v>
      </c>
      <c r="Q25" s="22">
        <f t="shared" si="22"/>
        <v>0</v>
      </c>
      <c r="R25" s="23" t="str">
        <f t="shared" si="23"/>
        <v/>
      </c>
      <c r="S25" s="2"/>
      <c r="T25" s="20" t="str">
        <f>'사원'!$A5</f>
        <v/>
      </c>
      <c r="U25" s="46">
        <f t="shared" ref="U25:Y25" si="32">IFERROR(SUMIFS(INDIRECT(OFFSET($T$21, ROW(U25)-ROW($T$21),0)&amp;"!$L:$L"),INDIRECT(OFFSET($T$21, ROW(U25)-ROW($T$21),0)&amp;"!$C:$C"), SUBSTITUTE($T$21,"년",""),INDIRECT(OFFSET($T$21, ROW(U25)-ROW($T$21),0)&amp;"!$E:$E"), SUBSTITUTE(OFFSET($T$21, 0, COLUMN(U25)-COLUMN($T$21)),"주","")),)</f>
        <v>0</v>
      </c>
      <c r="V25" s="46">
        <f t="shared" si="32"/>
        <v>0</v>
      </c>
      <c r="W25" s="46">
        <f t="shared" si="32"/>
        <v>0</v>
      </c>
      <c r="X25" s="46">
        <f t="shared" si="32"/>
        <v>0</v>
      </c>
      <c r="Y25" s="46">
        <f t="shared" si="32"/>
        <v>0</v>
      </c>
      <c r="Z25" s="22">
        <f t="shared" si="25"/>
        <v>0</v>
      </c>
      <c r="AA25" s="23" t="str">
        <f t="shared" si="26"/>
        <v/>
      </c>
      <c r="AB25" s="49"/>
    </row>
    <row r="26">
      <c r="A26" s="19"/>
      <c r="B26" s="20" t="str">
        <f>'사원'!$A6</f>
        <v/>
      </c>
      <c r="C26" s="46">
        <f t="shared" ref="C26:G26" si="33">IFERROR(SUMIFS(INDIRECT(OFFSET($B$21, ROW(C26)-ROW($B$21),0)&amp;"!$L:$L"),INDIRECT(OFFSET($B$21, ROW(C26)-ROW($B$21),0)&amp;"!$C:$C"), SUBSTITUTE($B$21,"년",""),INDIRECT(OFFSET($B$21, ROW(C26)-ROW($B$21),0)&amp;"!$E:$E"), SUBSTITUTE(OFFSET($B$21, 0, COLUMN(C26)-COLUMN($B$21)),"주","")),)</f>
        <v>0</v>
      </c>
      <c r="D26" s="46">
        <f t="shared" si="33"/>
        <v>0</v>
      </c>
      <c r="E26" s="46">
        <f t="shared" si="33"/>
        <v>0</v>
      </c>
      <c r="F26" s="46">
        <f t="shared" si="33"/>
        <v>0</v>
      </c>
      <c r="G26" s="46">
        <f t="shared" si="33"/>
        <v>0</v>
      </c>
      <c r="H26" s="22">
        <f t="shared" si="19"/>
        <v>0</v>
      </c>
      <c r="I26" s="23" t="str">
        <f t="shared" si="20"/>
        <v/>
      </c>
      <c r="J26" s="2"/>
      <c r="K26" s="20" t="str">
        <f>'사원'!$A6</f>
        <v/>
      </c>
      <c r="L26" s="46">
        <f t="shared" ref="L26:P26" si="34">IFERROR(SUMIFS(INDIRECT(OFFSET($K$21, ROW(L26)-ROW($K$21),0)&amp;"!$L:$L"),INDIRECT(OFFSET($K$21, ROW(L26)-ROW($K$21),0)&amp;"!$C:$C"), SUBSTITUTE($K$21,"년",""),INDIRECT(OFFSET($K$21, ROW(L26)-ROW($K$21),0)&amp;"!$E:$E"), SUBSTITUTE(OFFSET($K$21, 0, COLUMN(L26)-COLUMN($K$21)),"주","")),)</f>
        <v>0</v>
      </c>
      <c r="M26" s="46">
        <f t="shared" si="34"/>
        <v>0</v>
      </c>
      <c r="N26" s="46">
        <f t="shared" si="34"/>
        <v>0</v>
      </c>
      <c r="O26" s="46">
        <f t="shared" si="34"/>
        <v>0</v>
      </c>
      <c r="P26" s="46">
        <f t="shared" si="34"/>
        <v>0</v>
      </c>
      <c r="Q26" s="22">
        <f t="shared" si="22"/>
        <v>0</v>
      </c>
      <c r="R26" s="23" t="str">
        <f t="shared" si="23"/>
        <v/>
      </c>
      <c r="S26" s="2"/>
      <c r="T26" s="20" t="str">
        <f>'사원'!$A6</f>
        <v/>
      </c>
      <c r="U26" s="46">
        <f t="shared" ref="U26:Y26" si="35">IFERROR(SUMIFS(INDIRECT(OFFSET($T$21, ROW(U26)-ROW($T$21),0)&amp;"!$L:$L"),INDIRECT(OFFSET($T$21, ROW(U26)-ROW($T$21),0)&amp;"!$C:$C"), SUBSTITUTE($T$21,"년",""),INDIRECT(OFFSET($T$21, ROW(U26)-ROW($T$21),0)&amp;"!$E:$E"), SUBSTITUTE(OFFSET($T$21, 0, COLUMN(U26)-COLUMN($T$21)),"주","")),)</f>
        <v>0</v>
      </c>
      <c r="V26" s="46">
        <f t="shared" si="35"/>
        <v>0</v>
      </c>
      <c r="W26" s="46">
        <f t="shared" si="35"/>
        <v>0</v>
      </c>
      <c r="X26" s="46">
        <f t="shared" si="35"/>
        <v>0</v>
      </c>
      <c r="Y26" s="46">
        <f t="shared" si="35"/>
        <v>0</v>
      </c>
      <c r="Z26" s="22">
        <f t="shared" si="25"/>
        <v>0</v>
      </c>
      <c r="AA26" s="23" t="str">
        <f t="shared" si="26"/>
        <v/>
      </c>
      <c r="AB26" s="49"/>
    </row>
    <row r="27">
      <c r="A27" s="19"/>
      <c r="B27" s="20" t="str">
        <f>'사원'!$A7</f>
        <v/>
      </c>
      <c r="C27" s="46">
        <f t="shared" ref="C27:G27" si="36">IFERROR(SUMIFS(INDIRECT(OFFSET($B$21, ROW(C27)-ROW($B$21),0)&amp;"!$L:$L"),INDIRECT(OFFSET($B$21, ROW(C27)-ROW($B$21),0)&amp;"!$C:$C"), SUBSTITUTE($B$21,"년",""),INDIRECT(OFFSET($B$21, ROW(C27)-ROW($B$21),0)&amp;"!$E:$E"), SUBSTITUTE(OFFSET($B$21, 0, COLUMN(C27)-COLUMN($B$21)),"주","")),)</f>
        <v>0</v>
      </c>
      <c r="D27" s="46">
        <f t="shared" si="36"/>
        <v>0</v>
      </c>
      <c r="E27" s="46">
        <f t="shared" si="36"/>
        <v>0</v>
      </c>
      <c r="F27" s="46">
        <f t="shared" si="36"/>
        <v>0</v>
      </c>
      <c r="G27" s="46">
        <f t="shared" si="36"/>
        <v>0</v>
      </c>
      <c r="H27" s="22">
        <f t="shared" si="19"/>
        <v>0</v>
      </c>
      <c r="I27" s="23" t="str">
        <f t="shared" si="20"/>
        <v/>
      </c>
      <c r="J27" s="2"/>
      <c r="K27" s="20" t="str">
        <f>'사원'!$A7</f>
        <v/>
      </c>
      <c r="L27" s="46">
        <f t="shared" ref="L27:P27" si="37">IFERROR(SUMIFS(INDIRECT(OFFSET($K$21, ROW(L27)-ROW($K$21),0)&amp;"!$L:$L"),INDIRECT(OFFSET($K$21, ROW(L27)-ROW($K$21),0)&amp;"!$C:$C"), SUBSTITUTE($K$21,"년",""),INDIRECT(OFFSET($K$21, ROW(L27)-ROW($K$21),0)&amp;"!$E:$E"), SUBSTITUTE(OFFSET($K$21, 0, COLUMN(L27)-COLUMN($K$21)),"주","")),)</f>
        <v>0</v>
      </c>
      <c r="M27" s="46">
        <f t="shared" si="37"/>
        <v>0</v>
      </c>
      <c r="N27" s="46">
        <f t="shared" si="37"/>
        <v>0</v>
      </c>
      <c r="O27" s="46">
        <f t="shared" si="37"/>
        <v>0</v>
      </c>
      <c r="P27" s="46">
        <f t="shared" si="37"/>
        <v>0</v>
      </c>
      <c r="Q27" s="22">
        <f t="shared" si="22"/>
        <v>0</v>
      </c>
      <c r="R27" s="23" t="str">
        <f t="shared" si="23"/>
        <v/>
      </c>
      <c r="S27" s="2"/>
      <c r="T27" s="20" t="str">
        <f>'사원'!$A7</f>
        <v/>
      </c>
      <c r="U27" s="46">
        <f t="shared" ref="U27:Y27" si="38">IFERROR(SUMIFS(INDIRECT(OFFSET($T$21, ROW(U27)-ROW($T$21),0)&amp;"!$L:$L"),INDIRECT(OFFSET($T$21, ROW(U27)-ROW($T$21),0)&amp;"!$C:$C"), SUBSTITUTE($T$21,"년",""),INDIRECT(OFFSET($T$21, ROW(U27)-ROW($T$21),0)&amp;"!$E:$E"), SUBSTITUTE(OFFSET($T$21, 0, COLUMN(U27)-COLUMN($T$21)),"주","")),)</f>
        <v>0</v>
      </c>
      <c r="V27" s="46">
        <f t="shared" si="38"/>
        <v>0</v>
      </c>
      <c r="W27" s="46">
        <f t="shared" si="38"/>
        <v>0</v>
      </c>
      <c r="X27" s="46">
        <f t="shared" si="38"/>
        <v>0</v>
      </c>
      <c r="Y27" s="46">
        <f t="shared" si="38"/>
        <v>0</v>
      </c>
      <c r="Z27" s="22">
        <f t="shared" si="25"/>
        <v>0</v>
      </c>
      <c r="AA27" s="23" t="str">
        <f t="shared" si="26"/>
        <v/>
      </c>
      <c r="AB27" s="49"/>
    </row>
    <row r="28">
      <c r="A28" s="19"/>
      <c r="B28" s="20" t="str">
        <f>'사원'!$A8</f>
        <v/>
      </c>
      <c r="C28" s="46">
        <f t="shared" ref="C28:G28" si="39">IFERROR(SUMIFS(INDIRECT(OFFSET($B$21, ROW(C28)-ROW($B$21),0)&amp;"!$L:$L"),INDIRECT(OFFSET($B$21, ROW(C28)-ROW($B$21),0)&amp;"!$C:$C"), SUBSTITUTE($B$21,"년",""),INDIRECT(OFFSET($B$21, ROW(C28)-ROW($B$21),0)&amp;"!$E:$E"), SUBSTITUTE(OFFSET($B$21, 0, COLUMN(C28)-COLUMN($B$21)),"주","")),)</f>
        <v>0</v>
      </c>
      <c r="D28" s="46">
        <f t="shared" si="39"/>
        <v>0</v>
      </c>
      <c r="E28" s="46">
        <f t="shared" si="39"/>
        <v>0</v>
      </c>
      <c r="F28" s="46">
        <f t="shared" si="39"/>
        <v>0</v>
      </c>
      <c r="G28" s="46">
        <f t="shared" si="39"/>
        <v>0</v>
      </c>
      <c r="H28" s="22">
        <f t="shared" si="19"/>
        <v>0</v>
      </c>
      <c r="I28" s="23" t="str">
        <f t="shared" si="20"/>
        <v/>
      </c>
      <c r="J28" s="2"/>
      <c r="K28" s="20" t="str">
        <f>'사원'!$A8</f>
        <v/>
      </c>
      <c r="L28" s="46">
        <f t="shared" ref="L28:P28" si="40">IFERROR(SUMIFS(INDIRECT(OFFSET($K$21, ROW(L28)-ROW($K$21),0)&amp;"!$L:$L"),INDIRECT(OFFSET($K$21, ROW(L28)-ROW($K$21),0)&amp;"!$C:$C"), SUBSTITUTE($K$21,"년",""),INDIRECT(OFFSET($K$21, ROW(L28)-ROW($K$21),0)&amp;"!$E:$E"), SUBSTITUTE(OFFSET($K$21, 0, COLUMN(L28)-COLUMN($K$21)),"주","")),)</f>
        <v>0</v>
      </c>
      <c r="M28" s="46">
        <f t="shared" si="40"/>
        <v>0</v>
      </c>
      <c r="N28" s="46">
        <f t="shared" si="40"/>
        <v>0</v>
      </c>
      <c r="O28" s="46">
        <f t="shared" si="40"/>
        <v>0</v>
      </c>
      <c r="P28" s="46">
        <f t="shared" si="40"/>
        <v>0</v>
      </c>
      <c r="Q28" s="22">
        <f t="shared" si="22"/>
        <v>0</v>
      </c>
      <c r="R28" s="23" t="str">
        <f t="shared" si="23"/>
        <v/>
      </c>
      <c r="S28" s="2"/>
      <c r="T28" s="20" t="str">
        <f>'사원'!$A8</f>
        <v/>
      </c>
      <c r="U28" s="46">
        <f t="shared" ref="U28:Y28" si="41">IFERROR(SUMIFS(INDIRECT(OFFSET($T$21, ROW(U28)-ROW($T$21),0)&amp;"!$L:$L"),INDIRECT(OFFSET($T$21, ROW(U28)-ROW($T$21),0)&amp;"!$C:$C"), SUBSTITUTE($T$21,"년",""),INDIRECT(OFFSET($T$21, ROW(U28)-ROW($T$21),0)&amp;"!$E:$E"), SUBSTITUTE(OFFSET($T$21, 0, COLUMN(U28)-COLUMN($T$21)),"주","")),)</f>
        <v>0</v>
      </c>
      <c r="V28" s="46">
        <f t="shared" si="41"/>
        <v>0</v>
      </c>
      <c r="W28" s="46">
        <f t="shared" si="41"/>
        <v>0</v>
      </c>
      <c r="X28" s="46">
        <f t="shared" si="41"/>
        <v>0</v>
      </c>
      <c r="Y28" s="46">
        <f t="shared" si="41"/>
        <v>0</v>
      </c>
      <c r="Z28" s="22">
        <f t="shared" si="25"/>
        <v>0</v>
      </c>
      <c r="AA28" s="23" t="str">
        <f t="shared" si="26"/>
        <v/>
      </c>
      <c r="AB28" s="49"/>
    </row>
    <row r="29">
      <c r="A29" s="19"/>
      <c r="B29" s="20" t="str">
        <f>'사원'!$A9</f>
        <v/>
      </c>
      <c r="C29" s="46">
        <f t="shared" ref="C29:G29" si="42">IFERROR(SUMIFS(INDIRECT(OFFSET($B$21, ROW(C29)-ROW($B$21),0)&amp;"!$L:$L"),INDIRECT(OFFSET($B$21, ROW(C29)-ROW($B$21),0)&amp;"!$C:$C"), SUBSTITUTE($B$21,"년",""),INDIRECT(OFFSET($B$21, ROW(C29)-ROW($B$21),0)&amp;"!$E:$E"), SUBSTITUTE(OFFSET($B$21, 0, COLUMN(C29)-COLUMN($B$21)),"주","")),)</f>
        <v>0</v>
      </c>
      <c r="D29" s="46">
        <f t="shared" si="42"/>
        <v>0</v>
      </c>
      <c r="E29" s="46">
        <f t="shared" si="42"/>
        <v>0</v>
      </c>
      <c r="F29" s="46">
        <f t="shared" si="42"/>
        <v>0</v>
      </c>
      <c r="G29" s="46">
        <f t="shared" si="42"/>
        <v>0</v>
      </c>
      <c r="H29" s="22">
        <f t="shared" si="19"/>
        <v>0</v>
      </c>
      <c r="I29" s="23" t="str">
        <f t="shared" si="20"/>
        <v/>
      </c>
      <c r="J29" s="2"/>
      <c r="K29" s="20" t="str">
        <f>'사원'!$A9</f>
        <v/>
      </c>
      <c r="L29" s="46">
        <f t="shared" ref="L29:P29" si="43">IFERROR(SUMIFS(INDIRECT(OFFSET($K$21, ROW(L29)-ROW($K$21),0)&amp;"!$L:$L"),INDIRECT(OFFSET($K$21, ROW(L29)-ROW($K$21),0)&amp;"!$C:$C"), SUBSTITUTE($K$21,"년",""),INDIRECT(OFFSET($K$21, ROW(L29)-ROW($K$21),0)&amp;"!$E:$E"), SUBSTITUTE(OFFSET($K$21, 0, COLUMN(L29)-COLUMN($K$21)),"주","")),)</f>
        <v>0</v>
      </c>
      <c r="M29" s="46">
        <f t="shared" si="43"/>
        <v>0</v>
      </c>
      <c r="N29" s="46">
        <f t="shared" si="43"/>
        <v>0</v>
      </c>
      <c r="O29" s="46">
        <f t="shared" si="43"/>
        <v>0</v>
      </c>
      <c r="P29" s="46">
        <f t="shared" si="43"/>
        <v>0</v>
      </c>
      <c r="Q29" s="22">
        <f t="shared" si="22"/>
        <v>0</v>
      </c>
      <c r="R29" s="23" t="str">
        <f t="shared" si="23"/>
        <v/>
      </c>
      <c r="S29" s="2"/>
      <c r="T29" s="20" t="str">
        <f>'사원'!$A9</f>
        <v/>
      </c>
      <c r="U29" s="46">
        <f t="shared" ref="U29:Y29" si="44">IFERROR(SUMIFS(INDIRECT(OFFSET($T$21, ROW(U29)-ROW($T$21),0)&amp;"!$L:$L"),INDIRECT(OFFSET($T$21, ROW(U29)-ROW($T$21),0)&amp;"!$C:$C"), SUBSTITUTE($T$21,"년",""),INDIRECT(OFFSET($T$21, ROW(U29)-ROW($T$21),0)&amp;"!$E:$E"), SUBSTITUTE(OFFSET($T$21, 0, COLUMN(U29)-COLUMN($T$21)),"주","")),)</f>
        <v>0</v>
      </c>
      <c r="V29" s="46">
        <f t="shared" si="44"/>
        <v>0</v>
      </c>
      <c r="W29" s="46">
        <f t="shared" si="44"/>
        <v>0</v>
      </c>
      <c r="X29" s="46">
        <f t="shared" si="44"/>
        <v>0</v>
      </c>
      <c r="Y29" s="46">
        <f t="shared" si="44"/>
        <v>0</v>
      </c>
      <c r="Z29" s="22">
        <f t="shared" si="25"/>
        <v>0</v>
      </c>
      <c r="AA29" s="23" t="str">
        <f t="shared" si="26"/>
        <v/>
      </c>
      <c r="AB29" s="49"/>
    </row>
    <row r="30">
      <c r="A30" s="19"/>
      <c r="B30" s="20" t="str">
        <f>'사원'!$A10</f>
        <v/>
      </c>
      <c r="C30" s="46">
        <f t="shared" ref="C30:G30" si="45">IFERROR(SUMIFS(INDIRECT(OFFSET($B$21, ROW(C30)-ROW($B$21),0)&amp;"!$L:$L"),INDIRECT(OFFSET($B$21, ROW(C30)-ROW($B$21),0)&amp;"!$C:$C"), SUBSTITUTE($B$21,"년",""),INDIRECT(OFFSET($B$21, ROW(C30)-ROW($B$21),0)&amp;"!$E:$E"), SUBSTITUTE(OFFSET($B$21, 0, COLUMN(C30)-COLUMN($B$21)),"주","")),)</f>
        <v>0</v>
      </c>
      <c r="D30" s="46">
        <f t="shared" si="45"/>
        <v>0</v>
      </c>
      <c r="E30" s="46">
        <f t="shared" si="45"/>
        <v>0</v>
      </c>
      <c r="F30" s="46">
        <f t="shared" si="45"/>
        <v>0</v>
      </c>
      <c r="G30" s="46">
        <f t="shared" si="45"/>
        <v>0</v>
      </c>
      <c r="H30" s="22">
        <f t="shared" si="19"/>
        <v>0</v>
      </c>
      <c r="I30" s="23" t="str">
        <f t="shared" si="20"/>
        <v/>
      </c>
      <c r="J30" s="2"/>
      <c r="K30" s="20" t="str">
        <f>'사원'!$A10</f>
        <v/>
      </c>
      <c r="L30" s="46">
        <f t="shared" ref="L30:P30" si="46">IFERROR(SUMIFS(INDIRECT(OFFSET($K$21, ROW(L30)-ROW($K$21),0)&amp;"!$L:$L"),INDIRECT(OFFSET($K$21, ROW(L30)-ROW($K$21),0)&amp;"!$C:$C"), SUBSTITUTE($K$21,"년",""),INDIRECT(OFFSET($K$21, ROW(L30)-ROW($K$21),0)&amp;"!$E:$E"), SUBSTITUTE(OFFSET($K$21, 0, COLUMN(L30)-COLUMN($K$21)),"주","")),)</f>
        <v>0</v>
      </c>
      <c r="M30" s="46">
        <f t="shared" si="46"/>
        <v>0</v>
      </c>
      <c r="N30" s="46">
        <f t="shared" si="46"/>
        <v>0</v>
      </c>
      <c r="O30" s="46">
        <f t="shared" si="46"/>
        <v>0</v>
      </c>
      <c r="P30" s="46">
        <f t="shared" si="46"/>
        <v>0</v>
      </c>
      <c r="Q30" s="22">
        <f t="shared" si="22"/>
        <v>0</v>
      </c>
      <c r="R30" s="23" t="str">
        <f t="shared" si="23"/>
        <v/>
      </c>
      <c r="S30" s="2"/>
      <c r="T30" s="20" t="str">
        <f>'사원'!$A10</f>
        <v/>
      </c>
      <c r="U30" s="46">
        <f t="shared" ref="U30:Y30" si="47">IFERROR(SUMIFS(INDIRECT(OFFSET($T$21, ROW(U30)-ROW($T$21),0)&amp;"!$L:$L"),INDIRECT(OFFSET($T$21, ROW(U30)-ROW($T$21),0)&amp;"!$C:$C"), SUBSTITUTE($T$21,"년",""),INDIRECT(OFFSET($T$21, ROW(U30)-ROW($T$21),0)&amp;"!$E:$E"), SUBSTITUTE(OFFSET($T$21, 0, COLUMN(U30)-COLUMN($T$21)),"주","")),)</f>
        <v>0</v>
      </c>
      <c r="V30" s="46">
        <f t="shared" si="47"/>
        <v>0</v>
      </c>
      <c r="W30" s="46">
        <f t="shared" si="47"/>
        <v>0</v>
      </c>
      <c r="X30" s="46">
        <f t="shared" si="47"/>
        <v>0</v>
      </c>
      <c r="Y30" s="46">
        <f t="shared" si="47"/>
        <v>0</v>
      </c>
      <c r="Z30" s="22">
        <f t="shared" si="25"/>
        <v>0</v>
      </c>
      <c r="AA30" s="23" t="str">
        <f t="shared" si="26"/>
        <v/>
      </c>
      <c r="AB30" s="49"/>
    </row>
    <row r="31">
      <c r="A31" s="19"/>
      <c r="B31" s="20" t="str">
        <f>'사원'!$A11</f>
        <v/>
      </c>
      <c r="C31" s="46">
        <f t="shared" ref="C31:G31" si="48">IFERROR(SUMIFS(INDIRECT(OFFSET($B$21, ROW(C31)-ROW($B$21),0)&amp;"!$L:$L"),INDIRECT(OFFSET($B$21, ROW(C31)-ROW($B$21),0)&amp;"!$C:$C"), SUBSTITUTE($B$21,"년",""),INDIRECT(OFFSET($B$21, ROW(C31)-ROW($B$21),0)&amp;"!$E:$E"), SUBSTITUTE(OFFSET($B$21, 0, COLUMN(C31)-COLUMN($B$21)),"주","")),)</f>
        <v>0</v>
      </c>
      <c r="D31" s="46">
        <f t="shared" si="48"/>
        <v>0</v>
      </c>
      <c r="E31" s="46">
        <f t="shared" si="48"/>
        <v>0</v>
      </c>
      <c r="F31" s="46">
        <f t="shared" si="48"/>
        <v>0</v>
      </c>
      <c r="G31" s="46">
        <f t="shared" si="48"/>
        <v>0</v>
      </c>
      <c r="H31" s="22">
        <f t="shared" si="19"/>
        <v>0</v>
      </c>
      <c r="I31" s="23" t="str">
        <f t="shared" si="20"/>
        <v/>
      </c>
      <c r="J31" s="2"/>
      <c r="K31" s="20" t="str">
        <f>'사원'!$A11</f>
        <v/>
      </c>
      <c r="L31" s="46">
        <f t="shared" ref="L31:P31" si="49">IFERROR(SUMIFS(INDIRECT(OFFSET($K$21, ROW(L31)-ROW($K$21),0)&amp;"!$L:$L"),INDIRECT(OFFSET($K$21, ROW(L31)-ROW($K$21),0)&amp;"!$C:$C"), SUBSTITUTE($K$21,"년",""),INDIRECT(OFFSET($K$21, ROW(L31)-ROW($K$21),0)&amp;"!$E:$E"), SUBSTITUTE(OFFSET($K$21, 0, COLUMN(L31)-COLUMN($K$21)),"주","")),)</f>
        <v>0</v>
      </c>
      <c r="M31" s="46">
        <f t="shared" si="49"/>
        <v>0</v>
      </c>
      <c r="N31" s="46">
        <f t="shared" si="49"/>
        <v>0</v>
      </c>
      <c r="O31" s="46">
        <f t="shared" si="49"/>
        <v>0</v>
      </c>
      <c r="P31" s="46">
        <f t="shared" si="49"/>
        <v>0</v>
      </c>
      <c r="Q31" s="22">
        <f t="shared" si="22"/>
        <v>0</v>
      </c>
      <c r="R31" s="23" t="str">
        <f t="shared" si="23"/>
        <v/>
      </c>
      <c r="S31" s="2"/>
      <c r="T31" s="20" t="str">
        <f>'사원'!$A11</f>
        <v/>
      </c>
      <c r="U31" s="46">
        <f t="shared" ref="U31:Y31" si="50">IFERROR(SUMIFS(INDIRECT(OFFSET($T$21, ROW(U31)-ROW($T$21),0)&amp;"!$L:$L"),INDIRECT(OFFSET($T$21, ROW(U31)-ROW($T$21),0)&amp;"!$C:$C"), SUBSTITUTE($T$21,"년",""),INDIRECT(OFFSET($T$21, ROW(U31)-ROW($T$21),0)&amp;"!$E:$E"), SUBSTITUTE(OFFSET($T$21, 0, COLUMN(U31)-COLUMN($T$21)),"주","")),)</f>
        <v>0</v>
      </c>
      <c r="V31" s="46">
        <f t="shared" si="50"/>
        <v>0</v>
      </c>
      <c r="W31" s="46">
        <f t="shared" si="50"/>
        <v>0</v>
      </c>
      <c r="X31" s="46">
        <f t="shared" si="50"/>
        <v>0</v>
      </c>
      <c r="Y31" s="46">
        <f t="shared" si="50"/>
        <v>0</v>
      </c>
      <c r="Z31" s="22">
        <f t="shared" si="25"/>
        <v>0</v>
      </c>
      <c r="AA31" s="23" t="str">
        <f t="shared" si="26"/>
        <v/>
      </c>
      <c r="AB31" s="49"/>
    </row>
    <row r="32">
      <c r="A32" s="19"/>
      <c r="B32" s="30" t="s">
        <v>91</v>
      </c>
      <c r="C32" s="31">
        <f t="shared" ref="C32:H32" si="51">IFERROR(SUM(C22:C31),)</f>
        <v>0</v>
      </c>
      <c r="D32" s="32">
        <f t="shared" si="51"/>
        <v>0</v>
      </c>
      <c r="E32" s="32">
        <f t="shared" si="51"/>
        <v>0</v>
      </c>
      <c r="F32" s="32">
        <f t="shared" si="51"/>
        <v>0</v>
      </c>
      <c r="G32" s="33">
        <f t="shared" si="51"/>
        <v>0</v>
      </c>
      <c r="H32" s="32">
        <f t="shared" si="51"/>
        <v>0</v>
      </c>
      <c r="I32" s="33" t="str">
        <f>IFERROR(SUM(I22:I31) / COUNTIF(I22:I31, "&gt;0"), "")</f>
        <v/>
      </c>
      <c r="J32" s="2"/>
      <c r="K32" s="30" t="s">
        <v>91</v>
      </c>
      <c r="L32" s="31">
        <f t="shared" ref="L32:Q32" si="52">IFERROR(SUM(L22:L31),)</f>
        <v>0</v>
      </c>
      <c r="M32" s="32">
        <f t="shared" si="52"/>
        <v>0</v>
      </c>
      <c r="N32" s="32">
        <f t="shared" si="52"/>
        <v>0</v>
      </c>
      <c r="O32" s="32">
        <f t="shared" si="52"/>
        <v>0</v>
      </c>
      <c r="P32" s="33">
        <f t="shared" si="52"/>
        <v>0</v>
      </c>
      <c r="Q32" s="32">
        <f t="shared" si="52"/>
        <v>0</v>
      </c>
      <c r="R32" s="33" t="str">
        <f>IFERROR(SUM(R22:R31) / COUNTIF(R22:R31, "&gt;0"), "")</f>
        <v/>
      </c>
      <c r="S32" s="2"/>
      <c r="T32" s="30" t="s">
        <v>91</v>
      </c>
      <c r="U32" s="31">
        <f t="shared" ref="U32:Z32" si="53">IFERROR(SUM(U22:U31),)</f>
        <v>0</v>
      </c>
      <c r="V32" s="32">
        <f t="shared" si="53"/>
        <v>0</v>
      </c>
      <c r="W32" s="32">
        <f t="shared" si="53"/>
        <v>0</v>
      </c>
      <c r="X32" s="32">
        <f t="shared" si="53"/>
        <v>0</v>
      </c>
      <c r="Y32" s="33">
        <f t="shared" si="53"/>
        <v>0</v>
      </c>
      <c r="Z32" s="32">
        <f t="shared" si="53"/>
        <v>0</v>
      </c>
      <c r="AA32" s="33" t="str">
        <f>IFERROR(SUM(AA22:AA31) / COUNTIF(AA22:AA31, "&gt;0"), "")</f>
        <v/>
      </c>
      <c r="AB32" s="49"/>
    </row>
    <row r="33">
      <c r="A33" s="19"/>
      <c r="B33" s="37" t="s">
        <v>92</v>
      </c>
      <c r="C33" s="38" t="str">
        <f t="shared" ref="C33:I33" si="54">IFERROR(C32/COUNTIF(C22:C31, "&gt;0"),)</f>
        <v/>
      </c>
      <c r="D33" s="39" t="str">
        <f t="shared" si="54"/>
        <v/>
      </c>
      <c r="E33" s="39" t="str">
        <f t="shared" si="54"/>
        <v/>
      </c>
      <c r="F33" s="39" t="str">
        <f t="shared" si="54"/>
        <v/>
      </c>
      <c r="G33" s="39" t="str">
        <f t="shared" si="54"/>
        <v/>
      </c>
      <c r="H33" s="38" t="str">
        <f t="shared" si="54"/>
        <v/>
      </c>
      <c r="I33" s="40" t="str">
        <f t="shared" si="54"/>
        <v/>
      </c>
      <c r="J33" s="2"/>
      <c r="K33" s="37" t="s">
        <v>92</v>
      </c>
      <c r="L33" s="38" t="str">
        <f t="shared" ref="L33:R33" si="55">IFERROR(L32/COUNTIF(L22:L31, "&gt;0"),)</f>
        <v/>
      </c>
      <c r="M33" s="39" t="str">
        <f t="shared" si="55"/>
        <v/>
      </c>
      <c r="N33" s="39" t="str">
        <f t="shared" si="55"/>
        <v/>
      </c>
      <c r="O33" s="39" t="str">
        <f t="shared" si="55"/>
        <v/>
      </c>
      <c r="P33" s="39" t="str">
        <f t="shared" si="55"/>
        <v/>
      </c>
      <c r="Q33" s="38" t="str">
        <f t="shared" si="55"/>
        <v/>
      </c>
      <c r="R33" s="40" t="str">
        <f t="shared" si="55"/>
        <v/>
      </c>
      <c r="S33" s="2"/>
      <c r="T33" s="37" t="s">
        <v>92</v>
      </c>
      <c r="U33" s="38" t="str">
        <f t="shared" ref="U33:AA33" si="56">IFERROR(U32/COUNTIF(U22:U31, "&gt;0"),)</f>
        <v/>
      </c>
      <c r="V33" s="39" t="str">
        <f t="shared" si="56"/>
        <v/>
      </c>
      <c r="W33" s="39" t="str">
        <f t="shared" si="56"/>
        <v/>
      </c>
      <c r="X33" s="39" t="str">
        <f t="shared" si="56"/>
        <v/>
      </c>
      <c r="Y33" s="39" t="str">
        <f t="shared" si="56"/>
        <v/>
      </c>
      <c r="Z33" s="38" t="str">
        <f t="shared" si="56"/>
        <v/>
      </c>
      <c r="AA33" s="40" t="str">
        <f t="shared" si="56"/>
        <v/>
      </c>
      <c r="AB33" s="49"/>
    </row>
    <row r="34" ht="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12"/>
      <c r="B35" s="13" t="str">
        <f>(VALUE(SUBSTITUTE($B$21,"년",""))+3)&amp;"년"</f>
        <v>2025년</v>
      </c>
      <c r="C35" s="16" t="s">
        <v>86</v>
      </c>
      <c r="D35" s="16" t="s">
        <v>87</v>
      </c>
      <c r="E35" s="16" t="s">
        <v>88</v>
      </c>
      <c r="F35" s="16" t="s">
        <v>89</v>
      </c>
      <c r="G35" s="16" t="s">
        <v>90</v>
      </c>
      <c r="H35" s="17" t="s">
        <v>91</v>
      </c>
      <c r="I35" s="18" t="s">
        <v>92</v>
      </c>
      <c r="J35" s="2"/>
      <c r="K35" s="13" t="str">
        <f>(VALUE(SUBSTITUTE($B$21,"년",""))+4)&amp;"년"</f>
        <v>2026년</v>
      </c>
      <c r="L35" s="16" t="s">
        <v>86</v>
      </c>
      <c r="M35" s="16" t="s">
        <v>87</v>
      </c>
      <c r="N35" s="16" t="s">
        <v>88</v>
      </c>
      <c r="O35" s="16" t="s">
        <v>89</v>
      </c>
      <c r="P35" s="16" t="s">
        <v>90</v>
      </c>
      <c r="Q35" s="17" t="s">
        <v>91</v>
      </c>
      <c r="R35" s="18" t="s">
        <v>92</v>
      </c>
      <c r="S35" s="2"/>
      <c r="T35" s="13" t="str">
        <f>(VALUE(SUBSTITUTE($B$21,"년",""))+5)&amp;"년"</f>
        <v>2027년</v>
      </c>
      <c r="U35" s="16" t="s">
        <v>86</v>
      </c>
      <c r="V35" s="16" t="s">
        <v>87</v>
      </c>
      <c r="W35" s="16" t="s">
        <v>88</v>
      </c>
      <c r="X35" s="16" t="s">
        <v>89</v>
      </c>
      <c r="Y35" s="16" t="s">
        <v>90</v>
      </c>
      <c r="Z35" s="17" t="s">
        <v>91</v>
      </c>
      <c r="AA35" s="18" t="s">
        <v>92</v>
      </c>
      <c r="AB35" s="2"/>
    </row>
    <row r="36">
      <c r="A36" s="19"/>
      <c r="B36" s="20" t="str">
        <f>'사원'!$A2</f>
        <v>직원</v>
      </c>
      <c r="C36" s="46">
        <f t="shared" ref="C36:G36" si="57">IFERROR(SUMIFS(INDIRECT(OFFSET($B$35, ROW(C36)-ROW($B$35),0)&amp;"!$L:$L"),INDIRECT(OFFSET($B$35, ROW(C36)-ROW($B$35),0)&amp;"!$C:$C"), SUBSTITUTE($B$35,"년",""),INDIRECT(OFFSET($B$35, ROW(C36)-ROW($B$35),0)&amp;"!$E:$E"), SUBSTITUTE(OFFSET($B$35, 0, COLUMN(C36)-COLUMN($B$35)),"주","")),)</f>
        <v>0</v>
      </c>
      <c r="D36" s="46">
        <f t="shared" si="57"/>
        <v>0</v>
      </c>
      <c r="E36" s="46">
        <f t="shared" si="57"/>
        <v>0</v>
      </c>
      <c r="F36" s="46">
        <f t="shared" si="57"/>
        <v>0</v>
      </c>
      <c r="G36" s="46">
        <f t="shared" si="57"/>
        <v>0</v>
      </c>
      <c r="H36" s="22">
        <f t="shared" ref="H36:H45" si="61">IFERROR(SUM(C36:G36),)</f>
        <v>0</v>
      </c>
      <c r="I36" s="23" t="str">
        <f t="shared" ref="I36:I45" si="62">IFERROR(H36 / COUNTIF(C36:G36, "&gt;0"), "")</f>
        <v/>
      </c>
      <c r="J36" s="2"/>
      <c r="K36" s="20" t="str">
        <f>'사원'!$A2</f>
        <v>직원</v>
      </c>
      <c r="L36" s="46">
        <f t="shared" ref="L36:P36" si="58">IFERROR(SUMIFS(INDIRECT(OFFSET($K$35, ROW(L36)-ROW($K$35),0)&amp;"!$L:$L"),INDIRECT(OFFSET($K$35, ROW(L36)-ROW($K$35),0)&amp;"!$C:$C"), SUBSTITUTE($K$35,"년",""),INDIRECT(OFFSET($K$35, ROW(L36)-ROW($K$35),0)&amp;"!$E:$E"), SUBSTITUTE(OFFSET($K$35, 0, COLUMN(L36)-COLUMN($K$35)),"주","")),)</f>
        <v>0</v>
      </c>
      <c r="M36" s="46">
        <f t="shared" si="58"/>
        <v>0</v>
      </c>
      <c r="N36" s="46">
        <f t="shared" si="58"/>
        <v>0</v>
      </c>
      <c r="O36" s="46">
        <f t="shared" si="58"/>
        <v>0</v>
      </c>
      <c r="P36" s="46">
        <f t="shared" si="58"/>
        <v>0</v>
      </c>
      <c r="Q36" s="22">
        <f t="shared" ref="Q36:Q45" si="64">IFERROR(SUM(L36:P36),)</f>
        <v>0</v>
      </c>
      <c r="R36" s="23" t="str">
        <f t="shared" ref="R36:R45" si="65">IFERROR(Q36 / COUNTIF(L36:P36, "&gt;0"), "")</f>
        <v/>
      </c>
      <c r="S36" s="2"/>
      <c r="T36" s="20" t="str">
        <f>'사원'!$A2</f>
        <v>직원</v>
      </c>
      <c r="U36" s="46">
        <f t="shared" ref="U36:Y36" si="59">IFERROR(SUMIFS(INDIRECT(OFFSET($T$35, ROW(U36)-ROW($T$35),0)&amp;"!$L:$L"),INDIRECT(OFFSET($T$35, ROW(U36)-ROW($T$35),0)&amp;"!$C:$C"), SUBSTITUTE($T$35,"년",""),INDIRECT(OFFSET($T$35, ROW(U36)-ROW($T$35),0)&amp;"!$E:$E"), SUBSTITUTE(OFFSET($T$35, 0, COLUMN(U36)-COLUMN($T$35)),"주","")),)</f>
        <v>0</v>
      </c>
      <c r="V36" s="46">
        <f t="shared" si="59"/>
        <v>0</v>
      </c>
      <c r="W36" s="46">
        <f t="shared" si="59"/>
        <v>0</v>
      </c>
      <c r="X36" s="46">
        <f t="shared" si="59"/>
        <v>0</v>
      </c>
      <c r="Y36" s="46">
        <f t="shared" si="59"/>
        <v>0</v>
      </c>
      <c r="Z36" s="22">
        <f t="shared" ref="Z36:Z45" si="67">IFERROR(SUM(U36:Y36),)</f>
        <v>0</v>
      </c>
      <c r="AA36" s="23" t="str">
        <f t="shared" ref="AA36:AA45" si="68">IFERROR(Z36 / COUNTIF(U36:Y36, "&gt;0"), "")</f>
        <v/>
      </c>
      <c r="AB36" s="2"/>
    </row>
    <row r="37">
      <c r="A37" s="19"/>
      <c r="B37" s="20" t="str">
        <f>'사원'!$A3</f>
        <v/>
      </c>
      <c r="C37" s="46">
        <f t="shared" ref="C37:G37" si="60">IFERROR(SUMIFS(INDIRECT(OFFSET($B$35, ROW(C37)-ROW($B$35),0)&amp;"!$L:$L"),INDIRECT(OFFSET($B$35, ROW(C37)-ROW($B$35),0)&amp;"!$C:$C"), SUBSTITUTE($B$35,"년",""),INDIRECT(OFFSET($B$35, ROW(C37)-ROW($B$35),0)&amp;"!$E:$E"), SUBSTITUTE(OFFSET($B$35, 0, COLUMN(C37)-COLUMN($B$35)),"주","")),)</f>
        <v>0</v>
      </c>
      <c r="D37" s="46">
        <f t="shared" si="60"/>
        <v>0</v>
      </c>
      <c r="E37" s="46">
        <f t="shared" si="60"/>
        <v>0</v>
      </c>
      <c r="F37" s="46">
        <f t="shared" si="60"/>
        <v>0</v>
      </c>
      <c r="G37" s="46">
        <f t="shared" si="60"/>
        <v>0</v>
      </c>
      <c r="H37" s="22">
        <f t="shared" si="61"/>
        <v>0</v>
      </c>
      <c r="I37" s="23" t="str">
        <f t="shared" si="62"/>
        <v/>
      </c>
      <c r="J37" s="2"/>
      <c r="K37" s="20" t="str">
        <f>'사원'!$A3</f>
        <v/>
      </c>
      <c r="L37" s="46">
        <f t="shared" ref="L37:P37" si="63">IFERROR(SUMIFS(INDIRECT(OFFSET($K$35, ROW(L37)-ROW($K$35),0)&amp;"!$L:$L"),INDIRECT(OFFSET($K$35, ROW(L37)-ROW($K$35),0)&amp;"!$C:$C"), SUBSTITUTE($K$35,"년",""),INDIRECT(OFFSET($K$35, ROW(L37)-ROW($K$35),0)&amp;"!$E:$E"), SUBSTITUTE(OFFSET($K$35, 0, COLUMN(L37)-COLUMN($K$35)),"주","")),)</f>
        <v>0</v>
      </c>
      <c r="M37" s="46">
        <f t="shared" si="63"/>
        <v>0</v>
      </c>
      <c r="N37" s="46">
        <f t="shared" si="63"/>
        <v>0</v>
      </c>
      <c r="O37" s="46">
        <f t="shared" si="63"/>
        <v>0</v>
      </c>
      <c r="P37" s="46">
        <f t="shared" si="63"/>
        <v>0</v>
      </c>
      <c r="Q37" s="22">
        <f t="shared" si="64"/>
        <v>0</v>
      </c>
      <c r="R37" s="23" t="str">
        <f t="shared" si="65"/>
        <v/>
      </c>
      <c r="S37" s="2"/>
      <c r="T37" s="20" t="str">
        <f>'사원'!$A3</f>
        <v/>
      </c>
      <c r="U37" s="46">
        <f t="shared" ref="U37:Y37" si="66">IFERROR(SUMIFS(INDIRECT(OFFSET($T$35, ROW(U37)-ROW($T$35),0)&amp;"!$L:$L"),INDIRECT(OFFSET($T$35, ROW(U37)-ROW($T$35),0)&amp;"!$C:$C"), SUBSTITUTE($T$35,"년",""),INDIRECT(OFFSET($T$35, ROW(U37)-ROW($T$35),0)&amp;"!$E:$E"), SUBSTITUTE(OFFSET($T$35, 0, COLUMN(U37)-COLUMN($T$35)),"주","")),)</f>
        <v>0</v>
      </c>
      <c r="V37" s="46">
        <f t="shared" si="66"/>
        <v>0</v>
      </c>
      <c r="W37" s="46">
        <f t="shared" si="66"/>
        <v>0</v>
      </c>
      <c r="X37" s="46">
        <f t="shared" si="66"/>
        <v>0</v>
      </c>
      <c r="Y37" s="46">
        <f t="shared" si="66"/>
        <v>0</v>
      </c>
      <c r="Z37" s="22">
        <f t="shared" si="67"/>
        <v>0</v>
      </c>
      <c r="AA37" s="23" t="str">
        <f t="shared" si="68"/>
        <v/>
      </c>
      <c r="AB37" s="2"/>
    </row>
    <row r="38">
      <c r="A38" s="19"/>
      <c r="B38" s="20" t="str">
        <f>'사원'!$A4</f>
        <v/>
      </c>
      <c r="C38" s="46">
        <f t="shared" ref="C38:G38" si="69">IFERROR(SUMIFS(INDIRECT(OFFSET($B$35, ROW(C38)-ROW($B$35),0)&amp;"!$L:$L"),INDIRECT(OFFSET($B$35, ROW(C38)-ROW($B$35),0)&amp;"!$C:$C"), SUBSTITUTE($B$35,"년",""),INDIRECT(OFFSET($B$35, ROW(C38)-ROW($B$35),0)&amp;"!$E:$E"), SUBSTITUTE(OFFSET($B$35, 0, COLUMN(C38)-COLUMN($B$35)),"주","")),)</f>
        <v>0</v>
      </c>
      <c r="D38" s="46">
        <f t="shared" si="69"/>
        <v>0</v>
      </c>
      <c r="E38" s="46">
        <f t="shared" si="69"/>
        <v>0</v>
      </c>
      <c r="F38" s="46">
        <f t="shared" si="69"/>
        <v>0</v>
      </c>
      <c r="G38" s="46">
        <f t="shared" si="69"/>
        <v>0</v>
      </c>
      <c r="H38" s="22">
        <f t="shared" si="61"/>
        <v>0</v>
      </c>
      <c r="I38" s="23" t="str">
        <f t="shared" si="62"/>
        <v/>
      </c>
      <c r="J38" s="2"/>
      <c r="K38" s="20" t="str">
        <f>'사원'!$A4</f>
        <v/>
      </c>
      <c r="L38" s="46">
        <f t="shared" ref="L38:P38" si="70">IFERROR(SUMIFS(INDIRECT(OFFSET($K$35, ROW(L38)-ROW($K$35),0)&amp;"!$L:$L"),INDIRECT(OFFSET($K$35, ROW(L38)-ROW($K$35),0)&amp;"!$C:$C"), SUBSTITUTE($K$35,"년",""),INDIRECT(OFFSET($K$35, ROW(L38)-ROW($K$35),0)&amp;"!$E:$E"), SUBSTITUTE(OFFSET($K$35, 0, COLUMN(L38)-COLUMN($K$35)),"주","")),)</f>
        <v>0</v>
      </c>
      <c r="M38" s="46">
        <f t="shared" si="70"/>
        <v>0</v>
      </c>
      <c r="N38" s="46">
        <f t="shared" si="70"/>
        <v>0</v>
      </c>
      <c r="O38" s="46">
        <f t="shared" si="70"/>
        <v>0</v>
      </c>
      <c r="P38" s="46">
        <f t="shared" si="70"/>
        <v>0</v>
      </c>
      <c r="Q38" s="22">
        <f t="shared" si="64"/>
        <v>0</v>
      </c>
      <c r="R38" s="23" t="str">
        <f t="shared" si="65"/>
        <v/>
      </c>
      <c r="S38" s="2"/>
      <c r="T38" s="20" t="str">
        <f>'사원'!$A4</f>
        <v/>
      </c>
      <c r="U38" s="46">
        <f t="shared" ref="U38:Y38" si="71">IFERROR(SUMIFS(INDIRECT(OFFSET($T$35, ROW(U38)-ROW($T$35),0)&amp;"!$L:$L"),INDIRECT(OFFSET($T$35, ROW(U38)-ROW($T$35),0)&amp;"!$C:$C"), SUBSTITUTE($T$35,"년",""),INDIRECT(OFFSET($T$35, ROW(U38)-ROW($T$35),0)&amp;"!$E:$E"), SUBSTITUTE(OFFSET($T$35, 0, COLUMN(U38)-COLUMN($T$35)),"주","")),)</f>
        <v>0</v>
      </c>
      <c r="V38" s="46">
        <f t="shared" si="71"/>
        <v>0</v>
      </c>
      <c r="W38" s="46">
        <f t="shared" si="71"/>
        <v>0</v>
      </c>
      <c r="X38" s="46">
        <f t="shared" si="71"/>
        <v>0</v>
      </c>
      <c r="Y38" s="46">
        <f t="shared" si="71"/>
        <v>0</v>
      </c>
      <c r="Z38" s="22">
        <f t="shared" si="67"/>
        <v>0</v>
      </c>
      <c r="AA38" s="23" t="str">
        <f t="shared" si="68"/>
        <v/>
      </c>
      <c r="AB38" s="2"/>
    </row>
    <row r="39">
      <c r="A39" s="19"/>
      <c r="B39" s="20" t="str">
        <f>'사원'!$A5</f>
        <v/>
      </c>
      <c r="C39" s="46">
        <f t="shared" ref="C39:G39" si="72">IFERROR(SUMIFS(INDIRECT(OFFSET($B$35, ROW(C39)-ROW($B$35),0)&amp;"!$L:$L"),INDIRECT(OFFSET($B$35, ROW(C39)-ROW($B$35),0)&amp;"!$C:$C"), SUBSTITUTE($B$35,"년",""),INDIRECT(OFFSET($B$35, ROW(C39)-ROW($B$35),0)&amp;"!$E:$E"), SUBSTITUTE(OFFSET($B$35, 0, COLUMN(C39)-COLUMN($B$35)),"주","")),)</f>
        <v>0</v>
      </c>
      <c r="D39" s="46">
        <f t="shared" si="72"/>
        <v>0</v>
      </c>
      <c r="E39" s="46">
        <f t="shared" si="72"/>
        <v>0</v>
      </c>
      <c r="F39" s="46">
        <f t="shared" si="72"/>
        <v>0</v>
      </c>
      <c r="G39" s="46">
        <f t="shared" si="72"/>
        <v>0</v>
      </c>
      <c r="H39" s="22">
        <f t="shared" si="61"/>
        <v>0</v>
      </c>
      <c r="I39" s="23" t="str">
        <f t="shared" si="62"/>
        <v/>
      </c>
      <c r="J39" s="2"/>
      <c r="K39" s="20" t="str">
        <f>'사원'!$A5</f>
        <v/>
      </c>
      <c r="L39" s="46">
        <f t="shared" ref="L39:P39" si="73">IFERROR(SUMIFS(INDIRECT(OFFSET($K$35, ROW(L39)-ROW($K$35),0)&amp;"!$L:$L"),INDIRECT(OFFSET($K$35, ROW(L39)-ROW($K$35),0)&amp;"!$C:$C"), SUBSTITUTE($K$35,"년",""),INDIRECT(OFFSET($K$35, ROW(L39)-ROW($K$35),0)&amp;"!$E:$E"), SUBSTITUTE(OFFSET($K$35, 0, COLUMN(L39)-COLUMN($K$35)),"주","")),)</f>
        <v>0</v>
      </c>
      <c r="M39" s="46">
        <f t="shared" si="73"/>
        <v>0</v>
      </c>
      <c r="N39" s="46">
        <f t="shared" si="73"/>
        <v>0</v>
      </c>
      <c r="O39" s="46">
        <f t="shared" si="73"/>
        <v>0</v>
      </c>
      <c r="P39" s="46">
        <f t="shared" si="73"/>
        <v>0</v>
      </c>
      <c r="Q39" s="22">
        <f t="shared" si="64"/>
        <v>0</v>
      </c>
      <c r="R39" s="23" t="str">
        <f t="shared" si="65"/>
        <v/>
      </c>
      <c r="S39" s="2"/>
      <c r="T39" s="20" t="str">
        <f>'사원'!$A5</f>
        <v/>
      </c>
      <c r="U39" s="46">
        <f t="shared" ref="U39:Y39" si="74">IFERROR(SUMIFS(INDIRECT(OFFSET($T$35, ROW(U39)-ROW($T$35),0)&amp;"!$L:$L"),INDIRECT(OFFSET($T$35, ROW(U39)-ROW($T$35),0)&amp;"!$C:$C"), SUBSTITUTE($T$35,"년",""),INDIRECT(OFFSET($T$35, ROW(U39)-ROW($T$35),0)&amp;"!$E:$E"), SUBSTITUTE(OFFSET($T$35, 0, COLUMN(U39)-COLUMN($T$35)),"주","")),)</f>
        <v>0</v>
      </c>
      <c r="V39" s="46">
        <f t="shared" si="74"/>
        <v>0</v>
      </c>
      <c r="W39" s="46">
        <f t="shared" si="74"/>
        <v>0</v>
      </c>
      <c r="X39" s="46">
        <f t="shared" si="74"/>
        <v>0</v>
      </c>
      <c r="Y39" s="46">
        <f t="shared" si="74"/>
        <v>0</v>
      </c>
      <c r="Z39" s="22">
        <f t="shared" si="67"/>
        <v>0</v>
      </c>
      <c r="AA39" s="23" t="str">
        <f t="shared" si="68"/>
        <v/>
      </c>
      <c r="AB39" s="2"/>
    </row>
    <row r="40">
      <c r="A40" s="19"/>
      <c r="B40" s="20" t="str">
        <f>'사원'!$A6</f>
        <v/>
      </c>
      <c r="C40" s="46">
        <f t="shared" ref="C40:G40" si="75">IFERROR(SUMIFS(INDIRECT(OFFSET($B$35, ROW(C40)-ROW($B$35),0)&amp;"!$L:$L"),INDIRECT(OFFSET($B$35, ROW(C40)-ROW($B$35),0)&amp;"!$C:$C"), SUBSTITUTE($B$35,"년",""),INDIRECT(OFFSET($B$35, ROW(C40)-ROW($B$35),0)&amp;"!$E:$E"), SUBSTITUTE(OFFSET($B$35, 0, COLUMN(C40)-COLUMN($B$35)),"주","")),)</f>
        <v>0</v>
      </c>
      <c r="D40" s="46">
        <f t="shared" si="75"/>
        <v>0</v>
      </c>
      <c r="E40" s="46">
        <f t="shared" si="75"/>
        <v>0</v>
      </c>
      <c r="F40" s="46">
        <f t="shared" si="75"/>
        <v>0</v>
      </c>
      <c r="G40" s="46">
        <f t="shared" si="75"/>
        <v>0</v>
      </c>
      <c r="H40" s="22">
        <f t="shared" si="61"/>
        <v>0</v>
      </c>
      <c r="I40" s="23" t="str">
        <f t="shared" si="62"/>
        <v/>
      </c>
      <c r="J40" s="2"/>
      <c r="K40" s="20" t="str">
        <f>'사원'!$A6</f>
        <v/>
      </c>
      <c r="L40" s="46">
        <f t="shared" ref="L40:P40" si="76">IFERROR(SUMIFS(INDIRECT(OFFSET($K$35, ROW(L40)-ROW($K$35),0)&amp;"!$L:$L"),INDIRECT(OFFSET($K$35, ROW(L40)-ROW($K$35),0)&amp;"!$C:$C"), SUBSTITUTE($K$35,"년",""),INDIRECT(OFFSET($K$35, ROW(L40)-ROW($K$35),0)&amp;"!$E:$E"), SUBSTITUTE(OFFSET($K$35, 0, COLUMN(L40)-COLUMN($K$35)),"주","")),)</f>
        <v>0</v>
      </c>
      <c r="M40" s="46">
        <f t="shared" si="76"/>
        <v>0</v>
      </c>
      <c r="N40" s="46">
        <f t="shared" si="76"/>
        <v>0</v>
      </c>
      <c r="O40" s="46">
        <f t="shared" si="76"/>
        <v>0</v>
      </c>
      <c r="P40" s="46">
        <f t="shared" si="76"/>
        <v>0</v>
      </c>
      <c r="Q40" s="22">
        <f t="shared" si="64"/>
        <v>0</v>
      </c>
      <c r="R40" s="23" t="str">
        <f t="shared" si="65"/>
        <v/>
      </c>
      <c r="S40" s="2"/>
      <c r="T40" s="20" t="str">
        <f>'사원'!$A6</f>
        <v/>
      </c>
      <c r="U40" s="46">
        <f t="shared" ref="U40:Y40" si="77">IFERROR(SUMIFS(INDIRECT(OFFSET($T$35, ROW(U40)-ROW($T$35),0)&amp;"!$L:$L"),INDIRECT(OFFSET($T$35, ROW(U40)-ROW($T$35),0)&amp;"!$C:$C"), SUBSTITUTE($T$35,"년",""),INDIRECT(OFFSET($T$35, ROW(U40)-ROW($T$35),0)&amp;"!$E:$E"), SUBSTITUTE(OFFSET($T$35, 0, COLUMN(U40)-COLUMN($T$35)),"주","")),)</f>
        <v>0</v>
      </c>
      <c r="V40" s="46">
        <f t="shared" si="77"/>
        <v>0</v>
      </c>
      <c r="W40" s="46">
        <f t="shared" si="77"/>
        <v>0</v>
      </c>
      <c r="X40" s="46">
        <f t="shared" si="77"/>
        <v>0</v>
      </c>
      <c r="Y40" s="46">
        <f t="shared" si="77"/>
        <v>0</v>
      </c>
      <c r="Z40" s="22">
        <f t="shared" si="67"/>
        <v>0</v>
      </c>
      <c r="AA40" s="23" t="str">
        <f t="shared" si="68"/>
        <v/>
      </c>
      <c r="AB40" s="2"/>
    </row>
    <row r="41">
      <c r="A41" s="19"/>
      <c r="B41" s="20" t="str">
        <f>'사원'!$A7</f>
        <v/>
      </c>
      <c r="C41" s="46">
        <f t="shared" ref="C41:G41" si="78">IFERROR(SUMIFS(INDIRECT(OFFSET($B$35, ROW(C41)-ROW($B$35),0)&amp;"!$L:$L"),INDIRECT(OFFSET($B$35, ROW(C41)-ROW($B$35),0)&amp;"!$C:$C"), SUBSTITUTE($B$35,"년",""),INDIRECT(OFFSET($B$35, ROW(C41)-ROW($B$35),0)&amp;"!$E:$E"), SUBSTITUTE(OFFSET($B$35, 0, COLUMN(C41)-COLUMN($B$35)),"주","")),)</f>
        <v>0</v>
      </c>
      <c r="D41" s="46">
        <f t="shared" si="78"/>
        <v>0</v>
      </c>
      <c r="E41" s="46">
        <f t="shared" si="78"/>
        <v>0</v>
      </c>
      <c r="F41" s="46">
        <f t="shared" si="78"/>
        <v>0</v>
      </c>
      <c r="G41" s="46">
        <f t="shared" si="78"/>
        <v>0</v>
      </c>
      <c r="H41" s="22">
        <f t="shared" si="61"/>
        <v>0</v>
      </c>
      <c r="I41" s="23" t="str">
        <f t="shared" si="62"/>
        <v/>
      </c>
      <c r="J41" s="2"/>
      <c r="K41" s="20" t="str">
        <f>'사원'!$A7</f>
        <v/>
      </c>
      <c r="L41" s="46">
        <f t="shared" ref="L41:P41" si="79">IFERROR(SUMIFS(INDIRECT(OFFSET($K$35, ROW(L41)-ROW($K$35),0)&amp;"!$L:$L"),INDIRECT(OFFSET($K$35, ROW(L41)-ROW($K$35),0)&amp;"!$C:$C"), SUBSTITUTE($K$35,"년",""),INDIRECT(OFFSET($K$35, ROW(L41)-ROW($K$35),0)&amp;"!$E:$E"), SUBSTITUTE(OFFSET($K$35, 0, COLUMN(L41)-COLUMN($K$35)),"주","")),)</f>
        <v>0</v>
      </c>
      <c r="M41" s="46">
        <f t="shared" si="79"/>
        <v>0</v>
      </c>
      <c r="N41" s="46">
        <f t="shared" si="79"/>
        <v>0</v>
      </c>
      <c r="O41" s="46">
        <f t="shared" si="79"/>
        <v>0</v>
      </c>
      <c r="P41" s="46">
        <f t="shared" si="79"/>
        <v>0</v>
      </c>
      <c r="Q41" s="22">
        <f t="shared" si="64"/>
        <v>0</v>
      </c>
      <c r="R41" s="23" t="str">
        <f t="shared" si="65"/>
        <v/>
      </c>
      <c r="S41" s="2"/>
      <c r="T41" s="20" t="str">
        <f>'사원'!$A7</f>
        <v/>
      </c>
      <c r="U41" s="46">
        <f t="shared" ref="U41:Y41" si="80">IFERROR(SUMIFS(INDIRECT(OFFSET($T$35, ROW(U41)-ROW($T$35),0)&amp;"!$L:$L"),INDIRECT(OFFSET($T$35, ROW(U41)-ROW($T$35),0)&amp;"!$C:$C"), SUBSTITUTE($T$35,"년",""),INDIRECT(OFFSET($T$35, ROW(U41)-ROW($T$35),0)&amp;"!$E:$E"), SUBSTITUTE(OFFSET($T$35, 0, COLUMN(U41)-COLUMN($T$35)),"주","")),)</f>
        <v>0</v>
      </c>
      <c r="V41" s="46">
        <f t="shared" si="80"/>
        <v>0</v>
      </c>
      <c r="W41" s="46">
        <f t="shared" si="80"/>
        <v>0</v>
      </c>
      <c r="X41" s="46">
        <f t="shared" si="80"/>
        <v>0</v>
      </c>
      <c r="Y41" s="46">
        <f t="shared" si="80"/>
        <v>0</v>
      </c>
      <c r="Z41" s="22">
        <f t="shared" si="67"/>
        <v>0</v>
      </c>
      <c r="AA41" s="23" t="str">
        <f t="shared" si="68"/>
        <v/>
      </c>
      <c r="AB41" s="2"/>
    </row>
    <row r="42">
      <c r="A42" s="19"/>
      <c r="B42" s="20" t="str">
        <f>'사원'!$A8</f>
        <v/>
      </c>
      <c r="C42" s="46">
        <f t="shared" ref="C42:G42" si="81">IFERROR(SUMIFS(INDIRECT(OFFSET($B$35, ROW(C42)-ROW($B$35),0)&amp;"!$L:$L"),INDIRECT(OFFSET($B$35, ROW(C42)-ROW($B$35),0)&amp;"!$C:$C"), SUBSTITUTE($B$35,"년",""),INDIRECT(OFFSET($B$35, ROW(C42)-ROW($B$35),0)&amp;"!$E:$E"), SUBSTITUTE(OFFSET($B$35, 0, COLUMN(C42)-COLUMN($B$35)),"주","")),)</f>
        <v>0</v>
      </c>
      <c r="D42" s="46">
        <f t="shared" si="81"/>
        <v>0</v>
      </c>
      <c r="E42" s="46">
        <f t="shared" si="81"/>
        <v>0</v>
      </c>
      <c r="F42" s="46">
        <f t="shared" si="81"/>
        <v>0</v>
      </c>
      <c r="G42" s="46">
        <f t="shared" si="81"/>
        <v>0</v>
      </c>
      <c r="H42" s="22">
        <f t="shared" si="61"/>
        <v>0</v>
      </c>
      <c r="I42" s="23" t="str">
        <f t="shared" si="62"/>
        <v/>
      </c>
      <c r="J42" s="2"/>
      <c r="K42" s="20" t="str">
        <f>'사원'!$A8</f>
        <v/>
      </c>
      <c r="L42" s="46">
        <f t="shared" ref="L42:P42" si="82">IFERROR(SUMIFS(INDIRECT(OFFSET($K$35, ROW(L42)-ROW($K$35),0)&amp;"!$L:$L"),INDIRECT(OFFSET($K$35, ROW(L42)-ROW($K$35),0)&amp;"!$C:$C"), SUBSTITUTE($K$35,"년",""),INDIRECT(OFFSET($K$35, ROW(L42)-ROW($K$35),0)&amp;"!$E:$E"), SUBSTITUTE(OFFSET($K$35, 0, COLUMN(L42)-COLUMN($K$35)),"주","")),)</f>
        <v>0</v>
      </c>
      <c r="M42" s="46">
        <f t="shared" si="82"/>
        <v>0</v>
      </c>
      <c r="N42" s="46">
        <f t="shared" si="82"/>
        <v>0</v>
      </c>
      <c r="O42" s="46">
        <f t="shared" si="82"/>
        <v>0</v>
      </c>
      <c r="P42" s="46">
        <f t="shared" si="82"/>
        <v>0</v>
      </c>
      <c r="Q42" s="22">
        <f t="shared" si="64"/>
        <v>0</v>
      </c>
      <c r="R42" s="23" t="str">
        <f t="shared" si="65"/>
        <v/>
      </c>
      <c r="S42" s="2"/>
      <c r="T42" s="20" t="str">
        <f>'사원'!$A8</f>
        <v/>
      </c>
      <c r="U42" s="46">
        <f t="shared" ref="U42:Y42" si="83">IFERROR(SUMIFS(INDIRECT(OFFSET($T$35, ROW(U42)-ROW($T$35),0)&amp;"!$L:$L"),INDIRECT(OFFSET($T$35, ROW(U42)-ROW($T$35),0)&amp;"!$C:$C"), SUBSTITUTE($T$35,"년",""),INDIRECT(OFFSET($T$35, ROW(U42)-ROW($T$35),0)&amp;"!$E:$E"), SUBSTITUTE(OFFSET($T$35, 0, COLUMN(U42)-COLUMN($T$35)),"주","")),)</f>
        <v>0</v>
      </c>
      <c r="V42" s="46">
        <f t="shared" si="83"/>
        <v>0</v>
      </c>
      <c r="W42" s="46">
        <f t="shared" si="83"/>
        <v>0</v>
      </c>
      <c r="X42" s="46">
        <f t="shared" si="83"/>
        <v>0</v>
      </c>
      <c r="Y42" s="46">
        <f t="shared" si="83"/>
        <v>0</v>
      </c>
      <c r="Z42" s="22">
        <f t="shared" si="67"/>
        <v>0</v>
      </c>
      <c r="AA42" s="23" t="str">
        <f t="shared" si="68"/>
        <v/>
      </c>
      <c r="AB42" s="2"/>
    </row>
    <row r="43">
      <c r="A43" s="19"/>
      <c r="B43" s="20" t="str">
        <f>'사원'!$A9</f>
        <v/>
      </c>
      <c r="C43" s="46">
        <f t="shared" ref="C43:G43" si="84">IFERROR(SUMIFS(INDIRECT(OFFSET($B$35, ROW(C43)-ROW($B$35),0)&amp;"!$L:$L"),INDIRECT(OFFSET($B$35, ROW(C43)-ROW($B$35),0)&amp;"!$C:$C"), SUBSTITUTE($B$35,"년",""),INDIRECT(OFFSET($B$35, ROW(C43)-ROW($B$35),0)&amp;"!$E:$E"), SUBSTITUTE(OFFSET($B$35, 0, COLUMN(C43)-COLUMN($B$35)),"주","")),)</f>
        <v>0</v>
      </c>
      <c r="D43" s="46">
        <f t="shared" si="84"/>
        <v>0</v>
      </c>
      <c r="E43" s="46">
        <f t="shared" si="84"/>
        <v>0</v>
      </c>
      <c r="F43" s="46">
        <f t="shared" si="84"/>
        <v>0</v>
      </c>
      <c r="G43" s="46">
        <f t="shared" si="84"/>
        <v>0</v>
      </c>
      <c r="H43" s="22">
        <f t="shared" si="61"/>
        <v>0</v>
      </c>
      <c r="I43" s="23" t="str">
        <f t="shared" si="62"/>
        <v/>
      </c>
      <c r="J43" s="2"/>
      <c r="K43" s="20" t="str">
        <f>'사원'!$A9</f>
        <v/>
      </c>
      <c r="L43" s="46">
        <f t="shared" ref="L43:P43" si="85">IFERROR(SUMIFS(INDIRECT(OFFSET($K$35, ROW(L43)-ROW($K$35),0)&amp;"!$L:$L"),INDIRECT(OFFSET($K$35, ROW(L43)-ROW($K$35),0)&amp;"!$C:$C"), SUBSTITUTE($K$35,"년",""),INDIRECT(OFFSET($K$35, ROW(L43)-ROW($K$35),0)&amp;"!$E:$E"), SUBSTITUTE(OFFSET($K$35, 0, COLUMN(L43)-COLUMN($K$35)),"주","")),)</f>
        <v>0</v>
      </c>
      <c r="M43" s="46">
        <f t="shared" si="85"/>
        <v>0</v>
      </c>
      <c r="N43" s="46">
        <f t="shared" si="85"/>
        <v>0</v>
      </c>
      <c r="O43" s="46">
        <f t="shared" si="85"/>
        <v>0</v>
      </c>
      <c r="P43" s="46">
        <f t="shared" si="85"/>
        <v>0</v>
      </c>
      <c r="Q43" s="22">
        <f t="shared" si="64"/>
        <v>0</v>
      </c>
      <c r="R43" s="23" t="str">
        <f t="shared" si="65"/>
        <v/>
      </c>
      <c r="S43" s="2"/>
      <c r="T43" s="20" t="str">
        <f>'사원'!$A9</f>
        <v/>
      </c>
      <c r="U43" s="46">
        <f t="shared" ref="U43:Y43" si="86">IFERROR(SUMIFS(INDIRECT(OFFSET($T$35, ROW(U43)-ROW($T$35),0)&amp;"!$L:$L"),INDIRECT(OFFSET($T$35, ROW(U43)-ROW($T$35),0)&amp;"!$C:$C"), SUBSTITUTE($T$35,"년",""),INDIRECT(OFFSET($T$35, ROW(U43)-ROW($T$35),0)&amp;"!$E:$E"), SUBSTITUTE(OFFSET($T$35, 0, COLUMN(U43)-COLUMN($T$35)),"주","")),)</f>
        <v>0</v>
      </c>
      <c r="V43" s="46">
        <f t="shared" si="86"/>
        <v>0</v>
      </c>
      <c r="W43" s="46">
        <f t="shared" si="86"/>
        <v>0</v>
      </c>
      <c r="X43" s="46">
        <f t="shared" si="86"/>
        <v>0</v>
      </c>
      <c r="Y43" s="46">
        <f t="shared" si="86"/>
        <v>0</v>
      </c>
      <c r="Z43" s="22">
        <f t="shared" si="67"/>
        <v>0</v>
      </c>
      <c r="AA43" s="23" t="str">
        <f t="shared" si="68"/>
        <v/>
      </c>
      <c r="AB43" s="2"/>
    </row>
    <row r="44">
      <c r="A44" s="19"/>
      <c r="B44" s="20" t="str">
        <f>'사원'!$A10</f>
        <v/>
      </c>
      <c r="C44" s="46">
        <f t="shared" ref="C44:G44" si="87">IFERROR(SUMIFS(INDIRECT(OFFSET($B$35, ROW(C44)-ROW($B$35),0)&amp;"!$L:$L"),INDIRECT(OFFSET($B$35, ROW(C44)-ROW($B$35),0)&amp;"!$C:$C"), SUBSTITUTE($B$35,"년",""),INDIRECT(OFFSET($B$35, ROW(C44)-ROW($B$35),0)&amp;"!$E:$E"), SUBSTITUTE(OFFSET($B$35, 0, COLUMN(C44)-COLUMN($B$35)),"주","")),)</f>
        <v>0</v>
      </c>
      <c r="D44" s="46">
        <f t="shared" si="87"/>
        <v>0</v>
      </c>
      <c r="E44" s="46">
        <f t="shared" si="87"/>
        <v>0</v>
      </c>
      <c r="F44" s="46">
        <f t="shared" si="87"/>
        <v>0</v>
      </c>
      <c r="G44" s="46">
        <f t="shared" si="87"/>
        <v>0</v>
      </c>
      <c r="H44" s="22">
        <f t="shared" si="61"/>
        <v>0</v>
      </c>
      <c r="I44" s="23" t="str">
        <f t="shared" si="62"/>
        <v/>
      </c>
      <c r="J44" s="2"/>
      <c r="K44" s="20" t="str">
        <f>'사원'!$A10</f>
        <v/>
      </c>
      <c r="L44" s="46">
        <f t="shared" ref="L44:P44" si="88">IFERROR(SUMIFS(INDIRECT(OFFSET($K$35, ROW(L44)-ROW($K$35),0)&amp;"!$L:$L"),INDIRECT(OFFSET($K$35, ROW(L44)-ROW($K$35),0)&amp;"!$C:$C"), SUBSTITUTE($K$35,"년",""),INDIRECT(OFFSET($K$35, ROW(L44)-ROW($K$35),0)&amp;"!$E:$E"), SUBSTITUTE(OFFSET($K$35, 0, COLUMN(L44)-COLUMN($K$35)),"주","")),)</f>
        <v>0</v>
      </c>
      <c r="M44" s="46">
        <f t="shared" si="88"/>
        <v>0</v>
      </c>
      <c r="N44" s="46">
        <f t="shared" si="88"/>
        <v>0</v>
      </c>
      <c r="O44" s="46">
        <f t="shared" si="88"/>
        <v>0</v>
      </c>
      <c r="P44" s="46">
        <f t="shared" si="88"/>
        <v>0</v>
      </c>
      <c r="Q44" s="22">
        <f t="shared" si="64"/>
        <v>0</v>
      </c>
      <c r="R44" s="23" t="str">
        <f t="shared" si="65"/>
        <v/>
      </c>
      <c r="S44" s="2"/>
      <c r="T44" s="20" t="str">
        <f>'사원'!$A10</f>
        <v/>
      </c>
      <c r="U44" s="46">
        <f t="shared" ref="U44:Y44" si="89">IFERROR(SUMIFS(INDIRECT(OFFSET($T$35, ROW(U44)-ROW($T$35),0)&amp;"!$L:$L"),INDIRECT(OFFSET($T$35, ROW(U44)-ROW($T$35),0)&amp;"!$C:$C"), SUBSTITUTE($T$35,"년",""),INDIRECT(OFFSET($T$35, ROW(U44)-ROW($T$35),0)&amp;"!$E:$E"), SUBSTITUTE(OFFSET($T$35, 0, COLUMN(U44)-COLUMN($T$35)),"주","")),)</f>
        <v>0</v>
      </c>
      <c r="V44" s="46">
        <f t="shared" si="89"/>
        <v>0</v>
      </c>
      <c r="W44" s="46">
        <f t="shared" si="89"/>
        <v>0</v>
      </c>
      <c r="X44" s="46">
        <f t="shared" si="89"/>
        <v>0</v>
      </c>
      <c r="Y44" s="46">
        <f t="shared" si="89"/>
        <v>0</v>
      </c>
      <c r="Z44" s="22">
        <f t="shared" si="67"/>
        <v>0</v>
      </c>
      <c r="AA44" s="23" t="str">
        <f t="shared" si="68"/>
        <v/>
      </c>
      <c r="AB44" s="2"/>
    </row>
    <row r="45">
      <c r="A45" s="19"/>
      <c r="B45" s="20" t="str">
        <f>'사원'!$A11</f>
        <v/>
      </c>
      <c r="C45" s="46">
        <f t="shared" ref="C45:G45" si="90">IFERROR(SUMIFS(INDIRECT(OFFSET($B$35, ROW(C45)-ROW($B$35),0)&amp;"!$L:$L"),INDIRECT(OFFSET($B$35, ROW(C45)-ROW($B$35),0)&amp;"!$C:$C"), SUBSTITUTE($B$35,"년",""),INDIRECT(OFFSET($B$35, ROW(C45)-ROW($B$35),0)&amp;"!$E:$E"), SUBSTITUTE(OFFSET($B$35, 0, COLUMN(C45)-COLUMN($B$35)),"주","")),)</f>
        <v>0</v>
      </c>
      <c r="D45" s="46">
        <f t="shared" si="90"/>
        <v>0</v>
      </c>
      <c r="E45" s="46">
        <f t="shared" si="90"/>
        <v>0</v>
      </c>
      <c r="F45" s="46">
        <f t="shared" si="90"/>
        <v>0</v>
      </c>
      <c r="G45" s="46">
        <f t="shared" si="90"/>
        <v>0</v>
      </c>
      <c r="H45" s="22">
        <f t="shared" si="61"/>
        <v>0</v>
      </c>
      <c r="I45" s="23" t="str">
        <f t="shared" si="62"/>
        <v/>
      </c>
      <c r="J45" s="2"/>
      <c r="K45" s="20" t="str">
        <f>'사원'!$A11</f>
        <v/>
      </c>
      <c r="L45" s="46">
        <f t="shared" ref="L45:P45" si="91">IFERROR(SUMIFS(INDIRECT(OFFSET($K$35, ROW(L45)-ROW($K$35),0)&amp;"!$L:$L"),INDIRECT(OFFSET($K$35, ROW(L45)-ROW($K$35),0)&amp;"!$C:$C"), SUBSTITUTE($K$35,"년",""),INDIRECT(OFFSET($K$35, ROW(L45)-ROW($K$35),0)&amp;"!$E:$E"), SUBSTITUTE(OFFSET($K$35, 0, COLUMN(L45)-COLUMN($K$35)),"주","")),)</f>
        <v>0</v>
      </c>
      <c r="M45" s="46">
        <f t="shared" si="91"/>
        <v>0</v>
      </c>
      <c r="N45" s="46">
        <f t="shared" si="91"/>
        <v>0</v>
      </c>
      <c r="O45" s="46">
        <f t="shared" si="91"/>
        <v>0</v>
      </c>
      <c r="P45" s="46">
        <f t="shared" si="91"/>
        <v>0</v>
      </c>
      <c r="Q45" s="22">
        <f t="shared" si="64"/>
        <v>0</v>
      </c>
      <c r="R45" s="23" t="str">
        <f t="shared" si="65"/>
        <v/>
      </c>
      <c r="S45" s="2"/>
      <c r="T45" s="20" t="str">
        <f>'사원'!$A11</f>
        <v/>
      </c>
      <c r="U45" s="46">
        <f t="shared" ref="U45:Y45" si="92">IFERROR(SUMIFS(INDIRECT(OFFSET($T$35, ROW(U45)-ROW($T$35),0)&amp;"!$L:$L"),INDIRECT(OFFSET($T$35, ROW(U45)-ROW($T$35),0)&amp;"!$C:$C"), SUBSTITUTE($T$35,"년",""),INDIRECT(OFFSET($T$35, ROW(U45)-ROW($T$35),0)&amp;"!$E:$E"), SUBSTITUTE(OFFSET($T$35, 0, COLUMN(U45)-COLUMN($T$35)),"주","")),)</f>
        <v>0</v>
      </c>
      <c r="V45" s="46">
        <f t="shared" si="92"/>
        <v>0</v>
      </c>
      <c r="W45" s="46">
        <f t="shared" si="92"/>
        <v>0</v>
      </c>
      <c r="X45" s="46">
        <f t="shared" si="92"/>
        <v>0</v>
      </c>
      <c r="Y45" s="46">
        <f t="shared" si="92"/>
        <v>0</v>
      </c>
      <c r="Z45" s="22">
        <f t="shared" si="67"/>
        <v>0</v>
      </c>
      <c r="AA45" s="23" t="str">
        <f t="shared" si="68"/>
        <v/>
      </c>
      <c r="AB45" s="2"/>
    </row>
    <row r="46">
      <c r="A46" s="19"/>
      <c r="B46" s="30" t="s">
        <v>91</v>
      </c>
      <c r="C46" s="31">
        <f t="shared" ref="C46:H46" si="93">IFERROR(SUM(C36:C45),)</f>
        <v>0</v>
      </c>
      <c r="D46" s="32">
        <f t="shared" si="93"/>
        <v>0</v>
      </c>
      <c r="E46" s="32">
        <f t="shared" si="93"/>
        <v>0</v>
      </c>
      <c r="F46" s="32">
        <f t="shared" si="93"/>
        <v>0</v>
      </c>
      <c r="G46" s="33">
        <f t="shared" si="93"/>
        <v>0</v>
      </c>
      <c r="H46" s="32">
        <f t="shared" si="93"/>
        <v>0</v>
      </c>
      <c r="I46" s="33" t="str">
        <f>IFERROR(SUM(I36:I45) / COUNTIF(I36:I45, "&gt;0"), "")</f>
        <v/>
      </c>
      <c r="J46" s="2"/>
      <c r="K46" s="30" t="s">
        <v>91</v>
      </c>
      <c r="L46" s="31">
        <f t="shared" ref="L46:Q46" si="94">IFERROR(SUM(L36:L45),)</f>
        <v>0</v>
      </c>
      <c r="M46" s="32">
        <f t="shared" si="94"/>
        <v>0</v>
      </c>
      <c r="N46" s="32">
        <f t="shared" si="94"/>
        <v>0</v>
      </c>
      <c r="O46" s="32">
        <f t="shared" si="94"/>
        <v>0</v>
      </c>
      <c r="P46" s="33">
        <f t="shared" si="94"/>
        <v>0</v>
      </c>
      <c r="Q46" s="32">
        <f t="shared" si="94"/>
        <v>0</v>
      </c>
      <c r="R46" s="33" t="str">
        <f>IFERROR(SUM(R36:R45) / COUNTIF(R36:R45, "&gt;0"), "")</f>
        <v/>
      </c>
      <c r="S46" s="2"/>
      <c r="T46" s="30" t="s">
        <v>91</v>
      </c>
      <c r="U46" s="31">
        <f t="shared" ref="U46:Z46" si="95">IFERROR(SUM(U36:U45),)</f>
        <v>0</v>
      </c>
      <c r="V46" s="32">
        <f t="shared" si="95"/>
        <v>0</v>
      </c>
      <c r="W46" s="32">
        <f t="shared" si="95"/>
        <v>0</v>
      </c>
      <c r="X46" s="32">
        <f t="shared" si="95"/>
        <v>0</v>
      </c>
      <c r="Y46" s="33">
        <f t="shared" si="95"/>
        <v>0</v>
      </c>
      <c r="Z46" s="32">
        <f t="shared" si="95"/>
        <v>0</v>
      </c>
      <c r="AA46" s="33" t="str">
        <f>IFERROR(SUM(AA36:AA45) / COUNTIF(AA36:AA45, "&gt;0"), "")</f>
        <v/>
      </c>
      <c r="AB46" s="2"/>
    </row>
    <row r="47">
      <c r="A47" s="19"/>
      <c r="B47" s="37" t="s">
        <v>92</v>
      </c>
      <c r="C47" s="38" t="str">
        <f t="shared" ref="C47:I47" si="96">IFERROR(C46/COUNTIF(C36:C45, "&gt;0"),)</f>
        <v/>
      </c>
      <c r="D47" s="39" t="str">
        <f t="shared" si="96"/>
        <v/>
      </c>
      <c r="E47" s="39" t="str">
        <f t="shared" si="96"/>
        <v/>
      </c>
      <c r="F47" s="39" t="str">
        <f t="shared" si="96"/>
        <v/>
      </c>
      <c r="G47" s="39" t="str">
        <f t="shared" si="96"/>
        <v/>
      </c>
      <c r="H47" s="38" t="str">
        <f t="shared" si="96"/>
        <v/>
      </c>
      <c r="I47" s="40" t="str">
        <f t="shared" si="96"/>
        <v/>
      </c>
      <c r="J47" s="2"/>
      <c r="K47" s="37" t="s">
        <v>92</v>
      </c>
      <c r="L47" s="38" t="str">
        <f t="shared" ref="L47:R47" si="97">IFERROR(L46/COUNTIF(L36:L45, "&gt;0"),)</f>
        <v/>
      </c>
      <c r="M47" s="39" t="str">
        <f t="shared" si="97"/>
        <v/>
      </c>
      <c r="N47" s="39" t="str">
        <f t="shared" si="97"/>
        <v/>
      </c>
      <c r="O47" s="39" t="str">
        <f t="shared" si="97"/>
        <v/>
      </c>
      <c r="P47" s="39" t="str">
        <f t="shared" si="97"/>
        <v/>
      </c>
      <c r="Q47" s="38" t="str">
        <f t="shared" si="97"/>
        <v/>
      </c>
      <c r="R47" s="40" t="str">
        <f t="shared" si="97"/>
        <v/>
      </c>
      <c r="S47" s="2"/>
      <c r="T47" s="37" t="s">
        <v>92</v>
      </c>
      <c r="U47" s="38" t="str">
        <f t="shared" ref="U47:AA47" si="98">IFERROR(U46/COUNTIF(U36:U45, "&gt;0"),)</f>
        <v/>
      </c>
      <c r="V47" s="39" t="str">
        <f t="shared" si="98"/>
        <v/>
      </c>
      <c r="W47" s="39" t="str">
        <f t="shared" si="98"/>
        <v/>
      </c>
      <c r="X47" s="39" t="str">
        <f t="shared" si="98"/>
        <v/>
      </c>
      <c r="Y47" s="39" t="str">
        <f t="shared" si="98"/>
        <v/>
      </c>
      <c r="Z47" s="38" t="str">
        <f t="shared" si="98"/>
        <v/>
      </c>
      <c r="AA47" s="40" t="str">
        <f t="shared" si="98"/>
        <v/>
      </c>
      <c r="AB47" s="2"/>
    </row>
    <row r="48" ht="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12"/>
      <c r="B49" s="13" t="str">
        <f>(VALUE(SUBSTITUTE($B$21,"년",""))+6)&amp;"년"</f>
        <v>2028년</v>
      </c>
      <c r="C49" s="16" t="s">
        <v>86</v>
      </c>
      <c r="D49" s="16" t="s">
        <v>87</v>
      </c>
      <c r="E49" s="16" t="s">
        <v>88</v>
      </c>
      <c r="F49" s="16" t="s">
        <v>89</v>
      </c>
      <c r="G49" s="16" t="s">
        <v>90</v>
      </c>
      <c r="H49" s="17" t="s">
        <v>91</v>
      </c>
      <c r="I49" s="18" t="s">
        <v>92</v>
      </c>
      <c r="J49" s="2"/>
      <c r="K49" s="13" t="str">
        <f>(VALUE(SUBSTITUTE($B$21,"년",""))+7)&amp;"년"</f>
        <v>2029년</v>
      </c>
      <c r="L49" s="16" t="s">
        <v>86</v>
      </c>
      <c r="M49" s="16" t="s">
        <v>87</v>
      </c>
      <c r="N49" s="16" t="s">
        <v>88</v>
      </c>
      <c r="O49" s="16" t="s">
        <v>89</v>
      </c>
      <c r="P49" s="16" t="s">
        <v>90</v>
      </c>
      <c r="Q49" s="17" t="s">
        <v>91</v>
      </c>
      <c r="R49" s="18" t="s">
        <v>92</v>
      </c>
      <c r="S49" s="2"/>
      <c r="T49" s="13" t="str">
        <f>(VALUE(SUBSTITUTE($B$21,"년",""))+8)&amp;"년"</f>
        <v>2030년</v>
      </c>
      <c r="U49" s="16" t="s">
        <v>86</v>
      </c>
      <c r="V49" s="16" t="s">
        <v>87</v>
      </c>
      <c r="W49" s="16" t="s">
        <v>88</v>
      </c>
      <c r="X49" s="16" t="s">
        <v>89</v>
      </c>
      <c r="Y49" s="16" t="s">
        <v>90</v>
      </c>
      <c r="Z49" s="17" t="s">
        <v>91</v>
      </c>
      <c r="AA49" s="18" t="s">
        <v>92</v>
      </c>
      <c r="AB49" s="2"/>
    </row>
    <row r="50">
      <c r="A50" s="19"/>
      <c r="B50" s="20" t="str">
        <f>'사원'!$A2</f>
        <v>직원</v>
      </c>
      <c r="C50" s="46">
        <f t="shared" ref="C50:G50" si="99">IFERROR(SUMIFS(INDIRECT(OFFSET($B$49, ROW(C50)-ROW($B$49),0)&amp;"!$L:$L"),INDIRECT(OFFSET($B$49, ROW(C50)-ROW($B$49),0)&amp;"!$C:$C"), SUBSTITUTE($B$49,"년",""),INDIRECT(OFFSET($B$49, ROW(C50)-ROW($B$49),0)&amp;"!$E:$E"), SUBSTITUTE(OFFSET($B$49, 0, COLUMN(C50)-COLUMN($B$49)),"주","")),)</f>
        <v>0</v>
      </c>
      <c r="D50" s="46">
        <f t="shared" si="99"/>
        <v>0</v>
      </c>
      <c r="E50" s="46">
        <f t="shared" si="99"/>
        <v>0</v>
      </c>
      <c r="F50" s="46">
        <f t="shared" si="99"/>
        <v>0</v>
      </c>
      <c r="G50" s="46">
        <f t="shared" si="99"/>
        <v>0</v>
      </c>
      <c r="H50" s="22">
        <f t="shared" ref="H50:H59" si="103">IFERROR(SUM(C50:G50),)</f>
        <v>0</v>
      </c>
      <c r="I50" s="23" t="str">
        <f t="shared" ref="I50:I59" si="104">IFERROR(H50 / COUNTIF(C50:G50, "&gt;0"), "")</f>
        <v/>
      </c>
      <c r="J50" s="2"/>
      <c r="K50" s="20" t="str">
        <f>'사원'!$A2</f>
        <v>직원</v>
      </c>
      <c r="L50" s="46">
        <f t="shared" ref="L50:P50" si="100">IFERROR(SUMIFS(INDIRECT(OFFSET($K$49, ROW(L50)-ROW($K$49),0)&amp;"!$L:$L"),INDIRECT(OFFSET($K$49, ROW(L50)-ROW($K$49),0)&amp;"!$C:$C"), SUBSTITUTE($K$49,"년",""),INDIRECT(OFFSET($K$49, ROW(L50)-ROW($K$49),0)&amp;"!$E:$E"), SUBSTITUTE(OFFSET($K$49, 0, COLUMN(L50)-COLUMN($K$49)),"주","")),)</f>
        <v>0</v>
      </c>
      <c r="M50" s="46">
        <f t="shared" si="100"/>
        <v>0</v>
      </c>
      <c r="N50" s="46">
        <f t="shared" si="100"/>
        <v>0</v>
      </c>
      <c r="O50" s="46">
        <f t="shared" si="100"/>
        <v>0</v>
      </c>
      <c r="P50" s="46">
        <f t="shared" si="100"/>
        <v>0</v>
      </c>
      <c r="Q50" s="22">
        <f t="shared" ref="Q50:Q59" si="106">IFERROR(SUM(L50:P50),)</f>
        <v>0</v>
      </c>
      <c r="R50" s="23" t="str">
        <f t="shared" ref="R50:R59" si="107">IFERROR(Q50 / COUNTIF(L50:P50, "&gt;0"), "")</f>
        <v/>
      </c>
      <c r="S50" s="2"/>
      <c r="T50" s="20" t="str">
        <f>'사원'!$A2</f>
        <v>직원</v>
      </c>
      <c r="U50" s="46">
        <f t="shared" ref="U50:Y50" si="101">IFERROR(SUMIFS(INDIRECT(OFFSET($T$49, ROW(U50)-ROW($T$49),0)&amp;"!$L:$L"),INDIRECT(OFFSET($T$49, ROW(U50)-ROW($T$49),0)&amp;"!$C:$C"), SUBSTITUTE($T$49,"년",""),INDIRECT(OFFSET($T$49, ROW(U50)-ROW($T$49),0)&amp;"!$E:$E"), SUBSTITUTE(OFFSET($T$49, 0, COLUMN(U50)-COLUMN($T$49)),"주","")),)</f>
        <v>0</v>
      </c>
      <c r="V50" s="46">
        <f t="shared" si="101"/>
        <v>0</v>
      </c>
      <c r="W50" s="46">
        <f t="shared" si="101"/>
        <v>0</v>
      </c>
      <c r="X50" s="46">
        <f t="shared" si="101"/>
        <v>0</v>
      </c>
      <c r="Y50" s="46">
        <f t="shared" si="101"/>
        <v>0</v>
      </c>
      <c r="Z50" s="22">
        <f t="shared" ref="Z50:Z59" si="109">IFERROR(SUM(U50:Y50),)</f>
        <v>0</v>
      </c>
      <c r="AA50" s="23" t="str">
        <f t="shared" ref="AA50:AA59" si="110">IFERROR(Z50 / COUNTIF(U50:Y50, "&gt;0"), "")</f>
        <v/>
      </c>
      <c r="AB50" s="2"/>
    </row>
    <row r="51">
      <c r="A51" s="19"/>
      <c r="B51" s="20" t="str">
        <f>'사원'!$A3</f>
        <v/>
      </c>
      <c r="C51" s="46">
        <f t="shared" ref="C51:G51" si="102">IFERROR(SUMIFS(INDIRECT(OFFSET($B$49, ROW(C51)-ROW($B$49),0)&amp;"!$L:$L"),INDIRECT(OFFSET($B$49, ROW(C51)-ROW($B$49),0)&amp;"!$C:$C"), SUBSTITUTE($B$49,"년",""),INDIRECT(OFFSET($B$49, ROW(C51)-ROW($B$49),0)&amp;"!$E:$E"), SUBSTITUTE(OFFSET($B$49, 0, COLUMN(C51)-COLUMN($B$49)),"주","")),)</f>
        <v>0</v>
      </c>
      <c r="D51" s="46">
        <f t="shared" si="102"/>
        <v>0</v>
      </c>
      <c r="E51" s="46">
        <f t="shared" si="102"/>
        <v>0</v>
      </c>
      <c r="F51" s="46">
        <f t="shared" si="102"/>
        <v>0</v>
      </c>
      <c r="G51" s="46">
        <f t="shared" si="102"/>
        <v>0</v>
      </c>
      <c r="H51" s="22">
        <f t="shared" si="103"/>
        <v>0</v>
      </c>
      <c r="I51" s="23" t="str">
        <f t="shared" si="104"/>
        <v/>
      </c>
      <c r="J51" s="2"/>
      <c r="K51" s="20" t="str">
        <f>'사원'!$A3</f>
        <v/>
      </c>
      <c r="L51" s="46">
        <f t="shared" ref="L51:P51" si="105">IFERROR(SUMIFS(INDIRECT(OFFSET($K$49, ROW(L51)-ROW($K$49),0)&amp;"!$L:$L"),INDIRECT(OFFSET($K$49, ROW(L51)-ROW($K$49),0)&amp;"!$C:$C"), SUBSTITUTE($K$49,"년",""),INDIRECT(OFFSET($K$49, ROW(L51)-ROW($K$49),0)&amp;"!$E:$E"), SUBSTITUTE(OFFSET($K$49, 0, COLUMN(L51)-COLUMN($K$49)),"주","")),)</f>
        <v>0</v>
      </c>
      <c r="M51" s="46">
        <f t="shared" si="105"/>
        <v>0</v>
      </c>
      <c r="N51" s="46">
        <f t="shared" si="105"/>
        <v>0</v>
      </c>
      <c r="O51" s="46">
        <f t="shared" si="105"/>
        <v>0</v>
      </c>
      <c r="P51" s="46">
        <f t="shared" si="105"/>
        <v>0</v>
      </c>
      <c r="Q51" s="22">
        <f t="shared" si="106"/>
        <v>0</v>
      </c>
      <c r="R51" s="23" t="str">
        <f t="shared" si="107"/>
        <v/>
      </c>
      <c r="S51" s="2"/>
      <c r="T51" s="20" t="str">
        <f>'사원'!$A3</f>
        <v/>
      </c>
      <c r="U51" s="46">
        <f t="shared" ref="U51:Y51" si="108">IFERROR(SUMIFS(INDIRECT(OFFSET($T$49, ROW(U51)-ROW($T$49),0)&amp;"!$L:$L"),INDIRECT(OFFSET($T$49, ROW(U51)-ROW($T$49),0)&amp;"!$C:$C"), SUBSTITUTE($T$49,"년",""),INDIRECT(OFFSET($T$49, ROW(U51)-ROW($T$49),0)&amp;"!$E:$E"), SUBSTITUTE(OFFSET($T$49, 0, COLUMN(U51)-COLUMN($T$49)),"주","")),)</f>
        <v>0</v>
      </c>
      <c r="V51" s="46">
        <f t="shared" si="108"/>
        <v>0</v>
      </c>
      <c r="W51" s="46">
        <f t="shared" si="108"/>
        <v>0</v>
      </c>
      <c r="X51" s="46">
        <f t="shared" si="108"/>
        <v>0</v>
      </c>
      <c r="Y51" s="46">
        <f t="shared" si="108"/>
        <v>0</v>
      </c>
      <c r="Z51" s="22">
        <f t="shared" si="109"/>
        <v>0</v>
      </c>
      <c r="AA51" s="23" t="str">
        <f t="shared" si="110"/>
        <v/>
      </c>
      <c r="AB51" s="2"/>
    </row>
    <row r="52">
      <c r="A52" s="19"/>
      <c r="B52" s="20" t="str">
        <f>'사원'!$A4</f>
        <v/>
      </c>
      <c r="C52" s="46">
        <f t="shared" ref="C52:G52" si="111">IFERROR(SUMIFS(INDIRECT(OFFSET($B$49, ROW(C52)-ROW($B$49),0)&amp;"!$L:$L"),INDIRECT(OFFSET($B$49, ROW(C52)-ROW($B$49),0)&amp;"!$C:$C"), SUBSTITUTE($B$49,"년",""),INDIRECT(OFFSET($B$49, ROW(C52)-ROW($B$49),0)&amp;"!$E:$E"), SUBSTITUTE(OFFSET($B$49, 0, COLUMN(C52)-COLUMN($B$49)),"주","")),)</f>
        <v>0</v>
      </c>
      <c r="D52" s="46">
        <f t="shared" si="111"/>
        <v>0</v>
      </c>
      <c r="E52" s="46">
        <f t="shared" si="111"/>
        <v>0</v>
      </c>
      <c r="F52" s="46">
        <f t="shared" si="111"/>
        <v>0</v>
      </c>
      <c r="G52" s="46">
        <f t="shared" si="111"/>
        <v>0</v>
      </c>
      <c r="H52" s="22">
        <f t="shared" si="103"/>
        <v>0</v>
      </c>
      <c r="I52" s="23" t="str">
        <f t="shared" si="104"/>
        <v/>
      </c>
      <c r="J52" s="2"/>
      <c r="K52" s="20" t="str">
        <f>'사원'!$A4</f>
        <v/>
      </c>
      <c r="L52" s="46">
        <f t="shared" ref="L52:P52" si="112">IFERROR(SUMIFS(INDIRECT(OFFSET($K$49, ROW(L52)-ROW($K$49),0)&amp;"!$L:$L"),INDIRECT(OFFSET($K$49, ROW(L52)-ROW($K$49),0)&amp;"!$C:$C"), SUBSTITUTE($K$49,"년",""),INDIRECT(OFFSET($K$49, ROW(L52)-ROW($K$49),0)&amp;"!$E:$E"), SUBSTITUTE(OFFSET($K$49, 0, COLUMN(L52)-COLUMN($K$49)),"주","")),)</f>
        <v>0</v>
      </c>
      <c r="M52" s="46">
        <f t="shared" si="112"/>
        <v>0</v>
      </c>
      <c r="N52" s="46">
        <f t="shared" si="112"/>
        <v>0</v>
      </c>
      <c r="O52" s="46">
        <f t="shared" si="112"/>
        <v>0</v>
      </c>
      <c r="P52" s="46">
        <f t="shared" si="112"/>
        <v>0</v>
      </c>
      <c r="Q52" s="22">
        <f t="shared" si="106"/>
        <v>0</v>
      </c>
      <c r="R52" s="23" t="str">
        <f t="shared" si="107"/>
        <v/>
      </c>
      <c r="S52" s="2"/>
      <c r="T52" s="20" t="str">
        <f>'사원'!$A4</f>
        <v/>
      </c>
      <c r="U52" s="46">
        <f t="shared" ref="U52:Y52" si="113">IFERROR(SUMIFS(INDIRECT(OFFSET($T$49, ROW(U52)-ROW($T$49),0)&amp;"!$L:$L"),INDIRECT(OFFSET($T$49, ROW(U52)-ROW($T$49),0)&amp;"!$C:$C"), SUBSTITUTE($T$49,"년",""),INDIRECT(OFFSET($T$49, ROW(U52)-ROW($T$49),0)&amp;"!$E:$E"), SUBSTITUTE(OFFSET($T$49, 0, COLUMN(U52)-COLUMN($T$49)),"주","")),)</f>
        <v>0</v>
      </c>
      <c r="V52" s="46">
        <f t="shared" si="113"/>
        <v>0</v>
      </c>
      <c r="W52" s="46">
        <f t="shared" si="113"/>
        <v>0</v>
      </c>
      <c r="X52" s="46">
        <f t="shared" si="113"/>
        <v>0</v>
      </c>
      <c r="Y52" s="46">
        <f t="shared" si="113"/>
        <v>0</v>
      </c>
      <c r="Z52" s="22">
        <f t="shared" si="109"/>
        <v>0</v>
      </c>
      <c r="AA52" s="23" t="str">
        <f t="shared" si="110"/>
        <v/>
      </c>
      <c r="AB52" s="2"/>
    </row>
    <row r="53">
      <c r="A53" s="19"/>
      <c r="B53" s="20" t="str">
        <f>'사원'!$A5</f>
        <v/>
      </c>
      <c r="C53" s="46">
        <f t="shared" ref="C53:G53" si="114">IFERROR(SUMIFS(INDIRECT(OFFSET($B$49, ROW(C53)-ROW($B$49),0)&amp;"!$L:$L"),INDIRECT(OFFSET($B$49, ROW(C53)-ROW($B$49),0)&amp;"!$C:$C"), SUBSTITUTE($B$49,"년",""),INDIRECT(OFFSET($B$49, ROW(C53)-ROW($B$49),0)&amp;"!$E:$E"), SUBSTITUTE(OFFSET($B$49, 0, COLUMN(C53)-COLUMN($B$49)),"주","")),)</f>
        <v>0</v>
      </c>
      <c r="D53" s="46">
        <f t="shared" si="114"/>
        <v>0</v>
      </c>
      <c r="E53" s="46">
        <f t="shared" si="114"/>
        <v>0</v>
      </c>
      <c r="F53" s="46">
        <f t="shared" si="114"/>
        <v>0</v>
      </c>
      <c r="G53" s="46">
        <f t="shared" si="114"/>
        <v>0</v>
      </c>
      <c r="H53" s="22">
        <f t="shared" si="103"/>
        <v>0</v>
      </c>
      <c r="I53" s="23" t="str">
        <f t="shared" si="104"/>
        <v/>
      </c>
      <c r="J53" s="2"/>
      <c r="K53" s="20" t="str">
        <f>'사원'!$A5</f>
        <v/>
      </c>
      <c r="L53" s="46">
        <f t="shared" ref="L53:P53" si="115">IFERROR(SUMIFS(INDIRECT(OFFSET($K$49, ROW(L53)-ROW($K$49),0)&amp;"!$L:$L"),INDIRECT(OFFSET($K$49, ROW(L53)-ROW($K$49),0)&amp;"!$C:$C"), SUBSTITUTE($K$49,"년",""),INDIRECT(OFFSET($K$49, ROW(L53)-ROW($K$49),0)&amp;"!$E:$E"), SUBSTITUTE(OFFSET($K$49, 0, COLUMN(L53)-COLUMN($K$49)),"주","")),)</f>
        <v>0</v>
      </c>
      <c r="M53" s="46">
        <f t="shared" si="115"/>
        <v>0</v>
      </c>
      <c r="N53" s="46">
        <f t="shared" si="115"/>
        <v>0</v>
      </c>
      <c r="O53" s="46">
        <f t="shared" si="115"/>
        <v>0</v>
      </c>
      <c r="P53" s="46">
        <f t="shared" si="115"/>
        <v>0</v>
      </c>
      <c r="Q53" s="22">
        <f t="shared" si="106"/>
        <v>0</v>
      </c>
      <c r="R53" s="23" t="str">
        <f t="shared" si="107"/>
        <v/>
      </c>
      <c r="S53" s="2"/>
      <c r="T53" s="20" t="str">
        <f>'사원'!$A5</f>
        <v/>
      </c>
      <c r="U53" s="46">
        <f t="shared" ref="U53:Y53" si="116">IFERROR(SUMIFS(INDIRECT(OFFSET($T$49, ROW(U53)-ROW($T$49),0)&amp;"!$L:$L"),INDIRECT(OFFSET($T$49, ROW(U53)-ROW($T$49),0)&amp;"!$C:$C"), SUBSTITUTE($T$49,"년",""),INDIRECT(OFFSET($T$49, ROW(U53)-ROW($T$49),0)&amp;"!$E:$E"), SUBSTITUTE(OFFSET($T$49, 0, COLUMN(U53)-COLUMN($T$49)),"주","")),)</f>
        <v>0</v>
      </c>
      <c r="V53" s="46">
        <f t="shared" si="116"/>
        <v>0</v>
      </c>
      <c r="W53" s="46">
        <f t="shared" si="116"/>
        <v>0</v>
      </c>
      <c r="X53" s="46">
        <f t="shared" si="116"/>
        <v>0</v>
      </c>
      <c r="Y53" s="46">
        <f t="shared" si="116"/>
        <v>0</v>
      </c>
      <c r="Z53" s="22">
        <f t="shared" si="109"/>
        <v>0</v>
      </c>
      <c r="AA53" s="23" t="str">
        <f t="shared" si="110"/>
        <v/>
      </c>
      <c r="AB53" s="2"/>
    </row>
    <row r="54">
      <c r="A54" s="19"/>
      <c r="B54" s="20" t="str">
        <f>'사원'!$A6</f>
        <v/>
      </c>
      <c r="C54" s="46">
        <f t="shared" ref="C54:G54" si="117">IFERROR(SUMIFS(INDIRECT(OFFSET($B$49, ROW(C54)-ROW($B$49),0)&amp;"!$L:$L"),INDIRECT(OFFSET($B$49, ROW(C54)-ROW($B$49),0)&amp;"!$C:$C"), SUBSTITUTE($B$49,"년",""),INDIRECT(OFFSET($B$49, ROW(C54)-ROW($B$49),0)&amp;"!$E:$E"), SUBSTITUTE(OFFSET($B$49, 0, COLUMN(C54)-COLUMN($B$49)),"주","")),)</f>
        <v>0</v>
      </c>
      <c r="D54" s="46">
        <f t="shared" si="117"/>
        <v>0</v>
      </c>
      <c r="E54" s="46">
        <f t="shared" si="117"/>
        <v>0</v>
      </c>
      <c r="F54" s="46">
        <f t="shared" si="117"/>
        <v>0</v>
      </c>
      <c r="G54" s="46">
        <f t="shared" si="117"/>
        <v>0</v>
      </c>
      <c r="H54" s="22">
        <f t="shared" si="103"/>
        <v>0</v>
      </c>
      <c r="I54" s="23" t="str">
        <f t="shared" si="104"/>
        <v/>
      </c>
      <c r="J54" s="2"/>
      <c r="K54" s="20" t="str">
        <f>'사원'!$A6</f>
        <v/>
      </c>
      <c r="L54" s="46">
        <f t="shared" ref="L54:P54" si="118">IFERROR(SUMIFS(INDIRECT(OFFSET($K$49, ROW(L54)-ROW($K$49),0)&amp;"!$L:$L"),INDIRECT(OFFSET($K$49, ROW(L54)-ROW($K$49),0)&amp;"!$C:$C"), SUBSTITUTE($K$49,"년",""),INDIRECT(OFFSET($K$49, ROW(L54)-ROW($K$49),0)&amp;"!$E:$E"), SUBSTITUTE(OFFSET($K$49, 0, COLUMN(L54)-COLUMN($K$49)),"주","")),)</f>
        <v>0</v>
      </c>
      <c r="M54" s="46">
        <f t="shared" si="118"/>
        <v>0</v>
      </c>
      <c r="N54" s="46">
        <f t="shared" si="118"/>
        <v>0</v>
      </c>
      <c r="O54" s="46">
        <f t="shared" si="118"/>
        <v>0</v>
      </c>
      <c r="P54" s="46">
        <f t="shared" si="118"/>
        <v>0</v>
      </c>
      <c r="Q54" s="22">
        <f t="shared" si="106"/>
        <v>0</v>
      </c>
      <c r="R54" s="23" t="str">
        <f t="shared" si="107"/>
        <v/>
      </c>
      <c r="S54" s="2"/>
      <c r="T54" s="20" t="str">
        <f>'사원'!$A6</f>
        <v/>
      </c>
      <c r="U54" s="46">
        <f t="shared" ref="U54:Y54" si="119">IFERROR(SUMIFS(INDIRECT(OFFSET($T$49, ROW(U54)-ROW($T$49),0)&amp;"!$L:$L"),INDIRECT(OFFSET($T$49, ROW(U54)-ROW($T$49),0)&amp;"!$C:$C"), SUBSTITUTE($T$49,"년",""),INDIRECT(OFFSET($T$49, ROW(U54)-ROW($T$49),0)&amp;"!$E:$E"), SUBSTITUTE(OFFSET($T$49, 0, COLUMN(U54)-COLUMN($T$49)),"주","")),)</f>
        <v>0</v>
      </c>
      <c r="V54" s="46">
        <f t="shared" si="119"/>
        <v>0</v>
      </c>
      <c r="W54" s="46">
        <f t="shared" si="119"/>
        <v>0</v>
      </c>
      <c r="X54" s="46">
        <f t="shared" si="119"/>
        <v>0</v>
      </c>
      <c r="Y54" s="46">
        <f t="shared" si="119"/>
        <v>0</v>
      </c>
      <c r="Z54" s="22">
        <f t="shared" si="109"/>
        <v>0</v>
      </c>
      <c r="AA54" s="23" t="str">
        <f t="shared" si="110"/>
        <v/>
      </c>
      <c r="AB54" s="2"/>
    </row>
    <row r="55">
      <c r="A55" s="19"/>
      <c r="B55" s="20" t="str">
        <f>'사원'!$A7</f>
        <v/>
      </c>
      <c r="C55" s="46">
        <f t="shared" ref="C55:G55" si="120">IFERROR(SUMIFS(INDIRECT(OFFSET($B$49, ROW(C55)-ROW($B$49),0)&amp;"!$L:$L"),INDIRECT(OFFSET($B$49, ROW(C55)-ROW($B$49),0)&amp;"!$C:$C"), SUBSTITUTE($B$49,"년",""),INDIRECT(OFFSET($B$49, ROW(C55)-ROW($B$49),0)&amp;"!$E:$E"), SUBSTITUTE(OFFSET($B$49, 0, COLUMN(C55)-COLUMN($B$49)),"주","")),)</f>
        <v>0</v>
      </c>
      <c r="D55" s="46">
        <f t="shared" si="120"/>
        <v>0</v>
      </c>
      <c r="E55" s="46">
        <f t="shared" si="120"/>
        <v>0</v>
      </c>
      <c r="F55" s="46">
        <f t="shared" si="120"/>
        <v>0</v>
      </c>
      <c r="G55" s="46">
        <f t="shared" si="120"/>
        <v>0</v>
      </c>
      <c r="H55" s="22">
        <f t="shared" si="103"/>
        <v>0</v>
      </c>
      <c r="I55" s="23" t="str">
        <f t="shared" si="104"/>
        <v/>
      </c>
      <c r="J55" s="2"/>
      <c r="K55" s="20" t="str">
        <f>'사원'!$A7</f>
        <v/>
      </c>
      <c r="L55" s="46">
        <f t="shared" ref="L55:P55" si="121">IFERROR(SUMIFS(INDIRECT(OFFSET($K$49, ROW(L55)-ROW($K$49),0)&amp;"!$L:$L"),INDIRECT(OFFSET($K$49, ROW(L55)-ROW($K$49),0)&amp;"!$C:$C"), SUBSTITUTE($K$49,"년",""),INDIRECT(OFFSET($K$49, ROW(L55)-ROW($K$49),0)&amp;"!$E:$E"), SUBSTITUTE(OFFSET($K$49, 0, COLUMN(L55)-COLUMN($K$49)),"주","")),)</f>
        <v>0</v>
      </c>
      <c r="M55" s="46">
        <f t="shared" si="121"/>
        <v>0</v>
      </c>
      <c r="N55" s="46">
        <f t="shared" si="121"/>
        <v>0</v>
      </c>
      <c r="O55" s="46">
        <f t="shared" si="121"/>
        <v>0</v>
      </c>
      <c r="P55" s="46">
        <f t="shared" si="121"/>
        <v>0</v>
      </c>
      <c r="Q55" s="22">
        <f t="shared" si="106"/>
        <v>0</v>
      </c>
      <c r="R55" s="23" t="str">
        <f t="shared" si="107"/>
        <v/>
      </c>
      <c r="S55" s="2"/>
      <c r="T55" s="20" t="str">
        <f>'사원'!$A7</f>
        <v/>
      </c>
      <c r="U55" s="46">
        <f t="shared" ref="U55:Y55" si="122">IFERROR(SUMIFS(INDIRECT(OFFSET($T$49, ROW(U55)-ROW($T$49),0)&amp;"!$L:$L"),INDIRECT(OFFSET($T$49, ROW(U55)-ROW($T$49),0)&amp;"!$C:$C"), SUBSTITUTE($T$49,"년",""),INDIRECT(OFFSET($T$49, ROW(U55)-ROW($T$49),0)&amp;"!$E:$E"), SUBSTITUTE(OFFSET($T$49, 0, COLUMN(U55)-COLUMN($T$49)),"주","")),)</f>
        <v>0</v>
      </c>
      <c r="V55" s="46">
        <f t="shared" si="122"/>
        <v>0</v>
      </c>
      <c r="W55" s="46">
        <f t="shared" si="122"/>
        <v>0</v>
      </c>
      <c r="X55" s="46">
        <f t="shared" si="122"/>
        <v>0</v>
      </c>
      <c r="Y55" s="46">
        <f t="shared" si="122"/>
        <v>0</v>
      </c>
      <c r="Z55" s="22">
        <f t="shared" si="109"/>
        <v>0</v>
      </c>
      <c r="AA55" s="23" t="str">
        <f t="shared" si="110"/>
        <v/>
      </c>
      <c r="AB55" s="2"/>
    </row>
    <row r="56">
      <c r="A56" s="19"/>
      <c r="B56" s="20" t="str">
        <f>'사원'!$A8</f>
        <v/>
      </c>
      <c r="C56" s="46">
        <f t="shared" ref="C56:G56" si="123">IFERROR(SUMIFS(INDIRECT(OFFSET($B$49, ROW(C56)-ROW($B$49),0)&amp;"!$L:$L"),INDIRECT(OFFSET($B$49, ROW(C56)-ROW($B$49),0)&amp;"!$C:$C"), SUBSTITUTE($B$49,"년",""),INDIRECT(OFFSET($B$49, ROW(C56)-ROW($B$49),0)&amp;"!$E:$E"), SUBSTITUTE(OFFSET($B$49, 0, COLUMN(C56)-COLUMN($B$49)),"주","")),)</f>
        <v>0</v>
      </c>
      <c r="D56" s="46">
        <f t="shared" si="123"/>
        <v>0</v>
      </c>
      <c r="E56" s="46">
        <f t="shared" si="123"/>
        <v>0</v>
      </c>
      <c r="F56" s="46">
        <f t="shared" si="123"/>
        <v>0</v>
      </c>
      <c r="G56" s="46">
        <f t="shared" si="123"/>
        <v>0</v>
      </c>
      <c r="H56" s="22">
        <f t="shared" si="103"/>
        <v>0</v>
      </c>
      <c r="I56" s="23" t="str">
        <f t="shared" si="104"/>
        <v/>
      </c>
      <c r="J56" s="2"/>
      <c r="K56" s="20" t="str">
        <f>'사원'!$A8</f>
        <v/>
      </c>
      <c r="L56" s="46">
        <f t="shared" ref="L56:P56" si="124">IFERROR(SUMIFS(INDIRECT(OFFSET($K$49, ROW(L56)-ROW($K$49),0)&amp;"!$L:$L"),INDIRECT(OFFSET($K$49, ROW(L56)-ROW($K$49),0)&amp;"!$C:$C"), SUBSTITUTE($K$49,"년",""),INDIRECT(OFFSET($K$49, ROW(L56)-ROW($K$49),0)&amp;"!$E:$E"), SUBSTITUTE(OFFSET($K$49, 0, COLUMN(L56)-COLUMN($K$49)),"주","")),)</f>
        <v>0</v>
      </c>
      <c r="M56" s="46">
        <f t="shared" si="124"/>
        <v>0</v>
      </c>
      <c r="N56" s="46">
        <f t="shared" si="124"/>
        <v>0</v>
      </c>
      <c r="O56" s="46">
        <f t="shared" si="124"/>
        <v>0</v>
      </c>
      <c r="P56" s="46">
        <f t="shared" si="124"/>
        <v>0</v>
      </c>
      <c r="Q56" s="22">
        <f t="shared" si="106"/>
        <v>0</v>
      </c>
      <c r="R56" s="23" t="str">
        <f t="shared" si="107"/>
        <v/>
      </c>
      <c r="S56" s="2"/>
      <c r="T56" s="20" t="str">
        <f>'사원'!$A8</f>
        <v/>
      </c>
      <c r="U56" s="46">
        <f t="shared" ref="U56:Y56" si="125">IFERROR(SUMIFS(INDIRECT(OFFSET($T$49, ROW(U56)-ROW($T$49),0)&amp;"!$L:$L"),INDIRECT(OFFSET($T$49, ROW(U56)-ROW($T$49),0)&amp;"!$C:$C"), SUBSTITUTE($T$49,"년",""),INDIRECT(OFFSET($T$49, ROW(U56)-ROW($T$49),0)&amp;"!$E:$E"), SUBSTITUTE(OFFSET($T$49, 0, COLUMN(U56)-COLUMN($T$49)),"주","")),)</f>
        <v>0</v>
      </c>
      <c r="V56" s="46">
        <f t="shared" si="125"/>
        <v>0</v>
      </c>
      <c r="W56" s="46">
        <f t="shared" si="125"/>
        <v>0</v>
      </c>
      <c r="X56" s="46">
        <f t="shared" si="125"/>
        <v>0</v>
      </c>
      <c r="Y56" s="46">
        <f t="shared" si="125"/>
        <v>0</v>
      </c>
      <c r="Z56" s="22">
        <f t="shared" si="109"/>
        <v>0</v>
      </c>
      <c r="AA56" s="23" t="str">
        <f t="shared" si="110"/>
        <v/>
      </c>
      <c r="AB56" s="2"/>
    </row>
    <row r="57">
      <c r="A57" s="19"/>
      <c r="B57" s="20" t="str">
        <f>'사원'!$A9</f>
        <v/>
      </c>
      <c r="C57" s="46">
        <f t="shared" ref="C57:G57" si="126">IFERROR(SUMIFS(INDIRECT(OFFSET($B$49, ROW(C57)-ROW($B$49),0)&amp;"!$L:$L"),INDIRECT(OFFSET($B$49, ROW(C57)-ROW($B$49),0)&amp;"!$C:$C"), SUBSTITUTE($B$49,"년",""),INDIRECT(OFFSET($B$49, ROW(C57)-ROW($B$49),0)&amp;"!$E:$E"), SUBSTITUTE(OFFSET($B$49, 0, COLUMN(C57)-COLUMN($B$49)),"주","")),)</f>
        <v>0</v>
      </c>
      <c r="D57" s="46">
        <f t="shared" si="126"/>
        <v>0</v>
      </c>
      <c r="E57" s="46">
        <f t="shared" si="126"/>
        <v>0</v>
      </c>
      <c r="F57" s="46">
        <f t="shared" si="126"/>
        <v>0</v>
      </c>
      <c r="G57" s="46">
        <f t="shared" si="126"/>
        <v>0</v>
      </c>
      <c r="H57" s="22">
        <f t="shared" si="103"/>
        <v>0</v>
      </c>
      <c r="I57" s="23" t="str">
        <f t="shared" si="104"/>
        <v/>
      </c>
      <c r="J57" s="2"/>
      <c r="K57" s="20" t="str">
        <f>'사원'!$A9</f>
        <v/>
      </c>
      <c r="L57" s="46">
        <f t="shared" ref="L57:P57" si="127">IFERROR(SUMIFS(INDIRECT(OFFSET($K$49, ROW(L57)-ROW($K$49),0)&amp;"!$L:$L"),INDIRECT(OFFSET($K$49, ROW(L57)-ROW($K$49),0)&amp;"!$C:$C"), SUBSTITUTE($K$49,"년",""),INDIRECT(OFFSET($K$49, ROW(L57)-ROW($K$49),0)&amp;"!$E:$E"), SUBSTITUTE(OFFSET($K$49, 0, COLUMN(L57)-COLUMN($K$49)),"주","")),)</f>
        <v>0</v>
      </c>
      <c r="M57" s="46">
        <f t="shared" si="127"/>
        <v>0</v>
      </c>
      <c r="N57" s="46">
        <f t="shared" si="127"/>
        <v>0</v>
      </c>
      <c r="O57" s="46">
        <f t="shared" si="127"/>
        <v>0</v>
      </c>
      <c r="P57" s="46">
        <f t="shared" si="127"/>
        <v>0</v>
      </c>
      <c r="Q57" s="22">
        <f t="shared" si="106"/>
        <v>0</v>
      </c>
      <c r="R57" s="23" t="str">
        <f t="shared" si="107"/>
        <v/>
      </c>
      <c r="S57" s="2"/>
      <c r="T57" s="20" t="str">
        <f>'사원'!$A9</f>
        <v/>
      </c>
      <c r="U57" s="46">
        <f t="shared" ref="U57:Y57" si="128">IFERROR(SUMIFS(INDIRECT(OFFSET($T$49, ROW(U57)-ROW($T$49),0)&amp;"!$L:$L"),INDIRECT(OFFSET($T$49, ROW(U57)-ROW($T$49),0)&amp;"!$C:$C"), SUBSTITUTE($T$49,"년",""),INDIRECT(OFFSET($T$49, ROW(U57)-ROW($T$49),0)&amp;"!$E:$E"), SUBSTITUTE(OFFSET($T$49, 0, COLUMN(U57)-COLUMN($T$49)),"주","")),)</f>
        <v>0</v>
      </c>
      <c r="V57" s="46">
        <f t="shared" si="128"/>
        <v>0</v>
      </c>
      <c r="W57" s="46">
        <f t="shared" si="128"/>
        <v>0</v>
      </c>
      <c r="X57" s="46">
        <f t="shared" si="128"/>
        <v>0</v>
      </c>
      <c r="Y57" s="46">
        <f t="shared" si="128"/>
        <v>0</v>
      </c>
      <c r="Z57" s="22">
        <f t="shared" si="109"/>
        <v>0</v>
      </c>
      <c r="AA57" s="23" t="str">
        <f t="shared" si="110"/>
        <v/>
      </c>
      <c r="AB57" s="2"/>
    </row>
    <row r="58">
      <c r="A58" s="19"/>
      <c r="B58" s="20" t="str">
        <f>'사원'!$A10</f>
        <v/>
      </c>
      <c r="C58" s="46">
        <f t="shared" ref="C58:G58" si="129">IFERROR(SUMIFS(INDIRECT(OFFSET($B$49, ROW(C58)-ROW($B$49),0)&amp;"!$L:$L"),INDIRECT(OFFSET($B$49, ROW(C58)-ROW($B$49),0)&amp;"!$C:$C"), SUBSTITUTE($B$49,"년",""),INDIRECT(OFFSET($B$49, ROW(C58)-ROW($B$49),0)&amp;"!$E:$E"), SUBSTITUTE(OFFSET($B$49, 0, COLUMN(C58)-COLUMN($B$49)),"주","")),)</f>
        <v>0</v>
      </c>
      <c r="D58" s="46">
        <f t="shared" si="129"/>
        <v>0</v>
      </c>
      <c r="E58" s="46">
        <f t="shared" si="129"/>
        <v>0</v>
      </c>
      <c r="F58" s="46">
        <f t="shared" si="129"/>
        <v>0</v>
      </c>
      <c r="G58" s="46">
        <f t="shared" si="129"/>
        <v>0</v>
      </c>
      <c r="H58" s="22">
        <f t="shared" si="103"/>
        <v>0</v>
      </c>
      <c r="I58" s="23" t="str">
        <f t="shared" si="104"/>
        <v/>
      </c>
      <c r="J58" s="2"/>
      <c r="K58" s="20" t="str">
        <f>'사원'!$A10</f>
        <v/>
      </c>
      <c r="L58" s="46">
        <f t="shared" ref="L58:P58" si="130">IFERROR(SUMIFS(INDIRECT(OFFSET($K$49, ROW(L58)-ROW($K$49),0)&amp;"!$L:$L"),INDIRECT(OFFSET($K$49, ROW(L58)-ROW($K$49),0)&amp;"!$C:$C"), SUBSTITUTE($K$49,"년",""),INDIRECT(OFFSET($K$49, ROW(L58)-ROW($K$49),0)&amp;"!$E:$E"), SUBSTITUTE(OFFSET($K$49, 0, COLUMN(L58)-COLUMN($K$49)),"주","")),)</f>
        <v>0</v>
      </c>
      <c r="M58" s="46">
        <f t="shared" si="130"/>
        <v>0</v>
      </c>
      <c r="N58" s="46">
        <f t="shared" si="130"/>
        <v>0</v>
      </c>
      <c r="O58" s="46">
        <f t="shared" si="130"/>
        <v>0</v>
      </c>
      <c r="P58" s="46">
        <f t="shared" si="130"/>
        <v>0</v>
      </c>
      <c r="Q58" s="22">
        <f t="shared" si="106"/>
        <v>0</v>
      </c>
      <c r="R58" s="23" t="str">
        <f t="shared" si="107"/>
        <v/>
      </c>
      <c r="S58" s="2"/>
      <c r="T58" s="20" t="str">
        <f>'사원'!$A10</f>
        <v/>
      </c>
      <c r="U58" s="46">
        <f t="shared" ref="U58:Y58" si="131">IFERROR(SUMIFS(INDIRECT(OFFSET($T$49, ROW(U58)-ROW($T$49),0)&amp;"!$L:$L"),INDIRECT(OFFSET($T$49, ROW(U58)-ROW($T$49),0)&amp;"!$C:$C"), SUBSTITUTE($T$49,"년",""),INDIRECT(OFFSET($T$49, ROW(U58)-ROW($T$49),0)&amp;"!$E:$E"), SUBSTITUTE(OFFSET($T$49, 0, COLUMN(U58)-COLUMN($T$49)),"주","")),)</f>
        <v>0</v>
      </c>
      <c r="V58" s="46">
        <f t="shared" si="131"/>
        <v>0</v>
      </c>
      <c r="W58" s="46">
        <f t="shared" si="131"/>
        <v>0</v>
      </c>
      <c r="X58" s="46">
        <f t="shared" si="131"/>
        <v>0</v>
      </c>
      <c r="Y58" s="46">
        <f t="shared" si="131"/>
        <v>0</v>
      </c>
      <c r="Z58" s="22">
        <f t="shared" si="109"/>
        <v>0</v>
      </c>
      <c r="AA58" s="23" t="str">
        <f t="shared" si="110"/>
        <v/>
      </c>
      <c r="AB58" s="2"/>
    </row>
    <row r="59">
      <c r="A59" s="19"/>
      <c r="B59" s="20" t="str">
        <f>'사원'!$A11</f>
        <v/>
      </c>
      <c r="C59" s="46">
        <f t="shared" ref="C59:G59" si="132">IFERROR(SUMIFS(INDIRECT(OFFSET($B$49, ROW(C59)-ROW($B$49),0)&amp;"!$L:$L"),INDIRECT(OFFSET($B$49, ROW(C59)-ROW($B$49),0)&amp;"!$C:$C"), SUBSTITUTE($B$49,"년",""),INDIRECT(OFFSET($B$49, ROW(C59)-ROW($B$49),0)&amp;"!$E:$E"), SUBSTITUTE(OFFSET($B$49, 0, COLUMN(C59)-COLUMN($B$49)),"주","")),)</f>
        <v>0</v>
      </c>
      <c r="D59" s="46">
        <f t="shared" si="132"/>
        <v>0</v>
      </c>
      <c r="E59" s="46">
        <f t="shared" si="132"/>
        <v>0</v>
      </c>
      <c r="F59" s="46">
        <f t="shared" si="132"/>
        <v>0</v>
      </c>
      <c r="G59" s="46">
        <f t="shared" si="132"/>
        <v>0</v>
      </c>
      <c r="H59" s="22">
        <f t="shared" si="103"/>
        <v>0</v>
      </c>
      <c r="I59" s="23" t="str">
        <f t="shared" si="104"/>
        <v/>
      </c>
      <c r="J59" s="2"/>
      <c r="K59" s="20" t="str">
        <f>'사원'!$A11</f>
        <v/>
      </c>
      <c r="L59" s="46">
        <f t="shared" ref="L59:P59" si="133">IFERROR(SUMIFS(INDIRECT(OFFSET($K$49, ROW(L59)-ROW($K$49),0)&amp;"!$L:$L"),INDIRECT(OFFSET($K$49, ROW(L59)-ROW($K$49),0)&amp;"!$C:$C"), SUBSTITUTE($K$49,"년",""),INDIRECT(OFFSET($K$49, ROW(L59)-ROW($K$49),0)&amp;"!$E:$E"), SUBSTITUTE(OFFSET($K$49, 0, COLUMN(L59)-COLUMN($K$49)),"주","")),)</f>
        <v>0</v>
      </c>
      <c r="M59" s="46">
        <f t="shared" si="133"/>
        <v>0</v>
      </c>
      <c r="N59" s="46">
        <f t="shared" si="133"/>
        <v>0</v>
      </c>
      <c r="O59" s="46">
        <f t="shared" si="133"/>
        <v>0</v>
      </c>
      <c r="P59" s="46">
        <f t="shared" si="133"/>
        <v>0</v>
      </c>
      <c r="Q59" s="22">
        <f t="shared" si="106"/>
        <v>0</v>
      </c>
      <c r="R59" s="23" t="str">
        <f t="shared" si="107"/>
        <v/>
      </c>
      <c r="S59" s="2"/>
      <c r="T59" s="20" t="str">
        <f>'사원'!$A11</f>
        <v/>
      </c>
      <c r="U59" s="46">
        <f t="shared" ref="U59:Y59" si="134">IFERROR(SUMIFS(INDIRECT(OFFSET($T$49, ROW(U59)-ROW($T$49),0)&amp;"!$L:$L"),INDIRECT(OFFSET($T$49, ROW(U59)-ROW($T$49),0)&amp;"!$C:$C"), SUBSTITUTE($T$49,"년",""),INDIRECT(OFFSET($T$49, ROW(U59)-ROW($T$49),0)&amp;"!$E:$E"), SUBSTITUTE(OFFSET($T$49, 0, COLUMN(U59)-COLUMN($T$49)),"주","")),)</f>
        <v>0</v>
      </c>
      <c r="V59" s="46">
        <f t="shared" si="134"/>
        <v>0</v>
      </c>
      <c r="W59" s="46">
        <f t="shared" si="134"/>
        <v>0</v>
      </c>
      <c r="X59" s="46">
        <f t="shared" si="134"/>
        <v>0</v>
      </c>
      <c r="Y59" s="46">
        <f t="shared" si="134"/>
        <v>0</v>
      </c>
      <c r="Z59" s="22">
        <f t="shared" si="109"/>
        <v>0</v>
      </c>
      <c r="AA59" s="23" t="str">
        <f t="shared" si="110"/>
        <v/>
      </c>
      <c r="AB59" s="2"/>
    </row>
    <row r="60">
      <c r="A60" s="19"/>
      <c r="B60" s="30" t="s">
        <v>91</v>
      </c>
      <c r="C60" s="31">
        <f t="shared" ref="C60:H60" si="135">IFERROR(SUM(C50:C59),)</f>
        <v>0</v>
      </c>
      <c r="D60" s="32">
        <f t="shared" si="135"/>
        <v>0</v>
      </c>
      <c r="E60" s="32">
        <f t="shared" si="135"/>
        <v>0</v>
      </c>
      <c r="F60" s="32">
        <f t="shared" si="135"/>
        <v>0</v>
      </c>
      <c r="G60" s="33">
        <f t="shared" si="135"/>
        <v>0</v>
      </c>
      <c r="H60" s="32">
        <f t="shared" si="135"/>
        <v>0</v>
      </c>
      <c r="I60" s="33" t="str">
        <f>IFERROR(SUM(I50:I59) / COUNTIF(I50:I59, "&gt;0"), "")</f>
        <v/>
      </c>
      <c r="J60" s="2"/>
      <c r="K60" s="30" t="s">
        <v>91</v>
      </c>
      <c r="L60" s="31">
        <f t="shared" ref="L60:Q60" si="136">IFERROR(SUM(L50:L59),)</f>
        <v>0</v>
      </c>
      <c r="M60" s="32">
        <f t="shared" si="136"/>
        <v>0</v>
      </c>
      <c r="N60" s="32">
        <f t="shared" si="136"/>
        <v>0</v>
      </c>
      <c r="O60" s="32">
        <f t="shared" si="136"/>
        <v>0</v>
      </c>
      <c r="P60" s="33">
        <f t="shared" si="136"/>
        <v>0</v>
      </c>
      <c r="Q60" s="32">
        <f t="shared" si="136"/>
        <v>0</v>
      </c>
      <c r="R60" s="33" t="str">
        <f>IFERROR(SUM(R50:R59) / COUNTIF(R50:R59, "&gt;0"), "")</f>
        <v/>
      </c>
      <c r="S60" s="2"/>
      <c r="T60" s="30" t="s">
        <v>91</v>
      </c>
      <c r="U60" s="31">
        <f t="shared" ref="U60:Z60" si="137">IFERROR(SUM(U50:U59),)</f>
        <v>0</v>
      </c>
      <c r="V60" s="32">
        <f t="shared" si="137"/>
        <v>0</v>
      </c>
      <c r="W60" s="32">
        <f t="shared" si="137"/>
        <v>0</v>
      </c>
      <c r="X60" s="32">
        <f t="shared" si="137"/>
        <v>0</v>
      </c>
      <c r="Y60" s="33">
        <f t="shared" si="137"/>
        <v>0</v>
      </c>
      <c r="Z60" s="32">
        <f t="shared" si="137"/>
        <v>0</v>
      </c>
      <c r="AA60" s="33" t="str">
        <f>IFERROR(SUM(AA50:AA59) / COUNTIF(AA50:AA59, "&gt;0"), "")</f>
        <v/>
      </c>
      <c r="AB60" s="2"/>
    </row>
    <row r="61">
      <c r="A61" s="19"/>
      <c r="B61" s="37" t="s">
        <v>92</v>
      </c>
      <c r="C61" s="38" t="str">
        <f t="shared" ref="C61:I61" si="138">IFERROR(C60/COUNTIF(C50:C59, "&gt;0"),)</f>
        <v/>
      </c>
      <c r="D61" s="39" t="str">
        <f t="shared" si="138"/>
        <v/>
      </c>
      <c r="E61" s="39" t="str">
        <f t="shared" si="138"/>
        <v/>
      </c>
      <c r="F61" s="39" t="str">
        <f t="shared" si="138"/>
        <v/>
      </c>
      <c r="G61" s="39" t="str">
        <f t="shared" si="138"/>
        <v/>
      </c>
      <c r="H61" s="38" t="str">
        <f t="shared" si="138"/>
        <v/>
      </c>
      <c r="I61" s="40" t="str">
        <f t="shared" si="138"/>
        <v/>
      </c>
      <c r="J61" s="2"/>
      <c r="K61" s="37" t="s">
        <v>92</v>
      </c>
      <c r="L61" s="38" t="str">
        <f t="shared" ref="L61:R61" si="139">IFERROR(L60/COUNTIF(L50:L59, "&gt;0"),)</f>
        <v/>
      </c>
      <c r="M61" s="39" t="str">
        <f t="shared" si="139"/>
        <v/>
      </c>
      <c r="N61" s="39" t="str">
        <f t="shared" si="139"/>
        <v/>
      </c>
      <c r="O61" s="39" t="str">
        <f t="shared" si="139"/>
        <v/>
      </c>
      <c r="P61" s="39" t="str">
        <f t="shared" si="139"/>
        <v/>
      </c>
      <c r="Q61" s="38" t="str">
        <f t="shared" si="139"/>
        <v/>
      </c>
      <c r="R61" s="40" t="str">
        <f t="shared" si="139"/>
        <v/>
      </c>
      <c r="S61" s="2"/>
      <c r="T61" s="37" t="s">
        <v>92</v>
      </c>
      <c r="U61" s="38" t="str">
        <f t="shared" ref="U61:AA61" si="140">IFERROR(U60/COUNTIF(U50:U59, "&gt;0"),)</f>
        <v/>
      </c>
      <c r="V61" s="39" t="str">
        <f t="shared" si="140"/>
        <v/>
      </c>
      <c r="W61" s="39" t="str">
        <f t="shared" si="140"/>
        <v/>
      </c>
      <c r="X61" s="39" t="str">
        <f t="shared" si="140"/>
        <v/>
      </c>
      <c r="Y61" s="39" t="str">
        <f t="shared" si="140"/>
        <v/>
      </c>
      <c r="Z61" s="38" t="str">
        <f t="shared" si="140"/>
        <v/>
      </c>
      <c r="AA61" s="40" t="str">
        <f t="shared" si="140"/>
        <v/>
      </c>
      <c r="AB61" s="2"/>
    </row>
    <row r="62" ht="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12"/>
      <c r="B63" s="13" t="str">
        <f>(VALUE(SUBSTITUTE($B$21,"년",""))+9)&amp;"년"</f>
        <v>2031년</v>
      </c>
      <c r="C63" s="16" t="s">
        <v>86</v>
      </c>
      <c r="D63" s="16" t="s">
        <v>87</v>
      </c>
      <c r="E63" s="16" t="s">
        <v>88</v>
      </c>
      <c r="F63" s="16" t="s">
        <v>89</v>
      </c>
      <c r="G63" s="16" t="s">
        <v>90</v>
      </c>
      <c r="H63" s="17" t="s">
        <v>91</v>
      </c>
      <c r="I63" s="18" t="s">
        <v>92</v>
      </c>
      <c r="J63" s="2"/>
      <c r="K63" s="13" t="str">
        <f>(VALUE(SUBSTITUTE($B$21,"년",""))+10)&amp;"년"</f>
        <v>2032년</v>
      </c>
      <c r="L63" s="16" t="s">
        <v>86</v>
      </c>
      <c r="M63" s="16" t="s">
        <v>87</v>
      </c>
      <c r="N63" s="16" t="s">
        <v>88</v>
      </c>
      <c r="O63" s="16" t="s">
        <v>89</v>
      </c>
      <c r="P63" s="16" t="s">
        <v>90</v>
      </c>
      <c r="Q63" s="17" t="s">
        <v>91</v>
      </c>
      <c r="R63" s="18" t="s">
        <v>92</v>
      </c>
      <c r="S63" s="2"/>
      <c r="T63" s="13" t="str">
        <f>(VALUE(SUBSTITUTE($B$21,"년",""))+11)&amp;"년"</f>
        <v>2033년</v>
      </c>
      <c r="U63" s="16" t="s">
        <v>86</v>
      </c>
      <c r="V63" s="16" t="s">
        <v>87</v>
      </c>
      <c r="W63" s="16" t="s">
        <v>88</v>
      </c>
      <c r="X63" s="16" t="s">
        <v>89</v>
      </c>
      <c r="Y63" s="16" t="s">
        <v>90</v>
      </c>
      <c r="Z63" s="17" t="s">
        <v>91</v>
      </c>
      <c r="AA63" s="18" t="s">
        <v>92</v>
      </c>
      <c r="AB63" s="2"/>
    </row>
    <row r="64">
      <c r="A64" s="19"/>
      <c r="B64" s="20" t="str">
        <f>'사원'!$A2</f>
        <v>직원</v>
      </c>
      <c r="C64" s="46">
        <f t="shared" ref="C64:G64" si="141">IFERROR(SUMIFS(INDIRECT(OFFSET($B$63, ROW(C64)-ROW($B$63),0)&amp;"!$L:$L"),INDIRECT(OFFSET($B$63, ROW(C64)-ROW($B$63),0)&amp;"!$C:$C"), SUBSTITUTE($B$63,"년",""),INDIRECT(OFFSET($B$63, ROW(C64)-ROW($B$63),0)&amp;"!$E:$E"), SUBSTITUTE(OFFSET($B$63, 0, COLUMN(C64)-COLUMN($B$63)),"주","")),)</f>
        <v>0</v>
      </c>
      <c r="D64" s="46">
        <f t="shared" si="141"/>
        <v>0</v>
      </c>
      <c r="E64" s="46">
        <f t="shared" si="141"/>
        <v>0</v>
      </c>
      <c r="F64" s="46">
        <f t="shared" si="141"/>
        <v>0</v>
      </c>
      <c r="G64" s="46">
        <f t="shared" si="141"/>
        <v>0</v>
      </c>
      <c r="H64" s="22">
        <f t="shared" ref="H64:H73" si="145">IFERROR(SUM(C64:G64),)</f>
        <v>0</v>
      </c>
      <c r="I64" s="23" t="str">
        <f t="shared" ref="I64:I73" si="146">IFERROR(H64 / COUNTIF(C64:G64, "&gt;0"), "")</f>
        <v/>
      </c>
      <c r="J64" s="2"/>
      <c r="K64" s="20" t="str">
        <f>'사원'!$A2</f>
        <v>직원</v>
      </c>
      <c r="L64" s="46">
        <f t="shared" ref="L64:P64" si="142">IFERROR(SUMIFS(INDIRECT(OFFSET($K$63, ROW(L64)-ROW($K$63),0)&amp;"!$L:$L"),INDIRECT(OFFSET($K$63, ROW(L64)-ROW($K$63),0)&amp;"!$C:$C"), SUBSTITUTE($K$63,"년",""),INDIRECT(OFFSET($K$63, ROW(L64)-ROW($K$63),0)&amp;"!$E:$E"), SUBSTITUTE(OFFSET($K$63, 0, COLUMN(L64)-COLUMN($K$63)),"주","")),)</f>
        <v>0</v>
      </c>
      <c r="M64" s="46">
        <f t="shared" si="142"/>
        <v>0</v>
      </c>
      <c r="N64" s="46">
        <f t="shared" si="142"/>
        <v>0</v>
      </c>
      <c r="O64" s="46">
        <f t="shared" si="142"/>
        <v>0</v>
      </c>
      <c r="P64" s="46">
        <f t="shared" si="142"/>
        <v>0</v>
      </c>
      <c r="Q64" s="22">
        <f t="shared" ref="Q64:Q73" si="148">IFERROR(SUM(L64:P64),)</f>
        <v>0</v>
      </c>
      <c r="R64" s="23" t="str">
        <f t="shared" ref="R64:R73" si="149">IFERROR(Q64 / COUNTIF(L64:P64, "&gt;0"), "")</f>
        <v/>
      </c>
      <c r="S64" s="2"/>
      <c r="T64" s="20" t="str">
        <f>'사원'!$A2</f>
        <v>직원</v>
      </c>
      <c r="U64" s="46">
        <f t="shared" ref="U64:Y64" si="143">IFERROR(SUMIFS(INDIRECT(OFFSET($T$63, ROW(U64)-ROW($T$63),0)&amp;"!$L:$L"),INDIRECT(OFFSET($T$63, ROW(U64)-ROW($T$63),0)&amp;"!$C:$C"), SUBSTITUTE($T$63,"년",""),INDIRECT(OFFSET($T$63, ROW(U64)-ROW($T$63),0)&amp;"!$E:$E"), SUBSTITUTE(OFFSET($T$63, 0, COLUMN(U64)-COLUMN($T$63)),"주","")),)</f>
        <v>0</v>
      </c>
      <c r="V64" s="46">
        <f t="shared" si="143"/>
        <v>0</v>
      </c>
      <c r="W64" s="46">
        <f t="shared" si="143"/>
        <v>0</v>
      </c>
      <c r="X64" s="46">
        <f t="shared" si="143"/>
        <v>0</v>
      </c>
      <c r="Y64" s="46">
        <f t="shared" si="143"/>
        <v>0</v>
      </c>
      <c r="Z64" s="22">
        <f t="shared" ref="Z64:Z73" si="151">IFERROR(SUM(U64:Y64),)</f>
        <v>0</v>
      </c>
      <c r="AA64" s="23" t="str">
        <f t="shared" ref="AA64:AA73" si="152">IFERROR(Z64 / COUNTIF(U64:Y64, "&gt;0"), "")</f>
        <v/>
      </c>
      <c r="AB64" s="2"/>
    </row>
    <row r="65">
      <c r="A65" s="19"/>
      <c r="B65" s="20" t="str">
        <f>'사원'!$A3</f>
        <v/>
      </c>
      <c r="C65" s="46">
        <f t="shared" ref="C65:G65" si="144">IFERROR(SUMIFS(INDIRECT(OFFSET($B$63, ROW(C65)-ROW($B$63),0)&amp;"!$L:$L"),INDIRECT(OFFSET($B$63, ROW(C65)-ROW($B$63),0)&amp;"!$C:$C"), SUBSTITUTE($B$63,"년",""),INDIRECT(OFFSET($B$63, ROW(C65)-ROW($B$63),0)&amp;"!$E:$E"), SUBSTITUTE(OFFSET($B$63, 0, COLUMN(C65)-COLUMN($B$63)),"주","")),)</f>
        <v>0</v>
      </c>
      <c r="D65" s="46">
        <f t="shared" si="144"/>
        <v>0</v>
      </c>
      <c r="E65" s="46">
        <f t="shared" si="144"/>
        <v>0</v>
      </c>
      <c r="F65" s="46">
        <f t="shared" si="144"/>
        <v>0</v>
      </c>
      <c r="G65" s="46">
        <f t="shared" si="144"/>
        <v>0</v>
      </c>
      <c r="H65" s="22">
        <f t="shared" si="145"/>
        <v>0</v>
      </c>
      <c r="I65" s="23" t="str">
        <f t="shared" si="146"/>
        <v/>
      </c>
      <c r="J65" s="2"/>
      <c r="K65" s="20" t="str">
        <f>'사원'!$A3</f>
        <v/>
      </c>
      <c r="L65" s="46">
        <f t="shared" ref="L65:P65" si="147">IFERROR(SUMIFS(INDIRECT(OFFSET($K$63, ROW(L65)-ROW($K$63),0)&amp;"!$L:$L"),INDIRECT(OFFSET($K$63, ROW(L65)-ROW($K$63),0)&amp;"!$C:$C"), SUBSTITUTE($K$63,"년",""),INDIRECT(OFFSET($K$63, ROW(L65)-ROW($K$63),0)&amp;"!$E:$E"), SUBSTITUTE(OFFSET($K$63, 0, COLUMN(L65)-COLUMN($K$63)),"주","")),)</f>
        <v>0</v>
      </c>
      <c r="M65" s="46">
        <f t="shared" si="147"/>
        <v>0</v>
      </c>
      <c r="N65" s="46">
        <f t="shared" si="147"/>
        <v>0</v>
      </c>
      <c r="O65" s="46">
        <f t="shared" si="147"/>
        <v>0</v>
      </c>
      <c r="P65" s="46">
        <f t="shared" si="147"/>
        <v>0</v>
      </c>
      <c r="Q65" s="22">
        <f t="shared" si="148"/>
        <v>0</v>
      </c>
      <c r="R65" s="23" t="str">
        <f t="shared" si="149"/>
        <v/>
      </c>
      <c r="S65" s="2"/>
      <c r="T65" s="20" t="str">
        <f>'사원'!$A3</f>
        <v/>
      </c>
      <c r="U65" s="46">
        <f t="shared" ref="U65:Y65" si="150">IFERROR(SUMIFS(INDIRECT(OFFSET($T$63, ROW(U65)-ROW($T$63),0)&amp;"!$L:$L"),INDIRECT(OFFSET($T$63, ROW(U65)-ROW($T$63),0)&amp;"!$C:$C"), SUBSTITUTE($T$63,"년",""),INDIRECT(OFFSET($T$63, ROW(U65)-ROW($T$63),0)&amp;"!$E:$E"), SUBSTITUTE(OFFSET($T$63, 0, COLUMN(U65)-COLUMN($T$63)),"주","")),)</f>
        <v>0</v>
      </c>
      <c r="V65" s="46">
        <f t="shared" si="150"/>
        <v>0</v>
      </c>
      <c r="W65" s="46">
        <f t="shared" si="150"/>
        <v>0</v>
      </c>
      <c r="X65" s="46">
        <f t="shared" si="150"/>
        <v>0</v>
      </c>
      <c r="Y65" s="46">
        <f t="shared" si="150"/>
        <v>0</v>
      </c>
      <c r="Z65" s="22">
        <f t="shared" si="151"/>
        <v>0</v>
      </c>
      <c r="AA65" s="23" t="str">
        <f t="shared" si="152"/>
        <v/>
      </c>
      <c r="AB65" s="2"/>
    </row>
    <row r="66">
      <c r="A66" s="19"/>
      <c r="B66" s="20" t="str">
        <f>'사원'!$A4</f>
        <v/>
      </c>
      <c r="C66" s="46">
        <f t="shared" ref="C66:G66" si="153">IFERROR(SUMIFS(INDIRECT(OFFSET($B$63, ROW(C66)-ROW($B$63),0)&amp;"!$L:$L"),INDIRECT(OFFSET($B$63, ROW(C66)-ROW($B$63),0)&amp;"!$C:$C"), SUBSTITUTE($B$63,"년",""),INDIRECT(OFFSET($B$63, ROW(C66)-ROW($B$63),0)&amp;"!$E:$E"), SUBSTITUTE(OFFSET($B$63, 0, COLUMN(C66)-COLUMN($B$63)),"주","")),)</f>
        <v>0</v>
      </c>
      <c r="D66" s="46">
        <f t="shared" si="153"/>
        <v>0</v>
      </c>
      <c r="E66" s="46">
        <f t="shared" si="153"/>
        <v>0</v>
      </c>
      <c r="F66" s="46">
        <f t="shared" si="153"/>
        <v>0</v>
      </c>
      <c r="G66" s="46">
        <f t="shared" si="153"/>
        <v>0</v>
      </c>
      <c r="H66" s="22">
        <f t="shared" si="145"/>
        <v>0</v>
      </c>
      <c r="I66" s="23" t="str">
        <f t="shared" si="146"/>
        <v/>
      </c>
      <c r="J66" s="2"/>
      <c r="K66" s="20" t="str">
        <f>'사원'!$A4</f>
        <v/>
      </c>
      <c r="L66" s="46">
        <f t="shared" ref="L66:P66" si="154">IFERROR(SUMIFS(INDIRECT(OFFSET($K$63, ROW(L66)-ROW($K$63),0)&amp;"!$L:$L"),INDIRECT(OFFSET($K$63, ROW(L66)-ROW($K$63),0)&amp;"!$C:$C"), SUBSTITUTE($K$63,"년",""),INDIRECT(OFFSET($K$63, ROW(L66)-ROW($K$63),0)&amp;"!$E:$E"), SUBSTITUTE(OFFSET($K$63, 0, COLUMN(L66)-COLUMN($K$63)),"주","")),)</f>
        <v>0</v>
      </c>
      <c r="M66" s="46">
        <f t="shared" si="154"/>
        <v>0</v>
      </c>
      <c r="N66" s="46">
        <f t="shared" si="154"/>
        <v>0</v>
      </c>
      <c r="O66" s="46">
        <f t="shared" si="154"/>
        <v>0</v>
      </c>
      <c r="P66" s="46">
        <f t="shared" si="154"/>
        <v>0</v>
      </c>
      <c r="Q66" s="22">
        <f t="shared" si="148"/>
        <v>0</v>
      </c>
      <c r="R66" s="23" t="str">
        <f t="shared" si="149"/>
        <v/>
      </c>
      <c r="S66" s="2"/>
      <c r="T66" s="20" t="str">
        <f>'사원'!$A4</f>
        <v/>
      </c>
      <c r="U66" s="46">
        <f t="shared" ref="U66:Y66" si="155">IFERROR(SUMIFS(INDIRECT(OFFSET($T$63, ROW(U66)-ROW($T$63),0)&amp;"!$L:$L"),INDIRECT(OFFSET($T$63, ROW(U66)-ROW($T$63),0)&amp;"!$C:$C"), SUBSTITUTE($T$63,"년",""),INDIRECT(OFFSET($T$63, ROW(U66)-ROW($T$63),0)&amp;"!$E:$E"), SUBSTITUTE(OFFSET($T$63, 0, COLUMN(U66)-COLUMN($T$63)),"주","")),)</f>
        <v>0</v>
      </c>
      <c r="V66" s="46">
        <f t="shared" si="155"/>
        <v>0</v>
      </c>
      <c r="W66" s="46">
        <f t="shared" si="155"/>
        <v>0</v>
      </c>
      <c r="X66" s="46">
        <f t="shared" si="155"/>
        <v>0</v>
      </c>
      <c r="Y66" s="46">
        <f t="shared" si="155"/>
        <v>0</v>
      </c>
      <c r="Z66" s="22">
        <f t="shared" si="151"/>
        <v>0</v>
      </c>
      <c r="AA66" s="23" t="str">
        <f t="shared" si="152"/>
        <v/>
      </c>
      <c r="AB66" s="2"/>
    </row>
    <row r="67">
      <c r="A67" s="19"/>
      <c r="B67" s="20" t="str">
        <f>'사원'!$A5</f>
        <v/>
      </c>
      <c r="C67" s="46">
        <f t="shared" ref="C67:G67" si="156">IFERROR(SUMIFS(INDIRECT(OFFSET($B$63, ROW(C67)-ROW($B$63),0)&amp;"!$L:$L"),INDIRECT(OFFSET($B$63, ROW(C67)-ROW($B$63),0)&amp;"!$C:$C"), SUBSTITUTE($B$63,"년",""),INDIRECT(OFFSET($B$63, ROW(C67)-ROW($B$63),0)&amp;"!$E:$E"), SUBSTITUTE(OFFSET($B$63, 0, COLUMN(C67)-COLUMN($B$63)),"주","")),)</f>
        <v>0</v>
      </c>
      <c r="D67" s="46">
        <f t="shared" si="156"/>
        <v>0</v>
      </c>
      <c r="E67" s="46">
        <f t="shared" si="156"/>
        <v>0</v>
      </c>
      <c r="F67" s="46">
        <f t="shared" si="156"/>
        <v>0</v>
      </c>
      <c r="G67" s="46">
        <f t="shared" si="156"/>
        <v>0</v>
      </c>
      <c r="H67" s="22">
        <f t="shared" si="145"/>
        <v>0</v>
      </c>
      <c r="I67" s="23" t="str">
        <f t="shared" si="146"/>
        <v/>
      </c>
      <c r="J67" s="2"/>
      <c r="K67" s="20" t="str">
        <f>'사원'!$A5</f>
        <v/>
      </c>
      <c r="L67" s="46">
        <f t="shared" ref="L67:P67" si="157">IFERROR(SUMIFS(INDIRECT(OFFSET($K$63, ROW(L67)-ROW($K$63),0)&amp;"!$L:$L"),INDIRECT(OFFSET($K$63, ROW(L67)-ROW($K$63),0)&amp;"!$C:$C"), SUBSTITUTE($K$63,"년",""),INDIRECT(OFFSET($K$63, ROW(L67)-ROW($K$63),0)&amp;"!$E:$E"), SUBSTITUTE(OFFSET($K$63, 0, COLUMN(L67)-COLUMN($K$63)),"주","")),)</f>
        <v>0</v>
      </c>
      <c r="M67" s="46">
        <f t="shared" si="157"/>
        <v>0</v>
      </c>
      <c r="N67" s="46">
        <f t="shared" si="157"/>
        <v>0</v>
      </c>
      <c r="O67" s="46">
        <f t="shared" si="157"/>
        <v>0</v>
      </c>
      <c r="P67" s="46">
        <f t="shared" si="157"/>
        <v>0</v>
      </c>
      <c r="Q67" s="22">
        <f t="shared" si="148"/>
        <v>0</v>
      </c>
      <c r="R67" s="23" t="str">
        <f t="shared" si="149"/>
        <v/>
      </c>
      <c r="S67" s="2"/>
      <c r="T67" s="20" t="str">
        <f>'사원'!$A5</f>
        <v/>
      </c>
      <c r="U67" s="46">
        <f t="shared" ref="U67:Y67" si="158">IFERROR(SUMIFS(INDIRECT(OFFSET($T$63, ROW(U67)-ROW($T$63),0)&amp;"!$L:$L"),INDIRECT(OFFSET($T$63, ROW(U67)-ROW($T$63),0)&amp;"!$C:$C"), SUBSTITUTE($T$63,"년",""),INDIRECT(OFFSET($T$63, ROW(U67)-ROW($T$63),0)&amp;"!$E:$E"), SUBSTITUTE(OFFSET($T$63, 0, COLUMN(U67)-COLUMN($T$63)),"주","")),)</f>
        <v>0</v>
      </c>
      <c r="V67" s="46">
        <f t="shared" si="158"/>
        <v>0</v>
      </c>
      <c r="W67" s="46">
        <f t="shared" si="158"/>
        <v>0</v>
      </c>
      <c r="X67" s="46">
        <f t="shared" si="158"/>
        <v>0</v>
      </c>
      <c r="Y67" s="46">
        <f t="shared" si="158"/>
        <v>0</v>
      </c>
      <c r="Z67" s="22">
        <f t="shared" si="151"/>
        <v>0</v>
      </c>
      <c r="AA67" s="23" t="str">
        <f t="shared" si="152"/>
        <v/>
      </c>
      <c r="AB67" s="2"/>
    </row>
    <row r="68">
      <c r="A68" s="19"/>
      <c r="B68" s="20" t="str">
        <f>'사원'!$A6</f>
        <v/>
      </c>
      <c r="C68" s="46">
        <f t="shared" ref="C68:G68" si="159">IFERROR(SUMIFS(INDIRECT(OFFSET($B$63, ROW(C68)-ROW($B$63),0)&amp;"!$L:$L"),INDIRECT(OFFSET($B$63, ROW(C68)-ROW($B$63),0)&amp;"!$C:$C"), SUBSTITUTE($B$63,"년",""),INDIRECT(OFFSET($B$63, ROW(C68)-ROW($B$63),0)&amp;"!$E:$E"), SUBSTITUTE(OFFSET($B$63, 0, COLUMN(C68)-COLUMN($B$63)),"주","")),)</f>
        <v>0</v>
      </c>
      <c r="D68" s="46">
        <f t="shared" si="159"/>
        <v>0</v>
      </c>
      <c r="E68" s="46">
        <f t="shared" si="159"/>
        <v>0</v>
      </c>
      <c r="F68" s="46">
        <f t="shared" si="159"/>
        <v>0</v>
      </c>
      <c r="G68" s="46">
        <f t="shared" si="159"/>
        <v>0</v>
      </c>
      <c r="H68" s="22">
        <f t="shared" si="145"/>
        <v>0</v>
      </c>
      <c r="I68" s="23" t="str">
        <f t="shared" si="146"/>
        <v/>
      </c>
      <c r="J68" s="2"/>
      <c r="K68" s="20" t="str">
        <f>'사원'!$A6</f>
        <v/>
      </c>
      <c r="L68" s="46">
        <f t="shared" ref="L68:P68" si="160">IFERROR(SUMIFS(INDIRECT(OFFSET($K$63, ROW(L68)-ROW($K$63),0)&amp;"!$L:$L"),INDIRECT(OFFSET($K$63, ROW(L68)-ROW($K$63),0)&amp;"!$C:$C"), SUBSTITUTE($K$63,"년",""),INDIRECT(OFFSET($K$63, ROW(L68)-ROW($K$63),0)&amp;"!$E:$E"), SUBSTITUTE(OFFSET($K$63, 0, COLUMN(L68)-COLUMN($K$63)),"주","")),)</f>
        <v>0</v>
      </c>
      <c r="M68" s="46">
        <f t="shared" si="160"/>
        <v>0</v>
      </c>
      <c r="N68" s="46">
        <f t="shared" si="160"/>
        <v>0</v>
      </c>
      <c r="O68" s="46">
        <f t="shared" si="160"/>
        <v>0</v>
      </c>
      <c r="P68" s="46">
        <f t="shared" si="160"/>
        <v>0</v>
      </c>
      <c r="Q68" s="22">
        <f t="shared" si="148"/>
        <v>0</v>
      </c>
      <c r="R68" s="23" t="str">
        <f t="shared" si="149"/>
        <v/>
      </c>
      <c r="S68" s="2"/>
      <c r="T68" s="20" t="str">
        <f>'사원'!$A6</f>
        <v/>
      </c>
      <c r="U68" s="46">
        <f t="shared" ref="U68:Y68" si="161">IFERROR(SUMIFS(INDIRECT(OFFSET($T$63, ROW(U68)-ROW($T$63),0)&amp;"!$L:$L"),INDIRECT(OFFSET($T$63, ROW(U68)-ROW($T$63),0)&amp;"!$C:$C"), SUBSTITUTE($T$63,"년",""),INDIRECT(OFFSET($T$63, ROW(U68)-ROW($T$63),0)&amp;"!$E:$E"), SUBSTITUTE(OFFSET($T$63, 0, COLUMN(U68)-COLUMN($T$63)),"주","")),)</f>
        <v>0</v>
      </c>
      <c r="V68" s="46">
        <f t="shared" si="161"/>
        <v>0</v>
      </c>
      <c r="W68" s="46">
        <f t="shared" si="161"/>
        <v>0</v>
      </c>
      <c r="X68" s="46">
        <f t="shared" si="161"/>
        <v>0</v>
      </c>
      <c r="Y68" s="46">
        <f t="shared" si="161"/>
        <v>0</v>
      </c>
      <c r="Z68" s="22">
        <f t="shared" si="151"/>
        <v>0</v>
      </c>
      <c r="AA68" s="23" t="str">
        <f t="shared" si="152"/>
        <v/>
      </c>
      <c r="AB68" s="2"/>
    </row>
    <row r="69">
      <c r="A69" s="19"/>
      <c r="B69" s="20" t="str">
        <f>'사원'!$A7</f>
        <v/>
      </c>
      <c r="C69" s="46">
        <f t="shared" ref="C69:G69" si="162">IFERROR(SUMIFS(INDIRECT(OFFSET($B$63, ROW(C69)-ROW($B$63),0)&amp;"!$L:$L"),INDIRECT(OFFSET($B$63, ROW(C69)-ROW($B$63),0)&amp;"!$C:$C"), SUBSTITUTE($B$63,"년",""),INDIRECT(OFFSET($B$63, ROW(C69)-ROW($B$63),0)&amp;"!$E:$E"), SUBSTITUTE(OFFSET($B$63, 0, COLUMN(C69)-COLUMN($B$63)),"주","")),)</f>
        <v>0</v>
      </c>
      <c r="D69" s="46">
        <f t="shared" si="162"/>
        <v>0</v>
      </c>
      <c r="E69" s="46">
        <f t="shared" si="162"/>
        <v>0</v>
      </c>
      <c r="F69" s="46">
        <f t="shared" si="162"/>
        <v>0</v>
      </c>
      <c r="G69" s="46">
        <f t="shared" si="162"/>
        <v>0</v>
      </c>
      <c r="H69" s="22">
        <f t="shared" si="145"/>
        <v>0</v>
      </c>
      <c r="I69" s="23" t="str">
        <f t="shared" si="146"/>
        <v/>
      </c>
      <c r="J69" s="2"/>
      <c r="K69" s="20" t="str">
        <f>'사원'!$A7</f>
        <v/>
      </c>
      <c r="L69" s="46">
        <f t="shared" ref="L69:P69" si="163">IFERROR(SUMIFS(INDIRECT(OFFSET($K$63, ROW(L69)-ROW($K$63),0)&amp;"!$L:$L"),INDIRECT(OFFSET($K$63, ROW(L69)-ROW($K$63),0)&amp;"!$C:$C"), SUBSTITUTE($K$63,"년",""),INDIRECT(OFFSET($K$63, ROW(L69)-ROW($K$63),0)&amp;"!$E:$E"), SUBSTITUTE(OFFSET($K$63, 0, COLUMN(L69)-COLUMN($K$63)),"주","")),)</f>
        <v>0</v>
      </c>
      <c r="M69" s="46">
        <f t="shared" si="163"/>
        <v>0</v>
      </c>
      <c r="N69" s="46">
        <f t="shared" si="163"/>
        <v>0</v>
      </c>
      <c r="O69" s="46">
        <f t="shared" si="163"/>
        <v>0</v>
      </c>
      <c r="P69" s="46">
        <f t="shared" si="163"/>
        <v>0</v>
      </c>
      <c r="Q69" s="22">
        <f t="shared" si="148"/>
        <v>0</v>
      </c>
      <c r="R69" s="23" t="str">
        <f t="shared" si="149"/>
        <v/>
      </c>
      <c r="S69" s="2"/>
      <c r="T69" s="20" t="str">
        <f>'사원'!$A7</f>
        <v/>
      </c>
      <c r="U69" s="46">
        <f t="shared" ref="U69:Y69" si="164">IFERROR(SUMIFS(INDIRECT(OFFSET($T$63, ROW(U69)-ROW($T$63),0)&amp;"!$L:$L"),INDIRECT(OFFSET($T$63, ROW(U69)-ROW($T$63),0)&amp;"!$C:$C"), SUBSTITUTE($T$63,"년",""),INDIRECT(OFFSET($T$63, ROW(U69)-ROW($T$63),0)&amp;"!$E:$E"), SUBSTITUTE(OFFSET($T$63, 0, COLUMN(U69)-COLUMN($T$63)),"주","")),)</f>
        <v>0</v>
      </c>
      <c r="V69" s="46">
        <f t="shared" si="164"/>
        <v>0</v>
      </c>
      <c r="W69" s="46">
        <f t="shared" si="164"/>
        <v>0</v>
      </c>
      <c r="X69" s="46">
        <f t="shared" si="164"/>
        <v>0</v>
      </c>
      <c r="Y69" s="46">
        <f t="shared" si="164"/>
        <v>0</v>
      </c>
      <c r="Z69" s="22">
        <f t="shared" si="151"/>
        <v>0</v>
      </c>
      <c r="AA69" s="23" t="str">
        <f t="shared" si="152"/>
        <v/>
      </c>
      <c r="AB69" s="2"/>
    </row>
    <row r="70">
      <c r="A70" s="19"/>
      <c r="B70" s="20" t="str">
        <f>'사원'!$A8</f>
        <v/>
      </c>
      <c r="C70" s="46">
        <f t="shared" ref="C70:G70" si="165">IFERROR(SUMIFS(INDIRECT(OFFSET($B$63, ROW(C70)-ROW($B$63),0)&amp;"!$L:$L"),INDIRECT(OFFSET($B$63, ROW(C70)-ROW($B$63),0)&amp;"!$C:$C"), SUBSTITUTE($B$63,"년",""),INDIRECT(OFFSET($B$63, ROW(C70)-ROW($B$63),0)&amp;"!$E:$E"), SUBSTITUTE(OFFSET($B$63, 0, COLUMN(C70)-COLUMN($B$63)),"주","")),)</f>
        <v>0</v>
      </c>
      <c r="D70" s="46">
        <f t="shared" si="165"/>
        <v>0</v>
      </c>
      <c r="E70" s="46">
        <f t="shared" si="165"/>
        <v>0</v>
      </c>
      <c r="F70" s="46">
        <f t="shared" si="165"/>
        <v>0</v>
      </c>
      <c r="G70" s="46">
        <f t="shared" si="165"/>
        <v>0</v>
      </c>
      <c r="H70" s="22">
        <f t="shared" si="145"/>
        <v>0</v>
      </c>
      <c r="I70" s="23" t="str">
        <f t="shared" si="146"/>
        <v/>
      </c>
      <c r="J70" s="2"/>
      <c r="K70" s="20" t="str">
        <f>'사원'!$A8</f>
        <v/>
      </c>
      <c r="L70" s="46">
        <f t="shared" ref="L70:P70" si="166">IFERROR(SUMIFS(INDIRECT(OFFSET($K$63, ROW(L70)-ROW($K$63),0)&amp;"!$L:$L"),INDIRECT(OFFSET($K$63, ROW(L70)-ROW($K$63),0)&amp;"!$C:$C"), SUBSTITUTE($K$63,"년",""),INDIRECT(OFFSET($K$63, ROW(L70)-ROW($K$63),0)&amp;"!$E:$E"), SUBSTITUTE(OFFSET($K$63, 0, COLUMN(L70)-COLUMN($K$63)),"주","")),)</f>
        <v>0</v>
      </c>
      <c r="M70" s="46">
        <f t="shared" si="166"/>
        <v>0</v>
      </c>
      <c r="N70" s="46">
        <f t="shared" si="166"/>
        <v>0</v>
      </c>
      <c r="O70" s="46">
        <f t="shared" si="166"/>
        <v>0</v>
      </c>
      <c r="P70" s="46">
        <f t="shared" si="166"/>
        <v>0</v>
      </c>
      <c r="Q70" s="22">
        <f t="shared" si="148"/>
        <v>0</v>
      </c>
      <c r="R70" s="23" t="str">
        <f t="shared" si="149"/>
        <v/>
      </c>
      <c r="S70" s="2"/>
      <c r="T70" s="20" t="str">
        <f>'사원'!$A8</f>
        <v/>
      </c>
      <c r="U70" s="46">
        <f t="shared" ref="U70:Y70" si="167">IFERROR(SUMIFS(INDIRECT(OFFSET($T$63, ROW(U70)-ROW($T$63),0)&amp;"!$L:$L"),INDIRECT(OFFSET($T$63, ROW(U70)-ROW($T$63),0)&amp;"!$C:$C"), SUBSTITUTE($T$63,"년",""),INDIRECT(OFFSET($T$63, ROW(U70)-ROW($T$63),0)&amp;"!$E:$E"), SUBSTITUTE(OFFSET($T$63, 0, COLUMN(U70)-COLUMN($T$63)),"주","")),)</f>
        <v>0</v>
      </c>
      <c r="V70" s="46">
        <f t="shared" si="167"/>
        <v>0</v>
      </c>
      <c r="W70" s="46">
        <f t="shared" si="167"/>
        <v>0</v>
      </c>
      <c r="X70" s="46">
        <f t="shared" si="167"/>
        <v>0</v>
      </c>
      <c r="Y70" s="46">
        <f t="shared" si="167"/>
        <v>0</v>
      </c>
      <c r="Z70" s="22">
        <f t="shared" si="151"/>
        <v>0</v>
      </c>
      <c r="AA70" s="23" t="str">
        <f t="shared" si="152"/>
        <v/>
      </c>
      <c r="AB70" s="2"/>
    </row>
    <row r="71">
      <c r="A71" s="19"/>
      <c r="B71" s="20" t="str">
        <f>'사원'!$A9</f>
        <v/>
      </c>
      <c r="C71" s="46">
        <f t="shared" ref="C71:G71" si="168">IFERROR(SUMIFS(INDIRECT(OFFSET($B$63, ROW(C71)-ROW($B$63),0)&amp;"!$L:$L"),INDIRECT(OFFSET($B$63, ROW(C71)-ROW($B$63),0)&amp;"!$C:$C"), SUBSTITUTE($B$63,"년",""),INDIRECT(OFFSET($B$63, ROW(C71)-ROW($B$63),0)&amp;"!$E:$E"), SUBSTITUTE(OFFSET($B$63, 0, COLUMN(C71)-COLUMN($B$63)),"주","")),)</f>
        <v>0</v>
      </c>
      <c r="D71" s="46">
        <f t="shared" si="168"/>
        <v>0</v>
      </c>
      <c r="E71" s="46">
        <f t="shared" si="168"/>
        <v>0</v>
      </c>
      <c r="F71" s="46">
        <f t="shared" si="168"/>
        <v>0</v>
      </c>
      <c r="G71" s="46">
        <f t="shared" si="168"/>
        <v>0</v>
      </c>
      <c r="H71" s="22">
        <f t="shared" si="145"/>
        <v>0</v>
      </c>
      <c r="I71" s="23" t="str">
        <f t="shared" si="146"/>
        <v/>
      </c>
      <c r="J71" s="2"/>
      <c r="K71" s="20" t="str">
        <f>'사원'!$A9</f>
        <v/>
      </c>
      <c r="L71" s="46">
        <f t="shared" ref="L71:P71" si="169">IFERROR(SUMIFS(INDIRECT(OFFSET($K$63, ROW(L71)-ROW($K$63),0)&amp;"!$L:$L"),INDIRECT(OFFSET($K$63, ROW(L71)-ROW($K$63),0)&amp;"!$C:$C"), SUBSTITUTE($K$63,"년",""),INDIRECT(OFFSET($K$63, ROW(L71)-ROW($K$63),0)&amp;"!$E:$E"), SUBSTITUTE(OFFSET($K$63, 0, COLUMN(L71)-COLUMN($K$63)),"주","")),)</f>
        <v>0</v>
      </c>
      <c r="M71" s="46">
        <f t="shared" si="169"/>
        <v>0</v>
      </c>
      <c r="N71" s="46">
        <f t="shared" si="169"/>
        <v>0</v>
      </c>
      <c r="O71" s="46">
        <f t="shared" si="169"/>
        <v>0</v>
      </c>
      <c r="P71" s="46">
        <f t="shared" si="169"/>
        <v>0</v>
      </c>
      <c r="Q71" s="22">
        <f t="shared" si="148"/>
        <v>0</v>
      </c>
      <c r="R71" s="23" t="str">
        <f t="shared" si="149"/>
        <v/>
      </c>
      <c r="S71" s="2"/>
      <c r="T71" s="20" t="str">
        <f>'사원'!$A9</f>
        <v/>
      </c>
      <c r="U71" s="46">
        <f t="shared" ref="U71:Y71" si="170">IFERROR(SUMIFS(INDIRECT(OFFSET($T$63, ROW(U71)-ROW($T$63),0)&amp;"!$L:$L"),INDIRECT(OFFSET($T$63, ROW(U71)-ROW($T$63),0)&amp;"!$C:$C"), SUBSTITUTE($T$63,"년",""),INDIRECT(OFFSET($T$63, ROW(U71)-ROW($T$63),0)&amp;"!$E:$E"), SUBSTITUTE(OFFSET($T$63, 0, COLUMN(U71)-COLUMN($T$63)),"주","")),)</f>
        <v>0</v>
      </c>
      <c r="V71" s="46">
        <f t="shared" si="170"/>
        <v>0</v>
      </c>
      <c r="W71" s="46">
        <f t="shared" si="170"/>
        <v>0</v>
      </c>
      <c r="X71" s="46">
        <f t="shared" si="170"/>
        <v>0</v>
      </c>
      <c r="Y71" s="46">
        <f t="shared" si="170"/>
        <v>0</v>
      </c>
      <c r="Z71" s="22">
        <f t="shared" si="151"/>
        <v>0</v>
      </c>
      <c r="AA71" s="23" t="str">
        <f t="shared" si="152"/>
        <v/>
      </c>
      <c r="AB71" s="2"/>
    </row>
    <row r="72">
      <c r="A72" s="19"/>
      <c r="B72" s="20" t="str">
        <f>'사원'!$A10</f>
        <v/>
      </c>
      <c r="C72" s="46">
        <f t="shared" ref="C72:G72" si="171">IFERROR(SUMIFS(INDIRECT(OFFSET($B$63, ROW(C72)-ROW($B$63),0)&amp;"!$L:$L"),INDIRECT(OFFSET($B$63, ROW(C72)-ROW($B$63),0)&amp;"!$C:$C"), SUBSTITUTE($B$63,"년",""),INDIRECT(OFFSET($B$63, ROW(C72)-ROW($B$63),0)&amp;"!$E:$E"), SUBSTITUTE(OFFSET($B$63, 0, COLUMN(C72)-COLUMN($B$63)),"주","")),)</f>
        <v>0</v>
      </c>
      <c r="D72" s="46">
        <f t="shared" si="171"/>
        <v>0</v>
      </c>
      <c r="E72" s="46">
        <f t="shared" si="171"/>
        <v>0</v>
      </c>
      <c r="F72" s="46">
        <f t="shared" si="171"/>
        <v>0</v>
      </c>
      <c r="G72" s="46">
        <f t="shared" si="171"/>
        <v>0</v>
      </c>
      <c r="H72" s="22">
        <f t="shared" si="145"/>
        <v>0</v>
      </c>
      <c r="I72" s="23" t="str">
        <f t="shared" si="146"/>
        <v/>
      </c>
      <c r="J72" s="2"/>
      <c r="K72" s="20" t="str">
        <f>'사원'!$A10</f>
        <v/>
      </c>
      <c r="L72" s="46">
        <f t="shared" ref="L72:P72" si="172">IFERROR(SUMIFS(INDIRECT(OFFSET($K$63, ROW(L72)-ROW($K$63),0)&amp;"!$L:$L"),INDIRECT(OFFSET($K$63, ROW(L72)-ROW($K$63),0)&amp;"!$C:$C"), SUBSTITUTE($K$63,"년",""),INDIRECT(OFFSET($K$63, ROW(L72)-ROW($K$63),0)&amp;"!$E:$E"), SUBSTITUTE(OFFSET($K$63, 0, COLUMN(L72)-COLUMN($K$63)),"주","")),)</f>
        <v>0</v>
      </c>
      <c r="M72" s="46">
        <f t="shared" si="172"/>
        <v>0</v>
      </c>
      <c r="N72" s="46">
        <f t="shared" si="172"/>
        <v>0</v>
      </c>
      <c r="O72" s="46">
        <f t="shared" si="172"/>
        <v>0</v>
      </c>
      <c r="P72" s="46">
        <f t="shared" si="172"/>
        <v>0</v>
      </c>
      <c r="Q72" s="22">
        <f t="shared" si="148"/>
        <v>0</v>
      </c>
      <c r="R72" s="23" t="str">
        <f t="shared" si="149"/>
        <v/>
      </c>
      <c r="S72" s="2"/>
      <c r="T72" s="20" t="str">
        <f>'사원'!$A10</f>
        <v/>
      </c>
      <c r="U72" s="46">
        <f t="shared" ref="U72:Y72" si="173">IFERROR(SUMIFS(INDIRECT(OFFSET($T$63, ROW(U72)-ROW($T$63),0)&amp;"!$L:$L"),INDIRECT(OFFSET($T$63, ROW(U72)-ROW($T$63),0)&amp;"!$C:$C"), SUBSTITUTE($T$63,"년",""),INDIRECT(OFFSET($T$63, ROW(U72)-ROW($T$63),0)&amp;"!$E:$E"), SUBSTITUTE(OFFSET($T$63, 0, COLUMN(U72)-COLUMN($T$63)),"주","")),)</f>
        <v>0</v>
      </c>
      <c r="V72" s="46">
        <f t="shared" si="173"/>
        <v>0</v>
      </c>
      <c r="W72" s="46">
        <f t="shared" si="173"/>
        <v>0</v>
      </c>
      <c r="X72" s="46">
        <f t="shared" si="173"/>
        <v>0</v>
      </c>
      <c r="Y72" s="46">
        <f t="shared" si="173"/>
        <v>0</v>
      </c>
      <c r="Z72" s="22">
        <f t="shared" si="151"/>
        <v>0</v>
      </c>
      <c r="AA72" s="23" t="str">
        <f t="shared" si="152"/>
        <v/>
      </c>
      <c r="AB72" s="2"/>
    </row>
    <row r="73">
      <c r="A73" s="19"/>
      <c r="B73" s="20" t="str">
        <f>'사원'!$A11</f>
        <v/>
      </c>
      <c r="C73" s="46">
        <f t="shared" ref="C73:G73" si="174">IFERROR(SUMIFS(INDIRECT(OFFSET($B$63, ROW(C73)-ROW($B$63),0)&amp;"!$L:$L"),INDIRECT(OFFSET($B$63, ROW(C73)-ROW($B$63),0)&amp;"!$C:$C"), SUBSTITUTE($B$63,"년",""),INDIRECT(OFFSET($B$63, ROW(C73)-ROW($B$63),0)&amp;"!$E:$E"), SUBSTITUTE(OFFSET($B$63, 0, COLUMN(C73)-COLUMN($B$63)),"주","")),)</f>
        <v>0</v>
      </c>
      <c r="D73" s="46">
        <f t="shared" si="174"/>
        <v>0</v>
      </c>
      <c r="E73" s="46">
        <f t="shared" si="174"/>
        <v>0</v>
      </c>
      <c r="F73" s="46">
        <f t="shared" si="174"/>
        <v>0</v>
      </c>
      <c r="G73" s="46">
        <f t="shared" si="174"/>
        <v>0</v>
      </c>
      <c r="H73" s="22">
        <f t="shared" si="145"/>
        <v>0</v>
      </c>
      <c r="I73" s="23" t="str">
        <f t="shared" si="146"/>
        <v/>
      </c>
      <c r="J73" s="2"/>
      <c r="K73" s="20" t="str">
        <f>'사원'!$A11</f>
        <v/>
      </c>
      <c r="L73" s="46">
        <f t="shared" ref="L73:P73" si="175">IFERROR(SUMIFS(INDIRECT(OFFSET($K$63, ROW(L73)-ROW($K$63),0)&amp;"!$L:$L"),INDIRECT(OFFSET($K$63, ROW(L73)-ROW($K$63),0)&amp;"!$C:$C"), SUBSTITUTE($K$63,"년",""),INDIRECT(OFFSET($K$63, ROW(L73)-ROW($K$63),0)&amp;"!$E:$E"), SUBSTITUTE(OFFSET($K$63, 0, COLUMN(L73)-COLUMN($K$63)),"주","")),)</f>
        <v>0</v>
      </c>
      <c r="M73" s="46">
        <f t="shared" si="175"/>
        <v>0</v>
      </c>
      <c r="N73" s="46">
        <f t="shared" si="175"/>
        <v>0</v>
      </c>
      <c r="O73" s="46">
        <f t="shared" si="175"/>
        <v>0</v>
      </c>
      <c r="P73" s="46">
        <f t="shared" si="175"/>
        <v>0</v>
      </c>
      <c r="Q73" s="22">
        <f t="shared" si="148"/>
        <v>0</v>
      </c>
      <c r="R73" s="23" t="str">
        <f t="shared" si="149"/>
        <v/>
      </c>
      <c r="S73" s="2"/>
      <c r="T73" s="20" t="str">
        <f>'사원'!$A11</f>
        <v/>
      </c>
      <c r="U73" s="46">
        <f t="shared" ref="U73:Y73" si="176">IFERROR(SUMIFS(INDIRECT(OFFSET($T$63, ROW(U73)-ROW($T$63),0)&amp;"!$L:$L"),INDIRECT(OFFSET($T$63, ROW(U73)-ROW($T$63),0)&amp;"!$C:$C"), SUBSTITUTE($T$63,"년",""),INDIRECT(OFFSET($T$63, ROW(U73)-ROW($T$63),0)&amp;"!$E:$E"), SUBSTITUTE(OFFSET($T$63, 0, COLUMN(U73)-COLUMN($T$63)),"주","")),)</f>
        <v>0</v>
      </c>
      <c r="V73" s="46">
        <f t="shared" si="176"/>
        <v>0</v>
      </c>
      <c r="W73" s="46">
        <f t="shared" si="176"/>
        <v>0</v>
      </c>
      <c r="X73" s="46">
        <f t="shared" si="176"/>
        <v>0</v>
      </c>
      <c r="Y73" s="46">
        <f t="shared" si="176"/>
        <v>0</v>
      </c>
      <c r="Z73" s="22">
        <f t="shared" si="151"/>
        <v>0</v>
      </c>
      <c r="AA73" s="23" t="str">
        <f t="shared" si="152"/>
        <v/>
      </c>
      <c r="AB73" s="2"/>
    </row>
    <row r="74">
      <c r="A74" s="19"/>
      <c r="B74" s="30" t="s">
        <v>91</v>
      </c>
      <c r="C74" s="31">
        <f t="shared" ref="C74:H74" si="177">IFERROR(SUM(C64:C73),)</f>
        <v>0</v>
      </c>
      <c r="D74" s="32">
        <f t="shared" si="177"/>
        <v>0</v>
      </c>
      <c r="E74" s="32">
        <f t="shared" si="177"/>
        <v>0</v>
      </c>
      <c r="F74" s="32">
        <f t="shared" si="177"/>
        <v>0</v>
      </c>
      <c r="G74" s="33">
        <f t="shared" si="177"/>
        <v>0</v>
      </c>
      <c r="H74" s="32">
        <f t="shared" si="177"/>
        <v>0</v>
      </c>
      <c r="I74" s="33" t="str">
        <f>IFERROR(SUM(I64:I73) / COUNTIF(I64:I73, "&gt;0"), "")</f>
        <v/>
      </c>
      <c r="J74" s="2"/>
      <c r="K74" s="30" t="s">
        <v>91</v>
      </c>
      <c r="L74" s="31">
        <f t="shared" ref="L74:Q74" si="178">IFERROR(SUM(L64:L73),)</f>
        <v>0</v>
      </c>
      <c r="M74" s="32">
        <f t="shared" si="178"/>
        <v>0</v>
      </c>
      <c r="N74" s="32">
        <f t="shared" si="178"/>
        <v>0</v>
      </c>
      <c r="O74" s="32">
        <f t="shared" si="178"/>
        <v>0</v>
      </c>
      <c r="P74" s="33">
        <f t="shared" si="178"/>
        <v>0</v>
      </c>
      <c r="Q74" s="32">
        <f t="shared" si="178"/>
        <v>0</v>
      </c>
      <c r="R74" s="33" t="str">
        <f>IFERROR(SUM(R64:R73) / COUNTIF(R64:R73, "&gt;0"), "")</f>
        <v/>
      </c>
      <c r="S74" s="2"/>
      <c r="T74" s="30" t="s">
        <v>91</v>
      </c>
      <c r="U74" s="31">
        <f t="shared" ref="U74:Z74" si="179">IFERROR(SUM(U64:U73),)</f>
        <v>0</v>
      </c>
      <c r="V74" s="32">
        <f t="shared" si="179"/>
        <v>0</v>
      </c>
      <c r="W74" s="32">
        <f t="shared" si="179"/>
        <v>0</v>
      </c>
      <c r="X74" s="32">
        <f t="shared" si="179"/>
        <v>0</v>
      </c>
      <c r="Y74" s="33">
        <f t="shared" si="179"/>
        <v>0</v>
      </c>
      <c r="Z74" s="32">
        <f t="shared" si="179"/>
        <v>0</v>
      </c>
      <c r="AA74" s="33" t="str">
        <f>IFERROR(SUM(AA64:AA73) / COUNTIF(AA64:AA73, "&gt;0"), "")</f>
        <v/>
      </c>
      <c r="AB74" s="2"/>
    </row>
    <row r="75">
      <c r="A75" s="19"/>
      <c r="B75" s="37" t="s">
        <v>92</v>
      </c>
      <c r="C75" s="38" t="str">
        <f t="shared" ref="C75:I75" si="180">IFERROR(C74/COUNTIF(C64:C73, "&gt;0"),)</f>
        <v/>
      </c>
      <c r="D75" s="39" t="str">
        <f t="shared" si="180"/>
        <v/>
      </c>
      <c r="E75" s="39" t="str">
        <f t="shared" si="180"/>
        <v/>
      </c>
      <c r="F75" s="39" t="str">
        <f t="shared" si="180"/>
        <v/>
      </c>
      <c r="G75" s="39" t="str">
        <f t="shared" si="180"/>
        <v/>
      </c>
      <c r="H75" s="38" t="str">
        <f t="shared" si="180"/>
        <v/>
      </c>
      <c r="I75" s="40" t="str">
        <f t="shared" si="180"/>
        <v/>
      </c>
      <c r="J75" s="2"/>
      <c r="K75" s="37" t="s">
        <v>92</v>
      </c>
      <c r="L75" s="38" t="str">
        <f t="shared" ref="L75:R75" si="181">IFERROR(L74/COUNTIF(L64:L73, "&gt;0"),)</f>
        <v/>
      </c>
      <c r="M75" s="39" t="str">
        <f t="shared" si="181"/>
        <v/>
      </c>
      <c r="N75" s="39" t="str">
        <f t="shared" si="181"/>
        <v/>
      </c>
      <c r="O75" s="39" t="str">
        <f t="shared" si="181"/>
        <v/>
      </c>
      <c r="P75" s="39" t="str">
        <f t="shared" si="181"/>
        <v/>
      </c>
      <c r="Q75" s="38" t="str">
        <f t="shared" si="181"/>
        <v/>
      </c>
      <c r="R75" s="40" t="str">
        <f t="shared" si="181"/>
        <v/>
      </c>
      <c r="S75" s="2"/>
      <c r="T75" s="37" t="s">
        <v>92</v>
      </c>
      <c r="U75" s="38" t="str">
        <f t="shared" ref="U75:AA75" si="182">IFERROR(U74/COUNTIF(U64:U73, "&gt;0"),)</f>
        <v/>
      </c>
      <c r="V75" s="39" t="str">
        <f t="shared" si="182"/>
        <v/>
      </c>
      <c r="W75" s="39" t="str">
        <f t="shared" si="182"/>
        <v/>
      </c>
      <c r="X75" s="39" t="str">
        <f t="shared" si="182"/>
        <v/>
      </c>
      <c r="Y75" s="39" t="str">
        <f t="shared" si="182"/>
        <v/>
      </c>
      <c r="Z75" s="38" t="str">
        <f t="shared" si="182"/>
        <v/>
      </c>
      <c r="AA75" s="40" t="str">
        <f t="shared" si="182"/>
        <v/>
      </c>
      <c r="AB75" s="2"/>
    </row>
    <row r="76" ht="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sheetData>
  <dataValidations>
    <dataValidation type="list" allowBlank="1" showErrorMessage="1" sqref="C5">
      <formula1>목록년</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2" max="9" width="8.71"/>
    <col customWidth="1" min="10" max="10" width="1.57"/>
    <col customWidth="1" min="11" max="18" width="8.71"/>
    <col customWidth="1" min="19" max="19" width="1.57"/>
    <col customWidth="1" min="20" max="27" width="8.71"/>
    <col customWidth="1" min="28" max="28" width="1.57"/>
  </cols>
  <sheetData>
    <row r="1" ht="7.5" customHeight="1">
      <c r="A1" s="1"/>
      <c r="B1" s="1"/>
      <c r="C1" s="2"/>
      <c r="D1" s="2"/>
      <c r="E1" s="2"/>
      <c r="F1" s="2"/>
      <c r="G1" s="2"/>
      <c r="H1" s="2"/>
      <c r="I1" s="2"/>
      <c r="J1" s="2"/>
      <c r="K1" s="2"/>
      <c r="L1" s="2"/>
      <c r="M1" s="2"/>
      <c r="N1" s="2"/>
      <c r="O1" s="2"/>
      <c r="P1" s="2"/>
      <c r="Q1" s="2"/>
      <c r="R1" s="2"/>
      <c r="S1" s="2"/>
      <c r="T1" s="2"/>
      <c r="U1" s="2"/>
      <c r="V1" s="2"/>
      <c r="W1" s="2"/>
      <c r="X1" s="2"/>
      <c r="Y1" s="2"/>
      <c r="Z1" s="2"/>
      <c r="AA1" s="2"/>
      <c r="AB1" s="2"/>
    </row>
    <row r="2">
      <c r="A2" s="1"/>
      <c r="B2" s="3" t="s">
        <v>0</v>
      </c>
      <c r="C2" s="2"/>
      <c r="D2" s="2"/>
      <c r="E2" s="2"/>
      <c r="F2" s="2"/>
      <c r="G2" s="2"/>
      <c r="H2" s="2"/>
      <c r="I2" s="2"/>
      <c r="J2" s="2"/>
      <c r="K2" s="2"/>
      <c r="L2" s="2"/>
      <c r="M2" s="2"/>
      <c r="N2" s="6"/>
      <c r="O2" s="2"/>
      <c r="P2" s="2"/>
      <c r="Q2" s="2"/>
      <c r="R2" s="2"/>
      <c r="S2" s="2"/>
      <c r="T2" s="2"/>
      <c r="U2" s="2"/>
      <c r="V2" s="2"/>
      <c r="W2" s="2"/>
      <c r="X2" s="2"/>
      <c r="Y2" s="2"/>
      <c r="Z2" s="2"/>
      <c r="AA2" s="2"/>
      <c r="AB2" s="2"/>
    </row>
    <row r="3">
      <c r="A3" s="4"/>
      <c r="B3" s="5" t="s">
        <v>1</v>
      </c>
      <c r="C3" s="2"/>
      <c r="D3" s="2"/>
      <c r="E3" s="2"/>
      <c r="F3" s="2"/>
      <c r="G3" s="2"/>
      <c r="H3" s="2"/>
      <c r="I3" s="2"/>
      <c r="J3" s="2"/>
      <c r="K3" s="2"/>
      <c r="L3" s="2"/>
      <c r="M3" s="2"/>
      <c r="N3" s="2"/>
      <c r="O3" s="2"/>
      <c r="P3" s="2"/>
      <c r="Q3" s="2"/>
      <c r="R3" s="2"/>
      <c r="S3" s="2"/>
      <c r="T3" s="2"/>
      <c r="U3" s="2"/>
      <c r="V3" s="2"/>
      <c r="W3" s="2"/>
      <c r="X3" s="2"/>
      <c r="Y3" s="2"/>
      <c r="Z3" s="2"/>
      <c r="AA3" s="2"/>
      <c r="AB3" s="2"/>
    </row>
    <row r="4" ht="7.5" customHeight="1">
      <c r="A4" s="2"/>
      <c r="B4" s="2"/>
      <c r="C4" s="2"/>
      <c r="D4" s="2"/>
      <c r="E4" s="2"/>
      <c r="F4" s="2"/>
      <c r="G4" s="2"/>
      <c r="H4" s="2"/>
      <c r="I4" s="2"/>
      <c r="J4" s="2"/>
      <c r="K4" s="2"/>
      <c r="L4" s="2"/>
      <c r="M4" s="2"/>
      <c r="N4" s="2"/>
      <c r="O4" s="2"/>
      <c r="P4" s="2"/>
      <c r="Q4" s="2"/>
      <c r="R4" s="2"/>
      <c r="S4" s="2"/>
      <c r="T4" s="2"/>
      <c r="U4" s="2"/>
      <c r="V4" s="2"/>
      <c r="W4" s="2"/>
      <c r="X4" s="2"/>
      <c r="Y4" s="2"/>
      <c r="Z4" s="2"/>
      <c r="AA4" s="2"/>
      <c r="AB4" s="2"/>
    </row>
    <row r="5">
      <c r="A5" s="12"/>
      <c r="B5" s="13" t="s">
        <v>81</v>
      </c>
      <c r="C5" s="14" t="s">
        <v>82</v>
      </c>
      <c r="D5" s="2"/>
      <c r="E5" s="2"/>
      <c r="F5" s="2"/>
      <c r="G5" s="2"/>
      <c r="H5" s="2"/>
      <c r="I5" s="2"/>
      <c r="J5" s="2"/>
      <c r="K5" s="2"/>
      <c r="L5" s="2"/>
      <c r="M5" s="6"/>
      <c r="N5" s="2"/>
      <c r="O5" s="2"/>
      <c r="P5" s="2"/>
      <c r="Q5" s="2"/>
      <c r="R5" s="2"/>
      <c r="S5" s="2"/>
      <c r="T5" s="2"/>
      <c r="U5" s="2"/>
      <c r="V5" s="2"/>
      <c r="W5" s="2"/>
      <c r="X5" s="2"/>
      <c r="Y5" s="2"/>
      <c r="Z5" s="2"/>
      <c r="AA5" s="2"/>
      <c r="AB5" s="2"/>
    </row>
    <row r="6" ht="7.5" customHeight="1">
      <c r="A6" s="2"/>
      <c r="B6" s="2"/>
      <c r="C6" s="2"/>
      <c r="D6" s="2"/>
      <c r="E6" s="2"/>
      <c r="F6" s="2"/>
      <c r="G6" s="2"/>
      <c r="H6" s="2"/>
      <c r="I6" s="2"/>
      <c r="J6" s="2"/>
      <c r="K6" s="2"/>
      <c r="L6" s="2"/>
      <c r="M6" s="2"/>
      <c r="N6" s="2"/>
      <c r="O6" s="2"/>
      <c r="P6" s="2"/>
      <c r="Q6" s="2"/>
      <c r="R6" s="2"/>
      <c r="S6" s="2"/>
      <c r="T6" s="2"/>
      <c r="U6" s="2"/>
      <c r="V6" s="2"/>
      <c r="W6" s="2"/>
      <c r="X6" s="2"/>
      <c r="Y6" s="2"/>
      <c r="Z6" s="2"/>
      <c r="AA6" s="2"/>
      <c r="AB6" s="2"/>
    </row>
    <row r="7">
      <c r="A7" s="12"/>
      <c r="B7" s="13" t="s">
        <v>85</v>
      </c>
      <c r="C7" s="16" t="s">
        <v>86</v>
      </c>
      <c r="D7" s="16" t="s">
        <v>87</v>
      </c>
      <c r="E7" s="16" t="s">
        <v>88</v>
      </c>
      <c r="F7" s="16" t="s">
        <v>89</v>
      </c>
      <c r="G7" s="16" t="s">
        <v>90</v>
      </c>
      <c r="H7" s="17" t="s">
        <v>91</v>
      </c>
      <c r="I7" s="18" t="s">
        <v>92</v>
      </c>
      <c r="J7" s="2"/>
      <c r="K7" s="12"/>
      <c r="L7" s="12"/>
      <c r="M7" s="12"/>
      <c r="N7" s="12"/>
      <c r="O7" s="12"/>
      <c r="P7" s="45"/>
      <c r="Q7" s="45"/>
      <c r="R7" s="12"/>
      <c r="S7" s="12"/>
      <c r="T7" s="12"/>
      <c r="U7" s="12"/>
      <c r="V7" s="12"/>
      <c r="W7" s="12"/>
      <c r="X7" s="12"/>
      <c r="Y7" s="12"/>
      <c r="Z7" s="12"/>
      <c r="AA7" s="12"/>
      <c r="AB7" s="12"/>
    </row>
    <row r="8">
      <c r="A8" s="19"/>
      <c r="B8" s="20" t="str">
        <f>'사원'!$A2</f>
        <v>직원</v>
      </c>
      <c r="C8" s="46">
        <f t="shared" ref="C8:G8" si="1">SUM(C22,L22,U22,C36,L36,U36,C50,L50,U50,C64,L64,U64)</f>
        <v>0</v>
      </c>
      <c r="D8" s="46">
        <f t="shared" si="1"/>
        <v>0</v>
      </c>
      <c r="E8" s="46">
        <f t="shared" si="1"/>
        <v>0</v>
      </c>
      <c r="F8" s="46">
        <f t="shared" si="1"/>
        <v>0</v>
      </c>
      <c r="G8" s="46">
        <f t="shared" si="1"/>
        <v>0</v>
      </c>
      <c r="H8" s="22">
        <f t="shared" ref="H8:H17" si="3">IFERROR(SUM(C8:G8),)</f>
        <v>0</v>
      </c>
      <c r="I8" s="23" t="str">
        <f t="shared" ref="I8:I17" si="4">IFERROR(H8 / COUNTIF(C8:G8, "&gt;0"), "")</f>
        <v/>
      </c>
      <c r="J8" s="2"/>
      <c r="K8" s="19"/>
      <c r="L8" s="28"/>
      <c r="M8" s="28"/>
      <c r="N8" s="28"/>
      <c r="O8" s="28"/>
      <c r="P8" s="28"/>
      <c r="Q8" s="28"/>
      <c r="R8" s="47"/>
      <c r="S8" s="2"/>
      <c r="T8" s="12"/>
      <c r="U8" s="12"/>
      <c r="V8" s="12"/>
      <c r="W8" s="12"/>
      <c r="X8" s="12"/>
      <c r="Y8" s="12"/>
      <c r="Z8" s="12"/>
      <c r="AA8" s="12"/>
      <c r="AB8" s="12"/>
    </row>
    <row r="9">
      <c r="A9" s="19"/>
      <c r="B9" s="20" t="str">
        <f>'사원'!$A3</f>
        <v/>
      </c>
      <c r="C9" s="46">
        <f t="shared" ref="C9:G9" si="2">SUM(C23,L23,U23,C37,L37,U37,C51,L51,U51,C65,L65,U65)</f>
        <v>0</v>
      </c>
      <c r="D9" s="46">
        <f t="shared" si="2"/>
        <v>0</v>
      </c>
      <c r="E9" s="46">
        <f t="shared" si="2"/>
        <v>0</v>
      </c>
      <c r="F9" s="46">
        <f t="shared" si="2"/>
        <v>0</v>
      </c>
      <c r="G9" s="46">
        <f t="shared" si="2"/>
        <v>0</v>
      </c>
      <c r="H9" s="22">
        <f t="shared" si="3"/>
        <v>0</v>
      </c>
      <c r="I9" s="23" t="str">
        <f t="shared" si="4"/>
        <v/>
      </c>
      <c r="J9" s="2"/>
      <c r="K9" s="19"/>
      <c r="L9" s="28"/>
      <c r="M9" s="28"/>
      <c r="N9" s="28"/>
      <c r="O9" s="28"/>
      <c r="P9" s="28"/>
      <c r="Q9" s="28"/>
      <c r="R9" s="47"/>
      <c r="S9" s="2"/>
      <c r="T9" s="12"/>
      <c r="U9" s="12"/>
      <c r="V9" s="12"/>
      <c r="W9" s="12"/>
      <c r="X9" s="12"/>
      <c r="Y9" s="12"/>
      <c r="Z9" s="12"/>
      <c r="AA9" s="12"/>
      <c r="AB9" s="12"/>
    </row>
    <row r="10">
      <c r="A10" s="19"/>
      <c r="B10" s="20" t="str">
        <f>'사원'!$A4</f>
        <v/>
      </c>
      <c r="C10" s="46">
        <f t="shared" ref="C10:G10" si="5">SUM(C24,L24,U24,C38,L38,U38,C52,L52,U52,C66,L66,U66)</f>
        <v>0</v>
      </c>
      <c r="D10" s="46">
        <f t="shared" si="5"/>
        <v>0</v>
      </c>
      <c r="E10" s="46">
        <f t="shared" si="5"/>
        <v>0</v>
      </c>
      <c r="F10" s="46">
        <f t="shared" si="5"/>
        <v>0</v>
      </c>
      <c r="G10" s="46">
        <f t="shared" si="5"/>
        <v>0</v>
      </c>
      <c r="H10" s="22">
        <f t="shared" si="3"/>
        <v>0</v>
      </c>
      <c r="I10" s="23" t="str">
        <f t="shared" si="4"/>
        <v/>
      </c>
      <c r="J10" s="2"/>
      <c r="K10" s="19"/>
      <c r="L10" s="28"/>
      <c r="M10" s="28"/>
      <c r="N10" s="28"/>
      <c r="O10" s="28"/>
      <c r="P10" s="28"/>
      <c r="Q10" s="28"/>
      <c r="R10" s="47"/>
      <c r="S10" s="2"/>
      <c r="T10" s="12"/>
      <c r="U10" s="12"/>
      <c r="V10" s="12"/>
      <c r="W10" s="12"/>
      <c r="X10" s="12"/>
      <c r="Y10" s="12"/>
      <c r="Z10" s="12"/>
      <c r="AA10" s="12"/>
      <c r="AB10" s="12"/>
    </row>
    <row r="11">
      <c r="A11" s="19"/>
      <c r="B11" s="20" t="str">
        <f>'사원'!$A5</f>
        <v/>
      </c>
      <c r="C11" s="46">
        <f t="shared" ref="C11:G11" si="6">SUM(C25,L25,U25,C39,L39,U39,C53,L53,U53,C67,L67,U67)</f>
        <v>0</v>
      </c>
      <c r="D11" s="46">
        <f t="shared" si="6"/>
        <v>0</v>
      </c>
      <c r="E11" s="46">
        <f t="shared" si="6"/>
        <v>0</v>
      </c>
      <c r="F11" s="46">
        <f t="shared" si="6"/>
        <v>0</v>
      </c>
      <c r="G11" s="46">
        <f t="shared" si="6"/>
        <v>0</v>
      </c>
      <c r="H11" s="22">
        <f t="shared" si="3"/>
        <v>0</v>
      </c>
      <c r="I11" s="23" t="str">
        <f t="shared" si="4"/>
        <v/>
      </c>
      <c r="J11" s="2"/>
      <c r="K11" s="19"/>
      <c r="L11" s="28"/>
      <c r="M11" s="28"/>
      <c r="N11" s="28"/>
      <c r="O11" s="28"/>
      <c r="P11" s="28"/>
      <c r="Q11" s="28"/>
      <c r="R11" s="47"/>
      <c r="S11" s="2"/>
      <c r="T11" s="12"/>
      <c r="U11" s="12"/>
      <c r="V11" s="12"/>
      <c r="W11" s="12"/>
      <c r="X11" s="12"/>
      <c r="Y11" s="12"/>
      <c r="Z11" s="12"/>
      <c r="AA11" s="12"/>
      <c r="AB11" s="12"/>
    </row>
    <row r="12">
      <c r="A12" s="19"/>
      <c r="B12" s="20" t="str">
        <f>'사원'!$A6</f>
        <v/>
      </c>
      <c r="C12" s="46">
        <f t="shared" ref="C12:G12" si="7">SUM(C26,L26,U26,C40,L40,U40,C54,L54,U54,C68,L68,U68)</f>
        <v>0</v>
      </c>
      <c r="D12" s="46">
        <f t="shared" si="7"/>
        <v>0</v>
      </c>
      <c r="E12" s="46">
        <f t="shared" si="7"/>
        <v>0</v>
      </c>
      <c r="F12" s="46">
        <f t="shared" si="7"/>
        <v>0</v>
      </c>
      <c r="G12" s="46">
        <f t="shared" si="7"/>
        <v>0</v>
      </c>
      <c r="H12" s="22">
        <f t="shared" si="3"/>
        <v>0</v>
      </c>
      <c r="I12" s="23" t="str">
        <f t="shared" si="4"/>
        <v/>
      </c>
      <c r="J12" s="2"/>
      <c r="K12" s="19"/>
      <c r="L12" s="28"/>
      <c r="M12" s="28"/>
      <c r="N12" s="28"/>
      <c r="O12" s="28"/>
      <c r="P12" s="28"/>
      <c r="Q12" s="28"/>
      <c r="R12" s="47"/>
      <c r="S12" s="2"/>
      <c r="T12" s="12"/>
      <c r="U12" s="12"/>
      <c r="V12" s="12"/>
      <c r="W12" s="12"/>
      <c r="X12" s="12"/>
      <c r="Y12" s="12"/>
      <c r="Z12" s="12"/>
      <c r="AA12" s="12"/>
      <c r="AB12" s="12"/>
    </row>
    <row r="13">
      <c r="A13" s="19"/>
      <c r="B13" s="20" t="str">
        <f>'사원'!$A7</f>
        <v/>
      </c>
      <c r="C13" s="46">
        <f t="shared" ref="C13:G13" si="8">SUM(C27,L27,U27,C41,L41,U41,C55,L55,U55,C69,L69,U69)</f>
        <v>0</v>
      </c>
      <c r="D13" s="46">
        <f t="shared" si="8"/>
        <v>0</v>
      </c>
      <c r="E13" s="46">
        <f t="shared" si="8"/>
        <v>0</v>
      </c>
      <c r="F13" s="46">
        <f t="shared" si="8"/>
        <v>0</v>
      </c>
      <c r="G13" s="46">
        <f t="shared" si="8"/>
        <v>0</v>
      </c>
      <c r="H13" s="22">
        <f t="shared" si="3"/>
        <v>0</v>
      </c>
      <c r="I13" s="23" t="str">
        <f t="shared" si="4"/>
        <v/>
      </c>
      <c r="J13" s="2"/>
      <c r="K13" s="19"/>
      <c r="L13" s="28"/>
      <c r="M13" s="28"/>
      <c r="N13" s="28"/>
      <c r="O13" s="28"/>
      <c r="P13" s="28"/>
      <c r="Q13" s="28"/>
      <c r="R13" s="47"/>
      <c r="S13" s="2"/>
      <c r="T13" s="12"/>
      <c r="U13" s="12"/>
      <c r="V13" s="12"/>
      <c r="W13" s="12"/>
      <c r="X13" s="12"/>
      <c r="Y13" s="12"/>
      <c r="Z13" s="12"/>
      <c r="AA13" s="12"/>
      <c r="AB13" s="12"/>
    </row>
    <row r="14">
      <c r="A14" s="19"/>
      <c r="B14" s="20" t="str">
        <f>'사원'!$A8</f>
        <v/>
      </c>
      <c r="C14" s="46">
        <f t="shared" ref="C14:G14" si="9">SUM(C28,L28,U28,C42,L42,U42,C56,L56,U56,C70,L70,U70)</f>
        <v>0</v>
      </c>
      <c r="D14" s="46">
        <f t="shared" si="9"/>
        <v>0</v>
      </c>
      <c r="E14" s="46">
        <f t="shared" si="9"/>
        <v>0</v>
      </c>
      <c r="F14" s="46">
        <f t="shared" si="9"/>
        <v>0</v>
      </c>
      <c r="G14" s="46">
        <f t="shared" si="9"/>
        <v>0</v>
      </c>
      <c r="H14" s="22">
        <f t="shared" si="3"/>
        <v>0</v>
      </c>
      <c r="I14" s="23" t="str">
        <f t="shared" si="4"/>
        <v/>
      </c>
      <c r="J14" s="2"/>
      <c r="K14" s="19"/>
      <c r="L14" s="28"/>
      <c r="M14" s="28"/>
      <c r="N14" s="28"/>
      <c r="O14" s="28"/>
      <c r="P14" s="28"/>
      <c r="Q14" s="28"/>
      <c r="R14" s="47"/>
      <c r="S14" s="2"/>
      <c r="T14" s="12"/>
      <c r="U14" s="12"/>
      <c r="V14" s="12"/>
      <c r="W14" s="12"/>
      <c r="X14" s="12"/>
      <c r="Y14" s="12"/>
      <c r="Z14" s="12"/>
      <c r="AA14" s="12"/>
      <c r="AB14" s="12"/>
    </row>
    <row r="15">
      <c r="A15" s="19"/>
      <c r="B15" s="20" t="str">
        <f>'사원'!$A9</f>
        <v/>
      </c>
      <c r="C15" s="46">
        <f t="shared" ref="C15:G15" si="10">SUM(C29,L29,U29,C43,L43,U43,C57,L57,U57,C71,L71,U71)</f>
        <v>0</v>
      </c>
      <c r="D15" s="46">
        <f t="shared" si="10"/>
        <v>0</v>
      </c>
      <c r="E15" s="46">
        <f t="shared" si="10"/>
        <v>0</v>
      </c>
      <c r="F15" s="46">
        <f t="shared" si="10"/>
        <v>0</v>
      </c>
      <c r="G15" s="46">
        <f t="shared" si="10"/>
        <v>0</v>
      </c>
      <c r="H15" s="22">
        <f t="shared" si="3"/>
        <v>0</v>
      </c>
      <c r="I15" s="23" t="str">
        <f t="shared" si="4"/>
        <v/>
      </c>
      <c r="J15" s="2"/>
      <c r="K15" s="19"/>
      <c r="L15" s="28"/>
      <c r="M15" s="28"/>
      <c r="N15" s="28"/>
      <c r="O15" s="28"/>
      <c r="P15" s="28"/>
      <c r="Q15" s="28"/>
      <c r="R15" s="47"/>
      <c r="S15" s="2"/>
      <c r="T15" s="12"/>
      <c r="U15" s="12"/>
      <c r="V15" s="12"/>
      <c r="W15" s="12"/>
      <c r="X15" s="12"/>
      <c r="Y15" s="12"/>
      <c r="Z15" s="12"/>
      <c r="AA15" s="12"/>
      <c r="AB15" s="12"/>
    </row>
    <row r="16">
      <c r="A16" s="19"/>
      <c r="B16" s="20" t="str">
        <f>'사원'!$A10</f>
        <v/>
      </c>
      <c r="C16" s="46">
        <f t="shared" ref="C16:G16" si="11">SUM(C30,L30,U30,C44,L44,U44,C58,L58,U58,C72,L72,U72)</f>
        <v>0</v>
      </c>
      <c r="D16" s="46">
        <f t="shared" si="11"/>
        <v>0</v>
      </c>
      <c r="E16" s="46">
        <f t="shared" si="11"/>
        <v>0</v>
      </c>
      <c r="F16" s="46">
        <f t="shared" si="11"/>
        <v>0</v>
      </c>
      <c r="G16" s="46">
        <f t="shared" si="11"/>
        <v>0</v>
      </c>
      <c r="H16" s="22">
        <f t="shared" si="3"/>
        <v>0</v>
      </c>
      <c r="I16" s="23" t="str">
        <f t="shared" si="4"/>
        <v/>
      </c>
      <c r="J16" s="2"/>
      <c r="K16" s="19"/>
      <c r="L16" s="28"/>
      <c r="M16" s="28"/>
      <c r="N16" s="28"/>
      <c r="O16" s="28"/>
      <c r="P16" s="28"/>
      <c r="Q16" s="28"/>
      <c r="R16" s="47"/>
      <c r="S16" s="2"/>
      <c r="T16" s="12"/>
      <c r="U16" s="12"/>
      <c r="V16" s="12"/>
      <c r="W16" s="12"/>
      <c r="X16" s="12"/>
      <c r="Y16" s="12"/>
      <c r="Z16" s="12"/>
      <c r="AA16" s="12"/>
      <c r="AB16" s="12"/>
    </row>
    <row r="17">
      <c r="A17" s="19"/>
      <c r="B17" s="20" t="str">
        <f>'사원'!$A11</f>
        <v/>
      </c>
      <c r="C17" s="46">
        <f t="shared" ref="C17:G17" si="12">SUM(C31,L31,U31,C45,L45,U45,C59,L59,U59,C73,L73,U73)</f>
        <v>0</v>
      </c>
      <c r="D17" s="46">
        <f t="shared" si="12"/>
        <v>0</v>
      </c>
      <c r="E17" s="46">
        <f t="shared" si="12"/>
        <v>0</v>
      </c>
      <c r="F17" s="46">
        <f t="shared" si="12"/>
        <v>0</v>
      </c>
      <c r="G17" s="46">
        <f t="shared" si="12"/>
        <v>0</v>
      </c>
      <c r="H17" s="22">
        <f t="shared" si="3"/>
        <v>0</v>
      </c>
      <c r="I17" s="23" t="str">
        <f t="shared" si="4"/>
        <v/>
      </c>
      <c r="J17" s="2"/>
      <c r="K17" s="19"/>
      <c r="L17" s="28"/>
      <c r="M17" s="28"/>
      <c r="N17" s="28"/>
      <c r="O17" s="28"/>
      <c r="P17" s="28"/>
      <c r="Q17" s="28"/>
      <c r="R17" s="47"/>
      <c r="S17" s="2"/>
      <c r="T17" s="12"/>
      <c r="U17" s="12"/>
      <c r="V17" s="12"/>
      <c r="W17" s="12"/>
      <c r="X17" s="12"/>
      <c r="Y17" s="12"/>
      <c r="Z17" s="12"/>
      <c r="AA17" s="12"/>
      <c r="AB17" s="12"/>
    </row>
    <row r="18">
      <c r="A18" s="19"/>
      <c r="B18" s="30" t="s">
        <v>91</v>
      </c>
      <c r="C18" s="31">
        <f t="shared" ref="C18:H18" si="13">IFERROR(SUM(C8:C17),)</f>
        <v>0</v>
      </c>
      <c r="D18" s="32">
        <f t="shared" si="13"/>
        <v>0</v>
      </c>
      <c r="E18" s="32">
        <f t="shared" si="13"/>
        <v>0</v>
      </c>
      <c r="F18" s="32">
        <f t="shared" si="13"/>
        <v>0</v>
      </c>
      <c r="G18" s="33">
        <f t="shared" si="13"/>
        <v>0</v>
      </c>
      <c r="H18" s="32">
        <f t="shared" si="13"/>
        <v>0</v>
      </c>
      <c r="I18" s="33" t="str">
        <f>IFERROR(SUM(I8:I17) / COUNTIF(I8:I17, "&gt;0"), "")</f>
        <v/>
      </c>
      <c r="J18" s="2"/>
      <c r="K18" s="19"/>
      <c r="L18" s="48"/>
      <c r="M18" s="48"/>
      <c r="N18" s="48"/>
      <c r="O18" s="48"/>
      <c r="P18" s="48"/>
      <c r="Q18" s="48"/>
      <c r="R18" s="48"/>
      <c r="S18" s="2"/>
      <c r="U18" s="12"/>
      <c r="V18" s="12"/>
      <c r="W18" s="12"/>
      <c r="X18" s="12"/>
      <c r="Y18" s="12"/>
      <c r="Z18" s="12"/>
      <c r="AA18" s="12"/>
      <c r="AB18" s="12"/>
    </row>
    <row r="19">
      <c r="A19" s="19"/>
      <c r="B19" s="37" t="s">
        <v>92</v>
      </c>
      <c r="C19" s="38" t="str">
        <f t="shared" ref="C19:I19" si="14">IFERROR(C18/COUNTIF(C8:C17, "&gt;0"),)</f>
        <v/>
      </c>
      <c r="D19" s="39" t="str">
        <f t="shared" si="14"/>
        <v/>
      </c>
      <c r="E19" s="39" t="str">
        <f t="shared" si="14"/>
        <v/>
      </c>
      <c r="F19" s="39" t="str">
        <f t="shared" si="14"/>
        <v/>
      </c>
      <c r="G19" s="39" t="str">
        <f t="shared" si="14"/>
        <v/>
      </c>
      <c r="H19" s="38" t="str">
        <f t="shared" si="14"/>
        <v/>
      </c>
      <c r="I19" s="40" t="str">
        <f t="shared" si="14"/>
        <v/>
      </c>
      <c r="J19" s="2"/>
      <c r="K19" s="19"/>
      <c r="L19" s="48"/>
      <c r="M19" s="48"/>
      <c r="N19" s="48"/>
      <c r="O19" s="48"/>
      <c r="P19" s="48"/>
      <c r="Q19" s="48"/>
      <c r="R19" s="48"/>
      <c r="S19" s="2"/>
      <c r="T19" s="12"/>
      <c r="U19" s="12"/>
      <c r="V19" s="12"/>
      <c r="W19" s="12"/>
      <c r="X19" s="12"/>
      <c r="Y19" s="12"/>
      <c r="Z19" s="12"/>
      <c r="AA19" s="12"/>
      <c r="AB19" s="12"/>
    </row>
    <row r="20" ht="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12"/>
      <c r="B21" s="13" t="s">
        <v>84</v>
      </c>
      <c r="C21" s="16" t="s">
        <v>86</v>
      </c>
      <c r="D21" s="16" t="s">
        <v>87</v>
      </c>
      <c r="E21" s="16" t="s">
        <v>88</v>
      </c>
      <c r="F21" s="16" t="s">
        <v>89</v>
      </c>
      <c r="G21" s="16" t="s">
        <v>90</v>
      </c>
      <c r="H21" s="17" t="s">
        <v>91</v>
      </c>
      <c r="I21" s="18" t="s">
        <v>92</v>
      </c>
      <c r="J21" s="2"/>
      <c r="K21" s="13" t="str">
        <f>(VALUE(SUBSTITUTE($B$21,"월",""))+1)&amp;"월"</f>
        <v>2월</v>
      </c>
      <c r="L21" s="16" t="s">
        <v>86</v>
      </c>
      <c r="M21" s="16" t="s">
        <v>87</v>
      </c>
      <c r="N21" s="16" t="s">
        <v>88</v>
      </c>
      <c r="O21" s="16" t="s">
        <v>89</v>
      </c>
      <c r="P21" s="16" t="s">
        <v>90</v>
      </c>
      <c r="Q21" s="17" t="s">
        <v>91</v>
      </c>
      <c r="R21" s="18" t="s">
        <v>92</v>
      </c>
      <c r="S21" s="2"/>
      <c r="T21" s="13" t="str">
        <f>(VALUE(SUBSTITUTE($B$21,"월",""))+2)&amp;"월"</f>
        <v>3월</v>
      </c>
      <c r="U21" s="16" t="s">
        <v>86</v>
      </c>
      <c r="V21" s="16" t="s">
        <v>87</v>
      </c>
      <c r="W21" s="16" t="s">
        <v>88</v>
      </c>
      <c r="X21" s="16" t="s">
        <v>89</v>
      </c>
      <c r="Y21" s="16" t="s">
        <v>90</v>
      </c>
      <c r="Z21" s="17" t="s">
        <v>91</v>
      </c>
      <c r="AA21" s="18" t="s">
        <v>92</v>
      </c>
      <c r="AB21" s="12"/>
    </row>
    <row r="22">
      <c r="A22" s="19"/>
      <c r="B22" s="20" t="str">
        <f>'사원'!$A2</f>
        <v>직원</v>
      </c>
      <c r="C22" s="46">
        <f t="shared" ref="C22:G22" si="15">IFERROR(SUMIFS(INDIRECT(OFFSET($B$21, ROW(C22)-ROW($B$21),0)&amp;"!$L:$L"),INDIRECT(OFFSET($B$21, ROW(C22)-ROW($B$21),0)&amp;"!$C:$C"), SUBSTITUTE($C$5,"년",""),INDIRECT(OFFSET($B$21, ROW(C22)-ROW($B$21),0)&amp;"!$D:$D"), SUBSTITUTE($B$21,"월",""),INDIRECT(OFFSET($B$21, ROW(C22)-ROW($B$21),0)&amp;"!$E:$E"), SUBSTITUTE(OFFSET($B$21, 0, COLUMN(C22)-COLUMN($B$21)),"주","")),)</f>
        <v>0</v>
      </c>
      <c r="D22" s="46">
        <f t="shared" si="15"/>
        <v>0</v>
      </c>
      <c r="E22" s="46">
        <f t="shared" si="15"/>
        <v>0</v>
      </c>
      <c r="F22" s="46">
        <f t="shared" si="15"/>
        <v>0</v>
      </c>
      <c r="G22" s="46">
        <f t="shared" si="15"/>
        <v>0</v>
      </c>
      <c r="H22" s="22">
        <f t="shared" ref="H22:H31" si="19">IFERROR(SUM(C22:G22),)</f>
        <v>0</v>
      </c>
      <c r="I22" s="23" t="str">
        <f t="shared" ref="I22:I31" si="20">IFERROR(H22 / COUNTIF(C22:G22, "&gt;0"), "")</f>
        <v/>
      </c>
      <c r="J22" s="2"/>
      <c r="K22" s="20" t="str">
        <f>'사원'!$A2</f>
        <v>직원</v>
      </c>
      <c r="L22" s="46">
        <f t="shared" ref="L22:P22" si="16">IFERROR(SUMIFS(INDIRECT(OFFSET($K$21, ROW(L22)-ROW($K$21),0)&amp;"!$L:$L"),INDIRECT(OFFSET($K$21, ROW(L22)-ROW($K$21),0)&amp;"!$C:$C"), SUBSTITUTE($C$5,"년",""),INDIRECT(OFFSET($K$21, ROW(L22)-ROW($K$21),0)&amp;"!$D:$D"), SUBSTITUTE($K$21,"월",""),INDIRECT(OFFSET($K$21, ROW(L22)-ROW($K$21),0)&amp;"!$E:$E"), SUBSTITUTE(OFFSET($K$21, 0, COLUMN(L22)-COLUMN($K$21)),"주","")),)</f>
        <v>0</v>
      </c>
      <c r="M22" s="46">
        <f t="shared" si="16"/>
        <v>0</v>
      </c>
      <c r="N22" s="46">
        <f t="shared" si="16"/>
        <v>0</v>
      </c>
      <c r="O22" s="46">
        <f t="shared" si="16"/>
        <v>0</v>
      </c>
      <c r="P22" s="46">
        <f t="shared" si="16"/>
        <v>0</v>
      </c>
      <c r="Q22" s="22">
        <f t="shared" ref="Q22:Q31" si="22">IFERROR(SUM(L22:P22),)</f>
        <v>0</v>
      </c>
      <c r="R22" s="23" t="str">
        <f t="shared" ref="R22:R31" si="23">IFERROR(Q22 / COUNTIF(L22:P22, "&gt;0"), "")</f>
        <v/>
      </c>
      <c r="S22" s="2"/>
      <c r="T22" s="20" t="str">
        <f>'사원'!$A2</f>
        <v>직원</v>
      </c>
      <c r="U22" s="46">
        <f t="shared" ref="U22:Y22" si="17">IFERROR(SUMIFS(INDIRECT(OFFSET($T$21, ROW(U22)-ROW($T$21),0)&amp;"!$L:$L"),INDIRECT(OFFSET($T$21, ROW(U22)-ROW($T$21),0)&amp;"!$C:$C"), SUBSTITUTE($C$5,"년",""),INDIRECT(OFFSET($T$21, ROW(U22)-ROW($T$21),0)&amp;"!$D:$D"), SUBSTITUTE($T$21,"월",""),INDIRECT(OFFSET($T$21, ROW(U22)-ROW($T$21),0)&amp;"!$E:$E"), SUBSTITUTE(OFFSET($T$21, 0, COLUMN(U22)-COLUMN($T$21)),"주","")),)</f>
        <v>0</v>
      </c>
      <c r="V22" s="46">
        <f t="shared" si="17"/>
        <v>0</v>
      </c>
      <c r="W22" s="46">
        <f t="shared" si="17"/>
        <v>0</v>
      </c>
      <c r="X22" s="46">
        <f t="shared" si="17"/>
        <v>0</v>
      </c>
      <c r="Y22" s="46">
        <f t="shared" si="17"/>
        <v>0</v>
      </c>
      <c r="Z22" s="22">
        <f t="shared" ref="Z22:Z31" si="25">IFERROR(SUM(U22:Y22),)</f>
        <v>0</v>
      </c>
      <c r="AA22" s="23" t="str">
        <f t="shared" ref="AA22:AA31" si="26">IFERROR(Z22 / COUNTIF(U22:Y22, "&gt;0"), "")</f>
        <v/>
      </c>
      <c r="AB22" s="49"/>
    </row>
    <row r="23">
      <c r="A23" s="19"/>
      <c r="B23" s="20" t="str">
        <f>'사원'!$A3</f>
        <v/>
      </c>
      <c r="C23" s="46">
        <f t="shared" ref="C23:G23" si="18">IFERROR(SUMIFS(INDIRECT(OFFSET($B$21, ROW(C23)-ROW($B$21),0)&amp;"!$L:$L"),INDIRECT(OFFSET($B$21, ROW(C23)-ROW($B$21),0)&amp;"!$C:$C"), SUBSTITUTE($C$5,"년",""),INDIRECT(OFFSET($B$21, ROW(C23)-ROW($B$21),0)&amp;"!$D:$D"), SUBSTITUTE($B$21,"월",""),INDIRECT(OFFSET($B$21, ROW(C23)-ROW($B$21),0)&amp;"!$E:$E"), SUBSTITUTE(OFFSET($B$21, 0, COLUMN(C23)-COLUMN($B$21)),"주","")),)</f>
        <v>0</v>
      </c>
      <c r="D23" s="46">
        <f t="shared" si="18"/>
        <v>0</v>
      </c>
      <c r="E23" s="46">
        <f t="shared" si="18"/>
        <v>0</v>
      </c>
      <c r="F23" s="46">
        <f t="shared" si="18"/>
        <v>0</v>
      </c>
      <c r="G23" s="46">
        <f t="shared" si="18"/>
        <v>0</v>
      </c>
      <c r="H23" s="22">
        <f t="shared" si="19"/>
        <v>0</v>
      </c>
      <c r="I23" s="23" t="str">
        <f t="shared" si="20"/>
        <v/>
      </c>
      <c r="J23" s="2"/>
      <c r="K23" s="20" t="str">
        <f>'사원'!$A3</f>
        <v/>
      </c>
      <c r="L23" s="46">
        <f t="shared" ref="L23:P23" si="21">IFERROR(SUMIFS(INDIRECT(OFFSET($K$21, ROW(L23)-ROW($K$21),0)&amp;"!$L:$L"),INDIRECT(OFFSET($K$21, ROW(L23)-ROW($K$21),0)&amp;"!$C:$C"), SUBSTITUTE($C$5,"년",""),INDIRECT(OFFSET($K$21, ROW(L23)-ROW($K$21),0)&amp;"!$D:$D"), SUBSTITUTE($K$21,"월",""),INDIRECT(OFFSET($K$21, ROW(L23)-ROW($K$21),0)&amp;"!$E:$E"), SUBSTITUTE(OFFSET($K$21, 0, COLUMN(L23)-COLUMN($K$21)),"주","")),)</f>
        <v>0</v>
      </c>
      <c r="M23" s="46">
        <f t="shared" si="21"/>
        <v>0</v>
      </c>
      <c r="N23" s="46">
        <f t="shared" si="21"/>
        <v>0</v>
      </c>
      <c r="O23" s="46">
        <f t="shared" si="21"/>
        <v>0</v>
      </c>
      <c r="P23" s="46">
        <f t="shared" si="21"/>
        <v>0</v>
      </c>
      <c r="Q23" s="22">
        <f t="shared" si="22"/>
        <v>0</v>
      </c>
      <c r="R23" s="23" t="str">
        <f t="shared" si="23"/>
        <v/>
      </c>
      <c r="S23" s="2"/>
      <c r="T23" s="20" t="str">
        <f>'사원'!$A3</f>
        <v/>
      </c>
      <c r="U23" s="46">
        <f t="shared" ref="U23:Y23" si="24">IFERROR(SUMIFS(INDIRECT(OFFSET($T$21, ROW(U23)-ROW($T$21),0)&amp;"!$L:$L"),INDIRECT(OFFSET($T$21, ROW(U23)-ROW($T$21),0)&amp;"!$C:$C"), SUBSTITUTE($C$5,"년",""),INDIRECT(OFFSET($T$21, ROW(U23)-ROW($T$21),0)&amp;"!$D:$D"), SUBSTITUTE($T$21,"월",""),INDIRECT(OFFSET($T$21, ROW(U23)-ROW($T$21),0)&amp;"!$E:$E"), SUBSTITUTE(OFFSET($T$21, 0, COLUMN(U23)-COLUMN($T$21)),"주","")),)</f>
        <v>0</v>
      </c>
      <c r="V23" s="46">
        <f t="shared" si="24"/>
        <v>0</v>
      </c>
      <c r="W23" s="46">
        <f t="shared" si="24"/>
        <v>0</v>
      </c>
      <c r="X23" s="46">
        <f t="shared" si="24"/>
        <v>0</v>
      </c>
      <c r="Y23" s="46">
        <f t="shared" si="24"/>
        <v>0</v>
      </c>
      <c r="Z23" s="22">
        <f t="shared" si="25"/>
        <v>0</v>
      </c>
      <c r="AA23" s="23" t="str">
        <f t="shared" si="26"/>
        <v/>
      </c>
      <c r="AB23" s="49"/>
    </row>
    <row r="24">
      <c r="A24" s="19"/>
      <c r="B24" s="20" t="str">
        <f>'사원'!$A4</f>
        <v/>
      </c>
      <c r="C24" s="46">
        <f t="shared" ref="C24:G24" si="27">IFERROR(SUMIFS(INDIRECT(OFFSET($B$21, ROW(C24)-ROW($B$21),0)&amp;"!$L:$L"),INDIRECT(OFFSET($B$21, ROW(C24)-ROW($B$21),0)&amp;"!$C:$C"), SUBSTITUTE($C$5,"년",""),INDIRECT(OFFSET($B$21, ROW(C24)-ROW($B$21),0)&amp;"!$D:$D"), SUBSTITUTE($B$21,"월",""),INDIRECT(OFFSET($B$21, ROW(C24)-ROW($B$21),0)&amp;"!$E:$E"), SUBSTITUTE(OFFSET($B$21, 0, COLUMN(C24)-COLUMN($B$21)),"주","")),)</f>
        <v>0</v>
      </c>
      <c r="D24" s="46">
        <f t="shared" si="27"/>
        <v>0</v>
      </c>
      <c r="E24" s="46">
        <f t="shared" si="27"/>
        <v>0</v>
      </c>
      <c r="F24" s="46">
        <f t="shared" si="27"/>
        <v>0</v>
      </c>
      <c r="G24" s="46">
        <f t="shared" si="27"/>
        <v>0</v>
      </c>
      <c r="H24" s="22">
        <f t="shared" si="19"/>
        <v>0</v>
      </c>
      <c r="I24" s="23" t="str">
        <f t="shared" si="20"/>
        <v/>
      </c>
      <c r="J24" s="2"/>
      <c r="K24" s="20" t="str">
        <f>'사원'!$A4</f>
        <v/>
      </c>
      <c r="L24" s="46">
        <f t="shared" ref="L24:P24" si="28">IFERROR(SUMIFS(INDIRECT(OFFSET($K$21, ROW(L24)-ROW($K$21),0)&amp;"!$L:$L"),INDIRECT(OFFSET($K$21, ROW(L24)-ROW($K$21),0)&amp;"!$C:$C"), SUBSTITUTE($C$5,"년",""),INDIRECT(OFFSET($K$21, ROW(L24)-ROW($K$21),0)&amp;"!$D:$D"), SUBSTITUTE($K$21,"월",""),INDIRECT(OFFSET($K$21, ROW(L24)-ROW($K$21),0)&amp;"!$E:$E"), SUBSTITUTE(OFFSET($K$21, 0, COLUMN(L24)-COLUMN($K$21)),"주","")),)</f>
        <v>0</v>
      </c>
      <c r="M24" s="46">
        <f t="shared" si="28"/>
        <v>0</v>
      </c>
      <c r="N24" s="46">
        <f t="shared" si="28"/>
        <v>0</v>
      </c>
      <c r="O24" s="46">
        <f t="shared" si="28"/>
        <v>0</v>
      </c>
      <c r="P24" s="46">
        <f t="shared" si="28"/>
        <v>0</v>
      </c>
      <c r="Q24" s="22">
        <f t="shared" si="22"/>
        <v>0</v>
      </c>
      <c r="R24" s="23" t="str">
        <f t="shared" si="23"/>
        <v/>
      </c>
      <c r="S24" s="2"/>
      <c r="T24" s="20" t="str">
        <f>'사원'!$A4</f>
        <v/>
      </c>
      <c r="U24" s="46">
        <f t="shared" ref="U24:Y24" si="29">IFERROR(SUMIFS(INDIRECT(OFFSET($T$21, ROW(U24)-ROW($T$21),0)&amp;"!$L:$L"),INDIRECT(OFFSET($T$21, ROW(U24)-ROW($T$21),0)&amp;"!$C:$C"), SUBSTITUTE($C$5,"년",""),INDIRECT(OFFSET($T$21, ROW(U24)-ROW($T$21),0)&amp;"!$D:$D"), SUBSTITUTE($T$21,"월",""),INDIRECT(OFFSET($T$21, ROW(U24)-ROW($T$21),0)&amp;"!$E:$E"), SUBSTITUTE(OFFSET($T$21, 0, COLUMN(U24)-COLUMN($T$21)),"주","")),)</f>
        <v>0</v>
      </c>
      <c r="V24" s="46">
        <f t="shared" si="29"/>
        <v>0</v>
      </c>
      <c r="W24" s="46">
        <f t="shared" si="29"/>
        <v>0</v>
      </c>
      <c r="X24" s="46">
        <f t="shared" si="29"/>
        <v>0</v>
      </c>
      <c r="Y24" s="46">
        <f t="shared" si="29"/>
        <v>0</v>
      </c>
      <c r="Z24" s="22">
        <f t="shared" si="25"/>
        <v>0</v>
      </c>
      <c r="AA24" s="23" t="str">
        <f t="shared" si="26"/>
        <v/>
      </c>
      <c r="AB24" s="49"/>
    </row>
    <row r="25">
      <c r="A25" s="19"/>
      <c r="B25" s="20" t="str">
        <f>'사원'!$A5</f>
        <v/>
      </c>
      <c r="C25" s="46">
        <f t="shared" ref="C25:G25" si="30">IFERROR(SUMIFS(INDIRECT(OFFSET($B$21, ROW(C25)-ROW($B$21),0)&amp;"!$L:$L"),INDIRECT(OFFSET($B$21, ROW(C25)-ROW($B$21),0)&amp;"!$C:$C"), SUBSTITUTE($C$5,"년",""),INDIRECT(OFFSET($B$21, ROW(C25)-ROW($B$21),0)&amp;"!$D:$D"), SUBSTITUTE($B$21,"월",""),INDIRECT(OFFSET($B$21, ROW(C25)-ROW($B$21),0)&amp;"!$E:$E"), SUBSTITUTE(OFFSET($B$21, 0, COLUMN(C25)-COLUMN($B$21)),"주","")),)</f>
        <v>0</v>
      </c>
      <c r="D25" s="46">
        <f t="shared" si="30"/>
        <v>0</v>
      </c>
      <c r="E25" s="46">
        <f t="shared" si="30"/>
        <v>0</v>
      </c>
      <c r="F25" s="46">
        <f t="shared" si="30"/>
        <v>0</v>
      </c>
      <c r="G25" s="46">
        <f t="shared" si="30"/>
        <v>0</v>
      </c>
      <c r="H25" s="22">
        <f t="shared" si="19"/>
        <v>0</v>
      </c>
      <c r="I25" s="23" t="str">
        <f t="shared" si="20"/>
        <v/>
      </c>
      <c r="J25" s="2"/>
      <c r="K25" s="20" t="str">
        <f>'사원'!$A5</f>
        <v/>
      </c>
      <c r="L25" s="46">
        <f t="shared" ref="L25:P25" si="31">IFERROR(SUMIFS(INDIRECT(OFFSET($K$21, ROW(L25)-ROW($K$21),0)&amp;"!$L:$L"),INDIRECT(OFFSET($K$21, ROW(L25)-ROW($K$21),0)&amp;"!$C:$C"), SUBSTITUTE($C$5,"년",""),INDIRECT(OFFSET($K$21, ROW(L25)-ROW($K$21),0)&amp;"!$D:$D"), SUBSTITUTE($K$21,"월",""),INDIRECT(OFFSET($K$21, ROW(L25)-ROW($K$21),0)&amp;"!$E:$E"), SUBSTITUTE(OFFSET($K$21, 0, COLUMN(L25)-COLUMN($K$21)),"주","")),)</f>
        <v>0</v>
      </c>
      <c r="M25" s="46">
        <f t="shared" si="31"/>
        <v>0</v>
      </c>
      <c r="N25" s="46">
        <f t="shared" si="31"/>
        <v>0</v>
      </c>
      <c r="O25" s="46">
        <f t="shared" si="31"/>
        <v>0</v>
      </c>
      <c r="P25" s="46">
        <f t="shared" si="31"/>
        <v>0</v>
      </c>
      <c r="Q25" s="22">
        <f t="shared" si="22"/>
        <v>0</v>
      </c>
      <c r="R25" s="23" t="str">
        <f t="shared" si="23"/>
        <v/>
      </c>
      <c r="S25" s="2"/>
      <c r="T25" s="20" t="str">
        <f>'사원'!$A5</f>
        <v/>
      </c>
      <c r="U25" s="46">
        <f t="shared" ref="U25:Y25" si="32">IFERROR(SUMIFS(INDIRECT(OFFSET($T$21, ROW(U25)-ROW($T$21),0)&amp;"!$L:$L"),INDIRECT(OFFSET($T$21, ROW(U25)-ROW($T$21),0)&amp;"!$C:$C"), SUBSTITUTE($C$5,"년",""),INDIRECT(OFFSET($T$21, ROW(U25)-ROW($T$21),0)&amp;"!$D:$D"), SUBSTITUTE($T$21,"월",""),INDIRECT(OFFSET($T$21, ROW(U25)-ROW($T$21),0)&amp;"!$E:$E"), SUBSTITUTE(OFFSET($T$21, 0, COLUMN(U25)-COLUMN($T$21)),"주","")),)</f>
        <v>0</v>
      </c>
      <c r="V25" s="46">
        <f t="shared" si="32"/>
        <v>0</v>
      </c>
      <c r="W25" s="46">
        <f t="shared" si="32"/>
        <v>0</v>
      </c>
      <c r="X25" s="46">
        <f t="shared" si="32"/>
        <v>0</v>
      </c>
      <c r="Y25" s="46">
        <f t="shared" si="32"/>
        <v>0</v>
      </c>
      <c r="Z25" s="22">
        <f t="shared" si="25"/>
        <v>0</v>
      </c>
      <c r="AA25" s="23" t="str">
        <f t="shared" si="26"/>
        <v/>
      </c>
      <c r="AB25" s="49"/>
    </row>
    <row r="26">
      <c r="A26" s="19"/>
      <c r="B26" s="20" t="str">
        <f>'사원'!$A6</f>
        <v/>
      </c>
      <c r="C26" s="46">
        <f t="shared" ref="C26:G26" si="33">IFERROR(SUMIFS(INDIRECT(OFFSET($B$21, ROW(C26)-ROW($B$21),0)&amp;"!$L:$L"),INDIRECT(OFFSET($B$21, ROW(C26)-ROW($B$21),0)&amp;"!$C:$C"), SUBSTITUTE($C$5,"년",""),INDIRECT(OFFSET($B$21, ROW(C26)-ROW($B$21),0)&amp;"!$D:$D"), SUBSTITUTE($B$21,"월",""),INDIRECT(OFFSET($B$21, ROW(C26)-ROW($B$21),0)&amp;"!$E:$E"), SUBSTITUTE(OFFSET($B$21, 0, COLUMN(C26)-COLUMN($B$21)),"주","")),)</f>
        <v>0</v>
      </c>
      <c r="D26" s="46">
        <f t="shared" si="33"/>
        <v>0</v>
      </c>
      <c r="E26" s="46">
        <f t="shared" si="33"/>
        <v>0</v>
      </c>
      <c r="F26" s="46">
        <f t="shared" si="33"/>
        <v>0</v>
      </c>
      <c r="G26" s="46">
        <f t="shared" si="33"/>
        <v>0</v>
      </c>
      <c r="H26" s="22">
        <f t="shared" si="19"/>
        <v>0</v>
      </c>
      <c r="I26" s="23" t="str">
        <f t="shared" si="20"/>
        <v/>
      </c>
      <c r="J26" s="2"/>
      <c r="K26" s="20" t="str">
        <f>'사원'!$A6</f>
        <v/>
      </c>
      <c r="L26" s="46">
        <f t="shared" ref="L26:P26" si="34">IFERROR(SUMIFS(INDIRECT(OFFSET($K$21, ROW(L26)-ROW($K$21),0)&amp;"!$L:$L"),INDIRECT(OFFSET($K$21, ROW(L26)-ROW($K$21),0)&amp;"!$C:$C"), SUBSTITUTE($C$5,"년",""),INDIRECT(OFFSET($K$21, ROW(L26)-ROW($K$21),0)&amp;"!$D:$D"), SUBSTITUTE($K$21,"월",""),INDIRECT(OFFSET($K$21, ROW(L26)-ROW($K$21),0)&amp;"!$E:$E"), SUBSTITUTE(OFFSET($K$21, 0, COLUMN(L26)-COLUMN($K$21)),"주","")),)</f>
        <v>0</v>
      </c>
      <c r="M26" s="46">
        <f t="shared" si="34"/>
        <v>0</v>
      </c>
      <c r="N26" s="46">
        <f t="shared" si="34"/>
        <v>0</v>
      </c>
      <c r="O26" s="46">
        <f t="shared" si="34"/>
        <v>0</v>
      </c>
      <c r="P26" s="46">
        <f t="shared" si="34"/>
        <v>0</v>
      </c>
      <c r="Q26" s="22">
        <f t="shared" si="22"/>
        <v>0</v>
      </c>
      <c r="R26" s="23" t="str">
        <f t="shared" si="23"/>
        <v/>
      </c>
      <c r="S26" s="2"/>
      <c r="T26" s="20" t="str">
        <f>'사원'!$A6</f>
        <v/>
      </c>
      <c r="U26" s="46">
        <f t="shared" ref="U26:Y26" si="35">IFERROR(SUMIFS(INDIRECT(OFFSET($T$21, ROW(U26)-ROW($T$21),0)&amp;"!$L:$L"),INDIRECT(OFFSET($T$21, ROW(U26)-ROW($T$21),0)&amp;"!$C:$C"), SUBSTITUTE($C$5,"년",""),INDIRECT(OFFSET($T$21, ROW(U26)-ROW($T$21),0)&amp;"!$D:$D"), SUBSTITUTE($T$21,"월",""),INDIRECT(OFFSET($T$21, ROW(U26)-ROW($T$21),0)&amp;"!$E:$E"), SUBSTITUTE(OFFSET($T$21, 0, COLUMN(U26)-COLUMN($T$21)),"주","")),)</f>
        <v>0</v>
      </c>
      <c r="V26" s="46">
        <f t="shared" si="35"/>
        <v>0</v>
      </c>
      <c r="W26" s="46">
        <f t="shared" si="35"/>
        <v>0</v>
      </c>
      <c r="X26" s="46">
        <f t="shared" si="35"/>
        <v>0</v>
      </c>
      <c r="Y26" s="46">
        <f t="shared" si="35"/>
        <v>0</v>
      </c>
      <c r="Z26" s="22">
        <f t="shared" si="25"/>
        <v>0</v>
      </c>
      <c r="AA26" s="23" t="str">
        <f t="shared" si="26"/>
        <v/>
      </c>
      <c r="AB26" s="49"/>
    </row>
    <row r="27">
      <c r="A27" s="19"/>
      <c r="B27" s="20" t="str">
        <f>'사원'!$A7</f>
        <v/>
      </c>
      <c r="C27" s="46">
        <f t="shared" ref="C27:G27" si="36">IFERROR(SUMIFS(INDIRECT(OFFSET($B$21, ROW(C27)-ROW($B$21),0)&amp;"!$L:$L"),INDIRECT(OFFSET($B$21, ROW(C27)-ROW($B$21),0)&amp;"!$C:$C"), SUBSTITUTE($C$5,"년",""),INDIRECT(OFFSET($B$21, ROW(C27)-ROW($B$21),0)&amp;"!$D:$D"), SUBSTITUTE($B$21,"월",""),INDIRECT(OFFSET($B$21, ROW(C27)-ROW($B$21),0)&amp;"!$E:$E"), SUBSTITUTE(OFFSET($B$21, 0, COLUMN(C27)-COLUMN($B$21)),"주","")),)</f>
        <v>0</v>
      </c>
      <c r="D27" s="46">
        <f t="shared" si="36"/>
        <v>0</v>
      </c>
      <c r="E27" s="46">
        <f t="shared" si="36"/>
        <v>0</v>
      </c>
      <c r="F27" s="46">
        <f t="shared" si="36"/>
        <v>0</v>
      </c>
      <c r="G27" s="46">
        <f t="shared" si="36"/>
        <v>0</v>
      </c>
      <c r="H27" s="22">
        <f t="shared" si="19"/>
        <v>0</v>
      </c>
      <c r="I27" s="23" t="str">
        <f t="shared" si="20"/>
        <v/>
      </c>
      <c r="J27" s="2"/>
      <c r="K27" s="20" t="str">
        <f>'사원'!$A7</f>
        <v/>
      </c>
      <c r="L27" s="46">
        <f t="shared" ref="L27:P27" si="37">IFERROR(SUMIFS(INDIRECT(OFFSET($K$21, ROW(L27)-ROW($K$21),0)&amp;"!$L:$L"),INDIRECT(OFFSET($K$21, ROW(L27)-ROW($K$21),0)&amp;"!$C:$C"), SUBSTITUTE($C$5,"년",""),INDIRECT(OFFSET($K$21, ROW(L27)-ROW($K$21),0)&amp;"!$D:$D"), SUBSTITUTE($K$21,"월",""),INDIRECT(OFFSET($K$21, ROW(L27)-ROW($K$21),0)&amp;"!$E:$E"), SUBSTITUTE(OFFSET($K$21, 0, COLUMN(L27)-COLUMN($K$21)),"주","")),)</f>
        <v>0</v>
      </c>
      <c r="M27" s="46">
        <f t="shared" si="37"/>
        <v>0</v>
      </c>
      <c r="N27" s="46">
        <f t="shared" si="37"/>
        <v>0</v>
      </c>
      <c r="O27" s="46">
        <f t="shared" si="37"/>
        <v>0</v>
      </c>
      <c r="P27" s="46">
        <f t="shared" si="37"/>
        <v>0</v>
      </c>
      <c r="Q27" s="22">
        <f t="shared" si="22"/>
        <v>0</v>
      </c>
      <c r="R27" s="23" t="str">
        <f t="shared" si="23"/>
        <v/>
      </c>
      <c r="S27" s="2"/>
      <c r="T27" s="20" t="str">
        <f>'사원'!$A7</f>
        <v/>
      </c>
      <c r="U27" s="46">
        <f t="shared" ref="U27:Y27" si="38">IFERROR(SUMIFS(INDIRECT(OFFSET($T$21, ROW(U27)-ROW($T$21),0)&amp;"!$L:$L"),INDIRECT(OFFSET($T$21, ROW(U27)-ROW($T$21),0)&amp;"!$C:$C"), SUBSTITUTE($C$5,"년",""),INDIRECT(OFFSET($T$21, ROW(U27)-ROW($T$21),0)&amp;"!$D:$D"), SUBSTITUTE($T$21,"월",""),INDIRECT(OFFSET($T$21, ROW(U27)-ROW($T$21),0)&amp;"!$E:$E"), SUBSTITUTE(OFFSET($T$21, 0, COLUMN(U27)-COLUMN($T$21)),"주","")),)</f>
        <v>0</v>
      </c>
      <c r="V27" s="46">
        <f t="shared" si="38"/>
        <v>0</v>
      </c>
      <c r="W27" s="46">
        <f t="shared" si="38"/>
        <v>0</v>
      </c>
      <c r="X27" s="46">
        <f t="shared" si="38"/>
        <v>0</v>
      </c>
      <c r="Y27" s="46">
        <f t="shared" si="38"/>
        <v>0</v>
      </c>
      <c r="Z27" s="22">
        <f t="shared" si="25"/>
        <v>0</v>
      </c>
      <c r="AA27" s="23" t="str">
        <f t="shared" si="26"/>
        <v/>
      </c>
      <c r="AB27" s="49"/>
    </row>
    <row r="28">
      <c r="A28" s="19"/>
      <c r="B28" s="20" t="str">
        <f>'사원'!$A8</f>
        <v/>
      </c>
      <c r="C28" s="46">
        <f t="shared" ref="C28:G28" si="39">IFERROR(SUMIFS(INDIRECT(OFFSET($B$21, ROW(C28)-ROW($B$21),0)&amp;"!$L:$L"),INDIRECT(OFFSET($B$21, ROW(C28)-ROW($B$21),0)&amp;"!$C:$C"), SUBSTITUTE($C$5,"년",""),INDIRECT(OFFSET($B$21, ROW(C28)-ROW($B$21),0)&amp;"!$D:$D"), SUBSTITUTE($B$21,"월",""),INDIRECT(OFFSET($B$21, ROW(C28)-ROW($B$21),0)&amp;"!$E:$E"), SUBSTITUTE(OFFSET($B$21, 0, COLUMN(C28)-COLUMN($B$21)),"주","")),)</f>
        <v>0</v>
      </c>
      <c r="D28" s="46">
        <f t="shared" si="39"/>
        <v>0</v>
      </c>
      <c r="E28" s="46">
        <f t="shared" si="39"/>
        <v>0</v>
      </c>
      <c r="F28" s="46">
        <f t="shared" si="39"/>
        <v>0</v>
      </c>
      <c r="G28" s="46">
        <f t="shared" si="39"/>
        <v>0</v>
      </c>
      <c r="H28" s="22">
        <f t="shared" si="19"/>
        <v>0</v>
      </c>
      <c r="I28" s="23" t="str">
        <f t="shared" si="20"/>
        <v/>
      </c>
      <c r="J28" s="2"/>
      <c r="K28" s="20" t="str">
        <f>'사원'!$A8</f>
        <v/>
      </c>
      <c r="L28" s="46">
        <f t="shared" ref="L28:P28" si="40">IFERROR(SUMIFS(INDIRECT(OFFSET($K$21, ROW(L28)-ROW($K$21),0)&amp;"!$L:$L"),INDIRECT(OFFSET($K$21, ROW(L28)-ROW($K$21),0)&amp;"!$C:$C"), SUBSTITUTE($C$5,"년",""),INDIRECT(OFFSET($K$21, ROW(L28)-ROW($K$21),0)&amp;"!$D:$D"), SUBSTITUTE($K$21,"월",""),INDIRECT(OFFSET($K$21, ROW(L28)-ROW($K$21),0)&amp;"!$E:$E"), SUBSTITUTE(OFFSET($K$21, 0, COLUMN(L28)-COLUMN($K$21)),"주","")),)</f>
        <v>0</v>
      </c>
      <c r="M28" s="46">
        <f t="shared" si="40"/>
        <v>0</v>
      </c>
      <c r="N28" s="46">
        <f t="shared" si="40"/>
        <v>0</v>
      </c>
      <c r="O28" s="46">
        <f t="shared" si="40"/>
        <v>0</v>
      </c>
      <c r="P28" s="46">
        <f t="shared" si="40"/>
        <v>0</v>
      </c>
      <c r="Q28" s="22">
        <f t="shared" si="22"/>
        <v>0</v>
      </c>
      <c r="R28" s="23" t="str">
        <f t="shared" si="23"/>
        <v/>
      </c>
      <c r="S28" s="2"/>
      <c r="T28" s="20" t="str">
        <f>'사원'!$A8</f>
        <v/>
      </c>
      <c r="U28" s="46">
        <f t="shared" ref="U28:Y28" si="41">IFERROR(SUMIFS(INDIRECT(OFFSET($T$21, ROW(U28)-ROW($T$21),0)&amp;"!$L:$L"),INDIRECT(OFFSET($T$21, ROW(U28)-ROW($T$21),0)&amp;"!$C:$C"), SUBSTITUTE($C$5,"년",""),INDIRECT(OFFSET($T$21, ROW(U28)-ROW($T$21),0)&amp;"!$D:$D"), SUBSTITUTE($T$21,"월",""),INDIRECT(OFFSET($T$21, ROW(U28)-ROW($T$21),0)&amp;"!$E:$E"), SUBSTITUTE(OFFSET($T$21, 0, COLUMN(U28)-COLUMN($T$21)),"주","")),)</f>
        <v>0</v>
      </c>
      <c r="V28" s="46">
        <f t="shared" si="41"/>
        <v>0</v>
      </c>
      <c r="W28" s="46">
        <f t="shared" si="41"/>
        <v>0</v>
      </c>
      <c r="X28" s="46">
        <f t="shared" si="41"/>
        <v>0</v>
      </c>
      <c r="Y28" s="46">
        <f t="shared" si="41"/>
        <v>0</v>
      </c>
      <c r="Z28" s="22">
        <f t="shared" si="25"/>
        <v>0</v>
      </c>
      <c r="AA28" s="23" t="str">
        <f t="shared" si="26"/>
        <v/>
      </c>
      <c r="AB28" s="49"/>
    </row>
    <row r="29">
      <c r="A29" s="19"/>
      <c r="B29" s="20" t="str">
        <f>'사원'!$A9</f>
        <v/>
      </c>
      <c r="C29" s="46">
        <f t="shared" ref="C29:G29" si="42">IFERROR(SUMIFS(INDIRECT(OFFSET($B$21, ROW(C29)-ROW($B$21),0)&amp;"!$L:$L"),INDIRECT(OFFSET($B$21, ROW(C29)-ROW($B$21),0)&amp;"!$C:$C"), SUBSTITUTE($C$5,"년",""),INDIRECT(OFFSET($B$21, ROW(C29)-ROW($B$21),0)&amp;"!$D:$D"), SUBSTITUTE($B$21,"월",""),INDIRECT(OFFSET($B$21, ROW(C29)-ROW($B$21),0)&amp;"!$E:$E"), SUBSTITUTE(OFFSET($B$21, 0, COLUMN(C29)-COLUMN($B$21)),"주","")),)</f>
        <v>0</v>
      </c>
      <c r="D29" s="46">
        <f t="shared" si="42"/>
        <v>0</v>
      </c>
      <c r="E29" s="46">
        <f t="shared" si="42"/>
        <v>0</v>
      </c>
      <c r="F29" s="46">
        <f t="shared" si="42"/>
        <v>0</v>
      </c>
      <c r="G29" s="46">
        <f t="shared" si="42"/>
        <v>0</v>
      </c>
      <c r="H29" s="22">
        <f t="shared" si="19"/>
        <v>0</v>
      </c>
      <c r="I29" s="23" t="str">
        <f t="shared" si="20"/>
        <v/>
      </c>
      <c r="J29" s="2"/>
      <c r="K29" s="20" t="str">
        <f>'사원'!$A9</f>
        <v/>
      </c>
      <c r="L29" s="46">
        <f t="shared" ref="L29:P29" si="43">IFERROR(SUMIFS(INDIRECT(OFFSET($K$21, ROW(L29)-ROW($K$21),0)&amp;"!$L:$L"),INDIRECT(OFFSET($K$21, ROW(L29)-ROW($K$21),0)&amp;"!$C:$C"), SUBSTITUTE($C$5,"년",""),INDIRECT(OFFSET($K$21, ROW(L29)-ROW($K$21),0)&amp;"!$D:$D"), SUBSTITUTE($K$21,"월",""),INDIRECT(OFFSET($K$21, ROW(L29)-ROW($K$21),0)&amp;"!$E:$E"), SUBSTITUTE(OFFSET($K$21, 0, COLUMN(L29)-COLUMN($K$21)),"주","")),)</f>
        <v>0</v>
      </c>
      <c r="M29" s="46">
        <f t="shared" si="43"/>
        <v>0</v>
      </c>
      <c r="N29" s="46">
        <f t="shared" si="43"/>
        <v>0</v>
      </c>
      <c r="O29" s="46">
        <f t="shared" si="43"/>
        <v>0</v>
      </c>
      <c r="P29" s="46">
        <f t="shared" si="43"/>
        <v>0</v>
      </c>
      <c r="Q29" s="22">
        <f t="shared" si="22"/>
        <v>0</v>
      </c>
      <c r="R29" s="23" t="str">
        <f t="shared" si="23"/>
        <v/>
      </c>
      <c r="S29" s="2"/>
      <c r="T29" s="20" t="str">
        <f>'사원'!$A9</f>
        <v/>
      </c>
      <c r="U29" s="46">
        <f t="shared" ref="U29:Y29" si="44">IFERROR(SUMIFS(INDIRECT(OFFSET($T$21, ROW(U29)-ROW($T$21),0)&amp;"!$L:$L"),INDIRECT(OFFSET($T$21, ROW(U29)-ROW($T$21),0)&amp;"!$C:$C"), SUBSTITUTE($C$5,"년",""),INDIRECT(OFFSET($T$21, ROW(U29)-ROW($T$21),0)&amp;"!$D:$D"), SUBSTITUTE($T$21,"월",""),INDIRECT(OFFSET($T$21, ROW(U29)-ROW($T$21),0)&amp;"!$E:$E"), SUBSTITUTE(OFFSET($T$21, 0, COLUMN(U29)-COLUMN($T$21)),"주","")),)</f>
        <v>0</v>
      </c>
      <c r="V29" s="46">
        <f t="shared" si="44"/>
        <v>0</v>
      </c>
      <c r="W29" s="46">
        <f t="shared" si="44"/>
        <v>0</v>
      </c>
      <c r="X29" s="46">
        <f t="shared" si="44"/>
        <v>0</v>
      </c>
      <c r="Y29" s="46">
        <f t="shared" si="44"/>
        <v>0</v>
      </c>
      <c r="Z29" s="22">
        <f t="shared" si="25"/>
        <v>0</v>
      </c>
      <c r="AA29" s="23" t="str">
        <f t="shared" si="26"/>
        <v/>
      </c>
      <c r="AB29" s="49"/>
    </row>
    <row r="30">
      <c r="A30" s="19"/>
      <c r="B30" s="20" t="str">
        <f>'사원'!$A10</f>
        <v/>
      </c>
      <c r="C30" s="46">
        <f t="shared" ref="C30:G30" si="45">IFERROR(SUMIFS(INDIRECT(OFFSET($B$21, ROW(C30)-ROW($B$21),0)&amp;"!$L:$L"),INDIRECT(OFFSET($B$21, ROW(C30)-ROW($B$21),0)&amp;"!$C:$C"), SUBSTITUTE($C$5,"년",""),INDIRECT(OFFSET($B$21, ROW(C30)-ROW($B$21),0)&amp;"!$D:$D"), SUBSTITUTE($B$21,"월",""),INDIRECT(OFFSET($B$21, ROW(C30)-ROW($B$21),0)&amp;"!$E:$E"), SUBSTITUTE(OFFSET($B$21, 0, COLUMN(C30)-COLUMN($B$21)),"주","")),)</f>
        <v>0</v>
      </c>
      <c r="D30" s="46">
        <f t="shared" si="45"/>
        <v>0</v>
      </c>
      <c r="E30" s="46">
        <f t="shared" si="45"/>
        <v>0</v>
      </c>
      <c r="F30" s="46">
        <f t="shared" si="45"/>
        <v>0</v>
      </c>
      <c r="G30" s="46">
        <f t="shared" si="45"/>
        <v>0</v>
      </c>
      <c r="H30" s="22">
        <f t="shared" si="19"/>
        <v>0</v>
      </c>
      <c r="I30" s="23" t="str">
        <f t="shared" si="20"/>
        <v/>
      </c>
      <c r="J30" s="2"/>
      <c r="K30" s="20" t="str">
        <f>'사원'!$A10</f>
        <v/>
      </c>
      <c r="L30" s="46">
        <f t="shared" ref="L30:P30" si="46">IFERROR(SUMIFS(INDIRECT(OFFSET($K$21, ROW(L30)-ROW($K$21),0)&amp;"!$L:$L"),INDIRECT(OFFSET($K$21, ROW(L30)-ROW($K$21),0)&amp;"!$C:$C"), SUBSTITUTE($C$5,"년",""),INDIRECT(OFFSET($K$21, ROW(L30)-ROW($K$21),0)&amp;"!$D:$D"), SUBSTITUTE($K$21,"월",""),INDIRECT(OFFSET($K$21, ROW(L30)-ROW($K$21),0)&amp;"!$E:$E"), SUBSTITUTE(OFFSET($K$21, 0, COLUMN(L30)-COLUMN($K$21)),"주","")),)</f>
        <v>0</v>
      </c>
      <c r="M30" s="46">
        <f t="shared" si="46"/>
        <v>0</v>
      </c>
      <c r="N30" s="46">
        <f t="shared" si="46"/>
        <v>0</v>
      </c>
      <c r="O30" s="46">
        <f t="shared" si="46"/>
        <v>0</v>
      </c>
      <c r="P30" s="46">
        <f t="shared" si="46"/>
        <v>0</v>
      </c>
      <c r="Q30" s="22">
        <f t="shared" si="22"/>
        <v>0</v>
      </c>
      <c r="R30" s="23" t="str">
        <f t="shared" si="23"/>
        <v/>
      </c>
      <c r="S30" s="2"/>
      <c r="T30" s="20" t="str">
        <f>'사원'!$A10</f>
        <v/>
      </c>
      <c r="U30" s="46">
        <f t="shared" ref="U30:Y30" si="47">IFERROR(SUMIFS(INDIRECT(OFFSET($T$21, ROW(U30)-ROW($T$21),0)&amp;"!$L:$L"),INDIRECT(OFFSET($T$21, ROW(U30)-ROW($T$21),0)&amp;"!$C:$C"), SUBSTITUTE($C$5,"년",""),INDIRECT(OFFSET($T$21, ROW(U30)-ROW($T$21),0)&amp;"!$D:$D"), SUBSTITUTE($T$21,"월",""),INDIRECT(OFFSET($T$21, ROW(U30)-ROW($T$21),0)&amp;"!$E:$E"), SUBSTITUTE(OFFSET($T$21, 0, COLUMN(U30)-COLUMN($T$21)),"주","")),)</f>
        <v>0</v>
      </c>
      <c r="V30" s="46">
        <f t="shared" si="47"/>
        <v>0</v>
      </c>
      <c r="W30" s="46">
        <f t="shared" si="47"/>
        <v>0</v>
      </c>
      <c r="X30" s="46">
        <f t="shared" si="47"/>
        <v>0</v>
      </c>
      <c r="Y30" s="46">
        <f t="shared" si="47"/>
        <v>0</v>
      </c>
      <c r="Z30" s="22">
        <f t="shared" si="25"/>
        <v>0</v>
      </c>
      <c r="AA30" s="23" t="str">
        <f t="shared" si="26"/>
        <v/>
      </c>
      <c r="AB30" s="49"/>
    </row>
    <row r="31">
      <c r="A31" s="19"/>
      <c r="B31" s="20" t="str">
        <f>'사원'!$A11</f>
        <v/>
      </c>
      <c r="C31" s="46">
        <f t="shared" ref="C31:G31" si="48">IFERROR(SUMIFS(INDIRECT(OFFSET($B$21, ROW(C31)-ROW($B$21),0)&amp;"!$L:$L"),INDIRECT(OFFSET($B$21, ROW(C31)-ROW($B$21),0)&amp;"!$C:$C"), SUBSTITUTE($C$5,"년",""),INDIRECT(OFFSET($B$21, ROW(C31)-ROW($B$21),0)&amp;"!$D:$D"), SUBSTITUTE($B$21,"월",""),INDIRECT(OFFSET($B$21, ROW(C31)-ROW($B$21),0)&amp;"!$E:$E"), SUBSTITUTE(OFFSET($B$21, 0, COLUMN(C31)-COLUMN($B$21)),"주","")),)</f>
        <v>0</v>
      </c>
      <c r="D31" s="46">
        <f t="shared" si="48"/>
        <v>0</v>
      </c>
      <c r="E31" s="46">
        <f t="shared" si="48"/>
        <v>0</v>
      </c>
      <c r="F31" s="46">
        <f t="shared" si="48"/>
        <v>0</v>
      </c>
      <c r="G31" s="46">
        <f t="shared" si="48"/>
        <v>0</v>
      </c>
      <c r="H31" s="22">
        <f t="shared" si="19"/>
        <v>0</v>
      </c>
      <c r="I31" s="23" t="str">
        <f t="shared" si="20"/>
        <v/>
      </c>
      <c r="J31" s="2"/>
      <c r="K31" s="20" t="str">
        <f>'사원'!$A11</f>
        <v/>
      </c>
      <c r="L31" s="46">
        <f t="shared" ref="L31:P31" si="49">IFERROR(SUMIFS(INDIRECT(OFFSET($K$21, ROW(L31)-ROW($K$21),0)&amp;"!$L:$L"),INDIRECT(OFFSET($K$21, ROW(L31)-ROW($K$21),0)&amp;"!$C:$C"), SUBSTITUTE($C$5,"년",""),INDIRECT(OFFSET($K$21, ROW(L31)-ROW($K$21),0)&amp;"!$D:$D"), SUBSTITUTE($K$21,"월",""),INDIRECT(OFFSET($K$21, ROW(L31)-ROW($K$21),0)&amp;"!$E:$E"), SUBSTITUTE(OFFSET($K$21, 0, COLUMN(L31)-COLUMN($K$21)),"주","")),)</f>
        <v>0</v>
      </c>
      <c r="M31" s="46">
        <f t="shared" si="49"/>
        <v>0</v>
      </c>
      <c r="N31" s="46">
        <f t="shared" si="49"/>
        <v>0</v>
      </c>
      <c r="O31" s="46">
        <f t="shared" si="49"/>
        <v>0</v>
      </c>
      <c r="P31" s="46">
        <f t="shared" si="49"/>
        <v>0</v>
      </c>
      <c r="Q31" s="22">
        <f t="shared" si="22"/>
        <v>0</v>
      </c>
      <c r="R31" s="23" t="str">
        <f t="shared" si="23"/>
        <v/>
      </c>
      <c r="S31" s="2"/>
      <c r="T31" s="20" t="str">
        <f>'사원'!$A11</f>
        <v/>
      </c>
      <c r="U31" s="46">
        <f t="shared" ref="U31:Y31" si="50">IFERROR(SUMIFS(INDIRECT(OFFSET($T$21, ROW(U31)-ROW($T$21),0)&amp;"!$L:$L"),INDIRECT(OFFSET($T$21, ROW(U31)-ROW($T$21),0)&amp;"!$C:$C"), SUBSTITUTE($C$5,"년",""),INDIRECT(OFFSET($T$21, ROW(U31)-ROW($T$21),0)&amp;"!$D:$D"), SUBSTITUTE($T$21,"월",""),INDIRECT(OFFSET($T$21, ROW(U31)-ROW($T$21),0)&amp;"!$E:$E"), SUBSTITUTE(OFFSET($T$21, 0, COLUMN(U31)-COLUMN($T$21)),"주","")),)</f>
        <v>0</v>
      </c>
      <c r="V31" s="46">
        <f t="shared" si="50"/>
        <v>0</v>
      </c>
      <c r="W31" s="46">
        <f t="shared" si="50"/>
        <v>0</v>
      </c>
      <c r="X31" s="46">
        <f t="shared" si="50"/>
        <v>0</v>
      </c>
      <c r="Y31" s="46">
        <f t="shared" si="50"/>
        <v>0</v>
      </c>
      <c r="Z31" s="22">
        <f t="shared" si="25"/>
        <v>0</v>
      </c>
      <c r="AA31" s="23" t="str">
        <f t="shared" si="26"/>
        <v/>
      </c>
      <c r="AB31" s="49"/>
    </row>
    <row r="32">
      <c r="A32" s="19"/>
      <c r="B32" s="30" t="s">
        <v>91</v>
      </c>
      <c r="C32" s="31">
        <f t="shared" ref="C32:H32" si="51">IFERROR(SUM(C22:C31),)</f>
        <v>0</v>
      </c>
      <c r="D32" s="32">
        <f t="shared" si="51"/>
        <v>0</v>
      </c>
      <c r="E32" s="32">
        <f t="shared" si="51"/>
        <v>0</v>
      </c>
      <c r="F32" s="32">
        <f t="shared" si="51"/>
        <v>0</v>
      </c>
      <c r="G32" s="33">
        <f t="shared" si="51"/>
        <v>0</v>
      </c>
      <c r="H32" s="32">
        <f t="shared" si="51"/>
        <v>0</v>
      </c>
      <c r="I32" s="33" t="str">
        <f>IFERROR(SUM(I22:I31) / COUNTIF(I22:I31, "&gt;0"), "")</f>
        <v/>
      </c>
      <c r="J32" s="2"/>
      <c r="K32" s="30" t="s">
        <v>91</v>
      </c>
      <c r="L32" s="31">
        <f t="shared" ref="L32:Q32" si="52">IFERROR(SUM(L22:L31),)</f>
        <v>0</v>
      </c>
      <c r="M32" s="32">
        <f t="shared" si="52"/>
        <v>0</v>
      </c>
      <c r="N32" s="32">
        <f t="shared" si="52"/>
        <v>0</v>
      </c>
      <c r="O32" s="32">
        <f t="shared" si="52"/>
        <v>0</v>
      </c>
      <c r="P32" s="33">
        <f t="shared" si="52"/>
        <v>0</v>
      </c>
      <c r="Q32" s="32">
        <f t="shared" si="52"/>
        <v>0</v>
      </c>
      <c r="R32" s="33" t="str">
        <f>IFERROR(SUM(R22:R31) / COUNTIF(R22:R31, "&gt;0"), "")</f>
        <v/>
      </c>
      <c r="S32" s="2"/>
      <c r="T32" s="30" t="s">
        <v>91</v>
      </c>
      <c r="U32" s="31">
        <f t="shared" ref="U32:Z32" si="53">IFERROR(SUM(U22:U31),)</f>
        <v>0</v>
      </c>
      <c r="V32" s="32">
        <f t="shared" si="53"/>
        <v>0</v>
      </c>
      <c r="W32" s="32">
        <f t="shared" si="53"/>
        <v>0</v>
      </c>
      <c r="X32" s="32">
        <f t="shared" si="53"/>
        <v>0</v>
      </c>
      <c r="Y32" s="33">
        <f t="shared" si="53"/>
        <v>0</v>
      </c>
      <c r="Z32" s="32">
        <f t="shared" si="53"/>
        <v>0</v>
      </c>
      <c r="AA32" s="33" t="str">
        <f>IFERROR(SUM(AA22:AA31) / COUNTIF(AA22:AA31, "&gt;0"), "")</f>
        <v/>
      </c>
      <c r="AB32" s="49"/>
    </row>
    <row r="33">
      <c r="A33" s="19"/>
      <c r="B33" s="37" t="s">
        <v>92</v>
      </c>
      <c r="C33" s="38" t="str">
        <f t="shared" ref="C33:I33" si="54">IFERROR(C32/COUNTIF(C22:C31, "&gt;0"),)</f>
        <v/>
      </c>
      <c r="D33" s="39" t="str">
        <f t="shared" si="54"/>
        <v/>
      </c>
      <c r="E33" s="39" t="str">
        <f t="shared" si="54"/>
        <v/>
      </c>
      <c r="F33" s="39" t="str">
        <f t="shared" si="54"/>
        <v/>
      </c>
      <c r="G33" s="39" t="str">
        <f t="shared" si="54"/>
        <v/>
      </c>
      <c r="H33" s="38" t="str">
        <f t="shared" si="54"/>
        <v/>
      </c>
      <c r="I33" s="40" t="str">
        <f t="shared" si="54"/>
        <v/>
      </c>
      <c r="J33" s="2"/>
      <c r="K33" s="37" t="s">
        <v>92</v>
      </c>
      <c r="L33" s="38" t="str">
        <f t="shared" ref="L33:R33" si="55">IFERROR(L32/COUNTIF(L22:L31, "&gt;0"),)</f>
        <v/>
      </c>
      <c r="M33" s="39" t="str">
        <f t="shared" si="55"/>
        <v/>
      </c>
      <c r="N33" s="39" t="str">
        <f t="shared" si="55"/>
        <v/>
      </c>
      <c r="O33" s="39" t="str">
        <f t="shared" si="55"/>
        <v/>
      </c>
      <c r="P33" s="39" t="str">
        <f t="shared" si="55"/>
        <v/>
      </c>
      <c r="Q33" s="38" t="str">
        <f t="shared" si="55"/>
        <v/>
      </c>
      <c r="R33" s="40" t="str">
        <f t="shared" si="55"/>
        <v/>
      </c>
      <c r="S33" s="2"/>
      <c r="T33" s="37" t="s">
        <v>92</v>
      </c>
      <c r="U33" s="38" t="str">
        <f t="shared" ref="U33:AA33" si="56">IFERROR(U32/COUNTIF(U22:U31, "&gt;0"),)</f>
        <v/>
      </c>
      <c r="V33" s="39" t="str">
        <f t="shared" si="56"/>
        <v/>
      </c>
      <c r="W33" s="39" t="str">
        <f t="shared" si="56"/>
        <v/>
      </c>
      <c r="X33" s="39" t="str">
        <f t="shared" si="56"/>
        <v/>
      </c>
      <c r="Y33" s="39" t="str">
        <f t="shared" si="56"/>
        <v/>
      </c>
      <c r="Z33" s="38" t="str">
        <f t="shared" si="56"/>
        <v/>
      </c>
      <c r="AA33" s="40" t="str">
        <f t="shared" si="56"/>
        <v/>
      </c>
      <c r="AB33" s="49"/>
    </row>
    <row r="34" ht="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12"/>
      <c r="B35" s="13" t="str">
        <f>(VALUE(SUBSTITUTE($B$21,"월",""))+3)&amp;"월"</f>
        <v>4월</v>
      </c>
      <c r="C35" s="16" t="s">
        <v>86</v>
      </c>
      <c r="D35" s="16" t="s">
        <v>87</v>
      </c>
      <c r="E35" s="16" t="s">
        <v>88</v>
      </c>
      <c r="F35" s="16" t="s">
        <v>89</v>
      </c>
      <c r="G35" s="16" t="s">
        <v>90</v>
      </c>
      <c r="H35" s="17" t="s">
        <v>91</v>
      </c>
      <c r="I35" s="18" t="s">
        <v>92</v>
      </c>
      <c r="J35" s="2"/>
      <c r="K35" s="13" t="str">
        <f>(VALUE(SUBSTITUTE($B$21,"월",""))+4)&amp;"월"</f>
        <v>5월</v>
      </c>
      <c r="L35" s="16" t="s">
        <v>86</v>
      </c>
      <c r="M35" s="16" t="s">
        <v>87</v>
      </c>
      <c r="N35" s="16" t="s">
        <v>88</v>
      </c>
      <c r="O35" s="16" t="s">
        <v>89</v>
      </c>
      <c r="P35" s="16" t="s">
        <v>90</v>
      </c>
      <c r="Q35" s="17" t="s">
        <v>91</v>
      </c>
      <c r="R35" s="18" t="s">
        <v>92</v>
      </c>
      <c r="S35" s="2"/>
      <c r="T35" s="13" t="str">
        <f>(VALUE(SUBSTITUTE($B$21,"월",""))+5)&amp;"월"</f>
        <v>6월</v>
      </c>
      <c r="U35" s="16" t="s">
        <v>86</v>
      </c>
      <c r="V35" s="16" t="s">
        <v>87</v>
      </c>
      <c r="W35" s="16" t="s">
        <v>88</v>
      </c>
      <c r="X35" s="16" t="s">
        <v>89</v>
      </c>
      <c r="Y35" s="16" t="s">
        <v>90</v>
      </c>
      <c r="Z35" s="17" t="s">
        <v>91</v>
      </c>
      <c r="AA35" s="18" t="s">
        <v>92</v>
      </c>
      <c r="AB35" s="2"/>
    </row>
    <row r="36">
      <c r="A36" s="19"/>
      <c r="B36" s="20" t="str">
        <f>'사원'!$A2</f>
        <v>직원</v>
      </c>
      <c r="C36" s="46">
        <f t="shared" ref="C36:G36" si="57">IFERROR(SUMIFS(INDIRECT(OFFSET($B$35, ROW(C36)-ROW($B$35),0)&amp;"!$L:$L"),INDIRECT(OFFSET($B$35, ROW(C36)-ROW($B$35),0)&amp;"!$C:$C"), SUBSTITUTE($C$5,"년",""),INDIRECT(OFFSET($B$35, ROW(C36)-ROW($B$35),0)&amp;"!$D:$D"), SUBSTITUTE($B$35,"월",""),INDIRECT(OFFSET($B$35, ROW(C36)-ROW($B$35),0)&amp;"!$E:$E"), SUBSTITUTE(OFFSET($B$35, 0, COLUMN(C36)-COLUMN($B$35)),"주","")),)</f>
        <v>0</v>
      </c>
      <c r="D36" s="46">
        <f t="shared" si="57"/>
        <v>0</v>
      </c>
      <c r="E36" s="46">
        <f t="shared" si="57"/>
        <v>0</v>
      </c>
      <c r="F36" s="46">
        <f t="shared" si="57"/>
        <v>0</v>
      </c>
      <c r="G36" s="46">
        <f t="shared" si="57"/>
        <v>0</v>
      </c>
      <c r="H36" s="22">
        <f t="shared" ref="H36:H45" si="61">IFERROR(SUM(C36:G36),)</f>
        <v>0</v>
      </c>
      <c r="I36" s="23" t="str">
        <f t="shared" ref="I36:I45" si="62">IFERROR(H36 / COUNTIF(C36:G36, "&gt;0"), "")</f>
        <v/>
      </c>
      <c r="J36" s="2"/>
      <c r="K36" s="20" t="str">
        <f>'사원'!$A2</f>
        <v>직원</v>
      </c>
      <c r="L36" s="46">
        <f t="shared" ref="L36:P36" si="58">IFERROR(SUMIFS(INDIRECT(OFFSET($K$35, ROW(L36)-ROW($K$35),0)&amp;"!$L:$L"),INDIRECT(OFFSET($K$35, ROW(L36)-ROW($K$35),0)&amp;"!$C:$C"), SUBSTITUTE($C$5,"년",""),INDIRECT(OFFSET($K$35, ROW(L36)-ROW($K$35),0)&amp;"!$D:$D"), SUBSTITUTE($K$35,"월",""),INDIRECT(OFFSET($K$35, ROW(L36)-ROW($K$35),0)&amp;"!$E:$E"), SUBSTITUTE(OFFSET($K$35, 0, COLUMN(L36)-COLUMN($K$35)),"주","")),)</f>
        <v>0</v>
      </c>
      <c r="M36" s="46">
        <f t="shared" si="58"/>
        <v>0</v>
      </c>
      <c r="N36" s="46">
        <f t="shared" si="58"/>
        <v>0</v>
      </c>
      <c r="O36" s="46">
        <f t="shared" si="58"/>
        <v>0</v>
      </c>
      <c r="P36" s="46">
        <f t="shared" si="58"/>
        <v>0</v>
      </c>
      <c r="Q36" s="22">
        <f t="shared" ref="Q36:Q45" si="64">IFERROR(SUM(L36:P36),)</f>
        <v>0</v>
      </c>
      <c r="R36" s="23" t="str">
        <f t="shared" ref="R36:R45" si="65">IFERROR(Q36 / COUNTIF(L36:P36, "&gt;0"), "")</f>
        <v/>
      </c>
      <c r="S36" s="2"/>
      <c r="T36" s="20" t="str">
        <f>'사원'!$A2</f>
        <v>직원</v>
      </c>
      <c r="U36" s="46">
        <f t="shared" ref="U36:Y36" si="59">IFERROR(SUMIFS(INDIRECT(OFFSET($T$35, ROW(U36)-ROW($T$35),0)&amp;"!$L:$L"),INDIRECT(OFFSET($T$35, ROW(U36)-ROW($T$35),0)&amp;"!$C:$C"), SUBSTITUTE($C$5,"년",""),INDIRECT(OFFSET($T$35, ROW(U36)-ROW($T$35),0)&amp;"!$D:$D"), SUBSTITUTE($T$35,"월",""),INDIRECT(OFFSET($T$35, ROW(U36)-ROW($T$35),0)&amp;"!$E:$E"), SUBSTITUTE(OFFSET($T$35, 0, COLUMN(U36)-COLUMN($T$35)),"주","")),)</f>
        <v>0</v>
      </c>
      <c r="V36" s="46">
        <f t="shared" si="59"/>
        <v>0</v>
      </c>
      <c r="W36" s="46">
        <f t="shared" si="59"/>
        <v>0</v>
      </c>
      <c r="X36" s="46">
        <f t="shared" si="59"/>
        <v>0</v>
      </c>
      <c r="Y36" s="46">
        <f t="shared" si="59"/>
        <v>0</v>
      </c>
      <c r="Z36" s="22">
        <f t="shared" ref="Z36:Z45" si="67">IFERROR(SUM(U36:Y36),)</f>
        <v>0</v>
      </c>
      <c r="AA36" s="23" t="str">
        <f t="shared" ref="AA36:AA45" si="68">IFERROR(Z36 / COUNTIF(U36:Y36, "&gt;0"), "")</f>
        <v/>
      </c>
      <c r="AB36" s="2"/>
    </row>
    <row r="37">
      <c r="A37" s="19"/>
      <c r="B37" s="20" t="str">
        <f>'사원'!$A3</f>
        <v/>
      </c>
      <c r="C37" s="46">
        <f t="shared" ref="C37:G37" si="60">IFERROR(SUMIFS(INDIRECT(OFFSET($B$35, ROW(C37)-ROW($B$35),0)&amp;"!$L:$L"),INDIRECT(OFFSET($B$35, ROW(C37)-ROW($B$35),0)&amp;"!$C:$C"), SUBSTITUTE($C$5,"년",""),INDIRECT(OFFSET($B$35, ROW(C37)-ROW($B$35),0)&amp;"!$D:$D"), SUBSTITUTE($B$35,"월",""),INDIRECT(OFFSET($B$35, ROW(C37)-ROW($B$35),0)&amp;"!$E:$E"), SUBSTITUTE(OFFSET($B$35, 0, COLUMN(C37)-COLUMN($B$35)),"주","")),)</f>
        <v>0</v>
      </c>
      <c r="D37" s="46">
        <f t="shared" si="60"/>
        <v>0</v>
      </c>
      <c r="E37" s="46">
        <f t="shared" si="60"/>
        <v>0</v>
      </c>
      <c r="F37" s="46">
        <f t="shared" si="60"/>
        <v>0</v>
      </c>
      <c r="G37" s="46">
        <f t="shared" si="60"/>
        <v>0</v>
      </c>
      <c r="H37" s="22">
        <f t="shared" si="61"/>
        <v>0</v>
      </c>
      <c r="I37" s="23" t="str">
        <f t="shared" si="62"/>
        <v/>
      </c>
      <c r="J37" s="2"/>
      <c r="K37" s="20" t="str">
        <f>'사원'!$A3</f>
        <v/>
      </c>
      <c r="L37" s="46">
        <f t="shared" ref="L37:P37" si="63">IFERROR(SUMIFS(INDIRECT(OFFSET($K$35, ROW(L37)-ROW($K$35),0)&amp;"!$L:$L"),INDIRECT(OFFSET($K$35, ROW(L37)-ROW($K$35),0)&amp;"!$C:$C"), SUBSTITUTE($C$5,"년",""),INDIRECT(OFFSET($K$35, ROW(L37)-ROW($K$35),0)&amp;"!$D:$D"), SUBSTITUTE($K$35,"월",""),INDIRECT(OFFSET($K$35, ROW(L37)-ROW($K$35),0)&amp;"!$E:$E"), SUBSTITUTE(OFFSET($K$35, 0, COLUMN(L37)-COLUMN($K$35)),"주","")),)</f>
        <v>0</v>
      </c>
      <c r="M37" s="46">
        <f t="shared" si="63"/>
        <v>0</v>
      </c>
      <c r="N37" s="46">
        <f t="shared" si="63"/>
        <v>0</v>
      </c>
      <c r="O37" s="46">
        <f t="shared" si="63"/>
        <v>0</v>
      </c>
      <c r="P37" s="46">
        <f t="shared" si="63"/>
        <v>0</v>
      </c>
      <c r="Q37" s="22">
        <f t="shared" si="64"/>
        <v>0</v>
      </c>
      <c r="R37" s="23" t="str">
        <f t="shared" si="65"/>
        <v/>
      </c>
      <c r="S37" s="2"/>
      <c r="T37" s="20" t="str">
        <f>'사원'!$A3</f>
        <v/>
      </c>
      <c r="U37" s="46">
        <f t="shared" ref="U37:Y37" si="66">IFERROR(SUMIFS(INDIRECT(OFFSET($T$35, ROW(U37)-ROW($T$35),0)&amp;"!$L:$L"),INDIRECT(OFFSET($T$35, ROW(U37)-ROW($T$35),0)&amp;"!$C:$C"), SUBSTITUTE($C$5,"년",""),INDIRECT(OFFSET($T$35, ROW(U37)-ROW($T$35),0)&amp;"!$D:$D"), SUBSTITUTE($T$35,"월",""),INDIRECT(OFFSET($T$35, ROW(U37)-ROW($T$35),0)&amp;"!$E:$E"), SUBSTITUTE(OFFSET($T$35, 0, COLUMN(U37)-COLUMN($T$35)),"주","")),)</f>
        <v>0</v>
      </c>
      <c r="V37" s="46">
        <f t="shared" si="66"/>
        <v>0</v>
      </c>
      <c r="W37" s="46">
        <f t="shared" si="66"/>
        <v>0</v>
      </c>
      <c r="X37" s="46">
        <f t="shared" si="66"/>
        <v>0</v>
      </c>
      <c r="Y37" s="46">
        <f t="shared" si="66"/>
        <v>0</v>
      </c>
      <c r="Z37" s="22">
        <f t="shared" si="67"/>
        <v>0</v>
      </c>
      <c r="AA37" s="23" t="str">
        <f t="shared" si="68"/>
        <v/>
      </c>
      <c r="AB37" s="2"/>
    </row>
    <row r="38">
      <c r="A38" s="19"/>
      <c r="B38" s="20" t="str">
        <f>'사원'!$A4</f>
        <v/>
      </c>
      <c r="C38" s="46">
        <f t="shared" ref="C38:G38" si="69">IFERROR(SUMIFS(INDIRECT(OFFSET($B$35, ROW(C38)-ROW($B$35),0)&amp;"!$L:$L"),INDIRECT(OFFSET($B$35, ROW(C38)-ROW($B$35),0)&amp;"!$C:$C"), SUBSTITUTE($C$5,"년",""),INDIRECT(OFFSET($B$35, ROW(C38)-ROW($B$35),0)&amp;"!$D:$D"), SUBSTITUTE($B$35,"월",""),INDIRECT(OFFSET($B$35, ROW(C38)-ROW($B$35),0)&amp;"!$E:$E"), SUBSTITUTE(OFFSET($B$35, 0, COLUMN(C38)-COLUMN($B$35)),"주","")),)</f>
        <v>0</v>
      </c>
      <c r="D38" s="46">
        <f t="shared" si="69"/>
        <v>0</v>
      </c>
      <c r="E38" s="46">
        <f t="shared" si="69"/>
        <v>0</v>
      </c>
      <c r="F38" s="46">
        <f t="shared" si="69"/>
        <v>0</v>
      </c>
      <c r="G38" s="46">
        <f t="shared" si="69"/>
        <v>0</v>
      </c>
      <c r="H38" s="22">
        <f t="shared" si="61"/>
        <v>0</v>
      </c>
      <c r="I38" s="23" t="str">
        <f t="shared" si="62"/>
        <v/>
      </c>
      <c r="J38" s="2"/>
      <c r="K38" s="20" t="str">
        <f>'사원'!$A4</f>
        <v/>
      </c>
      <c r="L38" s="46">
        <f t="shared" ref="L38:P38" si="70">IFERROR(SUMIFS(INDIRECT(OFFSET($K$35, ROW(L38)-ROW($K$35),0)&amp;"!$L:$L"),INDIRECT(OFFSET($K$35, ROW(L38)-ROW($K$35),0)&amp;"!$C:$C"), SUBSTITUTE($C$5,"년",""),INDIRECT(OFFSET($K$35, ROW(L38)-ROW($K$35),0)&amp;"!$D:$D"), SUBSTITUTE($K$35,"월",""),INDIRECT(OFFSET($K$35, ROW(L38)-ROW($K$35),0)&amp;"!$E:$E"), SUBSTITUTE(OFFSET($K$35, 0, COLUMN(L38)-COLUMN($K$35)),"주","")),)</f>
        <v>0</v>
      </c>
      <c r="M38" s="46">
        <f t="shared" si="70"/>
        <v>0</v>
      </c>
      <c r="N38" s="46">
        <f t="shared" si="70"/>
        <v>0</v>
      </c>
      <c r="O38" s="46">
        <f t="shared" si="70"/>
        <v>0</v>
      </c>
      <c r="P38" s="46">
        <f t="shared" si="70"/>
        <v>0</v>
      </c>
      <c r="Q38" s="22">
        <f t="shared" si="64"/>
        <v>0</v>
      </c>
      <c r="R38" s="23" t="str">
        <f t="shared" si="65"/>
        <v/>
      </c>
      <c r="S38" s="2"/>
      <c r="T38" s="20" t="str">
        <f>'사원'!$A4</f>
        <v/>
      </c>
      <c r="U38" s="46">
        <f t="shared" ref="U38:Y38" si="71">IFERROR(SUMIFS(INDIRECT(OFFSET($T$35, ROW(U38)-ROW($T$35),0)&amp;"!$L:$L"),INDIRECT(OFFSET($T$35, ROW(U38)-ROW($T$35),0)&amp;"!$C:$C"), SUBSTITUTE($C$5,"년",""),INDIRECT(OFFSET($T$35, ROW(U38)-ROW($T$35),0)&amp;"!$D:$D"), SUBSTITUTE($T$35,"월",""),INDIRECT(OFFSET($T$35, ROW(U38)-ROW($T$35),0)&amp;"!$E:$E"), SUBSTITUTE(OFFSET($T$35, 0, COLUMN(U38)-COLUMN($T$35)),"주","")),)</f>
        <v>0</v>
      </c>
      <c r="V38" s="46">
        <f t="shared" si="71"/>
        <v>0</v>
      </c>
      <c r="W38" s="46">
        <f t="shared" si="71"/>
        <v>0</v>
      </c>
      <c r="X38" s="46">
        <f t="shared" si="71"/>
        <v>0</v>
      </c>
      <c r="Y38" s="46">
        <f t="shared" si="71"/>
        <v>0</v>
      </c>
      <c r="Z38" s="22">
        <f t="shared" si="67"/>
        <v>0</v>
      </c>
      <c r="AA38" s="23" t="str">
        <f t="shared" si="68"/>
        <v/>
      </c>
      <c r="AB38" s="2"/>
    </row>
    <row r="39">
      <c r="A39" s="19"/>
      <c r="B39" s="20" t="str">
        <f>'사원'!$A5</f>
        <v/>
      </c>
      <c r="C39" s="46">
        <f t="shared" ref="C39:G39" si="72">IFERROR(SUMIFS(INDIRECT(OFFSET($B$35, ROW(C39)-ROW($B$35),0)&amp;"!$L:$L"),INDIRECT(OFFSET($B$35, ROW(C39)-ROW($B$35),0)&amp;"!$C:$C"), SUBSTITUTE($C$5,"년",""),INDIRECT(OFFSET($B$35, ROW(C39)-ROW($B$35),0)&amp;"!$D:$D"), SUBSTITUTE($B$35,"월",""),INDIRECT(OFFSET($B$35, ROW(C39)-ROW($B$35),0)&amp;"!$E:$E"), SUBSTITUTE(OFFSET($B$35, 0, COLUMN(C39)-COLUMN($B$35)),"주","")),)</f>
        <v>0</v>
      </c>
      <c r="D39" s="46">
        <f t="shared" si="72"/>
        <v>0</v>
      </c>
      <c r="E39" s="46">
        <f t="shared" si="72"/>
        <v>0</v>
      </c>
      <c r="F39" s="46">
        <f t="shared" si="72"/>
        <v>0</v>
      </c>
      <c r="G39" s="46">
        <f t="shared" si="72"/>
        <v>0</v>
      </c>
      <c r="H39" s="22">
        <f t="shared" si="61"/>
        <v>0</v>
      </c>
      <c r="I39" s="23" t="str">
        <f t="shared" si="62"/>
        <v/>
      </c>
      <c r="J39" s="2"/>
      <c r="K39" s="20" t="str">
        <f>'사원'!$A5</f>
        <v/>
      </c>
      <c r="L39" s="46">
        <f t="shared" ref="L39:P39" si="73">IFERROR(SUMIFS(INDIRECT(OFFSET($K$35, ROW(L39)-ROW($K$35),0)&amp;"!$L:$L"),INDIRECT(OFFSET($K$35, ROW(L39)-ROW($K$35),0)&amp;"!$C:$C"), SUBSTITUTE($C$5,"년",""),INDIRECT(OFFSET($K$35, ROW(L39)-ROW($K$35),0)&amp;"!$D:$D"), SUBSTITUTE($K$35,"월",""),INDIRECT(OFFSET($K$35, ROW(L39)-ROW($K$35),0)&amp;"!$E:$E"), SUBSTITUTE(OFFSET($K$35, 0, COLUMN(L39)-COLUMN($K$35)),"주","")),)</f>
        <v>0</v>
      </c>
      <c r="M39" s="46">
        <f t="shared" si="73"/>
        <v>0</v>
      </c>
      <c r="N39" s="46">
        <f t="shared" si="73"/>
        <v>0</v>
      </c>
      <c r="O39" s="46">
        <f t="shared" si="73"/>
        <v>0</v>
      </c>
      <c r="P39" s="46">
        <f t="shared" si="73"/>
        <v>0</v>
      </c>
      <c r="Q39" s="22">
        <f t="shared" si="64"/>
        <v>0</v>
      </c>
      <c r="R39" s="23" t="str">
        <f t="shared" si="65"/>
        <v/>
      </c>
      <c r="S39" s="2"/>
      <c r="T39" s="20" t="str">
        <f>'사원'!$A5</f>
        <v/>
      </c>
      <c r="U39" s="46">
        <f t="shared" ref="U39:Y39" si="74">IFERROR(SUMIFS(INDIRECT(OFFSET($T$35, ROW(U39)-ROW($T$35),0)&amp;"!$L:$L"),INDIRECT(OFFSET($T$35, ROW(U39)-ROW($T$35),0)&amp;"!$C:$C"), SUBSTITUTE($C$5,"년",""),INDIRECT(OFFSET($T$35, ROW(U39)-ROW($T$35),0)&amp;"!$D:$D"), SUBSTITUTE($T$35,"월",""),INDIRECT(OFFSET($T$35, ROW(U39)-ROW($T$35),0)&amp;"!$E:$E"), SUBSTITUTE(OFFSET($T$35, 0, COLUMN(U39)-COLUMN($T$35)),"주","")),)</f>
        <v>0</v>
      </c>
      <c r="V39" s="46">
        <f t="shared" si="74"/>
        <v>0</v>
      </c>
      <c r="W39" s="46">
        <f t="shared" si="74"/>
        <v>0</v>
      </c>
      <c r="X39" s="46">
        <f t="shared" si="74"/>
        <v>0</v>
      </c>
      <c r="Y39" s="46">
        <f t="shared" si="74"/>
        <v>0</v>
      </c>
      <c r="Z39" s="22">
        <f t="shared" si="67"/>
        <v>0</v>
      </c>
      <c r="AA39" s="23" t="str">
        <f t="shared" si="68"/>
        <v/>
      </c>
      <c r="AB39" s="2"/>
    </row>
    <row r="40">
      <c r="A40" s="19"/>
      <c r="B40" s="20" t="str">
        <f>'사원'!$A6</f>
        <v/>
      </c>
      <c r="C40" s="46">
        <f t="shared" ref="C40:G40" si="75">IFERROR(SUMIFS(INDIRECT(OFFSET($B$35, ROW(C40)-ROW($B$35),0)&amp;"!$L:$L"),INDIRECT(OFFSET($B$35, ROW(C40)-ROW($B$35),0)&amp;"!$C:$C"), SUBSTITUTE($C$5,"년",""),INDIRECT(OFFSET($B$35, ROW(C40)-ROW($B$35),0)&amp;"!$D:$D"), SUBSTITUTE($B$35,"월",""),INDIRECT(OFFSET($B$35, ROW(C40)-ROW($B$35),0)&amp;"!$E:$E"), SUBSTITUTE(OFFSET($B$35, 0, COLUMN(C40)-COLUMN($B$35)),"주","")),)</f>
        <v>0</v>
      </c>
      <c r="D40" s="46">
        <f t="shared" si="75"/>
        <v>0</v>
      </c>
      <c r="E40" s="46">
        <f t="shared" si="75"/>
        <v>0</v>
      </c>
      <c r="F40" s="46">
        <f t="shared" si="75"/>
        <v>0</v>
      </c>
      <c r="G40" s="46">
        <f t="shared" si="75"/>
        <v>0</v>
      </c>
      <c r="H40" s="22">
        <f t="shared" si="61"/>
        <v>0</v>
      </c>
      <c r="I40" s="23" t="str">
        <f t="shared" si="62"/>
        <v/>
      </c>
      <c r="J40" s="2"/>
      <c r="K40" s="20" t="str">
        <f>'사원'!$A6</f>
        <v/>
      </c>
      <c r="L40" s="46">
        <f t="shared" ref="L40:P40" si="76">IFERROR(SUMIFS(INDIRECT(OFFSET($K$35, ROW(L40)-ROW($K$35),0)&amp;"!$L:$L"),INDIRECT(OFFSET($K$35, ROW(L40)-ROW($K$35),0)&amp;"!$C:$C"), SUBSTITUTE($C$5,"년",""),INDIRECT(OFFSET($K$35, ROW(L40)-ROW($K$35),0)&amp;"!$D:$D"), SUBSTITUTE($K$35,"월",""),INDIRECT(OFFSET($K$35, ROW(L40)-ROW($K$35),0)&amp;"!$E:$E"), SUBSTITUTE(OFFSET($K$35, 0, COLUMN(L40)-COLUMN($K$35)),"주","")),)</f>
        <v>0</v>
      </c>
      <c r="M40" s="46">
        <f t="shared" si="76"/>
        <v>0</v>
      </c>
      <c r="N40" s="46">
        <f t="shared" si="76"/>
        <v>0</v>
      </c>
      <c r="O40" s="46">
        <f t="shared" si="76"/>
        <v>0</v>
      </c>
      <c r="P40" s="46">
        <f t="shared" si="76"/>
        <v>0</v>
      </c>
      <c r="Q40" s="22">
        <f t="shared" si="64"/>
        <v>0</v>
      </c>
      <c r="R40" s="23" t="str">
        <f t="shared" si="65"/>
        <v/>
      </c>
      <c r="S40" s="2"/>
      <c r="T40" s="20" t="str">
        <f>'사원'!$A6</f>
        <v/>
      </c>
      <c r="U40" s="46">
        <f t="shared" ref="U40:Y40" si="77">IFERROR(SUMIFS(INDIRECT(OFFSET($T$35, ROW(U40)-ROW($T$35),0)&amp;"!$L:$L"),INDIRECT(OFFSET($T$35, ROW(U40)-ROW($T$35),0)&amp;"!$C:$C"), SUBSTITUTE($C$5,"년",""),INDIRECT(OFFSET($T$35, ROW(U40)-ROW($T$35),0)&amp;"!$D:$D"), SUBSTITUTE($T$35,"월",""),INDIRECT(OFFSET($T$35, ROW(U40)-ROW($T$35),0)&amp;"!$E:$E"), SUBSTITUTE(OFFSET($T$35, 0, COLUMN(U40)-COLUMN($T$35)),"주","")),)</f>
        <v>0</v>
      </c>
      <c r="V40" s="46">
        <f t="shared" si="77"/>
        <v>0</v>
      </c>
      <c r="W40" s="46">
        <f t="shared" si="77"/>
        <v>0</v>
      </c>
      <c r="X40" s="46">
        <f t="shared" si="77"/>
        <v>0</v>
      </c>
      <c r="Y40" s="46">
        <f t="shared" si="77"/>
        <v>0</v>
      </c>
      <c r="Z40" s="22">
        <f t="shared" si="67"/>
        <v>0</v>
      </c>
      <c r="AA40" s="23" t="str">
        <f t="shared" si="68"/>
        <v/>
      </c>
      <c r="AB40" s="2"/>
    </row>
    <row r="41">
      <c r="A41" s="19"/>
      <c r="B41" s="20" t="str">
        <f>'사원'!$A7</f>
        <v/>
      </c>
      <c r="C41" s="46">
        <f t="shared" ref="C41:G41" si="78">IFERROR(SUMIFS(INDIRECT(OFFSET($B$35, ROW(C41)-ROW($B$35),0)&amp;"!$L:$L"),INDIRECT(OFFSET($B$35, ROW(C41)-ROW($B$35),0)&amp;"!$C:$C"), SUBSTITUTE($C$5,"년",""),INDIRECT(OFFSET($B$35, ROW(C41)-ROW($B$35),0)&amp;"!$D:$D"), SUBSTITUTE($B$35,"월",""),INDIRECT(OFFSET($B$35, ROW(C41)-ROW($B$35),0)&amp;"!$E:$E"), SUBSTITUTE(OFFSET($B$35, 0, COLUMN(C41)-COLUMN($B$35)),"주","")),)</f>
        <v>0</v>
      </c>
      <c r="D41" s="46">
        <f t="shared" si="78"/>
        <v>0</v>
      </c>
      <c r="E41" s="46">
        <f t="shared" si="78"/>
        <v>0</v>
      </c>
      <c r="F41" s="46">
        <f t="shared" si="78"/>
        <v>0</v>
      </c>
      <c r="G41" s="46">
        <f t="shared" si="78"/>
        <v>0</v>
      </c>
      <c r="H41" s="22">
        <f t="shared" si="61"/>
        <v>0</v>
      </c>
      <c r="I41" s="23" t="str">
        <f t="shared" si="62"/>
        <v/>
      </c>
      <c r="J41" s="2"/>
      <c r="K41" s="20" t="str">
        <f>'사원'!$A7</f>
        <v/>
      </c>
      <c r="L41" s="46">
        <f t="shared" ref="L41:P41" si="79">IFERROR(SUMIFS(INDIRECT(OFFSET($K$35, ROW(L41)-ROW($K$35),0)&amp;"!$L:$L"),INDIRECT(OFFSET($K$35, ROW(L41)-ROW($K$35),0)&amp;"!$C:$C"), SUBSTITUTE($C$5,"년",""),INDIRECT(OFFSET($K$35, ROW(L41)-ROW($K$35),0)&amp;"!$D:$D"), SUBSTITUTE($K$35,"월",""),INDIRECT(OFFSET($K$35, ROW(L41)-ROW($K$35),0)&amp;"!$E:$E"), SUBSTITUTE(OFFSET($K$35, 0, COLUMN(L41)-COLUMN($K$35)),"주","")),)</f>
        <v>0</v>
      </c>
      <c r="M41" s="46">
        <f t="shared" si="79"/>
        <v>0</v>
      </c>
      <c r="N41" s="46">
        <f t="shared" si="79"/>
        <v>0</v>
      </c>
      <c r="O41" s="46">
        <f t="shared" si="79"/>
        <v>0</v>
      </c>
      <c r="P41" s="46">
        <f t="shared" si="79"/>
        <v>0</v>
      </c>
      <c r="Q41" s="22">
        <f t="shared" si="64"/>
        <v>0</v>
      </c>
      <c r="R41" s="23" t="str">
        <f t="shared" si="65"/>
        <v/>
      </c>
      <c r="S41" s="2"/>
      <c r="T41" s="20" t="str">
        <f>'사원'!$A7</f>
        <v/>
      </c>
      <c r="U41" s="46">
        <f t="shared" ref="U41:Y41" si="80">IFERROR(SUMIFS(INDIRECT(OFFSET($T$35, ROW(U41)-ROW($T$35),0)&amp;"!$L:$L"),INDIRECT(OFFSET($T$35, ROW(U41)-ROW($T$35),0)&amp;"!$C:$C"), SUBSTITUTE($C$5,"년",""),INDIRECT(OFFSET($T$35, ROW(U41)-ROW($T$35),0)&amp;"!$D:$D"), SUBSTITUTE($T$35,"월",""),INDIRECT(OFFSET($T$35, ROW(U41)-ROW($T$35),0)&amp;"!$E:$E"), SUBSTITUTE(OFFSET($T$35, 0, COLUMN(U41)-COLUMN($T$35)),"주","")),)</f>
        <v>0</v>
      </c>
      <c r="V41" s="46">
        <f t="shared" si="80"/>
        <v>0</v>
      </c>
      <c r="W41" s="46">
        <f t="shared" si="80"/>
        <v>0</v>
      </c>
      <c r="X41" s="46">
        <f t="shared" si="80"/>
        <v>0</v>
      </c>
      <c r="Y41" s="46">
        <f t="shared" si="80"/>
        <v>0</v>
      </c>
      <c r="Z41" s="22">
        <f t="shared" si="67"/>
        <v>0</v>
      </c>
      <c r="AA41" s="23" t="str">
        <f t="shared" si="68"/>
        <v/>
      </c>
      <c r="AB41" s="2"/>
    </row>
    <row r="42">
      <c r="A42" s="19"/>
      <c r="B42" s="20" t="str">
        <f>'사원'!$A8</f>
        <v/>
      </c>
      <c r="C42" s="46">
        <f t="shared" ref="C42:G42" si="81">IFERROR(SUMIFS(INDIRECT(OFFSET($B$35, ROW(C42)-ROW($B$35),0)&amp;"!$L:$L"),INDIRECT(OFFSET($B$35, ROW(C42)-ROW($B$35),0)&amp;"!$C:$C"), SUBSTITUTE($C$5,"년",""),INDIRECT(OFFSET($B$35, ROW(C42)-ROW($B$35),0)&amp;"!$D:$D"), SUBSTITUTE($B$35,"월",""),INDIRECT(OFFSET($B$35, ROW(C42)-ROW($B$35),0)&amp;"!$E:$E"), SUBSTITUTE(OFFSET($B$35, 0, COLUMN(C42)-COLUMN($B$35)),"주","")),)</f>
        <v>0</v>
      </c>
      <c r="D42" s="46">
        <f t="shared" si="81"/>
        <v>0</v>
      </c>
      <c r="E42" s="46">
        <f t="shared" si="81"/>
        <v>0</v>
      </c>
      <c r="F42" s="46">
        <f t="shared" si="81"/>
        <v>0</v>
      </c>
      <c r="G42" s="46">
        <f t="shared" si="81"/>
        <v>0</v>
      </c>
      <c r="H42" s="22">
        <f t="shared" si="61"/>
        <v>0</v>
      </c>
      <c r="I42" s="23" t="str">
        <f t="shared" si="62"/>
        <v/>
      </c>
      <c r="J42" s="2"/>
      <c r="K42" s="20" t="str">
        <f>'사원'!$A8</f>
        <v/>
      </c>
      <c r="L42" s="46">
        <f t="shared" ref="L42:P42" si="82">IFERROR(SUMIFS(INDIRECT(OFFSET($K$35, ROW(L42)-ROW($K$35),0)&amp;"!$L:$L"),INDIRECT(OFFSET($K$35, ROW(L42)-ROW($K$35),0)&amp;"!$C:$C"), SUBSTITUTE($C$5,"년",""),INDIRECT(OFFSET($K$35, ROW(L42)-ROW($K$35),0)&amp;"!$D:$D"), SUBSTITUTE($K$35,"월",""),INDIRECT(OFFSET($K$35, ROW(L42)-ROW($K$35),0)&amp;"!$E:$E"), SUBSTITUTE(OFFSET($K$35, 0, COLUMN(L42)-COLUMN($K$35)),"주","")),)</f>
        <v>0</v>
      </c>
      <c r="M42" s="46">
        <f t="shared" si="82"/>
        <v>0</v>
      </c>
      <c r="N42" s="46">
        <f t="shared" si="82"/>
        <v>0</v>
      </c>
      <c r="O42" s="46">
        <f t="shared" si="82"/>
        <v>0</v>
      </c>
      <c r="P42" s="46">
        <f t="shared" si="82"/>
        <v>0</v>
      </c>
      <c r="Q42" s="22">
        <f t="shared" si="64"/>
        <v>0</v>
      </c>
      <c r="R42" s="23" t="str">
        <f t="shared" si="65"/>
        <v/>
      </c>
      <c r="S42" s="2"/>
      <c r="T42" s="20" t="str">
        <f>'사원'!$A8</f>
        <v/>
      </c>
      <c r="U42" s="46">
        <f t="shared" ref="U42:Y42" si="83">IFERROR(SUMIFS(INDIRECT(OFFSET($T$35, ROW(U42)-ROW($T$35),0)&amp;"!$L:$L"),INDIRECT(OFFSET($T$35, ROW(U42)-ROW($T$35),0)&amp;"!$C:$C"), SUBSTITUTE($C$5,"년",""),INDIRECT(OFFSET($T$35, ROW(U42)-ROW($T$35),0)&amp;"!$D:$D"), SUBSTITUTE($T$35,"월",""),INDIRECT(OFFSET($T$35, ROW(U42)-ROW($T$35),0)&amp;"!$E:$E"), SUBSTITUTE(OFFSET($T$35, 0, COLUMN(U42)-COLUMN($T$35)),"주","")),)</f>
        <v>0</v>
      </c>
      <c r="V42" s="46">
        <f t="shared" si="83"/>
        <v>0</v>
      </c>
      <c r="W42" s="46">
        <f t="shared" si="83"/>
        <v>0</v>
      </c>
      <c r="X42" s="46">
        <f t="shared" si="83"/>
        <v>0</v>
      </c>
      <c r="Y42" s="46">
        <f t="shared" si="83"/>
        <v>0</v>
      </c>
      <c r="Z42" s="22">
        <f t="shared" si="67"/>
        <v>0</v>
      </c>
      <c r="AA42" s="23" t="str">
        <f t="shared" si="68"/>
        <v/>
      </c>
      <c r="AB42" s="2"/>
    </row>
    <row r="43">
      <c r="A43" s="19"/>
      <c r="B43" s="20" t="str">
        <f>'사원'!$A9</f>
        <v/>
      </c>
      <c r="C43" s="46">
        <f t="shared" ref="C43:G43" si="84">IFERROR(SUMIFS(INDIRECT(OFFSET($B$35, ROW(C43)-ROW($B$35),0)&amp;"!$L:$L"),INDIRECT(OFFSET($B$35, ROW(C43)-ROW($B$35),0)&amp;"!$C:$C"), SUBSTITUTE($C$5,"년",""),INDIRECT(OFFSET($B$35, ROW(C43)-ROW($B$35),0)&amp;"!$D:$D"), SUBSTITUTE($B$35,"월",""),INDIRECT(OFFSET($B$35, ROW(C43)-ROW($B$35),0)&amp;"!$E:$E"), SUBSTITUTE(OFFSET($B$35, 0, COLUMN(C43)-COLUMN($B$35)),"주","")),)</f>
        <v>0</v>
      </c>
      <c r="D43" s="46">
        <f t="shared" si="84"/>
        <v>0</v>
      </c>
      <c r="E43" s="46">
        <f t="shared" si="84"/>
        <v>0</v>
      </c>
      <c r="F43" s="46">
        <f t="shared" si="84"/>
        <v>0</v>
      </c>
      <c r="G43" s="46">
        <f t="shared" si="84"/>
        <v>0</v>
      </c>
      <c r="H43" s="22">
        <f t="shared" si="61"/>
        <v>0</v>
      </c>
      <c r="I43" s="23" t="str">
        <f t="shared" si="62"/>
        <v/>
      </c>
      <c r="J43" s="2"/>
      <c r="K43" s="20" t="str">
        <f>'사원'!$A9</f>
        <v/>
      </c>
      <c r="L43" s="46">
        <f t="shared" ref="L43:P43" si="85">IFERROR(SUMIFS(INDIRECT(OFFSET($K$35, ROW(L43)-ROW($K$35),0)&amp;"!$L:$L"),INDIRECT(OFFSET($K$35, ROW(L43)-ROW($K$35),0)&amp;"!$C:$C"), SUBSTITUTE($C$5,"년",""),INDIRECT(OFFSET($K$35, ROW(L43)-ROW($K$35),0)&amp;"!$D:$D"), SUBSTITUTE($K$35,"월",""),INDIRECT(OFFSET($K$35, ROW(L43)-ROW($K$35),0)&amp;"!$E:$E"), SUBSTITUTE(OFFSET($K$35, 0, COLUMN(L43)-COLUMN($K$35)),"주","")),)</f>
        <v>0</v>
      </c>
      <c r="M43" s="46">
        <f t="shared" si="85"/>
        <v>0</v>
      </c>
      <c r="N43" s="46">
        <f t="shared" si="85"/>
        <v>0</v>
      </c>
      <c r="O43" s="46">
        <f t="shared" si="85"/>
        <v>0</v>
      </c>
      <c r="P43" s="46">
        <f t="shared" si="85"/>
        <v>0</v>
      </c>
      <c r="Q43" s="22">
        <f t="shared" si="64"/>
        <v>0</v>
      </c>
      <c r="R43" s="23" t="str">
        <f t="shared" si="65"/>
        <v/>
      </c>
      <c r="S43" s="2"/>
      <c r="T43" s="20" t="str">
        <f>'사원'!$A9</f>
        <v/>
      </c>
      <c r="U43" s="46">
        <f t="shared" ref="U43:Y43" si="86">IFERROR(SUMIFS(INDIRECT(OFFSET($T$35, ROW(U43)-ROW($T$35),0)&amp;"!$L:$L"),INDIRECT(OFFSET($T$35, ROW(U43)-ROW($T$35),0)&amp;"!$C:$C"), SUBSTITUTE($C$5,"년",""),INDIRECT(OFFSET($T$35, ROW(U43)-ROW($T$35),0)&amp;"!$D:$D"), SUBSTITUTE($T$35,"월",""),INDIRECT(OFFSET($T$35, ROW(U43)-ROW($T$35),0)&amp;"!$E:$E"), SUBSTITUTE(OFFSET($T$35, 0, COLUMN(U43)-COLUMN($T$35)),"주","")),)</f>
        <v>0</v>
      </c>
      <c r="V43" s="46">
        <f t="shared" si="86"/>
        <v>0</v>
      </c>
      <c r="W43" s="46">
        <f t="shared" si="86"/>
        <v>0</v>
      </c>
      <c r="X43" s="46">
        <f t="shared" si="86"/>
        <v>0</v>
      </c>
      <c r="Y43" s="46">
        <f t="shared" si="86"/>
        <v>0</v>
      </c>
      <c r="Z43" s="22">
        <f t="shared" si="67"/>
        <v>0</v>
      </c>
      <c r="AA43" s="23" t="str">
        <f t="shared" si="68"/>
        <v/>
      </c>
      <c r="AB43" s="2"/>
    </row>
    <row r="44">
      <c r="A44" s="19"/>
      <c r="B44" s="20" t="str">
        <f>'사원'!$A10</f>
        <v/>
      </c>
      <c r="C44" s="46">
        <f t="shared" ref="C44:G44" si="87">IFERROR(SUMIFS(INDIRECT(OFFSET($B$35, ROW(C44)-ROW($B$35),0)&amp;"!$L:$L"),INDIRECT(OFFSET($B$35, ROW(C44)-ROW($B$35),0)&amp;"!$C:$C"), SUBSTITUTE($C$5,"년",""),INDIRECT(OFFSET($B$35, ROW(C44)-ROW($B$35),0)&amp;"!$D:$D"), SUBSTITUTE($B$35,"월",""),INDIRECT(OFFSET($B$35, ROW(C44)-ROW($B$35),0)&amp;"!$E:$E"), SUBSTITUTE(OFFSET($B$35, 0, COLUMN(C44)-COLUMN($B$35)),"주","")),)</f>
        <v>0</v>
      </c>
      <c r="D44" s="46">
        <f t="shared" si="87"/>
        <v>0</v>
      </c>
      <c r="E44" s="46">
        <f t="shared" si="87"/>
        <v>0</v>
      </c>
      <c r="F44" s="46">
        <f t="shared" si="87"/>
        <v>0</v>
      </c>
      <c r="G44" s="46">
        <f t="shared" si="87"/>
        <v>0</v>
      </c>
      <c r="H44" s="22">
        <f t="shared" si="61"/>
        <v>0</v>
      </c>
      <c r="I44" s="23" t="str">
        <f t="shared" si="62"/>
        <v/>
      </c>
      <c r="J44" s="2"/>
      <c r="K44" s="20" t="str">
        <f>'사원'!$A10</f>
        <v/>
      </c>
      <c r="L44" s="46">
        <f t="shared" ref="L44:P44" si="88">IFERROR(SUMIFS(INDIRECT(OFFSET($K$35, ROW(L44)-ROW($K$35),0)&amp;"!$L:$L"),INDIRECT(OFFSET($K$35, ROW(L44)-ROW($K$35),0)&amp;"!$C:$C"), SUBSTITUTE($C$5,"년",""),INDIRECT(OFFSET($K$35, ROW(L44)-ROW($K$35),0)&amp;"!$D:$D"), SUBSTITUTE($K$35,"월",""),INDIRECT(OFFSET($K$35, ROW(L44)-ROW($K$35),0)&amp;"!$E:$E"), SUBSTITUTE(OFFSET($K$35, 0, COLUMN(L44)-COLUMN($K$35)),"주","")),)</f>
        <v>0</v>
      </c>
      <c r="M44" s="46">
        <f t="shared" si="88"/>
        <v>0</v>
      </c>
      <c r="N44" s="46">
        <f t="shared" si="88"/>
        <v>0</v>
      </c>
      <c r="O44" s="46">
        <f t="shared" si="88"/>
        <v>0</v>
      </c>
      <c r="P44" s="46">
        <f t="shared" si="88"/>
        <v>0</v>
      </c>
      <c r="Q44" s="22">
        <f t="shared" si="64"/>
        <v>0</v>
      </c>
      <c r="R44" s="23" t="str">
        <f t="shared" si="65"/>
        <v/>
      </c>
      <c r="S44" s="2"/>
      <c r="T44" s="20" t="str">
        <f>'사원'!$A10</f>
        <v/>
      </c>
      <c r="U44" s="46">
        <f t="shared" ref="U44:Y44" si="89">IFERROR(SUMIFS(INDIRECT(OFFSET($T$35, ROW(U44)-ROW($T$35),0)&amp;"!$L:$L"),INDIRECT(OFFSET($T$35, ROW(U44)-ROW($T$35),0)&amp;"!$C:$C"), SUBSTITUTE($C$5,"년",""),INDIRECT(OFFSET($T$35, ROW(U44)-ROW($T$35),0)&amp;"!$D:$D"), SUBSTITUTE($T$35,"월",""),INDIRECT(OFFSET($T$35, ROW(U44)-ROW($T$35),0)&amp;"!$E:$E"), SUBSTITUTE(OFFSET($T$35, 0, COLUMN(U44)-COLUMN($T$35)),"주","")),)</f>
        <v>0</v>
      </c>
      <c r="V44" s="46">
        <f t="shared" si="89"/>
        <v>0</v>
      </c>
      <c r="W44" s="46">
        <f t="shared" si="89"/>
        <v>0</v>
      </c>
      <c r="X44" s="46">
        <f t="shared" si="89"/>
        <v>0</v>
      </c>
      <c r="Y44" s="46">
        <f t="shared" si="89"/>
        <v>0</v>
      </c>
      <c r="Z44" s="22">
        <f t="shared" si="67"/>
        <v>0</v>
      </c>
      <c r="AA44" s="23" t="str">
        <f t="shared" si="68"/>
        <v/>
      </c>
      <c r="AB44" s="2"/>
    </row>
    <row r="45">
      <c r="A45" s="19"/>
      <c r="B45" s="20" t="str">
        <f>'사원'!$A11</f>
        <v/>
      </c>
      <c r="C45" s="46">
        <f t="shared" ref="C45:G45" si="90">IFERROR(SUMIFS(INDIRECT(OFFSET($B$35, ROW(C45)-ROW($B$35),0)&amp;"!$L:$L"),INDIRECT(OFFSET($B$35, ROW(C45)-ROW($B$35),0)&amp;"!$C:$C"), SUBSTITUTE($C$5,"년",""),INDIRECT(OFFSET($B$35, ROW(C45)-ROW($B$35),0)&amp;"!$D:$D"), SUBSTITUTE($B$35,"월",""),INDIRECT(OFFSET($B$35, ROW(C45)-ROW($B$35),0)&amp;"!$E:$E"), SUBSTITUTE(OFFSET($B$35, 0, COLUMN(C45)-COLUMN($B$35)),"주","")),)</f>
        <v>0</v>
      </c>
      <c r="D45" s="46">
        <f t="shared" si="90"/>
        <v>0</v>
      </c>
      <c r="E45" s="46">
        <f t="shared" si="90"/>
        <v>0</v>
      </c>
      <c r="F45" s="46">
        <f t="shared" si="90"/>
        <v>0</v>
      </c>
      <c r="G45" s="46">
        <f t="shared" si="90"/>
        <v>0</v>
      </c>
      <c r="H45" s="22">
        <f t="shared" si="61"/>
        <v>0</v>
      </c>
      <c r="I45" s="23" t="str">
        <f t="shared" si="62"/>
        <v/>
      </c>
      <c r="J45" s="2"/>
      <c r="K45" s="20" t="str">
        <f>'사원'!$A11</f>
        <v/>
      </c>
      <c r="L45" s="46">
        <f t="shared" ref="L45:P45" si="91">IFERROR(SUMIFS(INDIRECT(OFFSET($K$35, ROW(L45)-ROW($K$35),0)&amp;"!$L:$L"),INDIRECT(OFFSET($K$35, ROW(L45)-ROW($K$35),0)&amp;"!$C:$C"), SUBSTITUTE($C$5,"년",""),INDIRECT(OFFSET($K$35, ROW(L45)-ROW($K$35),0)&amp;"!$D:$D"), SUBSTITUTE($K$35,"월",""),INDIRECT(OFFSET($K$35, ROW(L45)-ROW($K$35),0)&amp;"!$E:$E"), SUBSTITUTE(OFFSET($K$35, 0, COLUMN(L45)-COLUMN($K$35)),"주","")),)</f>
        <v>0</v>
      </c>
      <c r="M45" s="46">
        <f t="shared" si="91"/>
        <v>0</v>
      </c>
      <c r="N45" s="46">
        <f t="shared" si="91"/>
        <v>0</v>
      </c>
      <c r="O45" s="46">
        <f t="shared" si="91"/>
        <v>0</v>
      </c>
      <c r="P45" s="46">
        <f t="shared" si="91"/>
        <v>0</v>
      </c>
      <c r="Q45" s="22">
        <f t="shared" si="64"/>
        <v>0</v>
      </c>
      <c r="R45" s="23" t="str">
        <f t="shared" si="65"/>
        <v/>
      </c>
      <c r="S45" s="2"/>
      <c r="T45" s="20" t="str">
        <f>'사원'!$A11</f>
        <v/>
      </c>
      <c r="U45" s="46">
        <f t="shared" ref="U45:Y45" si="92">IFERROR(SUMIFS(INDIRECT(OFFSET($T$35, ROW(U45)-ROW($T$35),0)&amp;"!$L:$L"),INDIRECT(OFFSET($T$35, ROW(U45)-ROW($T$35),0)&amp;"!$C:$C"), SUBSTITUTE($C$5,"년",""),INDIRECT(OFFSET($T$35, ROW(U45)-ROW($T$35),0)&amp;"!$D:$D"), SUBSTITUTE($T$35,"월",""),INDIRECT(OFFSET($T$35, ROW(U45)-ROW($T$35),0)&amp;"!$E:$E"), SUBSTITUTE(OFFSET($T$35, 0, COLUMN(U45)-COLUMN($T$35)),"주","")),)</f>
        <v>0</v>
      </c>
      <c r="V45" s="46">
        <f t="shared" si="92"/>
        <v>0</v>
      </c>
      <c r="W45" s="46">
        <f t="shared" si="92"/>
        <v>0</v>
      </c>
      <c r="X45" s="46">
        <f t="shared" si="92"/>
        <v>0</v>
      </c>
      <c r="Y45" s="46">
        <f t="shared" si="92"/>
        <v>0</v>
      </c>
      <c r="Z45" s="22">
        <f t="shared" si="67"/>
        <v>0</v>
      </c>
      <c r="AA45" s="23" t="str">
        <f t="shared" si="68"/>
        <v/>
      </c>
      <c r="AB45" s="2"/>
    </row>
    <row r="46">
      <c r="A46" s="19"/>
      <c r="B46" s="30" t="s">
        <v>91</v>
      </c>
      <c r="C46" s="31">
        <f t="shared" ref="C46:H46" si="93">IFERROR(SUM(C36:C45),)</f>
        <v>0</v>
      </c>
      <c r="D46" s="32">
        <f t="shared" si="93"/>
        <v>0</v>
      </c>
      <c r="E46" s="32">
        <f t="shared" si="93"/>
        <v>0</v>
      </c>
      <c r="F46" s="32">
        <f t="shared" si="93"/>
        <v>0</v>
      </c>
      <c r="G46" s="33">
        <f t="shared" si="93"/>
        <v>0</v>
      </c>
      <c r="H46" s="32">
        <f t="shared" si="93"/>
        <v>0</v>
      </c>
      <c r="I46" s="33" t="str">
        <f>IFERROR(SUM(I36:I45) / COUNTIF(I36:I45, "&gt;0"), "")</f>
        <v/>
      </c>
      <c r="J46" s="2"/>
      <c r="K46" s="30" t="s">
        <v>91</v>
      </c>
      <c r="L46" s="31">
        <f t="shared" ref="L46:Q46" si="94">IFERROR(SUM(L36:L45),)</f>
        <v>0</v>
      </c>
      <c r="M46" s="32">
        <f t="shared" si="94"/>
        <v>0</v>
      </c>
      <c r="N46" s="32">
        <f t="shared" si="94"/>
        <v>0</v>
      </c>
      <c r="O46" s="32">
        <f t="shared" si="94"/>
        <v>0</v>
      </c>
      <c r="P46" s="33">
        <f t="shared" si="94"/>
        <v>0</v>
      </c>
      <c r="Q46" s="32">
        <f t="shared" si="94"/>
        <v>0</v>
      </c>
      <c r="R46" s="33" t="str">
        <f>IFERROR(SUM(R36:R45) / COUNTIF(R36:R45, "&gt;0"), "")</f>
        <v/>
      </c>
      <c r="S46" s="2"/>
      <c r="T46" s="30" t="s">
        <v>91</v>
      </c>
      <c r="U46" s="31">
        <f t="shared" ref="U46:Z46" si="95">IFERROR(SUM(U36:U45),)</f>
        <v>0</v>
      </c>
      <c r="V46" s="32">
        <f t="shared" si="95"/>
        <v>0</v>
      </c>
      <c r="W46" s="32">
        <f t="shared" si="95"/>
        <v>0</v>
      </c>
      <c r="X46" s="32">
        <f t="shared" si="95"/>
        <v>0</v>
      </c>
      <c r="Y46" s="33">
        <f t="shared" si="95"/>
        <v>0</v>
      </c>
      <c r="Z46" s="32">
        <f t="shared" si="95"/>
        <v>0</v>
      </c>
      <c r="AA46" s="33" t="str">
        <f>IFERROR(SUM(AA36:AA45) / COUNTIF(AA36:AA45, "&gt;0"), "")</f>
        <v/>
      </c>
      <c r="AB46" s="2"/>
    </row>
    <row r="47">
      <c r="A47" s="19"/>
      <c r="B47" s="37" t="s">
        <v>92</v>
      </c>
      <c r="C47" s="38" t="str">
        <f t="shared" ref="C47:I47" si="96">IFERROR(C46/COUNTIF(C36:C45, "&gt;0"),)</f>
        <v/>
      </c>
      <c r="D47" s="39" t="str">
        <f t="shared" si="96"/>
        <v/>
      </c>
      <c r="E47" s="39" t="str">
        <f t="shared" si="96"/>
        <v/>
      </c>
      <c r="F47" s="39" t="str">
        <f t="shared" si="96"/>
        <v/>
      </c>
      <c r="G47" s="39" t="str">
        <f t="shared" si="96"/>
        <v/>
      </c>
      <c r="H47" s="38" t="str">
        <f t="shared" si="96"/>
        <v/>
      </c>
      <c r="I47" s="40" t="str">
        <f t="shared" si="96"/>
        <v/>
      </c>
      <c r="J47" s="2"/>
      <c r="K47" s="37" t="s">
        <v>92</v>
      </c>
      <c r="L47" s="38" t="str">
        <f t="shared" ref="L47:R47" si="97">IFERROR(L46/COUNTIF(L36:L45, "&gt;0"),)</f>
        <v/>
      </c>
      <c r="M47" s="39" t="str">
        <f t="shared" si="97"/>
        <v/>
      </c>
      <c r="N47" s="39" t="str">
        <f t="shared" si="97"/>
        <v/>
      </c>
      <c r="O47" s="39" t="str">
        <f t="shared" si="97"/>
        <v/>
      </c>
      <c r="P47" s="39" t="str">
        <f t="shared" si="97"/>
        <v/>
      </c>
      <c r="Q47" s="38" t="str">
        <f t="shared" si="97"/>
        <v/>
      </c>
      <c r="R47" s="40" t="str">
        <f t="shared" si="97"/>
        <v/>
      </c>
      <c r="S47" s="2"/>
      <c r="T47" s="37" t="s">
        <v>92</v>
      </c>
      <c r="U47" s="38" t="str">
        <f t="shared" ref="U47:AA47" si="98">IFERROR(U46/COUNTIF(U36:U45, "&gt;0"),)</f>
        <v/>
      </c>
      <c r="V47" s="39" t="str">
        <f t="shared" si="98"/>
        <v/>
      </c>
      <c r="W47" s="39" t="str">
        <f t="shared" si="98"/>
        <v/>
      </c>
      <c r="X47" s="39" t="str">
        <f t="shared" si="98"/>
        <v/>
      </c>
      <c r="Y47" s="39" t="str">
        <f t="shared" si="98"/>
        <v/>
      </c>
      <c r="Z47" s="38" t="str">
        <f t="shared" si="98"/>
        <v/>
      </c>
      <c r="AA47" s="40" t="str">
        <f t="shared" si="98"/>
        <v/>
      </c>
      <c r="AB47" s="2"/>
    </row>
    <row r="48" ht="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12"/>
      <c r="B49" s="13" t="str">
        <f>(VALUE(SUBSTITUTE($B$21,"월",""))+6)&amp;"월"</f>
        <v>7월</v>
      </c>
      <c r="C49" s="16" t="s">
        <v>86</v>
      </c>
      <c r="D49" s="16" t="s">
        <v>87</v>
      </c>
      <c r="E49" s="16" t="s">
        <v>88</v>
      </c>
      <c r="F49" s="16" t="s">
        <v>89</v>
      </c>
      <c r="G49" s="16" t="s">
        <v>90</v>
      </c>
      <c r="H49" s="17" t="s">
        <v>91</v>
      </c>
      <c r="I49" s="18" t="s">
        <v>92</v>
      </c>
      <c r="J49" s="2"/>
      <c r="K49" s="13" t="str">
        <f>(VALUE(SUBSTITUTE($B$21,"월",""))+7)&amp;"월"</f>
        <v>8월</v>
      </c>
      <c r="L49" s="16" t="s">
        <v>86</v>
      </c>
      <c r="M49" s="16" t="s">
        <v>87</v>
      </c>
      <c r="N49" s="16" t="s">
        <v>88</v>
      </c>
      <c r="O49" s="16" t="s">
        <v>89</v>
      </c>
      <c r="P49" s="16" t="s">
        <v>90</v>
      </c>
      <c r="Q49" s="17" t="s">
        <v>91</v>
      </c>
      <c r="R49" s="18" t="s">
        <v>92</v>
      </c>
      <c r="S49" s="2"/>
      <c r="T49" s="13" t="str">
        <f>(VALUE(SUBSTITUTE($B$21,"월",""))+8)&amp;"월"</f>
        <v>9월</v>
      </c>
      <c r="U49" s="16" t="s">
        <v>86</v>
      </c>
      <c r="V49" s="16" t="s">
        <v>87</v>
      </c>
      <c r="W49" s="16" t="s">
        <v>88</v>
      </c>
      <c r="X49" s="16" t="s">
        <v>89</v>
      </c>
      <c r="Y49" s="16" t="s">
        <v>90</v>
      </c>
      <c r="Z49" s="17" t="s">
        <v>91</v>
      </c>
      <c r="AA49" s="18" t="s">
        <v>92</v>
      </c>
      <c r="AB49" s="2"/>
    </row>
    <row r="50">
      <c r="A50" s="19"/>
      <c r="B50" s="20" t="str">
        <f>'사원'!$A2</f>
        <v>직원</v>
      </c>
      <c r="C50" s="46">
        <f t="shared" ref="C50:G50" si="99">IFERROR(SUMIFS(INDIRECT(OFFSET($B$49, ROW(C50)-ROW($B$49),0)&amp;"!$L:$L"),INDIRECT(OFFSET($B$49, ROW(C50)-ROW($B$49),0)&amp;"!$C:$C"), SUBSTITUTE($C$5,"년",""),INDIRECT(OFFSET($B$49, ROW(C50)-ROW($B$49),0)&amp;"!$D:$D"), SUBSTITUTE($B$49,"월",""),INDIRECT(OFFSET($B$49, ROW(C50)-ROW($B$49),0)&amp;"!$E:$E"), SUBSTITUTE(OFFSET($B$49, 0, COLUMN(C50)-COLUMN($B$49)),"주","")),)</f>
        <v>0</v>
      </c>
      <c r="D50" s="46">
        <f t="shared" si="99"/>
        <v>0</v>
      </c>
      <c r="E50" s="46">
        <f t="shared" si="99"/>
        <v>0</v>
      </c>
      <c r="F50" s="46">
        <f t="shared" si="99"/>
        <v>0</v>
      </c>
      <c r="G50" s="46">
        <f t="shared" si="99"/>
        <v>0</v>
      </c>
      <c r="H50" s="22">
        <f t="shared" ref="H50:H59" si="103">IFERROR(SUM(C50:G50),)</f>
        <v>0</v>
      </c>
      <c r="I50" s="23" t="str">
        <f t="shared" ref="I50:I59" si="104">IFERROR(H50 / COUNTIF(C50:G50, "&gt;0"), "")</f>
        <v/>
      </c>
      <c r="J50" s="2"/>
      <c r="K50" s="20" t="str">
        <f>'사원'!$A2</f>
        <v>직원</v>
      </c>
      <c r="L50" s="46">
        <f t="shared" ref="L50:P50" si="100">IFERROR(SUMIFS(INDIRECT(OFFSET($K$49, ROW(L50)-ROW($K$49),0)&amp;"!$L:$L"),INDIRECT(OFFSET($K$49, ROW(L50)-ROW($K$49),0)&amp;"!$C:$C"), SUBSTITUTE($C$5,"년",""),INDIRECT(OFFSET($K$49, ROW(L50)-ROW($K$49),0)&amp;"!$D:$D"), SUBSTITUTE($K$49,"월",""),INDIRECT(OFFSET($K$49, ROW(L50)-ROW($K$49),0)&amp;"!$E:$E"), SUBSTITUTE(OFFSET($K$49, 0, COLUMN(L50)-COLUMN($K$49)),"주","")),)</f>
        <v>0</v>
      </c>
      <c r="M50" s="46">
        <f t="shared" si="100"/>
        <v>0</v>
      </c>
      <c r="N50" s="46">
        <f t="shared" si="100"/>
        <v>0</v>
      </c>
      <c r="O50" s="46">
        <f t="shared" si="100"/>
        <v>0</v>
      </c>
      <c r="P50" s="46">
        <f t="shared" si="100"/>
        <v>0</v>
      </c>
      <c r="Q50" s="22">
        <f t="shared" ref="Q50:Q59" si="106">IFERROR(SUM(L50:P50),)</f>
        <v>0</v>
      </c>
      <c r="R50" s="23" t="str">
        <f t="shared" ref="R50:R59" si="107">IFERROR(Q50 / COUNTIF(L50:P50, "&gt;0"), "")</f>
        <v/>
      </c>
      <c r="S50" s="2"/>
      <c r="T50" s="20" t="str">
        <f>'사원'!$A2</f>
        <v>직원</v>
      </c>
      <c r="U50" s="46">
        <f t="shared" ref="U50:Y50" si="101">IFERROR(SUMIFS(INDIRECT(OFFSET($T$49, ROW(U50)-ROW($T$49),0)&amp;"!$L:$L"),INDIRECT(OFFSET($T$49, ROW(U50)-ROW($T$49),0)&amp;"!$C:$C"), SUBSTITUTE($C$5,"년",""),INDIRECT(OFFSET($T$49, ROW(U50)-ROW($T$49),0)&amp;"!$D:$D"), SUBSTITUTE($T$49,"월",""),INDIRECT(OFFSET($T$49, ROW(U50)-ROW($T$49),0)&amp;"!$E:$E"), SUBSTITUTE(OFFSET($T$49, 0, COLUMN(U50)-COLUMN($T$49)),"주","")),)</f>
        <v>0</v>
      </c>
      <c r="V50" s="46">
        <f t="shared" si="101"/>
        <v>0</v>
      </c>
      <c r="W50" s="46">
        <f t="shared" si="101"/>
        <v>0</v>
      </c>
      <c r="X50" s="46">
        <f t="shared" si="101"/>
        <v>0</v>
      </c>
      <c r="Y50" s="46">
        <f t="shared" si="101"/>
        <v>0</v>
      </c>
      <c r="Z50" s="22">
        <f t="shared" ref="Z50:Z59" si="109">IFERROR(SUM(U50:Y50),)</f>
        <v>0</v>
      </c>
      <c r="AA50" s="23" t="str">
        <f t="shared" ref="AA50:AA59" si="110">IFERROR(Z50 / COUNTIF(U50:Y50, "&gt;0"), "")</f>
        <v/>
      </c>
      <c r="AB50" s="2"/>
    </row>
    <row r="51">
      <c r="A51" s="19"/>
      <c r="B51" s="20" t="str">
        <f>'사원'!$A3</f>
        <v/>
      </c>
      <c r="C51" s="46">
        <f t="shared" ref="C51:G51" si="102">IFERROR(SUMIFS(INDIRECT(OFFSET($B$49, ROW(C51)-ROW($B$49),0)&amp;"!$L:$L"),INDIRECT(OFFSET($B$49, ROW(C51)-ROW($B$49),0)&amp;"!$C:$C"), SUBSTITUTE($C$5,"년",""),INDIRECT(OFFSET($B$49, ROW(C51)-ROW($B$49),0)&amp;"!$D:$D"), SUBSTITUTE($B$49,"월",""),INDIRECT(OFFSET($B$49, ROW(C51)-ROW($B$49),0)&amp;"!$E:$E"), SUBSTITUTE(OFFSET($B$49, 0, COLUMN(C51)-COLUMN($B$49)),"주","")),)</f>
        <v>0</v>
      </c>
      <c r="D51" s="46">
        <f t="shared" si="102"/>
        <v>0</v>
      </c>
      <c r="E51" s="46">
        <f t="shared" si="102"/>
        <v>0</v>
      </c>
      <c r="F51" s="46">
        <f t="shared" si="102"/>
        <v>0</v>
      </c>
      <c r="G51" s="46">
        <f t="shared" si="102"/>
        <v>0</v>
      </c>
      <c r="H51" s="22">
        <f t="shared" si="103"/>
        <v>0</v>
      </c>
      <c r="I51" s="23" t="str">
        <f t="shared" si="104"/>
        <v/>
      </c>
      <c r="J51" s="2"/>
      <c r="K51" s="20" t="str">
        <f>'사원'!$A3</f>
        <v/>
      </c>
      <c r="L51" s="46">
        <f t="shared" ref="L51:P51" si="105">IFERROR(SUMIFS(INDIRECT(OFFSET($K$49, ROW(L51)-ROW($K$49),0)&amp;"!$L:$L"),INDIRECT(OFFSET($K$49, ROW(L51)-ROW($K$49),0)&amp;"!$C:$C"), SUBSTITUTE($C$5,"년",""),INDIRECT(OFFSET($K$49, ROW(L51)-ROW($K$49),0)&amp;"!$D:$D"), SUBSTITUTE($K$49,"월",""),INDIRECT(OFFSET($K$49, ROW(L51)-ROW($K$49),0)&amp;"!$E:$E"), SUBSTITUTE(OFFSET($K$49, 0, COLUMN(L51)-COLUMN($K$49)),"주","")),)</f>
        <v>0</v>
      </c>
      <c r="M51" s="46">
        <f t="shared" si="105"/>
        <v>0</v>
      </c>
      <c r="N51" s="46">
        <f t="shared" si="105"/>
        <v>0</v>
      </c>
      <c r="O51" s="46">
        <f t="shared" si="105"/>
        <v>0</v>
      </c>
      <c r="P51" s="46">
        <f t="shared" si="105"/>
        <v>0</v>
      </c>
      <c r="Q51" s="22">
        <f t="shared" si="106"/>
        <v>0</v>
      </c>
      <c r="R51" s="23" t="str">
        <f t="shared" si="107"/>
        <v/>
      </c>
      <c r="S51" s="2"/>
      <c r="T51" s="20" t="str">
        <f>'사원'!$A3</f>
        <v/>
      </c>
      <c r="U51" s="46">
        <f t="shared" ref="U51:Y51" si="108">IFERROR(SUMIFS(INDIRECT(OFFSET($T$49, ROW(U51)-ROW($T$49),0)&amp;"!$L:$L"),INDIRECT(OFFSET($T$49, ROW(U51)-ROW($T$49),0)&amp;"!$C:$C"), SUBSTITUTE($C$5,"년",""),INDIRECT(OFFSET($T$49, ROW(U51)-ROW($T$49),0)&amp;"!$D:$D"), SUBSTITUTE($T$49,"월",""),INDIRECT(OFFSET($T$49, ROW(U51)-ROW($T$49),0)&amp;"!$E:$E"), SUBSTITUTE(OFFSET($T$49, 0, COLUMN(U51)-COLUMN($T$49)),"주","")),)</f>
        <v>0</v>
      </c>
      <c r="V51" s="46">
        <f t="shared" si="108"/>
        <v>0</v>
      </c>
      <c r="W51" s="46">
        <f t="shared" si="108"/>
        <v>0</v>
      </c>
      <c r="X51" s="46">
        <f t="shared" si="108"/>
        <v>0</v>
      </c>
      <c r="Y51" s="46">
        <f t="shared" si="108"/>
        <v>0</v>
      </c>
      <c r="Z51" s="22">
        <f t="shared" si="109"/>
        <v>0</v>
      </c>
      <c r="AA51" s="23" t="str">
        <f t="shared" si="110"/>
        <v/>
      </c>
      <c r="AB51" s="2"/>
    </row>
    <row r="52">
      <c r="A52" s="19"/>
      <c r="B52" s="20" t="str">
        <f>'사원'!$A4</f>
        <v/>
      </c>
      <c r="C52" s="46">
        <f t="shared" ref="C52:G52" si="111">IFERROR(SUMIFS(INDIRECT(OFFSET($B$49, ROW(C52)-ROW($B$49),0)&amp;"!$L:$L"),INDIRECT(OFFSET($B$49, ROW(C52)-ROW($B$49),0)&amp;"!$C:$C"), SUBSTITUTE($C$5,"년",""),INDIRECT(OFFSET($B$49, ROW(C52)-ROW($B$49),0)&amp;"!$D:$D"), SUBSTITUTE($B$49,"월",""),INDIRECT(OFFSET($B$49, ROW(C52)-ROW($B$49),0)&amp;"!$E:$E"), SUBSTITUTE(OFFSET($B$49, 0, COLUMN(C52)-COLUMN($B$49)),"주","")),)</f>
        <v>0</v>
      </c>
      <c r="D52" s="46">
        <f t="shared" si="111"/>
        <v>0</v>
      </c>
      <c r="E52" s="46">
        <f t="shared" si="111"/>
        <v>0</v>
      </c>
      <c r="F52" s="46">
        <f t="shared" si="111"/>
        <v>0</v>
      </c>
      <c r="G52" s="46">
        <f t="shared" si="111"/>
        <v>0</v>
      </c>
      <c r="H52" s="22">
        <f t="shared" si="103"/>
        <v>0</v>
      </c>
      <c r="I52" s="23" t="str">
        <f t="shared" si="104"/>
        <v/>
      </c>
      <c r="J52" s="2"/>
      <c r="K52" s="20" t="str">
        <f>'사원'!$A4</f>
        <v/>
      </c>
      <c r="L52" s="46">
        <f t="shared" ref="L52:P52" si="112">IFERROR(SUMIFS(INDIRECT(OFFSET($K$49, ROW(L52)-ROW($K$49),0)&amp;"!$L:$L"),INDIRECT(OFFSET($K$49, ROW(L52)-ROW($K$49),0)&amp;"!$C:$C"), SUBSTITUTE($C$5,"년",""),INDIRECT(OFFSET($K$49, ROW(L52)-ROW($K$49),0)&amp;"!$D:$D"), SUBSTITUTE($K$49,"월",""),INDIRECT(OFFSET($K$49, ROW(L52)-ROW($K$49),0)&amp;"!$E:$E"), SUBSTITUTE(OFFSET($K$49, 0, COLUMN(L52)-COLUMN($K$49)),"주","")),)</f>
        <v>0</v>
      </c>
      <c r="M52" s="46">
        <f t="shared" si="112"/>
        <v>0</v>
      </c>
      <c r="N52" s="46">
        <f t="shared" si="112"/>
        <v>0</v>
      </c>
      <c r="O52" s="46">
        <f t="shared" si="112"/>
        <v>0</v>
      </c>
      <c r="P52" s="46">
        <f t="shared" si="112"/>
        <v>0</v>
      </c>
      <c r="Q52" s="22">
        <f t="shared" si="106"/>
        <v>0</v>
      </c>
      <c r="R52" s="23" t="str">
        <f t="shared" si="107"/>
        <v/>
      </c>
      <c r="S52" s="2"/>
      <c r="T52" s="20" t="str">
        <f>'사원'!$A4</f>
        <v/>
      </c>
      <c r="U52" s="46">
        <f t="shared" ref="U52:Y52" si="113">IFERROR(SUMIFS(INDIRECT(OFFSET($T$49, ROW(U52)-ROW($T$49),0)&amp;"!$L:$L"),INDIRECT(OFFSET($T$49, ROW(U52)-ROW($T$49),0)&amp;"!$C:$C"), SUBSTITUTE($C$5,"년",""),INDIRECT(OFFSET($T$49, ROW(U52)-ROW($T$49),0)&amp;"!$D:$D"), SUBSTITUTE($T$49,"월",""),INDIRECT(OFFSET($T$49, ROW(U52)-ROW($T$49),0)&amp;"!$E:$E"), SUBSTITUTE(OFFSET($T$49, 0, COLUMN(U52)-COLUMN($T$49)),"주","")),)</f>
        <v>0</v>
      </c>
      <c r="V52" s="46">
        <f t="shared" si="113"/>
        <v>0</v>
      </c>
      <c r="W52" s="46">
        <f t="shared" si="113"/>
        <v>0</v>
      </c>
      <c r="X52" s="46">
        <f t="shared" si="113"/>
        <v>0</v>
      </c>
      <c r="Y52" s="46">
        <f t="shared" si="113"/>
        <v>0</v>
      </c>
      <c r="Z52" s="22">
        <f t="shared" si="109"/>
        <v>0</v>
      </c>
      <c r="AA52" s="23" t="str">
        <f t="shared" si="110"/>
        <v/>
      </c>
      <c r="AB52" s="2"/>
    </row>
    <row r="53">
      <c r="A53" s="19"/>
      <c r="B53" s="20" t="str">
        <f>'사원'!$A5</f>
        <v/>
      </c>
      <c r="C53" s="46">
        <f t="shared" ref="C53:G53" si="114">IFERROR(SUMIFS(INDIRECT(OFFSET($B$49, ROW(C53)-ROW($B$49),0)&amp;"!$L:$L"),INDIRECT(OFFSET($B$49, ROW(C53)-ROW($B$49),0)&amp;"!$C:$C"), SUBSTITUTE($C$5,"년",""),INDIRECT(OFFSET($B$49, ROW(C53)-ROW($B$49),0)&amp;"!$D:$D"), SUBSTITUTE($B$49,"월",""),INDIRECT(OFFSET($B$49, ROW(C53)-ROW($B$49),0)&amp;"!$E:$E"), SUBSTITUTE(OFFSET($B$49, 0, COLUMN(C53)-COLUMN($B$49)),"주","")),)</f>
        <v>0</v>
      </c>
      <c r="D53" s="46">
        <f t="shared" si="114"/>
        <v>0</v>
      </c>
      <c r="E53" s="46">
        <f t="shared" si="114"/>
        <v>0</v>
      </c>
      <c r="F53" s="46">
        <f t="shared" si="114"/>
        <v>0</v>
      </c>
      <c r="G53" s="46">
        <f t="shared" si="114"/>
        <v>0</v>
      </c>
      <c r="H53" s="22">
        <f t="shared" si="103"/>
        <v>0</v>
      </c>
      <c r="I53" s="23" t="str">
        <f t="shared" si="104"/>
        <v/>
      </c>
      <c r="J53" s="2"/>
      <c r="K53" s="20" t="str">
        <f>'사원'!$A5</f>
        <v/>
      </c>
      <c r="L53" s="46">
        <f t="shared" ref="L53:P53" si="115">IFERROR(SUMIFS(INDIRECT(OFFSET($K$49, ROW(L53)-ROW($K$49),0)&amp;"!$L:$L"),INDIRECT(OFFSET($K$49, ROW(L53)-ROW($K$49),0)&amp;"!$C:$C"), SUBSTITUTE($C$5,"년",""),INDIRECT(OFFSET($K$49, ROW(L53)-ROW($K$49),0)&amp;"!$D:$D"), SUBSTITUTE($K$49,"월",""),INDIRECT(OFFSET($K$49, ROW(L53)-ROW($K$49),0)&amp;"!$E:$E"), SUBSTITUTE(OFFSET($K$49, 0, COLUMN(L53)-COLUMN($K$49)),"주","")),)</f>
        <v>0</v>
      </c>
      <c r="M53" s="46">
        <f t="shared" si="115"/>
        <v>0</v>
      </c>
      <c r="N53" s="46">
        <f t="shared" si="115"/>
        <v>0</v>
      </c>
      <c r="O53" s="46">
        <f t="shared" si="115"/>
        <v>0</v>
      </c>
      <c r="P53" s="46">
        <f t="shared" si="115"/>
        <v>0</v>
      </c>
      <c r="Q53" s="22">
        <f t="shared" si="106"/>
        <v>0</v>
      </c>
      <c r="R53" s="23" t="str">
        <f t="shared" si="107"/>
        <v/>
      </c>
      <c r="S53" s="2"/>
      <c r="T53" s="20" t="str">
        <f>'사원'!$A5</f>
        <v/>
      </c>
      <c r="U53" s="46">
        <f t="shared" ref="U53:Y53" si="116">IFERROR(SUMIFS(INDIRECT(OFFSET($T$49, ROW(U53)-ROW($T$49),0)&amp;"!$L:$L"),INDIRECT(OFFSET($T$49, ROW(U53)-ROW($T$49),0)&amp;"!$C:$C"), SUBSTITUTE($C$5,"년",""),INDIRECT(OFFSET($T$49, ROW(U53)-ROW($T$49),0)&amp;"!$D:$D"), SUBSTITUTE($T$49,"월",""),INDIRECT(OFFSET($T$49, ROW(U53)-ROW($T$49),0)&amp;"!$E:$E"), SUBSTITUTE(OFFSET($T$49, 0, COLUMN(U53)-COLUMN($T$49)),"주","")),)</f>
        <v>0</v>
      </c>
      <c r="V53" s="46">
        <f t="shared" si="116"/>
        <v>0</v>
      </c>
      <c r="W53" s="46">
        <f t="shared" si="116"/>
        <v>0</v>
      </c>
      <c r="X53" s="46">
        <f t="shared" si="116"/>
        <v>0</v>
      </c>
      <c r="Y53" s="46">
        <f t="shared" si="116"/>
        <v>0</v>
      </c>
      <c r="Z53" s="22">
        <f t="shared" si="109"/>
        <v>0</v>
      </c>
      <c r="AA53" s="23" t="str">
        <f t="shared" si="110"/>
        <v/>
      </c>
      <c r="AB53" s="2"/>
    </row>
    <row r="54">
      <c r="A54" s="19"/>
      <c r="B54" s="20" t="str">
        <f>'사원'!$A6</f>
        <v/>
      </c>
      <c r="C54" s="46">
        <f t="shared" ref="C54:G54" si="117">IFERROR(SUMIFS(INDIRECT(OFFSET($B$49, ROW(C54)-ROW($B$49),0)&amp;"!$L:$L"),INDIRECT(OFFSET($B$49, ROW(C54)-ROW($B$49),0)&amp;"!$C:$C"), SUBSTITUTE($C$5,"년",""),INDIRECT(OFFSET($B$49, ROW(C54)-ROW($B$49),0)&amp;"!$D:$D"), SUBSTITUTE($B$49,"월",""),INDIRECT(OFFSET($B$49, ROW(C54)-ROW($B$49),0)&amp;"!$E:$E"), SUBSTITUTE(OFFSET($B$49, 0, COLUMN(C54)-COLUMN($B$49)),"주","")),)</f>
        <v>0</v>
      </c>
      <c r="D54" s="46">
        <f t="shared" si="117"/>
        <v>0</v>
      </c>
      <c r="E54" s="46">
        <f t="shared" si="117"/>
        <v>0</v>
      </c>
      <c r="F54" s="46">
        <f t="shared" si="117"/>
        <v>0</v>
      </c>
      <c r="G54" s="46">
        <f t="shared" si="117"/>
        <v>0</v>
      </c>
      <c r="H54" s="22">
        <f t="shared" si="103"/>
        <v>0</v>
      </c>
      <c r="I54" s="23" t="str">
        <f t="shared" si="104"/>
        <v/>
      </c>
      <c r="J54" s="2"/>
      <c r="K54" s="20" t="str">
        <f>'사원'!$A6</f>
        <v/>
      </c>
      <c r="L54" s="46">
        <f t="shared" ref="L54:P54" si="118">IFERROR(SUMIFS(INDIRECT(OFFSET($K$49, ROW(L54)-ROW($K$49),0)&amp;"!$L:$L"),INDIRECT(OFFSET($K$49, ROW(L54)-ROW($K$49),0)&amp;"!$C:$C"), SUBSTITUTE($C$5,"년",""),INDIRECT(OFFSET($K$49, ROW(L54)-ROW($K$49),0)&amp;"!$D:$D"), SUBSTITUTE($K$49,"월",""),INDIRECT(OFFSET($K$49, ROW(L54)-ROW($K$49),0)&amp;"!$E:$E"), SUBSTITUTE(OFFSET($K$49, 0, COLUMN(L54)-COLUMN($K$49)),"주","")),)</f>
        <v>0</v>
      </c>
      <c r="M54" s="46">
        <f t="shared" si="118"/>
        <v>0</v>
      </c>
      <c r="N54" s="46">
        <f t="shared" si="118"/>
        <v>0</v>
      </c>
      <c r="O54" s="46">
        <f t="shared" si="118"/>
        <v>0</v>
      </c>
      <c r="P54" s="46">
        <f t="shared" si="118"/>
        <v>0</v>
      </c>
      <c r="Q54" s="22">
        <f t="shared" si="106"/>
        <v>0</v>
      </c>
      <c r="R54" s="23" t="str">
        <f t="shared" si="107"/>
        <v/>
      </c>
      <c r="S54" s="2"/>
      <c r="T54" s="20" t="str">
        <f>'사원'!$A6</f>
        <v/>
      </c>
      <c r="U54" s="46">
        <f t="shared" ref="U54:Y54" si="119">IFERROR(SUMIFS(INDIRECT(OFFSET($T$49, ROW(U54)-ROW($T$49),0)&amp;"!$L:$L"),INDIRECT(OFFSET($T$49, ROW(U54)-ROW($T$49),0)&amp;"!$C:$C"), SUBSTITUTE($C$5,"년",""),INDIRECT(OFFSET($T$49, ROW(U54)-ROW($T$49),0)&amp;"!$D:$D"), SUBSTITUTE($T$49,"월",""),INDIRECT(OFFSET($T$49, ROW(U54)-ROW($T$49),0)&amp;"!$E:$E"), SUBSTITUTE(OFFSET($T$49, 0, COLUMN(U54)-COLUMN($T$49)),"주","")),)</f>
        <v>0</v>
      </c>
      <c r="V54" s="46">
        <f t="shared" si="119"/>
        <v>0</v>
      </c>
      <c r="W54" s="46">
        <f t="shared" si="119"/>
        <v>0</v>
      </c>
      <c r="X54" s="46">
        <f t="shared" si="119"/>
        <v>0</v>
      </c>
      <c r="Y54" s="46">
        <f t="shared" si="119"/>
        <v>0</v>
      </c>
      <c r="Z54" s="22">
        <f t="shared" si="109"/>
        <v>0</v>
      </c>
      <c r="AA54" s="23" t="str">
        <f t="shared" si="110"/>
        <v/>
      </c>
      <c r="AB54" s="2"/>
    </row>
    <row r="55">
      <c r="A55" s="19"/>
      <c r="B55" s="20" t="str">
        <f>'사원'!$A7</f>
        <v/>
      </c>
      <c r="C55" s="46">
        <f t="shared" ref="C55:G55" si="120">IFERROR(SUMIFS(INDIRECT(OFFSET($B$49, ROW(C55)-ROW($B$49),0)&amp;"!$L:$L"),INDIRECT(OFFSET($B$49, ROW(C55)-ROW($B$49),0)&amp;"!$C:$C"), SUBSTITUTE($C$5,"년",""),INDIRECT(OFFSET($B$49, ROW(C55)-ROW($B$49),0)&amp;"!$D:$D"), SUBSTITUTE($B$49,"월",""),INDIRECT(OFFSET($B$49, ROW(C55)-ROW($B$49),0)&amp;"!$E:$E"), SUBSTITUTE(OFFSET($B$49, 0, COLUMN(C55)-COLUMN($B$49)),"주","")),)</f>
        <v>0</v>
      </c>
      <c r="D55" s="46">
        <f t="shared" si="120"/>
        <v>0</v>
      </c>
      <c r="E55" s="46">
        <f t="shared" si="120"/>
        <v>0</v>
      </c>
      <c r="F55" s="46">
        <f t="shared" si="120"/>
        <v>0</v>
      </c>
      <c r="G55" s="46">
        <f t="shared" si="120"/>
        <v>0</v>
      </c>
      <c r="H55" s="22">
        <f t="shared" si="103"/>
        <v>0</v>
      </c>
      <c r="I55" s="23" t="str">
        <f t="shared" si="104"/>
        <v/>
      </c>
      <c r="J55" s="2"/>
      <c r="K55" s="20" t="str">
        <f>'사원'!$A7</f>
        <v/>
      </c>
      <c r="L55" s="46">
        <f t="shared" ref="L55:P55" si="121">IFERROR(SUMIFS(INDIRECT(OFFSET($K$49, ROW(L55)-ROW($K$49),0)&amp;"!$L:$L"),INDIRECT(OFFSET($K$49, ROW(L55)-ROW($K$49),0)&amp;"!$C:$C"), SUBSTITUTE($C$5,"년",""),INDIRECT(OFFSET($K$49, ROW(L55)-ROW($K$49),0)&amp;"!$D:$D"), SUBSTITUTE($K$49,"월",""),INDIRECT(OFFSET($K$49, ROW(L55)-ROW($K$49),0)&amp;"!$E:$E"), SUBSTITUTE(OFFSET($K$49, 0, COLUMN(L55)-COLUMN($K$49)),"주","")),)</f>
        <v>0</v>
      </c>
      <c r="M55" s="46">
        <f t="shared" si="121"/>
        <v>0</v>
      </c>
      <c r="N55" s="46">
        <f t="shared" si="121"/>
        <v>0</v>
      </c>
      <c r="O55" s="46">
        <f t="shared" si="121"/>
        <v>0</v>
      </c>
      <c r="P55" s="46">
        <f t="shared" si="121"/>
        <v>0</v>
      </c>
      <c r="Q55" s="22">
        <f t="shared" si="106"/>
        <v>0</v>
      </c>
      <c r="R55" s="23" t="str">
        <f t="shared" si="107"/>
        <v/>
      </c>
      <c r="S55" s="2"/>
      <c r="T55" s="20" t="str">
        <f>'사원'!$A7</f>
        <v/>
      </c>
      <c r="U55" s="46">
        <f t="shared" ref="U55:Y55" si="122">IFERROR(SUMIFS(INDIRECT(OFFSET($T$49, ROW(U55)-ROW($T$49),0)&amp;"!$L:$L"),INDIRECT(OFFSET($T$49, ROW(U55)-ROW($T$49),0)&amp;"!$C:$C"), SUBSTITUTE($C$5,"년",""),INDIRECT(OFFSET($T$49, ROW(U55)-ROW($T$49),0)&amp;"!$D:$D"), SUBSTITUTE($T$49,"월",""),INDIRECT(OFFSET($T$49, ROW(U55)-ROW($T$49),0)&amp;"!$E:$E"), SUBSTITUTE(OFFSET($T$49, 0, COLUMN(U55)-COLUMN($T$49)),"주","")),)</f>
        <v>0</v>
      </c>
      <c r="V55" s="46">
        <f t="shared" si="122"/>
        <v>0</v>
      </c>
      <c r="W55" s="46">
        <f t="shared" si="122"/>
        <v>0</v>
      </c>
      <c r="X55" s="46">
        <f t="shared" si="122"/>
        <v>0</v>
      </c>
      <c r="Y55" s="46">
        <f t="shared" si="122"/>
        <v>0</v>
      </c>
      <c r="Z55" s="22">
        <f t="shared" si="109"/>
        <v>0</v>
      </c>
      <c r="AA55" s="23" t="str">
        <f t="shared" si="110"/>
        <v/>
      </c>
      <c r="AB55" s="2"/>
    </row>
    <row r="56">
      <c r="A56" s="19"/>
      <c r="B56" s="20" t="str">
        <f>'사원'!$A8</f>
        <v/>
      </c>
      <c r="C56" s="46">
        <f t="shared" ref="C56:G56" si="123">IFERROR(SUMIFS(INDIRECT(OFFSET($B$49, ROW(C56)-ROW($B$49),0)&amp;"!$L:$L"),INDIRECT(OFFSET($B$49, ROW(C56)-ROW($B$49),0)&amp;"!$C:$C"), SUBSTITUTE($C$5,"년",""),INDIRECT(OFFSET($B$49, ROW(C56)-ROW($B$49),0)&amp;"!$D:$D"), SUBSTITUTE($B$49,"월",""),INDIRECT(OFFSET($B$49, ROW(C56)-ROW($B$49),0)&amp;"!$E:$E"), SUBSTITUTE(OFFSET($B$49, 0, COLUMN(C56)-COLUMN($B$49)),"주","")),)</f>
        <v>0</v>
      </c>
      <c r="D56" s="46">
        <f t="shared" si="123"/>
        <v>0</v>
      </c>
      <c r="E56" s="46">
        <f t="shared" si="123"/>
        <v>0</v>
      </c>
      <c r="F56" s="46">
        <f t="shared" si="123"/>
        <v>0</v>
      </c>
      <c r="G56" s="46">
        <f t="shared" si="123"/>
        <v>0</v>
      </c>
      <c r="H56" s="22">
        <f t="shared" si="103"/>
        <v>0</v>
      </c>
      <c r="I56" s="23" t="str">
        <f t="shared" si="104"/>
        <v/>
      </c>
      <c r="J56" s="2"/>
      <c r="K56" s="20" t="str">
        <f>'사원'!$A8</f>
        <v/>
      </c>
      <c r="L56" s="46">
        <f t="shared" ref="L56:P56" si="124">IFERROR(SUMIFS(INDIRECT(OFFSET($K$49, ROW(L56)-ROW($K$49),0)&amp;"!$L:$L"),INDIRECT(OFFSET($K$49, ROW(L56)-ROW($K$49),0)&amp;"!$C:$C"), SUBSTITUTE($C$5,"년",""),INDIRECT(OFFSET($K$49, ROW(L56)-ROW($K$49),0)&amp;"!$D:$D"), SUBSTITUTE($K$49,"월",""),INDIRECT(OFFSET($K$49, ROW(L56)-ROW($K$49),0)&amp;"!$E:$E"), SUBSTITUTE(OFFSET($K$49, 0, COLUMN(L56)-COLUMN($K$49)),"주","")),)</f>
        <v>0</v>
      </c>
      <c r="M56" s="46">
        <f t="shared" si="124"/>
        <v>0</v>
      </c>
      <c r="N56" s="46">
        <f t="shared" si="124"/>
        <v>0</v>
      </c>
      <c r="O56" s="46">
        <f t="shared" si="124"/>
        <v>0</v>
      </c>
      <c r="P56" s="46">
        <f t="shared" si="124"/>
        <v>0</v>
      </c>
      <c r="Q56" s="22">
        <f t="shared" si="106"/>
        <v>0</v>
      </c>
      <c r="R56" s="23" t="str">
        <f t="shared" si="107"/>
        <v/>
      </c>
      <c r="S56" s="2"/>
      <c r="T56" s="20" t="str">
        <f>'사원'!$A8</f>
        <v/>
      </c>
      <c r="U56" s="46">
        <f t="shared" ref="U56:Y56" si="125">IFERROR(SUMIFS(INDIRECT(OFFSET($T$49, ROW(U56)-ROW($T$49),0)&amp;"!$L:$L"),INDIRECT(OFFSET($T$49, ROW(U56)-ROW($T$49),0)&amp;"!$C:$C"), SUBSTITUTE($C$5,"년",""),INDIRECT(OFFSET($T$49, ROW(U56)-ROW($T$49),0)&amp;"!$D:$D"), SUBSTITUTE($T$49,"월",""),INDIRECT(OFFSET($T$49, ROW(U56)-ROW($T$49),0)&amp;"!$E:$E"), SUBSTITUTE(OFFSET($T$49, 0, COLUMN(U56)-COLUMN($T$49)),"주","")),)</f>
        <v>0</v>
      </c>
      <c r="V56" s="46">
        <f t="shared" si="125"/>
        <v>0</v>
      </c>
      <c r="W56" s="46">
        <f t="shared" si="125"/>
        <v>0</v>
      </c>
      <c r="X56" s="46">
        <f t="shared" si="125"/>
        <v>0</v>
      </c>
      <c r="Y56" s="46">
        <f t="shared" si="125"/>
        <v>0</v>
      </c>
      <c r="Z56" s="22">
        <f t="shared" si="109"/>
        <v>0</v>
      </c>
      <c r="AA56" s="23" t="str">
        <f t="shared" si="110"/>
        <v/>
      </c>
      <c r="AB56" s="2"/>
    </row>
    <row r="57">
      <c r="A57" s="19"/>
      <c r="B57" s="20" t="str">
        <f>'사원'!$A9</f>
        <v/>
      </c>
      <c r="C57" s="46">
        <f t="shared" ref="C57:G57" si="126">IFERROR(SUMIFS(INDIRECT(OFFSET($B$49, ROW(C57)-ROW($B$49),0)&amp;"!$L:$L"),INDIRECT(OFFSET($B$49, ROW(C57)-ROW($B$49),0)&amp;"!$C:$C"), SUBSTITUTE($C$5,"년",""),INDIRECT(OFFSET($B$49, ROW(C57)-ROW($B$49),0)&amp;"!$D:$D"), SUBSTITUTE($B$49,"월",""),INDIRECT(OFFSET($B$49, ROW(C57)-ROW($B$49),0)&amp;"!$E:$E"), SUBSTITUTE(OFFSET($B$49, 0, COLUMN(C57)-COLUMN($B$49)),"주","")),)</f>
        <v>0</v>
      </c>
      <c r="D57" s="46">
        <f t="shared" si="126"/>
        <v>0</v>
      </c>
      <c r="E57" s="46">
        <f t="shared" si="126"/>
        <v>0</v>
      </c>
      <c r="F57" s="46">
        <f t="shared" si="126"/>
        <v>0</v>
      </c>
      <c r="G57" s="46">
        <f t="shared" si="126"/>
        <v>0</v>
      </c>
      <c r="H57" s="22">
        <f t="shared" si="103"/>
        <v>0</v>
      </c>
      <c r="I57" s="23" t="str">
        <f t="shared" si="104"/>
        <v/>
      </c>
      <c r="J57" s="2"/>
      <c r="K57" s="20" t="str">
        <f>'사원'!$A9</f>
        <v/>
      </c>
      <c r="L57" s="46">
        <f t="shared" ref="L57:P57" si="127">IFERROR(SUMIFS(INDIRECT(OFFSET($K$49, ROW(L57)-ROW($K$49),0)&amp;"!$L:$L"),INDIRECT(OFFSET($K$49, ROW(L57)-ROW($K$49),0)&amp;"!$C:$C"), SUBSTITUTE($C$5,"년",""),INDIRECT(OFFSET($K$49, ROW(L57)-ROW($K$49),0)&amp;"!$D:$D"), SUBSTITUTE($K$49,"월",""),INDIRECT(OFFSET($K$49, ROW(L57)-ROW($K$49),0)&amp;"!$E:$E"), SUBSTITUTE(OFFSET($K$49, 0, COLUMN(L57)-COLUMN($K$49)),"주","")),)</f>
        <v>0</v>
      </c>
      <c r="M57" s="46">
        <f t="shared" si="127"/>
        <v>0</v>
      </c>
      <c r="N57" s="46">
        <f t="shared" si="127"/>
        <v>0</v>
      </c>
      <c r="O57" s="46">
        <f t="shared" si="127"/>
        <v>0</v>
      </c>
      <c r="P57" s="46">
        <f t="shared" si="127"/>
        <v>0</v>
      </c>
      <c r="Q57" s="22">
        <f t="shared" si="106"/>
        <v>0</v>
      </c>
      <c r="R57" s="23" t="str">
        <f t="shared" si="107"/>
        <v/>
      </c>
      <c r="S57" s="2"/>
      <c r="T57" s="20" t="str">
        <f>'사원'!$A9</f>
        <v/>
      </c>
      <c r="U57" s="46">
        <f t="shared" ref="U57:Y57" si="128">IFERROR(SUMIFS(INDIRECT(OFFSET($T$49, ROW(U57)-ROW($T$49),0)&amp;"!$L:$L"),INDIRECT(OFFSET($T$49, ROW(U57)-ROW($T$49),0)&amp;"!$C:$C"), SUBSTITUTE($C$5,"년",""),INDIRECT(OFFSET($T$49, ROW(U57)-ROW($T$49),0)&amp;"!$D:$D"), SUBSTITUTE($T$49,"월",""),INDIRECT(OFFSET($T$49, ROW(U57)-ROW($T$49),0)&amp;"!$E:$E"), SUBSTITUTE(OFFSET($T$49, 0, COLUMN(U57)-COLUMN($T$49)),"주","")),)</f>
        <v>0</v>
      </c>
      <c r="V57" s="46">
        <f t="shared" si="128"/>
        <v>0</v>
      </c>
      <c r="W57" s="46">
        <f t="shared" si="128"/>
        <v>0</v>
      </c>
      <c r="X57" s="46">
        <f t="shared" si="128"/>
        <v>0</v>
      </c>
      <c r="Y57" s="46">
        <f t="shared" si="128"/>
        <v>0</v>
      </c>
      <c r="Z57" s="22">
        <f t="shared" si="109"/>
        <v>0</v>
      </c>
      <c r="AA57" s="23" t="str">
        <f t="shared" si="110"/>
        <v/>
      </c>
      <c r="AB57" s="2"/>
    </row>
    <row r="58">
      <c r="A58" s="19"/>
      <c r="B58" s="20" t="str">
        <f>'사원'!$A10</f>
        <v/>
      </c>
      <c r="C58" s="46">
        <f t="shared" ref="C58:G58" si="129">IFERROR(SUMIFS(INDIRECT(OFFSET($B$49, ROW(C58)-ROW($B$49),0)&amp;"!$L:$L"),INDIRECT(OFFSET($B$49, ROW(C58)-ROW($B$49),0)&amp;"!$C:$C"), SUBSTITUTE($C$5,"년",""),INDIRECT(OFFSET($B$49, ROW(C58)-ROW($B$49),0)&amp;"!$D:$D"), SUBSTITUTE($B$49,"월",""),INDIRECT(OFFSET($B$49, ROW(C58)-ROW($B$49),0)&amp;"!$E:$E"), SUBSTITUTE(OFFSET($B$49, 0, COLUMN(C58)-COLUMN($B$49)),"주","")),)</f>
        <v>0</v>
      </c>
      <c r="D58" s="46">
        <f t="shared" si="129"/>
        <v>0</v>
      </c>
      <c r="E58" s="46">
        <f t="shared" si="129"/>
        <v>0</v>
      </c>
      <c r="F58" s="46">
        <f t="shared" si="129"/>
        <v>0</v>
      </c>
      <c r="G58" s="46">
        <f t="shared" si="129"/>
        <v>0</v>
      </c>
      <c r="H58" s="22">
        <f t="shared" si="103"/>
        <v>0</v>
      </c>
      <c r="I58" s="23" t="str">
        <f t="shared" si="104"/>
        <v/>
      </c>
      <c r="J58" s="2"/>
      <c r="K58" s="20" t="str">
        <f>'사원'!$A10</f>
        <v/>
      </c>
      <c r="L58" s="46">
        <f t="shared" ref="L58:P58" si="130">IFERROR(SUMIFS(INDIRECT(OFFSET($K$49, ROW(L58)-ROW($K$49),0)&amp;"!$L:$L"),INDIRECT(OFFSET($K$49, ROW(L58)-ROW($K$49),0)&amp;"!$C:$C"), SUBSTITUTE($C$5,"년",""),INDIRECT(OFFSET($K$49, ROW(L58)-ROW($K$49),0)&amp;"!$D:$D"), SUBSTITUTE($K$49,"월",""),INDIRECT(OFFSET($K$49, ROW(L58)-ROW($K$49),0)&amp;"!$E:$E"), SUBSTITUTE(OFFSET($K$49, 0, COLUMN(L58)-COLUMN($K$49)),"주","")),)</f>
        <v>0</v>
      </c>
      <c r="M58" s="46">
        <f t="shared" si="130"/>
        <v>0</v>
      </c>
      <c r="N58" s="46">
        <f t="shared" si="130"/>
        <v>0</v>
      </c>
      <c r="O58" s="46">
        <f t="shared" si="130"/>
        <v>0</v>
      </c>
      <c r="P58" s="46">
        <f t="shared" si="130"/>
        <v>0</v>
      </c>
      <c r="Q58" s="22">
        <f t="shared" si="106"/>
        <v>0</v>
      </c>
      <c r="R58" s="23" t="str">
        <f t="shared" si="107"/>
        <v/>
      </c>
      <c r="S58" s="2"/>
      <c r="T58" s="20" t="str">
        <f>'사원'!$A10</f>
        <v/>
      </c>
      <c r="U58" s="46">
        <f t="shared" ref="U58:Y58" si="131">IFERROR(SUMIFS(INDIRECT(OFFSET($T$49, ROW(U58)-ROW($T$49),0)&amp;"!$L:$L"),INDIRECT(OFFSET($T$49, ROW(U58)-ROW($T$49),0)&amp;"!$C:$C"), SUBSTITUTE($C$5,"년",""),INDIRECT(OFFSET($T$49, ROW(U58)-ROW($T$49),0)&amp;"!$D:$D"), SUBSTITUTE($T$49,"월",""),INDIRECT(OFFSET($T$49, ROW(U58)-ROW($T$49),0)&amp;"!$E:$E"), SUBSTITUTE(OFFSET($T$49, 0, COLUMN(U58)-COLUMN($T$49)),"주","")),)</f>
        <v>0</v>
      </c>
      <c r="V58" s="46">
        <f t="shared" si="131"/>
        <v>0</v>
      </c>
      <c r="W58" s="46">
        <f t="shared" si="131"/>
        <v>0</v>
      </c>
      <c r="X58" s="46">
        <f t="shared" si="131"/>
        <v>0</v>
      </c>
      <c r="Y58" s="46">
        <f t="shared" si="131"/>
        <v>0</v>
      </c>
      <c r="Z58" s="22">
        <f t="shared" si="109"/>
        <v>0</v>
      </c>
      <c r="AA58" s="23" t="str">
        <f t="shared" si="110"/>
        <v/>
      </c>
      <c r="AB58" s="2"/>
    </row>
    <row r="59">
      <c r="A59" s="19"/>
      <c r="B59" s="20" t="str">
        <f>'사원'!$A11</f>
        <v/>
      </c>
      <c r="C59" s="46">
        <f t="shared" ref="C59:G59" si="132">IFERROR(SUMIFS(INDIRECT(OFFSET($B$49, ROW(C59)-ROW($B$49),0)&amp;"!$L:$L"),INDIRECT(OFFSET($B$49, ROW(C59)-ROW($B$49),0)&amp;"!$C:$C"), SUBSTITUTE($C$5,"년",""),INDIRECT(OFFSET($B$49, ROW(C59)-ROW($B$49),0)&amp;"!$D:$D"), SUBSTITUTE($B$49,"월",""),INDIRECT(OFFSET($B$49, ROW(C59)-ROW($B$49),0)&amp;"!$E:$E"), SUBSTITUTE(OFFSET($B$49, 0, COLUMN(C59)-COLUMN($B$49)),"주","")),)</f>
        <v>0</v>
      </c>
      <c r="D59" s="46">
        <f t="shared" si="132"/>
        <v>0</v>
      </c>
      <c r="E59" s="46">
        <f t="shared" si="132"/>
        <v>0</v>
      </c>
      <c r="F59" s="46">
        <f t="shared" si="132"/>
        <v>0</v>
      </c>
      <c r="G59" s="46">
        <f t="shared" si="132"/>
        <v>0</v>
      </c>
      <c r="H59" s="22">
        <f t="shared" si="103"/>
        <v>0</v>
      </c>
      <c r="I59" s="23" t="str">
        <f t="shared" si="104"/>
        <v/>
      </c>
      <c r="J59" s="2"/>
      <c r="K59" s="20" t="str">
        <f>'사원'!$A11</f>
        <v/>
      </c>
      <c r="L59" s="46">
        <f t="shared" ref="L59:P59" si="133">IFERROR(SUMIFS(INDIRECT(OFFSET($K$49, ROW(L59)-ROW($K$49),0)&amp;"!$L:$L"),INDIRECT(OFFSET($K$49, ROW(L59)-ROW($K$49),0)&amp;"!$C:$C"), SUBSTITUTE($C$5,"년",""),INDIRECT(OFFSET($K$49, ROW(L59)-ROW($K$49),0)&amp;"!$D:$D"), SUBSTITUTE($K$49,"월",""),INDIRECT(OFFSET($K$49, ROW(L59)-ROW($K$49),0)&amp;"!$E:$E"), SUBSTITUTE(OFFSET($K$49, 0, COLUMN(L59)-COLUMN($K$49)),"주","")),)</f>
        <v>0</v>
      </c>
      <c r="M59" s="46">
        <f t="shared" si="133"/>
        <v>0</v>
      </c>
      <c r="N59" s="46">
        <f t="shared" si="133"/>
        <v>0</v>
      </c>
      <c r="O59" s="46">
        <f t="shared" si="133"/>
        <v>0</v>
      </c>
      <c r="P59" s="46">
        <f t="shared" si="133"/>
        <v>0</v>
      </c>
      <c r="Q59" s="22">
        <f t="shared" si="106"/>
        <v>0</v>
      </c>
      <c r="R59" s="23" t="str">
        <f t="shared" si="107"/>
        <v/>
      </c>
      <c r="S59" s="2"/>
      <c r="T59" s="20" t="str">
        <f>'사원'!$A11</f>
        <v/>
      </c>
      <c r="U59" s="46">
        <f t="shared" ref="U59:Y59" si="134">IFERROR(SUMIFS(INDIRECT(OFFSET($T$49, ROW(U59)-ROW($T$49),0)&amp;"!$L:$L"),INDIRECT(OFFSET($T$49, ROW(U59)-ROW($T$49),0)&amp;"!$C:$C"), SUBSTITUTE($C$5,"년",""),INDIRECT(OFFSET($T$49, ROW(U59)-ROW($T$49),0)&amp;"!$D:$D"), SUBSTITUTE($T$49,"월",""),INDIRECT(OFFSET($T$49, ROW(U59)-ROW($T$49),0)&amp;"!$E:$E"), SUBSTITUTE(OFFSET($T$49, 0, COLUMN(U59)-COLUMN($T$49)),"주","")),)</f>
        <v>0</v>
      </c>
      <c r="V59" s="46">
        <f t="shared" si="134"/>
        <v>0</v>
      </c>
      <c r="W59" s="46">
        <f t="shared" si="134"/>
        <v>0</v>
      </c>
      <c r="X59" s="46">
        <f t="shared" si="134"/>
        <v>0</v>
      </c>
      <c r="Y59" s="46">
        <f t="shared" si="134"/>
        <v>0</v>
      </c>
      <c r="Z59" s="22">
        <f t="shared" si="109"/>
        <v>0</v>
      </c>
      <c r="AA59" s="23" t="str">
        <f t="shared" si="110"/>
        <v/>
      </c>
      <c r="AB59" s="2"/>
    </row>
    <row r="60">
      <c r="A60" s="19"/>
      <c r="B60" s="30" t="s">
        <v>91</v>
      </c>
      <c r="C60" s="31">
        <f t="shared" ref="C60:H60" si="135">IFERROR(SUM(C50:C59),)</f>
        <v>0</v>
      </c>
      <c r="D60" s="32">
        <f t="shared" si="135"/>
        <v>0</v>
      </c>
      <c r="E60" s="32">
        <f t="shared" si="135"/>
        <v>0</v>
      </c>
      <c r="F60" s="32">
        <f t="shared" si="135"/>
        <v>0</v>
      </c>
      <c r="G60" s="33">
        <f t="shared" si="135"/>
        <v>0</v>
      </c>
      <c r="H60" s="32">
        <f t="shared" si="135"/>
        <v>0</v>
      </c>
      <c r="I60" s="33" t="str">
        <f>IFERROR(SUM(I50:I59) / COUNTIF(I50:I59, "&gt;0"), "")</f>
        <v/>
      </c>
      <c r="J60" s="2"/>
      <c r="K60" s="30" t="s">
        <v>91</v>
      </c>
      <c r="L60" s="31">
        <f t="shared" ref="L60:Q60" si="136">IFERROR(SUM(L50:L59),)</f>
        <v>0</v>
      </c>
      <c r="M60" s="32">
        <f t="shared" si="136"/>
        <v>0</v>
      </c>
      <c r="N60" s="32">
        <f t="shared" si="136"/>
        <v>0</v>
      </c>
      <c r="O60" s="32">
        <f t="shared" si="136"/>
        <v>0</v>
      </c>
      <c r="P60" s="33">
        <f t="shared" si="136"/>
        <v>0</v>
      </c>
      <c r="Q60" s="32">
        <f t="shared" si="136"/>
        <v>0</v>
      </c>
      <c r="R60" s="33" t="str">
        <f>IFERROR(SUM(R50:R59) / COUNTIF(R50:R59, "&gt;0"), "")</f>
        <v/>
      </c>
      <c r="S60" s="2"/>
      <c r="T60" s="30" t="s">
        <v>91</v>
      </c>
      <c r="U60" s="31">
        <f t="shared" ref="U60:Z60" si="137">IFERROR(SUM(U50:U59),)</f>
        <v>0</v>
      </c>
      <c r="V60" s="32">
        <f t="shared" si="137"/>
        <v>0</v>
      </c>
      <c r="W60" s="32">
        <f t="shared" si="137"/>
        <v>0</v>
      </c>
      <c r="X60" s="32">
        <f t="shared" si="137"/>
        <v>0</v>
      </c>
      <c r="Y60" s="33">
        <f t="shared" si="137"/>
        <v>0</v>
      </c>
      <c r="Z60" s="32">
        <f t="shared" si="137"/>
        <v>0</v>
      </c>
      <c r="AA60" s="33" t="str">
        <f>IFERROR(SUM(AA50:AA59) / COUNTIF(AA50:AA59, "&gt;0"), "")</f>
        <v/>
      </c>
      <c r="AB60" s="2"/>
    </row>
    <row r="61">
      <c r="A61" s="19"/>
      <c r="B61" s="37" t="s">
        <v>92</v>
      </c>
      <c r="C61" s="38" t="str">
        <f t="shared" ref="C61:I61" si="138">IFERROR(C60/COUNTIF(C50:C59, "&gt;0"),)</f>
        <v/>
      </c>
      <c r="D61" s="39" t="str">
        <f t="shared" si="138"/>
        <v/>
      </c>
      <c r="E61" s="39" t="str">
        <f t="shared" si="138"/>
        <v/>
      </c>
      <c r="F61" s="39" t="str">
        <f t="shared" si="138"/>
        <v/>
      </c>
      <c r="G61" s="39" t="str">
        <f t="shared" si="138"/>
        <v/>
      </c>
      <c r="H61" s="38" t="str">
        <f t="shared" si="138"/>
        <v/>
      </c>
      <c r="I61" s="40" t="str">
        <f t="shared" si="138"/>
        <v/>
      </c>
      <c r="J61" s="2"/>
      <c r="K61" s="37" t="s">
        <v>92</v>
      </c>
      <c r="L61" s="38" t="str">
        <f t="shared" ref="L61:R61" si="139">IFERROR(L60/COUNTIF(L50:L59, "&gt;0"),)</f>
        <v/>
      </c>
      <c r="M61" s="39" t="str">
        <f t="shared" si="139"/>
        <v/>
      </c>
      <c r="N61" s="39" t="str">
        <f t="shared" si="139"/>
        <v/>
      </c>
      <c r="O61" s="39" t="str">
        <f t="shared" si="139"/>
        <v/>
      </c>
      <c r="P61" s="39" t="str">
        <f t="shared" si="139"/>
        <v/>
      </c>
      <c r="Q61" s="38" t="str">
        <f t="shared" si="139"/>
        <v/>
      </c>
      <c r="R61" s="40" t="str">
        <f t="shared" si="139"/>
        <v/>
      </c>
      <c r="S61" s="2"/>
      <c r="T61" s="37" t="s">
        <v>92</v>
      </c>
      <c r="U61" s="38" t="str">
        <f t="shared" ref="U61:AA61" si="140">IFERROR(U60/COUNTIF(U50:U59, "&gt;0"),)</f>
        <v/>
      </c>
      <c r="V61" s="39" t="str">
        <f t="shared" si="140"/>
        <v/>
      </c>
      <c r="W61" s="39" t="str">
        <f t="shared" si="140"/>
        <v/>
      </c>
      <c r="X61" s="39" t="str">
        <f t="shared" si="140"/>
        <v/>
      </c>
      <c r="Y61" s="39" t="str">
        <f t="shared" si="140"/>
        <v/>
      </c>
      <c r="Z61" s="38" t="str">
        <f t="shared" si="140"/>
        <v/>
      </c>
      <c r="AA61" s="40" t="str">
        <f t="shared" si="140"/>
        <v/>
      </c>
      <c r="AB61" s="2"/>
    </row>
    <row r="62" ht="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12"/>
      <c r="B63" s="13" t="str">
        <f>(VALUE(SUBSTITUTE($B$21,"월",""))+9)&amp;"월"</f>
        <v>10월</v>
      </c>
      <c r="C63" s="16" t="s">
        <v>86</v>
      </c>
      <c r="D63" s="16" t="s">
        <v>87</v>
      </c>
      <c r="E63" s="16" t="s">
        <v>88</v>
      </c>
      <c r="F63" s="16" t="s">
        <v>89</v>
      </c>
      <c r="G63" s="16" t="s">
        <v>90</v>
      </c>
      <c r="H63" s="17" t="s">
        <v>91</v>
      </c>
      <c r="I63" s="18" t="s">
        <v>92</v>
      </c>
      <c r="J63" s="2"/>
      <c r="K63" s="13" t="str">
        <f>(VALUE(SUBSTITUTE($B$21,"월",""))+10)&amp;"월"</f>
        <v>11월</v>
      </c>
      <c r="L63" s="16" t="s">
        <v>86</v>
      </c>
      <c r="M63" s="16" t="s">
        <v>87</v>
      </c>
      <c r="N63" s="16" t="s">
        <v>88</v>
      </c>
      <c r="O63" s="16" t="s">
        <v>89</v>
      </c>
      <c r="P63" s="16" t="s">
        <v>90</v>
      </c>
      <c r="Q63" s="17" t="s">
        <v>91</v>
      </c>
      <c r="R63" s="18" t="s">
        <v>92</v>
      </c>
      <c r="S63" s="2"/>
      <c r="T63" s="13" t="str">
        <f>(VALUE(SUBSTITUTE($B$21,"월",""))+11)&amp;"월"</f>
        <v>12월</v>
      </c>
      <c r="U63" s="16" t="s">
        <v>86</v>
      </c>
      <c r="V63" s="16" t="s">
        <v>87</v>
      </c>
      <c r="W63" s="16" t="s">
        <v>88</v>
      </c>
      <c r="X63" s="16" t="s">
        <v>89</v>
      </c>
      <c r="Y63" s="16" t="s">
        <v>90</v>
      </c>
      <c r="Z63" s="17" t="s">
        <v>91</v>
      </c>
      <c r="AA63" s="18" t="s">
        <v>92</v>
      </c>
      <c r="AB63" s="2"/>
    </row>
    <row r="64">
      <c r="A64" s="19"/>
      <c r="B64" s="20" t="str">
        <f>'사원'!$A2</f>
        <v>직원</v>
      </c>
      <c r="C64" s="46">
        <f t="shared" ref="C64:G64" si="141">IFERROR(SUMIFS(INDIRECT(OFFSET($B$63, ROW(C64)-ROW($B$63),0)&amp;"!$L:$L"),INDIRECT(OFFSET($B$63, ROW(C64)-ROW($B$63),0)&amp;"!$C:$C"), SUBSTITUTE($C$5,"년",""),INDIRECT(OFFSET($B$63, ROW(C64)-ROW($B$63),0)&amp;"!$D:$D"), SUBSTITUTE($B$63,"월",""),INDIRECT(OFFSET($B$63, ROW(C64)-ROW($B$63),0)&amp;"!$E:$E"), SUBSTITUTE(OFFSET($B$63, 0, COLUMN(C64)-COLUMN($B$63)),"주","")),)</f>
        <v>0</v>
      </c>
      <c r="D64" s="46">
        <f t="shared" si="141"/>
        <v>0</v>
      </c>
      <c r="E64" s="46">
        <f t="shared" si="141"/>
        <v>0</v>
      </c>
      <c r="F64" s="46">
        <f t="shared" si="141"/>
        <v>0</v>
      </c>
      <c r="G64" s="46">
        <f t="shared" si="141"/>
        <v>0</v>
      </c>
      <c r="H64" s="22">
        <f t="shared" ref="H64:H73" si="145">IFERROR(SUM(C64:G64),)</f>
        <v>0</v>
      </c>
      <c r="I64" s="23" t="str">
        <f t="shared" ref="I64:I73" si="146">IFERROR(H64 / COUNTIF(C64:G64, "&gt;0"), "")</f>
        <v/>
      </c>
      <c r="J64" s="2"/>
      <c r="K64" s="20" t="str">
        <f>'사원'!$A2</f>
        <v>직원</v>
      </c>
      <c r="L64" s="46">
        <f t="shared" ref="L64:P64" si="142">IFERROR(SUMIFS(INDIRECT(OFFSET($K$63, ROW(L64)-ROW($K$63),0)&amp;"!$L:$L"),INDIRECT(OFFSET($K$63, ROW(L64)-ROW($K$63),0)&amp;"!$C:$C"), SUBSTITUTE($C$5,"년",""),INDIRECT(OFFSET($K$63, ROW(L64)-ROW($K$63),0)&amp;"!$D:$D"), SUBSTITUTE($K$63,"월",""),INDIRECT(OFFSET($K$63, ROW(L64)-ROW($K$63),0)&amp;"!$E:$E"), SUBSTITUTE(OFFSET($K$63, 0, COLUMN(L64)-COLUMN($K$63)),"주","")),)</f>
        <v>0</v>
      </c>
      <c r="M64" s="46">
        <f t="shared" si="142"/>
        <v>0</v>
      </c>
      <c r="N64" s="46">
        <f t="shared" si="142"/>
        <v>0</v>
      </c>
      <c r="O64" s="46">
        <f t="shared" si="142"/>
        <v>0</v>
      </c>
      <c r="P64" s="46">
        <f t="shared" si="142"/>
        <v>0</v>
      </c>
      <c r="Q64" s="22">
        <f t="shared" ref="Q64:Q73" si="148">IFERROR(SUM(L64:P64),)</f>
        <v>0</v>
      </c>
      <c r="R64" s="23" t="str">
        <f t="shared" ref="R64:R73" si="149">IFERROR(Q64 / COUNTIF(L64:P64, "&gt;0"), "")</f>
        <v/>
      </c>
      <c r="S64" s="2"/>
      <c r="T64" s="20" t="str">
        <f>'사원'!$A2</f>
        <v>직원</v>
      </c>
      <c r="U64" s="46">
        <f t="shared" ref="U64:Y64" si="143">IFERROR(SUMIFS(INDIRECT(OFFSET($T$63, ROW(U64)-ROW($T$63),0)&amp;"!$L:$L"),INDIRECT(OFFSET($T$63, ROW(U64)-ROW($T$63),0)&amp;"!$C:$C"), SUBSTITUTE($C$5,"년",""),INDIRECT(OFFSET($T$63, ROW(U64)-ROW($T$63),0)&amp;"!$D:$D"), SUBSTITUTE($T$63,"월",""),INDIRECT(OFFSET($T$63, ROW(U64)-ROW($T$63),0)&amp;"!$E:$E"), SUBSTITUTE(OFFSET($T$63, 0, COLUMN(U64)-COLUMN($T$63)),"주","")),)</f>
        <v>0</v>
      </c>
      <c r="V64" s="46">
        <f t="shared" si="143"/>
        <v>0</v>
      </c>
      <c r="W64" s="46">
        <f t="shared" si="143"/>
        <v>0</v>
      </c>
      <c r="X64" s="46">
        <f t="shared" si="143"/>
        <v>0</v>
      </c>
      <c r="Y64" s="46">
        <f t="shared" si="143"/>
        <v>0</v>
      </c>
      <c r="Z64" s="22">
        <f t="shared" ref="Z64:Z73" si="151">IFERROR(SUM(U64:Y64),)</f>
        <v>0</v>
      </c>
      <c r="AA64" s="23" t="str">
        <f t="shared" ref="AA64:AA73" si="152">IFERROR(Z64 / COUNTIF(U64:Y64, "&gt;0"), "")</f>
        <v/>
      </c>
      <c r="AB64" s="2"/>
    </row>
    <row r="65">
      <c r="A65" s="19"/>
      <c r="B65" s="20" t="str">
        <f>'사원'!$A3</f>
        <v/>
      </c>
      <c r="C65" s="46">
        <f t="shared" ref="C65:G65" si="144">IFERROR(SUMIFS(INDIRECT(OFFSET($B$63, ROW(C65)-ROW($B$63),0)&amp;"!$L:$L"),INDIRECT(OFFSET($B$63, ROW(C65)-ROW($B$63),0)&amp;"!$C:$C"), SUBSTITUTE($C$5,"년",""),INDIRECT(OFFSET($B$63, ROW(C65)-ROW($B$63),0)&amp;"!$D:$D"), SUBSTITUTE($B$63,"월",""),INDIRECT(OFFSET($B$63, ROW(C65)-ROW($B$63),0)&amp;"!$E:$E"), SUBSTITUTE(OFFSET($B$63, 0, COLUMN(C65)-COLUMN($B$63)),"주","")),)</f>
        <v>0</v>
      </c>
      <c r="D65" s="46">
        <f t="shared" si="144"/>
        <v>0</v>
      </c>
      <c r="E65" s="46">
        <f t="shared" si="144"/>
        <v>0</v>
      </c>
      <c r="F65" s="46">
        <f t="shared" si="144"/>
        <v>0</v>
      </c>
      <c r="G65" s="46">
        <f t="shared" si="144"/>
        <v>0</v>
      </c>
      <c r="H65" s="22">
        <f t="shared" si="145"/>
        <v>0</v>
      </c>
      <c r="I65" s="23" t="str">
        <f t="shared" si="146"/>
        <v/>
      </c>
      <c r="J65" s="2"/>
      <c r="K65" s="20" t="str">
        <f>'사원'!$A3</f>
        <v/>
      </c>
      <c r="L65" s="46">
        <f t="shared" ref="L65:P65" si="147">IFERROR(SUMIFS(INDIRECT(OFFSET($K$63, ROW(L65)-ROW($K$63),0)&amp;"!$L:$L"),INDIRECT(OFFSET($K$63, ROW(L65)-ROW($K$63),0)&amp;"!$C:$C"), SUBSTITUTE($C$5,"년",""),INDIRECT(OFFSET($K$63, ROW(L65)-ROW($K$63),0)&amp;"!$D:$D"), SUBSTITUTE($K$63,"월",""),INDIRECT(OFFSET($K$63, ROW(L65)-ROW($K$63),0)&amp;"!$E:$E"), SUBSTITUTE(OFFSET($K$63, 0, COLUMN(L65)-COLUMN($K$63)),"주","")),)</f>
        <v>0</v>
      </c>
      <c r="M65" s="46">
        <f t="shared" si="147"/>
        <v>0</v>
      </c>
      <c r="N65" s="46">
        <f t="shared" si="147"/>
        <v>0</v>
      </c>
      <c r="O65" s="46">
        <f t="shared" si="147"/>
        <v>0</v>
      </c>
      <c r="P65" s="46">
        <f t="shared" si="147"/>
        <v>0</v>
      </c>
      <c r="Q65" s="22">
        <f t="shared" si="148"/>
        <v>0</v>
      </c>
      <c r="R65" s="23" t="str">
        <f t="shared" si="149"/>
        <v/>
      </c>
      <c r="S65" s="2"/>
      <c r="T65" s="20" t="str">
        <f>'사원'!$A3</f>
        <v/>
      </c>
      <c r="U65" s="46">
        <f t="shared" ref="U65:Y65" si="150">IFERROR(SUMIFS(INDIRECT(OFFSET($T$63, ROW(U65)-ROW($T$63),0)&amp;"!$L:$L"),INDIRECT(OFFSET($T$63, ROW(U65)-ROW($T$63),0)&amp;"!$C:$C"), SUBSTITUTE($C$5,"년",""),INDIRECT(OFFSET($T$63, ROW(U65)-ROW($T$63),0)&amp;"!$D:$D"), SUBSTITUTE($T$63,"월",""),INDIRECT(OFFSET($T$63, ROW(U65)-ROW($T$63),0)&amp;"!$E:$E"), SUBSTITUTE(OFFSET($T$63, 0, COLUMN(U65)-COLUMN($T$63)),"주","")),)</f>
        <v>0</v>
      </c>
      <c r="V65" s="46">
        <f t="shared" si="150"/>
        <v>0</v>
      </c>
      <c r="W65" s="46">
        <f t="shared" si="150"/>
        <v>0</v>
      </c>
      <c r="X65" s="46">
        <f t="shared" si="150"/>
        <v>0</v>
      </c>
      <c r="Y65" s="46">
        <f t="shared" si="150"/>
        <v>0</v>
      </c>
      <c r="Z65" s="22">
        <f t="shared" si="151"/>
        <v>0</v>
      </c>
      <c r="AA65" s="23" t="str">
        <f t="shared" si="152"/>
        <v/>
      </c>
      <c r="AB65" s="2"/>
    </row>
    <row r="66">
      <c r="A66" s="19"/>
      <c r="B66" s="20" t="str">
        <f>'사원'!$A4</f>
        <v/>
      </c>
      <c r="C66" s="46">
        <f t="shared" ref="C66:G66" si="153">IFERROR(SUMIFS(INDIRECT(OFFSET($B$63, ROW(C66)-ROW($B$63),0)&amp;"!$L:$L"),INDIRECT(OFFSET($B$63, ROW(C66)-ROW($B$63),0)&amp;"!$C:$C"), SUBSTITUTE($C$5,"년",""),INDIRECT(OFFSET($B$63, ROW(C66)-ROW($B$63),0)&amp;"!$D:$D"), SUBSTITUTE($B$63,"월",""),INDIRECT(OFFSET($B$63, ROW(C66)-ROW($B$63),0)&amp;"!$E:$E"), SUBSTITUTE(OFFSET($B$63, 0, COLUMN(C66)-COLUMN($B$63)),"주","")),)</f>
        <v>0</v>
      </c>
      <c r="D66" s="46">
        <f t="shared" si="153"/>
        <v>0</v>
      </c>
      <c r="E66" s="46">
        <f t="shared" si="153"/>
        <v>0</v>
      </c>
      <c r="F66" s="46">
        <f t="shared" si="153"/>
        <v>0</v>
      </c>
      <c r="G66" s="46">
        <f t="shared" si="153"/>
        <v>0</v>
      </c>
      <c r="H66" s="22">
        <f t="shared" si="145"/>
        <v>0</v>
      </c>
      <c r="I66" s="23" t="str">
        <f t="shared" si="146"/>
        <v/>
      </c>
      <c r="J66" s="2"/>
      <c r="K66" s="20" t="str">
        <f>'사원'!$A4</f>
        <v/>
      </c>
      <c r="L66" s="46">
        <f t="shared" ref="L66:P66" si="154">IFERROR(SUMIFS(INDIRECT(OFFSET($K$63, ROW(L66)-ROW($K$63),0)&amp;"!$L:$L"),INDIRECT(OFFSET($K$63, ROW(L66)-ROW($K$63),0)&amp;"!$C:$C"), SUBSTITUTE($C$5,"년",""),INDIRECT(OFFSET($K$63, ROW(L66)-ROW($K$63),0)&amp;"!$D:$D"), SUBSTITUTE($K$63,"월",""),INDIRECT(OFFSET($K$63, ROW(L66)-ROW($K$63),0)&amp;"!$E:$E"), SUBSTITUTE(OFFSET($K$63, 0, COLUMN(L66)-COLUMN($K$63)),"주","")),)</f>
        <v>0</v>
      </c>
      <c r="M66" s="46">
        <f t="shared" si="154"/>
        <v>0</v>
      </c>
      <c r="N66" s="46">
        <f t="shared" si="154"/>
        <v>0</v>
      </c>
      <c r="O66" s="46">
        <f t="shared" si="154"/>
        <v>0</v>
      </c>
      <c r="P66" s="46">
        <f t="shared" si="154"/>
        <v>0</v>
      </c>
      <c r="Q66" s="22">
        <f t="shared" si="148"/>
        <v>0</v>
      </c>
      <c r="R66" s="23" t="str">
        <f t="shared" si="149"/>
        <v/>
      </c>
      <c r="S66" s="2"/>
      <c r="T66" s="20" t="str">
        <f>'사원'!$A4</f>
        <v/>
      </c>
      <c r="U66" s="46">
        <f t="shared" ref="U66:Y66" si="155">IFERROR(SUMIFS(INDIRECT(OFFSET($T$63, ROW(U66)-ROW($T$63),0)&amp;"!$L:$L"),INDIRECT(OFFSET($T$63, ROW(U66)-ROW($T$63),0)&amp;"!$C:$C"), SUBSTITUTE($C$5,"년",""),INDIRECT(OFFSET($T$63, ROW(U66)-ROW($T$63),0)&amp;"!$D:$D"), SUBSTITUTE($T$63,"월",""),INDIRECT(OFFSET($T$63, ROW(U66)-ROW($T$63),0)&amp;"!$E:$E"), SUBSTITUTE(OFFSET($T$63, 0, COLUMN(U66)-COLUMN($T$63)),"주","")),)</f>
        <v>0</v>
      </c>
      <c r="V66" s="46">
        <f t="shared" si="155"/>
        <v>0</v>
      </c>
      <c r="W66" s="46">
        <f t="shared" si="155"/>
        <v>0</v>
      </c>
      <c r="X66" s="46">
        <f t="shared" si="155"/>
        <v>0</v>
      </c>
      <c r="Y66" s="46">
        <f t="shared" si="155"/>
        <v>0</v>
      </c>
      <c r="Z66" s="22">
        <f t="shared" si="151"/>
        <v>0</v>
      </c>
      <c r="AA66" s="23" t="str">
        <f t="shared" si="152"/>
        <v/>
      </c>
      <c r="AB66" s="2"/>
    </row>
    <row r="67">
      <c r="A67" s="19"/>
      <c r="B67" s="20" t="str">
        <f>'사원'!$A5</f>
        <v/>
      </c>
      <c r="C67" s="46">
        <f t="shared" ref="C67:G67" si="156">IFERROR(SUMIFS(INDIRECT(OFFSET($B$63, ROW(C67)-ROW($B$63),0)&amp;"!$L:$L"),INDIRECT(OFFSET($B$63, ROW(C67)-ROW($B$63),0)&amp;"!$C:$C"), SUBSTITUTE($C$5,"년",""),INDIRECT(OFFSET($B$63, ROW(C67)-ROW($B$63),0)&amp;"!$D:$D"), SUBSTITUTE($B$63,"월",""),INDIRECT(OFFSET($B$63, ROW(C67)-ROW($B$63),0)&amp;"!$E:$E"), SUBSTITUTE(OFFSET($B$63, 0, COLUMN(C67)-COLUMN($B$63)),"주","")),)</f>
        <v>0</v>
      </c>
      <c r="D67" s="46">
        <f t="shared" si="156"/>
        <v>0</v>
      </c>
      <c r="E67" s="46">
        <f t="shared" si="156"/>
        <v>0</v>
      </c>
      <c r="F67" s="46">
        <f t="shared" si="156"/>
        <v>0</v>
      </c>
      <c r="G67" s="46">
        <f t="shared" si="156"/>
        <v>0</v>
      </c>
      <c r="H67" s="22">
        <f t="shared" si="145"/>
        <v>0</v>
      </c>
      <c r="I67" s="23" t="str">
        <f t="shared" si="146"/>
        <v/>
      </c>
      <c r="J67" s="2"/>
      <c r="K67" s="20" t="str">
        <f>'사원'!$A5</f>
        <v/>
      </c>
      <c r="L67" s="46">
        <f t="shared" ref="L67:P67" si="157">IFERROR(SUMIFS(INDIRECT(OFFSET($K$63, ROW(L67)-ROW($K$63),0)&amp;"!$L:$L"),INDIRECT(OFFSET($K$63, ROW(L67)-ROW($K$63),0)&amp;"!$C:$C"), SUBSTITUTE($C$5,"년",""),INDIRECT(OFFSET($K$63, ROW(L67)-ROW($K$63),0)&amp;"!$D:$D"), SUBSTITUTE($K$63,"월",""),INDIRECT(OFFSET($K$63, ROW(L67)-ROW($K$63),0)&amp;"!$E:$E"), SUBSTITUTE(OFFSET($K$63, 0, COLUMN(L67)-COLUMN($K$63)),"주","")),)</f>
        <v>0</v>
      </c>
      <c r="M67" s="46">
        <f t="shared" si="157"/>
        <v>0</v>
      </c>
      <c r="N67" s="46">
        <f t="shared" si="157"/>
        <v>0</v>
      </c>
      <c r="O67" s="46">
        <f t="shared" si="157"/>
        <v>0</v>
      </c>
      <c r="P67" s="46">
        <f t="shared" si="157"/>
        <v>0</v>
      </c>
      <c r="Q67" s="22">
        <f t="shared" si="148"/>
        <v>0</v>
      </c>
      <c r="R67" s="23" t="str">
        <f t="shared" si="149"/>
        <v/>
      </c>
      <c r="S67" s="2"/>
      <c r="T67" s="20" t="str">
        <f>'사원'!$A5</f>
        <v/>
      </c>
      <c r="U67" s="46">
        <f t="shared" ref="U67:Y67" si="158">IFERROR(SUMIFS(INDIRECT(OFFSET($T$63, ROW(U67)-ROW($T$63),0)&amp;"!$L:$L"),INDIRECT(OFFSET($T$63, ROW(U67)-ROW($T$63),0)&amp;"!$C:$C"), SUBSTITUTE($C$5,"년",""),INDIRECT(OFFSET($T$63, ROW(U67)-ROW($T$63),0)&amp;"!$D:$D"), SUBSTITUTE($T$63,"월",""),INDIRECT(OFFSET($T$63, ROW(U67)-ROW($T$63),0)&amp;"!$E:$E"), SUBSTITUTE(OFFSET($T$63, 0, COLUMN(U67)-COLUMN($T$63)),"주","")),)</f>
        <v>0</v>
      </c>
      <c r="V67" s="46">
        <f t="shared" si="158"/>
        <v>0</v>
      </c>
      <c r="W67" s="46">
        <f t="shared" si="158"/>
        <v>0</v>
      </c>
      <c r="X67" s="46">
        <f t="shared" si="158"/>
        <v>0</v>
      </c>
      <c r="Y67" s="46">
        <f t="shared" si="158"/>
        <v>0</v>
      </c>
      <c r="Z67" s="22">
        <f t="shared" si="151"/>
        <v>0</v>
      </c>
      <c r="AA67" s="23" t="str">
        <f t="shared" si="152"/>
        <v/>
      </c>
      <c r="AB67" s="2"/>
    </row>
    <row r="68">
      <c r="A68" s="19"/>
      <c r="B68" s="20" t="str">
        <f>'사원'!$A6</f>
        <v/>
      </c>
      <c r="C68" s="46">
        <f t="shared" ref="C68:G68" si="159">IFERROR(SUMIFS(INDIRECT(OFFSET($B$63, ROW(C68)-ROW($B$63),0)&amp;"!$L:$L"),INDIRECT(OFFSET($B$63, ROW(C68)-ROW($B$63),0)&amp;"!$C:$C"), SUBSTITUTE($C$5,"년",""),INDIRECT(OFFSET($B$63, ROW(C68)-ROW($B$63),0)&amp;"!$D:$D"), SUBSTITUTE($B$63,"월",""),INDIRECT(OFFSET($B$63, ROW(C68)-ROW($B$63),0)&amp;"!$E:$E"), SUBSTITUTE(OFFSET($B$63, 0, COLUMN(C68)-COLUMN($B$63)),"주","")),)</f>
        <v>0</v>
      </c>
      <c r="D68" s="46">
        <f t="shared" si="159"/>
        <v>0</v>
      </c>
      <c r="E68" s="46">
        <f t="shared" si="159"/>
        <v>0</v>
      </c>
      <c r="F68" s="46">
        <f t="shared" si="159"/>
        <v>0</v>
      </c>
      <c r="G68" s="46">
        <f t="shared" si="159"/>
        <v>0</v>
      </c>
      <c r="H68" s="22">
        <f t="shared" si="145"/>
        <v>0</v>
      </c>
      <c r="I68" s="23" t="str">
        <f t="shared" si="146"/>
        <v/>
      </c>
      <c r="J68" s="2"/>
      <c r="K68" s="20" t="str">
        <f>'사원'!$A6</f>
        <v/>
      </c>
      <c r="L68" s="46">
        <f t="shared" ref="L68:P68" si="160">IFERROR(SUMIFS(INDIRECT(OFFSET($K$63, ROW(L68)-ROW($K$63),0)&amp;"!$L:$L"),INDIRECT(OFFSET($K$63, ROW(L68)-ROW($K$63),0)&amp;"!$C:$C"), SUBSTITUTE($C$5,"년",""),INDIRECT(OFFSET($K$63, ROW(L68)-ROW($K$63),0)&amp;"!$D:$D"), SUBSTITUTE($K$63,"월",""),INDIRECT(OFFSET($K$63, ROW(L68)-ROW($K$63),0)&amp;"!$E:$E"), SUBSTITUTE(OFFSET($K$63, 0, COLUMN(L68)-COLUMN($K$63)),"주","")),)</f>
        <v>0</v>
      </c>
      <c r="M68" s="46">
        <f t="shared" si="160"/>
        <v>0</v>
      </c>
      <c r="N68" s="46">
        <f t="shared" si="160"/>
        <v>0</v>
      </c>
      <c r="O68" s="46">
        <f t="shared" si="160"/>
        <v>0</v>
      </c>
      <c r="P68" s="46">
        <f t="shared" si="160"/>
        <v>0</v>
      </c>
      <c r="Q68" s="22">
        <f t="shared" si="148"/>
        <v>0</v>
      </c>
      <c r="R68" s="23" t="str">
        <f t="shared" si="149"/>
        <v/>
      </c>
      <c r="S68" s="2"/>
      <c r="T68" s="20" t="str">
        <f>'사원'!$A6</f>
        <v/>
      </c>
      <c r="U68" s="46">
        <f t="shared" ref="U68:Y68" si="161">IFERROR(SUMIFS(INDIRECT(OFFSET($T$63, ROW(U68)-ROW($T$63),0)&amp;"!$L:$L"),INDIRECT(OFFSET($T$63, ROW(U68)-ROW($T$63),0)&amp;"!$C:$C"), SUBSTITUTE($C$5,"년",""),INDIRECT(OFFSET($T$63, ROW(U68)-ROW($T$63),0)&amp;"!$D:$D"), SUBSTITUTE($T$63,"월",""),INDIRECT(OFFSET($T$63, ROW(U68)-ROW($T$63),0)&amp;"!$E:$E"), SUBSTITUTE(OFFSET($T$63, 0, COLUMN(U68)-COLUMN($T$63)),"주","")),)</f>
        <v>0</v>
      </c>
      <c r="V68" s="46">
        <f t="shared" si="161"/>
        <v>0</v>
      </c>
      <c r="W68" s="46">
        <f t="shared" si="161"/>
        <v>0</v>
      </c>
      <c r="X68" s="46">
        <f t="shared" si="161"/>
        <v>0</v>
      </c>
      <c r="Y68" s="46">
        <f t="shared" si="161"/>
        <v>0</v>
      </c>
      <c r="Z68" s="22">
        <f t="shared" si="151"/>
        <v>0</v>
      </c>
      <c r="AA68" s="23" t="str">
        <f t="shared" si="152"/>
        <v/>
      </c>
      <c r="AB68" s="2"/>
    </row>
    <row r="69">
      <c r="A69" s="19"/>
      <c r="B69" s="20" t="str">
        <f>'사원'!$A7</f>
        <v/>
      </c>
      <c r="C69" s="46">
        <f t="shared" ref="C69:G69" si="162">IFERROR(SUMIFS(INDIRECT(OFFSET($B$63, ROW(C69)-ROW($B$63),0)&amp;"!$L:$L"),INDIRECT(OFFSET($B$63, ROW(C69)-ROW($B$63),0)&amp;"!$C:$C"), SUBSTITUTE($C$5,"년",""),INDIRECT(OFFSET($B$63, ROW(C69)-ROW($B$63),0)&amp;"!$D:$D"), SUBSTITUTE($B$63,"월",""),INDIRECT(OFFSET($B$63, ROW(C69)-ROW($B$63),0)&amp;"!$E:$E"), SUBSTITUTE(OFFSET($B$63, 0, COLUMN(C69)-COLUMN($B$63)),"주","")),)</f>
        <v>0</v>
      </c>
      <c r="D69" s="46">
        <f t="shared" si="162"/>
        <v>0</v>
      </c>
      <c r="E69" s="46">
        <f t="shared" si="162"/>
        <v>0</v>
      </c>
      <c r="F69" s="46">
        <f t="shared" si="162"/>
        <v>0</v>
      </c>
      <c r="G69" s="46">
        <f t="shared" si="162"/>
        <v>0</v>
      </c>
      <c r="H69" s="22">
        <f t="shared" si="145"/>
        <v>0</v>
      </c>
      <c r="I69" s="23" t="str">
        <f t="shared" si="146"/>
        <v/>
      </c>
      <c r="J69" s="2"/>
      <c r="K69" s="20" t="str">
        <f>'사원'!$A7</f>
        <v/>
      </c>
      <c r="L69" s="46">
        <f t="shared" ref="L69:P69" si="163">IFERROR(SUMIFS(INDIRECT(OFFSET($K$63, ROW(L69)-ROW($K$63),0)&amp;"!$L:$L"),INDIRECT(OFFSET($K$63, ROW(L69)-ROW($K$63),0)&amp;"!$C:$C"), SUBSTITUTE($C$5,"년",""),INDIRECT(OFFSET($K$63, ROW(L69)-ROW($K$63),0)&amp;"!$D:$D"), SUBSTITUTE($K$63,"월",""),INDIRECT(OFFSET($K$63, ROW(L69)-ROW($K$63),0)&amp;"!$E:$E"), SUBSTITUTE(OFFSET($K$63, 0, COLUMN(L69)-COLUMN($K$63)),"주","")),)</f>
        <v>0</v>
      </c>
      <c r="M69" s="46">
        <f t="shared" si="163"/>
        <v>0</v>
      </c>
      <c r="N69" s="46">
        <f t="shared" si="163"/>
        <v>0</v>
      </c>
      <c r="O69" s="46">
        <f t="shared" si="163"/>
        <v>0</v>
      </c>
      <c r="P69" s="46">
        <f t="shared" si="163"/>
        <v>0</v>
      </c>
      <c r="Q69" s="22">
        <f t="shared" si="148"/>
        <v>0</v>
      </c>
      <c r="R69" s="23" t="str">
        <f t="shared" si="149"/>
        <v/>
      </c>
      <c r="S69" s="2"/>
      <c r="T69" s="20" t="str">
        <f>'사원'!$A7</f>
        <v/>
      </c>
      <c r="U69" s="46">
        <f t="shared" ref="U69:Y69" si="164">IFERROR(SUMIFS(INDIRECT(OFFSET($T$63, ROW(U69)-ROW($T$63),0)&amp;"!$L:$L"),INDIRECT(OFFSET($T$63, ROW(U69)-ROW($T$63),0)&amp;"!$C:$C"), SUBSTITUTE($C$5,"년",""),INDIRECT(OFFSET($T$63, ROW(U69)-ROW($T$63),0)&amp;"!$D:$D"), SUBSTITUTE($T$63,"월",""),INDIRECT(OFFSET($T$63, ROW(U69)-ROW($T$63),0)&amp;"!$E:$E"), SUBSTITUTE(OFFSET($T$63, 0, COLUMN(U69)-COLUMN($T$63)),"주","")),)</f>
        <v>0</v>
      </c>
      <c r="V69" s="46">
        <f t="shared" si="164"/>
        <v>0</v>
      </c>
      <c r="W69" s="46">
        <f t="shared" si="164"/>
        <v>0</v>
      </c>
      <c r="X69" s="46">
        <f t="shared" si="164"/>
        <v>0</v>
      </c>
      <c r="Y69" s="46">
        <f t="shared" si="164"/>
        <v>0</v>
      </c>
      <c r="Z69" s="22">
        <f t="shared" si="151"/>
        <v>0</v>
      </c>
      <c r="AA69" s="23" t="str">
        <f t="shared" si="152"/>
        <v/>
      </c>
      <c r="AB69" s="2"/>
    </row>
    <row r="70">
      <c r="A70" s="19"/>
      <c r="B70" s="20" t="str">
        <f>'사원'!$A8</f>
        <v/>
      </c>
      <c r="C70" s="46">
        <f t="shared" ref="C70:G70" si="165">IFERROR(SUMIFS(INDIRECT(OFFSET($B$63, ROW(C70)-ROW($B$63),0)&amp;"!$L:$L"),INDIRECT(OFFSET($B$63, ROW(C70)-ROW($B$63),0)&amp;"!$C:$C"), SUBSTITUTE($C$5,"년",""),INDIRECT(OFFSET($B$63, ROW(C70)-ROW($B$63),0)&amp;"!$D:$D"), SUBSTITUTE($B$63,"월",""),INDIRECT(OFFSET($B$63, ROW(C70)-ROW($B$63),0)&amp;"!$E:$E"), SUBSTITUTE(OFFSET($B$63, 0, COLUMN(C70)-COLUMN($B$63)),"주","")),)</f>
        <v>0</v>
      </c>
      <c r="D70" s="46">
        <f t="shared" si="165"/>
        <v>0</v>
      </c>
      <c r="E70" s="46">
        <f t="shared" si="165"/>
        <v>0</v>
      </c>
      <c r="F70" s="46">
        <f t="shared" si="165"/>
        <v>0</v>
      </c>
      <c r="G70" s="46">
        <f t="shared" si="165"/>
        <v>0</v>
      </c>
      <c r="H70" s="22">
        <f t="shared" si="145"/>
        <v>0</v>
      </c>
      <c r="I70" s="23" t="str">
        <f t="shared" si="146"/>
        <v/>
      </c>
      <c r="J70" s="2"/>
      <c r="K70" s="20" t="str">
        <f>'사원'!$A8</f>
        <v/>
      </c>
      <c r="L70" s="46">
        <f t="shared" ref="L70:P70" si="166">IFERROR(SUMIFS(INDIRECT(OFFSET($K$63, ROW(L70)-ROW($K$63),0)&amp;"!$L:$L"),INDIRECT(OFFSET($K$63, ROW(L70)-ROW($K$63),0)&amp;"!$C:$C"), SUBSTITUTE($C$5,"년",""),INDIRECT(OFFSET($K$63, ROW(L70)-ROW($K$63),0)&amp;"!$D:$D"), SUBSTITUTE($K$63,"월",""),INDIRECT(OFFSET($K$63, ROW(L70)-ROW($K$63),0)&amp;"!$E:$E"), SUBSTITUTE(OFFSET($K$63, 0, COLUMN(L70)-COLUMN($K$63)),"주","")),)</f>
        <v>0</v>
      </c>
      <c r="M70" s="46">
        <f t="shared" si="166"/>
        <v>0</v>
      </c>
      <c r="N70" s="46">
        <f t="shared" si="166"/>
        <v>0</v>
      </c>
      <c r="O70" s="46">
        <f t="shared" si="166"/>
        <v>0</v>
      </c>
      <c r="P70" s="46">
        <f t="shared" si="166"/>
        <v>0</v>
      </c>
      <c r="Q70" s="22">
        <f t="shared" si="148"/>
        <v>0</v>
      </c>
      <c r="R70" s="23" t="str">
        <f t="shared" si="149"/>
        <v/>
      </c>
      <c r="S70" s="2"/>
      <c r="T70" s="20" t="str">
        <f>'사원'!$A8</f>
        <v/>
      </c>
      <c r="U70" s="46">
        <f t="shared" ref="U70:Y70" si="167">IFERROR(SUMIFS(INDIRECT(OFFSET($T$63, ROW(U70)-ROW($T$63),0)&amp;"!$L:$L"),INDIRECT(OFFSET($T$63, ROW(U70)-ROW($T$63),0)&amp;"!$C:$C"), SUBSTITUTE($C$5,"년",""),INDIRECT(OFFSET($T$63, ROW(U70)-ROW($T$63),0)&amp;"!$D:$D"), SUBSTITUTE($T$63,"월",""),INDIRECT(OFFSET($T$63, ROW(U70)-ROW($T$63),0)&amp;"!$E:$E"), SUBSTITUTE(OFFSET($T$63, 0, COLUMN(U70)-COLUMN($T$63)),"주","")),)</f>
        <v>0</v>
      </c>
      <c r="V70" s="46">
        <f t="shared" si="167"/>
        <v>0</v>
      </c>
      <c r="W70" s="46">
        <f t="shared" si="167"/>
        <v>0</v>
      </c>
      <c r="X70" s="46">
        <f t="shared" si="167"/>
        <v>0</v>
      </c>
      <c r="Y70" s="46">
        <f t="shared" si="167"/>
        <v>0</v>
      </c>
      <c r="Z70" s="22">
        <f t="shared" si="151"/>
        <v>0</v>
      </c>
      <c r="AA70" s="23" t="str">
        <f t="shared" si="152"/>
        <v/>
      </c>
      <c r="AB70" s="2"/>
    </row>
    <row r="71">
      <c r="A71" s="19"/>
      <c r="B71" s="20" t="str">
        <f>'사원'!$A9</f>
        <v/>
      </c>
      <c r="C71" s="46">
        <f t="shared" ref="C71:G71" si="168">IFERROR(SUMIFS(INDIRECT(OFFSET($B$63, ROW(C71)-ROW($B$63),0)&amp;"!$L:$L"),INDIRECT(OFFSET($B$63, ROW(C71)-ROW($B$63),0)&amp;"!$C:$C"), SUBSTITUTE($C$5,"년",""),INDIRECT(OFFSET($B$63, ROW(C71)-ROW($B$63),0)&amp;"!$D:$D"), SUBSTITUTE($B$63,"월",""),INDIRECT(OFFSET($B$63, ROW(C71)-ROW($B$63),0)&amp;"!$E:$E"), SUBSTITUTE(OFFSET($B$63, 0, COLUMN(C71)-COLUMN($B$63)),"주","")),)</f>
        <v>0</v>
      </c>
      <c r="D71" s="46">
        <f t="shared" si="168"/>
        <v>0</v>
      </c>
      <c r="E71" s="46">
        <f t="shared" si="168"/>
        <v>0</v>
      </c>
      <c r="F71" s="46">
        <f t="shared" si="168"/>
        <v>0</v>
      </c>
      <c r="G71" s="46">
        <f t="shared" si="168"/>
        <v>0</v>
      </c>
      <c r="H71" s="22">
        <f t="shared" si="145"/>
        <v>0</v>
      </c>
      <c r="I71" s="23" t="str">
        <f t="shared" si="146"/>
        <v/>
      </c>
      <c r="J71" s="2"/>
      <c r="K71" s="20" t="str">
        <f>'사원'!$A9</f>
        <v/>
      </c>
      <c r="L71" s="46">
        <f t="shared" ref="L71:P71" si="169">IFERROR(SUMIFS(INDIRECT(OFFSET($K$63, ROW(L71)-ROW($K$63),0)&amp;"!$L:$L"),INDIRECT(OFFSET($K$63, ROW(L71)-ROW($K$63),0)&amp;"!$C:$C"), SUBSTITUTE($C$5,"년",""),INDIRECT(OFFSET($K$63, ROW(L71)-ROW($K$63),0)&amp;"!$D:$D"), SUBSTITUTE($K$63,"월",""),INDIRECT(OFFSET($K$63, ROW(L71)-ROW($K$63),0)&amp;"!$E:$E"), SUBSTITUTE(OFFSET($K$63, 0, COLUMN(L71)-COLUMN($K$63)),"주","")),)</f>
        <v>0</v>
      </c>
      <c r="M71" s="46">
        <f t="shared" si="169"/>
        <v>0</v>
      </c>
      <c r="N71" s="46">
        <f t="shared" si="169"/>
        <v>0</v>
      </c>
      <c r="O71" s="46">
        <f t="shared" si="169"/>
        <v>0</v>
      </c>
      <c r="P71" s="46">
        <f t="shared" si="169"/>
        <v>0</v>
      </c>
      <c r="Q71" s="22">
        <f t="shared" si="148"/>
        <v>0</v>
      </c>
      <c r="R71" s="23" t="str">
        <f t="shared" si="149"/>
        <v/>
      </c>
      <c r="S71" s="2"/>
      <c r="T71" s="20" t="str">
        <f>'사원'!$A9</f>
        <v/>
      </c>
      <c r="U71" s="46">
        <f t="shared" ref="U71:Y71" si="170">IFERROR(SUMIFS(INDIRECT(OFFSET($T$63, ROW(U71)-ROW($T$63),0)&amp;"!$L:$L"),INDIRECT(OFFSET($T$63, ROW(U71)-ROW($T$63),0)&amp;"!$C:$C"), SUBSTITUTE($C$5,"년",""),INDIRECT(OFFSET($T$63, ROW(U71)-ROW($T$63),0)&amp;"!$D:$D"), SUBSTITUTE($T$63,"월",""),INDIRECT(OFFSET($T$63, ROW(U71)-ROW($T$63),0)&amp;"!$E:$E"), SUBSTITUTE(OFFSET($T$63, 0, COLUMN(U71)-COLUMN($T$63)),"주","")),)</f>
        <v>0</v>
      </c>
      <c r="V71" s="46">
        <f t="shared" si="170"/>
        <v>0</v>
      </c>
      <c r="W71" s="46">
        <f t="shared" si="170"/>
        <v>0</v>
      </c>
      <c r="X71" s="46">
        <f t="shared" si="170"/>
        <v>0</v>
      </c>
      <c r="Y71" s="46">
        <f t="shared" si="170"/>
        <v>0</v>
      </c>
      <c r="Z71" s="22">
        <f t="shared" si="151"/>
        <v>0</v>
      </c>
      <c r="AA71" s="23" t="str">
        <f t="shared" si="152"/>
        <v/>
      </c>
      <c r="AB71" s="2"/>
    </row>
    <row r="72">
      <c r="A72" s="19"/>
      <c r="B72" s="20" t="str">
        <f>'사원'!$A10</f>
        <v/>
      </c>
      <c r="C72" s="46">
        <f t="shared" ref="C72:G72" si="171">IFERROR(SUMIFS(INDIRECT(OFFSET($B$63, ROW(C72)-ROW($B$63),0)&amp;"!$L:$L"),INDIRECT(OFFSET($B$63, ROW(C72)-ROW($B$63),0)&amp;"!$C:$C"), SUBSTITUTE($C$5,"년",""),INDIRECT(OFFSET($B$63, ROW(C72)-ROW($B$63),0)&amp;"!$D:$D"), SUBSTITUTE($B$63,"월",""),INDIRECT(OFFSET($B$63, ROW(C72)-ROW($B$63),0)&amp;"!$E:$E"), SUBSTITUTE(OFFSET($B$63, 0, COLUMN(C72)-COLUMN($B$63)),"주","")),)</f>
        <v>0</v>
      </c>
      <c r="D72" s="46">
        <f t="shared" si="171"/>
        <v>0</v>
      </c>
      <c r="E72" s="46">
        <f t="shared" si="171"/>
        <v>0</v>
      </c>
      <c r="F72" s="46">
        <f t="shared" si="171"/>
        <v>0</v>
      </c>
      <c r="G72" s="46">
        <f t="shared" si="171"/>
        <v>0</v>
      </c>
      <c r="H72" s="22">
        <f t="shared" si="145"/>
        <v>0</v>
      </c>
      <c r="I72" s="23" t="str">
        <f t="shared" si="146"/>
        <v/>
      </c>
      <c r="J72" s="2"/>
      <c r="K72" s="20" t="str">
        <f>'사원'!$A10</f>
        <v/>
      </c>
      <c r="L72" s="46">
        <f t="shared" ref="L72:P72" si="172">IFERROR(SUMIFS(INDIRECT(OFFSET($K$63, ROW(L72)-ROW($K$63),0)&amp;"!$L:$L"),INDIRECT(OFFSET($K$63, ROW(L72)-ROW($K$63),0)&amp;"!$C:$C"), SUBSTITUTE($C$5,"년",""),INDIRECT(OFFSET($K$63, ROW(L72)-ROW($K$63),0)&amp;"!$D:$D"), SUBSTITUTE($K$63,"월",""),INDIRECT(OFFSET($K$63, ROW(L72)-ROW($K$63),0)&amp;"!$E:$E"), SUBSTITUTE(OFFSET($K$63, 0, COLUMN(L72)-COLUMN($K$63)),"주","")),)</f>
        <v>0</v>
      </c>
      <c r="M72" s="46">
        <f t="shared" si="172"/>
        <v>0</v>
      </c>
      <c r="N72" s="46">
        <f t="shared" si="172"/>
        <v>0</v>
      </c>
      <c r="O72" s="46">
        <f t="shared" si="172"/>
        <v>0</v>
      </c>
      <c r="P72" s="46">
        <f t="shared" si="172"/>
        <v>0</v>
      </c>
      <c r="Q72" s="22">
        <f t="shared" si="148"/>
        <v>0</v>
      </c>
      <c r="R72" s="23" t="str">
        <f t="shared" si="149"/>
        <v/>
      </c>
      <c r="S72" s="2"/>
      <c r="T72" s="20" t="str">
        <f>'사원'!$A10</f>
        <v/>
      </c>
      <c r="U72" s="46">
        <f t="shared" ref="U72:Y72" si="173">IFERROR(SUMIFS(INDIRECT(OFFSET($T$63, ROW(U72)-ROW($T$63),0)&amp;"!$L:$L"),INDIRECT(OFFSET($T$63, ROW(U72)-ROW($T$63),0)&amp;"!$C:$C"), SUBSTITUTE($C$5,"년",""),INDIRECT(OFFSET($T$63, ROW(U72)-ROW($T$63),0)&amp;"!$D:$D"), SUBSTITUTE($T$63,"월",""),INDIRECT(OFFSET($T$63, ROW(U72)-ROW($T$63),0)&amp;"!$E:$E"), SUBSTITUTE(OFFSET($T$63, 0, COLUMN(U72)-COLUMN($T$63)),"주","")),)</f>
        <v>0</v>
      </c>
      <c r="V72" s="46">
        <f t="shared" si="173"/>
        <v>0</v>
      </c>
      <c r="W72" s="46">
        <f t="shared" si="173"/>
        <v>0</v>
      </c>
      <c r="X72" s="46">
        <f t="shared" si="173"/>
        <v>0</v>
      </c>
      <c r="Y72" s="46">
        <f t="shared" si="173"/>
        <v>0</v>
      </c>
      <c r="Z72" s="22">
        <f t="shared" si="151"/>
        <v>0</v>
      </c>
      <c r="AA72" s="23" t="str">
        <f t="shared" si="152"/>
        <v/>
      </c>
      <c r="AB72" s="2"/>
    </row>
    <row r="73">
      <c r="A73" s="19"/>
      <c r="B73" s="20" t="str">
        <f>'사원'!$A11</f>
        <v/>
      </c>
      <c r="C73" s="46">
        <f t="shared" ref="C73:G73" si="174">IFERROR(SUMIFS(INDIRECT(OFFSET($B$63, ROW(C73)-ROW($B$63),0)&amp;"!$L:$L"),INDIRECT(OFFSET($B$63, ROW(C73)-ROW($B$63),0)&amp;"!$C:$C"), SUBSTITUTE($C$5,"년",""),INDIRECT(OFFSET($B$63, ROW(C73)-ROW($B$63),0)&amp;"!$D:$D"), SUBSTITUTE($B$63,"월",""),INDIRECT(OFFSET($B$63, ROW(C73)-ROW($B$63),0)&amp;"!$E:$E"), SUBSTITUTE(OFFSET($B$63, 0, COLUMN(C73)-COLUMN($B$63)),"주","")),)</f>
        <v>0</v>
      </c>
      <c r="D73" s="46">
        <f t="shared" si="174"/>
        <v>0</v>
      </c>
      <c r="E73" s="46">
        <f t="shared" si="174"/>
        <v>0</v>
      </c>
      <c r="F73" s="46">
        <f t="shared" si="174"/>
        <v>0</v>
      </c>
      <c r="G73" s="46">
        <f t="shared" si="174"/>
        <v>0</v>
      </c>
      <c r="H73" s="22">
        <f t="shared" si="145"/>
        <v>0</v>
      </c>
      <c r="I73" s="23" t="str">
        <f t="shared" si="146"/>
        <v/>
      </c>
      <c r="J73" s="2"/>
      <c r="K73" s="20" t="str">
        <f>'사원'!$A11</f>
        <v/>
      </c>
      <c r="L73" s="46">
        <f t="shared" ref="L73:P73" si="175">IFERROR(SUMIFS(INDIRECT(OFFSET($K$63, ROW(L73)-ROW($K$63),0)&amp;"!$L:$L"),INDIRECT(OFFSET($K$63, ROW(L73)-ROW($K$63),0)&amp;"!$C:$C"), SUBSTITUTE($C$5,"년",""),INDIRECT(OFFSET($K$63, ROW(L73)-ROW($K$63),0)&amp;"!$D:$D"), SUBSTITUTE($K$63,"월",""),INDIRECT(OFFSET($K$63, ROW(L73)-ROW($K$63),0)&amp;"!$E:$E"), SUBSTITUTE(OFFSET($K$63, 0, COLUMN(L73)-COLUMN($K$63)),"주","")),)</f>
        <v>0</v>
      </c>
      <c r="M73" s="46">
        <f t="shared" si="175"/>
        <v>0</v>
      </c>
      <c r="N73" s="46">
        <f t="shared" si="175"/>
        <v>0</v>
      </c>
      <c r="O73" s="46">
        <f t="shared" si="175"/>
        <v>0</v>
      </c>
      <c r="P73" s="46">
        <f t="shared" si="175"/>
        <v>0</v>
      </c>
      <c r="Q73" s="22">
        <f t="shared" si="148"/>
        <v>0</v>
      </c>
      <c r="R73" s="23" t="str">
        <f t="shared" si="149"/>
        <v/>
      </c>
      <c r="S73" s="2"/>
      <c r="T73" s="20" t="str">
        <f>'사원'!$A11</f>
        <v/>
      </c>
      <c r="U73" s="46">
        <f t="shared" ref="U73:Y73" si="176">IFERROR(SUMIFS(INDIRECT(OFFSET($T$63, ROW(U73)-ROW($T$63),0)&amp;"!$L:$L"),INDIRECT(OFFSET($T$63, ROW(U73)-ROW($T$63),0)&amp;"!$C:$C"), SUBSTITUTE($C$5,"년",""),INDIRECT(OFFSET($T$63, ROW(U73)-ROW($T$63),0)&amp;"!$D:$D"), SUBSTITUTE($T$63,"월",""),INDIRECT(OFFSET($T$63, ROW(U73)-ROW($T$63),0)&amp;"!$E:$E"), SUBSTITUTE(OFFSET($T$63, 0, COLUMN(U73)-COLUMN($T$63)),"주","")),)</f>
        <v>0</v>
      </c>
      <c r="V73" s="46">
        <f t="shared" si="176"/>
        <v>0</v>
      </c>
      <c r="W73" s="46">
        <f t="shared" si="176"/>
        <v>0</v>
      </c>
      <c r="X73" s="46">
        <f t="shared" si="176"/>
        <v>0</v>
      </c>
      <c r="Y73" s="46">
        <f t="shared" si="176"/>
        <v>0</v>
      </c>
      <c r="Z73" s="22">
        <f t="shared" si="151"/>
        <v>0</v>
      </c>
      <c r="AA73" s="23" t="str">
        <f t="shared" si="152"/>
        <v/>
      </c>
      <c r="AB73" s="2"/>
    </row>
    <row r="74">
      <c r="A74" s="19"/>
      <c r="B74" s="30" t="s">
        <v>91</v>
      </c>
      <c r="C74" s="31">
        <f t="shared" ref="C74:H74" si="177">IFERROR(SUM(C64:C73),)</f>
        <v>0</v>
      </c>
      <c r="D74" s="32">
        <f t="shared" si="177"/>
        <v>0</v>
      </c>
      <c r="E74" s="32">
        <f t="shared" si="177"/>
        <v>0</v>
      </c>
      <c r="F74" s="32">
        <f t="shared" si="177"/>
        <v>0</v>
      </c>
      <c r="G74" s="33">
        <f t="shared" si="177"/>
        <v>0</v>
      </c>
      <c r="H74" s="32">
        <f t="shared" si="177"/>
        <v>0</v>
      </c>
      <c r="I74" s="33" t="str">
        <f>IFERROR(SUM(I64:I73) / COUNTIF(I64:I73, "&gt;0"), "")</f>
        <v/>
      </c>
      <c r="J74" s="2"/>
      <c r="K74" s="30" t="s">
        <v>91</v>
      </c>
      <c r="L74" s="31">
        <f t="shared" ref="L74:Q74" si="178">IFERROR(SUM(L64:L73),)</f>
        <v>0</v>
      </c>
      <c r="M74" s="32">
        <f t="shared" si="178"/>
        <v>0</v>
      </c>
      <c r="N74" s="32">
        <f t="shared" si="178"/>
        <v>0</v>
      </c>
      <c r="O74" s="32">
        <f t="shared" si="178"/>
        <v>0</v>
      </c>
      <c r="P74" s="33">
        <f t="shared" si="178"/>
        <v>0</v>
      </c>
      <c r="Q74" s="32">
        <f t="shared" si="178"/>
        <v>0</v>
      </c>
      <c r="R74" s="33" t="str">
        <f>IFERROR(SUM(R64:R73) / COUNTIF(R64:R73, "&gt;0"), "")</f>
        <v/>
      </c>
      <c r="S74" s="2"/>
      <c r="T74" s="30" t="s">
        <v>91</v>
      </c>
      <c r="U74" s="31">
        <f t="shared" ref="U74:Z74" si="179">IFERROR(SUM(U64:U73),)</f>
        <v>0</v>
      </c>
      <c r="V74" s="32">
        <f t="shared" si="179"/>
        <v>0</v>
      </c>
      <c r="W74" s="32">
        <f t="shared" si="179"/>
        <v>0</v>
      </c>
      <c r="X74" s="32">
        <f t="shared" si="179"/>
        <v>0</v>
      </c>
      <c r="Y74" s="33">
        <f t="shared" si="179"/>
        <v>0</v>
      </c>
      <c r="Z74" s="32">
        <f t="shared" si="179"/>
        <v>0</v>
      </c>
      <c r="AA74" s="33" t="str">
        <f>IFERROR(SUM(AA64:AA73) / COUNTIF(AA64:AA73, "&gt;0"), "")</f>
        <v/>
      </c>
      <c r="AB74" s="2"/>
    </row>
    <row r="75">
      <c r="A75" s="19"/>
      <c r="B75" s="37" t="s">
        <v>92</v>
      </c>
      <c r="C75" s="38" t="str">
        <f t="shared" ref="C75:I75" si="180">IFERROR(C74/COUNTIF(C64:C73, "&gt;0"),)</f>
        <v/>
      </c>
      <c r="D75" s="39" t="str">
        <f t="shared" si="180"/>
        <v/>
      </c>
      <c r="E75" s="39" t="str">
        <f t="shared" si="180"/>
        <v/>
      </c>
      <c r="F75" s="39" t="str">
        <f t="shared" si="180"/>
        <v/>
      </c>
      <c r="G75" s="39" t="str">
        <f t="shared" si="180"/>
        <v/>
      </c>
      <c r="H75" s="38" t="str">
        <f t="shared" si="180"/>
        <v/>
      </c>
      <c r="I75" s="40" t="str">
        <f t="shared" si="180"/>
        <v/>
      </c>
      <c r="J75" s="2"/>
      <c r="K75" s="37" t="s">
        <v>92</v>
      </c>
      <c r="L75" s="38" t="str">
        <f t="shared" ref="L75:R75" si="181">IFERROR(L74/COUNTIF(L64:L73, "&gt;0"),)</f>
        <v/>
      </c>
      <c r="M75" s="39" t="str">
        <f t="shared" si="181"/>
        <v/>
      </c>
      <c r="N75" s="39" t="str">
        <f t="shared" si="181"/>
        <v/>
      </c>
      <c r="O75" s="39" t="str">
        <f t="shared" si="181"/>
        <v/>
      </c>
      <c r="P75" s="39" t="str">
        <f t="shared" si="181"/>
        <v/>
      </c>
      <c r="Q75" s="38" t="str">
        <f t="shared" si="181"/>
        <v/>
      </c>
      <c r="R75" s="40" t="str">
        <f t="shared" si="181"/>
        <v/>
      </c>
      <c r="S75" s="2"/>
      <c r="T75" s="37" t="s">
        <v>92</v>
      </c>
      <c r="U75" s="38" t="str">
        <f t="shared" ref="U75:AA75" si="182">IFERROR(U74/COUNTIF(U64:U73, "&gt;0"),)</f>
        <v/>
      </c>
      <c r="V75" s="39" t="str">
        <f t="shared" si="182"/>
        <v/>
      </c>
      <c r="W75" s="39" t="str">
        <f t="shared" si="182"/>
        <v/>
      </c>
      <c r="X75" s="39" t="str">
        <f t="shared" si="182"/>
        <v/>
      </c>
      <c r="Y75" s="39" t="str">
        <f t="shared" si="182"/>
        <v/>
      </c>
      <c r="Z75" s="38" t="str">
        <f t="shared" si="182"/>
        <v/>
      </c>
      <c r="AA75" s="40" t="str">
        <f t="shared" si="182"/>
        <v/>
      </c>
      <c r="AB75" s="2"/>
    </row>
    <row r="76" ht="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sheetData>
  <dataValidations>
    <dataValidation type="list" allowBlank="1" showErrorMessage="1" sqref="C5">
      <formula1>목록년</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
    <col customWidth="1" min="10" max="10" width="1.57"/>
    <col customWidth="1" min="14" max="14" width="1.57"/>
  </cols>
  <sheetData>
    <row r="1" ht="7.5" customHeight="1">
      <c r="A1" s="1"/>
      <c r="B1" s="1"/>
      <c r="C1" s="4"/>
      <c r="D1" s="4"/>
      <c r="E1" s="4"/>
      <c r="F1" s="4"/>
      <c r="G1" s="4"/>
      <c r="H1" s="4"/>
      <c r="I1" s="4"/>
      <c r="J1" s="2"/>
      <c r="K1" s="2"/>
      <c r="L1" s="2"/>
      <c r="M1" s="2"/>
      <c r="N1" s="2"/>
    </row>
    <row r="2">
      <c r="A2" s="1"/>
      <c r="B2" s="3" t="s">
        <v>0</v>
      </c>
      <c r="C2" s="4"/>
      <c r="D2" s="4"/>
      <c r="E2" s="4"/>
      <c r="F2" s="4"/>
      <c r="G2" s="4"/>
      <c r="H2" s="4"/>
      <c r="I2" s="4"/>
      <c r="J2" s="2"/>
      <c r="K2" s="2"/>
      <c r="L2" s="2"/>
      <c r="M2" s="2"/>
      <c r="N2" s="2"/>
    </row>
    <row r="3">
      <c r="A3" s="5"/>
      <c r="B3" s="5" t="s">
        <v>1</v>
      </c>
      <c r="C3" s="5"/>
      <c r="D3" s="5"/>
      <c r="E3" s="5"/>
      <c r="F3" s="5"/>
      <c r="G3" s="5"/>
      <c r="H3" s="5"/>
      <c r="I3" s="5"/>
      <c r="J3" s="11"/>
      <c r="K3" s="11"/>
      <c r="L3" s="11"/>
      <c r="M3" s="11"/>
      <c r="N3" s="11"/>
    </row>
    <row r="4" ht="7.5" customHeight="1">
      <c r="A4" s="2"/>
      <c r="B4" s="2"/>
      <c r="C4" s="2"/>
      <c r="D4" s="4"/>
      <c r="E4" s="4"/>
      <c r="F4" s="4"/>
      <c r="G4" s="4"/>
      <c r="H4" s="4"/>
      <c r="I4" s="4"/>
      <c r="J4" s="2"/>
      <c r="K4" s="2"/>
      <c r="L4" s="2"/>
      <c r="M4" s="2"/>
      <c r="N4" s="2"/>
    </row>
    <row r="5">
      <c r="A5" s="2"/>
      <c r="B5" s="13" t="s">
        <v>81</v>
      </c>
      <c r="C5" s="50" t="s">
        <v>82</v>
      </c>
      <c r="D5" s="13" t="s">
        <v>83</v>
      </c>
      <c r="E5" s="51" t="s">
        <v>84</v>
      </c>
      <c r="F5" s="13" t="s">
        <v>100</v>
      </c>
      <c r="G5" s="50" t="s">
        <v>21</v>
      </c>
      <c r="H5" s="4"/>
      <c r="I5" s="4"/>
      <c r="J5" s="2"/>
      <c r="K5" s="2"/>
      <c r="L5" s="2"/>
      <c r="M5" s="2"/>
      <c r="N5" s="2"/>
    </row>
    <row r="6" ht="7.5" customHeight="1">
      <c r="A6" s="2"/>
      <c r="B6" s="2"/>
      <c r="C6" s="2"/>
      <c r="D6" s="4"/>
      <c r="E6" s="4"/>
      <c r="F6" s="4"/>
      <c r="G6" s="4"/>
      <c r="H6" s="4"/>
      <c r="I6" s="4"/>
      <c r="J6" s="2"/>
      <c r="K6" s="2"/>
      <c r="L6" s="2"/>
      <c r="M6" s="2"/>
      <c r="N6" s="2"/>
    </row>
    <row r="7">
      <c r="A7" s="2"/>
      <c r="B7" s="13" t="s">
        <v>85</v>
      </c>
      <c r="C7" s="16" t="s">
        <v>86</v>
      </c>
      <c r="D7" s="16" t="s">
        <v>87</v>
      </c>
      <c r="E7" s="16" t="s">
        <v>88</v>
      </c>
      <c r="F7" s="16" t="s">
        <v>89</v>
      </c>
      <c r="G7" s="16" t="s">
        <v>90</v>
      </c>
      <c r="H7" s="17" t="s">
        <v>91</v>
      </c>
      <c r="I7" s="18" t="s">
        <v>92</v>
      </c>
      <c r="J7" s="2"/>
      <c r="K7" s="52" t="s">
        <v>101</v>
      </c>
      <c r="L7" s="53"/>
      <c r="M7" s="54"/>
      <c r="N7" s="2"/>
    </row>
    <row r="8">
      <c r="A8" s="19"/>
      <c r="B8" s="20" t="s">
        <v>84</v>
      </c>
      <c r="C8" s="46">
        <f t="shared" ref="C8:G8" si="1">IFERROR(SUMIFS(INDIRECT($G$5&amp;"!$L:$L"),INDIRECT($G$5&amp;"!$C:$C"), SUBSTITUTE($C$5,"년",""),INDIRECT($G$5&amp;"!$D:$D"), SUBSTITUTE($B8,"월",""),INDIRECT($G$5&amp;"!$E:$E"), SUBSTITUTE(C$7,"주","")),)</f>
        <v>0</v>
      </c>
      <c r="D8" s="46">
        <f t="shared" si="1"/>
        <v>0</v>
      </c>
      <c r="E8" s="46">
        <f t="shared" si="1"/>
        <v>0</v>
      </c>
      <c r="F8" s="46">
        <f t="shared" si="1"/>
        <v>0</v>
      </c>
      <c r="G8" s="46">
        <f t="shared" si="1"/>
        <v>0</v>
      </c>
      <c r="H8" s="22">
        <f t="shared" ref="H8:H19" si="3">IFERROR(SUM(C8:G8),)</f>
        <v>0</v>
      </c>
      <c r="I8" s="23" t="str">
        <f t="shared" ref="I8:I19" si="4">IFERROR(H8 / COUNTIF(C8:G8, "&gt;0"),)</f>
        <v/>
      </c>
      <c r="J8" s="2"/>
      <c r="K8" s="55" t="s">
        <v>102</v>
      </c>
      <c r="L8" s="56"/>
      <c r="M8" s="57"/>
      <c r="N8" s="2"/>
    </row>
    <row r="9">
      <c r="A9" s="19"/>
      <c r="B9" s="20" t="s">
        <v>103</v>
      </c>
      <c r="C9" s="46">
        <f t="shared" ref="C9:G9" si="2">IFERROR(SUMIFS(INDIRECT($G$5&amp;"!$L:$L"),INDIRECT($G$5&amp;"!$C:$C"), SUBSTITUTE($C$5,"년",""),INDIRECT($G$5&amp;"!$D:$D"), SUBSTITUTE($B9,"월",""),INDIRECT($G$5&amp;"!$E:$E"), SUBSTITUTE(C$7,"주","")),)</f>
        <v>0</v>
      </c>
      <c r="D9" s="46">
        <f t="shared" si="2"/>
        <v>0</v>
      </c>
      <c r="E9" s="46">
        <f t="shared" si="2"/>
        <v>0</v>
      </c>
      <c r="F9" s="46">
        <f t="shared" si="2"/>
        <v>0</v>
      </c>
      <c r="G9" s="46">
        <f t="shared" si="2"/>
        <v>0</v>
      </c>
      <c r="H9" s="22">
        <f t="shared" si="3"/>
        <v>0</v>
      </c>
      <c r="I9" s="23" t="str">
        <f t="shared" si="4"/>
        <v/>
      </c>
      <c r="J9" s="2"/>
      <c r="K9" s="58" t="s">
        <v>104</v>
      </c>
      <c r="L9" s="59" t="str">
        <f>VLOOKUP($G$5,사원정보,MATCH($K9,사원제목,0),FALSE)</f>
        <v>(주) 조선</v>
      </c>
      <c r="M9" s="60"/>
      <c r="N9" s="2"/>
    </row>
    <row r="10">
      <c r="A10" s="19"/>
      <c r="B10" s="20" t="s">
        <v>105</v>
      </c>
      <c r="C10" s="46">
        <f t="shared" ref="C10:G10" si="5">IFERROR(SUMIFS(INDIRECT($G$5&amp;"!$L:$L"),INDIRECT($G$5&amp;"!$C:$C"), SUBSTITUTE($C$5,"년",""),INDIRECT($G$5&amp;"!$D:$D"), SUBSTITUTE($B10,"월",""),INDIRECT($G$5&amp;"!$E:$E"), SUBSTITUTE(C$7,"주","")),)</f>
        <v>0</v>
      </c>
      <c r="D10" s="46">
        <f t="shared" si="5"/>
        <v>0</v>
      </c>
      <c r="E10" s="46">
        <f t="shared" si="5"/>
        <v>0</v>
      </c>
      <c r="F10" s="46">
        <f t="shared" si="5"/>
        <v>0</v>
      </c>
      <c r="G10" s="46">
        <f t="shared" si="5"/>
        <v>0</v>
      </c>
      <c r="H10" s="22">
        <f t="shared" si="3"/>
        <v>0</v>
      </c>
      <c r="I10" s="23" t="str">
        <f t="shared" si="4"/>
        <v/>
      </c>
      <c r="J10" s="2"/>
      <c r="K10" s="61" t="s">
        <v>106</v>
      </c>
      <c r="L10" s="62" t="str">
        <f>VLOOKUP($G$5,사원정보,MATCH($K10,사원제목,0),FALSE)</f>
        <v>A0001</v>
      </c>
      <c r="M10" s="63"/>
      <c r="N10" s="2"/>
    </row>
    <row r="11">
      <c r="A11" s="19"/>
      <c r="B11" s="20" t="s">
        <v>107</v>
      </c>
      <c r="C11" s="46">
        <f t="shared" ref="C11:G11" si="6">IFERROR(SUMIFS(INDIRECT($G$5&amp;"!$L:$L"),INDIRECT($G$5&amp;"!$C:$C"), SUBSTITUTE($C$5,"년",""),INDIRECT($G$5&amp;"!$D:$D"), SUBSTITUTE($B11,"월",""),INDIRECT($G$5&amp;"!$E:$E"), SUBSTITUTE(C$7,"주","")),)</f>
        <v>0</v>
      </c>
      <c r="D11" s="46">
        <f t="shared" si="6"/>
        <v>0</v>
      </c>
      <c r="E11" s="46">
        <f t="shared" si="6"/>
        <v>0</v>
      </c>
      <c r="F11" s="46">
        <f t="shared" si="6"/>
        <v>0</v>
      </c>
      <c r="G11" s="46">
        <f t="shared" si="6"/>
        <v>0</v>
      </c>
      <c r="H11" s="22">
        <f t="shared" si="3"/>
        <v>0</v>
      </c>
      <c r="I11" s="23" t="str">
        <f t="shared" si="4"/>
        <v/>
      </c>
      <c r="J11" s="2"/>
      <c r="K11" s="64" t="s">
        <v>108</v>
      </c>
      <c r="L11" s="65" t="str">
        <f>VLOOKUP($G$5,사원정보,MATCH($K11,사원제목,0),FALSE)</f>
        <v>일반</v>
      </c>
      <c r="M11" s="66"/>
      <c r="N11" s="2"/>
    </row>
    <row r="12">
      <c r="A12" s="19"/>
      <c r="B12" s="20" t="s">
        <v>109</v>
      </c>
      <c r="C12" s="46">
        <f t="shared" ref="C12:G12" si="7">IFERROR(SUMIFS(INDIRECT($G$5&amp;"!$L:$L"),INDIRECT($G$5&amp;"!$C:$C"), SUBSTITUTE($C$5,"년",""),INDIRECT($G$5&amp;"!$D:$D"), SUBSTITUTE($B12,"월",""),INDIRECT($G$5&amp;"!$E:$E"), SUBSTITUTE(C$7,"주","")),)</f>
        <v>0</v>
      </c>
      <c r="D12" s="46">
        <f t="shared" si="7"/>
        <v>0</v>
      </c>
      <c r="E12" s="46">
        <f t="shared" si="7"/>
        <v>0</v>
      </c>
      <c r="F12" s="46">
        <f t="shared" si="7"/>
        <v>0</v>
      </c>
      <c r="G12" s="46">
        <f t="shared" si="7"/>
        <v>0</v>
      </c>
      <c r="H12" s="22">
        <f t="shared" si="3"/>
        <v>0</v>
      </c>
      <c r="I12" s="23" t="str">
        <f t="shared" si="4"/>
        <v/>
      </c>
      <c r="J12" s="2"/>
      <c r="K12" s="2"/>
      <c r="L12" s="2"/>
      <c r="M12" s="2"/>
      <c r="N12" s="2"/>
    </row>
    <row r="13">
      <c r="A13" s="19"/>
      <c r="B13" s="20" t="s">
        <v>110</v>
      </c>
      <c r="C13" s="46">
        <f t="shared" ref="C13:G13" si="8">IFERROR(SUMIFS(INDIRECT($G$5&amp;"!$L:$L"),INDIRECT($G$5&amp;"!$C:$C"), SUBSTITUTE($C$5,"년",""),INDIRECT($G$5&amp;"!$D:$D"), SUBSTITUTE($B13,"월",""),INDIRECT($G$5&amp;"!$E:$E"), SUBSTITUTE(C$7,"주","")),)</f>
        <v>0</v>
      </c>
      <c r="D13" s="46">
        <f t="shared" si="8"/>
        <v>0</v>
      </c>
      <c r="E13" s="46">
        <f t="shared" si="8"/>
        <v>0</v>
      </c>
      <c r="F13" s="46">
        <f t="shared" si="8"/>
        <v>0</v>
      </c>
      <c r="G13" s="46">
        <f t="shared" si="8"/>
        <v>0</v>
      </c>
      <c r="H13" s="22">
        <f t="shared" si="3"/>
        <v>0</v>
      </c>
      <c r="I13" s="23" t="str">
        <f t="shared" si="4"/>
        <v/>
      </c>
      <c r="J13" s="2"/>
      <c r="K13" s="52" t="s">
        <v>111</v>
      </c>
      <c r="L13" s="53"/>
      <c r="M13" s="54"/>
      <c r="N13" s="2"/>
    </row>
    <row r="14">
      <c r="A14" s="19"/>
      <c r="B14" s="20" t="s">
        <v>112</v>
      </c>
      <c r="C14" s="46">
        <f t="shared" ref="C14:G14" si="9">IFERROR(SUMIFS(INDIRECT($G$5&amp;"!$L:$L"),INDIRECT($G$5&amp;"!$C:$C"), SUBSTITUTE($C$5,"년",""),INDIRECT($G$5&amp;"!$D:$D"), SUBSTITUTE($B14,"월",""),INDIRECT($G$5&amp;"!$E:$E"), SUBSTITUTE(C$7,"주","")),)</f>
        <v>0</v>
      </c>
      <c r="D14" s="46">
        <f t="shared" si="9"/>
        <v>0</v>
      </c>
      <c r="E14" s="46">
        <f t="shared" si="9"/>
        <v>0</v>
      </c>
      <c r="F14" s="46">
        <f t="shared" si="9"/>
        <v>0</v>
      </c>
      <c r="G14" s="46">
        <f t="shared" si="9"/>
        <v>0</v>
      </c>
      <c r="H14" s="22">
        <f t="shared" si="3"/>
        <v>0</v>
      </c>
      <c r="I14" s="23" t="str">
        <f t="shared" si="4"/>
        <v/>
      </c>
      <c r="J14" s="2"/>
      <c r="K14" s="55" t="s">
        <v>102</v>
      </c>
      <c r="L14" s="56"/>
      <c r="M14" s="57"/>
      <c r="N14" s="2"/>
    </row>
    <row r="15">
      <c r="A15" s="19"/>
      <c r="B15" s="20" t="s">
        <v>113</v>
      </c>
      <c r="C15" s="46">
        <f t="shared" ref="C15:G15" si="10">IFERROR(SUMIFS(INDIRECT($G$5&amp;"!$L:$L"),INDIRECT($G$5&amp;"!$C:$C"), SUBSTITUTE($C$5,"년",""),INDIRECT($G$5&amp;"!$D:$D"), SUBSTITUTE($B15,"월",""),INDIRECT($G$5&amp;"!$E:$E"), SUBSTITUTE(C$7,"주","")),)</f>
        <v>0</v>
      </c>
      <c r="D15" s="46">
        <f t="shared" si="10"/>
        <v>0</v>
      </c>
      <c r="E15" s="46">
        <f t="shared" si="10"/>
        <v>0</v>
      </c>
      <c r="F15" s="46">
        <f t="shared" si="10"/>
        <v>0</v>
      </c>
      <c r="G15" s="46">
        <f t="shared" si="10"/>
        <v>0</v>
      </c>
      <c r="H15" s="22">
        <f t="shared" si="3"/>
        <v>0</v>
      </c>
      <c r="I15" s="23" t="str">
        <f t="shared" si="4"/>
        <v/>
      </c>
      <c r="J15" s="2"/>
      <c r="K15" s="67" t="s">
        <v>100</v>
      </c>
      <c r="L15" s="2" t="str">
        <f>G5</f>
        <v>직원</v>
      </c>
      <c r="M15" s="68"/>
      <c r="N15" s="2"/>
    </row>
    <row r="16">
      <c r="A16" s="19"/>
      <c r="B16" s="20" t="s">
        <v>114</v>
      </c>
      <c r="C16" s="46">
        <f t="shared" ref="C16:G16" si="11">IFERROR(SUMIFS(INDIRECT($G$5&amp;"!$L:$L"),INDIRECT($G$5&amp;"!$C:$C"), SUBSTITUTE($C$5,"년",""),INDIRECT($G$5&amp;"!$D:$D"), SUBSTITUTE($B16,"월",""),INDIRECT($G$5&amp;"!$E:$E"), SUBSTITUTE(C$7,"주","")),)</f>
        <v>0</v>
      </c>
      <c r="D16" s="46">
        <f t="shared" si="11"/>
        <v>0</v>
      </c>
      <c r="E16" s="46">
        <f t="shared" si="11"/>
        <v>0</v>
      </c>
      <c r="F16" s="46">
        <f t="shared" si="11"/>
        <v>0</v>
      </c>
      <c r="G16" s="46">
        <f t="shared" si="11"/>
        <v>0</v>
      </c>
      <c r="H16" s="22">
        <f t="shared" si="3"/>
        <v>0</v>
      </c>
      <c r="I16" s="23" t="str">
        <f t="shared" si="4"/>
        <v/>
      </c>
      <c r="J16" s="2"/>
      <c r="K16" s="61" t="s">
        <v>115</v>
      </c>
      <c r="L16" s="2" t="str">
        <f>VLOOKUP($G$5,사원정보,MATCH($K16,사원제목,0),FALSE)</f>
        <v>인사팀</v>
      </c>
      <c r="M16" s="68"/>
      <c r="N16" s="2"/>
    </row>
    <row r="17">
      <c r="A17" s="19"/>
      <c r="B17" s="20" t="s">
        <v>116</v>
      </c>
      <c r="C17" s="46">
        <f t="shared" ref="C17:G17" si="12">IFERROR(SUMIFS(INDIRECT($G$5&amp;"!$L:$L"),INDIRECT($G$5&amp;"!$C:$C"), SUBSTITUTE($C$5,"년",""),INDIRECT($G$5&amp;"!$D:$D"), SUBSTITUTE($B17,"월",""),INDIRECT($G$5&amp;"!$E:$E"), SUBSTITUTE(C$7,"주","")),)</f>
        <v>0</v>
      </c>
      <c r="D17" s="46">
        <f t="shared" si="12"/>
        <v>0</v>
      </c>
      <c r="E17" s="46">
        <f t="shared" si="12"/>
        <v>0</v>
      </c>
      <c r="F17" s="46">
        <f t="shared" si="12"/>
        <v>0</v>
      </c>
      <c r="G17" s="46">
        <f t="shared" si="12"/>
        <v>0</v>
      </c>
      <c r="H17" s="22">
        <f t="shared" si="3"/>
        <v>0</v>
      </c>
      <c r="I17" s="23" t="str">
        <f t="shared" si="4"/>
        <v/>
      </c>
      <c r="J17" s="69"/>
      <c r="K17" s="61" t="s">
        <v>117</v>
      </c>
      <c r="L17" s="2" t="str">
        <f>VLOOKUP($G$5,사원정보,MATCH($K17,사원제목,0),FALSE)</f>
        <v>사원</v>
      </c>
      <c r="M17" s="68"/>
      <c r="N17" s="2"/>
    </row>
    <row r="18">
      <c r="A18" s="19"/>
      <c r="B18" s="20" t="s">
        <v>118</v>
      </c>
      <c r="C18" s="46">
        <f t="shared" ref="C18:G18" si="13">IFERROR(SUMIFS(INDIRECT($G$5&amp;"!$L:$L"),INDIRECT($G$5&amp;"!$C:$C"), SUBSTITUTE($C$5,"년",""),INDIRECT($G$5&amp;"!$D:$D"), SUBSTITUTE($B18,"월",""),INDIRECT($G$5&amp;"!$E:$E"), SUBSTITUTE(C$7,"주","")),)</f>
        <v>0</v>
      </c>
      <c r="D18" s="46">
        <f t="shared" si="13"/>
        <v>0</v>
      </c>
      <c r="E18" s="46">
        <f t="shared" si="13"/>
        <v>0</v>
      </c>
      <c r="F18" s="46">
        <f t="shared" si="13"/>
        <v>0</v>
      </c>
      <c r="G18" s="46">
        <f t="shared" si="13"/>
        <v>0</v>
      </c>
      <c r="H18" s="22">
        <f t="shared" si="3"/>
        <v>0</v>
      </c>
      <c r="I18" s="23" t="str">
        <f t="shared" si="4"/>
        <v/>
      </c>
      <c r="J18" s="2"/>
      <c r="K18" s="70" t="s">
        <v>119</v>
      </c>
      <c r="L18" s="2" t="str">
        <f>VLOOKUP($G$5,사원정보,MATCH($K18,사원제목,0),FALSE)</f>
        <v>example</v>
      </c>
      <c r="M18" s="68"/>
      <c r="N18" s="2"/>
    </row>
    <row r="19">
      <c r="A19" s="19"/>
      <c r="B19" s="20" t="s">
        <v>120</v>
      </c>
      <c r="C19" s="46">
        <f t="shared" ref="C19:G19" si="14">IFERROR(SUMIFS(INDIRECT($G$5&amp;"!$L:$L"),INDIRECT($G$5&amp;"!$C:$C"), SUBSTITUTE($C$5,"년",""),INDIRECT($G$5&amp;"!$D:$D"), SUBSTITUTE($B19,"월",""),INDIRECT($G$5&amp;"!$E:$E"), SUBSTITUTE(C$7,"주","")),)</f>
        <v>0</v>
      </c>
      <c r="D19" s="46">
        <f t="shared" si="14"/>
        <v>0</v>
      </c>
      <c r="E19" s="46">
        <f t="shared" si="14"/>
        <v>0</v>
      </c>
      <c r="F19" s="46">
        <f t="shared" si="14"/>
        <v>0</v>
      </c>
      <c r="G19" s="46">
        <f t="shared" si="14"/>
        <v>0</v>
      </c>
      <c r="H19" s="22">
        <f t="shared" si="3"/>
        <v>0</v>
      </c>
      <c r="I19" s="23" t="str">
        <f t="shared" si="4"/>
        <v/>
      </c>
      <c r="J19" s="2"/>
      <c r="K19" s="61" t="s">
        <v>121</v>
      </c>
      <c r="L19" s="2" t="str">
        <f>VLOOKUP($G$5,사원정보,MATCH($K19,사원제목,0),FALSE)</f>
        <v>example@gmail.com</v>
      </c>
      <c r="M19" s="68"/>
      <c r="N19" s="2"/>
    </row>
    <row r="20">
      <c r="A20" s="19"/>
      <c r="B20" s="71" t="s">
        <v>91</v>
      </c>
      <c r="C20" s="72">
        <f t="shared" ref="C20:H20" si="15">IFERROR(SUM(C8:C19),)</f>
        <v>0</v>
      </c>
      <c r="D20" s="72">
        <f t="shared" si="15"/>
        <v>0</v>
      </c>
      <c r="E20" s="72">
        <f t="shared" si="15"/>
        <v>0</v>
      </c>
      <c r="F20" s="72">
        <f t="shared" si="15"/>
        <v>0</v>
      </c>
      <c r="G20" s="72">
        <f t="shared" si="15"/>
        <v>0</v>
      </c>
      <c r="H20" s="73">
        <f t="shared" si="15"/>
        <v>0</v>
      </c>
      <c r="I20" s="74" t="str">
        <f>IFERROR(SUM(I8:I19) / COUNTIF(I8:I19, "&gt;0"),)</f>
        <v/>
      </c>
      <c r="J20" s="2"/>
      <c r="K20" s="75" t="s">
        <v>122</v>
      </c>
      <c r="L20" s="76" t="str">
        <f>VLOOKUP($G$5,사원정보,MATCH($K20,사원제목,0),FALSE)</f>
        <v>샘플 00허 0000</v>
      </c>
      <c r="M20" s="77"/>
      <c r="N20" s="2"/>
    </row>
    <row r="21">
      <c r="A21" s="78"/>
      <c r="B21" s="79" t="s">
        <v>123</v>
      </c>
      <c r="C21" s="80"/>
      <c r="D21" s="80"/>
      <c r="E21" s="80"/>
      <c r="F21" s="80"/>
      <c r="G21" s="80"/>
      <c r="H21" s="80"/>
      <c r="I21" s="81"/>
      <c r="J21" s="2"/>
      <c r="K21" s="2"/>
      <c r="L21" s="2"/>
      <c r="M21" s="2"/>
      <c r="N21" s="2"/>
    </row>
    <row r="22">
      <c r="A22" s="78"/>
      <c r="B22" s="82"/>
      <c r="I22" s="83"/>
      <c r="J22" s="2"/>
      <c r="K22" s="84" t="s">
        <v>124</v>
      </c>
      <c r="L22" s="85"/>
      <c r="M22" s="86"/>
      <c r="N22" s="2"/>
    </row>
    <row r="23">
      <c r="A23" s="78"/>
      <c r="B23" s="87"/>
      <c r="C23" s="88"/>
      <c r="D23" s="88"/>
      <c r="E23" s="88"/>
      <c r="F23" s="88"/>
      <c r="G23" s="88"/>
      <c r="H23" s="88"/>
      <c r="I23" s="89"/>
      <c r="J23" s="2"/>
      <c r="K23" s="90" t="s">
        <v>125</v>
      </c>
      <c r="L23" s="91"/>
      <c r="M23" s="92"/>
      <c r="N23" s="2"/>
    </row>
    <row r="24" ht="15.75" customHeight="1">
      <c r="A24" s="2"/>
      <c r="B24" s="2"/>
      <c r="C24" s="2"/>
      <c r="D24" s="2"/>
      <c r="E24" s="2"/>
      <c r="F24" s="2"/>
      <c r="G24" s="2"/>
      <c r="H24" s="2"/>
      <c r="I24" s="2"/>
      <c r="J24" s="2"/>
      <c r="K24" s="93" t="s">
        <v>93</v>
      </c>
      <c r="L24" s="94">
        <f>VLOOKUP($G$5,사원정보,MATCH($K24,사원제목,0),FALSE)</f>
        <v>43831</v>
      </c>
      <c r="M24" s="95"/>
      <c r="N24" s="2"/>
    </row>
    <row r="25" ht="15.75" customHeight="1">
      <c r="A25" s="2"/>
      <c r="B25" s="17" t="s">
        <v>126</v>
      </c>
      <c r="C25" s="16" t="s">
        <v>127</v>
      </c>
      <c r="D25" s="16" t="s">
        <v>128</v>
      </c>
      <c r="E25" s="16" t="s">
        <v>129</v>
      </c>
      <c r="F25" s="16" t="s">
        <v>130</v>
      </c>
      <c r="G25" s="16" t="s">
        <v>18</v>
      </c>
      <c r="H25" s="16" t="s">
        <v>14</v>
      </c>
      <c r="I25" s="18" t="s">
        <v>23</v>
      </c>
      <c r="J25" s="2"/>
      <c r="K25" s="61" t="s">
        <v>94</v>
      </c>
      <c r="L25" s="96" t="str">
        <f>VLOOKUP($G$5,사원정보,MATCH($K25,사원제목,0),FALSE)</f>
        <v>1년</v>
      </c>
      <c r="M25" s="63" t="s">
        <v>131</v>
      </c>
      <c r="N25" s="2"/>
    </row>
    <row r="26" ht="15.75" customHeight="1">
      <c r="A26" s="2"/>
      <c r="B26" s="97">
        <f>IFERROR(__xludf.DUMMYFUNCTION("IFERROR(QUERY(INDIRECT($G$5&amp;""!$A:$P""), ""select A,I,J,K,L,M,N,P where year(A)=""&amp;SUBSTITUTE($C$5,""년"","""",)&amp;"" and month(A)=""&amp;SUBSTITUTE($E$5,""월"","""",) - 1&amp;"" order by A asc"", 0),)"),44562.0)</f>
        <v>44562</v>
      </c>
      <c r="C26" s="98" t="str">
        <f>IFERROR(__xludf.DUMMYFUNCTION("""COMPUTED_VALUE"""),"토")</f>
        <v>토</v>
      </c>
      <c r="D26" s="99"/>
      <c r="E26" s="99"/>
      <c r="F26" s="100"/>
      <c r="G26" s="99" t="str">
        <f>IFERROR(__xludf.DUMMYFUNCTION("""COMPUTED_VALUE"""),"신정")</f>
        <v>신정</v>
      </c>
      <c r="H26" s="100"/>
      <c r="I26" s="101"/>
      <c r="J26" s="2"/>
      <c r="K26" s="61" t="s">
        <v>95</v>
      </c>
      <c r="L26" s="96" t="str">
        <f>VLOOKUP($G$5,사원정보,MATCH($K26,사원제목,0),FALSE)</f>
        <v>1년</v>
      </c>
      <c r="M26" s="63" t="s">
        <v>132</v>
      </c>
      <c r="N26" s="2"/>
    </row>
    <row r="27" ht="15.75" customHeight="1">
      <c r="A27" s="2"/>
      <c r="B27" s="102">
        <f>IFERROR(__xludf.DUMMYFUNCTION("""COMPUTED_VALUE"""),44563.0)</f>
        <v>44563</v>
      </c>
      <c r="C27" s="103" t="str">
        <f>IFERROR(__xludf.DUMMYFUNCTION("""COMPUTED_VALUE"""),"일")</f>
        <v>일</v>
      </c>
      <c r="D27" s="99"/>
      <c r="E27" s="99"/>
      <c r="F27" s="100"/>
      <c r="G27" s="99"/>
      <c r="H27" s="100"/>
      <c r="I27" s="104"/>
      <c r="J27" s="2"/>
      <c r="K27" s="61" t="s">
        <v>96</v>
      </c>
      <c r="L27" s="105" t="str">
        <f>VLOOKUP($G$5,사원정보,MATCH($K27,사원제목,0),FALSE)</f>
        <v>24월</v>
      </c>
      <c r="M27" s="63" t="s">
        <v>132</v>
      </c>
      <c r="N27" s="2"/>
    </row>
    <row r="28" ht="15.75" customHeight="1">
      <c r="A28" s="2"/>
      <c r="B28" s="102">
        <f>IFERROR(__xludf.DUMMYFUNCTION("""COMPUTED_VALUE"""),44564.0)</f>
        <v>44564</v>
      </c>
      <c r="C28" s="103" t="str">
        <f>IFERROR(__xludf.DUMMYFUNCTION("""COMPUTED_VALUE"""),"월")</f>
        <v>월</v>
      </c>
      <c r="D28" s="99"/>
      <c r="E28" s="99"/>
      <c r="F28" s="100"/>
      <c r="G28" s="99"/>
      <c r="H28" s="100"/>
      <c r="I28" s="104"/>
      <c r="J28" s="2"/>
      <c r="K28" s="61" t="s">
        <v>97</v>
      </c>
      <c r="L28" s="105" t="str">
        <f>VLOOKUP($G$5,사원정보,MATCH($K28,사원제목,0),FALSE)</f>
        <v>726일</v>
      </c>
      <c r="M28" s="63" t="s">
        <v>132</v>
      </c>
      <c r="N28" s="2"/>
    </row>
    <row r="29" ht="15.75" customHeight="1">
      <c r="A29" s="2"/>
      <c r="B29" s="102">
        <f>IFERROR(__xludf.DUMMYFUNCTION("""COMPUTED_VALUE"""),44565.0)</f>
        <v>44565</v>
      </c>
      <c r="C29" s="103" t="str">
        <f>IFERROR(__xludf.DUMMYFUNCTION("""COMPUTED_VALUE"""),"화")</f>
        <v>화</v>
      </c>
      <c r="D29" s="99"/>
      <c r="E29" s="99"/>
      <c r="F29" s="100"/>
      <c r="G29" s="99"/>
      <c r="H29" s="100"/>
      <c r="I29" s="104"/>
      <c r="J29" s="2"/>
      <c r="K29" s="61" t="s">
        <v>98</v>
      </c>
      <c r="L29" s="105" t="str">
        <f>VLOOKUP($G$5,사원정보,MATCH($K29,사원제목,0),FALSE)</f>
        <v>15일</v>
      </c>
      <c r="M29" s="63" t="s">
        <v>131</v>
      </c>
      <c r="N29" s="2"/>
    </row>
    <row r="30" ht="15.75" customHeight="1">
      <c r="A30" s="2"/>
      <c r="B30" s="102">
        <f>IFERROR(__xludf.DUMMYFUNCTION("""COMPUTED_VALUE"""),44566.0)</f>
        <v>44566</v>
      </c>
      <c r="C30" s="103" t="str">
        <f>IFERROR(__xludf.DUMMYFUNCTION("""COMPUTED_VALUE"""),"수")</f>
        <v>수</v>
      </c>
      <c r="D30" s="99"/>
      <c r="E30" s="99"/>
      <c r="F30" s="100"/>
      <c r="G30" s="99"/>
      <c r="H30" s="100"/>
      <c r="I30" s="104"/>
      <c r="J30" s="2"/>
      <c r="K30" s="64" t="s">
        <v>99</v>
      </c>
      <c r="L30" s="106" t="str">
        <f>VLOOKUP($G$5,사원정보,MATCH($K30,사원제목,0),FALSE)</f>
        <v>15일</v>
      </c>
      <c r="M30" s="66" t="s">
        <v>131</v>
      </c>
      <c r="N30" s="2"/>
    </row>
    <row r="31" ht="15.75" customHeight="1">
      <c r="A31" s="2"/>
      <c r="B31" s="102">
        <f>IFERROR(__xludf.DUMMYFUNCTION("""COMPUTED_VALUE"""),44567.0)</f>
        <v>44567</v>
      </c>
      <c r="C31" s="103" t="str">
        <f>IFERROR(__xludf.DUMMYFUNCTION("""COMPUTED_VALUE"""),"목")</f>
        <v>목</v>
      </c>
      <c r="D31" s="99"/>
      <c r="E31" s="99"/>
      <c r="F31" s="100"/>
      <c r="G31" s="99"/>
      <c r="H31" s="100"/>
      <c r="I31" s="104"/>
      <c r="J31" s="2"/>
      <c r="K31" s="2"/>
      <c r="L31" s="2"/>
      <c r="M31" s="2"/>
      <c r="N31" s="2"/>
    </row>
    <row r="32" ht="15.75" customHeight="1">
      <c r="A32" s="2"/>
      <c r="B32" s="102">
        <f>IFERROR(__xludf.DUMMYFUNCTION("""COMPUTED_VALUE"""),44568.0)</f>
        <v>44568</v>
      </c>
      <c r="C32" s="103" t="str">
        <f>IFERROR(__xludf.DUMMYFUNCTION("""COMPUTED_VALUE"""),"금")</f>
        <v>금</v>
      </c>
      <c r="D32" s="99"/>
      <c r="E32" s="99"/>
      <c r="F32" s="100"/>
      <c r="G32" s="99"/>
      <c r="H32" s="100"/>
      <c r="I32" s="104"/>
      <c r="J32" s="2"/>
      <c r="K32" s="107" t="s">
        <v>133</v>
      </c>
      <c r="L32" s="108"/>
      <c r="M32" s="109"/>
      <c r="N32" s="2"/>
    </row>
    <row r="33" ht="15.75" customHeight="1">
      <c r="A33" s="2"/>
      <c r="B33" s="102">
        <f>IFERROR(__xludf.DUMMYFUNCTION("""COMPUTED_VALUE"""),44569.0)</f>
        <v>44569</v>
      </c>
      <c r="C33" s="103" t="str">
        <f>IFERROR(__xludf.DUMMYFUNCTION("""COMPUTED_VALUE"""),"토")</f>
        <v>토</v>
      </c>
      <c r="D33" s="99"/>
      <c r="E33" s="99"/>
      <c r="F33" s="100"/>
      <c r="G33" s="99"/>
      <c r="H33" s="100"/>
      <c r="I33" s="104"/>
      <c r="J33" s="2"/>
      <c r="K33" s="110" t="s">
        <v>134</v>
      </c>
      <c r="L33" s="111"/>
      <c r="M33" s="112"/>
      <c r="N33" s="2"/>
    </row>
    <row r="34" ht="15.75" customHeight="1">
      <c r="A34" s="2"/>
      <c r="B34" s="102">
        <f>IFERROR(__xludf.DUMMYFUNCTION("""COMPUTED_VALUE"""),44570.0)</f>
        <v>44570</v>
      </c>
      <c r="C34" s="103" t="str">
        <f>IFERROR(__xludf.DUMMYFUNCTION("""COMPUTED_VALUE"""),"일")</f>
        <v>일</v>
      </c>
      <c r="D34" s="99"/>
      <c r="E34" s="99"/>
      <c r="F34" s="100"/>
      <c r="G34" s="99"/>
      <c r="H34" s="100"/>
      <c r="I34" s="104"/>
      <c r="J34" s="2"/>
      <c r="K34" s="93" t="s">
        <v>135</v>
      </c>
      <c r="L34" s="80"/>
      <c r="M34" s="81"/>
      <c r="N34" s="2"/>
    </row>
    <row r="35" ht="15.75" customHeight="1">
      <c r="A35" s="2"/>
      <c r="B35" s="102">
        <f>IFERROR(__xludf.DUMMYFUNCTION("""COMPUTED_VALUE"""),44571.0)</f>
        <v>44571</v>
      </c>
      <c r="C35" s="103" t="str">
        <f>IFERROR(__xludf.DUMMYFUNCTION("""COMPUTED_VALUE"""),"월")</f>
        <v>월</v>
      </c>
      <c r="D35" s="99"/>
      <c r="E35" s="99"/>
      <c r="F35" s="100"/>
      <c r="G35" s="99"/>
      <c r="H35" s="100"/>
      <c r="I35" s="104"/>
      <c r="J35" s="2"/>
      <c r="K35" s="61" t="s">
        <v>136</v>
      </c>
      <c r="M35" s="83"/>
      <c r="N35" s="2"/>
    </row>
    <row r="36" ht="15.75" customHeight="1">
      <c r="A36" s="2"/>
      <c r="B36" s="102">
        <f>IFERROR(__xludf.DUMMYFUNCTION("""COMPUTED_VALUE"""),44572.0)</f>
        <v>44572</v>
      </c>
      <c r="C36" s="103" t="str">
        <f>IFERROR(__xludf.DUMMYFUNCTION("""COMPUTED_VALUE"""),"화")</f>
        <v>화</v>
      </c>
      <c r="D36" s="99"/>
      <c r="E36" s="99"/>
      <c r="F36" s="100"/>
      <c r="G36" s="99"/>
      <c r="H36" s="100"/>
      <c r="I36" s="104"/>
      <c r="J36" s="2"/>
      <c r="K36" s="64" t="s">
        <v>137</v>
      </c>
      <c r="L36" s="76"/>
      <c r="M36" s="77"/>
      <c r="N36" s="2"/>
    </row>
    <row r="37" ht="15.75" customHeight="1">
      <c r="A37" s="2"/>
      <c r="B37" s="102">
        <f>IFERROR(__xludf.DUMMYFUNCTION("""COMPUTED_VALUE"""),44573.0)</f>
        <v>44573</v>
      </c>
      <c r="C37" s="103" t="str">
        <f>IFERROR(__xludf.DUMMYFUNCTION("""COMPUTED_VALUE"""),"수")</f>
        <v>수</v>
      </c>
      <c r="D37" s="99"/>
      <c r="E37" s="99"/>
      <c r="F37" s="100"/>
      <c r="G37" s="99"/>
      <c r="H37" s="100"/>
      <c r="I37" s="104"/>
      <c r="J37" s="2"/>
      <c r="K37" s="2"/>
      <c r="L37" s="2"/>
      <c r="M37" s="2"/>
      <c r="N37" s="2"/>
    </row>
    <row r="38" ht="15.75" customHeight="1">
      <c r="A38" s="2"/>
      <c r="B38" s="102">
        <f>IFERROR(__xludf.DUMMYFUNCTION("""COMPUTED_VALUE"""),44574.0)</f>
        <v>44574</v>
      </c>
      <c r="C38" s="103" t="str">
        <f>IFERROR(__xludf.DUMMYFUNCTION("""COMPUTED_VALUE"""),"목")</f>
        <v>목</v>
      </c>
      <c r="D38" s="99"/>
      <c r="E38" s="99"/>
      <c r="F38" s="100"/>
      <c r="G38" s="99"/>
      <c r="H38" s="100"/>
      <c r="I38" s="104"/>
      <c r="J38" s="2"/>
      <c r="K38" s="107" t="s">
        <v>18</v>
      </c>
      <c r="L38" s="108"/>
      <c r="M38" s="109"/>
      <c r="N38" s="2"/>
    </row>
    <row r="39" ht="15.75" customHeight="1">
      <c r="A39" s="2"/>
      <c r="B39" s="102">
        <f>IFERROR(__xludf.DUMMYFUNCTION("""COMPUTED_VALUE"""),44575.0)</f>
        <v>44575</v>
      </c>
      <c r="C39" s="103" t="str">
        <f>IFERROR(__xludf.DUMMYFUNCTION("""COMPUTED_VALUE"""),"금")</f>
        <v>금</v>
      </c>
      <c r="D39" s="99"/>
      <c r="E39" s="99"/>
      <c r="F39" s="100"/>
      <c r="G39" s="99"/>
      <c r="H39" s="100"/>
      <c r="I39" s="104"/>
      <c r="J39" s="2"/>
      <c r="K39" s="110" t="s">
        <v>138</v>
      </c>
      <c r="L39" s="111"/>
      <c r="M39" s="112"/>
      <c r="N39" s="2"/>
    </row>
    <row r="40" ht="15.75" customHeight="1">
      <c r="A40" s="2"/>
      <c r="B40" s="102">
        <f>IFERROR(__xludf.DUMMYFUNCTION("""COMPUTED_VALUE"""),44576.0)</f>
        <v>44576</v>
      </c>
      <c r="C40" s="103" t="str">
        <f>IFERROR(__xludf.DUMMYFUNCTION("""COMPUTED_VALUE"""),"토")</f>
        <v>토</v>
      </c>
      <c r="D40" s="99"/>
      <c r="E40" s="99"/>
      <c r="F40" s="100"/>
      <c r="G40" s="99"/>
      <c r="H40" s="100"/>
      <c r="I40" s="104"/>
      <c r="J40" s="2"/>
      <c r="K40" s="61" t="s">
        <v>139</v>
      </c>
      <c r="M40" s="83"/>
      <c r="N40" s="2"/>
    </row>
    <row r="41" ht="15.75" customHeight="1">
      <c r="A41" s="2"/>
      <c r="B41" s="102">
        <f>IFERROR(__xludf.DUMMYFUNCTION("""COMPUTED_VALUE"""),44577.0)</f>
        <v>44577</v>
      </c>
      <c r="C41" s="103" t="str">
        <f>IFERROR(__xludf.DUMMYFUNCTION("""COMPUTED_VALUE"""),"일")</f>
        <v>일</v>
      </c>
      <c r="D41" s="99"/>
      <c r="E41" s="99"/>
      <c r="F41" s="100"/>
      <c r="G41" s="99"/>
      <c r="H41" s="100"/>
      <c r="I41" s="104"/>
      <c r="J41" s="2"/>
      <c r="K41" s="61" t="s">
        <v>140</v>
      </c>
      <c r="M41" s="83"/>
      <c r="N41" s="2"/>
    </row>
    <row r="42" ht="15.75" customHeight="1">
      <c r="A42" s="2"/>
      <c r="B42" s="102">
        <f>IFERROR(__xludf.DUMMYFUNCTION("""COMPUTED_VALUE"""),44578.0)</f>
        <v>44578</v>
      </c>
      <c r="C42" s="103" t="str">
        <f>IFERROR(__xludf.DUMMYFUNCTION("""COMPUTED_VALUE"""),"월")</f>
        <v>월</v>
      </c>
      <c r="D42" s="99"/>
      <c r="E42" s="99"/>
      <c r="F42" s="100"/>
      <c r="G42" s="99"/>
      <c r="H42" s="100"/>
      <c r="I42" s="104"/>
      <c r="J42" s="2"/>
      <c r="K42" s="113"/>
      <c r="L42" s="114"/>
      <c r="M42" s="114"/>
      <c r="N42" s="2"/>
    </row>
    <row r="43" ht="15.75" customHeight="1">
      <c r="A43" s="2"/>
      <c r="B43" s="102">
        <f>IFERROR(__xludf.DUMMYFUNCTION("""COMPUTED_VALUE"""),44579.0)</f>
        <v>44579</v>
      </c>
      <c r="C43" s="103" t="str">
        <f>IFERROR(__xludf.DUMMYFUNCTION("""COMPUTED_VALUE"""),"화")</f>
        <v>화</v>
      </c>
      <c r="D43" s="99"/>
      <c r="E43" s="99"/>
      <c r="F43" s="100"/>
      <c r="G43" s="99"/>
      <c r="H43" s="100"/>
      <c r="I43" s="104"/>
      <c r="J43" s="2"/>
      <c r="K43" s="115" t="s">
        <v>141</v>
      </c>
      <c r="L43" s="88"/>
      <c r="M43" s="89"/>
      <c r="N43" s="2"/>
    </row>
    <row r="44" ht="15.75" customHeight="1">
      <c r="A44" s="2"/>
      <c r="B44" s="102">
        <f>IFERROR(__xludf.DUMMYFUNCTION("""COMPUTED_VALUE"""),44580.0)</f>
        <v>44580</v>
      </c>
      <c r="C44" s="103" t="str">
        <f>IFERROR(__xludf.DUMMYFUNCTION("""COMPUTED_VALUE"""),"수")</f>
        <v>수</v>
      </c>
      <c r="D44" s="99"/>
      <c r="E44" s="99"/>
      <c r="F44" s="100"/>
      <c r="G44" s="99"/>
      <c r="H44" s="100"/>
      <c r="I44" s="104"/>
      <c r="J44" s="2"/>
      <c r="K44" s="116" t="s">
        <v>142</v>
      </c>
      <c r="L44" s="80"/>
      <c r="M44" s="81"/>
      <c r="N44" s="2"/>
    </row>
    <row r="45" ht="15.75" customHeight="1">
      <c r="A45" s="2"/>
      <c r="B45" s="102">
        <f>IFERROR(__xludf.DUMMYFUNCTION("""COMPUTED_VALUE"""),44581.0)</f>
        <v>44581</v>
      </c>
      <c r="C45" s="103" t="str">
        <f>IFERROR(__xludf.DUMMYFUNCTION("""COMPUTED_VALUE"""),"목")</f>
        <v>목</v>
      </c>
      <c r="D45" s="99"/>
      <c r="E45" s="99"/>
      <c r="F45" s="100"/>
      <c r="G45" s="99"/>
      <c r="H45" s="100"/>
      <c r="I45" s="104"/>
      <c r="J45" s="2"/>
      <c r="K45" s="117" t="s">
        <v>143</v>
      </c>
      <c r="M45" s="83"/>
      <c r="N45" s="2"/>
    </row>
    <row r="46" ht="15.75" customHeight="1">
      <c r="A46" s="2"/>
      <c r="B46" s="102">
        <f>IFERROR(__xludf.DUMMYFUNCTION("""COMPUTED_VALUE"""),44582.0)</f>
        <v>44582</v>
      </c>
      <c r="C46" s="103" t="str">
        <f>IFERROR(__xludf.DUMMYFUNCTION("""COMPUTED_VALUE"""),"금")</f>
        <v>금</v>
      </c>
      <c r="D46" s="99"/>
      <c r="E46" s="99"/>
      <c r="F46" s="100"/>
      <c r="G46" s="99"/>
      <c r="H46" s="100"/>
      <c r="I46" s="104"/>
      <c r="J46" s="2"/>
      <c r="K46" s="118"/>
      <c r="L46" s="2"/>
      <c r="M46" s="68"/>
      <c r="N46" s="2"/>
    </row>
    <row r="47" ht="15.75" customHeight="1">
      <c r="A47" s="2"/>
      <c r="B47" s="102">
        <f>IFERROR(__xludf.DUMMYFUNCTION("""COMPUTED_VALUE"""),44583.0)</f>
        <v>44583</v>
      </c>
      <c r="C47" s="103" t="str">
        <f>IFERROR(__xludf.DUMMYFUNCTION("""COMPUTED_VALUE"""),"토")</f>
        <v>토</v>
      </c>
      <c r="D47" s="99"/>
      <c r="E47" s="99"/>
      <c r="F47" s="100"/>
      <c r="G47" s="99"/>
      <c r="H47" s="100"/>
      <c r="I47" s="104"/>
      <c r="J47" s="2"/>
      <c r="K47" s="118"/>
      <c r="L47" s="2"/>
      <c r="M47" s="68"/>
      <c r="N47" s="2"/>
    </row>
    <row r="48" ht="15.75" customHeight="1">
      <c r="A48" s="2"/>
      <c r="B48" s="102">
        <f>IFERROR(__xludf.DUMMYFUNCTION("""COMPUTED_VALUE"""),44584.0)</f>
        <v>44584</v>
      </c>
      <c r="C48" s="103" t="str">
        <f>IFERROR(__xludf.DUMMYFUNCTION("""COMPUTED_VALUE"""),"일")</f>
        <v>일</v>
      </c>
      <c r="D48" s="99"/>
      <c r="E48" s="99"/>
      <c r="F48" s="100"/>
      <c r="G48" s="99"/>
      <c r="H48" s="100"/>
      <c r="I48" s="104"/>
      <c r="J48" s="2"/>
      <c r="K48" s="118"/>
      <c r="L48" s="2"/>
      <c r="M48" s="68"/>
      <c r="N48" s="2"/>
    </row>
    <row r="49" ht="15.75" customHeight="1">
      <c r="A49" s="2"/>
      <c r="B49" s="102">
        <f>IFERROR(__xludf.DUMMYFUNCTION("""COMPUTED_VALUE"""),44585.0)</f>
        <v>44585</v>
      </c>
      <c r="C49" s="103" t="str">
        <f>IFERROR(__xludf.DUMMYFUNCTION("""COMPUTED_VALUE"""),"월")</f>
        <v>월</v>
      </c>
      <c r="D49" s="99"/>
      <c r="E49" s="99"/>
      <c r="F49" s="100"/>
      <c r="G49" s="99"/>
      <c r="H49" s="100"/>
      <c r="I49" s="104"/>
      <c r="J49" s="2"/>
      <c r="K49" s="118"/>
      <c r="L49" s="2"/>
      <c r="M49" s="68"/>
      <c r="N49" s="2"/>
    </row>
    <row r="50" ht="15.75" customHeight="1">
      <c r="A50" s="2"/>
      <c r="B50" s="102">
        <f>IFERROR(__xludf.DUMMYFUNCTION("""COMPUTED_VALUE"""),44586.0)</f>
        <v>44586</v>
      </c>
      <c r="C50" s="103" t="str">
        <f>IFERROR(__xludf.DUMMYFUNCTION("""COMPUTED_VALUE"""),"화")</f>
        <v>화</v>
      </c>
      <c r="D50" s="99"/>
      <c r="E50" s="99"/>
      <c r="F50" s="100"/>
      <c r="G50" s="99"/>
      <c r="H50" s="100"/>
      <c r="I50" s="104"/>
      <c r="J50" s="2"/>
      <c r="K50" s="118"/>
      <c r="L50" s="2"/>
      <c r="M50" s="68"/>
      <c r="N50" s="2"/>
    </row>
    <row r="51" ht="15.75" customHeight="1">
      <c r="A51" s="2"/>
      <c r="B51" s="102">
        <f>IFERROR(__xludf.DUMMYFUNCTION("""COMPUTED_VALUE"""),44587.0)</f>
        <v>44587</v>
      </c>
      <c r="C51" s="103" t="str">
        <f>IFERROR(__xludf.DUMMYFUNCTION("""COMPUTED_VALUE"""),"수")</f>
        <v>수</v>
      </c>
      <c r="D51" s="99"/>
      <c r="E51" s="99"/>
      <c r="F51" s="100"/>
      <c r="G51" s="99"/>
      <c r="H51" s="100"/>
      <c r="I51" s="104"/>
      <c r="J51" s="2"/>
      <c r="K51" s="118"/>
      <c r="L51" s="2"/>
      <c r="M51" s="68"/>
      <c r="N51" s="2"/>
    </row>
    <row r="52" ht="15.75" customHeight="1">
      <c r="A52" s="2"/>
      <c r="B52" s="102">
        <f>IFERROR(__xludf.DUMMYFUNCTION("""COMPUTED_VALUE"""),44588.0)</f>
        <v>44588</v>
      </c>
      <c r="C52" s="103" t="str">
        <f>IFERROR(__xludf.DUMMYFUNCTION("""COMPUTED_VALUE"""),"목")</f>
        <v>목</v>
      </c>
      <c r="D52" s="99"/>
      <c r="E52" s="99"/>
      <c r="F52" s="100"/>
      <c r="G52" s="99"/>
      <c r="H52" s="100"/>
      <c r="I52" s="104"/>
      <c r="J52" s="2"/>
      <c r="K52" s="118"/>
      <c r="L52" s="2"/>
      <c r="M52" s="68"/>
      <c r="N52" s="2"/>
    </row>
    <row r="53" ht="15.75" customHeight="1">
      <c r="A53" s="2"/>
      <c r="B53" s="102">
        <f>IFERROR(__xludf.DUMMYFUNCTION("""COMPUTED_VALUE"""),44589.0)</f>
        <v>44589</v>
      </c>
      <c r="C53" s="103" t="str">
        <f>IFERROR(__xludf.DUMMYFUNCTION("""COMPUTED_VALUE"""),"금")</f>
        <v>금</v>
      </c>
      <c r="D53" s="99"/>
      <c r="E53" s="99"/>
      <c r="F53" s="100"/>
      <c r="G53" s="99"/>
      <c r="H53" s="100"/>
      <c r="I53" s="104"/>
      <c r="J53" s="2"/>
      <c r="K53" s="118"/>
      <c r="L53" s="2"/>
      <c r="M53" s="68"/>
      <c r="N53" s="2"/>
    </row>
    <row r="54" ht="15.75" customHeight="1">
      <c r="A54" s="2"/>
      <c r="B54" s="102">
        <f>IFERROR(__xludf.DUMMYFUNCTION("""COMPUTED_VALUE"""),44590.0)</f>
        <v>44590</v>
      </c>
      <c r="C54" s="103" t="str">
        <f>IFERROR(__xludf.DUMMYFUNCTION("""COMPUTED_VALUE"""),"토")</f>
        <v>토</v>
      </c>
      <c r="D54" s="99"/>
      <c r="E54" s="99"/>
      <c r="F54" s="100"/>
      <c r="G54" s="99"/>
      <c r="H54" s="100"/>
      <c r="I54" s="104"/>
      <c r="J54" s="2"/>
      <c r="K54" s="118"/>
      <c r="L54" s="2"/>
      <c r="M54" s="68"/>
      <c r="N54" s="2"/>
    </row>
    <row r="55" ht="15.75" customHeight="1">
      <c r="A55" s="2"/>
      <c r="B55" s="102">
        <f>IFERROR(__xludf.DUMMYFUNCTION("""COMPUTED_VALUE"""),44591.0)</f>
        <v>44591</v>
      </c>
      <c r="C55" s="103" t="str">
        <f>IFERROR(__xludf.DUMMYFUNCTION("""COMPUTED_VALUE"""),"일")</f>
        <v>일</v>
      </c>
      <c r="D55" s="99"/>
      <c r="E55" s="99"/>
      <c r="F55" s="100"/>
      <c r="G55" s="99"/>
      <c r="H55" s="100"/>
      <c r="I55" s="104"/>
      <c r="J55" s="2"/>
      <c r="K55" s="118"/>
      <c r="L55" s="2"/>
      <c r="M55" s="68"/>
      <c r="N55" s="2"/>
    </row>
    <row r="56" ht="15.75" customHeight="1">
      <c r="A56" s="2"/>
      <c r="B56" s="119">
        <f>IFERROR(__xludf.DUMMYFUNCTION("""COMPUTED_VALUE"""),44592.0)</f>
        <v>44592</v>
      </c>
      <c r="C56" s="120" t="str">
        <f>IFERROR(__xludf.DUMMYFUNCTION("""COMPUTED_VALUE"""),"월")</f>
        <v>월</v>
      </c>
      <c r="D56" s="121"/>
      <c r="E56" s="121"/>
      <c r="F56" s="122"/>
      <c r="G56" s="121" t="str">
        <f>IFERROR(__xludf.DUMMYFUNCTION("""COMPUTED_VALUE"""),"설날연휴")</f>
        <v>설날연휴</v>
      </c>
      <c r="H56" s="122"/>
      <c r="I56" s="123"/>
      <c r="J56" s="2"/>
      <c r="K56" s="118"/>
      <c r="L56" s="2"/>
      <c r="M56" s="68"/>
      <c r="N56" s="2"/>
    </row>
    <row r="57" ht="7.5" customHeight="1">
      <c r="A57" s="2"/>
      <c r="B57" s="2"/>
      <c r="C57" s="2"/>
      <c r="D57" s="2"/>
      <c r="E57" s="2"/>
      <c r="F57" s="2"/>
      <c r="G57" s="2"/>
      <c r="H57" s="2"/>
      <c r="I57" s="2"/>
      <c r="J57" s="2"/>
      <c r="K57" s="124"/>
      <c r="L57" s="124"/>
      <c r="M57" s="124"/>
      <c r="N57" s="2"/>
    </row>
  </sheetData>
  <mergeCells count="9">
    <mergeCell ref="K44:M44"/>
    <mergeCell ref="K45:M45"/>
    <mergeCell ref="B21:I23"/>
    <mergeCell ref="K34:M34"/>
    <mergeCell ref="K35:M35"/>
    <mergeCell ref="K40:M40"/>
    <mergeCell ref="K41:M41"/>
    <mergeCell ref="K42:M42"/>
    <mergeCell ref="K43:M43"/>
  </mergeCells>
  <conditionalFormatting sqref="B26:H56">
    <cfRule type="expression" dxfId="0" priority="1">
      <formula>WEEKDAY($B26)=7</formula>
    </cfRule>
  </conditionalFormatting>
  <conditionalFormatting sqref="B26:H56">
    <cfRule type="expression" dxfId="1" priority="2">
      <formula>WEEKDAY($B26)=1</formula>
    </cfRule>
  </conditionalFormatting>
  <conditionalFormatting sqref="B26:H56">
    <cfRule type="expression" dxfId="1" priority="3">
      <formula>$G26&lt;&gt;""</formula>
    </cfRule>
  </conditionalFormatting>
  <dataValidations>
    <dataValidation type="list" allowBlank="1" showErrorMessage="1" sqref="E5">
      <formula1>목록월</formula1>
    </dataValidation>
    <dataValidation type="list" allowBlank="1" showInputMessage="1" showErrorMessage="1" prompt="클릭하여 값을 입력하세요. 범위 '박준현'!E1:E1096" sqref="C5">
      <formula1>목록년</formula1>
    </dataValidation>
    <dataValidation type="list" allowBlank="1" showErrorMessage="1" sqref="G5">
      <formula1>사원목록</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7" max="17" width="1.57"/>
  </cols>
  <sheetData>
    <row r="1">
      <c r="A1" s="17" t="s">
        <v>100</v>
      </c>
      <c r="B1" s="16" t="s">
        <v>104</v>
      </c>
      <c r="C1" s="16" t="s">
        <v>106</v>
      </c>
      <c r="D1" s="16" t="s">
        <v>108</v>
      </c>
      <c r="E1" s="16" t="s">
        <v>115</v>
      </c>
      <c r="F1" s="16" t="s">
        <v>117</v>
      </c>
      <c r="G1" s="16" t="s">
        <v>119</v>
      </c>
      <c r="H1" s="16" t="s">
        <v>121</v>
      </c>
      <c r="I1" s="16" t="s">
        <v>122</v>
      </c>
      <c r="J1" s="16" t="s">
        <v>93</v>
      </c>
      <c r="K1" s="16" t="s">
        <v>94</v>
      </c>
      <c r="L1" s="16" t="s">
        <v>95</v>
      </c>
      <c r="M1" s="16" t="s">
        <v>96</v>
      </c>
      <c r="N1" s="16" t="s">
        <v>97</v>
      </c>
      <c r="O1" s="16" t="s">
        <v>98</v>
      </c>
      <c r="P1" s="18" t="s">
        <v>99</v>
      </c>
      <c r="Q1" s="125"/>
    </row>
    <row r="2">
      <c r="A2" s="126" t="s">
        <v>21</v>
      </c>
      <c r="B2" s="127" t="s">
        <v>144</v>
      </c>
      <c r="C2" s="128" t="s">
        <v>145</v>
      </c>
      <c r="D2" s="128" t="s">
        <v>146</v>
      </c>
      <c r="E2" s="128" t="s">
        <v>147</v>
      </c>
      <c r="F2" s="128" t="s">
        <v>15</v>
      </c>
      <c r="G2" s="127" t="s">
        <v>148</v>
      </c>
      <c r="H2" s="128" t="s">
        <v>149</v>
      </c>
      <c r="I2" s="127" t="s">
        <v>150</v>
      </c>
      <c r="J2" s="129">
        <v>43831.0</v>
      </c>
      <c r="K2" s="130" t="str">
        <f t="shared" ref="K2:K20" si="1">IF(J2="","",YEAR(TODAY())-YEAR(J2)&amp;"년")</f>
        <v>1년</v>
      </c>
      <c r="L2" s="130" t="str">
        <f t="shared" ref="L2:L20" si="2">IF(J2="","",DATEDIF(J2,TODAY(),"y")&amp;"년")</f>
        <v>1년</v>
      </c>
      <c r="M2" s="130" t="str">
        <f t="shared" ref="M2:M20" si="3">IF(J2="","",DATEDIF(J2,TODAY(),"m")+1&amp;"월")</f>
        <v>24월</v>
      </c>
      <c r="N2" s="130" t="str">
        <f t="shared" ref="N2:N20" si="4">IF(J2="","",DATEDIF(J2,TODAY(),"d")&amp;"일")</f>
        <v>726일</v>
      </c>
      <c r="O2" s="130" t="str">
        <f>IF(J2="","",IF(VALUE(SUBSTITUTE(K2,"년",""))=0,VLOOKUP(M2,연차근속월수,2,FALSE)&amp;"일",IF(VALUE(SUBSTITUTE(K2,"년",""))&gt;20,VLOOKUP("21년",연차근속년수,2,FALSE)&amp;"일",VLOOKUP(K2,연차근속년수,2,FALSE)&amp;"일")))</f>
        <v>15일</v>
      </c>
      <c r="P2" s="131" t="str">
        <f t="shared" ref="P2:P20" si="5">IF(J2="","",VALUE(SUBSTITUTE(O2,"일",""))-SUMIFS(INDIRECT($A2&amp;"!$O:$O"),INDIRECT($A2&amp;"!$C:$C"), SUBSTITUTE(YEAR(TODAY()),"년",""))&amp;"일")</f>
        <v>15일</v>
      </c>
      <c r="Q2" s="132"/>
    </row>
    <row r="3">
      <c r="A3" s="133"/>
      <c r="B3" s="132"/>
      <c r="C3" s="132"/>
      <c r="D3" s="132"/>
      <c r="E3" s="132"/>
      <c r="F3" s="132"/>
      <c r="G3" s="132"/>
      <c r="H3" s="132"/>
      <c r="I3" s="132"/>
      <c r="J3" s="129"/>
      <c r="K3" s="130" t="str">
        <f t="shared" si="1"/>
        <v/>
      </c>
      <c r="L3" s="130" t="str">
        <f t="shared" si="2"/>
        <v/>
      </c>
      <c r="M3" s="130" t="str">
        <f t="shared" si="3"/>
        <v/>
      </c>
      <c r="N3" s="130" t="str">
        <f t="shared" si="4"/>
        <v/>
      </c>
      <c r="O3" s="130" t="str">
        <f>IF(J3="","",IF(VALUE(SUBSTITUTE(K3,"년",""))=0,VLOOKUP(M3,연차근속월수,2,FALSE)&amp;"일",IF(VALUE(SUBSTITUTE(K3,"년",""))&gt;20,VLOOKUP("21년",연차근속년수,2,FALSE)&amp;"일",VLOOKUP(K3,연차근속년수,2,FALSE)&amp;"일")))</f>
        <v/>
      </c>
      <c r="P3" s="131" t="str">
        <f t="shared" si="5"/>
        <v/>
      </c>
      <c r="Q3" s="132"/>
    </row>
    <row r="4">
      <c r="A4" s="133"/>
      <c r="B4" s="132"/>
      <c r="C4" s="132"/>
      <c r="D4" s="132"/>
      <c r="E4" s="132"/>
      <c r="F4" s="132"/>
      <c r="G4" s="132"/>
      <c r="H4" s="132"/>
      <c r="I4" s="132"/>
      <c r="J4" s="128"/>
      <c r="K4" s="130" t="str">
        <f t="shared" si="1"/>
        <v/>
      </c>
      <c r="L4" s="130" t="str">
        <f t="shared" si="2"/>
        <v/>
      </c>
      <c r="M4" s="130" t="str">
        <f t="shared" si="3"/>
        <v/>
      </c>
      <c r="N4" s="130" t="str">
        <f t="shared" si="4"/>
        <v/>
      </c>
      <c r="O4" s="130" t="str">
        <f>IF(J4="","",IF(VALUE(SUBSTITUTE(K4,"년",""))=0,VLOOKUP(M4,연차근속월수,2,FALSE)&amp;"일",IF(VALUE(SUBSTITUTE(K4,"년",""))&gt;20,VLOOKUP("21년",연차근속년수,2,FALSE)&amp;"일",VLOOKUP(K4,연차근속년수,2,FALSE)&amp;"일")))</f>
        <v/>
      </c>
      <c r="P4" s="131" t="str">
        <f t="shared" si="5"/>
        <v/>
      </c>
      <c r="Q4" s="132"/>
    </row>
    <row r="5">
      <c r="A5" s="133"/>
      <c r="B5" s="132"/>
      <c r="C5" s="132"/>
      <c r="D5" s="132"/>
      <c r="E5" s="132"/>
      <c r="F5" s="132"/>
      <c r="G5" s="132"/>
      <c r="H5" s="132"/>
      <c r="I5" s="132"/>
      <c r="J5" s="128"/>
      <c r="K5" s="130" t="str">
        <f t="shared" si="1"/>
        <v/>
      </c>
      <c r="L5" s="130" t="str">
        <f t="shared" si="2"/>
        <v/>
      </c>
      <c r="M5" s="130" t="str">
        <f t="shared" si="3"/>
        <v/>
      </c>
      <c r="N5" s="130" t="str">
        <f t="shared" si="4"/>
        <v/>
      </c>
      <c r="O5" s="130" t="str">
        <f>IF(J5="","",IF(VALUE(SUBSTITUTE(K5,"년",""))=0,VLOOKUP(M5,연차근속월수,2,FALSE)&amp;"일",IF(VALUE(SUBSTITUTE(K5,"년",""))&gt;20,VLOOKUP("21년",연차근속년수,2,FALSE)&amp;"일",VLOOKUP(K5,연차근속년수,2,FALSE)&amp;"일")))</f>
        <v/>
      </c>
      <c r="P5" s="131" t="str">
        <f t="shared" si="5"/>
        <v/>
      </c>
      <c r="Q5" s="132"/>
    </row>
    <row r="6">
      <c r="A6" s="133"/>
      <c r="B6" s="132"/>
      <c r="C6" s="132"/>
      <c r="D6" s="132"/>
      <c r="E6" s="132"/>
      <c r="F6" s="132"/>
      <c r="G6" s="132"/>
      <c r="H6" s="132"/>
      <c r="I6" s="132"/>
      <c r="J6" s="132"/>
      <c r="K6" s="130" t="str">
        <f t="shared" si="1"/>
        <v/>
      </c>
      <c r="L6" s="130" t="str">
        <f t="shared" si="2"/>
        <v/>
      </c>
      <c r="M6" s="130" t="str">
        <f t="shared" si="3"/>
        <v/>
      </c>
      <c r="N6" s="130" t="str">
        <f t="shared" si="4"/>
        <v/>
      </c>
      <c r="O6" s="130" t="str">
        <f>IF(J6="","",IF(VALUE(SUBSTITUTE(K6,"년",""))=0,VLOOKUP(M6,연차근속월수,2,FALSE)&amp;"일",IF(VALUE(SUBSTITUTE(K6,"년",""))&gt;20,VLOOKUP("21년",연차근속년수,2,FALSE)&amp;"일",VLOOKUP(K6,연차근속년수,2,FALSE)&amp;"일")))</f>
        <v/>
      </c>
      <c r="P6" s="131" t="str">
        <f t="shared" si="5"/>
        <v/>
      </c>
      <c r="Q6" s="132"/>
    </row>
    <row r="7">
      <c r="A7" s="133"/>
      <c r="B7" s="132"/>
      <c r="C7" s="132"/>
      <c r="D7" s="132"/>
      <c r="E7" s="132"/>
      <c r="F7" s="132"/>
      <c r="G7" s="132"/>
      <c r="H7" s="132"/>
      <c r="I7" s="132"/>
      <c r="J7" s="132"/>
      <c r="K7" s="130" t="str">
        <f t="shared" si="1"/>
        <v/>
      </c>
      <c r="L7" s="130" t="str">
        <f t="shared" si="2"/>
        <v/>
      </c>
      <c r="M7" s="130" t="str">
        <f t="shared" si="3"/>
        <v/>
      </c>
      <c r="N7" s="130" t="str">
        <f t="shared" si="4"/>
        <v/>
      </c>
      <c r="O7" s="130" t="str">
        <f>IF(J7="","",IF(VALUE(SUBSTITUTE(K7,"년",""))=0,VLOOKUP(M7,연차근속월수,2,FALSE)&amp;"일",IF(VALUE(SUBSTITUTE(K7,"년",""))&gt;20,VLOOKUP("21년",연차근속년수,2,FALSE)&amp;"일",VLOOKUP(K7,연차근속년수,2,FALSE)&amp;"일")))</f>
        <v/>
      </c>
      <c r="P7" s="131" t="str">
        <f t="shared" si="5"/>
        <v/>
      </c>
      <c r="Q7" s="132"/>
    </row>
    <row r="8">
      <c r="A8" s="133"/>
      <c r="B8" s="132"/>
      <c r="C8" s="132"/>
      <c r="D8" s="132"/>
      <c r="E8" s="132"/>
      <c r="F8" s="132"/>
      <c r="G8" s="132"/>
      <c r="H8" s="132"/>
      <c r="I8" s="132"/>
      <c r="J8" s="132"/>
      <c r="K8" s="130" t="str">
        <f t="shared" si="1"/>
        <v/>
      </c>
      <c r="L8" s="130" t="str">
        <f t="shared" si="2"/>
        <v/>
      </c>
      <c r="M8" s="130" t="str">
        <f t="shared" si="3"/>
        <v/>
      </c>
      <c r="N8" s="130" t="str">
        <f t="shared" si="4"/>
        <v/>
      </c>
      <c r="O8" s="130" t="str">
        <f>IF(J8="","",IF(VALUE(SUBSTITUTE(K8,"년",""))=0,VLOOKUP(M8,연차근속월수,2,FALSE)&amp;"일",IF(VALUE(SUBSTITUTE(K8,"년",""))&gt;20,VLOOKUP("21년",연차근속년수,2,FALSE)&amp;"일",VLOOKUP(K8,연차근속년수,2,FALSE)&amp;"일")))</f>
        <v/>
      </c>
      <c r="P8" s="131" t="str">
        <f t="shared" si="5"/>
        <v/>
      </c>
      <c r="Q8" s="132"/>
    </row>
    <row r="9">
      <c r="A9" s="133"/>
      <c r="B9" s="132"/>
      <c r="C9" s="132"/>
      <c r="D9" s="132"/>
      <c r="E9" s="132"/>
      <c r="F9" s="132"/>
      <c r="G9" s="132"/>
      <c r="H9" s="132"/>
      <c r="I9" s="132"/>
      <c r="J9" s="132"/>
      <c r="K9" s="130" t="str">
        <f t="shared" si="1"/>
        <v/>
      </c>
      <c r="L9" s="130" t="str">
        <f t="shared" si="2"/>
        <v/>
      </c>
      <c r="M9" s="130" t="str">
        <f t="shared" si="3"/>
        <v/>
      </c>
      <c r="N9" s="130" t="str">
        <f t="shared" si="4"/>
        <v/>
      </c>
      <c r="O9" s="130" t="str">
        <f>IF(J9="","",IF(VALUE(SUBSTITUTE(K9,"년",""))=0,VLOOKUP(M9,연차근속월수,2,FALSE)&amp;"일",IF(VALUE(SUBSTITUTE(K9,"년",""))&gt;20,VLOOKUP("21년",연차근속년수,2,FALSE)&amp;"일",VLOOKUP(K9,연차근속년수,2,FALSE)&amp;"일")))</f>
        <v/>
      </c>
      <c r="P9" s="131" t="str">
        <f t="shared" si="5"/>
        <v/>
      </c>
      <c r="Q9" s="132"/>
    </row>
    <row r="10">
      <c r="A10" s="133"/>
      <c r="B10" s="132"/>
      <c r="C10" s="132"/>
      <c r="D10" s="132"/>
      <c r="E10" s="132"/>
      <c r="F10" s="132"/>
      <c r="G10" s="132"/>
      <c r="H10" s="132"/>
      <c r="I10" s="132"/>
      <c r="J10" s="132"/>
      <c r="K10" s="130" t="str">
        <f t="shared" si="1"/>
        <v/>
      </c>
      <c r="L10" s="130" t="str">
        <f t="shared" si="2"/>
        <v/>
      </c>
      <c r="M10" s="130" t="str">
        <f t="shared" si="3"/>
        <v/>
      </c>
      <c r="N10" s="130" t="str">
        <f t="shared" si="4"/>
        <v/>
      </c>
      <c r="O10" s="130" t="str">
        <f>IF(J10="","",IF(VALUE(SUBSTITUTE(K10,"년",""))=0,VLOOKUP(M10,연차근속월수,2,FALSE)&amp;"일",IF(VALUE(SUBSTITUTE(K10,"년",""))&gt;20,VLOOKUP("21년",연차근속년수,2,FALSE)&amp;"일",VLOOKUP(K10,연차근속년수,2,FALSE)&amp;"일")))</f>
        <v/>
      </c>
      <c r="P10" s="131" t="str">
        <f t="shared" si="5"/>
        <v/>
      </c>
      <c r="Q10" s="132"/>
    </row>
    <row r="11">
      <c r="A11" s="133"/>
      <c r="B11" s="132"/>
      <c r="C11" s="132"/>
      <c r="D11" s="132"/>
      <c r="E11" s="132"/>
      <c r="F11" s="132"/>
      <c r="G11" s="132"/>
      <c r="H11" s="132"/>
      <c r="I11" s="132"/>
      <c r="J11" s="132"/>
      <c r="K11" s="130" t="str">
        <f t="shared" si="1"/>
        <v/>
      </c>
      <c r="L11" s="130" t="str">
        <f t="shared" si="2"/>
        <v/>
      </c>
      <c r="M11" s="130" t="str">
        <f t="shared" si="3"/>
        <v/>
      </c>
      <c r="N11" s="130" t="str">
        <f t="shared" si="4"/>
        <v/>
      </c>
      <c r="O11" s="130" t="str">
        <f>IF(J11="","",IF(VALUE(SUBSTITUTE(K11,"년",""))=0,VLOOKUP(M11,연차근속월수,2,FALSE)&amp;"일",IF(VALUE(SUBSTITUTE(K11,"년",""))&gt;20,VLOOKUP("21년",연차근속년수,2,FALSE)&amp;"일",VLOOKUP(K11,연차근속년수,2,FALSE)&amp;"일")))</f>
        <v/>
      </c>
      <c r="P11" s="131" t="str">
        <f t="shared" si="5"/>
        <v/>
      </c>
      <c r="Q11" s="132"/>
    </row>
    <row r="12">
      <c r="A12" s="126"/>
      <c r="B12" s="128"/>
      <c r="C12" s="128"/>
      <c r="D12" s="128"/>
      <c r="E12" s="128"/>
      <c r="F12" s="128"/>
      <c r="G12" s="128"/>
      <c r="H12" s="128"/>
      <c r="I12" s="128"/>
      <c r="J12" s="128"/>
      <c r="K12" s="130" t="str">
        <f t="shared" si="1"/>
        <v/>
      </c>
      <c r="L12" s="130" t="str">
        <f t="shared" si="2"/>
        <v/>
      </c>
      <c r="M12" s="130" t="str">
        <f t="shared" si="3"/>
        <v/>
      </c>
      <c r="N12" s="130" t="str">
        <f t="shared" si="4"/>
        <v/>
      </c>
      <c r="O12" s="130" t="str">
        <f>IF(J12="","",IF(VALUE(SUBSTITUTE(K12,"년",""))=0,VLOOKUP(M12,연차근속월수,2,FALSE)&amp;"일",IF(VALUE(SUBSTITUTE(K12,"년",""))&gt;20,VLOOKUP("21년",연차근속년수,2,FALSE)&amp;"일",VLOOKUP(K12,연차근속년수,2,FALSE)&amp;"일")))</f>
        <v/>
      </c>
      <c r="P12" s="131" t="str">
        <f t="shared" si="5"/>
        <v/>
      </c>
      <c r="Q12" s="132"/>
    </row>
    <row r="13">
      <c r="A13" s="126"/>
      <c r="B13" s="128"/>
      <c r="C13" s="128"/>
      <c r="D13" s="128"/>
      <c r="E13" s="128"/>
      <c r="F13" s="128"/>
      <c r="G13" s="128"/>
      <c r="H13" s="128"/>
      <c r="I13" s="128"/>
      <c r="J13" s="128"/>
      <c r="K13" s="130" t="str">
        <f t="shared" si="1"/>
        <v/>
      </c>
      <c r="L13" s="130" t="str">
        <f t="shared" si="2"/>
        <v/>
      </c>
      <c r="M13" s="130" t="str">
        <f t="shared" si="3"/>
        <v/>
      </c>
      <c r="N13" s="130" t="str">
        <f t="shared" si="4"/>
        <v/>
      </c>
      <c r="O13" s="130" t="str">
        <f>IF(J13="","",IF(VALUE(SUBSTITUTE(K13,"년",""))=0,VLOOKUP(M13,연차근속월수,2,FALSE)&amp;"일",IF(VALUE(SUBSTITUTE(K13,"년",""))&gt;20,VLOOKUP("21년",연차근속년수,2,FALSE)&amp;"일",VLOOKUP(K13,연차근속년수,2,FALSE)&amp;"일")))</f>
        <v/>
      </c>
      <c r="P13" s="131" t="str">
        <f t="shared" si="5"/>
        <v/>
      </c>
      <c r="Q13" s="132"/>
    </row>
    <row r="14">
      <c r="A14" s="126"/>
      <c r="B14" s="128"/>
      <c r="C14" s="128"/>
      <c r="D14" s="128"/>
      <c r="E14" s="128"/>
      <c r="F14" s="128"/>
      <c r="G14" s="128"/>
      <c r="H14" s="128"/>
      <c r="I14" s="128"/>
      <c r="J14" s="128"/>
      <c r="K14" s="130" t="str">
        <f t="shared" si="1"/>
        <v/>
      </c>
      <c r="L14" s="130" t="str">
        <f t="shared" si="2"/>
        <v/>
      </c>
      <c r="M14" s="130" t="str">
        <f t="shared" si="3"/>
        <v/>
      </c>
      <c r="N14" s="130" t="str">
        <f t="shared" si="4"/>
        <v/>
      </c>
      <c r="O14" s="130" t="str">
        <f>IF(J14="","",IF(VALUE(SUBSTITUTE(K14,"년",""))=0,VLOOKUP(M14,연차근속월수,2,FALSE)&amp;"일",IF(VALUE(SUBSTITUTE(K14,"년",""))&gt;20,VLOOKUP("21년",연차근속년수,2,FALSE)&amp;"일",VLOOKUP(K14,연차근속년수,2,FALSE)&amp;"일")))</f>
        <v/>
      </c>
      <c r="P14" s="131" t="str">
        <f t="shared" si="5"/>
        <v/>
      </c>
      <c r="Q14" s="132"/>
    </row>
    <row r="15">
      <c r="A15" s="126"/>
      <c r="B15" s="128"/>
      <c r="C15" s="128"/>
      <c r="D15" s="128"/>
      <c r="E15" s="128"/>
      <c r="F15" s="128"/>
      <c r="G15" s="128"/>
      <c r="H15" s="128"/>
      <c r="I15" s="128"/>
      <c r="J15" s="128"/>
      <c r="K15" s="130" t="str">
        <f t="shared" si="1"/>
        <v/>
      </c>
      <c r="L15" s="130" t="str">
        <f t="shared" si="2"/>
        <v/>
      </c>
      <c r="M15" s="130" t="str">
        <f t="shared" si="3"/>
        <v/>
      </c>
      <c r="N15" s="130" t="str">
        <f t="shared" si="4"/>
        <v/>
      </c>
      <c r="O15" s="130" t="str">
        <f>IF(J15="","",IF(VALUE(SUBSTITUTE(K15,"년",""))=0,VLOOKUP(M15,연차근속월수,2,FALSE)&amp;"일",IF(VALUE(SUBSTITUTE(K15,"년",""))&gt;20,VLOOKUP("21년",연차근속년수,2,FALSE)&amp;"일",VLOOKUP(K15,연차근속년수,2,FALSE)&amp;"일")))</f>
        <v/>
      </c>
      <c r="P15" s="131" t="str">
        <f t="shared" si="5"/>
        <v/>
      </c>
      <c r="Q15" s="132"/>
    </row>
    <row r="16">
      <c r="A16" s="126"/>
      <c r="B16" s="128"/>
      <c r="C16" s="128"/>
      <c r="D16" s="128"/>
      <c r="E16" s="128"/>
      <c r="F16" s="128"/>
      <c r="G16" s="128"/>
      <c r="H16" s="128"/>
      <c r="I16" s="128"/>
      <c r="J16" s="128"/>
      <c r="K16" s="130" t="str">
        <f t="shared" si="1"/>
        <v/>
      </c>
      <c r="L16" s="130" t="str">
        <f t="shared" si="2"/>
        <v/>
      </c>
      <c r="M16" s="130" t="str">
        <f t="shared" si="3"/>
        <v/>
      </c>
      <c r="N16" s="130" t="str">
        <f t="shared" si="4"/>
        <v/>
      </c>
      <c r="O16" s="130" t="str">
        <f>IF(J16="","",IF(VALUE(SUBSTITUTE(K16,"년",""))=0,VLOOKUP(M16,연차근속월수,2,FALSE)&amp;"일",IF(VALUE(SUBSTITUTE(K16,"년",""))&gt;20,VLOOKUP("21년",연차근속년수,2,FALSE)&amp;"일",VLOOKUP(K16,연차근속년수,2,FALSE)&amp;"일")))</f>
        <v/>
      </c>
      <c r="P16" s="131" t="str">
        <f t="shared" si="5"/>
        <v/>
      </c>
      <c r="Q16" s="132"/>
    </row>
    <row r="17">
      <c r="A17" s="126"/>
      <c r="B17" s="128"/>
      <c r="C17" s="128"/>
      <c r="D17" s="128"/>
      <c r="E17" s="128"/>
      <c r="F17" s="128"/>
      <c r="G17" s="128"/>
      <c r="H17" s="128"/>
      <c r="I17" s="128"/>
      <c r="J17" s="128"/>
      <c r="K17" s="130" t="str">
        <f t="shared" si="1"/>
        <v/>
      </c>
      <c r="L17" s="130" t="str">
        <f t="shared" si="2"/>
        <v/>
      </c>
      <c r="M17" s="130" t="str">
        <f t="shared" si="3"/>
        <v/>
      </c>
      <c r="N17" s="130" t="str">
        <f t="shared" si="4"/>
        <v/>
      </c>
      <c r="O17" s="130" t="str">
        <f>IF(J17="","",IF(VALUE(SUBSTITUTE(K17,"년",""))=0,VLOOKUP(M17,연차근속월수,2,FALSE)&amp;"일",IF(VALUE(SUBSTITUTE(K17,"년",""))&gt;20,VLOOKUP("21년",연차근속년수,2,FALSE)&amp;"일",VLOOKUP(K17,연차근속년수,2,FALSE)&amp;"일")))</f>
        <v/>
      </c>
      <c r="P17" s="131" t="str">
        <f t="shared" si="5"/>
        <v/>
      </c>
      <c r="Q17" s="132"/>
    </row>
    <row r="18">
      <c r="A18" s="126"/>
      <c r="B18" s="128"/>
      <c r="C18" s="128"/>
      <c r="D18" s="128"/>
      <c r="E18" s="128"/>
      <c r="F18" s="128"/>
      <c r="G18" s="128"/>
      <c r="H18" s="128"/>
      <c r="I18" s="128"/>
      <c r="J18" s="128"/>
      <c r="K18" s="130" t="str">
        <f t="shared" si="1"/>
        <v/>
      </c>
      <c r="L18" s="130" t="str">
        <f t="shared" si="2"/>
        <v/>
      </c>
      <c r="M18" s="130" t="str">
        <f t="shared" si="3"/>
        <v/>
      </c>
      <c r="N18" s="130" t="str">
        <f t="shared" si="4"/>
        <v/>
      </c>
      <c r="O18" s="130" t="str">
        <f>IF(J18="","",IF(VALUE(SUBSTITUTE(K18,"년",""))=0,VLOOKUP(M18,연차근속월수,2,FALSE)&amp;"일",IF(VALUE(SUBSTITUTE(K18,"년",""))&gt;20,VLOOKUP("21년",연차근속년수,2,FALSE)&amp;"일",VLOOKUP(K18,연차근속년수,2,FALSE)&amp;"일")))</f>
        <v/>
      </c>
      <c r="P18" s="131" t="str">
        <f t="shared" si="5"/>
        <v/>
      </c>
      <c r="Q18" s="132"/>
    </row>
    <row r="19">
      <c r="A19" s="126"/>
      <c r="B19" s="128"/>
      <c r="C19" s="128"/>
      <c r="D19" s="128"/>
      <c r="E19" s="128"/>
      <c r="F19" s="128"/>
      <c r="G19" s="128"/>
      <c r="H19" s="128"/>
      <c r="I19" s="128"/>
      <c r="J19" s="128"/>
      <c r="K19" s="130" t="str">
        <f t="shared" si="1"/>
        <v/>
      </c>
      <c r="L19" s="130" t="str">
        <f t="shared" si="2"/>
        <v/>
      </c>
      <c r="M19" s="130" t="str">
        <f t="shared" si="3"/>
        <v/>
      </c>
      <c r="N19" s="130" t="str">
        <f t="shared" si="4"/>
        <v/>
      </c>
      <c r="O19" s="130" t="str">
        <f>IF(J19="","",IF(VALUE(SUBSTITUTE(K19,"년",""))=0,VLOOKUP(M19,연차근속월수,2,FALSE)&amp;"일",IF(VALUE(SUBSTITUTE(K19,"년",""))&gt;20,VLOOKUP("21년",연차근속년수,2,FALSE)&amp;"일",VLOOKUP(K19,연차근속년수,2,FALSE)&amp;"일")))</f>
        <v/>
      </c>
      <c r="P19" s="131" t="str">
        <f t="shared" si="5"/>
        <v/>
      </c>
      <c r="Q19" s="132"/>
    </row>
    <row r="20">
      <c r="A20" s="134"/>
      <c r="B20" s="135"/>
      <c r="C20" s="135"/>
      <c r="D20" s="135"/>
      <c r="E20" s="135"/>
      <c r="F20" s="135"/>
      <c r="G20" s="135"/>
      <c r="H20" s="135"/>
      <c r="I20" s="135"/>
      <c r="J20" s="135"/>
      <c r="K20" s="136" t="str">
        <f t="shared" si="1"/>
        <v/>
      </c>
      <c r="L20" s="136" t="str">
        <f t="shared" si="2"/>
        <v/>
      </c>
      <c r="M20" s="136" t="str">
        <f t="shared" si="3"/>
        <v/>
      </c>
      <c r="N20" s="136" t="str">
        <f t="shared" si="4"/>
        <v/>
      </c>
      <c r="O20" s="136" t="str">
        <f>IF(J20="","",IF(VALUE(SUBSTITUTE(K20,"년",""))=0,VLOOKUP(M20,연차근속월수,2,FALSE)&amp;"일",IF(VALUE(SUBSTITUTE(K20,"년",""))&gt;20,VLOOKUP("21년",연차근속년수,2,FALSE)&amp;"일",VLOOKUP(K20,연차근속년수,2,FALSE)&amp;"일")))</f>
        <v/>
      </c>
      <c r="P20" s="137" t="str">
        <f t="shared" si="5"/>
        <v/>
      </c>
      <c r="Q20" s="132"/>
    </row>
    <row r="21" ht="7.5" customHeight="1">
      <c r="A21" s="132"/>
      <c r="B21" s="132"/>
      <c r="C21" s="132"/>
      <c r="D21" s="132"/>
      <c r="E21" s="132"/>
      <c r="F21" s="132"/>
      <c r="G21" s="132"/>
      <c r="H21" s="132"/>
      <c r="I21" s="132"/>
      <c r="J21" s="132"/>
      <c r="K21" s="132"/>
      <c r="L21" s="132"/>
      <c r="M21" s="132"/>
      <c r="N21" s="132"/>
      <c r="O21" s="132"/>
      <c r="P21" s="132"/>
      <c r="Q21" s="13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71"/>
    <col customWidth="1" hidden="1" min="2" max="2" width="11.71"/>
    <col customWidth="1" hidden="1" min="3" max="8" width="10.0"/>
    <col customWidth="1" min="9" max="9" width="11.71"/>
    <col customWidth="1" min="10" max="12" width="10.14"/>
    <col customWidth="1" min="13" max="14" width="11.0"/>
    <col customWidth="1" hidden="1" min="15" max="15" width="11.0"/>
    <col customWidth="1" min="16" max="16" width="28.71"/>
    <col customWidth="1" min="17" max="17" width="1.57"/>
  </cols>
  <sheetData>
    <row r="1">
      <c r="A1" s="138" t="s">
        <v>126</v>
      </c>
      <c r="B1" s="138" t="s">
        <v>151</v>
      </c>
      <c r="C1" s="138" t="s">
        <v>152</v>
      </c>
      <c r="D1" s="138" t="s">
        <v>153</v>
      </c>
      <c r="E1" s="138" t="s">
        <v>154</v>
      </c>
      <c r="F1" s="138" t="s">
        <v>155</v>
      </c>
      <c r="G1" s="138" t="s">
        <v>83</v>
      </c>
      <c r="H1" s="138" t="s">
        <v>156</v>
      </c>
      <c r="I1" s="138" t="s">
        <v>127</v>
      </c>
      <c r="J1" s="138" t="s">
        <v>128</v>
      </c>
      <c r="K1" s="138" t="s">
        <v>129</v>
      </c>
      <c r="L1" s="139" t="s">
        <v>130</v>
      </c>
      <c r="M1" s="139" t="s">
        <v>18</v>
      </c>
      <c r="N1" s="138" t="s">
        <v>14</v>
      </c>
      <c r="O1" s="138" t="s">
        <v>157</v>
      </c>
      <c r="P1" s="140" t="s">
        <v>23</v>
      </c>
      <c r="Q1" s="138"/>
    </row>
    <row r="2">
      <c r="A2" s="129">
        <v>44197.0</v>
      </c>
      <c r="B2" s="129">
        <v>44153.0</v>
      </c>
      <c r="C2" s="128">
        <v>2020.0</v>
      </c>
      <c r="D2" s="128">
        <v>12.0</v>
      </c>
      <c r="E2" s="128">
        <v>4.0</v>
      </c>
      <c r="F2" s="128">
        <v>2021.0</v>
      </c>
      <c r="G2" s="128">
        <v>1.0</v>
      </c>
      <c r="H2" s="128">
        <v>1.0</v>
      </c>
      <c r="I2" s="128" t="s">
        <v>158</v>
      </c>
      <c r="J2" s="99"/>
      <c r="K2" s="99"/>
      <c r="L2" s="141" t="str">
        <f>IF(J2-K2=0,,IFERROR(K2-J2-휴게시간-VLOOKUP(A2,지정휴게시간,2,FALSE),K2-J2-휴게시간))</f>
        <v/>
      </c>
      <c r="M2" s="142" t="str">
        <f>IFERROR(VLOOKUP(Text(A2,"m월 d일"),양력휴일,2,FALSE),IFERROR(VLOOKUP(Text(B2,"m월 d일"),음력휴일,2,FALSE),IFERROR(VLOOKUP(A2,양력지정휴일,2,FALSE), IFERROR(VLOOKUP(B2,음력지정휴일,2,FALSE), ""))))</f>
        <v>신정</v>
      </c>
      <c r="N2" s="128"/>
      <c r="O2" s="128" t="str">
        <f>IFERROR(VLOOKUP(N2,연차지정일수,2,FALSE),"")</f>
        <v/>
      </c>
      <c r="P2" s="143"/>
      <c r="Q2" s="2"/>
    </row>
    <row r="3">
      <c r="A3" s="129">
        <v>44198.0</v>
      </c>
      <c r="B3" s="129">
        <v>44154.0</v>
      </c>
      <c r="C3" s="128">
        <v>2020.0</v>
      </c>
      <c r="D3" s="128">
        <v>12.0</v>
      </c>
      <c r="E3" s="128">
        <v>4.0</v>
      </c>
      <c r="F3" s="128">
        <v>2021.0</v>
      </c>
      <c r="G3" s="128">
        <v>1.0</v>
      </c>
      <c r="H3" s="128">
        <v>2.0</v>
      </c>
      <c r="I3" s="128" t="s">
        <v>159</v>
      </c>
      <c r="J3" s="99"/>
      <c r="K3" s="99"/>
      <c r="L3" s="141" t="str">
        <f>IF(J3-K3=0,,IFERROR(K3-J3-휴게시간-VLOOKUP(A3,지정휴게시간,2,FALSE),K3-J3-휴게시간))</f>
        <v/>
      </c>
      <c r="M3" s="142" t="str">
        <f>IFERROR(VLOOKUP(Text(A3,"m월 d일"),양력휴일,2,FALSE),IFERROR(VLOOKUP(Text(B3,"m월 d일"),음력휴일,2,FALSE),IFERROR(VLOOKUP(A3,양력지정휴일,2,FALSE), IFERROR(VLOOKUP(B3,음력지정휴일,2,FALSE), ""))))</f>
        <v/>
      </c>
      <c r="N3" s="128"/>
      <c r="O3" s="128" t="str">
        <f>IFERROR(VLOOKUP(N3,연차지정일수,2,FALSE),"")</f>
        <v/>
      </c>
      <c r="P3" s="143"/>
      <c r="Q3" s="2"/>
    </row>
    <row r="4">
      <c r="A4" s="129">
        <v>44199.0</v>
      </c>
      <c r="B4" s="129">
        <v>44155.0</v>
      </c>
      <c r="C4" s="128">
        <v>2020.0</v>
      </c>
      <c r="D4" s="128">
        <v>12.0</v>
      </c>
      <c r="E4" s="128">
        <v>4.0</v>
      </c>
      <c r="F4" s="128">
        <v>2021.0</v>
      </c>
      <c r="G4" s="128">
        <v>1.0</v>
      </c>
      <c r="H4" s="128">
        <v>3.0</v>
      </c>
      <c r="I4" s="128" t="s">
        <v>156</v>
      </c>
      <c r="J4" s="99"/>
      <c r="K4" s="99"/>
      <c r="L4" s="141" t="str">
        <f>IF(J4-K4=0,,IFERROR(K4-J4-휴게시간-VLOOKUP(A4,지정휴게시간,2,FALSE),K4-J4-휴게시간))</f>
        <v/>
      </c>
      <c r="M4" s="142" t="str">
        <f>IFERROR(VLOOKUP(Text(A4,"m월 d일"),양력휴일,2,FALSE),IFERROR(VLOOKUP(Text(B4,"m월 d일"),음력휴일,2,FALSE),IFERROR(VLOOKUP(A4,양력지정휴일,2,FALSE), IFERROR(VLOOKUP(B4,음력지정휴일,2,FALSE), ""))))</f>
        <v/>
      </c>
      <c r="N4" s="128"/>
      <c r="O4" s="128" t="str">
        <f>IFERROR(VLOOKUP(N4,연차지정일수,2,FALSE),"")</f>
        <v/>
      </c>
      <c r="P4" s="144"/>
      <c r="Q4" s="2"/>
    </row>
    <row r="5">
      <c r="A5" s="129">
        <v>44200.0</v>
      </c>
      <c r="B5" s="129">
        <v>44156.0</v>
      </c>
      <c r="C5" s="128">
        <v>2021.0</v>
      </c>
      <c r="D5" s="128">
        <v>1.0</v>
      </c>
      <c r="E5" s="128">
        <v>1.0</v>
      </c>
      <c r="F5" s="128">
        <v>2021.0</v>
      </c>
      <c r="G5" s="128">
        <v>1.0</v>
      </c>
      <c r="H5" s="128">
        <v>4.0</v>
      </c>
      <c r="I5" s="128" t="s">
        <v>83</v>
      </c>
      <c r="J5" s="99"/>
      <c r="K5" s="99"/>
      <c r="L5" s="141" t="str">
        <f>IF(J5-K5=0,,IFERROR(K5-J5-휴게시간-VLOOKUP(A5,지정휴게시간,2,FALSE),K5-J5-휴게시간))</f>
        <v/>
      </c>
      <c r="M5" s="142" t="str">
        <f>IFERROR(VLOOKUP(Text(A5,"m월 d일"),양력휴일,2,FALSE),IFERROR(VLOOKUP(Text(B5,"m월 d일"),음력휴일,2,FALSE),IFERROR(VLOOKUP(A5,양력지정휴일,2,FALSE), IFERROR(VLOOKUP(B5,음력지정휴일,2,FALSE), ""))))</f>
        <v/>
      </c>
      <c r="N5" s="128"/>
      <c r="O5" s="128" t="str">
        <f>IFERROR(VLOOKUP(N5,연차지정일수,2,FALSE),"")</f>
        <v/>
      </c>
      <c r="P5" s="143"/>
      <c r="Q5" s="2"/>
    </row>
    <row r="6">
      <c r="A6" s="129">
        <v>44201.0</v>
      </c>
      <c r="B6" s="129">
        <v>44157.0</v>
      </c>
      <c r="C6" s="128">
        <v>2021.0</v>
      </c>
      <c r="D6" s="128">
        <v>1.0</v>
      </c>
      <c r="E6" s="128">
        <v>1.0</v>
      </c>
      <c r="F6" s="128">
        <v>2021.0</v>
      </c>
      <c r="G6" s="128">
        <v>1.0</v>
      </c>
      <c r="H6" s="128">
        <v>5.0</v>
      </c>
      <c r="I6" s="128" t="s">
        <v>160</v>
      </c>
      <c r="J6" s="99"/>
      <c r="K6" s="99"/>
      <c r="L6" s="141" t="str">
        <f>IF(J6-K6=0,,IFERROR(K6-J6-휴게시간-VLOOKUP(A6,지정휴게시간,2,FALSE),K6-J6-휴게시간))</f>
        <v/>
      </c>
      <c r="M6" s="142" t="str">
        <f>IFERROR(VLOOKUP(Text(A6,"m월 d일"),양력휴일,2,FALSE),IFERROR(VLOOKUP(Text(B6,"m월 d일"),음력휴일,2,FALSE),IFERROR(VLOOKUP(A6,양력지정휴일,2,FALSE), IFERROR(VLOOKUP(B6,음력지정휴일,2,FALSE), ""))))</f>
        <v/>
      </c>
      <c r="N6" s="128"/>
      <c r="O6" s="128" t="str">
        <f>IFERROR(VLOOKUP(N6,연차지정일수,2,FALSE),"")</f>
        <v/>
      </c>
      <c r="P6" s="143"/>
      <c r="Q6" s="2"/>
    </row>
    <row r="7">
      <c r="A7" s="129">
        <v>44202.0</v>
      </c>
      <c r="B7" s="129">
        <v>44158.0</v>
      </c>
      <c r="C7" s="128">
        <v>2021.0</v>
      </c>
      <c r="D7" s="128">
        <v>1.0</v>
      </c>
      <c r="E7" s="128">
        <v>1.0</v>
      </c>
      <c r="F7" s="128">
        <v>2021.0</v>
      </c>
      <c r="G7" s="128">
        <v>1.0</v>
      </c>
      <c r="H7" s="128">
        <v>6.0</v>
      </c>
      <c r="I7" s="128" t="s">
        <v>161</v>
      </c>
      <c r="J7" s="99"/>
      <c r="K7" s="99"/>
      <c r="L7" s="141" t="str">
        <f>IF(J7-K7=0,,IFERROR(K7-J7-휴게시간-VLOOKUP(A7,지정휴게시간,2,FALSE),K7-J7-휴게시간))</f>
        <v/>
      </c>
      <c r="M7" s="142" t="str">
        <f>IFERROR(VLOOKUP(Text(A7,"m월 d일"),양력휴일,2,FALSE),IFERROR(VLOOKUP(Text(B7,"m월 d일"),음력휴일,2,FALSE),IFERROR(VLOOKUP(A7,양력지정휴일,2,FALSE), IFERROR(VLOOKUP(B7,음력지정휴일,2,FALSE), ""))))</f>
        <v/>
      </c>
      <c r="N7" s="128"/>
      <c r="O7" s="128" t="str">
        <f>IFERROR(VLOOKUP(N7,연차지정일수,2,FALSE),"")</f>
        <v/>
      </c>
      <c r="P7" s="143"/>
      <c r="Q7" s="2"/>
    </row>
    <row r="8">
      <c r="A8" s="129">
        <v>44203.0</v>
      </c>
      <c r="B8" s="129">
        <v>44159.0</v>
      </c>
      <c r="C8" s="128">
        <v>2021.0</v>
      </c>
      <c r="D8" s="128">
        <v>1.0</v>
      </c>
      <c r="E8" s="128">
        <v>1.0</v>
      </c>
      <c r="F8" s="128">
        <v>2021.0</v>
      </c>
      <c r="G8" s="128">
        <v>1.0</v>
      </c>
      <c r="H8" s="128">
        <v>7.0</v>
      </c>
      <c r="I8" s="128" t="s">
        <v>162</v>
      </c>
      <c r="J8" s="99"/>
      <c r="K8" s="99"/>
      <c r="L8" s="141" t="str">
        <f>IF(J8-K8=0,,IFERROR(K8-J8-휴게시간-VLOOKUP(A8,지정휴게시간,2,FALSE),K8-J8-휴게시간))</f>
        <v/>
      </c>
      <c r="M8" s="142" t="str">
        <f>IFERROR(VLOOKUP(Text(A8,"m월 d일"),양력휴일,2,FALSE),IFERROR(VLOOKUP(Text(B8,"m월 d일"),음력휴일,2,FALSE),IFERROR(VLOOKUP(A8,양력지정휴일,2,FALSE), IFERROR(VLOOKUP(B8,음력지정휴일,2,FALSE), ""))))</f>
        <v/>
      </c>
      <c r="N8" s="128"/>
      <c r="O8" s="128" t="str">
        <f>IFERROR(VLOOKUP(N8,연차지정일수,2,FALSE),"")</f>
        <v/>
      </c>
      <c r="P8" s="143"/>
      <c r="Q8" s="2"/>
    </row>
    <row r="9">
      <c r="A9" s="129">
        <v>44204.0</v>
      </c>
      <c r="B9" s="129">
        <v>44160.0</v>
      </c>
      <c r="C9" s="128">
        <v>2021.0</v>
      </c>
      <c r="D9" s="128">
        <v>1.0</v>
      </c>
      <c r="E9" s="128">
        <v>1.0</v>
      </c>
      <c r="F9" s="128">
        <v>2021.0</v>
      </c>
      <c r="G9" s="128">
        <v>1.0</v>
      </c>
      <c r="H9" s="128">
        <v>8.0</v>
      </c>
      <c r="I9" s="128" t="s">
        <v>158</v>
      </c>
      <c r="J9" s="99"/>
      <c r="K9" s="99"/>
      <c r="L9" s="141" t="str">
        <f>IF(J9-K9=0,,IFERROR(K9-J9-휴게시간-VLOOKUP(A9,지정휴게시간,2,FALSE),K9-J9-휴게시간))</f>
        <v/>
      </c>
      <c r="M9" s="142" t="str">
        <f>IFERROR(VLOOKUP(Text(A9,"m월 d일"),양력휴일,2,FALSE),IFERROR(VLOOKUP(Text(B9,"m월 d일"),음력휴일,2,FALSE),IFERROR(VLOOKUP(A9,양력지정휴일,2,FALSE), IFERROR(VLOOKUP(B9,음력지정휴일,2,FALSE), ""))))</f>
        <v/>
      </c>
      <c r="N9" s="128"/>
      <c r="O9" s="128" t="str">
        <f>IFERROR(VLOOKUP(N9,연차지정일수,2,FALSE),"")</f>
        <v/>
      </c>
      <c r="P9" s="143"/>
      <c r="Q9" s="2"/>
    </row>
    <row r="10">
      <c r="A10" s="129">
        <v>44205.0</v>
      </c>
      <c r="B10" s="129">
        <v>44161.0</v>
      </c>
      <c r="C10" s="128">
        <v>2021.0</v>
      </c>
      <c r="D10" s="128">
        <v>1.0</v>
      </c>
      <c r="E10" s="128">
        <v>1.0</v>
      </c>
      <c r="F10" s="128">
        <v>2021.0</v>
      </c>
      <c r="G10" s="128">
        <v>1.0</v>
      </c>
      <c r="H10" s="128">
        <v>9.0</v>
      </c>
      <c r="I10" s="128" t="s">
        <v>159</v>
      </c>
      <c r="J10" s="99"/>
      <c r="K10" s="99"/>
      <c r="L10" s="141" t="str">
        <f>IF(J10-K10=0,,IFERROR(K10-J10-휴게시간-VLOOKUP(A10,지정휴게시간,2,FALSE),K10-J10-휴게시간))</f>
        <v/>
      </c>
      <c r="M10" s="142" t="str">
        <f>IFERROR(VLOOKUP(Text(A10,"m월 d일"),양력휴일,2,FALSE),IFERROR(VLOOKUP(Text(B10,"m월 d일"),음력휴일,2,FALSE),IFERROR(VLOOKUP(A10,양력지정휴일,2,FALSE), IFERROR(VLOOKUP(B10,음력지정휴일,2,FALSE), ""))))</f>
        <v/>
      </c>
      <c r="N10" s="128"/>
      <c r="O10" s="128" t="str">
        <f>IFERROR(VLOOKUP(N10,연차지정일수,2,FALSE),"")</f>
        <v/>
      </c>
      <c r="P10" s="143"/>
      <c r="Q10" s="2"/>
    </row>
    <row r="11">
      <c r="A11" s="129">
        <v>44206.0</v>
      </c>
      <c r="B11" s="129">
        <v>44162.0</v>
      </c>
      <c r="C11" s="128">
        <v>2021.0</v>
      </c>
      <c r="D11" s="128">
        <v>1.0</v>
      </c>
      <c r="E11" s="128">
        <v>1.0</v>
      </c>
      <c r="F11" s="128">
        <v>2021.0</v>
      </c>
      <c r="G11" s="128">
        <v>1.0</v>
      </c>
      <c r="H11" s="128">
        <v>10.0</v>
      </c>
      <c r="I11" s="128" t="s">
        <v>156</v>
      </c>
      <c r="J11" s="99"/>
      <c r="K11" s="99"/>
      <c r="L11" s="141" t="str">
        <f>IF(J11-K11=0,,IFERROR(K11-J11-휴게시간-VLOOKUP(A11,지정휴게시간,2,FALSE),K11-J11-휴게시간))</f>
        <v/>
      </c>
      <c r="M11" s="142" t="str">
        <f>IFERROR(VLOOKUP(Text(A11,"m월 d일"),양력휴일,2,FALSE),IFERROR(VLOOKUP(Text(B11,"m월 d일"),음력휴일,2,FALSE),IFERROR(VLOOKUP(A11,양력지정휴일,2,FALSE), IFERROR(VLOOKUP(B11,음력지정휴일,2,FALSE), ""))))</f>
        <v/>
      </c>
      <c r="N11" s="128"/>
      <c r="O11" s="128" t="str">
        <f>IFERROR(VLOOKUP(N11,연차지정일수,2,FALSE),"")</f>
        <v/>
      </c>
      <c r="P11" s="143"/>
      <c r="Q11" s="2"/>
    </row>
    <row r="12">
      <c r="A12" s="129">
        <v>44207.0</v>
      </c>
      <c r="B12" s="129">
        <v>44163.0</v>
      </c>
      <c r="C12" s="128">
        <v>2021.0</v>
      </c>
      <c r="D12" s="128">
        <v>1.0</v>
      </c>
      <c r="E12" s="128">
        <v>2.0</v>
      </c>
      <c r="F12" s="128">
        <v>2021.0</v>
      </c>
      <c r="G12" s="128">
        <v>1.0</v>
      </c>
      <c r="H12" s="128">
        <v>11.0</v>
      </c>
      <c r="I12" s="128" t="s">
        <v>83</v>
      </c>
      <c r="J12" s="132"/>
      <c r="K12" s="132"/>
      <c r="L12" s="141" t="str">
        <f>IF(J12-K12=0,,IFERROR(K12-J12-휴게시간-VLOOKUP(A12,지정휴게시간,2,FALSE),K12-J12-휴게시간))</f>
        <v/>
      </c>
      <c r="M12" s="142" t="str">
        <f>IFERROR(VLOOKUP(Text(A12,"m월 d일"),양력휴일,2,FALSE),IFERROR(VLOOKUP(Text(B12,"m월 d일"),음력휴일,2,FALSE),IFERROR(VLOOKUP(A12,양력지정휴일,2,FALSE), IFERROR(VLOOKUP(B12,음력지정휴일,2,FALSE), ""))))</f>
        <v/>
      </c>
      <c r="N12" s="128"/>
      <c r="O12" s="128" t="str">
        <f>IFERROR(VLOOKUP(N12,연차지정일수,2,FALSE),"")</f>
        <v/>
      </c>
      <c r="P12" s="143"/>
      <c r="Q12" s="2"/>
    </row>
    <row r="13">
      <c r="A13" s="129">
        <v>44208.0</v>
      </c>
      <c r="B13" s="129">
        <v>44164.0</v>
      </c>
      <c r="C13" s="128">
        <v>2021.0</v>
      </c>
      <c r="D13" s="128">
        <v>1.0</v>
      </c>
      <c r="E13" s="128">
        <v>2.0</v>
      </c>
      <c r="F13" s="128">
        <v>2021.0</v>
      </c>
      <c r="G13" s="128">
        <v>1.0</v>
      </c>
      <c r="H13" s="128">
        <v>12.0</v>
      </c>
      <c r="I13" s="128" t="s">
        <v>160</v>
      </c>
      <c r="J13" s="99"/>
      <c r="K13" s="99"/>
      <c r="L13" s="141" t="str">
        <f>IF(J13-K13=0,,IFERROR(K13-J13-휴게시간-VLOOKUP(A13,지정휴게시간,2,FALSE),K13-J13-휴게시간))</f>
        <v/>
      </c>
      <c r="M13" s="142" t="str">
        <f>IFERROR(VLOOKUP(Text(A13,"m월 d일"),양력휴일,2,FALSE),IFERROR(VLOOKUP(Text(B13,"m월 d일"),음력휴일,2,FALSE),IFERROR(VLOOKUP(A13,양력지정휴일,2,FALSE), IFERROR(VLOOKUP(B13,음력지정휴일,2,FALSE), ""))))</f>
        <v/>
      </c>
      <c r="N13" s="128"/>
      <c r="O13" s="128" t="str">
        <f>IFERROR(VLOOKUP(N13,연차지정일수,2,FALSE),"")</f>
        <v/>
      </c>
      <c r="P13" s="143"/>
      <c r="Q13" s="2"/>
    </row>
    <row r="14">
      <c r="A14" s="129">
        <v>44209.0</v>
      </c>
      <c r="B14" s="129">
        <v>44166.0</v>
      </c>
      <c r="C14" s="128">
        <v>2021.0</v>
      </c>
      <c r="D14" s="128">
        <v>1.0</v>
      </c>
      <c r="E14" s="128">
        <v>2.0</v>
      </c>
      <c r="F14" s="128">
        <v>2021.0</v>
      </c>
      <c r="G14" s="128">
        <v>1.0</v>
      </c>
      <c r="H14" s="128">
        <v>13.0</v>
      </c>
      <c r="I14" s="128" t="s">
        <v>161</v>
      </c>
      <c r="J14" s="99"/>
      <c r="K14" s="99"/>
      <c r="L14" s="141" t="str">
        <f>IF(J14-K14=0,,IFERROR(K14-J14-휴게시간-VLOOKUP(A14,지정휴게시간,2,FALSE),K14-J14-휴게시간))</f>
        <v/>
      </c>
      <c r="M14" s="142" t="str">
        <f>IFERROR(VLOOKUP(Text(A14,"m월 d일"),양력휴일,2,FALSE),IFERROR(VLOOKUP(Text(B14,"m월 d일"),음력휴일,2,FALSE),IFERROR(VLOOKUP(A14,양력지정휴일,2,FALSE), IFERROR(VLOOKUP(B14,음력지정휴일,2,FALSE), ""))))</f>
        <v/>
      </c>
      <c r="N14" s="128"/>
      <c r="O14" s="128" t="str">
        <f>IFERROR(VLOOKUP(N14,연차지정일수,2,FALSE),"")</f>
        <v/>
      </c>
      <c r="P14" s="143"/>
      <c r="Q14" s="2"/>
    </row>
    <row r="15">
      <c r="A15" s="129">
        <v>44210.0</v>
      </c>
      <c r="B15" s="129">
        <v>44167.0</v>
      </c>
      <c r="C15" s="128">
        <v>2021.0</v>
      </c>
      <c r="D15" s="128">
        <v>1.0</v>
      </c>
      <c r="E15" s="128">
        <v>2.0</v>
      </c>
      <c r="F15" s="128">
        <v>2021.0</v>
      </c>
      <c r="G15" s="128">
        <v>1.0</v>
      </c>
      <c r="H15" s="128">
        <v>14.0</v>
      </c>
      <c r="I15" s="128" t="s">
        <v>162</v>
      </c>
      <c r="J15" s="99"/>
      <c r="K15" s="99"/>
      <c r="L15" s="141" t="str">
        <f>IF(J15-K15=0,,IFERROR(K15-J15-휴게시간-VLOOKUP(A15,지정휴게시간,2,FALSE),K15-J15-휴게시간))</f>
        <v/>
      </c>
      <c r="M15" s="142" t="str">
        <f>IFERROR(VLOOKUP(Text(A15,"m월 d일"),양력휴일,2,FALSE),IFERROR(VLOOKUP(Text(B15,"m월 d일"),음력휴일,2,FALSE),IFERROR(VLOOKUP(A15,양력지정휴일,2,FALSE), IFERROR(VLOOKUP(B15,음력지정휴일,2,FALSE), ""))))</f>
        <v/>
      </c>
      <c r="N15" s="128"/>
      <c r="O15" s="128" t="str">
        <f>IFERROR(VLOOKUP(N15,연차지정일수,2,FALSE),"")</f>
        <v/>
      </c>
      <c r="P15" s="143"/>
      <c r="Q15" s="2"/>
    </row>
    <row r="16">
      <c r="A16" s="129">
        <v>44211.0</v>
      </c>
      <c r="B16" s="129">
        <v>44168.0</v>
      </c>
      <c r="C16" s="128">
        <v>2021.0</v>
      </c>
      <c r="D16" s="128">
        <v>1.0</v>
      </c>
      <c r="E16" s="128">
        <v>2.0</v>
      </c>
      <c r="F16" s="128">
        <v>2021.0</v>
      </c>
      <c r="G16" s="128">
        <v>1.0</v>
      </c>
      <c r="H16" s="128">
        <v>15.0</v>
      </c>
      <c r="I16" s="128" t="s">
        <v>158</v>
      </c>
      <c r="J16" s="99"/>
      <c r="K16" s="99"/>
      <c r="L16" s="141" t="str">
        <f>IF(J16-K16=0,,IFERROR(K16-J16-휴게시간-VLOOKUP(A16,지정휴게시간,2,FALSE),K16-J16-휴게시간))</f>
        <v/>
      </c>
      <c r="M16" s="142" t="str">
        <f>IFERROR(VLOOKUP(Text(A16,"m월 d일"),양력휴일,2,FALSE),IFERROR(VLOOKUP(Text(B16,"m월 d일"),음력휴일,2,FALSE),IFERROR(VLOOKUP(A16,양력지정휴일,2,FALSE), IFERROR(VLOOKUP(B16,음력지정휴일,2,FALSE), ""))))</f>
        <v/>
      </c>
      <c r="N16" s="128"/>
      <c r="O16" s="128" t="str">
        <f>IFERROR(VLOOKUP(N16,연차지정일수,2,FALSE),"")</f>
        <v/>
      </c>
      <c r="P16" s="143"/>
      <c r="Q16" s="2"/>
    </row>
    <row r="17">
      <c r="A17" s="129">
        <v>44212.0</v>
      </c>
      <c r="B17" s="129">
        <v>44169.0</v>
      </c>
      <c r="C17" s="128">
        <v>2021.0</v>
      </c>
      <c r="D17" s="128">
        <v>1.0</v>
      </c>
      <c r="E17" s="128">
        <v>2.0</v>
      </c>
      <c r="F17" s="128">
        <v>2021.0</v>
      </c>
      <c r="G17" s="128">
        <v>1.0</v>
      </c>
      <c r="H17" s="128">
        <v>16.0</v>
      </c>
      <c r="I17" s="128" t="s">
        <v>159</v>
      </c>
      <c r="J17" s="99"/>
      <c r="K17" s="99"/>
      <c r="L17" s="141" t="str">
        <f>IF(J17-K17=0,,IFERROR(K17-J17-휴게시간-VLOOKUP(A17,지정휴게시간,2,FALSE),K17-J17-휴게시간))</f>
        <v/>
      </c>
      <c r="M17" s="142" t="str">
        <f>IFERROR(VLOOKUP(Text(A17,"m월 d일"),양력휴일,2,FALSE),IFERROR(VLOOKUP(Text(B17,"m월 d일"),음력휴일,2,FALSE),IFERROR(VLOOKUP(A17,양력지정휴일,2,FALSE), IFERROR(VLOOKUP(B17,음력지정휴일,2,FALSE), ""))))</f>
        <v/>
      </c>
      <c r="N17" s="128"/>
      <c r="O17" s="128" t="str">
        <f>IFERROR(VLOOKUP(N17,연차지정일수,2,FALSE),"")</f>
        <v/>
      </c>
      <c r="P17" s="143"/>
      <c r="Q17" s="2"/>
    </row>
    <row r="18">
      <c r="A18" s="129">
        <v>44213.0</v>
      </c>
      <c r="B18" s="129">
        <v>44170.0</v>
      </c>
      <c r="C18" s="128">
        <v>2021.0</v>
      </c>
      <c r="D18" s="128">
        <v>1.0</v>
      </c>
      <c r="E18" s="128">
        <v>2.0</v>
      </c>
      <c r="F18" s="128">
        <v>2021.0</v>
      </c>
      <c r="G18" s="128">
        <v>1.0</v>
      </c>
      <c r="H18" s="128">
        <v>17.0</v>
      </c>
      <c r="I18" s="128" t="s">
        <v>156</v>
      </c>
      <c r="J18" s="99"/>
      <c r="K18" s="99"/>
      <c r="L18" s="141" t="str">
        <f>IF(J18-K18=0,,IFERROR(K18-J18-휴게시간-VLOOKUP(A18,지정휴게시간,2,FALSE),K18-J18-휴게시간))</f>
        <v/>
      </c>
      <c r="M18" s="142" t="str">
        <f>IFERROR(VLOOKUP(Text(A18,"m월 d일"),양력휴일,2,FALSE),IFERROR(VLOOKUP(Text(B18,"m월 d일"),음력휴일,2,FALSE),IFERROR(VLOOKUP(A18,양력지정휴일,2,FALSE), IFERROR(VLOOKUP(B18,음력지정휴일,2,FALSE), ""))))</f>
        <v/>
      </c>
      <c r="N18" s="128"/>
      <c r="O18" s="128" t="str">
        <f>IFERROR(VLOOKUP(N18,연차지정일수,2,FALSE),"")</f>
        <v/>
      </c>
      <c r="P18" s="143"/>
      <c r="Q18" s="2"/>
    </row>
    <row r="19">
      <c r="A19" s="129">
        <v>44214.0</v>
      </c>
      <c r="B19" s="129">
        <v>44171.0</v>
      </c>
      <c r="C19" s="128">
        <v>2021.0</v>
      </c>
      <c r="D19" s="128">
        <v>1.0</v>
      </c>
      <c r="E19" s="128">
        <v>3.0</v>
      </c>
      <c r="F19" s="128">
        <v>2021.0</v>
      </c>
      <c r="G19" s="128">
        <v>1.0</v>
      </c>
      <c r="H19" s="128">
        <v>18.0</v>
      </c>
      <c r="I19" s="128" t="s">
        <v>83</v>
      </c>
      <c r="J19" s="132"/>
      <c r="K19" s="132"/>
      <c r="L19" s="141" t="str">
        <f>IF(J19-K19=0,,IFERROR(K19-J19-휴게시간-VLOOKUP(A19,지정휴게시간,2,FALSE),K19-J19-휴게시간))</f>
        <v/>
      </c>
      <c r="M19" s="142" t="str">
        <f>IFERROR(VLOOKUP(Text(A19,"m월 d일"),양력휴일,2,FALSE),IFERROR(VLOOKUP(Text(B19,"m월 d일"),음력휴일,2,FALSE),IFERROR(VLOOKUP(A19,양력지정휴일,2,FALSE), IFERROR(VLOOKUP(B19,음력지정휴일,2,FALSE), ""))))</f>
        <v/>
      </c>
      <c r="N19" s="128"/>
      <c r="O19" s="128" t="str">
        <f>IFERROR(VLOOKUP(N19,연차지정일수,2,FALSE),"")</f>
        <v/>
      </c>
      <c r="P19" s="143"/>
      <c r="Q19" s="2"/>
    </row>
    <row r="20">
      <c r="A20" s="129">
        <v>44215.0</v>
      </c>
      <c r="B20" s="129">
        <v>44172.0</v>
      </c>
      <c r="C20" s="128">
        <v>2021.0</v>
      </c>
      <c r="D20" s="128">
        <v>1.0</v>
      </c>
      <c r="E20" s="128">
        <v>3.0</v>
      </c>
      <c r="F20" s="128">
        <v>2021.0</v>
      </c>
      <c r="G20" s="128">
        <v>1.0</v>
      </c>
      <c r="H20" s="128">
        <v>19.0</v>
      </c>
      <c r="I20" s="128" t="s">
        <v>160</v>
      </c>
      <c r="J20" s="99"/>
      <c r="K20" s="99"/>
      <c r="L20" s="141" t="str">
        <f>IF(J20-K20=0,,IFERROR(K20-J20-휴게시간-VLOOKUP(A20,지정휴게시간,2,FALSE),K20-J20-휴게시간))</f>
        <v/>
      </c>
      <c r="M20" s="142" t="str">
        <f>IFERROR(VLOOKUP(Text(A20,"m월 d일"),양력휴일,2,FALSE),IFERROR(VLOOKUP(Text(B20,"m월 d일"),음력휴일,2,FALSE),IFERROR(VLOOKUP(A20,양력지정휴일,2,FALSE), IFERROR(VLOOKUP(B20,음력지정휴일,2,FALSE), ""))))</f>
        <v/>
      </c>
      <c r="N20" s="128"/>
      <c r="O20" s="128" t="str">
        <f>IFERROR(VLOOKUP(N20,연차지정일수,2,FALSE),"")</f>
        <v/>
      </c>
      <c r="P20" s="143"/>
      <c r="Q20" s="2"/>
    </row>
    <row r="21">
      <c r="A21" s="129">
        <v>44216.0</v>
      </c>
      <c r="B21" s="129">
        <v>44173.0</v>
      </c>
      <c r="C21" s="128">
        <v>2021.0</v>
      </c>
      <c r="D21" s="128">
        <v>1.0</v>
      </c>
      <c r="E21" s="128">
        <v>3.0</v>
      </c>
      <c r="F21" s="128">
        <v>2021.0</v>
      </c>
      <c r="G21" s="128">
        <v>1.0</v>
      </c>
      <c r="H21" s="128">
        <v>20.0</v>
      </c>
      <c r="I21" s="128" t="s">
        <v>161</v>
      </c>
      <c r="J21" s="99"/>
      <c r="K21" s="99"/>
      <c r="L21" s="141" t="str">
        <f>IF(J21-K21=0,,IFERROR(K21-J21-휴게시간-VLOOKUP(A21,지정휴게시간,2,FALSE),K21-J21-휴게시간))</f>
        <v/>
      </c>
      <c r="M21" s="142" t="str">
        <f>IFERROR(VLOOKUP(Text(A21,"m월 d일"),양력휴일,2,FALSE),IFERROR(VLOOKUP(Text(B21,"m월 d일"),음력휴일,2,FALSE),IFERROR(VLOOKUP(A21,양력지정휴일,2,FALSE), IFERROR(VLOOKUP(B21,음력지정휴일,2,FALSE), ""))))</f>
        <v/>
      </c>
      <c r="N21" s="128"/>
      <c r="O21" s="128" t="str">
        <f>IFERROR(VLOOKUP(N21,연차지정일수,2,FALSE),"")</f>
        <v/>
      </c>
      <c r="P21" s="143"/>
      <c r="Q21" s="2"/>
    </row>
    <row r="22">
      <c r="A22" s="129">
        <v>44217.0</v>
      </c>
      <c r="B22" s="129">
        <v>44174.0</v>
      </c>
      <c r="C22" s="128">
        <v>2021.0</v>
      </c>
      <c r="D22" s="128">
        <v>1.0</v>
      </c>
      <c r="E22" s="128">
        <v>3.0</v>
      </c>
      <c r="F22" s="128">
        <v>2021.0</v>
      </c>
      <c r="G22" s="128">
        <v>1.0</v>
      </c>
      <c r="H22" s="128">
        <v>21.0</v>
      </c>
      <c r="I22" s="128" t="s">
        <v>162</v>
      </c>
      <c r="J22" s="99"/>
      <c r="K22" s="99"/>
      <c r="L22" s="141" t="str">
        <f>IF(J22-K22=0,,IFERROR(K22-J22-휴게시간-VLOOKUP(A22,지정휴게시간,2,FALSE),K22-J22-휴게시간))</f>
        <v/>
      </c>
      <c r="M22" s="142" t="str">
        <f>IFERROR(VLOOKUP(Text(A22,"m월 d일"),양력휴일,2,FALSE),IFERROR(VLOOKUP(Text(B22,"m월 d일"),음력휴일,2,FALSE),IFERROR(VLOOKUP(A22,양력지정휴일,2,FALSE), IFERROR(VLOOKUP(B22,음력지정휴일,2,FALSE), ""))))</f>
        <v/>
      </c>
      <c r="N22" s="128"/>
      <c r="O22" s="128" t="str">
        <f>IFERROR(VLOOKUP(N22,연차지정일수,2,FALSE),"")</f>
        <v/>
      </c>
      <c r="P22" s="143"/>
      <c r="Q22" s="2"/>
    </row>
    <row r="23">
      <c r="A23" s="129">
        <v>44218.0</v>
      </c>
      <c r="B23" s="129">
        <v>44175.0</v>
      </c>
      <c r="C23" s="128">
        <v>2021.0</v>
      </c>
      <c r="D23" s="128">
        <v>1.0</v>
      </c>
      <c r="E23" s="128">
        <v>3.0</v>
      </c>
      <c r="F23" s="128">
        <v>2021.0</v>
      </c>
      <c r="G23" s="128">
        <v>1.0</v>
      </c>
      <c r="H23" s="128">
        <v>22.0</v>
      </c>
      <c r="I23" s="128" t="s">
        <v>158</v>
      </c>
      <c r="J23" s="99"/>
      <c r="K23" s="99"/>
      <c r="L23" s="141" t="str">
        <f>IF(J23-K23=0,,IFERROR(K23-J23-휴게시간-VLOOKUP(A23,지정휴게시간,2,FALSE),K23-J23-휴게시간))</f>
        <v/>
      </c>
      <c r="M23" s="142" t="str">
        <f>IFERROR(VLOOKUP(Text(A23,"m월 d일"),양력휴일,2,FALSE),IFERROR(VLOOKUP(Text(B23,"m월 d일"),음력휴일,2,FALSE),IFERROR(VLOOKUP(A23,양력지정휴일,2,FALSE), IFERROR(VLOOKUP(B23,음력지정휴일,2,FALSE), ""))))</f>
        <v/>
      </c>
      <c r="N23" s="128"/>
      <c r="O23" s="128" t="str">
        <f>IFERROR(VLOOKUP(N23,연차지정일수,2,FALSE),"")</f>
        <v/>
      </c>
      <c r="P23" s="143"/>
      <c r="Q23" s="2"/>
    </row>
    <row r="24">
      <c r="A24" s="129">
        <v>44219.0</v>
      </c>
      <c r="B24" s="129">
        <v>44176.0</v>
      </c>
      <c r="C24" s="128">
        <v>2021.0</v>
      </c>
      <c r="D24" s="128">
        <v>1.0</v>
      </c>
      <c r="E24" s="128">
        <v>3.0</v>
      </c>
      <c r="F24" s="128">
        <v>2021.0</v>
      </c>
      <c r="G24" s="128">
        <v>1.0</v>
      </c>
      <c r="H24" s="128">
        <v>23.0</v>
      </c>
      <c r="I24" s="128" t="s">
        <v>159</v>
      </c>
      <c r="J24" s="99"/>
      <c r="K24" s="99"/>
      <c r="L24" s="141" t="str">
        <f>IF(J24-K24=0,,IFERROR(K24-J24-휴게시간-VLOOKUP(A24,지정휴게시간,2,FALSE),K24-J24-휴게시간))</f>
        <v/>
      </c>
      <c r="M24" s="142" t="str">
        <f>IFERROR(VLOOKUP(Text(A24,"m월 d일"),양력휴일,2,FALSE),IFERROR(VLOOKUP(Text(B24,"m월 d일"),음력휴일,2,FALSE),IFERROR(VLOOKUP(A24,양력지정휴일,2,FALSE), IFERROR(VLOOKUP(B24,음력지정휴일,2,FALSE), ""))))</f>
        <v/>
      </c>
      <c r="N24" s="128"/>
      <c r="O24" s="128" t="str">
        <f>IFERROR(VLOOKUP(N24,연차지정일수,2,FALSE),"")</f>
        <v/>
      </c>
      <c r="P24" s="143"/>
      <c r="Q24" s="2"/>
    </row>
    <row r="25">
      <c r="A25" s="129">
        <v>44220.0</v>
      </c>
      <c r="B25" s="129">
        <v>44177.0</v>
      </c>
      <c r="C25" s="128">
        <v>2021.0</v>
      </c>
      <c r="D25" s="128">
        <v>1.0</v>
      </c>
      <c r="E25" s="128">
        <v>3.0</v>
      </c>
      <c r="F25" s="128">
        <v>2021.0</v>
      </c>
      <c r="G25" s="128">
        <v>1.0</v>
      </c>
      <c r="H25" s="128">
        <v>24.0</v>
      </c>
      <c r="I25" s="128" t="s">
        <v>156</v>
      </c>
      <c r="J25" s="132"/>
      <c r="K25" s="132"/>
      <c r="L25" s="141" t="str">
        <f>IF(J25-K25=0,,IFERROR(K25-J25-휴게시간-VLOOKUP(A25,지정휴게시간,2,FALSE),K25-J25-휴게시간))</f>
        <v/>
      </c>
      <c r="M25" s="142" t="str">
        <f>IFERROR(VLOOKUP(Text(A25,"m월 d일"),양력휴일,2,FALSE),IFERROR(VLOOKUP(Text(B25,"m월 d일"),음력휴일,2,FALSE),IFERROR(VLOOKUP(A25,양력지정휴일,2,FALSE), IFERROR(VLOOKUP(B25,음력지정휴일,2,FALSE), ""))))</f>
        <v/>
      </c>
      <c r="N25" s="128"/>
      <c r="O25" s="128" t="str">
        <f>IFERROR(VLOOKUP(N25,연차지정일수,2,FALSE),"")</f>
        <v/>
      </c>
      <c r="P25" s="143"/>
      <c r="Q25" s="2"/>
    </row>
    <row r="26">
      <c r="A26" s="129">
        <v>44221.0</v>
      </c>
      <c r="B26" s="129">
        <v>44178.0</v>
      </c>
      <c r="C26" s="128">
        <v>2021.0</v>
      </c>
      <c r="D26" s="128">
        <v>1.0</v>
      </c>
      <c r="E26" s="128">
        <v>4.0</v>
      </c>
      <c r="F26" s="128">
        <v>2021.0</v>
      </c>
      <c r="G26" s="128">
        <v>1.0</v>
      </c>
      <c r="H26" s="128">
        <v>25.0</v>
      </c>
      <c r="I26" s="128" t="s">
        <v>83</v>
      </c>
      <c r="J26" s="132"/>
      <c r="K26" s="132"/>
      <c r="L26" s="141" t="str">
        <f>IF(J26-K26=0,,IFERROR(K26-J26-휴게시간-VLOOKUP(A26,지정휴게시간,2,FALSE),K26-J26-휴게시간))</f>
        <v/>
      </c>
      <c r="M26" s="142" t="str">
        <f>IFERROR(VLOOKUP(Text(A26,"m월 d일"),양력휴일,2,FALSE),IFERROR(VLOOKUP(Text(B26,"m월 d일"),음력휴일,2,FALSE),IFERROR(VLOOKUP(A26,양력지정휴일,2,FALSE), IFERROR(VLOOKUP(B26,음력지정휴일,2,FALSE), ""))))</f>
        <v/>
      </c>
      <c r="N26" s="128"/>
      <c r="O26" s="128" t="str">
        <f>IFERROR(VLOOKUP(N26,연차지정일수,2,FALSE),"")</f>
        <v/>
      </c>
      <c r="P26" s="143"/>
      <c r="Q26" s="2"/>
    </row>
    <row r="27">
      <c r="A27" s="129">
        <v>44222.0</v>
      </c>
      <c r="B27" s="129">
        <v>44179.0</v>
      </c>
      <c r="C27" s="128">
        <v>2021.0</v>
      </c>
      <c r="D27" s="128">
        <v>1.0</v>
      </c>
      <c r="E27" s="128">
        <v>4.0</v>
      </c>
      <c r="F27" s="128">
        <v>2021.0</v>
      </c>
      <c r="G27" s="128">
        <v>1.0</v>
      </c>
      <c r="H27" s="128">
        <v>26.0</v>
      </c>
      <c r="I27" s="128" t="s">
        <v>160</v>
      </c>
      <c r="J27" s="99"/>
      <c r="K27" s="99"/>
      <c r="L27" s="141" t="str">
        <f>IF(J27-K27=0,,IFERROR(K27-J27-휴게시간-VLOOKUP(A27,지정휴게시간,2,FALSE),K27-J27-휴게시간))</f>
        <v/>
      </c>
      <c r="M27" s="142" t="str">
        <f>IFERROR(VLOOKUP(Text(A27,"m월 d일"),양력휴일,2,FALSE),IFERROR(VLOOKUP(Text(B27,"m월 d일"),음력휴일,2,FALSE),IFERROR(VLOOKUP(A27,양력지정휴일,2,FALSE), IFERROR(VLOOKUP(B27,음력지정휴일,2,FALSE), ""))))</f>
        <v/>
      </c>
      <c r="N27" s="128"/>
      <c r="O27" s="128" t="str">
        <f>IFERROR(VLOOKUP(N27,연차지정일수,2,FALSE),"")</f>
        <v/>
      </c>
      <c r="P27" s="143"/>
      <c r="Q27" s="2"/>
    </row>
    <row r="28">
      <c r="A28" s="129">
        <v>44223.0</v>
      </c>
      <c r="B28" s="129">
        <v>44180.0</v>
      </c>
      <c r="C28" s="128">
        <v>2021.0</v>
      </c>
      <c r="D28" s="128">
        <v>1.0</v>
      </c>
      <c r="E28" s="128">
        <v>4.0</v>
      </c>
      <c r="F28" s="128">
        <v>2021.0</v>
      </c>
      <c r="G28" s="128">
        <v>1.0</v>
      </c>
      <c r="H28" s="128">
        <v>27.0</v>
      </c>
      <c r="I28" s="128" t="s">
        <v>161</v>
      </c>
      <c r="J28" s="99"/>
      <c r="K28" s="99"/>
      <c r="L28" s="141" t="str">
        <f>IF(J28-K28=0,,IFERROR(K28-J28-휴게시간-VLOOKUP(A28,지정휴게시간,2,FALSE),K28-J28-휴게시간))</f>
        <v/>
      </c>
      <c r="M28" s="142" t="str">
        <f>IFERROR(VLOOKUP(Text(A28,"m월 d일"),양력휴일,2,FALSE),IFERROR(VLOOKUP(Text(B28,"m월 d일"),음력휴일,2,FALSE),IFERROR(VLOOKUP(A28,양력지정휴일,2,FALSE), IFERROR(VLOOKUP(B28,음력지정휴일,2,FALSE), ""))))</f>
        <v/>
      </c>
      <c r="N28" s="128"/>
      <c r="O28" s="128" t="str">
        <f>IFERROR(VLOOKUP(N28,연차지정일수,2,FALSE),"")</f>
        <v/>
      </c>
      <c r="P28" s="143"/>
      <c r="Q28" s="2"/>
    </row>
    <row r="29">
      <c r="A29" s="129">
        <v>44224.0</v>
      </c>
      <c r="B29" s="129">
        <v>44181.0</v>
      </c>
      <c r="C29" s="128">
        <v>2021.0</v>
      </c>
      <c r="D29" s="128">
        <v>1.0</v>
      </c>
      <c r="E29" s="128">
        <v>4.0</v>
      </c>
      <c r="F29" s="128">
        <v>2021.0</v>
      </c>
      <c r="G29" s="128">
        <v>1.0</v>
      </c>
      <c r="H29" s="128">
        <v>28.0</v>
      </c>
      <c r="I29" s="128" t="s">
        <v>162</v>
      </c>
      <c r="J29" s="99"/>
      <c r="K29" s="99"/>
      <c r="L29" s="141" t="str">
        <f>IF(J29-K29=0,,IFERROR(K29-J29-휴게시간-VLOOKUP(A29,지정휴게시간,2,FALSE),K29-J29-휴게시간))</f>
        <v/>
      </c>
      <c r="M29" s="142" t="str">
        <f>IFERROR(VLOOKUP(Text(A29,"m월 d일"),양력휴일,2,FALSE),IFERROR(VLOOKUP(Text(B29,"m월 d일"),음력휴일,2,FALSE),IFERROR(VLOOKUP(A29,양력지정휴일,2,FALSE), IFERROR(VLOOKUP(B29,음력지정휴일,2,FALSE), ""))))</f>
        <v/>
      </c>
      <c r="N29" s="128"/>
      <c r="O29" s="128" t="str">
        <f>IFERROR(VLOOKUP(N29,연차지정일수,2,FALSE),"")</f>
        <v/>
      </c>
      <c r="P29" s="143"/>
      <c r="Q29" s="2"/>
    </row>
    <row r="30">
      <c r="A30" s="129">
        <v>44225.0</v>
      </c>
      <c r="B30" s="129">
        <v>44182.0</v>
      </c>
      <c r="C30" s="128">
        <v>2021.0</v>
      </c>
      <c r="D30" s="128">
        <v>1.0</v>
      </c>
      <c r="E30" s="128">
        <v>4.0</v>
      </c>
      <c r="F30" s="128">
        <v>2021.0</v>
      </c>
      <c r="G30" s="128">
        <v>1.0</v>
      </c>
      <c r="H30" s="128">
        <v>29.0</v>
      </c>
      <c r="I30" s="128" t="s">
        <v>158</v>
      </c>
      <c r="J30" s="99"/>
      <c r="K30" s="99"/>
      <c r="L30" s="141" t="str">
        <f>IF(J30-K30=0,,IFERROR(K30-J30-휴게시간-VLOOKUP(A30,지정휴게시간,2,FALSE),K30-J30-휴게시간))</f>
        <v/>
      </c>
      <c r="M30" s="142" t="str">
        <f>IFERROR(VLOOKUP(Text(A30,"m월 d일"),양력휴일,2,FALSE),IFERROR(VLOOKUP(Text(B30,"m월 d일"),음력휴일,2,FALSE),IFERROR(VLOOKUP(A30,양력지정휴일,2,FALSE), IFERROR(VLOOKUP(B30,음력지정휴일,2,FALSE), ""))))</f>
        <v/>
      </c>
      <c r="N30" s="128"/>
      <c r="O30" s="128" t="str">
        <f>IFERROR(VLOOKUP(N30,연차지정일수,2,FALSE),"")</f>
        <v/>
      </c>
      <c r="P30" s="143"/>
      <c r="Q30" s="2"/>
    </row>
    <row r="31">
      <c r="A31" s="129">
        <v>44226.0</v>
      </c>
      <c r="B31" s="129">
        <v>44183.0</v>
      </c>
      <c r="C31" s="128">
        <v>2021.0</v>
      </c>
      <c r="D31" s="128">
        <v>1.0</v>
      </c>
      <c r="E31" s="128">
        <v>4.0</v>
      </c>
      <c r="F31" s="128">
        <v>2021.0</v>
      </c>
      <c r="G31" s="128">
        <v>1.0</v>
      </c>
      <c r="H31" s="128">
        <v>30.0</v>
      </c>
      <c r="I31" s="128" t="s">
        <v>159</v>
      </c>
      <c r="J31" s="99"/>
      <c r="K31" s="99"/>
      <c r="L31" s="141" t="str">
        <f>IF(J31-K31=0,,IFERROR(K31-J31-휴게시간-VLOOKUP(A31,지정휴게시간,2,FALSE),K31-J31-휴게시간))</f>
        <v/>
      </c>
      <c r="M31" s="142" t="str">
        <f>IFERROR(VLOOKUP(Text(A31,"m월 d일"),양력휴일,2,FALSE),IFERROR(VLOOKUP(Text(B31,"m월 d일"),음력휴일,2,FALSE),IFERROR(VLOOKUP(A31,양력지정휴일,2,FALSE), IFERROR(VLOOKUP(B31,음력지정휴일,2,FALSE), ""))))</f>
        <v/>
      </c>
      <c r="N31" s="128"/>
      <c r="O31" s="128" t="str">
        <f>IFERROR(VLOOKUP(N31,연차지정일수,2,FALSE),"")</f>
        <v/>
      </c>
      <c r="P31" s="143"/>
      <c r="Q31" s="2"/>
    </row>
    <row r="32">
      <c r="A32" s="129">
        <v>44227.0</v>
      </c>
      <c r="B32" s="129">
        <v>44184.0</v>
      </c>
      <c r="C32" s="128">
        <v>2021.0</v>
      </c>
      <c r="D32" s="128">
        <v>1.0</v>
      </c>
      <c r="E32" s="128">
        <v>4.0</v>
      </c>
      <c r="F32" s="128">
        <v>2021.0</v>
      </c>
      <c r="G32" s="128">
        <v>1.0</v>
      </c>
      <c r="H32" s="128">
        <v>31.0</v>
      </c>
      <c r="I32" s="128" t="s">
        <v>156</v>
      </c>
      <c r="J32" s="99"/>
      <c r="K32" s="99"/>
      <c r="L32" s="141" t="str">
        <f>IF(J32-K32=0,,IFERROR(K32-J32-휴게시간-VLOOKUP(A32,지정휴게시간,2,FALSE),K32-J32-휴게시간))</f>
        <v/>
      </c>
      <c r="M32" s="142" t="str">
        <f>IFERROR(VLOOKUP(Text(A32,"m월 d일"),양력휴일,2,FALSE),IFERROR(VLOOKUP(Text(B32,"m월 d일"),음력휴일,2,FALSE),IFERROR(VLOOKUP(A32,양력지정휴일,2,FALSE), IFERROR(VLOOKUP(B32,음력지정휴일,2,FALSE), ""))))</f>
        <v/>
      </c>
      <c r="N32" s="128"/>
      <c r="O32" s="128" t="str">
        <f>IFERROR(VLOOKUP(N32,연차지정일수,2,FALSE),"")</f>
        <v/>
      </c>
      <c r="P32" s="143"/>
      <c r="Q32" s="2"/>
    </row>
    <row r="33">
      <c r="A33" s="129">
        <v>44228.0</v>
      </c>
      <c r="B33" s="129">
        <v>44185.0</v>
      </c>
      <c r="C33" s="128">
        <v>2021.0</v>
      </c>
      <c r="D33" s="128">
        <v>1.0</v>
      </c>
      <c r="E33" s="128">
        <v>1.0</v>
      </c>
      <c r="F33" s="128">
        <v>2021.0</v>
      </c>
      <c r="G33" s="128">
        <v>2.0</v>
      </c>
      <c r="H33" s="128">
        <v>1.0</v>
      </c>
      <c r="I33" s="128" t="s">
        <v>83</v>
      </c>
      <c r="J33" s="99"/>
      <c r="K33" s="99"/>
      <c r="L33" s="141" t="str">
        <f>IF(J33-K33=0,,IFERROR(K33-J33-휴게시간-VLOOKUP(A33,지정휴게시간,2,FALSE),K33-J33-휴게시간))</f>
        <v/>
      </c>
      <c r="M33" s="142" t="str">
        <f>IFERROR(VLOOKUP(Text(A33,"m월 d일"),양력휴일,2,FALSE),IFERROR(VLOOKUP(Text(B33,"m월 d일"),음력휴일,2,FALSE),IFERROR(VLOOKUP(A33,양력지정휴일,2,FALSE), IFERROR(VLOOKUP(B33,음력지정휴일,2,FALSE), ""))))</f>
        <v/>
      </c>
      <c r="N33" s="128"/>
      <c r="O33" s="128" t="str">
        <f>IFERROR(VLOOKUP(N33,연차지정일수,2,FALSE),"")</f>
        <v/>
      </c>
      <c r="P33" s="143"/>
      <c r="Q33" s="2"/>
    </row>
    <row r="34">
      <c r="A34" s="129">
        <v>44229.0</v>
      </c>
      <c r="B34" s="129">
        <v>44186.0</v>
      </c>
      <c r="C34" s="128">
        <v>2021.0</v>
      </c>
      <c r="D34" s="128">
        <v>1.0</v>
      </c>
      <c r="E34" s="128">
        <v>1.0</v>
      </c>
      <c r="F34" s="128">
        <v>2021.0</v>
      </c>
      <c r="G34" s="128">
        <v>2.0</v>
      </c>
      <c r="H34" s="128">
        <v>2.0</v>
      </c>
      <c r="I34" s="128" t="s">
        <v>160</v>
      </c>
      <c r="J34" s="99"/>
      <c r="K34" s="99"/>
      <c r="L34" s="141" t="str">
        <f>IF(J34-K34=0,,IFERROR(K34-J34-휴게시간-VLOOKUP(A34,지정휴게시간,2,FALSE),K34-J34-휴게시간))</f>
        <v/>
      </c>
      <c r="M34" s="142" t="str">
        <f>IFERROR(VLOOKUP(Text(A34,"m월 d일"),양력휴일,2,FALSE),IFERROR(VLOOKUP(Text(B34,"m월 d일"),음력휴일,2,FALSE),IFERROR(VLOOKUP(A34,양력지정휴일,2,FALSE), IFERROR(VLOOKUP(B34,음력지정휴일,2,FALSE), ""))))</f>
        <v/>
      </c>
      <c r="N34" s="128"/>
      <c r="O34" s="128" t="str">
        <f>IFERROR(VLOOKUP(N34,연차지정일수,2,FALSE),"")</f>
        <v/>
      </c>
      <c r="P34" s="143"/>
      <c r="Q34" s="2"/>
    </row>
    <row r="35">
      <c r="A35" s="129">
        <v>44230.0</v>
      </c>
      <c r="B35" s="129">
        <v>44187.0</v>
      </c>
      <c r="C35" s="128">
        <v>2021.0</v>
      </c>
      <c r="D35" s="128">
        <v>1.0</v>
      </c>
      <c r="E35" s="128">
        <v>1.0</v>
      </c>
      <c r="F35" s="128">
        <v>2021.0</v>
      </c>
      <c r="G35" s="128">
        <v>2.0</v>
      </c>
      <c r="H35" s="128">
        <v>3.0</v>
      </c>
      <c r="I35" s="128" t="s">
        <v>161</v>
      </c>
      <c r="J35" s="99"/>
      <c r="K35" s="99"/>
      <c r="L35" s="141" t="str">
        <f>IF(J35-K35=0,,IFERROR(K35-J35-휴게시간-VLOOKUP(A35,지정휴게시간,2,FALSE),K35-J35-휴게시간))</f>
        <v/>
      </c>
      <c r="M35" s="142" t="str">
        <f>IFERROR(VLOOKUP(Text(A35,"m월 d일"),양력휴일,2,FALSE),IFERROR(VLOOKUP(Text(B35,"m월 d일"),음력휴일,2,FALSE),IFERROR(VLOOKUP(A35,양력지정휴일,2,FALSE), IFERROR(VLOOKUP(B35,음력지정휴일,2,FALSE), ""))))</f>
        <v/>
      </c>
      <c r="N35" s="128"/>
      <c r="O35" s="128" t="str">
        <f>IFERROR(VLOOKUP(N35,연차지정일수,2,FALSE),"")</f>
        <v/>
      </c>
      <c r="P35" s="143"/>
      <c r="Q35" s="2"/>
    </row>
    <row r="36">
      <c r="A36" s="129">
        <v>44231.0</v>
      </c>
      <c r="B36" s="129">
        <v>44188.0</v>
      </c>
      <c r="C36" s="128">
        <v>2021.0</v>
      </c>
      <c r="D36" s="128">
        <v>1.0</v>
      </c>
      <c r="E36" s="128">
        <v>1.0</v>
      </c>
      <c r="F36" s="128">
        <v>2021.0</v>
      </c>
      <c r="G36" s="128">
        <v>2.0</v>
      </c>
      <c r="H36" s="128">
        <v>4.0</v>
      </c>
      <c r="I36" s="128" t="s">
        <v>162</v>
      </c>
      <c r="J36" s="99"/>
      <c r="K36" s="99"/>
      <c r="L36" s="141" t="str">
        <f>IF(J36-K36=0,,IFERROR(K36-J36-휴게시간-VLOOKUP(A36,지정휴게시간,2,FALSE),K36-J36-휴게시간))</f>
        <v/>
      </c>
      <c r="M36" s="142" t="str">
        <f>IFERROR(VLOOKUP(Text(A36,"m월 d일"),양력휴일,2,FALSE),IFERROR(VLOOKUP(Text(B36,"m월 d일"),음력휴일,2,FALSE),IFERROR(VLOOKUP(A36,양력지정휴일,2,FALSE), IFERROR(VLOOKUP(B36,음력지정휴일,2,FALSE), ""))))</f>
        <v/>
      </c>
      <c r="N36" s="128"/>
      <c r="O36" s="128" t="str">
        <f>IFERROR(VLOOKUP(N36,연차지정일수,2,FALSE),"")</f>
        <v/>
      </c>
      <c r="P36" s="143"/>
      <c r="Q36" s="2"/>
    </row>
    <row r="37">
      <c r="A37" s="129">
        <v>44232.0</v>
      </c>
      <c r="B37" s="129">
        <v>44189.0</v>
      </c>
      <c r="C37" s="128">
        <v>2021.0</v>
      </c>
      <c r="D37" s="128">
        <v>1.0</v>
      </c>
      <c r="E37" s="128">
        <v>1.0</v>
      </c>
      <c r="F37" s="128">
        <v>2021.0</v>
      </c>
      <c r="G37" s="128">
        <v>2.0</v>
      </c>
      <c r="H37" s="128">
        <v>5.0</v>
      </c>
      <c r="I37" s="128" t="s">
        <v>158</v>
      </c>
      <c r="J37" s="99"/>
      <c r="K37" s="99"/>
      <c r="L37" s="141" t="str">
        <f>IF(J37-K37=0,,IFERROR(K37-J37-휴게시간-VLOOKUP(A37,지정휴게시간,2,FALSE),K37-J37-휴게시간))</f>
        <v/>
      </c>
      <c r="M37" s="142" t="str">
        <f>IFERROR(VLOOKUP(Text(A37,"m월 d일"),양력휴일,2,FALSE),IFERROR(VLOOKUP(Text(B37,"m월 d일"),음력휴일,2,FALSE),IFERROR(VLOOKUP(A37,양력지정휴일,2,FALSE), IFERROR(VLOOKUP(B37,음력지정휴일,2,FALSE), ""))))</f>
        <v/>
      </c>
      <c r="N37" s="128"/>
      <c r="O37" s="128" t="str">
        <f>IFERROR(VLOOKUP(N37,연차지정일수,2,FALSE),"")</f>
        <v/>
      </c>
      <c r="P37" s="143"/>
      <c r="Q37" s="2"/>
    </row>
    <row r="38">
      <c r="A38" s="129">
        <v>44233.0</v>
      </c>
      <c r="B38" s="129">
        <v>44190.0</v>
      </c>
      <c r="C38" s="128">
        <v>2021.0</v>
      </c>
      <c r="D38" s="128">
        <v>1.0</v>
      </c>
      <c r="E38" s="128">
        <v>1.0</v>
      </c>
      <c r="F38" s="128">
        <v>2021.0</v>
      </c>
      <c r="G38" s="128">
        <v>2.0</v>
      </c>
      <c r="H38" s="128">
        <v>6.0</v>
      </c>
      <c r="I38" s="128" t="s">
        <v>159</v>
      </c>
      <c r="J38" s="99"/>
      <c r="K38" s="99"/>
      <c r="L38" s="141" t="str">
        <f>IF(J38-K38=0,,IFERROR(K38-J38-휴게시간-VLOOKUP(A38,지정휴게시간,2,FALSE),K38-J38-휴게시간))</f>
        <v/>
      </c>
      <c r="M38" s="142" t="str">
        <f>IFERROR(VLOOKUP(Text(A38,"m월 d일"),양력휴일,2,FALSE),IFERROR(VLOOKUP(Text(B38,"m월 d일"),음력휴일,2,FALSE),IFERROR(VLOOKUP(A38,양력지정휴일,2,FALSE), IFERROR(VLOOKUP(B38,음력지정휴일,2,FALSE), ""))))</f>
        <v/>
      </c>
      <c r="N38" s="128"/>
      <c r="O38" s="128" t="str">
        <f>IFERROR(VLOOKUP(N38,연차지정일수,2,FALSE),"")</f>
        <v/>
      </c>
      <c r="P38" s="143"/>
      <c r="Q38" s="2"/>
    </row>
    <row r="39">
      <c r="A39" s="129">
        <v>44234.0</v>
      </c>
      <c r="B39" s="129">
        <v>44191.0</v>
      </c>
      <c r="C39" s="128">
        <v>2021.0</v>
      </c>
      <c r="D39" s="128">
        <v>1.0</v>
      </c>
      <c r="E39" s="128">
        <v>1.0</v>
      </c>
      <c r="F39" s="128">
        <v>2021.0</v>
      </c>
      <c r="G39" s="128">
        <v>2.0</v>
      </c>
      <c r="H39" s="128">
        <v>7.0</v>
      </c>
      <c r="I39" s="128" t="s">
        <v>156</v>
      </c>
      <c r="J39" s="99"/>
      <c r="K39" s="99"/>
      <c r="L39" s="141" t="str">
        <f>IF(J39-K39=0,,IFERROR(K39-J39-휴게시간-VLOOKUP(A39,지정휴게시간,2,FALSE),K39-J39-휴게시간))</f>
        <v/>
      </c>
      <c r="M39" s="142" t="str">
        <f>IFERROR(VLOOKUP(Text(A39,"m월 d일"),양력휴일,2,FALSE),IFERROR(VLOOKUP(Text(B39,"m월 d일"),음력휴일,2,FALSE),IFERROR(VLOOKUP(A39,양력지정휴일,2,FALSE), IFERROR(VLOOKUP(B39,음력지정휴일,2,FALSE), ""))))</f>
        <v/>
      </c>
      <c r="N39" s="128"/>
      <c r="O39" s="128" t="str">
        <f>IFERROR(VLOOKUP(N39,연차지정일수,2,FALSE),"")</f>
        <v/>
      </c>
      <c r="P39" s="143"/>
      <c r="Q39" s="2"/>
    </row>
    <row r="40">
      <c r="A40" s="129">
        <v>44235.0</v>
      </c>
      <c r="B40" s="129">
        <v>44192.0</v>
      </c>
      <c r="C40" s="128">
        <v>2021.0</v>
      </c>
      <c r="D40" s="128">
        <v>2.0</v>
      </c>
      <c r="E40" s="128">
        <v>2.0</v>
      </c>
      <c r="F40" s="128">
        <v>2021.0</v>
      </c>
      <c r="G40" s="128">
        <v>2.0</v>
      </c>
      <c r="H40" s="128">
        <v>8.0</v>
      </c>
      <c r="I40" s="128" t="s">
        <v>83</v>
      </c>
      <c r="J40" s="99"/>
      <c r="K40" s="99"/>
      <c r="L40" s="141" t="str">
        <f>IF(J40-K40=0,,IFERROR(K40-J40-휴게시간-VLOOKUP(A40,지정휴게시간,2,FALSE),K40-J40-휴게시간))</f>
        <v/>
      </c>
      <c r="M40" s="142" t="str">
        <f>IFERROR(VLOOKUP(Text(A40,"m월 d일"),양력휴일,2,FALSE),IFERROR(VLOOKUP(Text(B40,"m월 d일"),음력휴일,2,FALSE),IFERROR(VLOOKUP(A40,양력지정휴일,2,FALSE), IFERROR(VLOOKUP(B40,음력지정휴일,2,FALSE), ""))))</f>
        <v/>
      </c>
      <c r="N40" s="128"/>
      <c r="O40" s="128" t="str">
        <f>IFERROR(VLOOKUP(N40,연차지정일수,2,FALSE),"")</f>
        <v/>
      </c>
      <c r="P40" s="143"/>
      <c r="Q40" s="2"/>
    </row>
    <row r="41">
      <c r="A41" s="129">
        <v>44236.0</v>
      </c>
      <c r="B41" s="129">
        <v>44193.0</v>
      </c>
      <c r="C41" s="128">
        <v>2021.0</v>
      </c>
      <c r="D41" s="128">
        <v>2.0</v>
      </c>
      <c r="E41" s="128">
        <v>2.0</v>
      </c>
      <c r="F41" s="128">
        <v>2021.0</v>
      </c>
      <c r="G41" s="128">
        <v>2.0</v>
      </c>
      <c r="H41" s="128">
        <v>9.0</v>
      </c>
      <c r="I41" s="128" t="s">
        <v>160</v>
      </c>
      <c r="J41" s="99"/>
      <c r="K41" s="99"/>
      <c r="L41" s="141" t="str">
        <f>IF(J41-K41=0,,IFERROR(K41-J41-휴게시간-VLOOKUP(A41,지정휴게시간,2,FALSE),K41-J41-휴게시간))</f>
        <v/>
      </c>
      <c r="M41" s="142" t="str">
        <f>IFERROR(VLOOKUP(Text(A41,"m월 d일"),양력휴일,2,FALSE),IFERROR(VLOOKUP(Text(B41,"m월 d일"),음력휴일,2,FALSE),IFERROR(VLOOKUP(A41,양력지정휴일,2,FALSE), IFERROR(VLOOKUP(B41,음력지정휴일,2,FALSE), ""))))</f>
        <v/>
      </c>
      <c r="N41" s="128"/>
      <c r="O41" s="128" t="str">
        <f>IFERROR(VLOOKUP(N41,연차지정일수,2,FALSE),"")</f>
        <v/>
      </c>
      <c r="P41" s="143"/>
      <c r="Q41" s="2"/>
    </row>
    <row r="42">
      <c r="A42" s="129">
        <v>44237.0</v>
      </c>
      <c r="B42" s="129">
        <v>44194.0</v>
      </c>
      <c r="C42" s="128">
        <v>2021.0</v>
      </c>
      <c r="D42" s="128">
        <v>2.0</v>
      </c>
      <c r="E42" s="128">
        <v>2.0</v>
      </c>
      <c r="F42" s="128">
        <v>2021.0</v>
      </c>
      <c r="G42" s="128">
        <v>2.0</v>
      </c>
      <c r="H42" s="128">
        <v>10.0</v>
      </c>
      <c r="I42" s="128" t="s">
        <v>161</v>
      </c>
      <c r="J42" s="99"/>
      <c r="K42" s="99"/>
      <c r="L42" s="141" t="str">
        <f>IF(J42-K42=0,,IFERROR(K42-J42-휴게시간-VLOOKUP(A42,지정휴게시간,2,FALSE),K42-J42-휴게시간))</f>
        <v/>
      </c>
      <c r="M42" s="142" t="str">
        <f>IFERROR(VLOOKUP(Text(A42,"m월 d일"),양력휴일,2,FALSE),IFERROR(VLOOKUP(Text(B42,"m월 d일"),음력휴일,2,FALSE),IFERROR(VLOOKUP(A42,양력지정휴일,2,FALSE), IFERROR(VLOOKUP(B42,음력지정휴일,2,FALSE), ""))))</f>
        <v/>
      </c>
      <c r="N42" s="128"/>
      <c r="O42" s="128" t="str">
        <f>IFERROR(VLOOKUP(N42,연차지정일수,2,FALSE),"")</f>
        <v/>
      </c>
      <c r="P42" s="143"/>
      <c r="Q42" s="2"/>
    </row>
    <row r="43">
      <c r="A43" s="129">
        <v>44238.0</v>
      </c>
      <c r="B43" s="129">
        <v>44195.0</v>
      </c>
      <c r="C43" s="128">
        <v>2021.0</v>
      </c>
      <c r="D43" s="128">
        <v>2.0</v>
      </c>
      <c r="E43" s="128">
        <v>2.0</v>
      </c>
      <c r="F43" s="128">
        <v>2021.0</v>
      </c>
      <c r="G43" s="128">
        <v>2.0</v>
      </c>
      <c r="H43" s="128">
        <v>11.0</v>
      </c>
      <c r="I43" s="128" t="s">
        <v>162</v>
      </c>
      <c r="J43" s="132"/>
      <c r="K43" s="132"/>
      <c r="L43" s="141" t="str">
        <f>IF(J43-K43=0,,IFERROR(K43-J43-휴게시간-VLOOKUP(A43,지정휴게시간,2,FALSE),K43-J43-휴게시간))</f>
        <v/>
      </c>
      <c r="M43" s="142" t="str">
        <f>IFERROR(VLOOKUP(Text(A43,"m월 d일"),양력휴일,2,FALSE),IFERROR(VLOOKUP(Text(B43,"m월 d일"),음력휴일,2,FALSE),IFERROR(VLOOKUP(A43,양력지정휴일,2,FALSE), IFERROR(VLOOKUP(B43,음력지정휴일,2,FALSE), ""))))</f>
        <v>설날연휴</v>
      </c>
      <c r="N43" s="128"/>
      <c r="O43" s="128" t="str">
        <f>IFERROR(VLOOKUP(N43,연차지정일수,2,FALSE),"")</f>
        <v/>
      </c>
      <c r="P43" s="143"/>
      <c r="Q43" s="2"/>
    </row>
    <row r="44">
      <c r="A44" s="129">
        <v>44239.0</v>
      </c>
      <c r="B44" s="129">
        <v>44197.0</v>
      </c>
      <c r="C44" s="128">
        <v>2021.0</v>
      </c>
      <c r="D44" s="128">
        <v>2.0</v>
      </c>
      <c r="E44" s="128">
        <v>2.0</v>
      </c>
      <c r="F44" s="128">
        <v>2021.0</v>
      </c>
      <c r="G44" s="128">
        <v>2.0</v>
      </c>
      <c r="H44" s="128">
        <v>12.0</v>
      </c>
      <c r="I44" s="128" t="s">
        <v>158</v>
      </c>
      <c r="J44" s="99"/>
      <c r="K44" s="99"/>
      <c r="L44" s="141" t="str">
        <f>IF(J44-K44=0,,IFERROR(K44-J44-휴게시간-VLOOKUP(A44,지정휴게시간,2,FALSE),K44-J44-휴게시간))</f>
        <v/>
      </c>
      <c r="M44" s="142" t="str">
        <f>IFERROR(VLOOKUP(Text(A44,"m월 d일"),양력휴일,2,FALSE),IFERROR(VLOOKUP(Text(B44,"m월 d일"),음력휴일,2,FALSE),IFERROR(VLOOKUP(A44,양력지정휴일,2,FALSE), IFERROR(VLOOKUP(B44,음력지정휴일,2,FALSE), ""))))</f>
        <v>설날연휴</v>
      </c>
      <c r="N44" s="128"/>
      <c r="O44" s="128" t="str">
        <f>IFERROR(VLOOKUP(N44,연차지정일수,2,FALSE),"")</f>
        <v/>
      </c>
      <c r="P44" s="143"/>
      <c r="Q44" s="2"/>
    </row>
    <row r="45">
      <c r="A45" s="129">
        <v>44240.0</v>
      </c>
      <c r="B45" s="129">
        <v>44198.0</v>
      </c>
      <c r="C45" s="128">
        <v>2021.0</v>
      </c>
      <c r="D45" s="128">
        <v>2.0</v>
      </c>
      <c r="E45" s="128">
        <v>2.0</v>
      </c>
      <c r="F45" s="128">
        <v>2021.0</v>
      </c>
      <c r="G45" s="128">
        <v>2.0</v>
      </c>
      <c r="H45" s="128">
        <v>13.0</v>
      </c>
      <c r="I45" s="128" t="s">
        <v>159</v>
      </c>
      <c r="J45" s="99"/>
      <c r="K45" s="99"/>
      <c r="L45" s="141" t="str">
        <f>IF(J45-K45=0,,IFERROR(K45-J45-휴게시간-VLOOKUP(A45,지정휴게시간,2,FALSE),K45-J45-휴게시간))</f>
        <v/>
      </c>
      <c r="M45" s="142" t="str">
        <f>IFERROR(VLOOKUP(Text(A45,"m월 d일"),양력휴일,2,FALSE),IFERROR(VLOOKUP(Text(B45,"m월 d일"),음력휴일,2,FALSE),IFERROR(VLOOKUP(A45,양력지정휴일,2,FALSE), IFERROR(VLOOKUP(B45,음력지정휴일,2,FALSE), ""))))</f>
        <v>설날연휴</v>
      </c>
      <c r="N45" s="128"/>
      <c r="O45" s="128" t="str">
        <f>IFERROR(VLOOKUP(N45,연차지정일수,2,FALSE),"")</f>
        <v/>
      </c>
      <c r="P45" s="143"/>
      <c r="Q45" s="2"/>
    </row>
    <row r="46">
      <c r="A46" s="129">
        <v>44241.0</v>
      </c>
      <c r="B46" s="129">
        <v>44199.0</v>
      </c>
      <c r="C46" s="128">
        <v>2021.0</v>
      </c>
      <c r="D46" s="128">
        <v>2.0</v>
      </c>
      <c r="E46" s="128">
        <v>2.0</v>
      </c>
      <c r="F46" s="128">
        <v>2021.0</v>
      </c>
      <c r="G46" s="128">
        <v>2.0</v>
      </c>
      <c r="H46" s="128">
        <v>14.0</v>
      </c>
      <c r="I46" s="128" t="s">
        <v>156</v>
      </c>
      <c r="J46" s="99"/>
      <c r="K46" s="99"/>
      <c r="L46" s="141" t="str">
        <f>IF(J46-K46=0,,IFERROR(K46-J46-휴게시간-VLOOKUP(A46,지정휴게시간,2,FALSE),K46-J46-휴게시간))</f>
        <v/>
      </c>
      <c r="M46" s="142" t="str">
        <f>IFERROR(VLOOKUP(Text(A46,"m월 d일"),양력휴일,2,FALSE),IFERROR(VLOOKUP(Text(B46,"m월 d일"),음력휴일,2,FALSE),IFERROR(VLOOKUP(A46,양력지정휴일,2,FALSE), IFERROR(VLOOKUP(B46,음력지정휴일,2,FALSE), ""))))</f>
        <v/>
      </c>
      <c r="N46" s="128"/>
      <c r="O46" s="128" t="str">
        <f>IFERROR(VLOOKUP(N46,연차지정일수,2,FALSE),"")</f>
        <v/>
      </c>
      <c r="P46" s="143"/>
      <c r="Q46" s="2"/>
    </row>
    <row r="47">
      <c r="A47" s="129">
        <v>44242.0</v>
      </c>
      <c r="B47" s="129">
        <v>44200.0</v>
      </c>
      <c r="C47" s="128">
        <v>2021.0</v>
      </c>
      <c r="D47" s="128">
        <v>2.0</v>
      </c>
      <c r="E47" s="128">
        <v>3.0</v>
      </c>
      <c r="F47" s="128">
        <v>2021.0</v>
      </c>
      <c r="G47" s="128">
        <v>2.0</v>
      </c>
      <c r="H47" s="128">
        <v>15.0</v>
      </c>
      <c r="I47" s="128" t="s">
        <v>83</v>
      </c>
      <c r="J47" s="99"/>
      <c r="K47" s="99"/>
      <c r="L47" s="141" t="str">
        <f>IF(J47-K47=0,,IFERROR(K47-J47-휴게시간-VLOOKUP(A47,지정휴게시간,2,FALSE),K47-J47-휴게시간))</f>
        <v/>
      </c>
      <c r="M47" s="142" t="str">
        <f>IFERROR(VLOOKUP(Text(A47,"m월 d일"),양력휴일,2,FALSE),IFERROR(VLOOKUP(Text(B47,"m월 d일"),음력휴일,2,FALSE),IFERROR(VLOOKUP(A47,양력지정휴일,2,FALSE), IFERROR(VLOOKUP(B47,음력지정휴일,2,FALSE), ""))))</f>
        <v/>
      </c>
      <c r="N47" s="128"/>
      <c r="O47" s="128" t="str">
        <f>IFERROR(VLOOKUP(N47,연차지정일수,2,FALSE),"")</f>
        <v/>
      </c>
      <c r="P47" s="143"/>
      <c r="Q47" s="2"/>
    </row>
    <row r="48">
      <c r="A48" s="129">
        <v>44243.0</v>
      </c>
      <c r="B48" s="129">
        <v>44201.0</v>
      </c>
      <c r="C48" s="128">
        <v>2021.0</v>
      </c>
      <c r="D48" s="128">
        <v>2.0</v>
      </c>
      <c r="E48" s="128">
        <v>3.0</v>
      </c>
      <c r="F48" s="128">
        <v>2021.0</v>
      </c>
      <c r="G48" s="128">
        <v>2.0</v>
      </c>
      <c r="H48" s="128">
        <v>16.0</v>
      </c>
      <c r="I48" s="128" t="s">
        <v>160</v>
      </c>
      <c r="J48" s="99"/>
      <c r="K48" s="99"/>
      <c r="L48" s="141" t="str">
        <f>IF(J48-K48=0,,IFERROR(K48-J48-휴게시간-VLOOKUP(A48,지정휴게시간,2,FALSE),K48-J48-휴게시간))</f>
        <v/>
      </c>
      <c r="M48" s="142" t="str">
        <f>IFERROR(VLOOKUP(Text(A48,"m월 d일"),양력휴일,2,FALSE),IFERROR(VLOOKUP(Text(B48,"m월 d일"),음력휴일,2,FALSE),IFERROR(VLOOKUP(A48,양력지정휴일,2,FALSE), IFERROR(VLOOKUP(B48,음력지정휴일,2,FALSE), ""))))</f>
        <v/>
      </c>
      <c r="N48" s="128"/>
      <c r="O48" s="128" t="str">
        <f>IFERROR(VLOOKUP(N48,연차지정일수,2,FALSE),"")</f>
        <v/>
      </c>
      <c r="P48" s="143"/>
      <c r="Q48" s="2"/>
    </row>
    <row r="49">
      <c r="A49" s="129">
        <v>44244.0</v>
      </c>
      <c r="B49" s="129">
        <v>44202.0</v>
      </c>
      <c r="C49" s="128">
        <v>2021.0</v>
      </c>
      <c r="D49" s="128">
        <v>2.0</v>
      </c>
      <c r="E49" s="128">
        <v>3.0</v>
      </c>
      <c r="F49" s="128">
        <v>2021.0</v>
      </c>
      <c r="G49" s="128">
        <v>2.0</v>
      </c>
      <c r="H49" s="128">
        <v>17.0</v>
      </c>
      <c r="I49" s="128" t="s">
        <v>161</v>
      </c>
      <c r="J49" s="99"/>
      <c r="K49" s="99"/>
      <c r="L49" s="141" t="str">
        <f>IF(J49-K49=0,,IFERROR(K49-J49-휴게시간-VLOOKUP(A49,지정휴게시간,2,FALSE),K49-J49-휴게시간))</f>
        <v/>
      </c>
      <c r="M49" s="142" t="str">
        <f>IFERROR(VLOOKUP(Text(A49,"m월 d일"),양력휴일,2,FALSE),IFERROR(VLOOKUP(Text(B49,"m월 d일"),음력휴일,2,FALSE),IFERROR(VLOOKUP(A49,양력지정휴일,2,FALSE), IFERROR(VLOOKUP(B49,음력지정휴일,2,FALSE), ""))))</f>
        <v/>
      </c>
      <c r="N49" s="128"/>
      <c r="O49" s="128" t="str">
        <f>IFERROR(VLOOKUP(N49,연차지정일수,2,FALSE),"")</f>
        <v/>
      </c>
      <c r="P49" s="143"/>
      <c r="Q49" s="2"/>
    </row>
    <row r="50">
      <c r="A50" s="129">
        <v>44245.0</v>
      </c>
      <c r="B50" s="129">
        <v>44203.0</v>
      </c>
      <c r="C50" s="128">
        <v>2021.0</v>
      </c>
      <c r="D50" s="128">
        <v>2.0</v>
      </c>
      <c r="E50" s="128">
        <v>3.0</v>
      </c>
      <c r="F50" s="128">
        <v>2021.0</v>
      </c>
      <c r="G50" s="128">
        <v>2.0</v>
      </c>
      <c r="H50" s="128">
        <v>18.0</v>
      </c>
      <c r="I50" s="128" t="s">
        <v>162</v>
      </c>
      <c r="J50" s="132"/>
      <c r="K50" s="132"/>
      <c r="L50" s="141" t="str">
        <f>IF(J50-K50=0,,IFERROR(K50-J50-휴게시간-VLOOKUP(A50,지정휴게시간,2,FALSE),K50-J50-휴게시간))</f>
        <v/>
      </c>
      <c r="M50" s="142" t="str">
        <f>IFERROR(VLOOKUP(Text(A50,"m월 d일"),양력휴일,2,FALSE),IFERROR(VLOOKUP(Text(B50,"m월 d일"),음력휴일,2,FALSE),IFERROR(VLOOKUP(A50,양력지정휴일,2,FALSE), IFERROR(VLOOKUP(B50,음력지정휴일,2,FALSE), ""))))</f>
        <v/>
      </c>
      <c r="N50" s="128"/>
      <c r="O50" s="128" t="str">
        <f>IFERROR(VLOOKUP(N50,연차지정일수,2,FALSE),"")</f>
        <v/>
      </c>
      <c r="P50" s="143"/>
      <c r="Q50" s="2"/>
    </row>
    <row r="51">
      <c r="A51" s="129">
        <v>44246.0</v>
      </c>
      <c r="B51" s="129">
        <v>44204.0</v>
      </c>
      <c r="C51" s="128">
        <v>2021.0</v>
      </c>
      <c r="D51" s="128">
        <v>2.0</v>
      </c>
      <c r="E51" s="128">
        <v>3.0</v>
      </c>
      <c r="F51" s="128">
        <v>2021.0</v>
      </c>
      <c r="G51" s="128">
        <v>2.0</v>
      </c>
      <c r="H51" s="128">
        <v>19.0</v>
      </c>
      <c r="I51" s="128" t="s">
        <v>158</v>
      </c>
      <c r="J51" s="99"/>
      <c r="K51" s="99"/>
      <c r="L51" s="141" t="str">
        <f>IF(J51-K51=0,,IFERROR(K51-J51-휴게시간-VLOOKUP(A51,지정휴게시간,2,FALSE),K51-J51-휴게시간))</f>
        <v/>
      </c>
      <c r="M51" s="142" t="str">
        <f>IFERROR(VLOOKUP(Text(A51,"m월 d일"),양력휴일,2,FALSE),IFERROR(VLOOKUP(Text(B51,"m월 d일"),음력휴일,2,FALSE),IFERROR(VLOOKUP(A51,양력지정휴일,2,FALSE), IFERROR(VLOOKUP(B51,음력지정휴일,2,FALSE), ""))))</f>
        <v/>
      </c>
      <c r="N51" s="128"/>
      <c r="O51" s="128" t="str">
        <f>IFERROR(VLOOKUP(N51,연차지정일수,2,FALSE),"")</f>
        <v/>
      </c>
      <c r="P51" s="143"/>
      <c r="Q51" s="2"/>
    </row>
    <row r="52">
      <c r="A52" s="129">
        <v>44247.0</v>
      </c>
      <c r="B52" s="129">
        <v>44205.0</v>
      </c>
      <c r="C52" s="128">
        <v>2021.0</v>
      </c>
      <c r="D52" s="128">
        <v>2.0</v>
      </c>
      <c r="E52" s="128">
        <v>3.0</v>
      </c>
      <c r="F52" s="128">
        <v>2021.0</v>
      </c>
      <c r="G52" s="128">
        <v>2.0</v>
      </c>
      <c r="H52" s="128">
        <v>20.0</v>
      </c>
      <c r="I52" s="128" t="s">
        <v>159</v>
      </c>
      <c r="J52" s="99"/>
      <c r="K52" s="99"/>
      <c r="L52" s="141" t="str">
        <f>IF(J52-K52=0,,IFERROR(K52-J52-휴게시간-VLOOKUP(A52,지정휴게시간,2,FALSE),K52-J52-휴게시간))</f>
        <v/>
      </c>
      <c r="M52" s="142" t="str">
        <f>IFERROR(VLOOKUP(Text(A52,"m월 d일"),양력휴일,2,FALSE),IFERROR(VLOOKUP(Text(B52,"m월 d일"),음력휴일,2,FALSE),IFERROR(VLOOKUP(A52,양력지정휴일,2,FALSE), IFERROR(VLOOKUP(B52,음력지정휴일,2,FALSE), ""))))</f>
        <v/>
      </c>
      <c r="N52" s="128"/>
      <c r="O52" s="128" t="str">
        <f>IFERROR(VLOOKUP(N52,연차지정일수,2,FALSE),"")</f>
        <v/>
      </c>
      <c r="P52" s="143"/>
      <c r="Q52" s="2"/>
    </row>
    <row r="53">
      <c r="A53" s="129">
        <v>44248.0</v>
      </c>
      <c r="B53" s="129">
        <v>44206.0</v>
      </c>
      <c r="C53" s="128">
        <v>2021.0</v>
      </c>
      <c r="D53" s="128">
        <v>2.0</v>
      </c>
      <c r="E53" s="128">
        <v>3.0</v>
      </c>
      <c r="F53" s="128">
        <v>2021.0</v>
      </c>
      <c r="G53" s="128">
        <v>2.0</v>
      </c>
      <c r="H53" s="128">
        <v>21.0</v>
      </c>
      <c r="I53" s="128" t="s">
        <v>156</v>
      </c>
      <c r="J53" s="99"/>
      <c r="K53" s="99"/>
      <c r="L53" s="141" t="str">
        <f>IF(J53-K53=0,,IFERROR(K53-J53-휴게시간-VLOOKUP(A53,지정휴게시간,2,FALSE),K53-J53-휴게시간))</f>
        <v/>
      </c>
      <c r="M53" s="142" t="str">
        <f>IFERROR(VLOOKUP(Text(A53,"m월 d일"),양력휴일,2,FALSE),IFERROR(VLOOKUP(Text(B53,"m월 d일"),음력휴일,2,FALSE),IFERROR(VLOOKUP(A53,양력지정휴일,2,FALSE), IFERROR(VLOOKUP(B53,음력지정휴일,2,FALSE), ""))))</f>
        <v/>
      </c>
      <c r="N53" s="128"/>
      <c r="O53" s="128" t="str">
        <f>IFERROR(VLOOKUP(N53,연차지정일수,2,FALSE),"")</f>
        <v/>
      </c>
      <c r="P53" s="143"/>
      <c r="Q53" s="2"/>
    </row>
    <row r="54">
      <c r="A54" s="129">
        <v>44249.0</v>
      </c>
      <c r="B54" s="129">
        <v>44207.0</v>
      </c>
      <c r="C54" s="128">
        <v>2021.0</v>
      </c>
      <c r="D54" s="128">
        <v>2.0</v>
      </c>
      <c r="E54" s="128">
        <v>4.0</v>
      </c>
      <c r="F54" s="128">
        <v>2021.0</v>
      </c>
      <c r="G54" s="128">
        <v>2.0</v>
      </c>
      <c r="H54" s="128">
        <v>22.0</v>
      </c>
      <c r="I54" s="128" t="s">
        <v>83</v>
      </c>
      <c r="J54" s="99"/>
      <c r="K54" s="99"/>
      <c r="L54" s="141" t="str">
        <f>IF(J54-K54=0,,IFERROR(K54-J54-휴게시간-VLOOKUP(A54,지정휴게시간,2,FALSE),K54-J54-휴게시간))</f>
        <v/>
      </c>
      <c r="M54" s="142" t="str">
        <f>IFERROR(VLOOKUP(Text(A54,"m월 d일"),양력휴일,2,FALSE),IFERROR(VLOOKUP(Text(B54,"m월 d일"),음력휴일,2,FALSE),IFERROR(VLOOKUP(A54,양력지정휴일,2,FALSE), IFERROR(VLOOKUP(B54,음력지정휴일,2,FALSE), ""))))</f>
        <v/>
      </c>
      <c r="N54" s="128"/>
      <c r="O54" s="128" t="str">
        <f>IFERROR(VLOOKUP(N54,연차지정일수,2,FALSE),"")</f>
        <v/>
      </c>
      <c r="P54" s="143"/>
      <c r="Q54" s="2"/>
    </row>
    <row r="55">
      <c r="A55" s="129">
        <v>44250.0</v>
      </c>
      <c r="B55" s="129">
        <v>44208.0</v>
      </c>
      <c r="C55" s="128">
        <v>2021.0</v>
      </c>
      <c r="D55" s="128">
        <v>2.0</v>
      </c>
      <c r="E55" s="128">
        <v>4.0</v>
      </c>
      <c r="F55" s="128">
        <v>2021.0</v>
      </c>
      <c r="G55" s="128">
        <v>2.0</v>
      </c>
      <c r="H55" s="128">
        <v>23.0</v>
      </c>
      <c r="I55" s="128" t="s">
        <v>160</v>
      </c>
      <c r="J55" s="99"/>
      <c r="K55" s="99"/>
      <c r="L55" s="141" t="str">
        <f>IF(J55-K55=0,,IFERROR(K55-J55-휴게시간-VLOOKUP(A55,지정휴게시간,2,FALSE),K55-J55-휴게시간))</f>
        <v/>
      </c>
      <c r="M55" s="142" t="str">
        <f>IFERROR(VLOOKUP(Text(A55,"m월 d일"),양력휴일,2,FALSE),IFERROR(VLOOKUP(Text(B55,"m월 d일"),음력휴일,2,FALSE),IFERROR(VLOOKUP(A55,양력지정휴일,2,FALSE), IFERROR(VLOOKUP(B55,음력지정휴일,2,FALSE), ""))))</f>
        <v/>
      </c>
      <c r="N55" s="128"/>
      <c r="O55" s="128" t="str">
        <f>IFERROR(VLOOKUP(N55,연차지정일수,2,FALSE),"")</f>
        <v/>
      </c>
      <c r="P55" s="143"/>
      <c r="Q55" s="2"/>
    </row>
    <row r="56">
      <c r="A56" s="129">
        <v>44251.0</v>
      </c>
      <c r="B56" s="129">
        <v>44209.0</v>
      </c>
      <c r="C56" s="128">
        <v>2021.0</v>
      </c>
      <c r="D56" s="128">
        <v>2.0</v>
      </c>
      <c r="E56" s="128">
        <v>4.0</v>
      </c>
      <c r="F56" s="128">
        <v>2021.0</v>
      </c>
      <c r="G56" s="128">
        <v>2.0</v>
      </c>
      <c r="H56" s="128">
        <v>24.0</v>
      </c>
      <c r="I56" s="128" t="s">
        <v>161</v>
      </c>
      <c r="J56" s="132"/>
      <c r="K56" s="132"/>
      <c r="L56" s="141" t="str">
        <f>IF(J56-K56=0,,IFERROR(K56-J56-휴게시간-VLOOKUP(A56,지정휴게시간,2,FALSE),K56-J56-휴게시간))</f>
        <v/>
      </c>
      <c r="M56" s="142" t="str">
        <f>IFERROR(VLOOKUP(Text(A56,"m월 d일"),양력휴일,2,FALSE),IFERROR(VLOOKUP(Text(B56,"m월 d일"),음력휴일,2,FALSE),IFERROR(VLOOKUP(A56,양력지정휴일,2,FALSE), IFERROR(VLOOKUP(B56,음력지정휴일,2,FALSE), ""))))</f>
        <v/>
      </c>
      <c r="N56" s="128"/>
      <c r="O56" s="128" t="str">
        <f>IFERROR(VLOOKUP(N56,연차지정일수,2,FALSE),"")</f>
        <v/>
      </c>
      <c r="P56" s="143"/>
      <c r="Q56" s="2"/>
    </row>
    <row r="57">
      <c r="A57" s="129">
        <v>44252.0</v>
      </c>
      <c r="B57" s="129">
        <v>44210.0</v>
      </c>
      <c r="C57" s="128">
        <v>2021.0</v>
      </c>
      <c r="D57" s="128">
        <v>2.0</v>
      </c>
      <c r="E57" s="128">
        <v>4.0</v>
      </c>
      <c r="F57" s="128">
        <v>2021.0</v>
      </c>
      <c r="G57" s="128">
        <v>2.0</v>
      </c>
      <c r="H57" s="128">
        <v>25.0</v>
      </c>
      <c r="I57" s="128" t="s">
        <v>162</v>
      </c>
      <c r="J57" s="132"/>
      <c r="K57" s="132"/>
      <c r="L57" s="141" t="str">
        <f>IF(J57-K57=0,,IFERROR(K57-J57-휴게시간-VLOOKUP(A57,지정휴게시간,2,FALSE),K57-J57-휴게시간))</f>
        <v/>
      </c>
      <c r="M57" s="142" t="str">
        <f>IFERROR(VLOOKUP(Text(A57,"m월 d일"),양력휴일,2,FALSE),IFERROR(VLOOKUP(Text(B57,"m월 d일"),음력휴일,2,FALSE),IFERROR(VLOOKUP(A57,양력지정휴일,2,FALSE), IFERROR(VLOOKUP(B57,음력지정휴일,2,FALSE), ""))))</f>
        <v/>
      </c>
      <c r="N57" s="128"/>
      <c r="O57" s="128" t="str">
        <f>IFERROR(VLOOKUP(N57,연차지정일수,2,FALSE),"")</f>
        <v/>
      </c>
      <c r="P57" s="143"/>
      <c r="Q57" s="2"/>
    </row>
    <row r="58">
      <c r="A58" s="129">
        <v>44253.0</v>
      </c>
      <c r="B58" s="129">
        <v>44211.0</v>
      </c>
      <c r="C58" s="128">
        <v>2021.0</v>
      </c>
      <c r="D58" s="128">
        <v>2.0</v>
      </c>
      <c r="E58" s="128">
        <v>4.0</v>
      </c>
      <c r="F58" s="128">
        <v>2021.0</v>
      </c>
      <c r="G58" s="128">
        <v>2.0</v>
      </c>
      <c r="H58" s="128">
        <v>26.0</v>
      </c>
      <c r="I58" s="128" t="s">
        <v>158</v>
      </c>
      <c r="J58" s="99"/>
      <c r="K58" s="99"/>
      <c r="L58" s="141" t="str">
        <f>IF(J58-K58=0,,IFERROR(K58-J58-휴게시간-VLOOKUP(A58,지정휴게시간,2,FALSE),K58-J58-휴게시간))</f>
        <v/>
      </c>
      <c r="M58" s="142" t="str">
        <f>IFERROR(VLOOKUP(Text(A58,"m월 d일"),양력휴일,2,FALSE),IFERROR(VLOOKUP(Text(B58,"m월 d일"),음력휴일,2,FALSE),IFERROR(VLOOKUP(A58,양력지정휴일,2,FALSE), IFERROR(VLOOKUP(B58,음력지정휴일,2,FALSE), ""))))</f>
        <v/>
      </c>
      <c r="N58" s="128"/>
      <c r="O58" s="128" t="str">
        <f>IFERROR(VLOOKUP(N58,연차지정일수,2,FALSE),"")</f>
        <v/>
      </c>
      <c r="P58" s="143"/>
      <c r="Q58" s="2"/>
    </row>
    <row r="59">
      <c r="A59" s="129">
        <v>44254.0</v>
      </c>
      <c r="B59" s="129">
        <v>44212.0</v>
      </c>
      <c r="C59" s="128">
        <v>2021.0</v>
      </c>
      <c r="D59" s="128">
        <v>2.0</v>
      </c>
      <c r="E59" s="128">
        <v>4.0</v>
      </c>
      <c r="F59" s="128">
        <v>2021.0</v>
      </c>
      <c r="G59" s="128">
        <v>2.0</v>
      </c>
      <c r="H59" s="128">
        <v>27.0</v>
      </c>
      <c r="I59" s="128" t="s">
        <v>159</v>
      </c>
      <c r="J59" s="99"/>
      <c r="K59" s="99"/>
      <c r="L59" s="141" t="str">
        <f>IF(J59-K59=0,,IFERROR(K59-J59-휴게시간-VLOOKUP(A59,지정휴게시간,2,FALSE),K59-J59-휴게시간))</f>
        <v/>
      </c>
      <c r="M59" s="142" t="str">
        <f>IFERROR(VLOOKUP(Text(A59,"m월 d일"),양력휴일,2,FALSE),IFERROR(VLOOKUP(Text(B59,"m월 d일"),음력휴일,2,FALSE),IFERROR(VLOOKUP(A59,양력지정휴일,2,FALSE), IFERROR(VLOOKUP(B59,음력지정휴일,2,FALSE), ""))))</f>
        <v/>
      </c>
      <c r="N59" s="128"/>
      <c r="O59" s="128" t="str">
        <f>IFERROR(VLOOKUP(N59,연차지정일수,2,FALSE),"")</f>
        <v/>
      </c>
      <c r="P59" s="143"/>
      <c r="Q59" s="2"/>
    </row>
    <row r="60">
      <c r="A60" s="129">
        <v>44255.0</v>
      </c>
      <c r="B60" s="129">
        <v>44213.0</v>
      </c>
      <c r="C60" s="128">
        <v>2021.0</v>
      </c>
      <c r="D60" s="128">
        <v>2.0</v>
      </c>
      <c r="E60" s="128">
        <v>4.0</v>
      </c>
      <c r="F60" s="128">
        <v>2021.0</v>
      </c>
      <c r="G60" s="128">
        <v>2.0</v>
      </c>
      <c r="H60" s="128">
        <v>28.0</v>
      </c>
      <c r="I60" s="128" t="s">
        <v>156</v>
      </c>
      <c r="J60" s="99"/>
      <c r="K60" s="99"/>
      <c r="L60" s="141" t="str">
        <f>IF(J60-K60=0,,IFERROR(K60-J60-휴게시간-VLOOKUP(A60,지정휴게시간,2,FALSE),K60-J60-휴게시간))</f>
        <v/>
      </c>
      <c r="M60" s="142" t="str">
        <f>IFERROR(VLOOKUP(Text(A60,"m월 d일"),양력휴일,2,FALSE),IFERROR(VLOOKUP(Text(B60,"m월 d일"),음력휴일,2,FALSE),IFERROR(VLOOKUP(A60,양력지정휴일,2,FALSE), IFERROR(VLOOKUP(B60,음력지정휴일,2,FALSE), ""))))</f>
        <v/>
      </c>
      <c r="N60" s="128"/>
      <c r="O60" s="128" t="str">
        <f>IFERROR(VLOOKUP(N60,연차지정일수,2,FALSE),"")</f>
        <v/>
      </c>
      <c r="P60" s="143"/>
      <c r="Q60" s="2"/>
    </row>
    <row r="61">
      <c r="A61" s="129">
        <v>44256.0</v>
      </c>
      <c r="B61" s="129">
        <v>44214.0</v>
      </c>
      <c r="C61" s="128">
        <v>2021.0</v>
      </c>
      <c r="D61" s="128">
        <v>2.0</v>
      </c>
      <c r="E61" s="128">
        <v>1.0</v>
      </c>
      <c r="F61" s="128">
        <v>2021.0</v>
      </c>
      <c r="G61" s="128">
        <v>3.0</v>
      </c>
      <c r="H61" s="128">
        <v>1.0</v>
      </c>
      <c r="I61" s="128" t="s">
        <v>83</v>
      </c>
      <c r="J61" s="99"/>
      <c r="K61" s="99"/>
      <c r="L61" s="141" t="str">
        <f>IF(J61-K61=0,,IFERROR(K61-J61-휴게시간-VLOOKUP(A61,지정휴게시간,2,FALSE),K61-J61-휴게시간))</f>
        <v/>
      </c>
      <c r="M61" s="142" t="str">
        <f>IFERROR(VLOOKUP(Text(A61,"m월 d일"),양력휴일,2,FALSE),IFERROR(VLOOKUP(Text(B61,"m월 d일"),음력휴일,2,FALSE),IFERROR(VLOOKUP(A61,양력지정휴일,2,FALSE), IFERROR(VLOOKUP(B61,음력지정휴일,2,FALSE), ""))))</f>
        <v>삼일절</v>
      </c>
      <c r="N61" s="128"/>
      <c r="O61" s="128" t="str">
        <f>IFERROR(VLOOKUP(N61,연차지정일수,2,FALSE),"")</f>
        <v/>
      </c>
      <c r="P61" s="143"/>
      <c r="Q61" s="2"/>
    </row>
    <row r="62">
      <c r="A62" s="129">
        <v>44257.0</v>
      </c>
      <c r="B62" s="129">
        <v>44215.0</v>
      </c>
      <c r="C62" s="128">
        <v>2021.0</v>
      </c>
      <c r="D62" s="128">
        <v>2.0</v>
      </c>
      <c r="E62" s="128">
        <v>1.0</v>
      </c>
      <c r="F62" s="128">
        <v>2021.0</v>
      </c>
      <c r="G62" s="128">
        <v>3.0</v>
      </c>
      <c r="H62" s="128">
        <v>2.0</v>
      </c>
      <c r="I62" s="128" t="s">
        <v>160</v>
      </c>
      <c r="J62" s="99"/>
      <c r="K62" s="99"/>
      <c r="L62" s="141" t="str">
        <f>IF(J62-K62=0,,IFERROR(K62-J62-휴게시간-VLOOKUP(A62,지정휴게시간,2,FALSE),K62-J62-휴게시간))</f>
        <v/>
      </c>
      <c r="M62" s="142" t="str">
        <f>IFERROR(VLOOKUP(Text(A62,"m월 d일"),양력휴일,2,FALSE),IFERROR(VLOOKUP(Text(B62,"m월 d일"),음력휴일,2,FALSE),IFERROR(VLOOKUP(A62,양력지정휴일,2,FALSE), IFERROR(VLOOKUP(B62,음력지정휴일,2,FALSE), ""))))</f>
        <v/>
      </c>
      <c r="N62" s="128"/>
      <c r="O62" s="128" t="str">
        <f>IFERROR(VLOOKUP(N62,연차지정일수,2,FALSE),"")</f>
        <v/>
      </c>
      <c r="P62" s="143"/>
      <c r="Q62" s="2"/>
    </row>
    <row r="63">
      <c r="A63" s="129">
        <v>44258.0</v>
      </c>
      <c r="B63" s="129">
        <v>44216.0</v>
      </c>
      <c r="C63" s="128">
        <v>2021.0</v>
      </c>
      <c r="D63" s="128">
        <v>2.0</v>
      </c>
      <c r="E63" s="128">
        <v>1.0</v>
      </c>
      <c r="F63" s="128">
        <v>2021.0</v>
      </c>
      <c r="G63" s="128">
        <v>3.0</v>
      </c>
      <c r="H63" s="128">
        <v>3.0</v>
      </c>
      <c r="I63" s="128" t="s">
        <v>161</v>
      </c>
      <c r="J63" s="99"/>
      <c r="K63" s="99"/>
      <c r="L63" s="141" t="str">
        <f>IF(J63-K63=0,,IFERROR(K63-J63-휴게시간-VLOOKUP(A63,지정휴게시간,2,FALSE),K63-J63-휴게시간))</f>
        <v/>
      </c>
      <c r="M63" s="142" t="str">
        <f>IFERROR(VLOOKUP(Text(A63,"m월 d일"),양력휴일,2,FALSE),IFERROR(VLOOKUP(Text(B63,"m월 d일"),음력휴일,2,FALSE),IFERROR(VLOOKUP(A63,양력지정휴일,2,FALSE), IFERROR(VLOOKUP(B63,음력지정휴일,2,FALSE), ""))))</f>
        <v/>
      </c>
      <c r="N63" s="128"/>
      <c r="O63" s="128" t="str">
        <f>IFERROR(VLOOKUP(N63,연차지정일수,2,FALSE),"")</f>
        <v/>
      </c>
      <c r="P63" s="143"/>
      <c r="Q63" s="2"/>
    </row>
    <row r="64">
      <c r="A64" s="129">
        <v>44259.0</v>
      </c>
      <c r="B64" s="129">
        <v>44217.0</v>
      </c>
      <c r="C64" s="128">
        <v>2021.0</v>
      </c>
      <c r="D64" s="128">
        <v>2.0</v>
      </c>
      <c r="E64" s="128">
        <v>1.0</v>
      </c>
      <c r="F64" s="128">
        <v>2021.0</v>
      </c>
      <c r="G64" s="128">
        <v>3.0</v>
      </c>
      <c r="H64" s="128">
        <v>4.0</v>
      </c>
      <c r="I64" s="128" t="s">
        <v>162</v>
      </c>
      <c r="J64" s="99"/>
      <c r="K64" s="99"/>
      <c r="L64" s="141" t="str">
        <f>IF(J64-K64=0,,IFERROR(K64-J64-휴게시간-VLOOKUP(A64,지정휴게시간,2,FALSE),K64-J64-휴게시간))</f>
        <v/>
      </c>
      <c r="M64" s="142" t="str">
        <f>IFERROR(VLOOKUP(Text(A64,"m월 d일"),양력휴일,2,FALSE),IFERROR(VLOOKUP(Text(B64,"m월 d일"),음력휴일,2,FALSE),IFERROR(VLOOKUP(A64,양력지정휴일,2,FALSE), IFERROR(VLOOKUP(B64,음력지정휴일,2,FALSE), ""))))</f>
        <v/>
      </c>
      <c r="N64" s="128"/>
      <c r="O64" s="128" t="str">
        <f>IFERROR(VLOOKUP(N64,연차지정일수,2,FALSE),"")</f>
        <v/>
      </c>
      <c r="P64" s="143"/>
      <c r="Q64" s="2"/>
    </row>
    <row r="65">
      <c r="A65" s="129">
        <v>44260.0</v>
      </c>
      <c r="B65" s="129">
        <v>44218.0</v>
      </c>
      <c r="C65" s="128">
        <v>2021.0</v>
      </c>
      <c r="D65" s="128">
        <v>2.0</v>
      </c>
      <c r="E65" s="128">
        <v>1.0</v>
      </c>
      <c r="F65" s="128">
        <v>2021.0</v>
      </c>
      <c r="G65" s="128">
        <v>3.0</v>
      </c>
      <c r="H65" s="128">
        <v>5.0</v>
      </c>
      <c r="I65" s="128" t="s">
        <v>158</v>
      </c>
      <c r="J65" s="99"/>
      <c r="K65" s="99"/>
      <c r="L65" s="141" t="str">
        <f>IF(J65-K65=0,,IFERROR(K65-J65-휴게시간-VLOOKUP(A65,지정휴게시간,2,FALSE),K65-J65-휴게시간))</f>
        <v/>
      </c>
      <c r="M65" s="142" t="str">
        <f>IFERROR(VLOOKUP(Text(A65,"m월 d일"),양력휴일,2,FALSE),IFERROR(VLOOKUP(Text(B65,"m월 d일"),음력휴일,2,FALSE),IFERROR(VLOOKUP(A65,양력지정휴일,2,FALSE), IFERROR(VLOOKUP(B65,음력지정휴일,2,FALSE), ""))))</f>
        <v/>
      </c>
      <c r="N65" s="128"/>
      <c r="O65" s="128" t="str">
        <f>IFERROR(VLOOKUP(N65,연차지정일수,2,FALSE),"")</f>
        <v/>
      </c>
      <c r="P65" s="143"/>
      <c r="Q65" s="2"/>
    </row>
    <row r="66">
      <c r="A66" s="129">
        <v>44261.0</v>
      </c>
      <c r="B66" s="129">
        <v>44219.0</v>
      </c>
      <c r="C66" s="128">
        <v>2021.0</v>
      </c>
      <c r="D66" s="128">
        <v>2.0</v>
      </c>
      <c r="E66" s="128">
        <v>1.0</v>
      </c>
      <c r="F66" s="128">
        <v>2021.0</v>
      </c>
      <c r="G66" s="128">
        <v>3.0</v>
      </c>
      <c r="H66" s="128">
        <v>6.0</v>
      </c>
      <c r="I66" s="128" t="s">
        <v>159</v>
      </c>
      <c r="J66" s="99"/>
      <c r="K66" s="99"/>
      <c r="L66" s="141" t="str">
        <f>IF(J66-K66=0,,IFERROR(K66-J66-휴게시간-VLOOKUP(A66,지정휴게시간,2,FALSE),K66-J66-휴게시간))</f>
        <v/>
      </c>
      <c r="M66" s="142" t="str">
        <f>IFERROR(VLOOKUP(Text(A66,"m월 d일"),양력휴일,2,FALSE),IFERROR(VLOOKUP(Text(B66,"m월 d일"),음력휴일,2,FALSE),IFERROR(VLOOKUP(A66,양력지정휴일,2,FALSE), IFERROR(VLOOKUP(B66,음력지정휴일,2,FALSE), ""))))</f>
        <v/>
      </c>
      <c r="N66" s="128"/>
      <c r="O66" s="128" t="str">
        <f>IFERROR(VLOOKUP(N66,연차지정일수,2,FALSE),"")</f>
        <v/>
      </c>
      <c r="P66" s="143"/>
      <c r="Q66" s="2"/>
    </row>
    <row r="67">
      <c r="A67" s="129">
        <v>44262.0</v>
      </c>
      <c r="B67" s="129">
        <v>44220.0</v>
      </c>
      <c r="C67" s="128">
        <v>2021.0</v>
      </c>
      <c r="D67" s="128">
        <v>2.0</v>
      </c>
      <c r="E67" s="128">
        <v>1.0</v>
      </c>
      <c r="F67" s="128">
        <v>2021.0</v>
      </c>
      <c r="G67" s="128">
        <v>3.0</v>
      </c>
      <c r="H67" s="128">
        <v>7.0</v>
      </c>
      <c r="I67" s="128" t="s">
        <v>156</v>
      </c>
      <c r="J67" s="99"/>
      <c r="K67" s="99"/>
      <c r="L67" s="141" t="str">
        <f>IF(J67-K67=0,,IFERROR(K67-J67-휴게시간-VLOOKUP(A67,지정휴게시간,2,FALSE),K67-J67-휴게시간))</f>
        <v/>
      </c>
      <c r="M67" s="142" t="str">
        <f>IFERROR(VLOOKUP(Text(A67,"m월 d일"),양력휴일,2,FALSE),IFERROR(VLOOKUP(Text(B67,"m월 d일"),음력휴일,2,FALSE),IFERROR(VLOOKUP(A67,양력지정휴일,2,FALSE), IFERROR(VLOOKUP(B67,음력지정휴일,2,FALSE), ""))))</f>
        <v/>
      </c>
      <c r="N67" s="128"/>
      <c r="O67" s="128" t="str">
        <f>IFERROR(VLOOKUP(N67,연차지정일수,2,FALSE),"")</f>
        <v/>
      </c>
      <c r="P67" s="143"/>
      <c r="Q67" s="2"/>
    </row>
    <row r="68">
      <c r="A68" s="129">
        <v>44263.0</v>
      </c>
      <c r="B68" s="129">
        <v>44221.0</v>
      </c>
      <c r="C68" s="128">
        <v>2021.0</v>
      </c>
      <c r="D68" s="128">
        <v>3.0</v>
      </c>
      <c r="E68" s="128">
        <v>2.0</v>
      </c>
      <c r="F68" s="128">
        <v>2021.0</v>
      </c>
      <c r="G68" s="128">
        <v>3.0</v>
      </c>
      <c r="H68" s="128">
        <v>8.0</v>
      </c>
      <c r="I68" s="128" t="s">
        <v>83</v>
      </c>
      <c r="J68" s="99"/>
      <c r="K68" s="99"/>
      <c r="L68" s="141" t="str">
        <f>IF(J68-K68=0,,IFERROR(K68-J68-휴게시간-VLOOKUP(A68,지정휴게시간,2,FALSE),K68-J68-휴게시간))</f>
        <v/>
      </c>
      <c r="M68" s="142" t="str">
        <f>IFERROR(VLOOKUP(Text(A68,"m월 d일"),양력휴일,2,FALSE),IFERROR(VLOOKUP(Text(B68,"m월 d일"),음력휴일,2,FALSE),IFERROR(VLOOKUP(A68,양력지정휴일,2,FALSE), IFERROR(VLOOKUP(B68,음력지정휴일,2,FALSE), ""))))</f>
        <v/>
      </c>
      <c r="N68" s="128"/>
      <c r="O68" s="128" t="str">
        <f>IFERROR(VLOOKUP(N68,연차지정일수,2,FALSE),"")</f>
        <v/>
      </c>
      <c r="P68" s="143"/>
      <c r="Q68" s="2"/>
    </row>
    <row r="69">
      <c r="A69" s="129">
        <v>44264.0</v>
      </c>
      <c r="B69" s="129">
        <v>44222.0</v>
      </c>
      <c r="C69" s="128">
        <v>2021.0</v>
      </c>
      <c r="D69" s="128">
        <v>3.0</v>
      </c>
      <c r="E69" s="128">
        <v>2.0</v>
      </c>
      <c r="F69" s="128">
        <v>2021.0</v>
      </c>
      <c r="G69" s="128">
        <v>3.0</v>
      </c>
      <c r="H69" s="128">
        <v>9.0</v>
      </c>
      <c r="I69" s="128" t="s">
        <v>160</v>
      </c>
      <c r="J69" s="99"/>
      <c r="K69" s="99"/>
      <c r="L69" s="141" t="str">
        <f>IF(J69-K69=0,,IFERROR(K69-J69-휴게시간-VLOOKUP(A69,지정휴게시간,2,FALSE),K69-J69-휴게시간))</f>
        <v/>
      </c>
      <c r="M69" s="142" t="str">
        <f>IFERROR(VLOOKUP(Text(A69,"m월 d일"),양력휴일,2,FALSE),IFERROR(VLOOKUP(Text(B69,"m월 d일"),음력휴일,2,FALSE),IFERROR(VLOOKUP(A69,양력지정휴일,2,FALSE), IFERROR(VLOOKUP(B69,음력지정휴일,2,FALSE), ""))))</f>
        <v/>
      </c>
      <c r="N69" s="128"/>
      <c r="O69" s="128" t="str">
        <f>IFERROR(VLOOKUP(N69,연차지정일수,2,FALSE),"")</f>
        <v/>
      </c>
      <c r="P69" s="143"/>
      <c r="Q69" s="2"/>
    </row>
    <row r="70">
      <c r="A70" s="129">
        <v>44265.0</v>
      </c>
      <c r="B70" s="129">
        <v>44223.0</v>
      </c>
      <c r="C70" s="128">
        <v>2021.0</v>
      </c>
      <c r="D70" s="128">
        <v>3.0</v>
      </c>
      <c r="E70" s="128">
        <v>2.0</v>
      </c>
      <c r="F70" s="128">
        <v>2021.0</v>
      </c>
      <c r="G70" s="128">
        <v>3.0</v>
      </c>
      <c r="H70" s="128">
        <v>10.0</v>
      </c>
      <c r="I70" s="128" t="s">
        <v>161</v>
      </c>
      <c r="J70" s="99"/>
      <c r="K70" s="99"/>
      <c r="L70" s="141" t="str">
        <f>IF(J70-K70=0,,IFERROR(K70-J70-휴게시간-VLOOKUP(A70,지정휴게시간,2,FALSE),K70-J70-휴게시간))</f>
        <v/>
      </c>
      <c r="M70" s="142" t="str">
        <f>IFERROR(VLOOKUP(Text(A70,"m월 d일"),양력휴일,2,FALSE),IFERROR(VLOOKUP(Text(B70,"m월 d일"),음력휴일,2,FALSE),IFERROR(VLOOKUP(A70,양력지정휴일,2,FALSE), IFERROR(VLOOKUP(B70,음력지정휴일,2,FALSE), ""))))</f>
        <v/>
      </c>
      <c r="N70" s="128"/>
      <c r="O70" s="128" t="str">
        <f>IFERROR(VLOOKUP(N70,연차지정일수,2,FALSE),"")</f>
        <v/>
      </c>
      <c r="P70" s="143"/>
      <c r="Q70" s="2"/>
    </row>
    <row r="71">
      <c r="A71" s="129">
        <v>44266.0</v>
      </c>
      <c r="B71" s="129">
        <v>44224.0</v>
      </c>
      <c r="C71" s="128">
        <v>2021.0</v>
      </c>
      <c r="D71" s="128">
        <v>3.0</v>
      </c>
      <c r="E71" s="128">
        <v>2.0</v>
      </c>
      <c r="F71" s="128">
        <v>2021.0</v>
      </c>
      <c r="G71" s="128">
        <v>3.0</v>
      </c>
      <c r="H71" s="128">
        <v>11.0</v>
      </c>
      <c r="I71" s="128" t="s">
        <v>162</v>
      </c>
      <c r="J71" s="132"/>
      <c r="K71" s="132"/>
      <c r="L71" s="141" t="str">
        <f>IF(J71-K71=0,,IFERROR(K71-J71-휴게시간-VLOOKUP(A71,지정휴게시간,2,FALSE),K71-J71-휴게시간))</f>
        <v/>
      </c>
      <c r="M71" s="142" t="str">
        <f>IFERROR(VLOOKUP(Text(A71,"m월 d일"),양력휴일,2,FALSE),IFERROR(VLOOKUP(Text(B71,"m월 d일"),음력휴일,2,FALSE),IFERROR(VLOOKUP(A71,양력지정휴일,2,FALSE), IFERROR(VLOOKUP(B71,음력지정휴일,2,FALSE), ""))))</f>
        <v/>
      </c>
      <c r="N71" s="128"/>
      <c r="O71" s="128" t="str">
        <f>IFERROR(VLOOKUP(N71,연차지정일수,2,FALSE),"")</f>
        <v/>
      </c>
      <c r="P71" s="143"/>
      <c r="Q71" s="2"/>
    </row>
    <row r="72">
      <c r="A72" s="129">
        <v>44267.0</v>
      </c>
      <c r="B72" s="129">
        <v>44225.0</v>
      </c>
      <c r="C72" s="128">
        <v>2021.0</v>
      </c>
      <c r="D72" s="128">
        <v>3.0</v>
      </c>
      <c r="E72" s="128">
        <v>2.0</v>
      </c>
      <c r="F72" s="128">
        <v>2021.0</v>
      </c>
      <c r="G72" s="128">
        <v>3.0</v>
      </c>
      <c r="H72" s="128">
        <v>12.0</v>
      </c>
      <c r="I72" s="128" t="s">
        <v>158</v>
      </c>
      <c r="J72" s="99"/>
      <c r="K72" s="99"/>
      <c r="L72" s="141" t="str">
        <f>IF(J72-K72=0,,IFERROR(K72-J72-휴게시간-VLOOKUP(A72,지정휴게시간,2,FALSE),K72-J72-휴게시간))</f>
        <v/>
      </c>
      <c r="M72" s="142" t="str">
        <f>IFERROR(VLOOKUP(Text(A72,"m월 d일"),양력휴일,2,FALSE),IFERROR(VLOOKUP(Text(B72,"m월 d일"),음력휴일,2,FALSE),IFERROR(VLOOKUP(A72,양력지정휴일,2,FALSE), IFERROR(VLOOKUP(B72,음력지정휴일,2,FALSE), ""))))</f>
        <v/>
      </c>
      <c r="N72" s="128"/>
      <c r="O72" s="128" t="str">
        <f>IFERROR(VLOOKUP(N72,연차지정일수,2,FALSE),"")</f>
        <v/>
      </c>
      <c r="P72" s="143"/>
      <c r="Q72" s="2"/>
    </row>
    <row r="73">
      <c r="A73" s="129">
        <v>44268.0</v>
      </c>
      <c r="B73" s="129">
        <v>44228.0</v>
      </c>
      <c r="C73" s="128">
        <v>2021.0</v>
      </c>
      <c r="D73" s="128">
        <v>3.0</v>
      </c>
      <c r="E73" s="128">
        <v>2.0</v>
      </c>
      <c r="F73" s="128">
        <v>2021.0</v>
      </c>
      <c r="G73" s="128">
        <v>3.0</v>
      </c>
      <c r="H73" s="128">
        <v>13.0</v>
      </c>
      <c r="I73" s="128" t="s">
        <v>159</v>
      </c>
      <c r="J73" s="99"/>
      <c r="K73" s="99"/>
      <c r="L73" s="141" t="str">
        <f>IF(J73-K73=0,,IFERROR(K73-J73-휴게시간-VLOOKUP(A73,지정휴게시간,2,FALSE),K73-J73-휴게시간))</f>
        <v/>
      </c>
      <c r="M73" s="142" t="str">
        <f>IFERROR(VLOOKUP(Text(A73,"m월 d일"),양력휴일,2,FALSE),IFERROR(VLOOKUP(Text(B73,"m월 d일"),음력휴일,2,FALSE),IFERROR(VLOOKUP(A73,양력지정휴일,2,FALSE), IFERROR(VLOOKUP(B73,음력지정휴일,2,FALSE), ""))))</f>
        <v/>
      </c>
      <c r="N73" s="128"/>
      <c r="O73" s="128" t="str">
        <f>IFERROR(VLOOKUP(N73,연차지정일수,2,FALSE),"")</f>
        <v/>
      </c>
      <c r="P73" s="143"/>
      <c r="Q73" s="2"/>
    </row>
    <row r="74">
      <c r="A74" s="129">
        <v>44269.0</v>
      </c>
      <c r="B74" s="129">
        <v>44229.0</v>
      </c>
      <c r="C74" s="128">
        <v>2021.0</v>
      </c>
      <c r="D74" s="128">
        <v>3.0</v>
      </c>
      <c r="E74" s="128">
        <v>2.0</v>
      </c>
      <c r="F74" s="128">
        <v>2021.0</v>
      </c>
      <c r="G74" s="128">
        <v>3.0</v>
      </c>
      <c r="H74" s="128">
        <v>14.0</v>
      </c>
      <c r="I74" s="128" t="s">
        <v>156</v>
      </c>
      <c r="J74" s="99"/>
      <c r="K74" s="99"/>
      <c r="L74" s="141" t="str">
        <f>IF(J74-K74=0,,IFERROR(K74-J74-휴게시간-VLOOKUP(A74,지정휴게시간,2,FALSE),K74-J74-휴게시간))</f>
        <v/>
      </c>
      <c r="M74" s="142" t="str">
        <f>IFERROR(VLOOKUP(Text(A74,"m월 d일"),양력휴일,2,FALSE),IFERROR(VLOOKUP(Text(B74,"m월 d일"),음력휴일,2,FALSE),IFERROR(VLOOKUP(A74,양력지정휴일,2,FALSE), IFERROR(VLOOKUP(B74,음력지정휴일,2,FALSE), ""))))</f>
        <v/>
      </c>
      <c r="N74" s="128"/>
      <c r="O74" s="128" t="str">
        <f>IFERROR(VLOOKUP(N74,연차지정일수,2,FALSE),"")</f>
        <v/>
      </c>
      <c r="P74" s="143"/>
      <c r="Q74" s="2"/>
    </row>
    <row r="75">
      <c r="A75" s="129">
        <v>44270.0</v>
      </c>
      <c r="B75" s="129">
        <v>44230.0</v>
      </c>
      <c r="C75" s="128">
        <v>2021.0</v>
      </c>
      <c r="D75" s="128">
        <v>3.0</v>
      </c>
      <c r="E75" s="128">
        <v>3.0</v>
      </c>
      <c r="F75" s="128">
        <v>2021.0</v>
      </c>
      <c r="G75" s="128">
        <v>3.0</v>
      </c>
      <c r="H75" s="128">
        <v>15.0</v>
      </c>
      <c r="I75" s="128" t="s">
        <v>83</v>
      </c>
      <c r="J75" s="99"/>
      <c r="K75" s="99"/>
      <c r="L75" s="141" t="str">
        <f>IF(J75-K75=0,,IFERROR(K75-J75-휴게시간-VLOOKUP(A75,지정휴게시간,2,FALSE),K75-J75-휴게시간))</f>
        <v/>
      </c>
      <c r="M75" s="142" t="str">
        <f>IFERROR(VLOOKUP(Text(A75,"m월 d일"),양력휴일,2,FALSE),IFERROR(VLOOKUP(Text(B75,"m월 d일"),음력휴일,2,FALSE),IFERROR(VLOOKUP(A75,양력지정휴일,2,FALSE), IFERROR(VLOOKUP(B75,음력지정휴일,2,FALSE), ""))))</f>
        <v/>
      </c>
      <c r="N75" s="128"/>
      <c r="O75" s="128" t="str">
        <f>IFERROR(VLOOKUP(N75,연차지정일수,2,FALSE),"")</f>
        <v/>
      </c>
      <c r="P75" s="143"/>
      <c r="Q75" s="2"/>
    </row>
    <row r="76">
      <c r="A76" s="129">
        <v>44271.0</v>
      </c>
      <c r="B76" s="129">
        <v>44231.0</v>
      </c>
      <c r="C76" s="128">
        <v>2021.0</v>
      </c>
      <c r="D76" s="128">
        <v>3.0</v>
      </c>
      <c r="E76" s="128">
        <v>3.0</v>
      </c>
      <c r="F76" s="128">
        <v>2021.0</v>
      </c>
      <c r="G76" s="128">
        <v>3.0</v>
      </c>
      <c r="H76" s="128">
        <v>16.0</v>
      </c>
      <c r="I76" s="128" t="s">
        <v>160</v>
      </c>
      <c r="J76" s="99"/>
      <c r="K76" s="99"/>
      <c r="L76" s="141" t="str">
        <f>IF(J76-K76=0,,IFERROR(K76-J76-휴게시간-VLOOKUP(A76,지정휴게시간,2,FALSE),K76-J76-휴게시간))</f>
        <v/>
      </c>
      <c r="M76" s="142" t="str">
        <f>IFERROR(VLOOKUP(Text(A76,"m월 d일"),양력휴일,2,FALSE),IFERROR(VLOOKUP(Text(B76,"m월 d일"),음력휴일,2,FALSE),IFERROR(VLOOKUP(A76,양력지정휴일,2,FALSE), IFERROR(VLOOKUP(B76,음력지정휴일,2,FALSE), ""))))</f>
        <v/>
      </c>
      <c r="N76" s="128"/>
      <c r="O76" s="128" t="str">
        <f>IFERROR(VLOOKUP(N76,연차지정일수,2,FALSE),"")</f>
        <v/>
      </c>
      <c r="P76" s="143"/>
      <c r="Q76" s="2"/>
    </row>
    <row r="77">
      <c r="A77" s="129">
        <v>44272.0</v>
      </c>
      <c r="B77" s="129">
        <v>44232.0</v>
      </c>
      <c r="C77" s="128">
        <v>2021.0</v>
      </c>
      <c r="D77" s="128">
        <v>3.0</v>
      </c>
      <c r="E77" s="128">
        <v>3.0</v>
      </c>
      <c r="F77" s="128">
        <v>2021.0</v>
      </c>
      <c r="G77" s="128">
        <v>3.0</v>
      </c>
      <c r="H77" s="128">
        <v>17.0</v>
      </c>
      <c r="I77" s="128" t="s">
        <v>161</v>
      </c>
      <c r="J77" s="99"/>
      <c r="K77" s="99"/>
      <c r="L77" s="141" t="str">
        <f>IF(J77-K77=0,,IFERROR(K77-J77-휴게시간-VLOOKUP(A77,지정휴게시간,2,FALSE),K77-J77-휴게시간))</f>
        <v/>
      </c>
      <c r="M77" s="142" t="str">
        <f>IFERROR(VLOOKUP(Text(A77,"m월 d일"),양력휴일,2,FALSE),IFERROR(VLOOKUP(Text(B77,"m월 d일"),음력휴일,2,FALSE),IFERROR(VLOOKUP(A77,양력지정휴일,2,FALSE), IFERROR(VLOOKUP(B77,음력지정휴일,2,FALSE), ""))))</f>
        <v/>
      </c>
      <c r="N77" s="128"/>
      <c r="O77" s="128" t="str">
        <f>IFERROR(VLOOKUP(N77,연차지정일수,2,FALSE),"")</f>
        <v/>
      </c>
      <c r="P77" s="143"/>
      <c r="Q77" s="2"/>
    </row>
    <row r="78">
      <c r="A78" s="129">
        <v>44273.0</v>
      </c>
      <c r="B78" s="129">
        <v>44233.0</v>
      </c>
      <c r="C78" s="128">
        <v>2021.0</v>
      </c>
      <c r="D78" s="128">
        <v>3.0</v>
      </c>
      <c r="E78" s="128">
        <v>3.0</v>
      </c>
      <c r="F78" s="128">
        <v>2021.0</v>
      </c>
      <c r="G78" s="128">
        <v>3.0</v>
      </c>
      <c r="H78" s="128">
        <v>18.0</v>
      </c>
      <c r="I78" s="128" t="s">
        <v>162</v>
      </c>
      <c r="J78" s="132"/>
      <c r="K78" s="132"/>
      <c r="L78" s="141" t="str">
        <f>IF(J78-K78=0,,IFERROR(K78-J78-휴게시간-VLOOKUP(A78,지정휴게시간,2,FALSE),K78-J78-휴게시간))</f>
        <v/>
      </c>
      <c r="M78" s="142" t="str">
        <f>IFERROR(VLOOKUP(Text(A78,"m월 d일"),양력휴일,2,FALSE),IFERROR(VLOOKUP(Text(B78,"m월 d일"),음력휴일,2,FALSE),IFERROR(VLOOKUP(A78,양력지정휴일,2,FALSE), IFERROR(VLOOKUP(B78,음력지정휴일,2,FALSE), ""))))</f>
        <v/>
      </c>
      <c r="N78" s="128"/>
      <c r="O78" s="128" t="str">
        <f>IFERROR(VLOOKUP(N78,연차지정일수,2,FALSE),"")</f>
        <v/>
      </c>
      <c r="P78" s="143"/>
      <c r="Q78" s="2"/>
    </row>
    <row r="79">
      <c r="A79" s="129">
        <v>44274.0</v>
      </c>
      <c r="B79" s="129">
        <v>44234.0</v>
      </c>
      <c r="C79" s="128">
        <v>2021.0</v>
      </c>
      <c r="D79" s="128">
        <v>3.0</v>
      </c>
      <c r="E79" s="128">
        <v>3.0</v>
      </c>
      <c r="F79" s="128">
        <v>2021.0</v>
      </c>
      <c r="G79" s="128">
        <v>3.0</v>
      </c>
      <c r="H79" s="128">
        <v>19.0</v>
      </c>
      <c r="I79" s="128" t="s">
        <v>158</v>
      </c>
      <c r="J79" s="99"/>
      <c r="K79" s="99"/>
      <c r="L79" s="141" t="str">
        <f>IF(J79-K79=0,,IFERROR(K79-J79-휴게시간-VLOOKUP(A79,지정휴게시간,2,FALSE),K79-J79-휴게시간))</f>
        <v/>
      </c>
      <c r="M79" s="142" t="str">
        <f>IFERROR(VLOOKUP(Text(A79,"m월 d일"),양력휴일,2,FALSE),IFERROR(VLOOKUP(Text(B79,"m월 d일"),음력휴일,2,FALSE),IFERROR(VLOOKUP(A79,양력지정휴일,2,FALSE), IFERROR(VLOOKUP(B79,음력지정휴일,2,FALSE), ""))))</f>
        <v/>
      </c>
      <c r="N79" s="128"/>
      <c r="O79" s="128" t="str">
        <f>IFERROR(VLOOKUP(N79,연차지정일수,2,FALSE),"")</f>
        <v/>
      </c>
      <c r="P79" s="143"/>
      <c r="Q79" s="2"/>
    </row>
    <row r="80">
      <c r="A80" s="129">
        <v>44275.0</v>
      </c>
      <c r="B80" s="129">
        <v>44235.0</v>
      </c>
      <c r="C80" s="128">
        <v>2021.0</v>
      </c>
      <c r="D80" s="128">
        <v>3.0</v>
      </c>
      <c r="E80" s="128">
        <v>3.0</v>
      </c>
      <c r="F80" s="128">
        <v>2021.0</v>
      </c>
      <c r="G80" s="128">
        <v>3.0</v>
      </c>
      <c r="H80" s="128">
        <v>20.0</v>
      </c>
      <c r="I80" s="128" t="s">
        <v>159</v>
      </c>
      <c r="J80" s="99"/>
      <c r="K80" s="99"/>
      <c r="L80" s="141" t="str">
        <f>IF(J80-K80=0,,IFERROR(K80-J80-휴게시간-VLOOKUP(A80,지정휴게시간,2,FALSE),K80-J80-휴게시간))</f>
        <v/>
      </c>
      <c r="M80" s="142" t="str">
        <f>IFERROR(VLOOKUP(Text(A80,"m월 d일"),양력휴일,2,FALSE),IFERROR(VLOOKUP(Text(B80,"m월 d일"),음력휴일,2,FALSE),IFERROR(VLOOKUP(A80,양력지정휴일,2,FALSE), IFERROR(VLOOKUP(B80,음력지정휴일,2,FALSE), ""))))</f>
        <v/>
      </c>
      <c r="N80" s="128"/>
      <c r="O80" s="128" t="str">
        <f>IFERROR(VLOOKUP(N80,연차지정일수,2,FALSE),"")</f>
        <v/>
      </c>
      <c r="P80" s="143"/>
      <c r="Q80" s="2"/>
    </row>
    <row r="81">
      <c r="A81" s="129">
        <v>44276.0</v>
      </c>
      <c r="B81" s="129">
        <v>44236.0</v>
      </c>
      <c r="C81" s="128">
        <v>2021.0</v>
      </c>
      <c r="D81" s="128">
        <v>3.0</v>
      </c>
      <c r="E81" s="128">
        <v>3.0</v>
      </c>
      <c r="F81" s="128">
        <v>2021.0</v>
      </c>
      <c r="G81" s="128">
        <v>3.0</v>
      </c>
      <c r="H81" s="128">
        <v>21.0</v>
      </c>
      <c r="I81" s="128" t="s">
        <v>156</v>
      </c>
      <c r="J81" s="99"/>
      <c r="K81" s="99"/>
      <c r="L81" s="141" t="str">
        <f>IF(J81-K81=0,,IFERROR(K81-J81-휴게시간-VLOOKUP(A81,지정휴게시간,2,FALSE),K81-J81-휴게시간))</f>
        <v/>
      </c>
      <c r="M81" s="142" t="str">
        <f>IFERROR(VLOOKUP(Text(A81,"m월 d일"),양력휴일,2,FALSE),IFERROR(VLOOKUP(Text(B81,"m월 d일"),음력휴일,2,FALSE),IFERROR(VLOOKUP(A81,양력지정휴일,2,FALSE), IFERROR(VLOOKUP(B81,음력지정휴일,2,FALSE), ""))))</f>
        <v/>
      </c>
      <c r="N81" s="128"/>
      <c r="O81" s="128" t="str">
        <f>IFERROR(VLOOKUP(N81,연차지정일수,2,FALSE),"")</f>
        <v/>
      </c>
      <c r="P81" s="143"/>
      <c r="Q81" s="2"/>
    </row>
    <row r="82">
      <c r="A82" s="129">
        <v>44277.0</v>
      </c>
      <c r="B82" s="129">
        <v>44237.0</v>
      </c>
      <c r="C82" s="128">
        <v>2021.0</v>
      </c>
      <c r="D82" s="128">
        <v>3.0</v>
      </c>
      <c r="E82" s="128">
        <v>4.0</v>
      </c>
      <c r="F82" s="128">
        <v>2021.0</v>
      </c>
      <c r="G82" s="128">
        <v>3.0</v>
      </c>
      <c r="H82" s="128">
        <v>22.0</v>
      </c>
      <c r="I82" s="128" t="s">
        <v>83</v>
      </c>
      <c r="J82" s="99"/>
      <c r="K82" s="99"/>
      <c r="L82" s="141" t="str">
        <f>IF(J82-K82=0,,IFERROR(K82-J82-휴게시간-VLOOKUP(A82,지정휴게시간,2,FALSE),K82-J82-휴게시간))</f>
        <v/>
      </c>
      <c r="M82" s="142" t="str">
        <f>IFERROR(VLOOKUP(Text(A82,"m월 d일"),양력휴일,2,FALSE),IFERROR(VLOOKUP(Text(B82,"m월 d일"),음력휴일,2,FALSE),IFERROR(VLOOKUP(A82,양력지정휴일,2,FALSE), IFERROR(VLOOKUP(B82,음력지정휴일,2,FALSE), ""))))</f>
        <v/>
      </c>
      <c r="N82" s="128"/>
      <c r="O82" s="128" t="str">
        <f>IFERROR(VLOOKUP(N82,연차지정일수,2,FALSE),"")</f>
        <v/>
      </c>
      <c r="P82" s="143"/>
      <c r="Q82" s="2"/>
    </row>
    <row r="83">
      <c r="A83" s="129">
        <v>44278.0</v>
      </c>
      <c r="B83" s="129">
        <v>44238.0</v>
      </c>
      <c r="C83" s="128">
        <v>2021.0</v>
      </c>
      <c r="D83" s="128">
        <v>3.0</v>
      </c>
      <c r="E83" s="128">
        <v>4.0</v>
      </c>
      <c r="F83" s="128">
        <v>2021.0</v>
      </c>
      <c r="G83" s="128">
        <v>3.0</v>
      </c>
      <c r="H83" s="128">
        <v>23.0</v>
      </c>
      <c r="I83" s="128" t="s">
        <v>160</v>
      </c>
      <c r="J83" s="99"/>
      <c r="K83" s="99"/>
      <c r="L83" s="141" t="str">
        <f>IF(J83-K83=0,,IFERROR(K83-J83-휴게시간-VLOOKUP(A83,지정휴게시간,2,FALSE),K83-J83-휴게시간))</f>
        <v/>
      </c>
      <c r="M83" s="142" t="str">
        <f>IFERROR(VLOOKUP(Text(A83,"m월 d일"),양력휴일,2,FALSE),IFERROR(VLOOKUP(Text(B83,"m월 d일"),음력휴일,2,FALSE),IFERROR(VLOOKUP(A83,양력지정휴일,2,FALSE), IFERROR(VLOOKUP(B83,음력지정휴일,2,FALSE), ""))))</f>
        <v/>
      </c>
      <c r="N83" s="128"/>
      <c r="O83" s="128" t="str">
        <f>IFERROR(VLOOKUP(N83,연차지정일수,2,FALSE),"")</f>
        <v/>
      </c>
      <c r="P83" s="143"/>
      <c r="Q83" s="2"/>
    </row>
    <row r="84">
      <c r="A84" s="129">
        <v>44279.0</v>
      </c>
      <c r="B84" s="129">
        <v>44239.0</v>
      </c>
      <c r="C84" s="128">
        <v>2021.0</v>
      </c>
      <c r="D84" s="128">
        <v>3.0</v>
      </c>
      <c r="E84" s="128">
        <v>4.0</v>
      </c>
      <c r="F84" s="128">
        <v>2021.0</v>
      </c>
      <c r="G84" s="128">
        <v>3.0</v>
      </c>
      <c r="H84" s="128">
        <v>24.0</v>
      </c>
      <c r="I84" s="128" t="s">
        <v>161</v>
      </c>
      <c r="J84" s="132"/>
      <c r="K84" s="132"/>
      <c r="L84" s="141" t="str">
        <f>IF(J84-K84=0,,IFERROR(K84-J84-휴게시간-VLOOKUP(A84,지정휴게시간,2,FALSE),K84-J84-휴게시간))</f>
        <v/>
      </c>
      <c r="M84" s="142" t="str">
        <f>IFERROR(VLOOKUP(Text(A84,"m월 d일"),양력휴일,2,FALSE),IFERROR(VLOOKUP(Text(B84,"m월 d일"),음력휴일,2,FALSE),IFERROR(VLOOKUP(A84,양력지정휴일,2,FALSE), IFERROR(VLOOKUP(B84,음력지정휴일,2,FALSE), ""))))</f>
        <v/>
      </c>
      <c r="N84" s="128"/>
      <c r="O84" s="128" t="str">
        <f>IFERROR(VLOOKUP(N84,연차지정일수,2,FALSE),"")</f>
        <v/>
      </c>
      <c r="P84" s="143"/>
      <c r="Q84" s="2"/>
    </row>
    <row r="85">
      <c r="A85" s="129">
        <v>44280.0</v>
      </c>
      <c r="B85" s="129">
        <v>44240.0</v>
      </c>
      <c r="C85" s="128">
        <v>2021.0</v>
      </c>
      <c r="D85" s="128">
        <v>3.0</v>
      </c>
      <c r="E85" s="128">
        <v>4.0</v>
      </c>
      <c r="F85" s="128">
        <v>2021.0</v>
      </c>
      <c r="G85" s="128">
        <v>3.0</v>
      </c>
      <c r="H85" s="128">
        <v>25.0</v>
      </c>
      <c r="I85" s="128" t="s">
        <v>162</v>
      </c>
      <c r="J85" s="132"/>
      <c r="K85" s="132"/>
      <c r="L85" s="141" t="str">
        <f>IF(J85-K85=0,,IFERROR(K85-J85-휴게시간-VLOOKUP(A85,지정휴게시간,2,FALSE),K85-J85-휴게시간))</f>
        <v/>
      </c>
      <c r="M85" s="142" t="str">
        <f>IFERROR(VLOOKUP(Text(A85,"m월 d일"),양력휴일,2,FALSE),IFERROR(VLOOKUP(Text(B85,"m월 d일"),음력휴일,2,FALSE),IFERROR(VLOOKUP(A85,양력지정휴일,2,FALSE), IFERROR(VLOOKUP(B85,음력지정휴일,2,FALSE), ""))))</f>
        <v/>
      </c>
      <c r="N85" s="128"/>
      <c r="O85" s="128" t="str">
        <f>IFERROR(VLOOKUP(N85,연차지정일수,2,FALSE),"")</f>
        <v/>
      </c>
      <c r="P85" s="143"/>
      <c r="Q85" s="2"/>
    </row>
    <row r="86">
      <c r="A86" s="129">
        <v>44281.0</v>
      </c>
      <c r="B86" s="129">
        <v>44241.0</v>
      </c>
      <c r="C86" s="128">
        <v>2021.0</v>
      </c>
      <c r="D86" s="128">
        <v>3.0</v>
      </c>
      <c r="E86" s="128">
        <v>4.0</v>
      </c>
      <c r="F86" s="128">
        <v>2021.0</v>
      </c>
      <c r="G86" s="128">
        <v>3.0</v>
      </c>
      <c r="H86" s="128">
        <v>26.0</v>
      </c>
      <c r="I86" s="128" t="s">
        <v>158</v>
      </c>
      <c r="J86" s="99"/>
      <c r="K86" s="99"/>
      <c r="L86" s="141" t="str">
        <f>IF(J86-K86=0,,IFERROR(K86-J86-휴게시간-VLOOKUP(A86,지정휴게시간,2,FALSE),K86-J86-휴게시간))</f>
        <v/>
      </c>
      <c r="M86" s="142" t="str">
        <f>IFERROR(VLOOKUP(Text(A86,"m월 d일"),양력휴일,2,FALSE),IFERROR(VLOOKUP(Text(B86,"m월 d일"),음력휴일,2,FALSE),IFERROR(VLOOKUP(A86,양력지정휴일,2,FALSE), IFERROR(VLOOKUP(B86,음력지정휴일,2,FALSE), ""))))</f>
        <v/>
      </c>
      <c r="N86" s="128"/>
      <c r="O86" s="128" t="str">
        <f>IFERROR(VLOOKUP(N86,연차지정일수,2,FALSE),"")</f>
        <v/>
      </c>
      <c r="P86" s="143"/>
      <c r="Q86" s="2"/>
    </row>
    <row r="87">
      <c r="A87" s="129">
        <v>44282.0</v>
      </c>
      <c r="B87" s="129">
        <v>44242.0</v>
      </c>
      <c r="C87" s="128">
        <v>2021.0</v>
      </c>
      <c r="D87" s="128">
        <v>3.0</v>
      </c>
      <c r="E87" s="128">
        <v>4.0</v>
      </c>
      <c r="F87" s="128">
        <v>2021.0</v>
      </c>
      <c r="G87" s="128">
        <v>3.0</v>
      </c>
      <c r="H87" s="128">
        <v>27.0</v>
      </c>
      <c r="I87" s="128" t="s">
        <v>159</v>
      </c>
      <c r="J87" s="99"/>
      <c r="K87" s="99"/>
      <c r="L87" s="141" t="str">
        <f>IF(J87-K87=0,,IFERROR(K87-J87-휴게시간-VLOOKUP(A87,지정휴게시간,2,FALSE),K87-J87-휴게시간))</f>
        <v/>
      </c>
      <c r="M87" s="142" t="str">
        <f>IFERROR(VLOOKUP(Text(A87,"m월 d일"),양력휴일,2,FALSE),IFERROR(VLOOKUP(Text(B87,"m월 d일"),음력휴일,2,FALSE),IFERROR(VLOOKUP(A87,양력지정휴일,2,FALSE), IFERROR(VLOOKUP(B87,음력지정휴일,2,FALSE), ""))))</f>
        <v/>
      </c>
      <c r="N87" s="128"/>
      <c r="O87" s="128" t="str">
        <f>IFERROR(VLOOKUP(N87,연차지정일수,2,FALSE),"")</f>
        <v/>
      </c>
      <c r="P87" s="143"/>
      <c r="Q87" s="2"/>
    </row>
    <row r="88">
      <c r="A88" s="129">
        <v>44283.0</v>
      </c>
      <c r="B88" s="129">
        <v>44243.0</v>
      </c>
      <c r="C88" s="128">
        <v>2021.0</v>
      </c>
      <c r="D88" s="128">
        <v>3.0</v>
      </c>
      <c r="E88" s="128">
        <v>4.0</v>
      </c>
      <c r="F88" s="128">
        <v>2021.0</v>
      </c>
      <c r="G88" s="128">
        <v>3.0</v>
      </c>
      <c r="H88" s="128">
        <v>28.0</v>
      </c>
      <c r="I88" s="128" t="s">
        <v>156</v>
      </c>
      <c r="J88" s="99"/>
      <c r="K88" s="99"/>
      <c r="L88" s="141" t="str">
        <f>IF(J88-K88=0,,IFERROR(K88-J88-휴게시간-VLOOKUP(A88,지정휴게시간,2,FALSE),K88-J88-휴게시간))</f>
        <v/>
      </c>
      <c r="M88" s="142" t="str">
        <f>IFERROR(VLOOKUP(Text(A88,"m월 d일"),양력휴일,2,FALSE),IFERROR(VLOOKUP(Text(B88,"m월 d일"),음력휴일,2,FALSE),IFERROR(VLOOKUP(A88,양력지정휴일,2,FALSE), IFERROR(VLOOKUP(B88,음력지정휴일,2,FALSE), ""))))</f>
        <v/>
      </c>
      <c r="N88" s="128"/>
      <c r="O88" s="128" t="str">
        <f>IFERROR(VLOOKUP(N88,연차지정일수,2,FALSE),"")</f>
        <v/>
      </c>
      <c r="P88" s="143"/>
      <c r="Q88" s="2"/>
    </row>
    <row r="89">
      <c r="A89" s="129">
        <v>44284.0</v>
      </c>
      <c r="B89" s="129">
        <v>44244.0</v>
      </c>
      <c r="C89" s="128">
        <v>2021.0</v>
      </c>
      <c r="D89" s="128">
        <v>3.0</v>
      </c>
      <c r="E89" s="128">
        <v>5.0</v>
      </c>
      <c r="F89" s="128">
        <v>2021.0</v>
      </c>
      <c r="G89" s="128">
        <v>3.0</v>
      </c>
      <c r="H89" s="128">
        <v>29.0</v>
      </c>
      <c r="I89" s="128" t="s">
        <v>83</v>
      </c>
      <c r="J89" s="99"/>
      <c r="K89" s="99"/>
      <c r="L89" s="141" t="str">
        <f>IF(J89-K89=0,,IFERROR(K89-J89-휴게시간-VLOOKUP(A89,지정휴게시간,2,FALSE),K89-J89-휴게시간))</f>
        <v/>
      </c>
      <c r="M89" s="142" t="str">
        <f>IFERROR(VLOOKUP(Text(A89,"m월 d일"),양력휴일,2,FALSE),IFERROR(VLOOKUP(Text(B89,"m월 d일"),음력휴일,2,FALSE),IFERROR(VLOOKUP(A89,양력지정휴일,2,FALSE), IFERROR(VLOOKUP(B89,음력지정휴일,2,FALSE), ""))))</f>
        <v/>
      </c>
      <c r="N89" s="128"/>
      <c r="O89" s="128" t="str">
        <f>IFERROR(VLOOKUP(N89,연차지정일수,2,FALSE),"")</f>
        <v/>
      </c>
      <c r="P89" s="143"/>
      <c r="Q89" s="2"/>
    </row>
    <row r="90">
      <c r="A90" s="129">
        <v>44285.0</v>
      </c>
      <c r="B90" s="129">
        <v>44245.0</v>
      </c>
      <c r="C90" s="128">
        <v>2021.0</v>
      </c>
      <c r="D90" s="128">
        <v>3.0</v>
      </c>
      <c r="E90" s="128">
        <v>5.0</v>
      </c>
      <c r="F90" s="128">
        <v>2021.0</v>
      </c>
      <c r="G90" s="128">
        <v>3.0</v>
      </c>
      <c r="H90" s="128">
        <v>30.0</v>
      </c>
      <c r="I90" s="128" t="s">
        <v>160</v>
      </c>
      <c r="J90" s="99"/>
      <c r="K90" s="99"/>
      <c r="L90" s="141" t="str">
        <f>IF(J90-K90=0,,IFERROR(K90-J90-휴게시간-VLOOKUP(A90,지정휴게시간,2,FALSE),K90-J90-휴게시간))</f>
        <v/>
      </c>
      <c r="M90" s="142" t="str">
        <f>IFERROR(VLOOKUP(Text(A90,"m월 d일"),양력휴일,2,FALSE),IFERROR(VLOOKUP(Text(B90,"m월 d일"),음력휴일,2,FALSE),IFERROR(VLOOKUP(A90,양력지정휴일,2,FALSE), IFERROR(VLOOKUP(B90,음력지정휴일,2,FALSE), ""))))</f>
        <v/>
      </c>
      <c r="N90" s="128"/>
      <c r="O90" s="128" t="str">
        <f>IFERROR(VLOOKUP(N90,연차지정일수,2,FALSE),"")</f>
        <v/>
      </c>
      <c r="P90" s="143"/>
      <c r="Q90" s="2"/>
    </row>
    <row r="91">
      <c r="A91" s="129">
        <v>44286.0</v>
      </c>
      <c r="B91" s="129">
        <v>44246.0</v>
      </c>
      <c r="C91" s="128">
        <v>2021.0</v>
      </c>
      <c r="D91" s="128">
        <v>3.0</v>
      </c>
      <c r="E91" s="128">
        <v>5.0</v>
      </c>
      <c r="F91" s="128">
        <v>2021.0</v>
      </c>
      <c r="G91" s="128">
        <v>3.0</v>
      </c>
      <c r="H91" s="128">
        <v>31.0</v>
      </c>
      <c r="I91" s="128" t="s">
        <v>161</v>
      </c>
      <c r="J91" s="99"/>
      <c r="K91" s="99"/>
      <c r="L91" s="141" t="str">
        <f>IF(J91-K91=0,,IFERROR(K91-J91-휴게시간-VLOOKUP(A91,지정휴게시간,2,FALSE),K91-J91-휴게시간))</f>
        <v/>
      </c>
      <c r="M91" s="142" t="str">
        <f>IFERROR(VLOOKUP(Text(A91,"m월 d일"),양력휴일,2,FALSE),IFERROR(VLOOKUP(Text(B91,"m월 d일"),음력휴일,2,FALSE),IFERROR(VLOOKUP(A91,양력지정휴일,2,FALSE), IFERROR(VLOOKUP(B91,음력지정휴일,2,FALSE), ""))))</f>
        <v/>
      </c>
      <c r="N91" s="128"/>
      <c r="O91" s="128" t="str">
        <f>IFERROR(VLOOKUP(N91,연차지정일수,2,FALSE),"")</f>
        <v/>
      </c>
      <c r="P91" s="143"/>
      <c r="Q91" s="2"/>
    </row>
    <row r="92">
      <c r="A92" s="129">
        <v>44317.0</v>
      </c>
      <c r="B92" s="129">
        <v>44275.0</v>
      </c>
      <c r="C92" s="128">
        <v>2021.0</v>
      </c>
      <c r="D92" s="128">
        <v>4.0</v>
      </c>
      <c r="E92" s="128">
        <v>4.0</v>
      </c>
      <c r="F92" s="128">
        <v>2021.0</v>
      </c>
      <c r="G92" s="128">
        <v>5.0</v>
      </c>
      <c r="H92" s="128">
        <v>1.0</v>
      </c>
      <c r="I92" s="128" t="s">
        <v>159</v>
      </c>
      <c r="J92" s="99"/>
      <c r="K92" s="99"/>
      <c r="L92" s="141" t="str">
        <f>IF(J92-K92=0,,IFERROR(K92-J92-휴게시간-VLOOKUP(A92,지정휴게시간,2,FALSE),K92-J92-휴게시간))</f>
        <v/>
      </c>
      <c r="M92" s="142" t="str">
        <f>IFERROR(VLOOKUP(Text(A92,"m월 d일"),양력휴일,2,FALSE),IFERROR(VLOOKUP(Text(B92,"m월 d일"),음력휴일,2,FALSE),IFERROR(VLOOKUP(A92,양력지정휴일,2,FALSE), IFERROR(VLOOKUP(B92,음력지정휴일,2,FALSE), ""))))</f>
        <v>근로자의 날</v>
      </c>
      <c r="N92" s="128"/>
      <c r="O92" s="128" t="str">
        <f>IFERROR(VLOOKUP(N92,연차지정일수,2,FALSE),"")</f>
        <v/>
      </c>
      <c r="P92" s="143"/>
      <c r="Q92" s="2"/>
    </row>
    <row r="93">
      <c r="A93" s="129">
        <v>44318.0</v>
      </c>
      <c r="B93" s="129">
        <v>44276.0</v>
      </c>
      <c r="C93" s="128">
        <v>2021.0</v>
      </c>
      <c r="D93" s="128">
        <v>4.0</v>
      </c>
      <c r="E93" s="128">
        <v>4.0</v>
      </c>
      <c r="F93" s="128">
        <v>2021.0</v>
      </c>
      <c r="G93" s="128">
        <v>5.0</v>
      </c>
      <c r="H93" s="128">
        <v>2.0</v>
      </c>
      <c r="I93" s="128" t="s">
        <v>156</v>
      </c>
      <c r="J93" s="99"/>
      <c r="K93" s="99"/>
      <c r="L93" s="141" t="str">
        <f>IF(J93-K93=0,,IFERROR(K93-J93-휴게시간-VLOOKUP(A93,지정휴게시간,2,FALSE),K93-J93-휴게시간))</f>
        <v/>
      </c>
      <c r="M93" s="142" t="str">
        <f>IFERROR(VLOOKUP(Text(A93,"m월 d일"),양력휴일,2,FALSE),IFERROR(VLOOKUP(Text(B93,"m월 d일"),음력휴일,2,FALSE),IFERROR(VLOOKUP(A93,양력지정휴일,2,FALSE), IFERROR(VLOOKUP(B93,음력지정휴일,2,FALSE), ""))))</f>
        <v/>
      </c>
      <c r="N93" s="128"/>
      <c r="O93" s="128" t="str">
        <f>IFERROR(VLOOKUP(N93,연차지정일수,2,FALSE),"")</f>
        <v/>
      </c>
      <c r="P93" s="143"/>
      <c r="Q93" s="2"/>
    </row>
    <row r="94">
      <c r="A94" s="129">
        <v>44319.0</v>
      </c>
      <c r="B94" s="129">
        <v>44277.0</v>
      </c>
      <c r="C94" s="128">
        <v>2021.0</v>
      </c>
      <c r="D94" s="128">
        <v>5.0</v>
      </c>
      <c r="E94" s="128">
        <v>1.0</v>
      </c>
      <c r="F94" s="128">
        <v>2021.0</v>
      </c>
      <c r="G94" s="128">
        <v>5.0</v>
      </c>
      <c r="H94" s="128">
        <v>3.0</v>
      </c>
      <c r="I94" s="128" t="s">
        <v>83</v>
      </c>
      <c r="J94" s="99"/>
      <c r="K94" s="99"/>
      <c r="L94" s="141" t="str">
        <f>IF(J94-K94=0,,IFERROR(K94-J94-휴게시간-VLOOKUP(A94,지정휴게시간,2,FALSE),K94-J94-휴게시간))</f>
        <v/>
      </c>
      <c r="M94" s="142" t="str">
        <f>IFERROR(VLOOKUP(Text(A94,"m월 d일"),양력휴일,2,FALSE),IFERROR(VLOOKUP(Text(B94,"m월 d일"),음력휴일,2,FALSE),IFERROR(VLOOKUP(A94,양력지정휴일,2,FALSE), IFERROR(VLOOKUP(B94,음력지정휴일,2,FALSE), ""))))</f>
        <v/>
      </c>
      <c r="N94" s="128"/>
      <c r="O94" s="128" t="str">
        <f>IFERROR(VLOOKUP(N94,연차지정일수,2,FALSE),"")</f>
        <v/>
      </c>
      <c r="P94" s="143"/>
      <c r="Q94" s="2"/>
    </row>
    <row r="95">
      <c r="A95" s="129">
        <v>44320.0</v>
      </c>
      <c r="B95" s="129">
        <v>44278.0</v>
      </c>
      <c r="C95" s="128">
        <v>2021.0</v>
      </c>
      <c r="D95" s="128">
        <v>5.0</v>
      </c>
      <c r="E95" s="128">
        <v>1.0</v>
      </c>
      <c r="F95" s="128">
        <v>2021.0</v>
      </c>
      <c r="G95" s="128">
        <v>5.0</v>
      </c>
      <c r="H95" s="128">
        <v>4.0</v>
      </c>
      <c r="I95" s="128" t="s">
        <v>160</v>
      </c>
      <c r="J95" s="99"/>
      <c r="K95" s="99"/>
      <c r="L95" s="141" t="str">
        <f>IF(J95-K95=0,,IFERROR(K95-J95-휴게시간-VLOOKUP(A95,지정휴게시간,2,FALSE),K95-J95-휴게시간))</f>
        <v/>
      </c>
      <c r="M95" s="142" t="str">
        <f>IFERROR(VLOOKUP(Text(A95,"m월 d일"),양력휴일,2,FALSE),IFERROR(VLOOKUP(Text(B95,"m월 d일"),음력휴일,2,FALSE),IFERROR(VLOOKUP(A95,양력지정휴일,2,FALSE), IFERROR(VLOOKUP(B95,음력지정휴일,2,FALSE), ""))))</f>
        <v/>
      </c>
      <c r="N95" s="128"/>
      <c r="O95" s="128" t="str">
        <f>IFERROR(VLOOKUP(N95,연차지정일수,2,FALSE),"")</f>
        <v/>
      </c>
      <c r="P95" s="143"/>
      <c r="Q95" s="2"/>
    </row>
    <row r="96">
      <c r="A96" s="129">
        <v>44321.0</v>
      </c>
      <c r="B96" s="129">
        <v>44279.0</v>
      </c>
      <c r="C96" s="128">
        <v>2021.0</v>
      </c>
      <c r="D96" s="128">
        <v>5.0</v>
      </c>
      <c r="E96" s="128">
        <v>1.0</v>
      </c>
      <c r="F96" s="128">
        <v>2021.0</v>
      </c>
      <c r="G96" s="128">
        <v>5.0</v>
      </c>
      <c r="H96" s="128">
        <v>5.0</v>
      </c>
      <c r="I96" s="128" t="s">
        <v>161</v>
      </c>
      <c r="J96" s="99"/>
      <c r="K96" s="99"/>
      <c r="L96" s="141" t="str">
        <f>IF(J96-K96=0,,IFERROR(K96-J96-휴게시간-VLOOKUP(A96,지정휴게시간,2,FALSE),K96-J96-휴게시간))</f>
        <v/>
      </c>
      <c r="M96" s="142" t="str">
        <f>IFERROR(VLOOKUP(Text(A96,"m월 d일"),양력휴일,2,FALSE),IFERROR(VLOOKUP(Text(B96,"m월 d일"),음력휴일,2,FALSE),IFERROR(VLOOKUP(A96,양력지정휴일,2,FALSE), IFERROR(VLOOKUP(B96,음력지정휴일,2,FALSE), ""))))</f>
        <v>어린이날</v>
      </c>
      <c r="N96" s="128"/>
      <c r="O96" s="128" t="str">
        <f>IFERROR(VLOOKUP(N96,연차지정일수,2,FALSE),"")</f>
        <v/>
      </c>
      <c r="P96" s="143"/>
      <c r="Q96" s="2"/>
    </row>
    <row r="97">
      <c r="A97" s="129">
        <v>44322.0</v>
      </c>
      <c r="B97" s="129">
        <v>44280.0</v>
      </c>
      <c r="C97" s="128">
        <v>2021.0</v>
      </c>
      <c r="D97" s="128">
        <v>5.0</v>
      </c>
      <c r="E97" s="128">
        <v>1.0</v>
      </c>
      <c r="F97" s="128">
        <v>2021.0</v>
      </c>
      <c r="G97" s="128">
        <v>5.0</v>
      </c>
      <c r="H97" s="128">
        <v>6.0</v>
      </c>
      <c r="I97" s="128" t="s">
        <v>162</v>
      </c>
      <c r="J97" s="99"/>
      <c r="K97" s="99"/>
      <c r="L97" s="141" t="str">
        <f>IF(J97-K97=0,,IFERROR(K97-J97-휴게시간-VLOOKUP(A97,지정휴게시간,2,FALSE),K97-J97-휴게시간))</f>
        <v/>
      </c>
      <c r="M97" s="142" t="str">
        <f>IFERROR(VLOOKUP(Text(A97,"m월 d일"),양력휴일,2,FALSE),IFERROR(VLOOKUP(Text(B97,"m월 d일"),음력휴일,2,FALSE),IFERROR(VLOOKUP(A97,양력지정휴일,2,FALSE), IFERROR(VLOOKUP(B97,음력지정휴일,2,FALSE), ""))))</f>
        <v/>
      </c>
      <c r="N97" s="128"/>
      <c r="O97" s="128" t="str">
        <f>IFERROR(VLOOKUP(N97,연차지정일수,2,FALSE),"")</f>
        <v/>
      </c>
      <c r="P97" s="143"/>
      <c r="Q97" s="2"/>
    </row>
    <row r="98">
      <c r="A98" s="129">
        <v>44323.0</v>
      </c>
      <c r="B98" s="129">
        <v>44281.0</v>
      </c>
      <c r="C98" s="128">
        <v>2021.0</v>
      </c>
      <c r="D98" s="128">
        <v>5.0</v>
      </c>
      <c r="E98" s="128">
        <v>1.0</v>
      </c>
      <c r="F98" s="128">
        <v>2021.0</v>
      </c>
      <c r="G98" s="128">
        <v>5.0</v>
      </c>
      <c r="H98" s="128">
        <v>7.0</v>
      </c>
      <c r="I98" s="128" t="s">
        <v>158</v>
      </c>
      <c r="J98" s="99"/>
      <c r="K98" s="99"/>
      <c r="L98" s="141" t="str">
        <f>IF(J98-K98=0,,IFERROR(K98-J98-휴게시간-VLOOKUP(A98,지정휴게시간,2,FALSE),K98-J98-휴게시간))</f>
        <v/>
      </c>
      <c r="M98" s="142" t="str">
        <f>IFERROR(VLOOKUP(Text(A98,"m월 d일"),양력휴일,2,FALSE),IFERROR(VLOOKUP(Text(B98,"m월 d일"),음력휴일,2,FALSE),IFERROR(VLOOKUP(A98,양력지정휴일,2,FALSE), IFERROR(VLOOKUP(B98,음력지정휴일,2,FALSE), ""))))</f>
        <v/>
      </c>
      <c r="N98" s="128"/>
      <c r="O98" s="128" t="str">
        <f>IFERROR(VLOOKUP(N98,연차지정일수,2,FALSE),"")</f>
        <v/>
      </c>
      <c r="P98" s="143"/>
      <c r="Q98" s="2"/>
    </row>
    <row r="99">
      <c r="A99" s="129">
        <v>44324.0</v>
      </c>
      <c r="B99" s="129">
        <v>44282.0</v>
      </c>
      <c r="C99" s="128">
        <v>2021.0</v>
      </c>
      <c r="D99" s="128">
        <v>5.0</v>
      </c>
      <c r="E99" s="128">
        <v>1.0</v>
      </c>
      <c r="F99" s="128">
        <v>2021.0</v>
      </c>
      <c r="G99" s="128">
        <v>5.0</v>
      </c>
      <c r="H99" s="128">
        <v>8.0</v>
      </c>
      <c r="I99" s="128" t="s">
        <v>159</v>
      </c>
      <c r="J99" s="99"/>
      <c r="K99" s="99"/>
      <c r="L99" s="141" t="str">
        <f>IF(J99-K99=0,,IFERROR(K99-J99-휴게시간-VLOOKUP(A99,지정휴게시간,2,FALSE),K99-J99-휴게시간))</f>
        <v/>
      </c>
      <c r="M99" s="142" t="str">
        <f>IFERROR(VLOOKUP(Text(A99,"m월 d일"),양력휴일,2,FALSE),IFERROR(VLOOKUP(Text(B99,"m월 d일"),음력휴일,2,FALSE),IFERROR(VLOOKUP(A99,양력지정휴일,2,FALSE), IFERROR(VLOOKUP(B99,음력지정휴일,2,FALSE), ""))))</f>
        <v/>
      </c>
      <c r="N99" s="128"/>
      <c r="O99" s="128" t="str">
        <f>IFERROR(VLOOKUP(N99,연차지정일수,2,FALSE),"")</f>
        <v/>
      </c>
      <c r="P99" s="143"/>
      <c r="Q99" s="2"/>
    </row>
    <row r="100">
      <c r="A100" s="129">
        <v>44325.0</v>
      </c>
      <c r="B100" s="129">
        <v>44283.0</v>
      </c>
      <c r="C100" s="128">
        <v>2021.0</v>
      </c>
      <c r="D100" s="128">
        <v>5.0</v>
      </c>
      <c r="E100" s="128">
        <v>1.0</v>
      </c>
      <c r="F100" s="128">
        <v>2021.0</v>
      </c>
      <c r="G100" s="128">
        <v>5.0</v>
      </c>
      <c r="H100" s="128">
        <v>9.0</v>
      </c>
      <c r="I100" s="128" t="s">
        <v>156</v>
      </c>
      <c r="J100" s="99"/>
      <c r="K100" s="99"/>
      <c r="L100" s="141" t="str">
        <f>IF(J100-K100=0,,IFERROR(K100-J100-휴게시간-VLOOKUP(A100,지정휴게시간,2,FALSE),K100-J100-휴게시간))</f>
        <v/>
      </c>
      <c r="M100" s="142" t="str">
        <f>IFERROR(VLOOKUP(Text(A100,"m월 d일"),양력휴일,2,FALSE),IFERROR(VLOOKUP(Text(B100,"m월 d일"),음력휴일,2,FALSE),IFERROR(VLOOKUP(A100,양력지정휴일,2,FALSE), IFERROR(VLOOKUP(B100,음력지정휴일,2,FALSE), ""))))</f>
        <v/>
      </c>
      <c r="N100" s="128"/>
      <c r="O100" s="128" t="str">
        <f>IFERROR(VLOOKUP(N100,연차지정일수,2,FALSE),"")</f>
        <v/>
      </c>
      <c r="P100" s="143"/>
      <c r="Q100" s="2"/>
    </row>
    <row r="101">
      <c r="A101" s="129">
        <v>44326.0</v>
      </c>
      <c r="B101" s="129">
        <v>44284.0</v>
      </c>
      <c r="C101" s="128">
        <v>2021.0</v>
      </c>
      <c r="D101" s="128">
        <v>5.0</v>
      </c>
      <c r="E101" s="128">
        <v>2.0</v>
      </c>
      <c r="F101" s="128">
        <v>2021.0</v>
      </c>
      <c r="G101" s="128">
        <v>5.0</v>
      </c>
      <c r="H101" s="128">
        <v>10.0</v>
      </c>
      <c r="I101" s="128" t="s">
        <v>83</v>
      </c>
      <c r="J101" s="99"/>
      <c r="K101" s="99"/>
      <c r="L101" s="141" t="str">
        <f>IF(J101-K101=0,,IFERROR(K101-J101-휴게시간-VLOOKUP(A101,지정휴게시간,2,FALSE),K101-J101-휴게시간))</f>
        <v/>
      </c>
      <c r="M101" s="142" t="str">
        <f>IFERROR(VLOOKUP(Text(A101,"m월 d일"),양력휴일,2,FALSE),IFERROR(VLOOKUP(Text(B101,"m월 d일"),음력휴일,2,FALSE),IFERROR(VLOOKUP(A101,양력지정휴일,2,FALSE), IFERROR(VLOOKUP(B101,음력지정휴일,2,FALSE), ""))))</f>
        <v/>
      </c>
      <c r="N101" s="128"/>
      <c r="O101" s="128" t="str">
        <f>IFERROR(VLOOKUP(N101,연차지정일수,2,FALSE),"")</f>
        <v/>
      </c>
      <c r="P101" s="143"/>
      <c r="Q101" s="2"/>
    </row>
    <row r="102">
      <c r="A102" s="129">
        <v>44327.0</v>
      </c>
      <c r="B102" s="129">
        <v>44285.0</v>
      </c>
      <c r="C102" s="128">
        <v>2021.0</v>
      </c>
      <c r="D102" s="128">
        <v>5.0</v>
      </c>
      <c r="E102" s="128">
        <v>2.0</v>
      </c>
      <c r="F102" s="128">
        <v>2021.0</v>
      </c>
      <c r="G102" s="128">
        <v>5.0</v>
      </c>
      <c r="H102" s="128">
        <v>11.0</v>
      </c>
      <c r="I102" s="128" t="s">
        <v>160</v>
      </c>
      <c r="J102" s="132"/>
      <c r="K102" s="132"/>
      <c r="L102" s="141" t="str">
        <f>IF(J102-K102=0,,IFERROR(K102-J102-휴게시간-VLOOKUP(A102,지정휴게시간,2,FALSE),K102-J102-휴게시간))</f>
        <v/>
      </c>
      <c r="M102" s="142" t="str">
        <f>IFERROR(VLOOKUP(Text(A102,"m월 d일"),양력휴일,2,FALSE),IFERROR(VLOOKUP(Text(B102,"m월 d일"),음력휴일,2,FALSE),IFERROR(VLOOKUP(A102,양력지정휴일,2,FALSE), IFERROR(VLOOKUP(B102,음력지정휴일,2,FALSE), ""))))</f>
        <v/>
      </c>
      <c r="N102" s="128"/>
      <c r="O102" s="128" t="str">
        <f>IFERROR(VLOOKUP(N102,연차지정일수,2,FALSE),"")</f>
        <v/>
      </c>
      <c r="P102" s="143"/>
      <c r="Q102" s="2"/>
    </row>
    <row r="103">
      <c r="A103" s="129">
        <v>44328.0</v>
      </c>
      <c r="B103" s="129">
        <v>44287.0</v>
      </c>
      <c r="C103" s="128">
        <v>2021.0</v>
      </c>
      <c r="D103" s="128">
        <v>5.0</v>
      </c>
      <c r="E103" s="128">
        <v>2.0</v>
      </c>
      <c r="F103" s="128">
        <v>2021.0</v>
      </c>
      <c r="G103" s="128">
        <v>5.0</v>
      </c>
      <c r="H103" s="128">
        <v>12.0</v>
      </c>
      <c r="I103" s="128" t="s">
        <v>161</v>
      </c>
      <c r="J103" s="99"/>
      <c r="K103" s="99"/>
      <c r="L103" s="141" t="str">
        <f>IF(J103-K103=0,,IFERROR(K103-J103-휴게시간-VLOOKUP(A103,지정휴게시간,2,FALSE),K103-J103-휴게시간))</f>
        <v/>
      </c>
      <c r="M103" s="142" t="str">
        <f>IFERROR(VLOOKUP(Text(A103,"m월 d일"),양력휴일,2,FALSE),IFERROR(VLOOKUP(Text(B103,"m월 d일"),음력휴일,2,FALSE),IFERROR(VLOOKUP(A103,양력지정휴일,2,FALSE), IFERROR(VLOOKUP(B103,음력지정휴일,2,FALSE), ""))))</f>
        <v/>
      </c>
      <c r="N103" s="128"/>
      <c r="O103" s="128" t="str">
        <f>IFERROR(VLOOKUP(N103,연차지정일수,2,FALSE),"")</f>
        <v/>
      </c>
      <c r="P103" s="143"/>
      <c r="Q103" s="2"/>
    </row>
    <row r="104">
      <c r="A104" s="129">
        <v>44329.0</v>
      </c>
      <c r="B104" s="129">
        <v>44288.0</v>
      </c>
      <c r="C104" s="128">
        <v>2021.0</v>
      </c>
      <c r="D104" s="128">
        <v>5.0</v>
      </c>
      <c r="E104" s="128">
        <v>2.0</v>
      </c>
      <c r="F104" s="128">
        <v>2021.0</v>
      </c>
      <c r="G104" s="128">
        <v>5.0</v>
      </c>
      <c r="H104" s="128">
        <v>13.0</v>
      </c>
      <c r="I104" s="128" t="s">
        <v>162</v>
      </c>
      <c r="J104" s="99"/>
      <c r="K104" s="99"/>
      <c r="L104" s="141" t="str">
        <f>IF(J104-K104=0,,IFERROR(K104-J104-휴게시간-VLOOKUP(A104,지정휴게시간,2,FALSE),K104-J104-휴게시간))</f>
        <v/>
      </c>
      <c r="M104" s="142" t="str">
        <f>IFERROR(VLOOKUP(Text(A104,"m월 d일"),양력휴일,2,FALSE),IFERROR(VLOOKUP(Text(B104,"m월 d일"),음력휴일,2,FALSE),IFERROR(VLOOKUP(A104,양력지정휴일,2,FALSE), IFERROR(VLOOKUP(B104,음력지정휴일,2,FALSE), ""))))</f>
        <v/>
      </c>
      <c r="N104" s="128"/>
      <c r="O104" s="128" t="str">
        <f>IFERROR(VLOOKUP(N104,연차지정일수,2,FALSE),"")</f>
        <v/>
      </c>
      <c r="P104" s="143"/>
      <c r="Q104" s="2"/>
    </row>
    <row r="105">
      <c r="A105" s="129">
        <v>44330.0</v>
      </c>
      <c r="B105" s="129">
        <v>44289.0</v>
      </c>
      <c r="C105" s="128">
        <v>2021.0</v>
      </c>
      <c r="D105" s="128">
        <v>5.0</v>
      </c>
      <c r="E105" s="128">
        <v>2.0</v>
      </c>
      <c r="F105" s="128">
        <v>2021.0</v>
      </c>
      <c r="G105" s="128">
        <v>5.0</v>
      </c>
      <c r="H105" s="128">
        <v>14.0</v>
      </c>
      <c r="I105" s="128" t="s">
        <v>158</v>
      </c>
      <c r="J105" s="99"/>
      <c r="K105" s="99"/>
      <c r="L105" s="141" t="str">
        <f>IF(J105-K105=0,,IFERROR(K105-J105-휴게시간-VLOOKUP(A105,지정휴게시간,2,FALSE),K105-J105-휴게시간))</f>
        <v/>
      </c>
      <c r="M105" s="142" t="str">
        <f>IFERROR(VLOOKUP(Text(A105,"m월 d일"),양력휴일,2,FALSE),IFERROR(VLOOKUP(Text(B105,"m월 d일"),음력휴일,2,FALSE),IFERROR(VLOOKUP(A105,양력지정휴일,2,FALSE), IFERROR(VLOOKUP(B105,음력지정휴일,2,FALSE), ""))))</f>
        <v/>
      </c>
      <c r="N105" s="128"/>
      <c r="O105" s="128" t="str">
        <f>IFERROR(VLOOKUP(N105,연차지정일수,2,FALSE),"")</f>
        <v/>
      </c>
      <c r="P105" s="143"/>
      <c r="Q105" s="2"/>
    </row>
    <row r="106">
      <c r="A106" s="129">
        <v>44331.0</v>
      </c>
      <c r="B106" s="129">
        <v>44290.0</v>
      </c>
      <c r="C106" s="128">
        <v>2021.0</v>
      </c>
      <c r="D106" s="128">
        <v>5.0</v>
      </c>
      <c r="E106" s="128">
        <v>2.0</v>
      </c>
      <c r="F106" s="128">
        <v>2021.0</v>
      </c>
      <c r="G106" s="128">
        <v>5.0</v>
      </c>
      <c r="H106" s="128">
        <v>15.0</v>
      </c>
      <c r="I106" s="128" t="s">
        <v>159</v>
      </c>
      <c r="J106" s="99"/>
      <c r="K106" s="99"/>
      <c r="L106" s="141" t="str">
        <f>IF(J106-K106=0,,IFERROR(K106-J106-휴게시간-VLOOKUP(A106,지정휴게시간,2,FALSE),K106-J106-휴게시간))</f>
        <v/>
      </c>
      <c r="M106" s="142" t="str">
        <f>IFERROR(VLOOKUP(Text(A106,"m월 d일"),양력휴일,2,FALSE),IFERROR(VLOOKUP(Text(B106,"m월 d일"),음력휴일,2,FALSE),IFERROR(VLOOKUP(A106,양력지정휴일,2,FALSE), IFERROR(VLOOKUP(B106,음력지정휴일,2,FALSE), ""))))</f>
        <v/>
      </c>
      <c r="N106" s="128"/>
      <c r="O106" s="128" t="str">
        <f>IFERROR(VLOOKUP(N106,연차지정일수,2,FALSE),"")</f>
        <v/>
      </c>
      <c r="P106" s="143"/>
      <c r="Q106" s="2"/>
    </row>
    <row r="107">
      <c r="A107" s="129">
        <v>44332.0</v>
      </c>
      <c r="B107" s="129">
        <v>44291.0</v>
      </c>
      <c r="C107" s="128">
        <v>2021.0</v>
      </c>
      <c r="D107" s="128">
        <v>5.0</v>
      </c>
      <c r="E107" s="128">
        <v>2.0</v>
      </c>
      <c r="F107" s="128">
        <v>2021.0</v>
      </c>
      <c r="G107" s="128">
        <v>5.0</v>
      </c>
      <c r="H107" s="128">
        <v>16.0</v>
      </c>
      <c r="I107" s="128" t="s">
        <v>156</v>
      </c>
      <c r="J107" s="99"/>
      <c r="K107" s="99"/>
      <c r="L107" s="141" t="str">
        <f>IF(J107-K107=0,,IFERROR(K107-J107-휴게시간-VLOOKUP(A107,지정휴게시간,2,FALSE),K107-J107-휴게시간))</f>
        <v/>
      </c>
      <c r="M107" s="142" t="str">
        <f>IFERROR(VLOOKUP(Text(A107,"m월 d일"),양력휴일,2,FALSE),IFERROR(VLOOKUP(Text(B107,"m월 d일"),음력휴일,2,FALSE),IFERROR(VLOOKUP(A107,양력지정휴일,2,FALSE), IFERROR(VLOOKUP(B107,음력지정휴일,2,FALSE), ""))))</f>
        <v/>
      </c>
      <c r="N107" s="128"/>
      <c r="O107" s="128" t="str">
        <f>IFERROR(VLOOKUP(N107,연차지정일수,2,FALSE),"")</f>
        <v/>
      </c>
      <c r="P107" s="143"/>
      <c r="Q107" s="2"/>
    </row>
    <row r="108">
      <c r="A108" s="129">
        <v>44333.0</v>
      </c>
      <c r="B108" s="129">
        <v>44292.0</v>
      </c>
      <c r="C108" s="128">
        <v>2021.0</v>
      </c>
      <c r="D108" s="128">
        <v>5.0</v>
      </c>
      <c r="E108" s="128">
        <v>3.0</v>
      </c>
      <c r="F108" s="128">
        <v>2021.0</v>
      </c>
      <c r="G108" s="128">
        <v>5.0</v>
      </c>
      <c r="H108" s="128">
        <v>17.0</v>
      </c>
      <c r="I108" s="128" t="s">
        <v>83</v>
      </c>
      <c r="J108" s="99"/>
      <c r="K108" s="99"/>
      <c r="L108" s="141" t="str">
        <f>IF(J108-K108=0,,IFERROR(K108-J108-휴게시간-VLOOKUP(A108,지정휴게시간,2,FALSE),K108-J108-휴게시간))</f>
        <v/>
      </c>
      <c r="M108" s="142" t="str">
        <f>IFERROR(VLOOKUP(Text(A108,"m월 d일"),양력휴일,2,FALSE),IFERROR(VLOOKUP(Text(B108,"m월 d일"),음력휴일,2,FALSE),IFERROR(VLOOKUP(A108,양력지정휴일,2,FALSE), IFERROR(VLOOKUP(B108,음력지정휴일,2,FALSE), ""))))</f>
        <v/>
      </c>
      <c r="N108" s="128"/>
      <c r="O108" s="128" t="str">
        <f>IFERROR(VLOOKUP(N108,연차지정일수,2,FALSE),"")</f>
        <v/>
      </c>
      <c r="P108" s="143"/>
      <c r="Q108" s="2"/>
    </row>
    <row r="109">
      <c r="A109" s="129">
        <v>44334.0</v>
      </c>
      <c r="B109" s="129">
        <v>44293.0</v>
      </c>
      <c r="C109" s="128">
        <v>2021.0</v>
      </c>
      <c r="D109" s="128">
        <v>5.0</v>
      </c>
      <c r="E109" s="128">
        <v>3.0</v>
      </c>
      <c r="F109" s="128">
        <v>2021.0</v>
      </c>
      <c r="G109" s="128">
        <v>5.0</v>
      </c>
      <c r="H109" s="128">
        <v>18.0</v>
      </c>
      <c r="I109" s="128" t="s">
        <v>160</v>
      </c>
      <c r="J109" s="132"/>
      <c r="K109" s="132"/>
      <c r="L109" s="141" t="str">
        <f>IF(J109-K109=0,,IFERROR(K109-J109-휴게시간-VLOOKUP(A109,지정휴게시간,2,FALSE),K109-J109-휴게시간))</f>
        <v/>
      </c>
      <c r="M109" s="142" t="str">
        <f>IFERROR(VLOOKUP(Text(A109,"m월 d일"),양력휴일,2,FALSE),IFERROR(VLOOKUP(Text(B109,"m월 d일"),음력휴일,2,FALSE),IFERROR(VLOOKUP(A109,양력지정휴일,2,FALSE), IFERROR(VLOOKUP(B109,음력지정휴일,2,FALSE), ""))))</f>
        <v/>
      </c>
      <c r="N109" s="128"/>
      <c r="O109" s="128" t="str">
        <f>IFERROR(VLOOKUP(N109,연차지정일수,2,FALSE),"")</f>
        <v/>
      </c>
      <c r="P109" s="143"/>
      <c r="Q109" s="2"/>
    </row>
    <row r="110">
      <c r="A110" s="129">
        <v>44335.0</v>
      </c>
      <c r="B110" s="129">
        <v>44294.0</v>
      </c>
      <c r="C110" s="128">
        <v>2021.0</v>
      </c>
      <c r="D110" s="128">
        <v>5.0</v>
      </c>
      <c r="E110" s="128">
        <v>3.0</v>
      </c>
      <c r="F110" s="128">
        <v>2021.0</v>
      </c>
      <c r="G110" s="128">
        <v>5.0</v>
      </c>
      <c r="H110" s="128">
        <v>19.0</v>
      </c>
      <c r="I110" s="128" t="s">
        <v>161</v>
      </c>
      <c r="J110" s="99"/>
      <c r="K110" s="99"/>
      <c r="L110" s="141" t="str">
        <f>IF(J110-K110=0,,IFERROR(K110-J110-휴게시간-VLOOKUP(A110,지정휴게시간,2,FALSE),K110-J110-휴게시간))</f>
        <v/>
      </c>
      <c r="M110" s="142" t="str">
        <f>IFERROR(VLOOKUP(Text(A110,"m월 d일"),양력휴일,2,FALSE),IFERROR(VLOOKUP(Text(B110,"m월 d일"),음력휴일,2,FALSE),IFERROR(VLOOKUP(A110,양력지정휴일,2,FALSE), IFERROR(VLOOKUP(B110,음력지정휴일,2,FALSE), ""))))</f>
        <v>부처님오신날</v>
      </c>
      <c r="N110" s="128"/>
      <c r="O110" s="128" t="str">
        <f>IFERROR(VLOOKUP(N110,연차지정일수,2,FALSE),"")</f>
        <v/>
      </c>
      <c r="P110" s="143"/>
      <c r="Q110" s="2"/>
    </row>
    <row r="111">
      <c r="A111" s="129">
        <v>44336.0</v>
      </c>
      <c r="B111" s="129">
        <v>44295.0</v>
      </c>
      <c r="C111" s="128">
        <v>2021.0</v>
      </c>
      <c r="D111" s="128">
        <v>5.0</v>
      </c>
      <c r="E111" s="128">
        <v>3.0</v>
      </c>
      <c r="F111" s="128">
        <v>2021.0</v>
      </c>
      <c r="G111" s="128">
        <v>5.0</v>
      </c>
      <c r="H111" s="128">
        <v>20.0</v>
      </c>
      <c r="I111" s="128" t="s">
        <v>162</v>
      </c>
      <c r="J111" s="99"/>
      <c r="K111" s="99"/>
      <c r="L111" s="141" t="str">
        <f>IF(J111-K111=0,,IFERROR(K111-J111-휴게시간-VLOOKUP(A111,지정휴게시간,2,FALSE),K111-J111-휴게시간))</f>
        <v/>
      </c>
      <c r="M111" s="142" t="str">
        <f>IFERROR(VLOOKUP(Text(A111,"m월 d일"),양력휴일,2,FALSE),IFERROR(VLOOKUP(Text(B111,"m월 d일"),음력휴일,2,FALSE),IFERROR(VLOOKUP(A111,양력지정휴일,2,FALSE), IFERROR(VLOOKUP(B111,음력지정휴일,2,FALSE), ""))))</f>
        <v/>
      </c>
      <c r="N111" s="128"/>
      <c r="O111" s="128" t="str">
        <f>IFERROR(VLOOKUP(N111,연차지정일수,2,FALSE),"")</f>
        <v/>
      </c>
      <c r="P111" s="143"/>
      <c r="Q111" s="2"/>
    </row>
    <row r="112">
      <c r="A112" s="129">
        <v>44337.0</v>
      </c>
      <c r="B112" s="129">
        <v>44296.0</v>
      </c>
      <c r="C112" s="128">
        <v>2021.0</v>
      </c>
      <c r="D112" s="128">
        <v>5.0</v>
      </c>
      <c r="E112" s="128">
        <v>3.0</v>
      </c>
      <c r="F112" s="128">
        <v>2021.0</v>
      </c>
      <c r="G112" s="128">
        <v>5.0</v>
      </c>
      <c r="H112" s="128">
        <v>21.0</v>
      </c>
      <c r="I112" s="128" t="s">
        <v>158</v>
      </c>
      <c r="J112" s="99"/>
      <c r="K112" s="99"/>
      <c r="L112" s="141" t="str">
        <f>IF(J112-K112=0,,IFERROR(K112-J112-휴게시간-VLOOKUP(A112,지정휴게시간,2,FALSE),K112-J112-휴게시간))</f>
        <v/>
      </c>
      <c r="M112" s="142" t="str">
        <f>IFERROR(VLOOKUP(Text(A112,"m월 d일"),양력휴일,2,FALSE),IFERROR(VLOOKUP(Text(B112,"m월 d일"),음력휴일,2,FALSE),IFERROR(VLOOKUP(A112,양력지정휴일,2,FALSE), IFERROR(VLOOKUP(B112,음력지정휴일,2,FALSE), ""))))</f>
        <v/>
      </c>
      <c r="N112" s="128"/>
      <c r="O112" s="128" t="str">
        <f>IFERROR(VLOOKUP(N112,연차지정일수,2,FALSE),"")</f>
        <v/>
      </c>
      <c r="P112" s="143"/>
      <c r="Q112" s="2"/>
    </row>
    <row r="113">
      <c r="A113" s="129">
        <v>44338.0</v>
      </c>
      <c r="B113" s="129">
        <v>44297.0</v>
      </c>
      <c r="C113" s="128">
        <v>2021.0</v>
      </c>
      <c r="D113" s="128">
        <v>5.0</v>
      </c>
      <c r="E113" s="128">
        <v>3.0</v>
      </c>
      <c r="F113" s="128">
        <v>2021.0</v>
      </c>
      <c r="G113" s="128">
        <v>5.0</v>
      </c>
      <c r="H113" s="128">
        <v>22.0</v>
      </c>
      <c r="I113" s="128" t="s">
        <v>159</v>
      </c>
      <c r="J113" s="99"/>
      <c r="K113" s="99"/>
      <c r="L113" s="141" t="str">
        <f>IF(J113-K113=0,,IFERROR(K113-J113-휴게시간-VLOOKUP(A113,지정휴게시간,2,FALSE),K113-J113-휴게시간))</f>
        <v/>
      </c>
      <c r="M113" s="142" t="str">
        <f>IFERROR(VLOOKUP(Text(A113,"m월 d일"),양력휴일,2,FALSE),IFERROR(VLOOKUP(Text(B113,"m월 d일"),음력휴일,2,FALSE),IFERROR(VLOOKUP(A113,양력지정휴일,2,FALSE), IFERROR(VLOOKUP(B113,음력지정휴일,2,FALSE), ""))))</f>
        <v/>
      </c>
      <c r="N113" s="128"/>
      <c r="O113" s="128" t="str">
        <f>IFERROR(VLOOKUP(N113,연차지정일수,2,FALSE),"")</f>
        <v/>
      </c>
      <c r="P113" s="143"/>
      <c r="Q113" s="2"/>
    </row>
    <row r="114">
      <c r="A114" s="129">
        <v>44339.0</v>
      </c>
      <c r="B114" s="129">
        <v>44298.0</v>
      </c>
      <c r="C114" s="128">
        <v>2021.0</v>
      </c>
      <c r="D114" s="128">
        <v>5.0</v>
      </c>
      <c r="E114" s="128">
        <v>3.0</v>
      </c>
      <c r="F114" s="128">
        <v>2021.0</v>
      </c>
      <c r="G114" s="128">
        <v>5.0</v>
      </c>
      <c r="H114" s="128">
        <v>23.0</v>
      </c>
      <c r="I114" s="128" t="s">
        <v>156</v>
      </c>
      <c r="J114" s="99"/>
      <c r="K114" s="99"/>
      <c r="L114" s="141" t="str">
        <f>IF(J114-K114=0,,IFERROR(K114-J114-휴게시간-VLOOKUP(A114,지정휴게시간,2,FALSE),K114-J114-휴게시간))</f>
        <v/>
      </c>
      <c r="M114" s="142" t="str">
        <f>IFERROR(VLOOKUP(Text(A114,"m월 d일"),양력휴일,2,FALSE),IFERROR(VLOOKUP(Text(B114,"m월 d일"),음력휴일,2,FALSE),IFERROR(VLOOKUP(A114,양력지정휴일,2,FALSE), IFERROR(VLOOKUP(B114,음력지정휴일,2,FALSE), ""))))</f>
        <v/>
      </c>
      <c r="N114" s="128"/>
      <c r="O114" s="128" t="str">
        <f>IFERROR(VLOOKUP(N114,연차지정일수,2,FALSE),"")</f>
        <v/>
      </c>
      <c r="P114" s="143"/>
      <c r="Q114" s="2"/>
    </row>
    <row r="115">
      <c r="A115" s="129">
        <v>44340.0</v>
      </c>
      <c r="B115" s="129">
        <v>44299.0</v>
      </c>
      <c r="C115" s="128">
        <v>2021.0</v>
      </c>
      <c r="D115" s="128">
        <v>5.0</v>
      </c>
      <c r="E115" s="128">
        <v>4.0</v>
      </c>
      <c r="F115" s="128">
        <v>2021.0</v>
      </c>
      <c r="G115" s="128">
        <v>5.0</v>
      </c>
      <c r="H115" s="128">
        <v>24.0</v>
      </c>
      <c r="I115" s="128" t="s">
        <v>83</v>
      </c>
      <c r="J115" s="132"/>
      <c r="K115" s="132"/>
      <c r="L115" s="141" t="str">
        <f>IF(J115-K115=0,,IFERROR(K115-J115-휴게시간-VLOOKUP(A115,지정휴게시간,2,FALSE),K115-J115-휴게시간))</f>
        <v/>
      </c>
      <c r="M115" s="142" t="str">
        <f>IFERROR(VLOOKUP(Text(A115,"m월 d일"),양력휴일,2,FALSE),IFERROR(VLOOKUP(Text(B115,"m월 d일"),음력휴일,2,FALSE),IFERROR(VLOOKUP(A115,양력지정휴일,2,FALSE), IFERROR(VLOOKUP(B115,음력지정휴일,2,FALSE), ""))))</f>
        <v/>
      </c>
      <c r="N115" s="128"/>
      <c r="O115" s="128" t="str">
        <f>IFERROR(VLOOKUP(N115,연차지정일수,2,FALSE),"")</f>
        <v/>
      </c>
      <c r="P115" s="143"/>
      <c r="Q115" s="2"/>
    </row>
    <row r="116">
      <c r="A116" s="129">
        <v>44341.0</v>
      </c>
      <c r="B116" s="129">
        <v>44300.0</v>
      </c>
      <c r="C116" s="128">
        <v>2021.0</v>
      </c>
      <c r="D116" s="128">
        <v>5.0</v>
      </c>
      <c r="E116" s="128">
        <v>4.0</v>
      </c>
      <c r="F116" s="128">
        <v>2021.0</v>
      </c>
      <c r="G116" s="128">
        <v>5.0</v>
      </c>
      <c r="H116" s="128">
        <v>25.0</v>
      </c>
      <c r="I116" s="128" t="s">
        <v>160</v>
      </c>
      <c r="J116" s="132"/>
      <c r="K116" s="132"/>
      <c r="L116" s="141" t="str">
        <f>IF(J116-K116=0,,IFERROR(K116-J116-휴게시간-VLOOKUP(A116,지정휴게시간,2,FALSE),K116-J116-휴게시간))</f>
        <v/>
      </c>
      <c r="M116" s="142" t="str">
        <f>IFERROR(VLOOKUP(Text(A116,"m월 d일"),양력휴일,2,FALSE),IFERROR(VLOOKUP(Text(B116,"m월 d일"),음력휴일,2,FALSE),IFERROR(VLOOKUP(A116,양력지정휴일,2,FALSE), IFERROR(VLOOKUP(B116,음력지정휴일,2,FALSE), ""))))</f>
        <v/>
      </c>
      <c r="N116" s="128"/>
      <c r="O116" s="128" t="str">
        <f>IFERROR(VLOOKUP(N116,연차지정일수,2,FALSE),"")</f>
        <v/>
      </c>
      <c r="P116" s="143"/>
      <c r="Q116" s="2"/>
    </row>
    <row r="117">
      <c r="A117" s="129">
        <v>44342.0</v>
      </c>
      <c r="B117" s="129">
        <v>44301.0</v>
      </c>
      <c r="C117" s="128">
        <v>2021.0</v>
      </c>
      <c r="D117" s="128">
        <v>5.0</v>
      </c>
      <c r="E117" s="128">
        <v>4.0</v>
      </c>
      <c r="F117" s="128">
        <v>2021.0</v>
      </c>
      <c r="G117" s="128">
        <v>5.0</v>
      </c>
      <c r="H117" s="128">
        <v>26.0</v>
      </c>
      <c r="I117" s="128" t="s">
        <v>161</v>
      </c>
      <c r="J117" s="99"/>
      <c r="K117" s="99"/>
      <c r="L117" s="141" t="str">
        <f>IF(J117-K117=0,,IFERROR(K117-J117-휴게시간-VLOOKUP(A117,지정휴게시간,2,FALSE),K117-J117-휴게시간))</f>
        <v/>
      </c>
      <c r="M117" s="142" t="str">
        <f>IFERROR(VLOOKUP(Text(A117,"m월 d일"),양력휴일,2,FALSE),IFERROR(VLOOKUP(Text(B117,"m월 d일"),음력휴일,2,FALSE),IFERROR(VLOOKUP(A117,양력지정휴일,2,FALSE), IFERROR(VLOOKUP(B117,음력지정휴일,2,FALSE), ""))))</f>
        <v/>
      </c>
      <c r="N117" s="128"/>
      <c r="O117" s="128" t="str">
        <f>IFERROR(VLOOKUP(N117,연차지정일수,2,FALSE),"")</f>
        <v/>
      </c>
      <c r="P117" s="143"/>
      <c r="Q117" s="2"/>
    </row>
    <row r="118">
      <c r="A118" s="129">
        <v>44343.0</v>
      </c>
      <c r="B118" s="129">
        <v>44302.0</v>
      </c>
      <c r="C118" s="128">
        <v>2021.0</v>
      </c>
      <c r="D118" s="128">
        <v>5.0</v>
      </c>
      <c r="E118" s="128">
        <v>4.0</v>
      </c>
      <c r="F118" s="128">
        <v>2021.0</v>
      </c>
      <c r="G118" s="128">
        <v>5.0</v>
      </c>
      <c r="H118" s="128">
        <v>27.0</v>
      </c>
      <c r="I118" s="128" t="s">
        <v>162</v>
      </c>
      <c r="J118" s="99"/>
      <c r="K118" s="99"/>
      <c r="L118" s="141" t="str">
        <f>IF(J118-K118=0,,IFERROR(K118-J118-휴게시간-VLOOKUP(A118,지정휴게시간,2,FALSE),K118-J118-휴게시간))</f>
        <v/>
      </c>
      <c r="M118" s="142" t="str">
        <f>IFERROR(VLOOKUP(Text(A118,"m월 d일"),양력휴일,2,FALSE),IFERROR(VLOOKUP(Text(B118,"m월 d일"),음력휴일,2,FALSE),IFERROR(VLOOKUP(A118,양력지정휴일,2,FALSE), IFERROR(VLOOKUP(B118,음력지정휴일,2,FALSE), ""))))</f>
        <v/>
      </c>
      <c r="N118" s="128"/>
      <c r="O118" s="128" t="str">
        <f>IFERROR(VLOOKUP(N118,연차지정일수,2,FALSE),"")</f>
        <v/>
      </c>
      <c r="P118" s="143"/>
      <c r="Q118" s="2"/>
    </row>
    <row r="119">
      <c r="A119" s="129">
        <v>44344.0</v>
      </c>
      <c r="B119" s="129">
        <v>44303.0</v>
      </c>
      <c r="C119" s="128">
        <v>2021.0</v>
      </c>
      <c r="D119" s="128">
        <v>5.0</v>
      </c>
      <c r="E119" s="128">
        <v>4.0</v>
      </c>
      <c r="F119" s="128">
        <v>2021.0</v>
      </c>
      <c r="G119" s="128">
        <v>5.0</v>
      </c>
      <c r="H119" s="128">
        <v>28.0</v>
      </c>
      <c r="I119" s="128" t="s">
        <v>158</v>
      </c>
      <c r="J119" s="99"/>
      <c r="K119" s="99"/>
      <c r="L119" s="141" t="str">
        <f>IF(J119-K119=0,,IFERROR(K119-J119-휴게시간-VLOOKUP(A119,지정휴게시간,2,FALSE),K119-J119-휴게시간))</f>
        <v/>
      </c>
      <c r="M119" s="142" t="str">
        <f>IFERROR(VLOOKUP(Text(A119,"m월 d일"),양력휴일,2,FALSE),IFERROR(VLOOKUP(Text(B119,"m월 d일"),음력휴일,2,FALSE),IFERROR(VLOOKUP(A119,양력지정휴일,2,FALSE), IFERROR(VLOOKUP(B119,음력지정휴일,2,FALSE), ""))))</f>
        <v/>
      </c>
      <c r="N119" s="128"/>
      <c r="O119" s="128" t="str">
        <f>IFERROR(VLOOKUP(N119,연차지정일수,2,FALSE),"")</f>
        <v/>
      </c>
      <c r="P119" s="143"/>
      <c r="Q119" s="2"/>
    </row>
    <row r="120">
      <c r="A120" s="129">
        <v>44345.0</v>
      </c>
      <c r="B120" s="129">
        <v>44304.0</v>
      </c>
      <c r="C120" s="128">
        <v>2021.0</v>
      </c>
      <c r="D120" s="128">
        <v>5.0</v>
      </c>
      <c r="E120" s="128">
        <v>4.0</v>
      </c>
      <c r="F120" s="128">
        <v>2021.0</v>
      </c>
      <c r="G120" s="128">
        <v>5.0</v>
      </c>
      <c r="H120" s="128">
        <v>29.0</v>
      </c>
      <c r="I120" s="128" t="s">
        <v>159</v>
      </c>
      <c r="J120" s="99"/>
      <c r="K120" s="99"/>
      <c r="L120" s="141" t="str">
        <f>IF(J120-K120=0,,IFERROR(K120-J120-휴게시간-VLOOKUP(A120,지정휴게시간,2,FALSE),K120-J120-휴게시간))</f>
        <v/>
      </c>
      <c r="M120" s="142" t="str">
        <f>IFERROR(VLOOKUP(Text(A120,"m월 d일"),양력휴일,2,FALSE),IFERROR(VLOOKUP(Text(B120,"m월 d일"),음력휴일,2,FALSE),IFERROR(VLOOKUP(A120,양력지정휴일,2,FALSE), IFERROR(VLOOKUP(B120,음력지정휴일,2,FALSE), ""))))</f>
        <v/>
      </c>
      <c r="N120" s="128"/>
      <c r="O120" s="128" t="str">
        <f>IFERROR(VLOOKUP(N120,연차지정일수,2,FALSE),"")</f>
        <v/>
      </c>
      <c r="P120" s="143"/>
      <c r="Q120" s="2"/>
    </row>
    <row r="121">
      <c r="A121" s="129">
        <v>44346.0</v>
      </c>
      <c r="B121" s="129">
        <v>44305.0</v>
      </c>
      <c r="C121" s="128">
        <v>2021.0</v>
      </c>
      <c r="D121" s="128">
        <v>5.0</v>
      </c>
      <c r="E121" s="128">
        <v>4.0</v>
      </c>
      <c r="F121" s="128">
        <v>2021.0</v>
      </c>
      <c r="G121" s="128">
        <v>5.0</v>
      </c>
      <c r="H121" s="128">
        <v>30.0</v>
      </c>
      <c r="I121" s="128" t="s">
        <v>156</v>
      </c>
      <c r="J121" s="99"/>
      <c r="K121" s="99"/>
      <c r="L121" s="141" t="str">
        <f>IF(J121-K121=0,,IFERROR(K121-J121-휴게시간-VLOOKUP(A121,지정휴게시간,2,FALSE),K121-J121-휴게시간))</f>
        <v/>
      </c>
      <c r="M121" s="142" t="str">
        <f>IFERROR(VLOOKUP(Text(A121,"m월 d일"),양력휴일,2,FALSE),IFERROR(VLOOKUP(Text(B121,"m월 d일"),음력휴일,2,FALSE),IFERROR(VLOOKUP(A121,양력지정휴일,2,FALSE), IFERROR(VLOOKUP(B121,음력지정휴일,2,FALSE), ""))))</f>
        <v/>
      </c>
      <c r="N121" s="128"/>
      <c r="O121" s="128" t="str">
        <f>IFERROR(VLOOKUP(N121,연차지정일수,2,FALSE),"")</f>
        <v/>
      </c>
      <c r="P121" s="143"/>
      <c r="Q121" s="2"/>
    </row>
    <row r="122">
      <c r="A122" s="129">
        <v>44347.0</v>
      </c>
      <c r="B122" s="129">
        <v>44306.0</v>
      </c>
      <c r="C122" s="128">
        <v>2021.0</v>
      </c>
      <c r="D122" s="128">
        <v>5.0</v>
      </c>
      <c r="E122" s="128">
        <v>5.0</v>
      </c>
      <c r="F122" s="128">
        <v>2021.0</v>
      </c>
      <c r="G122" s="128">
        <v>5.0</v>
      </c>
      <c r="H122" s="128">
        <v>31.0</v>
      </c>
      <c r="I122" s="128" t="s">
        <v>83</v>
      </c>
      <c r="J122" s="99"/>
      <c r="K122" s="99"/>
      <c r="L122" s="141" t="str">
        <f>IF(J122-K122=0,,IFERROR(K122-J122-휴게시간-VLOOKUP(A122,지정휴게시간,2,FALSE),K122-J122-휴게시간))</f>
        <v/>
      </c>
      <c r="M122" s="142" t="str">
        <f>IFERROR(VLOOKUP(Text(A122,"m월 d일"),양력휴일,2,FALSE),IFERROR(VLOOKUP(Text(B122,"m월 d일"),음력휴일,2,FALSE),IFERROR(VLOOKUP(A122,양력지정휴일,2,FALSE), IFERROR(VLOOKUP(B122,음력지정휴일,2,FALSE), ""))))</f>
        <v/>
      </c>
      <c r="N122" s="128"/>
      <c r="O122" s="128" t="str">
        <f>IFERROR(VLOOKUP(N122,연차지정일수,2,FALSE),"")</f>
        <v/>
      </c>
      <c r="P122" s="143"/>
      <c r="Q122" s="2"/>
    </row>
    <row r="123">
      <c r="A123" s="129">
        <v>44316.0</v>
      </c>
      <c r="B123" s="129">
        <v>44274.0</v>
      </c>
      <c r="C123" s="128">
        <v>2021.0</v>
      </c>
      <c r="D123" s="128">
        <v>4.0</v>
      </c>
      <c r="E123" s="128">
        <v>4.0</v>
      </c>
      <c r="F123" s="128">
        <v>2021.0</v>
      </c>
      <c r="G123" s="128">
        <v>4.0</v>
      </c>
      <c r="H123" s="128">
        <v>30.0</v>
      </c>
      <c r="I123" s="128" t="s">
        <v>158</v>
      </c>
      <c r="J123" s="99"/>
      <c r="K123" s="99"/>
      <c r="L123" s="141" t="str">
        <f>IF(J123-K123=0,,IFERROR(K123-J123-휴게시간-VLOOKUP(A123,지정휴게시간,2,FALSE),K123-J123-휴게시간))</f>
        <v/>
      </c>
      <c r="M123" s="142" t="str">
        <f>IFERROR(VLOOKUP(Text(A123,"m월 d일"),양력휴일,2,FALSE),IFERROR(VLOOKUP(Text(B123,"m월 d일"),음력휴일,2,FALSE),IFERROR(VLOOKUP(A123,양력지정휴일,2,FALSE), IFERROR(VLOOKUP(B123,음력지정휴일,2,FALSE), ""))))</f>
        <v/>
      </c>
      <c r="N123" s="128"/>
      <c r="O123" s="128" t="str">
        <f>IFERROR(VLOOKUP(N123,연차지정일수,2,FALSE),"")</f>
        <v/>
      </c>
      <c r="P123" s="143"/>
      <c r="Q123" s="2"/>
    </row>
    <row r="124">
      <c r="A124" s="129">
        <v>44315.0</v>
      </c>
      <c r="B124" s="129">
        <v>44273.0</v>
      </c>
      <c r="C124" s="128">
        <v>2021.0</v>
      </c>
      <c r="D124" s="128">
        <v>4.0</v>
      </c>
      <c r="E124" s="128">
        <v>4.0</v>
      </c>
      <c r="F124" s="128">
        <v>2021.0</v>
      </c>
      <c r="G124" s="128">
        <v>4.0</v>
      </c>
      <c r="H124" s="128">
        <v>29.0</v>
      </c>
      <c r="I124" s="128" t="s">
        <v>162</v>
      </c>
      <c r="J124" s="99"/>
      <c r="K124" s="99"/>
      <c r="L124" s="141" t="str">
        <f>IF(J124-K124=0,,IFERROR(K124-J124-휴게시간-VLOOKUP(A124,지정휴게시간,2,FALSE),K124-J124-휴게시간))</f>
        <v/>
      </c>
      <c r="M124" s="142" t="str">
        <f>IFERROR(VLOOKUP(Text(A124,"m월 d일"),양력휴일,2,FALSE),IFERROR(VLOOKUP(Text(B124,"m월 d일"),음력휴일,2,FALSE),IFERROR(VLOOKUP(A124,양력지정휴일,2,FALSE), IFERROR(VLOOKUP(B124,음력지정휴일,2,FALSE), ""))))</f>
        <v/>
      </c>
      <c r="N124" s="128"/>
      <c r="O124" s="128" t="str">
        <f>IFERROR(VLOOKUP(N124,연차지정일수,2,FALSE),"")</f>
        <v/>
      </c>
      <c r="P124" s="143"/>
      <c r="Q124" s="2"/>
    </row>
    <row r="125">
      <c r="A125" s="129">
        <v>44314.0</v>
      </c>
      <c r="B125" s="129">
        <v>44272.0</v>
      </c>
      <c r="C125" s="128">
        <v>2021.0</v>
      </c>
      <c r="D125" s="128">
        <v>4.0</v>
      </c>
      <c r="E125" s="128">
        <v>4.0</v>
      </c>
      <c r="F125" s="128">
        <v>2021.0</v>
      </c>
      <c r="G125" s="128">
        <v>4.0</v>
      </c>
      <c r="H125" s="128">
        <v>28.0</v>
      </c>
      <c r="I125" s="128" t="s">
        <v>161</v>
      </c>
      <c r="J125" s="99"/>
      <c r="K125" s="99"/>
      <c r="L125" s="141" t="str">
        <f>IF(J125-K125=0,,IFERROR(K125-J125-휴게시간-VLOOKUP(A125,지정휴게시간,2,FALSE),K125-J125-휴게시간))</f>
        <v/>
      </c>
      <c r="M125" s="142" t="str">
        <f>IFERROR(VLOOKUP(Text(A125,"m월 d일"),양력휴일,2,FALSE),IFERROR(VLOOKUP(Text(B125,"m월 d일"),음력휴일,2,FALSE),IFERROR(VLOOKUP(A125,양력지정휴일,2,FALSE), IFERROR(VLOOKUP(B125,음력지정휴일,2,FALSE), ""))))</f>
        <v/>
      </c>
      <c r="N125" s="128"/>
      <c r="O125" s="128" t="str">
        <f>IFERROR(VLOOKUP(N125,연차지정일수,2,FALSE),"")</f>
        <v/>
      </c>
      <c r="P125" s="143"/>
      <c r="Q125" s="2"/>
    </row>
    <row r="126">
      <c r="A126" s="129">
        <v>44313.0</v>
      </c>
      <c r="B126" s="129">
        <v>44271.0</v>
      </c>
      <c r="C126" s="128">
        <v>2021.0</v>
      </c>
      <c r="D126" s="128">
        <v>4.0</v>
      </c>
      <c r="E126" s="128">
        <v>4.0</v>
      </c>
      <c r="F126" s="128">
        <v>2021.0</v>
      </c>
      <c r="G126" s="128">
        <v>4.0</v>
      </c>
      <c r="H126" s="128">
        <v>27.0</v>
      </c>
      <c r="I126" s="128" t="s">
        <v>160</v>
      </c>
      <c r="J126" s="99"/>
      <c r="K126" s="99"/>
      <c r="L126" s="141" t="str">
        <f>IF(J126-K126=0,,IFERROR(K126-J126-휴게시간-VLOOKUP(A126,지정휴게시간,2,FALSE),K126-J126-휴게시간))</f>
        <v/>
      </c>
      <c r="M126" s="142" t="str">
        <f>IFERROR(VLOOKUP(Text(A126,"m월 d일"),양력휴일,2,FALSE),IFERROR(VLOOKUP(Text(B126,"m월 d일"),음력휴일,2,FALSE),IFERROR(VLOOKUP(A126,양력지정휴일,2,FALSE), IFERROR(VLOOKUP(B126,음력지정휴일,2,FALSE), ""))))</f>
        <v/>
      </c>
      <c r="N126" s="128"/>
      <c r="O126" s="128" t="str">
        <f>IFERROR(VLOOKUP(N126,연차지정일수,2,FALSE),"")</f>
        <v/>
      </c>
      <c r="P126" s="143"/>
      <c r="Q126" s="2"/>
    </row>
    <row r="127">
      <c r="A127" s="129">
        <v>44312.0</v>
      </c>
      <c r="B127" s="129">
        <v>44270.0</v>
      </c>
      <c r="C127" s="128">
        <v>2021.0</v>
      </c>
      <c r="D127" s="128">
        <v>4.0</v>
      </c>
      <c r="E127" s="128">
        <v>4.0</v>
      </c>
      <c r="F127" s="128">
        <v>2021.0</v>
      </c>
      <c r="G127" s="128">
        <v>4.0</v>
      </c>
      <c r="H127" s="128">
        <v>26.0</v>
      </c>
      <c r="I127" s="128" t="s">
        <v>83</v>
      </c>
      <c r="J127" s="99"/>
      <c r="K127" s="99"/>
      <c r="L127" s="141" t="str">
        <f>IF(J127-K127=0,,IFERROR(K127-J127-휴게시간-VLOOKUP(A127,지정휴게시간,2,FALSE),K127-J127-휴게시간))</f>
        <v/>
      </c>
      <c r="M127" s="142" t="str">
        <f>IFERROR(VLOOKUP(Text(A127,"m월 d일"),양력휴일,2,FALSE),IFERROR(VLOOKUP(Text(B127,"m월 d일"),음력휴일,2,FALSE),IFERROR(VLOOKUP(A127,양력지정휴일,2,FALSE), IFERROR(VLOOKUP(B127,음력지정휴일,2,FALSE), ""))))</f>
        <v/>
      </c>
      <c r="N127" s="128"/>
      <c r="O127" s="128" t="str">
        <f>IFERROR(VLOOKUP(N127,연차지정일수,2,FALSE),"")</f>
        <v/>
      </c>
      <c r="P127" s="143"/>
      <c r="Q127" s="2"/>
    </row>
    <row r="128">
      <c r="A128" s="129">
        <v>44311.0</v>
      </c>
      <c r="B128" s="129">
        <v>44269.0</v>
      </c>
      <c r="C128" s="128">
        <v>2021.0</v>
      </c>
      <c r="D128" s="128">
        <v>4.0</v>
      </c>
      <c r="E128" s="128">
        <v>3.0</v>
      </c>
      <c r="F128" s="128">
        <v>2021.0</v>
      </c>
      <c r="G128" s="128">
        <v>4.0</v>
      </c>
      <c r="H128" s="128">
        <v>25.0</v>
      </c>
      <c r="I128" s="128" t="s">
        <v>156</v>
      </c>
      <c r="J128" s="99"/>
      <c r="K128" s="99"/>
      <c r="L128" s="141" t="str">
        <f>IF(J128-K128=0,,IFERROR(K128-J128-휴게시간-VLOOKUP(A128,지정휴게시간,2,FALSE),K128-J128-휴게시간))</f>
        <v/>
      </c>
      <c r="M128" s="142" t="str">
        <f>IFERROR(VLOOKUP(Text(A128,"m월 d일"),양력휴일,2,FALSE),IFERROR(VLOOKUP(Text(B128,"m월 d일"),음력휴일,2,FALSE),IFERROR(VLOOKUP(A128,양력지정휴일,2,FALSE), IFERROR(VLOOKUP(B128,음력지정휴일,2,FALSE), ""))))</f>
        <v/>
      </c>
      <c r="N128" s="128"/>
      <c r="O128" s="128" t="str">
        <f>IFERROR(VLOOKUP(N128,연차지정일수,2,FALSE),"")</f>
        <v/>
      </c>
      <c r="P128" s="143"/>
      <c r="Q128" s="2"/>
    </row>
    <row r="129">
      <c r="A129" s="129">
        <v>44310.0</v>
      </c>
      <c r="B129" s="129">
        <v>44268.0</v>
      </c>
      <c r="C129" s="128">
        <v>2021.0</v>
      </c>
      <c r="D129" s="128">
        <v>4.0</v>
      </c>
      <c r="E129" s="128">
        <v>3.0</v>
      </c>
      <c r="F129" s="128">
        <v>2021.0</v>
      </c>
      <c r="G129" s="128">
        <v>4.0</v>
      </c>
      <c r="H129" s="128">
        <v>24.0</v>
      </c>
      <c r="I129" s="128" t="s">
        <v>159</v>
      </c>
      <c r="J129" s="99"/>
      <c r="K129" s="99"/>
      <c r="L129" s="141" t="str">
        <f>IF(J129-K129=0,,IFERROR(K129-J129-휴게시간-VLOOKUP(A129,지정휴게시간,2,FALSE),K129-J129-휴게시간))</f>
        <v/>
      </c>
      <c r="M129" s="142" t="str">
        <f>IFERROR(VLOOKUP(Text(A129,"m월 d일"),양력휴일,2,FALSE),IFERROR(VLOOKUP(Text(B129,"m월 d일"),음력휴일,2,FALSE),IFERROR(VLOOKUP(A129,양력지정휴일,2,FALSE), IFERROR(VLOOKUP(B129,음력지정휴일,2,FALSE), ""))))</f>
        <v/>
      </c>
      <c r="N129" s="128"/>
      <c r="O129" s="128" t="str">
        <f>IFERROR(VLOOKUP(N129,연차지정일수,2,FALSE),"")</f>
        <v/>
      </c>
      <c r="P129" s="143"/>
      <c r="Q129" s="2"/>
    </row>
    <row r="130">
      <c r="A130" s="129">
        <v>44309.0</v>
      </c>
      <c r="B130" s="129">
        <v>44267.0</v>
      </c>
      <c r="C130" s="128">
        <v>2021.0</v>
      </c>
      <c r="D130" s="128">
        <v>4.0</v>
      </c>
      <c r="E130" s="128">
        <v>3.0</v>
      </c>
      <c r="F130" s="128">
        <v>2021.0</v>
      </c>
      <c r="G130" s="128">
        <v>4.0</v>
      </c>
      <c r="H130" s="128">
        <v>23.0</v>
      </c>
      <c r="I130" s="128" t="s">
        <v>158</v>
      </c>
      <c r="J130" s="99"/>
      <c r="K130" s="99"/>
      <c r="L130" s="141" t="str">
        <f>IF(J130-K130=0,,IFERROR(K130-J130-휴게시간-VLOOKUP(A130,지정휴게시간,2,FALSE),K130-J130-휴게시간))</f>
        <v/>
      </c>
      <c r="M130" s="142" t="str">
        <f>IFERROR(VLOOKUP(Text(A130,"m월 d일"),양력휴일,2,FALSE),IFERROR(VLOOKUP(Text(B130,"m월 d일"),음력휴일,2,FALSE),IFERROR(VLOOKUP(A130,양력지정휴일,2,FALSE), IFERROR(VLOOKUP(B130,음력지정휴일,2,FALSE), ""))))</f>
        <v/>
      </c>
      <c r="N130" s="128"/>
      <c r="O130" s="128" t="str">
        <f>IFERROR(VLOOKUP(N130,연차지정일수,2,FALSE),"")</f>
        <v/>
      </c>
      <c r="P130" s="143"/>
      <c r="Q130" s="2"/>
    </row>
    <row r="131">
      <c r="A131" s="129">
        <v>44308.0</v>
      </c>
      <c r="B131" s="129">
        <v>44266.0</v>
      </c>
      <c r="C131" s="128">
        <v>2021.0</v>
      </c>
      <c r="D131" s="128">
        <v>4.0</v>
      </c>
      <c r="E131" s="128">
        <v>3.0</v>
      </c>
      <c r="F131" s="128">
        <v>2021.0</v>
      </c>
      <c r="G131" s="128">
        <v>4.0</v>
      </c>
      <c r="H131" s="128">
        <v>22.0</v>
      </c>
      <c r="I131" s="128" t="s">
        <v>162</v>
      </c>
      <c r="J131" s="99"/>
      <c r="K131" s="99"/>
      <c r="L131" s="141" t="str">
        <f>IF(J131-K131=0,,IFERROR(K131-J131-휴게시간-VLOOKUP(A131,지정휴게시간,2,FALSE),K131-J131-휴게시간))</f>
        <v/>
      </c>
      <c r="M131" s="142" t="str">
        <f>IFERROR(VLOOKUP(Text(A131,"m월 d일"),양력휴일,2,FALSE),IFERROR(VLOOKUP(Text(B131,"m월 d일"),음력휴일,2,FALSE),IFERROR(VLOOKUP(A131,양력지정휴일,2,FALSE), IFERROR(VLOOKUP(B131,음력지정휴일,2,FALSE), ""))))</f>
        <v/>
      </c>
      <c r="N131" s="128"/>
      <c r="O131" s="128" t="str">
        <f>IFERROR(VLOOKUP(N131,연차지정일수,2,FALSE),"")</f>
        <v/>
      </c>
      <c r="P131" s="143"/>
      <c r="Q131" s="2"/>
    </row>
    <row r="132">
      <c r="A132" s="129">
        <v>44307.0</v>
      </c>
      <c r="B132" s="129">
        <v>44265.0</v>
      </c>
      <c r="C132" s="128">
        <v>2021.0</v>
      </c>
      <c r="D132" s="128">
        <v>4.0</v>
      </c>
      <c r="E132" s="128">
        <v>3.0</v>
      </c>
      <c r="F132" s="128">
        <v>2021.0</v>
      </c>
      <c r="G132" s="128">
        <v>4.0</v>
      </c>
      <c r="H132" s="128">
        <v>21.0</v>
      </c>
      <c r="I132" s="128" t="s">
        <v>161</v>
      </c>
      <c r="J132" s="99"/>
      <c r="K132" s="99"/>
      <c r="L132" s="141" t="str">
        <f>IF(J132-K132=0,,IFERROR(K132-J132-휴게시간-VLOOKUP(A132,지정휴게시간,2,FALSE),K132-J132-휴게시간))</f>
        <v/>
      </c>
      <c r="M132" s="142" t="str">
        <f>IFERROR(VLOOKUP(Text(A132,"m월 d일"),양력휴일,2,FALSE),IFERROR(VLOOKUP(Text(B132,"m월 d일"),음력휴일,2,FALSE),IFERROR(VLOOKUP(A132,양력지정휴일,2,FALSE), IFERROR(VLOOKUP(B132,음력지정휴일,2,FALSE), ""))))</f>
        <v/>
      </c>
      <c r="N132" s="128"/>
      <c r="O132" s="128" t="str">
        <f>IFERROR(VLOOKUP(N132,연차지정일수,2,FALSE),"")</f>
        <v/>
      </c>
      <c r="P132" s="143"/>
      <c r="Q132" s="2"/>
    </row>
    <row r="133">
      <c r="A133" s="129">
        <v>44306.0</v>
      </c>
      <c r="B133" s="129">
        <v>44264.0</v>
      </c>
      <c r="C133" s="128">
        <v>2021.0</v>
      </c>
      <c r="D133" s="128">
        <v>4.0</v>
      </c>
      <c r="E133" s="128">
        <v>3.0</v>
      </c>
      <c r="F133" s="128">
        <v>2021.0</v>
      </c>
      <c r="G133" s="128">
        <v>4.0</v>
      </c>
      <c r="H133" s="128">
        <v>20.0</v>
      </c>
      <c r="I133" s="128" t="s">
        <v>160</v>
      </c>
      <c r="J133" s="99"/>
      <c r="K133" s="99"/>
      <c r="L133" s="141" t="str">
        <f>IF(J133-K133=0,,IFERROR(K133-J133-휴게시간-VLOOKUP(A133,지정휴게시간,2,FALSE),K133-J133-휴게시간))</f>
        <v/>
      </c>
      <c r="M133" s="142" t="str">
        <f>IFERROR(VLOOKUP(Text(A133,"m월 d일"),양력휴일,2,FALSE),IFERROR(VLOOKUP(Text(B133,"m월 d일"),음력휴일,2,FALSE),IFERROR(VLOOKUP(A133,양력지정휴일,2,FALSE), IFERROR(VLOOKUP(B133,음력지정휴일,2,FALSE), ""))))</f>
        <v/>
      </c>
      <c r="N133" s="128"/>
      <c r="O133" s="128" t="str">
        <f>IFERROR(VLOOKUP(N133,연차지정일수,2,FALSE),"")</f>
        <v/>
      </c>
      <c r="P133" s="143"/>
      <c r="Q133" s="2"/>
    </row>
    <row r="134">
      <c r="A134" s="129">
        <v>44305.0</v>
      </c>
      <c r="B134" s="129">
        <v>44263.0</v>
      </c>
      <c r="C134" s="128">
        <v>2021.0</v>
      </c>
      <c r="D134" s="128">
        <v>4.0</v>
      </c>
      <c r="E134" s="128">
        <v>3.0</v>
      </c>
      <c r="F134" s="128">
        <v>2021.0</v>
      </c>
      <c r="G134" s="128">
        <v>4.0</v>
      </c>
      <c r="H134" s="128">
        <v>19.0</v>
      </c>
      <c r="I134" s="128" t="s">
        <v>83</v>
      </c>
      <c r="J134" s="99"/>
      <c r="K134" s="99"/>
      <c r="L134" s="141" t="str">
        <f>IF(J134-K134=0,,IFERROR(K134-J134-휴게시간-VLOOKUP(A134,지정휴게시간,2,FALSE),K134-J134-휴게시간))</f>
        <v/>
      </c>
      <c r="M134" s="142" t="str">
        <f>IFERROR(VLOOKUP(Text(A134,"m월 d일"),양력휴일,2,FALSE),IFERROR(VLOOKUP(Text(B134,"m월 d일"),음력휴일,2,FALSE),IFERROR(VLOOKUP(A134,양력지정휴일,2,FALSE), IFERROR(VLOOKUP(B134,음력지정휴일,2,FALSE), ""))))</f>
        <v/>
      </c>
      <c r="N134" s="128"/>
      <c r="O134" s="128" t="str">
        <f>IFERROR(VLOOKUP(N134,연차지정일수,2,FALSE),"")</f>
        <v/>
      </c>
      <c r="P134" s="143"/>
      <c r="Q134" s="2"/>
    </row>
    <row r="135">
      <c r="A135" s="129">
        <v>44304.0</v>
      </c>
      <c r="B135" s="129">
        <v>44262.0</v>
      </c>
      <c r="C135" s="128">
        <v>2021.0</v>
      </c>
      <c r="D135" s="128">
        <v>4.0</v>
      </c>
      <c r="E135" s="128">
        <v>2.0</v>
      </c>
      <c r="F135" s="128">
        <v>2021.0</v>
      </c>
      <c r="G135" s="128">
        <v>4.0</v>
      </c>
      <c r="H135" s="128">
        <v>18.0</v>
      </c>
      <c r="I135" s="128" t="s">
        <v>156</v>
      </c>
      <c r="J135" s="99"/>
      <c r="K135" s="99"/>
      <c r="L135" s="141" t="str">
        <f>IF(J135-K135=0,,IFERROR(K135-J135-휴게시간-VLOOKUP(A135,지정휴게시간,2,FALSE),K135-J135-휴게시간))</f>
        <v/>
      </c>
      <c r="M135" s="142" t="str">
        <f>IFERROR(VLOOKUP(Text(A135,"m월 d일"),양력휴일,2,FALSE),IFERROR(VLOOKUP(Text(B135,"m월 d일"),음력휴일,2,FALSE),IFERROR(VLOOKUP(A135,양력지정휴일,2,FALSE), IFERROR(VLOOKUP(B135,음력지정휴일,2,FALSE), ""))))</f>
        <v/>
      </c>
      <c r="N135" s="128"/>
      <c r="O135" s="128" t="str">
        <f>IFERROR(VLOOKUP(N135,연차지정일수,2,FALSE),"")</f>
        <v/>
      </c>
      <c r="P135" s="143"/>
      <c r="Q135" s="2"/>
    </row>
    <row r="136">
      <c r="A136" s="129">
        <v>44303.0</v>
      </c>
      <c r="B136" s="129">
        <v>44261.0</v>
      </c>
      <c r="C136" s="128">
        <v>2021.0</v>
      </c>
      <c r="D136" s="128">
        <v>4.0</v>
      </c>
      <c r="E136" s="128">
        <v>2.0</v>
      </c>
      <c r="F136" s="128">
        <v>2021.0</v>
      </c>
      <c r="G136" s="128">
        <v>4.0</v>
      </c>
      <c r="H136" s="128">
        <v>17.0</v>
      </c>
      <c r="I136" s="128" t="s">
        <v>159</v>
      </c>
      <c r="J136" s="99"/>
      <c r="K136" s="99"/>
      <c r="L136" s="141" t="str">
        <f>IF(J136-K136=0,,IFERROR(K136-J136-휴게시간-VLOOKUP(A136,지정휴게시간,2,FALSE),K136-J136-휴게시간))</f>
        <v/>
      </c>
      <c r="M136" s="142" t="str">
        <f>IFERROR(VLOOKUP(Text(A136,"m월 d일"),양력휴일,2,FALSE),IFERROR(VLOOKUP(Text(B136,"m월 d일"),음력휴일,2,FALSE),IFERROR(VLOOKUP(A136,양력지정휴일,2,FALSE), IFERROR(VLOOKUP(B136,음력지정휴일,2,FALSE), ""))))</f>
        <v/>
      </c>
      <c r="N136" s="128"/>
      <c r="O136" s="128" t="str">
        <f>IFERROR(VLOOKUP(N136,연차지정일수,2,FALSE),"")</f>
        <v/>
      </c>
      <c r="P136" s="143"/>
      <c r="Q136" s="2"/>
    </row>
    <row r="137">
      <c r="A137" s="129">
        <v>44302.0</v>
      </c>
      <c r="B137" s="129">
        <v>44260.0</v>
      </c>
      <c r="C137" s="128">
        <v>2021.0</v>
      </c>
      <c r="D137" s="128">
        <v>4.0</v>
      </c>
      <c r="E137" s="128">
        <v>2.0</v>
      </c>
      <c r="F137" s="128">
        <v>2021.0</v>
      </c>
      <c r="G137" s="128">
        <v>4.0</v>
      </c>
      <c r="H137" s="128">
        <v>16.0</v>
      </c>
      <c r="I137" s="128" t="s">
        <v>158</v>
      </c>
      <c r="J137" s="99"/>
      <c r="K137" s="99"/>
      <c r="L137" s="141" t="str">
        <f>IF(J137-K137=0,,IFERROR(K137-J137-휴게시간-VLOOKUP(A137,지정휴게시간,2,FALSE),K137-J137-휴게시간))</f>
        <v/>
      </c>
      <c r="M137" s="142" t="str">
        <f>IFERROR(VLOOKUP(Text(A137,"m월 d일"),양력휴일,2,FALSE),IFERROR(VLOOKUP(Text(B137,"m월 d일"),음력휴일,2,FALSE),IFERROR(VLOOKUP(A137,양력지정휴일,2,FALSE), IFERROR(VLOOKUP(B137,음력지정휴일,2,FALSE), ""))))</f>
        <v/>
      </c>
      <c r="N137" s="128"/>
      <c r="O137" s="128" t="str">
        <f>IFERROR(VLOOKUP(N137,연차지정일수,2,FALSE),"")</f>
        <v/>
      </c>
      <c r="P137" s="143"/>
      <c r="Q137" s="2"/>
    </row>
    <row r="138">
      <c r="A138" s="129">
        <v>44301.0</v>
      </c>
      <c r="B138" s="129">
        <v>44259.0</v>
      </c>
      <c r="C138" s="128">
        <v>2021.0</v>
      </c>
      <c r="D138" s="128">
        <v>4.0</v>
      </c>
      <c r="E138" s="128">
        <v>2.0</v>
      </c>
      <c r="F138" s="128">
        <v>2021.0</v>
      </c>
      <c r="G138" s="128">
        <v>4.0</v>
      </c>
      <c r="H138" s="128">
        <v>15.0</v>
      </c>
      <c r="I138" s="128" t="s">
        <v>162</v>
      </c>
      <c r="J138" s="99"/>
      <c r="K138" s="99"/>
      <c r="L138" s="141" t="str">
        <f>IF(J138-K138=0,,IFERROR(K138-J138-휴게시간-VLOOKUP(A138,지정휴게시간,2,FALSE),K138-J138-휴게시간))</f>
        <v/>
      </c>
      <c r="M138" s="142" t="str">
        <f>IFERROR(VLOOKUP(Text(A138,"m월 d일"),양력휴일,2,FALSE),IFERROR(VLOOKUP(Text(B138,"m월 d일"),음력휴일,2,FALSE),IFERROR(VLOOKUP(A138,양력지정휴일,2,FALSE), IFERROR(VLOOKUP(B138,음력지정휴일,2,FALSE), ""))))</f>
        <v/>
      </c>
      <c r="N138" s="128"/>
      <c r="O138" s="128" t="str">
        <f>IFERROR(VLOOKUP(N138,연차지정일수,2,FALSE),"")</f>
        <v/>
      </c>
      <c r="P138" s="143"/>
      <c r="Q138" s="2"/>
    </row>
    <row r="139">
      <c r="A139" s="129">
        <v>44300.0</v>
      </c>
      <c r="B139" s="129">
        <v>44258.0</v>
      </c>
      <c r="C139" s="128">
        <v>2021.0</v>
      </c>
      <c r="D139" s="128">
        <v>4.0</v>
      </c>
      <c r="E139" s="128">
        <v>2.0</v>
      </c>
      <c r="F139" s="128">
        <v>2021.0</v>
      </c>
      <c r="G139" s="128">
        <v>4.0</v>
      </c>
      <c r="H139" s="128">
        <v>14.0</v>
      </c>
      <c r="I139" s="128" t="s">
        <v>161</v>
      </c>
      <c r="J139" s="99"/>
      <c r="K139" s="99"/>
      <c r="L139" s="141" t="str">
        <f>IF(J139-K139=0,,IFERROR(K139-J139-휴게시간-VLOOKUP(A139,지정휴게시간,2,FALSE),K139-J139-휴게시간))</f>
        <v/>
      </c>
      <c r="M139" s="142" t="str">
        <f>IFERROR(VLOOKUP(Text(A139,"m월 d일"),양력휴일,2,FALSE),IFERROR(VLOOKUP(Text(B139,"m월 d일"),음력휴일,2,FALSE),IFERROR(VLOOKUP(A139,양력지정휴일,2,FALSE), IFERROR(VLOOKUP(B139,음력지정휴일,2,FALSE), ""))))</f>
        <v/>
      </c>
      <c r="N139" s="128"/>
      <c r="O139" s="128" t="str">
        <f>IFERROR(VLOOKUP(N139,연차지정일수,2,FALSE),"")</f>
        <v/>
      </c>
      <c r="P139" s="143"/>
      <c r="Q139" s="2"/>
    </row>
    <row r="140">
      <c r="A140" s="129">
        <v>44299.0</v>
      </c>
      <c r="B140" s="129">
        <v>44257.0</v>
      </c>
      <c r="C140" s="128">
        <v>2021.0</v>
      </c>
      <c r="D140" s="128">
        <v>4.0</v>
      </c>
      <c r="E140" s="128">
        <v>2.0</v>
      </c>
      <c r="F140" s="128">
        <v>2021.0</v>
      </c>
      <c r="G140" s="128">
        <v>4.0</v>
      </c>
      <c r="H140" s="128">
        <v>13.0</v>
      </c>
      <c r="I140" s="128" t="s">
        <v>160</v>
      </c>
      <c r="J140" s="99"/>
      <c r="K140" s="99"/>
      <c r="L140" s="141" t="str">
        <f>IF(J140-K140=0,,IFERROR(K140-J140-휴게시간-VLOOKUP(A140,지정휴게시간,2,FALSE),K140-J140-휴게시간))</f>
        <v/>
      </c>
      <c r="M140" s="142" t="str">
        <f>IFERROR(VLOOKUP(Text(A140,"m월 d일"),양력휴일,2,FALSE),IFERROR(VLOOKUP(Text(B140,"m월 d일"),음력휴일,2,FALSE),IFERROR(VLOOKUP(A140,양력지정휴일,2,FALSE), IFERROR(VLOOKUP(B140,음력지정휴일,2,FALSE), ""))))</f>
        <v/>
      </c>
      <c r="N140" s="128"/>
      <c r="O140" s="128" t="str">
        <f>IFERROR(VLOOKUP(N140,연차지정일수,2,FALSE),"")</f>
        <v/>
      </c>
      <c r="P140" s="143"/>
      <c r="Q140" s="2"/>
    </row>
    <row r="141">
      <c r="A141" s="129">
        <v>44298.0</v>
      </c>
      <c r="B141" s="129">
        <v>44256.0</v>
      </c>
      <c r="C141" s="128">
        <v>2021.0</v>
      </c>
      <c r="D141" s="128">
        <v>4.0</v>
      </c>
      <c r="E141" s="128">
        <v>2.0</v>
      </c>
      <c r="F141" s="128">
        <v>2021.0</v>
      </c>
      <c r="G141" s="128">
        <v>4.0</v>
      </c>
      <c r="H141" s="128">
        <v>12.0</v>
      </c>
      <c r="I141" s="128" t="s">
        <v>83</v>
      </c>
      <c r="J141" s="99"/>
      <c r="K141" s="99"/>
      <c r="L141" s="141" t="str">
        <f>IF(J141-K141=0,,IFERROR(K141-J141-휴게시간-VLOOKUP(A141,지정휴게시간,2,FALSE),K141-J141-휴게시간))</f>
        <v/>
      </c>
      <c r="M141" s="142" t="str">
        <f>IFERROR(VLOOKUP(Text(A141,"m월 d일"),양력휴일,2,FALSE),IFERROR(VLOOKUP(Text(B141,"m월 d일"),음력휴일,2,FALSE),IFERROR(VLOOKUP(A141,양력지정휴일,2,FALSE), IFERROR(VLOOKUP(B141,음력지정휴일,2,FALSE), ""))))</f>
        <v/>
      </c>
      <c r="N141" s="128"/>
      <c r="O141" s="128" t="str">
        <f>IFERROR(VLOOKUP(N141,연차지정일수,2,FALSE),"")</f>
        <v/>
      </c>
      <c r="P141" s="143"/>
      <c r="Q141" s="2"/>
    </row>
    <row r="142">
      <c r="A142" s="129">
        <v>44297.0</v>
      </c>
      <c r="B142" s="129" t="s">
        <v>163</v>
      </c>
      <c r="C142" s="128">
        <v>2021.0</v>
      </c>
      <c r="D142" s="128">
        <v>4.0</v>
      </c>
      <c r="E142" s="128">
        <v>1.0</v>
      </c>
      <c r="F142" s="128">
        <v>2021.0</v>
      </c>
      <c r="G142" s="128">
        <v>4.0</v>
      </c>
      <c r="H142" s="128">
        <v>11.0</v>
      </c>
      <c r="I142" s="128" t="s">
        <v>156</v>
      </c>
      <c r="J142" s="99"/>
      <c r="K142" s="99"/>
      <c r="L142" s="141" t="str">
        <f>IF(J142-K142=0,,IFERROR(K142-J142-휴게시간-VLOOKUP(A142,지정휴게시간,2,FALSE),K142-J142-휴게시간))</f>
        <v/>
      </c>
      <c r="M142" s="142" t="str">
        <f>IFERROR(VLOOKUP(Text(A142,"m월 d일"),양력휴일,2,FALSE),IFERROR(VLOOKUP(Text(B142,"m월 d일"),음력휴일,2,FALSE),IFERROR(VLOOKUP(A142,양력지정휴일,2,FALSE), IFERROR(VLOOKUP(B142,음력지정휴일,2,FALSE), ""))))</f>
        <v/>
      </c>
      <c r="N142" s="128"/>
      <c r="O142" s="128" t="str">
        <f>IFERROR(VLOOKUP(N142,연차지정일수,2,FALSE),"")</f>
        <v/>
      </c>
      <c r="P142" s="143"/>
      <c r="Q142" s="2"/>
    </row>
    <row r="143">
      <c r="A143" s="129">
        <v>44296.0</v>
      </c>
      <c r="B143" s="129" t="s">
        <v>164</v>
      </c>
      <c r="C143" s="128">
        <v>2021.0</v>
      </c>
      <c r="D143" s="128">
        <v>4.0</v>
      </c>
      <c r="E143" s="128">
        <v>1.0</v>
      </c>
      <c r="F143" s="128">
        <v>2021.0</v>
      </c>
      <c r="G143" s="128">
        <v>4.0</v>
      </c>
      <c r="H143" s="128">
        <v>10.0</v>
      </c>
      <c r="I143" s="128" t="s">
        <v>159</v>
      </c>
      <c r="J143" s="99"/>
      <c r="K143" s="99"/>
      <c r="L143" s="141" t="str">
        <f>IF(J143-K143=0,,IFERROR(K143-J143-휴게시간-VLOOKUP(A143,지정휴게시간,2,FALSE),K143-J143-휴게시간))</f>
        <v/>
      </c>
      <c r="M143" s="142" t="str">
        <f>IFERROR(VLOOKUP(Text(A143,"m월 d일"),양력휴일,2,FALSE),IFERROR(VLOOKUP(Text(B143,"m월 d일"),음력휴일,2,FALSE),IFERROR(VLOOKUP(A143,양력지정휴일,2,FALSE), IFERROR(VLOOKUP(B143,음력지정휴일,2,FALSE), ""))))</f>
        <v/>
      </c>
      <c r="N143" s="128"/>
      <c r="O143" s="128" t="str">
        <f>IFERROR(VLOOKUP(N143,연차지정일수,2,FALSE),"")</f>
        <v/>
      </c>
      <c r="P143" s="143"/>
      <c r="Q143" s="2"/>
    </row>
    <row r="144">
      <c r="A144" s="129">
        <v>44295.0</v>
      </c>
      <c r="B144" s="129">
        <v>44255.0</v>
      </c>
      <c r="C144" s="128">
        <v>2021.0</v>
      </c>
      <c r="D144" s="128">
        <v>4.0</v>
      </c>
      <c r="E144" s="128">
        <v>1.0</v>
      </c>
      <c r="F144" s="128">
        <v>2021.0</v>
      </c>
      <c r="G144" s="128">
        <v>4.0</v>
      </c>
      <c r="H144" s="128">
        <v>9.0</v>
      </c>
      <c r="I144" s="128" t="s">
        <v>158</v>
      </c>
      <c r="J144" s="99"/>
      <c r="K144" s="99"/>
      <c r="L144" s="141" t="str">
        <f>IF(J144-K144=0,,IFERROR(K144-J144-휴게시간-VLOOKUP(A144,지정휴게시간,2,FALSE),K144-J144-휴게시간))</f>
        <v/>
      </c>
      <c r="M144" s="142" t="str">
        <f>IFERROR(VLOOKUP(Text(A144,"m월 d일"),양력휴일,2,FALSE),IFERROR(VLOOKUP(Text(B144,"m월 d일"),음력휴일,2,FALSE),IFERROR(VLOOKUP(A144,양력지정휴일,2,FALSE), IFERROR(VLOOKUP(B144,음력지정휴일,2,FALSE), ""))))</f>
        <v/>
      </c>
      <c r="N144" s="128"/>
      <c r="O144" s="128" t="str">
        <f>IFERROR(VLOOKUP(N144,연차지정일수,2,FALSE),"")</f>
        <v/>
      </c>
      <c r="P144" s="143"/>
      <c r="Q144" s="2"/>
    </row>
    <row r="145">
      <c r="A145" s="129">
        <v>44294.0</v>
      </c>
      <c r="B145" s="129">
        <v>44254.0</v>
      </c>
      <c r="C145" s="128">
        <v>2021.0</v>
      </c>
      <c r="D145" s="128">
        <v>4.0</v>
      </c>
      <c r="E145" s="128">
        <v>1.0</v>
      </c>
      <c r="F145" s="128">
        <v>2021.0</v>
      </c>
      <c r="G145" s="128">
        <v>4.0</v>
      </c>
      <c r="H145" s="128">
        <v>8.0</v>
      </c>
      <c r="I145" s="128" t="s">
        <v>162</v>
      </c>
      <c r="J145" s="99"/>
      <c r="K145" s="99"/>
      <c r="L145" s="141" t="str">
        <f>IF(J145-K145=0,,IFERROR(K145-J145-휴게시간-VLOOKUP(A145,지정휴게시간,2,FALSE),K145-J145-휴게시간))</f>
        <v/>
      </c>
      <c r="M145" s="142" t="str">
        <f>IFERROR(VLOOKUP(Text(A145,"m월 d일"),양력휴일,2,FALSE),IFERROR(VLOOKUP(Text(B145,"m월 d일"),음력휴일,2,FALSE),IFERROR(VLOOKUP(A145,양력지정휴일,2,FALSE), IFERROR(VLOOKUP(B145,음력지정휴일,2,FALSE), ""))))</f>
        <v/>
      </c>
      <c r="N145" s="128"/>
      <c r="O145" s="128" t="str">
        <f>IFERROR(VLOOKUP(N145,연차지정일수,2,FALSE),"")</f>
        <v/>
      </c>
      <c r="P145" s="143"/>
      <c r="Q145" s="2"/>
    </row>
    <row r="146">
      <c r="A146" s="129">
        <v>44293.0</v>
      </c>
      <c r="B146" s="129">
        <v>44253.0</v>
      </c>
      <c r="C146" s="128">
        <v>2021.0</v>
      </c>
      <c r="D146" s="128">
        <v>4.0</v>
      </c>
      <c r="E146" s="128">
        <v>1.0</v>
      </c>
      <c r="F146" s="128">
        <v>2021.0</v>
      </c>
      <c r="G146" s="128">
        <v>4.0</v>
      </c>
      <c r="H146" s="128">
        <v>7.0</v>
      </c>
      <c r="I146" s="128" t="s">
        <v>161</v>
      </c>
      <c r="J146" s="99"/>
      <c r="K146" s="99"/>
      <c r="L146" s="141" t="str">
        <f>IF(J146-K146=0,,IFERROR(K146-J146-휴게시간-VLOOKUP(A146,지정휴게시간,2,FALSE),K146-J146-휴게시간))</f>
        <v/>
      </c>
      <c r="M146" s="142" t="str">
        <f>IFERROR(VLOOKUP(Text(A146,"m월 d일"),양력휴일,2,FALSE),IFERROR(VLOOKUP(Text(B146,"m월 d일"),음력휴일,2,FALSE),IFERROR(VLOOKUP(A146,양력지정휴일,2,FALSE), IFERROR(VLOOKUP(B146,음력지정휴일,2,FALSE), ""))))</f>
        <v/>
      </c>
      <c r="N146" s="128"/>
      <c r="O146" s="128" t="str">
        <f>IFERROR(VLOOKUP(N146,연차지정일수,2,FALSE),"")</f>
        <v/>
      </c>
      <c r="P146" s="143"/>
      <c r="Q146" s="2"/>
    </row>
    <row r="147">
      <c r="A147" s="129">
        <v>44292.0</v>
      </c>
      <c r="B147" s="129">
        <v>44252.0</v>
      </c>
      <c r="C147" s="128">
        <v>2021.0</v>
      </c>
      <c r="D147" s="128">
        <v>4.0</v>
      </c>
      <c r="E147" s="128">
        <v>1.0</v>
      </c>
      <c r="F147" s="128">
        <v>2021.0</v>
      </c>
      <c r="G147" s="128">
        <v>4.0</v>
      </c>
      <c r="H147" s="128">
        <v>6.0</v>
      </c>
      <c r="I147" s="128" t="s">
        <v>160</v>
      </c>
      <c r="J147" s="99"/>
      <c r="K147" s="99"/>
      <c r="L147" s="141" t="str">
        <f>IF(J147-K147=0,,IFERROR(K147-J147-휴게시간-VLOOKUP(A147,지정휴게시간,2,FALSE),K147-J147-휴게시간))</f>
        <v/>
      </c>
      <c r="M147" s="142" t="str">
        <f>IFERROR(VLOOKUP(Text(A147,"m월 d일"),양력휴일,2,FALSE),IFERROR(VLOOKUP(Text(B147,"m월 d일"),음력휴일,2,FALSE),IFERROR(VLOOKUP(A147,양력지정휴일,2,FALSE), IFERROR(VLOOKUP(B147,음력지정휴일,2,FALSE), ""))))</f>
        <v/>
      </c>
      <c r="N147" s="128"/>
      <c r="O147" s="128" t="str">
        <f>IFERROR(VLOOKUP(N147,연차지정일수,2,FALSE),"")</f>
        <v/>
      </c>
      <c r="P147" s="143"/>
      <c r="Q147" s="2"/>
    </row>
    <row r="148">
      <c r="A148" s="129">
        <v>44291.0</v>
      </c>
      <c r="B148" s="129">
        <v>44251.0</v>
      </c>
      <c r="C148" s="128">
        <v>2021.0</v>
      </c>
      <c r="D148" s="128">
        <v>4.0</v>
      </c>
      <c r="E148" s="128">
        <v>1.0</v>
      </c>
      <c r="F148" s="128">
        <v>2021.0</v>
      </c>
      <c r="G148" s="128">
        <v>4.0</v>
      </c>
      <c r="H148" s="128">
        <v>5.0</v>
      </c>
      <c r="I148" s="128" t="s">
        <v>83</v>
      </c>
      <c r="J148" s="99"/>
      <c r="K148" s="99"/>
      <c r="L148" s="141" t="str">
        <f>IF(J148-K148=0,,IFERROR(K148-J148-휴게시간-VLOOKUP(A148,지정휴게시간,2,FALSE),K148-J148-휴게시간))</f>
        <v/>
      </c>
      <c r="M148" s="142" t="str">
        <f>IFERROR(VLOOKUP(Text(A148,"m월 d일"),양력휴일,2,FALSE),IFERROR(VLOOKUP(Text(B148,"m월 d일"),음력휴일,2,FALSE),IFERROR(VLOOKUP(A148,양력지정휴일,2,FALSE), IFERROR(VLOOKUP(B148,음력지정휴일,2,FALSE), ""))))</f>
        <v/>
      </c>
      <c r="N148" s="128"/>
      <c r="O148" s="128" t="str">
        <f>IFERROR(VLOOKUP(N148,연차지정일수,2,FALSE),"")</f>
        <v/>
      </c>
      <c r="P148" s="143"/>
      <c r="Q148" s="2"/>
    </row>
    <row r="149">
      <c r="A149" s="129">
        <v>44290.0</v>
      </c>
      <c r="B149" s="129">
        <v>44250.0</v>
      </c>
      <c r="C149" s="128">
        <v>2021.0</v>
      </c>
      <c r="D149" s="128">
        <v>3.0</v>
      </c>
      <c r="E149" s="128">
        <v>5.0</v>
      </c>
      <c r="F149" s="128">
        <v>2021.0</v>
      </c>
      <c r="G149" s="128">
        <v>4.0</v>
      </c>
      <c r="H149" s="128">
        <v>4.0</v>
      </c>
      <c r="I149" s="128" t="s">
        <v>156</v>
      </c>
      <c r="J149" s="99"/>
      <c r="K149" s="99"/>
      <c r="L149" s="141" t="str">
        <f>IF(J149-K149=0,,IFERROR(K149-J149-휴게시간-VLOOKUP(A149,지정휴게시간,2,FALSE),K149-J149-휴게시간))</f>
        <v/>
      </c>
      <c r="M149" s="142" t="str">
        <f>IFERROR(VLOOKUP(Text(A149,"m월 d일"),양력휴일,2,FALSE),IFERROR(VLOOKUP(Text(B149,"m월 d일"),음력휴일,2,FALSE),IFERROR(VLOOKUP(A149,양력지정휴일,2,FALSE), IFERROR(VLOOKUP(B149,음력지정휴일,2,FALSE), ""))))</f>
        <v/>
      </c>
      <c r="N149" s="128"/>
      <c r="O149" s="128" t="str">
        <f>IFERROR(VLOOKUP(N149,연차지정일수,2,FALSE),"")</f>
        <v/>
      </c>
      <c r="P149" s="143"/>
      <c r="Q149" s="2"/>
    </row>
    <row r="150">
      <c r="A150" s="129">
        <v>44289.0</v>
      </c>
      <c r="B150" s="129">
        <v>44249.0</v>
      </c>
      <c r="C150" s="128">
        <v>2021.0</v>
      </c>
      <c r="D150" s="128">
        <v>3.0</v>
      </c>
      <c r="E150" s="128">
        <v>5.0</v>
      </c>
      <c r="F150" s="128">
        <v>2021.0</v>
      </c>
      <c r="G150" s="128">
        <v>4.0</v>
      </c>
      <c r="H150" s="128">
        <v>3.0</v>
      </c>
      <c r="I150" s="128" t="s">
        <v>159</v>
      </c>
      <c r="J150" s="99"/>
      <c r="K150" s="99"/>
      <c r="L150" s="141" t="str">
        <f>IF(J150-K150=0,,IFERROR(K150-J150-휴게시간-VLOOKUP(A150,지정휴게시간,2,FALSE),K150-J150-휴게시간))</f>
        <v/>
      </c>
      <c r="M150" s="142" t="str">
        <f>IFERROR(VLOOKUP(Text(A150,"m월 d일"),양력휴일,2,FALSE),IFERROR(VLOOKUP(Text(B150,"m월 d일"),음력휴일,2,FALSE),IFERROR(VLOOKUP(A150,양력지정휴일,2,FALSE), IFERROR(VLOOKUP(B150,음력지정휴일,2,FALSE), ""))))</f>
        <v/>
      </c>
      <c r="N150" s="128"/>
      <c r="O150" s="128" t="str">
        <f>IFERROR(VLOOKUP(N150,연차지정일수,2,FALSE),"")</f>
        <v/>
      </c>
      <c r="P150" s="143"/>
      <c r="Q150" s="2"/>
    </row>
    <row r="151">
      <c r="A151" s="129">
        <v>44288.0</v>
      </c>
      <c r="B151" s="129">
        <v>44248.0</v>
      </c>
      <c r="C151" s="128">
        <v>2021.0</v>
      </c>
      <c r="D151" s="128">
        <v>3.0</v>
      </c>
      <c r="E151" s="128">
        <v>5.0</v>
      </c>
      <c r="F151" s="128">
        <v>2021.0</v>
      </c>
      <c r="G151" s="128">
        <v>4.0</v>
      </c>
      <c r="H151" s="128">
        <v>2.0</v>
      </c>
      <c r="I151" s="128" t="s">
        <v>158</v>
      </c>
      <c r="J151" s="99"/>
      <c r="K151" s="99"/>
      <c r="L151" s="141" t="str">
        <f>IF(J151-K151=0,,IFERROR(K151-J151-휴게시간-VLOOKUP(A151,지정휴게시간,2,FALSE),K151-J151-휴게시간))</f>
        <v/>
      </c>
      <c r="M151" s="142" t="str">
        <f>IFERROR(VLOOKUP(Text(A151,"m월 d일"),양력휴일,2,FALSE),IFERROR(VLOOKUP(Text(B151,"m월 d일"),음력휴일,2,FALSE),IFERROR(VLOOKUP(A151,양력지정휴일,2,FALSE), IFERROR(VLOOKUP(B151,음력지정휴일,2,FALSE), ""))))</f>
        <v/>
      </c>
      <c r="N151" s="128"/>
      <c r="O151" s="128" t="str">
        <f>IFERROR(VLOOKUP(N151,연차지정일수,2,FALSE),"")</f>
        <v/>
      </c>
      <c r="P151" s="143"/>
      <c r="Q151" s="2"/>
    </row>
    <row r="152">
      <c r="A152" s="129">
        <v>44287.0</v>
      </c>
      <c r="B152" s="129">
        <v>44247.0</v>
      </c>
      <c r="C152" s="128">
        <v>2021.0</v>
      </c>
      <c r="D152" s="128">
        <v>3.0</v>
      </c>
      <c r="E152" s="128">
        <v>5.0</v>
      </c>
      <c r="F152" s="128">
        <v>2021.0</v>
      </c>
      <c r="G152" s="128">
        <v>4.0</v>
      </c>
      <c r="H152" s="128">
        <v>1.0</v>
      </c>
      <c r="I152" s="128" t="s">
        <v>162</v>
      </c>
      <c r="J152" s="99"/>
      <c r="K152" s="99"/>
      <c r="L152" s="141" t="str">
        <f>IF(J152-K152=0,,IFERROR(K152-J152-휴게시간-VLOOKUP(A152,지정휴게시간,2,FALSE),K152-J152-휴게시간))</f>
        <v/>
      </c>
      <c r="M152" s="142" t="str">
        <f>IFERROR(VLOOKUP(Text(A152,"m월 d일"),양력휴일,2,FALSE),IFERROR(VLOOKUP(Text(B152,"m월 d일"),음력휴일,2,FALSE),IFERROR(VLOOKUP(A152,양력지정휴일,2,FALSE), IFERROR(VLOOKUP(B152,음력지정휴일,2,FALSE), ""))))</f>
        <v/>
      </c>
      <c r="N152" s="128"/>
      <c r="O152" s="128" t="str">
        <f>IFERROR(VLOOKUP(N152,연차지정일수,2,FALSE),"")</f>
        <v/>
      </c>
      <c r="P152" s="143"/>
      <c r="Q152" s="2"/>
    </row>
    <row r="153">
      <c r="A153" s="129">
        <v>44348.0</v>
      </c>
      <c r="B153" s="129">
        <v>44307.0</v>
      </c>
      <c r="C153" s="128">
        <v>2021.0</v>
      </c>
      <c r="D153" s="128">
        <v>5.0</v>
      </c>
      <c r="E153" s="128">
        <v>5.0</v>
      </c>
      <c r="F153" s="128">
        <v>2021.0</v>
      </c>
      <c r="G153" s="128">
        <v>6.0</v>
      </c>
      <c r="H153" s="128">
        <v>1.0</v>
      </c>
      <c r="I153" s="128" t="s">
        <v>160</v>
      </c>
      <c r="J153" s="99"/>
      <c r="K153" s="99"/>
      <c r="L153" s="141" t="str">
        <f>IF(J153-K153=0,,IFERROR(K153-J153-휴게시간-VLOOKUP(A153,지정휴게시간,2,FALSE),K153-J153-휴게시간))</f>
        <v/>
      </c>
      <c r="M153" s="142" t="str">
        <f>IFERROR(VLOOKUP(Text(A153,"m월 d일"),양력휴일,2,FALSE),IFERROR(VLOOKUP(Text(B153,"m월 d일"),음력휴일,2,FALSE),IFERROR(VLOOKUP(A153,양력지정휴일,2,FALSE), IFERROR(VLOOKUP(B153,음력지정휴일,2,FALSE), ""))))</f>
        <v/>
      </c>
      <c r="N153" s="128"/>
      <c r="O153" s="128" t="str">
        <f>IFERROR(VLOOKUP(N153,연차지정일수,2,FALSE),"")</f>
        <v/>
      </c>
      <c r="P153" s="143"/>
      <c r="Q153" s="2"/>
    </row>
    <row r="154">
      <c r="A154" s="129">
        <v>44349.0</v>
      </c>
      <c r="B154" s="129">
        <v>44308.0</v>
      </c>
      <c r="C154" s="128">
        <v>2021.0</v>
      </c>
      <c r="D154" s="128">
        <v>5.0</v>
      </c>
      <c r="E154" s="128">
        <v>5.0</v>
      </c>
      <c r="F154" s="128">
        <v>2021.0</v>
      </c>
      <c r="G154" s="128">
        <v>6.0</v>
      </c>
      <c r="H154" s="128">
        <v>2.0</v>
      </c>
      <c r="I154" s="128" t="s">
        <v>161</v>
      </c>
      <c r="J154" s="99"/>
      <c r="K154" s="99"/>
      <c r="L154" s="141" t="str">
        <f>IF(J154-K154=0,,IFERROR(K154-J154-휴게시간-VLOOKUP(A154,지정휴게시간,2,FALSE),K154-J154-휴게시간))</f>
        <v/>
      </c>
      <c r="M154" s="142" t="str">
        <f>IFERROR(VLOOKUP(Text(A154,"m월 d일"),양력휴일,2,FALSE),IFERROR(VLOOKUP(Text(B154,"m월 d일"),음력휴일,2,FALSE),IFERROR(VLOOKUP(A154,양력지정휴일,2,FALSE), IFERROR(VLOOKUP(B154,음력지정휴일,2,FALSE), ""))))</f>
        <v/>
      </c>
      <c r="N154" s="128"/>
      <c r="O154" s="128" t="str">
        <f>IFERROR(VLOOKUP(N154,연차지정일수,2,FALSE),"")</f>
        <v/>
      </c>
      <c r="P154" s="143"/>
      <c r="Q154" s="2"/>
    </row>
    <row r="155">
      <c r="A155" s="129">
        <v>44350.0</v>
      </c>
      <c r="B155" s="129">
        <v>44309.0</v>
      </c>
      <c r="C155" s="128">
        <v>2021.0</v>
      </c>
      <c r="D155" s="128">
        <v>5.0</v>
      </c>
      <c r="E155" s="128">
        <v>5.0</v>
      </c>
      <c r="F155" s="128">
        <v>2021.0</v>
      </c>
      <c r="G155" s="128">
        <v>6.0</v>
      </c>
      <c r="H155" s="128">
        <v>3.0</v>
      </c>
      <c r="I155" s="128" t="s">
        <v>162</v>
      </c>
      <c r="J155" s="99"/>
      <c r="K155" s="99"/>
      <c r="L155" s="141" t="str">
        <f>IF(J155-K155=0,,IFERROR(K155-J155-휴게시간-VLOOKUP(A155,지정휴게시간,2,FALSE),K155-J155-휴게시간))</f>
        <v/>
      </c>
      <c r="M155" s="142" t="str">
        <f>IFERROR(VLOOKUP(Text(A155,"m월 d일"),양력휴일,2,FALSE),IFERROR(VLOOKUP(Text(B155,"m월 d일"),음력휴일,2,FALSE),IFERROR(VLOOKUP(A155,양력지정휴일,2,FALSE), IFERROR(VLOOKUP(B155,음력지정휴일,2,FALSE), ""))))</f>
        <v/>
      </c>
      <c r="N155" s="128"/>
      <c r="O155" s="128" t="str">
        <f>IFERROR(VLOOKUP(N155,연차지정일수,2,FALSE),"")</f>
        <v/>
      </c>
      <c r="P155" s="143"/>
      <c r="Q155" s="2"/>
    </row>
    <row r="156">
      <c r="A156" s="129">
        <v>44351.0</v>
      </c>
      <c r="B156" s="129">
        <v>44310.0</v>
      </c>
      <c r="C156" s="128">
        <v>2021.0</v>
      </c>
      <c r="D156" s="128">
        <v>5.0</v>
      </c>
      <c r="E156" s="128">
        <v>5.0</v>
      </c>
      <c r="F156" s="128">
        <v>2021.0</v>
      </c>
      <c r="G156" s="128">
        <v>6.0</v>
      </c>
      <c r="H156" s="128">
        <v>4.0</v>
      </c>
      <c r="I156" s="128" t="s">
        <v>158</v>
      </c>
      <c r="J156" s="99"/>
      <c r="K156" s="99"/>
      <c r="L156" s="141" t="str">
        <f>IF(J156-K156=0,,IFERROR(K156-J156-휴게시간-VLOOKUP(A156,지정휴게시간,2,FALSE),K156-J156-휴게시간))</f>
        <v/>
      </c>
      <c r="M156" s="142" t="str">
        <f>IFERROR(VLOOKUP(Text(A156,"m월 d일"),양력휴일,2,FALSE),IFERROR(VLOOKUP(Text(B156,"m월 d일"),음력휴일,2,FALSE),IFERROR(VLOOKUP(A156,양력지정휴일,2,FALSE), IFERROR(VLOOKUP(B156,음력지정휴일,2,FALSE), ""))))</f>
        <v/>
      </c>
      <c r="N156" s="128"/>
      <c r="O156" s="128" t="str">
        <f>IFERROR(VLOOKUP(N156,연차지정일수,2,FALSE),"")</f>
        <v/>
      </c>
      <c r="P156" s="143"/>
      <c r="Q156" s="2"/>
    </row>
    <row r="157">
      <c r="A157" s="129">
        <v>44352.0</v>
      </c>
      <c r="B157" s="129">
        <v>44311.0</v>
      </c>
      <c r="C157" s="128">
        <v>2021.0</v>
      </c>
      <c r="D157" s="128">
        <v>5.0</v>
      </c>
      <c r="E157" s="128">
        <v>5.0</v>
      </c>
      <c r="F157" s="128">
        <v>2021.0</v>
      </c>
      <c r="G157" s="128">
        <v>6.0</v>
      </c>
      <c r="H157" s="128">
        <v>5.0</v>
      </c>
      <c r="I157" s="128" t="s">
        <v>159</v>
      </c>
      <c r="J157" s="99"/>
      <c r="K157" s="99"/>
      <c r="L157" s="141" t="str">
        <f>IF(J157-K157=0,,IFERROR(K157-J157-휴게시간-VLOOKUP(A157,지정휴게시간,2,FALSE),K157-J157-휴게시간))</f>
        <v/>
      </c>
      <c r="M157" s="142" t="str">
        <f>IFERROR(VLOOKUP(Text(A157,"m월 d일"),양력휴일,2,FALSE),IFERROR(VLOOKUP(Text(B157,"m월 d일"),음력휴일,2,FALSE),IFERROR(VLOOKUP(A157,양력지정휴일,2,FALSE), IFERROR(VLOOKUP(B157,음력지정휴일,2,FALSE), ""))))</f>
        <v/>
      </c>
      <c r="N157" s="128"/>
      <c r="O157" s="128" t="str">
        <f>IFERROR(VLOOKUP(N157,연차지정일수,2,FALSE),"")</f>
        <v/>
      </c>
      <c r="P157" s="143"/>
      <c r="Q157" s="2"/>
    </row>
    <row r="158">
      <c r="A158" s="129">
        <v>44353.0</v>
      </c>
      <c r="B158" s="129">
        <v>44312.0</v>
      </c>
      <c r="C158" s="128">
        <v>2021.0</v>
      </c>
      <c r="D158" s="128">
        <v>5.0</v>
      </c>
      <c r="E158" s="128">
        <v>5.0</v>
      </c>
      <c r="F158" s="128">
        <v>2021.0</v>
      </c>
      <c r="G158" s="128">
        <v>6.0</v>
      </c>
      <c r="H158" s="128">
        <v>6.0</v>
      </c>
      <c r="I158" s="128" t="s">
        <v>156</v>
      </c>
      <c r="J158" s="99"/>
      <c r="K158" s="99"/>
      <c r="L158" s="141" t="str">
        <f>IF(J158-K158=0,,IFERROR(K158-J158-휴게시간-VLOOKUP(A158,지정휴게시간,2,FALSE),K158-J158-휴게시간))</f>
        <v/>
      </c>
      <c r="M158" s="142" t="str">
        <f>IFERROR(VLOOKUP(Text(A158,"m월 d일"),양력휴일,2,FALSE),IFERROR(VLOOKUP(Text(B158,"m월 d일"),음력휴일,2,FALSE),IFERROR(VLOOKUP(A158,양력지정휴일,2,FALSE), IFERROR(VLOOKUP(B158,음력지정휴일,2,FALSE), ""))))</f>
        <v>현충일</v>
      </c>
      <c r="N158" s="128"/>
      <c r="O158" s="128" t="str">
        <f>IFERROR(VLOOKUP(N158,연차지정일수,2,FALSE),"")</f>
        <v/>
      </c>
      <c r="P158" s="143"/>
      <c r="Q158" s="2"/>
    </row>
    <row r="159">
      <c r="A159" s="129">
        <v>44354.0</v>
      </c>
      <c r="B159" s="129">
        <v>44313.0</v>
      </c>
      <c r="C159" s="128">
        <v>2021.0</v>
      </c>
      <c r="D159" s="128">
        <v>6.0</v>
      </c>
      <c r="E159" s="128">
        <v>1.0</v>
      </c>
      <c r="F159" s="128">
        <v>2021.0</v>
      </c>
      <c r="G159" s="128">
        <v>6.0</v>
      </c>
      <c r="H159" s="128">
        <v>7.0</v>
      </c>
      <c r="I159" s="128" t="s">
        <v>83</v>
      </c>
      <c r="J159" s="99"/>
      <c r="K159" s="99"/>
      <c r="L159" s="141" t="str">
        <f>IF(J159-K159=0,,IFERROR(K159-J159-휴게시간-VLOOKUP(A159,지정휴게시간,2,FALSE),K159-J159-휴게시간))</f>
        <v/>
      </c>
      <c r="M159" s="142" t="str">
        <f>IFERROR(VLOOKUP(Text(A159,"m월 d일"),양력휴일,2,FALSE),IFERROR(VLOOKUP(Text(B159,"m월 d일"),음력휴일,2,FALSE),IFERROR(VLOOKUP(A159,양력지정휴일,2,FALSE), IFERROR(VLOOKUP(B159,음력지정휴일,2,FALSE), ""))))</f>
        <v/>
      </c>
      <c r="N159" s="128"/>
      <c r="O159" s="128" t="str">
        <f>IFERROR(VLOOKUP(N159,연차지정일수,2,FALSE),"")</f>
        <v/>
      </c>
      <c r="P159" s="143"/>
      <c r="Q159" s="2"/>
    </row>
    <row r="160">
      <c r="A160" s="129">
        <v>44355.0</v>
      </c>
      <c r="B160" s="129">
        <v>44314.0</v>
      </c>
      <c r="C160" s="128">
        <v>2021.0</v>
      </c>
      <c r="D160" s="128">
        <v>6.0</v>
      </c>
      <c r="E160" s="128">
        <v>1.0</v>
      </c>
      <c r="F160" s="128">
        <v>2021.0</v>
      </c>
      <c r="G160" s="128">
        <v>6.0</v>
      </c>
      <c r="H160" s="128">
        <v>8.0</v>
      </c>
      <c r="I160" s="128" t="s">
        <v>160</v>
      </c>
      <c r="J160" s="99"/>
      <c r="K160" s="99"/>
      <c r="L160" s="141" t="str">
        <f>IF(J160-K160=0,,IFERROR(K160-J160-휴게시간-VLOOKUP(A160,지정휴게시간,2,FALSE),K160-J160-휴게시간))</f>
        <v/>
      </c>
      <c r="M160" s="142" t="str">
        <f>IFERROR(VLOOKUP(Text(A160,"m월 d일"),양력휴일,2,FALSE),IFERROR(VLOOKUP(Text(B160,"m월 d일"),음력휴일,2,FALSE),IFERROR(VLOOKUP(A160,양력지정휴일,2,FALSE), IFERROR(VLOOKUP(B160,음력지정휴일,2,FALSE), ""))))</f>
        <v/>
      </c>
      <c r="N160" s="128"/>
      <c r="O160" s="128" t="str">
        <f>IFERROR(VLOOKUP(N160,연차지정일수,2,FALSE),"")</f>
        <v/>
      </c>
      <c r="P160" s="143"/>
      <c r="Q160" s="2"/>
    </row>
    <row r="161">
      <c r="A161" s="129">
        <v>44356.0</v>
      </c>
      <c r="B161" s="129">
        <v>44315.0</v>
      </c>
      <c r="C161" s="128">
        <v>2021.0</v>
      </c>
      <c r="D161" s="128">
        <v>6.0</v>
      </c>
      <c r="E161" s="128">
        <v>1.0</v>
      </c>
      <c r="F161" s="128">
        <v>2021.0</v>
      </c>
      <c r="G161" s="128">
        <v>6.0</v>
      </c>
      <c r="H161" s="128">
        <v>9.0</v>
      </c>
      <c r="I161" s="128" t="s">
        <v>161</v>
      </c>
      <c r="J161" s="99"/>
      <c r="K161" s="99"/>
      <c r="L161" s="141" t="str">
        <f>IF(J161-K161=0,,IFERROR(K161-J161-휴게시간-VLOOKUP(A161,지정휴게시간,2,FALSE),K161-J161-휴게시간))</f>
        <v/>
      </c>
      <c r="M161" s="142" t="str">
        <f>IFERROR(VLOOKUP(Text(A161,"m월 d일"),양력휴일,2,FALSE),IFERROR(VLOOKUP(Text(B161,"m월 d일"),음력휴일,2,FALSE),IFERROR(VLOOKUP(A161,양력지정휴일,2,FALSE), IFERROR(VLOOKUP(B161,음력지정휴일,2,FALSE), ""))))</f>
        <v/>
      </c>
      <c r="N161" s="128"/>
      <c r="O161" s="128" t="str">
        <f>IFERROR(VLOOKUP(N161,연차지정일수,2,FALSE),"")</f>
        <v/>
      </c>
      <c r="P161" s="143"/>
      <c r="Q161" s="2"/>
    </row>
    <row r="162">
      <c r="A162" s="129">
        <v>44357.0</v>
      </c>
      <c r="B162" s="129">
        <v>44317.0</v>
      </c>
      <c r="C162" s="128">
        <v>2021.0</v>
      </c>
      <c r="D162" s="128">
        <v>6.0</v>
      </c>
      <c r="E162" s="128">
        <v>1.0</v>
      </c>
      <c r="F162" s="128">
        <v>2021.0</v>
      </c>
      <c r="G162" s="128">
        <v>6.0</v>
      </c>
      <c r="H162" s="128">
        <v>10.0</v>
      </c>
      <c r="I162" s="128" t="s">
        <v>162</v>
      </c>
      <c r="J162" s="99"/>
      <c r="K162" s="99"/>
      <c r="L162" s="141" t="str">
        <f>IF(J162-K162=0,,IFERROR(K162-J162-휴게시간-VLOOKUP(A162,지정휴게시간,2,FALSE),K162-J162-휴게시간))</f>
        <v/>
      </c>
      <c r="M162" s="142" t="str">
        <f>IFERROR(VLOOKUP(Text(A162,"m월 d일"),양력휴일,2,FALSE),IFERROR(VLOOKUP(Text(B162,"m월 d일"),음력휴일,2,FALSE),IFERROR(VLOOKUP(A162,양력지정휴일,2,FALSE), IFERROR(VLOOKUP(B162,음력지정휴일,2,FALSE), ""))))</f>
        <v/>
      </c>
      <c r="N162" s="128"/>
      <c r="O162" s="128" t="str">
        <f>IFERROR(VLOOKUP(N162,연차지정일수,2,FALSE),"")</f>
        <v/>
      </c>
      <c r="P162" s="143"/>
      <c r="Q162" s="2"/>
    </row>
    <row r="163">
      <c r="A163" s="129">
        <v>44358.0</v>
      </c>
      <c r="B163" s="129">
        <v>44318.0</v>
      </c>
      <c r="C163" s="128">
        <v>2021.0</v>
      </c>
      <c r="D163" s="128">
        <v>6.0</v>
      </c>
      <c r="E163" s="128">
        <v>1.0</v>
      </c>
      <c r="F163" s="128">
        <v>2021.0</v>
      </c>
      <c r="G163" s="128">
        <v>6.0</v>
      </c>
      <c r="H163" s="128">
        <v>11.0</v>
      </c>
      <c r="I163" s="128" t="s">
        <v>158</v>
      </c>
      <c r="J163" s="132"/>
      <c r="K163" s="132"/>
      <c r="L163" s="141" t="str">
        <f>IF(J163-K163=0,,IFERROR(K163-J163-휴게시간-VLOOKUP(A163,지정휴게시간,2,FALSE),K163-J163-휴게시간))</f>
        <v/>
      </c>
      <c r="M163" s="142" t="str">
        <f>IFERROR(VLOOKUP(Text(A163,"m월 d일"),양력휴일,2,FALSE),IFERROR(VLOOKUP(Text(B163,"m월 d일"),음력휴일,2,FALSE),IFERROR(VLOOKUP(A163,양력지정휴일,2,FALSE), IFERROR(VLOOKUP(B163,음력지정휴일,2,FALSE), ""))))</f>
        <v/>
      </c>
      <c r="N163" s="128"/>
      <c r="O163" s="128" t="str">
        <f>IFERROR(VLOOKUP(N163,연차지정일수,2,FALSE),"")</f>
        <v/>
      </c>
      <c r="P163" s="143"/>
      <c r="Q163" s="2"/>
    </row>
    <row r="164">
      <c r="A164" s="129">
        <v>44359.0</v>
      </c>
      <c r="B164" s="129">
        <v>44319.0</v>
      </c>
      <c r="C164" s="128">
        <v>2021.0</v>
      </c>
      <c r="D164" s="128">
        <v>6.0</v>
      </c>
      <c r="E164" s="128">
        <v>1.0</v>
      </c>
      <c r="F164" s="128">
        <v>2021.0</v>
      </c>
      <c r="G164" s="128">
        <v>6.0</v>
      </c>
      <c r="H164" s="128">
        <v>12.0</v>
      </c>
      <c r="I164" s="128" t="s">
        <v>159</v>
      </c>
      <c r="J164" s="99"/>
      <c r="K164" s="99"/>
      <c r="L164" s="141" t="str">
        <f>IF(J164-K164=0,,IFERROR(K164-J164-휴게시간-VLOOKUP(A164,지정휴게시간,2,FALSE),K164-J164-휴게시간))</f>
        <v/>
      </c>
      <c r="M164" s="142" t="str">
        <f>IFERROR(VLOOKUP(Text(A164,"m월 d일"),양력휴일,2,FALSE),IFERROR(VLOOKUP(Text(B164,"m월 d일"),음력휴일,2,FALSE),IFERROR(VLOOKUP(A164,양력지정휴일,2,FALSE), IFERROR(VLOOKUP(B164,음력지정휴일,2,FALSE), ""))))</f>
        <v/>
      </c>
      <c r="N164" s="128"/>
      <c r="O164" s="128" t="str">
        <f>IFERROR(VLOOKUP(N164,연차지정일수,2,FALSE),"")</f>
        <v/>
      </c>
      <c r="P164" s="143"/>
      <c r="Q164" s="2"/>
    </row>
    <row r="165">
      <c r="A165" s="129">
        <v>44360.0</v>
      </c>
      <c r="B165" s="129">
        <v>44320.0</v>
      </c>
      <c r="C165" s="128">
        <v>2021.0</v>
      </c>
      <c r="D165" s="128">
        <v>6.0</v>
      </c>
      <c r="E165" s="128">
        <v>1.0</v>
      </c>
      <c r="F165" s="128">
        <v>2021.0</v>
      </c>
      <c r="G165" s="128">
        <v>6.0</v>
      </c>
      <c r="H165" s="128">
        <v>13.0</v>
      </c>
      <c r="I165" s="128" t="s">
        <v>156</v>
      </c>
      <c r="J165" s="99"/>
      <c r="K165" s="99"/>
      <c r="L165" s="141" t="str">
        <f>IF(J165-K165=0,,IFERROR(K165-J165-휴게시간-VLOOKUP(A165,지정휴게시간,2,FALSE),K165-J165-휴게시간))</f>
        <v/>
      </c>
      <c r="M165" s="142" t="str">
        <f>IFERROR(VLOOKUP(Text(A165,"m월 d일"),양력휴일,2,FALSE),IFERROR(VLOOKUP(Text(B165,"m월 d일"),음력휴일,2,FALSE),IFERROR(VLOOKUP(A165,양력지정휴일,2,FALSE), IFERROR(VLOOKUP(B165,음력지정휴일,2,FALSE), ""))))</f>
        <v/>
      </c>
      <c r="N165" s="128"/>
      <c r="O165" s="128" t="str">
        <f>IFERROR(VLOOKUP(N165,연차지정일수,2,FALSE),"")</f>
        <v/>
      </c>
      <c r="P165" s="143"/>
      <c r="Q165" s="2"/>
    </row>
    <row r="166">
      <c r="A166" s="129">
        <v>44361.0</v>
      </c>
      <c r="B166" s="129">
        <v>44321.0</v>
      </c>
      <c r="C166" s="128">
        <v>2021.0</v>
      </c>
      <c r="D166" s="128">
        <v>6.0</v>
      </c>
      <c r="E166" s="128">
        <v>2.0</v>
      </c>
      <c r="F166" s="128">
        <v>2021.0</v>
      </c>
      <c r="G166" s="128">
        <v>6.0</v>
      </c>
      <c r="H166" s="128">
        <v>14.0</v>
      </c>
      <c r="I166" s="128" t="s">
        <v>83</v>
      </c>
      <c r="J166" s="99"/>
      <c r="K166" s="99"/>
      <c r="L166" s="141" t="str">
        <f>IF(J166-K166=0,,IFERROR(K166-J166-휴게시간-VLOOKUP(A166,지정휴게시간,2,FALSE),K166-J166-휴게시간))</f>
        <v/>
      </c>
      <c r="M166" s="142" t="str">
        <f>IFERROR(VLOOKUP(Text(A166,"m월 d일"),양력휴일,2,FALSE),IFERROR(VLOOKUP(Text(B166,"m월 d일"),음력휴일,2,FALSE),IFERROR(VLOOKUP(A166,양력지정휴일,2,FALSE), IFERROR(VLOOKUP(B166,음력지정휴일,2,FALSE), ""))))</f>
        <v/>
      </c>
      <c r="N166" s="128"/>
      <c r="O166" s="128" t="str">
        <f>IFERROR(VLOOKUP(N166,연차지정일수,2,FALSE),"")</f>
        <v/>
      </c>
      <c r="P166" s="143"/>
      <c r="Q166" s="2"/>
    </row>
    <row r="167">
      <c r="A167" s="129">
        <v>44362.0</v>
      </c>
      <c r="B167" s="129">
        <v>44322.0</v>
      </c>
      <c r="C167" s="128">
        <v>2021.0</v>
      </c>
      <c r="D167" s="128">
        <v>6.0</v>
      </c>
      <c r="E167" s="128">
        <v>2.0</v>
      </c>
      <c r="F167" s="128">
        <v>2021.0</v>
      </c>
      <c r="G167" s="128">
        <v>6.0</v>
      </c>
      <c r="H167" s="128">
        <v>15.0</v>
      </c>
      <c r="I167" s="128" t="s">
        <v>160</v>
      </c>
      <c r="J167" s="99"/>
      <c r="K167" s="99"/>
      <c r="L167" s="141" t="str">
        <f>IF(J167-K167=0,,IFERROR(K167-J167-휴게시간-VLOOKUP(A167,지정휴게시간,2,FALSE),K167-J167-휴게시간))</f>
        <v/>
      </c>
      <c r="M167" s="142" t="str">
        <f>IFERROR(VLOOKUP(Text(A167,"m월 d일"),양력휴일,2,FALSE),IFERROR(VLOOKUP(Text(B167,"m월 d일"),음력휴일,2,FALSE),IFERROR(VLOOKUP(A167,양력지정휴일,2,FALSE), IFERROR(VLOOKUP(B167,음력지정휴일,2,FALSE), ""))))</f>
        <v/>
      </c>
      <c r="N167" s="128"/>
      <c r="O167" s="128" t="str">
        <f>IFERROR(VLOOKUP(N167,연차지정일수,2,FALSE),"")</f>
        <v/>
      </c>
      <c r="P167" s="143"/>
      <c r="Q167" s="2"/>
    </row>
    <row r="168">
      <c r="A168" s="129">
        <v>44363.0</v>
      </c>
      <c r="B168" s="129">
        <v>44323.0</v>
      </c>
      <c r="C168" s="128">
        <v>2021.0</v>
      </c>
      <c r="D168" s="128">
        <v>6.0</v>
      </c>
      <c r="E168" s="128">
        <v>2.0</v>
      </c>
      <c r="F168" s="128">
        <v>2021.0</v>
      </c>
      <c r="G168" s="128">
        <v>6.0</v>
      </c>
      <c r="H168" s="128">
        <v>16.0</v>
      </c>
      <c r="I168" s="128" t="s">
        <v>161</v>
      </c>
      <c r="J168" s="99"/>
      <c r="K168" s="99"/>
      <c r="L168" s="141" t="str">
        <f>IF(J168-K168=0,,IFERROR(K168-J168-휴게시간-VLOOKUP(A168,지정휴게시간,2,FALSE),K168-J168-휴게시간))</f>
        <v/>
      </c>
      <c r="M168" s="142" t="str">
        <f>IFERROR(VLOOKUP(Text(A168,"m월 d일"),양력휴일,2,FALSE),IFERROR(VLOOKUP(Text(B168,"m월 d일"),음력휴일,2,FALSE),IFERROR(VLOOKUP(A168,양력지정휴일,2,FALSE), IFERROR(VLOOKUP(B168,음력지정휴일,2,FALSE), ""))))</f>
        <v/>
      </c>
      <c r="N168" s="128"/>
      <c r="O168" s="128" t="str">
        <f>IFERROR(VLOOKUP(N168,연차지정일수,2,FALSE),"")</f>
        <v/>
      </c>
      <c r="P168" s="143"/>
      <c r="Q168" s="2"/>
    </row>
    <row r="169">
      <c r="A169" s="129">
        <v>44364.0</v>
      </c>
      <c r="B169" s="129">
        <v>44324.0</v>
      </c>
      <c r="C169" s="128">
        <v>2021.0</v>
      </c>
      <c r="D169" s="128">
        <v>6.0</v>
      </c>
      <c r="E169" s="128">
        <v>2.0</v>
      </c>
      <c r="F169" s="128">
        <v>2021.0</v>
      </c>
      <c r="G169" s="128">
        <v>6.0</v>
      </c>
      <c r="H169" s="128">
        <v>17.0</v>
      </c>
      <c r="I169" s="128" t="s">
        <v>162</v>
      </c>
      <c r="J169" s="99"/>
      <c r="K169" s="99"/>
      <c r="L169" s="141" t="str">
        <f>IF(J169-K169=0,,IFERROR(K169-J169-휴게시간-VLOOKUP(A169,지정휴게시간,2,FALSE),K169-J169-휴게시간))</f>
        <v/>
      </c>
      <c r="M169" s="142" t="str">
        <f>IFERROR(VLOOKUP(Text(A169,"m월 d일"),양력휴일,2,FALSE),IFERROR(VLOOKUP(Text(B169,"m월 d일"),음력휴일,2,FALSE),IFERROR(VLOOKUP(A169,양력지정휴일,2,FALSE), IFERROR(VLOOKUP(B169,음력지정휴일,2,FALSE), ""))))</f>
        <v/>
      </c>
      <c r="N169" s="128"/>
      <c r="O169" s="128" t="str">
        <f>IFERROR(VLOOKUP(N169,연차지정일수,2,FALSE),"")</f>
        <v/>
      </c>
      <c r="P169" s="143"/>
      <c r="Q169" s="2"/>
    </row>
    <row r="170">
      <c r="A170" s="129">
        <v>44365.0</v>
      </c>
      <c r="B170" s="129">
        <v>44325.0</v>
      </c>
      <c r="C170" s="128">
        <v>2021.0</v>
      </c>
      <c r="D170" s="128">
        <v>6.0</v>
      </c>
      <c r="E170" s="128">
        <v>2.0</v>
      </c>
      <c r="F170" s="128">
        <v>2021.0</v>
      </c>
      <c r="G170" s="128">
        <v>6.0</v>
      </c>
      <c r="H170" s="128">
        <v>18.0</v>
      </c>
      <c r="I170" s="128" t="s">
        <v>158</v>
      </c>
      <c r="J170" s="132"/>
      <c r="K170" s="132"/>
      <c r="L170" s="141" t="str">
        <f>IF(J170-K170=0,,IFERROR(K170-J170-휴게시간-VLOOKUP(A170,지정휴게시간,2,FALSE),K170-J170-휴게시간))</f>
        <v/>
      </c>
      <c r="M170" s="142" t="str">
        <f>IFERROR(VLOOKUP(Text(A170,"m월 d일"),양력휴일,2,FALSE),IFERROR(VLOOKUP(Text(B170,"m월 d일"),음력휴일,2,FALSE),IFERROR(VLOOKUP(A170,양력지정휴일,2,FALSE), IFERROR(VLOOKUP(B170,음력지정휴일,2,FALSE), ""))))</f>
        <v/>
      </c>
      <c r="N170" s="128"/>
      <c r="O170" s="128" t="str">
        <f>IFERROR(VLOOKUP(N170,연차지정일수,2,FALSE),"")</f>
        <v/>
      </c>
      <c r="P170" s="143"/>
      <c r="Q170" s="2"/>
    </row>
    <row r="171">
      <c r="A171" s="129">
        <v>44366.0</v>
      </c>
      <c r="B171" s="129">
        <v>44326.0</v>
      </c>
      <c r="C171" s="128">
        <v>2021.0</v>
      </c>
      <c r="D171" s="128">
        <v>6.0</v>
      </c>
      <c r="E171" s="128">
        <v>2.0</v>
      </c>
      <c r="F171" s="128">
        <v>2021.0</v>
      </c>
      <c r="G171" s="128">
        <v>6.0</v>
      </c>
      <c r="H171" s="128">
        <v>19.0</v>
      </c>
      <c r="I171" s="128" t="s">
        <v>159</v>
      </c>
      <c r="J171" s="99"/>
      <c r="K171" s="99"/>
      <c r="L171" s="141" t="str">
        <f>IF(J171-K171=0,,IFERROR(K171-J171-휴게시간-VLOOKUP(A171,지정휴게시간,2,FALSE),K171-J171-휴게시간))</f>
        <v/>
      </c>
      <c r="M171" s="142" t="str">
        <f>IFERROR(VLOOKUP(Text(A171,"m월 d일"),양력휴일,2,FALSE),IFERROR(VLOOKUP(Text(B171,"m월 d일"),음력휴일,2,FALSE),IFERROR(VLOOKUP(A171,양력지정휴일,2,FALSE), IFERROR(VLOOKUP(B171,음력지정휴일,2,FALSE), ""))))</f>
        <v/>
      </c>
      <c r="N171" s="128"/>
      <c r="O171" s="128" t="str">
        <f>IFERROR(VLOOKUP(N171,연차지정일수,2,FALSE),"")</f>
        <v/>
      </c>
      <c r="P171" s="143"/>
      <c r="Q171" s="2"/>
    </row>
    <row r="172">
      <c r="A172" s="129">
        <v>44367.0</v>
      </c>
      <c r="B172" s="129">
        <v>44327.0</v>
      </c>
      <c r="C172" s="128">
        <v>2021.0</v>
      </c>
      <c r="D172" s="128">
        <v>6.0</v>
      </c>
      <c r="E172" s="128">
        <v>2.0</v>
      </c>
      <c r="F172" s="128">
        <v>2021.0</v>
      </c>
      <c r="G172" s="128">
        <v>6.0</v>
      </c>
      <c r="H172" s="128">
        <v>20.0</v>
      </c>
      <c r="I172" s="128" t="s">
        <v>156</v>
      </c>
      <c r="J172" s="99"/>
      <c r="K172" s="99"/>
      <c r="L172" s="141" t="str">
        <f>IF(J172-K172=0,,IFERROR(K172-J172-휴게시간-VLOOKUP(A172,지정휴게시간,2,FALSE),K172-J172-휴게시간))</f>
        <v/>
      </c>
      <c r="M172" s="142" t="str">
        <f>IFERROR(VLOOKUP(Text(A172,"m월 d일"),양력휴일,2,FALSE),IFERROR(VLOOKUP(Text(B172,"m월 d일"),음력휴일,2,FALSE),IFERROR(VLOOKUP(A172,양력지정휴일,2,FALSE), IFERROR(VLOOKUP(B172,음력지정휴일,2,FALSE), ""))))</f>
        <v/>
      </c>
      <c r="N172" s="128"/>
      <c r="O172" s="128" t="str">
        <f>IFERROR(VLOOKUP(N172,연차지정일수,2,FALSE),"")</f>
        <v/>
      </c>
      <c r="P172" s="143"/>
      <c r="Q172" s="2"/>
    </row>
    <row r="173">
      <c r="A173" s="129">
        <v>44368.0</v>
      </c>
      <c r="B173" s="129">
        <v>44328.0</v>
      </c>
      <c r="C173" s="128">
        <v>2021.0</v>
      </c>
      <c r="D173" s="128">
        <v>6.0</v>
      </c>
      <c r="E173" s="128">
        <v>3.0</v>
      </c>
      <c r="F173" s="128">
        <v>2021.0</v>
      </c>
      <c r="G173" s="128">
        <v>6.0</v>
      </c>
      <c r="H173" s="128">
        <v>21.0</v>
      </c>
      <c r="I173" s="128" t="s">
        <v>83</v>
      </c>
      <c r="J173" s="99"/>
      <c r="K173" s="99"/>
      <c r="L173" s="141" t="str">
        <f>IF(J173-K173=0,,IFERROR(K173-J173-휴게시간-VLOOKUP(A173,지정휴게시간,2,FALSE),K173-J173-휴게시간))</f>
        <v/>
      </c>
      <c r="M173" s="142" t="str">
        <f>IFERROR(VLOOKUP(Text(A173,"m월 d일"),양력휴일,2,FALSE),IFERROR(VLOOKUP(Text(B173,"m월 d일"),음력휴일,2,FALSE),IFERROR(VLOOKUP(A173,양력지정휴일,2,FALSE), IFERROR(VLOOKUP(B173,음력지정휴일,2,FALSE), ""))))</f>
        <v/>
      </c>
      <c r="N173" s="128"/>
      <c r="O173" s="128" t="str">
        <f>IFERROR(VLOOKUP(N173,연차지정일수,2,FALSE),"")</f>
        <v/>
      </c>
      <c r="P173" s="143"/>
      <c r="Q173" s="2"/>
    </row>
    <row r="174">
      <c r="A174" s="129">
        <v>44369.0</v>
      </c>
      <c r="B174" s="129">
        <v>44329.0</v>
      </c>
      <c r="C174" s="128">
        <v>2021.0</v>
      </c>
      <c r="D174" s="128">
        <v>6.0</v>
      </c>
      <c r="E174" s="128">
        <v>3.0</v>
      </c>
      <c r="F174" s="128">
        <v>2021.0</v>
      </c>
      <c r="G174" s="128">
        <v>6.0</v>
      </c>
      <c r="H174" s="128">
        <v>22.0</v>
      </c>
      <c r="I174" s="128" t="s">
        <v>160</v>
      </c>
      <c r="J174" s="99"/>
      <c r="K174" s="99"/>
      <c r="L174" s="141" t="str">
        <f>IF(J174-K174=0,,IFERROR(K174-J174-휴게시간-VLOOKUP(A174,지정휴게시간,2,FALSE),K174-J174-휴게시간))</f>
        <v/>
      </c>
      <c r="M174" s="142" t="str">
        <f>IFERROR(VLOOKUP(Text(A174,"m월 d일"),양력휴일,2,FALSE),IFERROR(VLOOKUP(Text(B174,"m월 d일"),음력휴일,2,FALSE),IFERROR(VLOOKUP(A174,양력지정휴일,2,FALSE), IFERROR(VLOOKUP(B174,음력지정휴일,2,FALSE), ""))))</f>
        <v/>
      </c>
      <c r="N174" s="128"/>
      <c r="O174" s="128" t="str">
        <f>IFERROR(VLOOKUP(N174,연차지정일수,2,FALSE),"")</f>
        <v/>
      </c>
      <c r="P174" s="143"/>
      <c r="Q174" s="2"/>
    </row>
    <row r="175">
      <c r="A175" s="129">
        <v>44370.0</v>
      </c>
      <c r="B175" s="129">
        <v>44330.0</v>
      </c>
      <c r="C175" s="128">
        <v>2021.0</v>
      </c>
      <c r="D175" s="128">
        <v>6.0</v>
      </c>
      <c r="E175" s="128">
        <v>3.0</v>
      </c>
      <c r="F175" s="128">
        <v>2021.0</v>
      </c>
      <c r="G175" s="128">
        <v>6.0</v>
      </c>
      <c r="H175" s="128">
        <v>23.0</v>
      </c>
      <c r="I175" s="128" t="s">
        <v>161</v>
      </c>
      <c r="J175" s="99"/>
      <c r="K175" s="99"/>
      <c r="L175" s="141" t="str">
        <f>IF(J175-K175=0,,IFERROR(K175-J175-휴게시간-VLOOKUP(A175,지정휴게시간,2,FALSE),K175-J175-휴게시간))</f>
        <v/>
      </c>
      <c r="M175" s="142" t="str">
        <f>IFERROR(VLOOKUP(Text(A175,"m월 d일"),양력휴일,2,FALSE),IFERROR(VLOOKUP(Text(B175,"m월 d일"),음력휴일,2,FALSE),IFERROR(VLOOKUP(A175,양력지정휴일,2,FALSE), IFERROR(VLOOKUP(B175,음력지정휴일,2,FALSE), ""))))</f>
        <v/>
      </c>
      <c r="N175" s="128"/>
      <c r="O175" s="128" t="str">
        <f>IFERROR(VLOOKUP(N175,연차지정일수,2,FALSE),"")</f>
        <v/>
      </c>
      <c r="P175" s="143"/>
      <c r="Q175" s="2"/>
    </row>
    <row r="176">
      <c r="A176" s="129">
        <v>44371.0</v>
      </c>
      <c r="B176" s="129">
        <v>44331.0</v>
      </c>
      <c r="C176" s="128">
        <v>2021.0</v>
      </c>
      <c r="D176" s="128">
        <v>6.0</v>
      </c>
      <c r="E176" s="128">
        <v>3.0</v>
      </c>
      <c r="F176" s="128">
        <v>2021.0</v>
      </c>
      <c r="G176" s="128">
        <v>6.0</v>
      </c>
      <c r="H176" s="128">
        <v>24.0</v>
      </c>
      <c r="I176" s="128" t="s">
        <v>162</v>
      </c>
      <c r="J176" s="132"/>
      <c r="K176" s="132"/>
      <c r="L176" s="141" t="str">
        <f>IF(J176-K176=0,,IFERROR(K176-J176-휴게시간-VLOOKUP(A176,지정휴게시간,2,FALSE),K176-J176-휴게시간))</f>
        <v/>
      </c>
      <c r="M176" s="142" t="str">
        <f>IFERROR(VLOOKUP(Text(A176,"m월 d일"),양력휴일,2,FALSE),IFERROR(VLOOKUP(Text(B176,"m월 d일"),음력휴일,2,FALSE),IFERROR(VLOOKUP(A176,양력지정휴일,2,FALSE), IFERROR(VLOOKUP(B176,음력지정휴일,2,FALSE), ""))))</f>
        <v/>
      </c>
      <c r="N176" s="128"/>
      <c r="O176" s="128" t="str">
        <f>IFERROR(VLOOKUP(N176,연차지정일수,2,FALSE),"")</f>
        <v/>
      </c>
      <c r="P176" s="143"/>
      <c r="Q176" s="2"/>
    </row>
    <row r="177">
      <c r="A177" s="129">
        <v>44372.0</v>
      </c>
      <c r="B177" s="129">
        <v>44332.0</v>
      </c>
      <c r="C177" s="128">
        <v>2021.0</v>
      </c>
      <c r="D177" s="128">
        <v>6.0</v>
      </c>
      <c r="E177" s="128">
        <v>3.0</v>
      </c>
      <c r="F177" s="128">
        <v>2021.0</v>
      </c>
      <c r="G177" s="128">
        <v>6.0</v>
      </c>
      <c r="H177" s="128">
        <v>25.0</v>
      </c>
      <c r="I177" s="128" t="s">
        <v>158</v>
      </c>
      <c r="J177" s="132"/>
      <c r="K177" s="132"/>
      <c r="L177" s="141" t="str">
        <f>IF(J177-K177=0,,IFERROR(K177-J177-휴게시간-VLOOKUP(A177,지정휴게시간,2,FALSE),K177-J177-휴게시간))</f>
        <v/>
      </c>
      <c r="M177" s="142" t="str">
        <f>IFERROR(VLOOKUP(Text(A177,"m월 d일"),양력휴일,2,FALSE),IFERROR(VLOOKUP(Text(B177,"m월 d일"),음력휴일,2,FALSE),IFERROR(VLOOKUP(A177,양력지정휴일,2,FALSE), IFERROR(VLOOKUP(B177,음력지정휴일,2,FALSE), ""))))</f>
        <v/>
      </c>
      <c r="N177" s="128"/>
      <c r="O177" s="128" t="str">
        <f>IFERROR(VLOOKUP(N177,연차지정일수,2,FALSE),"")</f>
        <v/>
      </c>
      <c r="P177" s="143"/>
      <c r="Q177" s="2"/>
    </row>
    <row r="178">
      <c r="A178" s="129">
        <v>44373.0</v>
      </c>
      <c r="B178" s="129">
        <v>44333.0</v>
      </c>
      <c r="C178" s="128">
        <v>2021.0</v>
      </c>
      <c r="D178" s="128">
        <v>6.0</v>
      </c>
      <c r="E178" s="128">
        <v>3.0</v>
      </c>
      <c r="F178" s="128">
        <v>2021.0</v>
      </c>
      <c r="G178" s="128">
        <v>6.0</v>
      </c>
      <c r="H178" s="128">
        <v>26.0</v>
      </c>
      <c r="I178" s="128" t="s">
        <v>159</v>
      </c>
      <c r="J178" s="99"/>
      <c r="K178" s="99"/>
      <c r="L178" s="141" t="str">
        <f>IF(J178-K178=0,,IFERROR(K178-J178-휴게시간-VLOOKUP(A178,지정휴게시간,2,FALSE),K178-J178-휴게시간))</f>
        <v/>
      </c>
      <c r="M178" s="142" t="str">
        <f>IFERROR(VLOOKUP(Text(A178,"m월 d일"),양력휴일,2,FALSE),IFERROR(VLOOKUP(Text(B178,"m월 d일"),음력휴일,2,FALSE),IFERROR(VLOOKUP(A178,양력지정휴일,2,FALSE), IFERROR(VLOOKUP(B178,음력지정휴일,2,FALSE), ""))))</f>
        <v/>
      </c>
      <c r="N178" s="128"/>
      <c r="O178" s="128" t="str">
        <f>IFERROR(VLOOKUP(N178,연차지정일수,2,FALSE),"")</f>
        <v/>
      </c>
      <c r="P178" s="143"/>
      <c r="Q178" s="2"/>
    </row>
    <row r="179">
      <c r="A179" s="129">
        <v>44374.0</v>
      </c>
      <c r="B179" s="129">
        <v>44334.0</v>
      </c>
      <c r="C179" s="128">
        <v>2021.0</v>
      </c>
      <c r="D179" s="128">
        <v>6.0</v>
      </c>
      <c r="E179" s="128">
        <v>3.0</v>
      </c>
      <c r="F179" s="128">
        <v>2021.0</v>
      </c>
      <c r="G179" s="128">
        <v>6.0</v>
      </c>
      <c r="H179" s="128">
        <v>27.0</v>
      </c>
      <c r="I179" s="128" t="s">
        <v>156</v>
      </c>
      <c r="J179" s="99"/>
      <c r="K179" s="99"/>
      <c r="L179" s="141" t="str">
        <f>IF(J179-K179=0,,IFERROR(K179-J179-휴게시간-VLOOKUP(A179,지정휴게시간,2,FALSE),K179-J179-휴게시간))</f>
        <v/>
      </c>
      <c r="M179" s="142" t="str">
        <f>IFERROR(VLOOKUP(Text(A179,"m월 d일"),양력휴일,2,FALSE),IFERROR(VLOOKUP(Text(B179,"m월 d일"),음력휴일,2,FALSE),IFERROR(VLOOKUP(A179,양력지정휴일,2,FALSE), IFERROR(VLOOKUP(B179,음력지정휴일,2,FALSE), ""))))</f>
        <v/>
      </c>
      <c r="N179" s="128"/>
      <c r="O179" s="128" t="str">
        <f>IFERROR(VLOOKUP(N179,연차지정일수,2,FALSE),"")</f>
        <v/>
      </c>
      <c r="P179" s="143"/>
      <c r="Q179" s="2"/>
    </row>
    <row r="180">
      <c r="A180" s="129">
        <v>44375.0</v>
      </c>
      <c r="B180" s="129">
        <v>44335.0</v>
      </c>
      <c r="C180" s="128">
        <v>2021.0</v>
      </c>
      <c r="D180" s="128">
        <v>6.0</v>
      </c>
      <c r="E180" s="128">
        <v>4.0</v>
      </c>
      <c r="F180" s="128">
        <v>2021.0</v>
      </c>
      <c r="G180" s="128">
        <v>6.0</v>
      </c>
      <c r="H180" s="128">
        <v>28.0</v>
      </c>
      <c r="I180" s="128" t="s">
        <v>83</v>
      </c>
      <c r="J180" s="99"/>
      <c r="K180" s="99"/>
      <c r="L180" s="141" t="str">
        <f>IF(J180-K180=0,,IFERROR(K180-J180-휴게시간-VLOOKUP(A180,지정휴게시간,2,FALSE),K180-J180-휴게시간))</f>
        <v/>
      </c>
      <c r="M180" s="142" t="str">
        <f>IFERROR(VLOOKUP(Text(A180,"m월 d일"),양력휴일,2,FALSE),IFERROR(VLOOKUP(Text(B180,"m월 d일"),음력휴일,2,FALSE),IFERROR(VLOOKUP(A180,양력지정휴일,2,FALSE), IFERROR(VLOOKUP(B180,음력지정휴일,2,FALSE), ""))))</f>
        <v/>
      </c>
      <c r="N180" s="128"/>
      <c r="O180" s="128" t="str">
        <f>IFERROR(VLOOKUP(N180,연차지정일수,2,FALSE),"")</f>
        <v/>
      </c>
      <c r="P180" s="143"/>
      <c r="Q180" s="2"/>
    </row>
    <row r="181">
      <c r="A181" s="129">
        <v>44376.0</v>
      </c>
      <c r="B181" s="129">
        <v>44336.0</v>
      </c>
      <c r="C181" s="128">
        <v>2021.0</v>
      </c>
      <c r="D181" s="128">
        <v>6.0</v>
      </c>
      <c r="E181" s="128">
        <v>4.0</v>
      </c>
      <c r="F181" s="128">
        <v>2021.0</v>
      </c>
      <c r="G181" s="128">
        <v>6.0</v>
      </c>
      <c r="H181" s="128">
        <v>29.0</v>
      </c>
      <c r="I181" s="128" t="s">
        <v>160</v>
      </c>
      <c r="J181" s="99"/>
      <c r="K181" s="99"/>
      <c r="L181" s="141" t="str">
        <f>IF(J181-K181=0,,IFERROR(K181-J181-휴게시간-VLOOKUP(A181,지정휴게시간,2,FALSE),K181-J181-휴게시간))</f>
        <v/>
      </c>
      <c r="M181" s="142" t="str">
        <f>IFERROR(VLOOKUP(Text(A181,"m월 d일"),양력휴일,2,FALSE),IFERROR(VLOOKUP(Text(B181,"m월 d일"),음력휴일,2,FALSE),IFERROR(VLOOKUP(A181,양력지정휴일,2,FALSE), IFERROR(VLOOKUP(B181,음력지정휴일,2,FALSE), ""))))</f>
        <v/>
      </c>
      <c r="N181" s="128"/>
      <c r="O181" s="128" t="str">
        <f>IFERROR(VLOOKUP(N181,연차지정일수,2,FALSE),"")</f>
        <v/>
      </c>
      <c r="P181" s="143"/>
      <c r="Q181" s="2"/>
    </row>
    <row r="182">
      <c r="A182" s="129">
        <v>44377.0</v>
      </c>
      <c r="B182" s="129">
        <v>44337.0</v>
      </c>
      <c r="C182" s="128">
        <v>2021.0</v>
      </c>
      <c r="D182" s="128">
        <v>6.0</v>
      </c>
      <c r="E182" s="128">
        <v>4.0</v>
      </c>
      <c r="F182" s="128">
        <v>2021.0</v>
      </c>
      <c r="G182" s="128">
        <v>6.0</v>
      </c>
      <c r="H182" s="128">
        <v>30.0</v>
      </c>
      <c r="I182" s="128" t="s">
        <v>161</v>
      </c>
      <c r="J182" s="99"/>
      <c r="K182" s="99"/>
      <c r="L182" s="141" t="str">
        <f>IF(J182-K182=0,,IFERROR(K182-J182-휴게시간-VLOOKUP(A182,지정휴게시간,2,FALSE),K182-J182-휴게시간))</f>
        <v/>
      </c>
      <c r="M182" s="142" t="str">
        <f>IFERROR(VLOOKUP(Text(A182,"m월 d일"),양력휴일,2,FALSE),IFERROR(VLOOKUP(Text(B182,"m월 d일"),음력휴일,2,FALSE),IFERROR(VLOOKUP(A182,양력지정휴일,2,FALSE), IFERROR(VLOOKUP(B182,음력지정휴일,2,FALSE), ""))))</f>
        <v/>
      </c>
      <c r="N182" s="128"/>
      <c r="O182" s="128" t="str">
        <f>IFERROR(VLOOKUP(N182,연차지정일수,2,FALSE),"")</f>
        <v/>
      </c>
      <c r="P182" s="143"/>
      <c r="Q182" s="2"/>
    </row>
    <row r="183">
      <c r="A183" s="129">
        <v>44378.0</v>
      </c>
      <c r="B183" s="129">
        <v>44338.0</v>
      </c>
      <c r="C183" s="128">
        <v>2021.0</v>
      </c>
      <c r="D183" s="128">
        <v>6.0</v>
      </c>
      <c r="E183" s="128">
        <v>4.0</v>
      </c>
      <c r="F183" s="128">
        <v>2021.0</v>
      </c>
      <c r="G183" s="128">
        <v>7.0</v>
      </c>
      <c r="H183" s="128">
        <v>1.0</v>
      </c>
      <c r="I183" s="128" t="s">
        <v>162</v>
      </c>
      <c r="J183" s="99"/>
      <c r="K183" s="99"/>
      <c r="L183" s="141" t="str">
        <f>IF(J183-K183=0,,IFERROR(K183-J183-휴게시간-VLOOKUP(A183,지정휴게시간,2,FALSE),K183-J183-휴게시간))</f>
        <v/>
      </c>
      <c r="M183" s="142" t="str">
        <f>IFERROR(VLOOKUP(Text(A183,"m월 d일"),양력휴일,2,FALSE),IFERROR(VLOOKUP(Text(B183,"m월 d일"),음력휴일,2,FALSE),IFERROR(VLOOKUP(A183,양력지정휴일,2,FALSE), IFERROR(VLOOKUP(B183,음력지정휴일,2,FALSE), ""))))</f>
        <v/>
      </c>
      <c r="N183" s="128"/>
      <c r="O183" s="128" t="str">
        <f>IFERROR(VLOOKUP(N183,연차지정일수,2,FALSE),"")</f>
        <v/>
      </c>
      <c r="P183" s="143"/>
      <c r="Q183" s="2"/>
    </row>
    <row r="184">
      <c r="A184" s="129">
        <v>44379.0</v>
      </c>
      <c r="B184" s="129">
        <v>44339.0</v>
      </c>
      <c r="C184" s="128">
        <v>2021.0</v>
      </c>
      <c r="D184" s="128">
        <v>6.0</v>
      </c>
      <c r="E184" s="128">
        <v>4.0</v>
      </c>
      <c r="F184" s="128">
        <v>2021.0</v>
      </c>
      <c r="G184" s="128">
        <v>7.0</v>
      </c>
      <c r="H184" s="128">
        <v>2.0</v>
      </c>
      <c r="I184" s="128" t="s">
        <v>158</v>
      </c>
      <c r="J184" s="99"/>
      <c r="K184" s="99"/>
      <c r="L184" s="141" t="str">
        <f>IF(J184-K184=0,,IFERROR(K184-J184-휴게시간-VLOOKUP(A184,지정휴게시간,2,FALSE),K184-J184-휴게시간))</f>
        <v/>
      </c>
      <c r="M184" s="142" t="str">
        <f>IFERROR(VLOOKUP(Text(A184,"m월 d일"),양력휴일,2,FALSE),IFERROR(VLOOKUP(Text(B184,"m월 d일"),음력휴일,2,FALSE),IFERROR(VLOOKUP(A184,양력지정휴일,2,FALSE), IFERROR(VLOOKUP(B184,음력지정휴일,2,FALSE), ""))))</f>
        <v/>
      </c>
      <c r="N184" s="128"/>
      <c r="O184" s="128" t="str">
        <f>IFERROR(VLOOKUP(N184,연차지정일수,2,FALSE),"")</f>
        <v/>
      </c>
      <c r="P184" s="143"/>
      <c r="Q184" s="2"/>
    </row>
    <row r="185">
      <c r="A185" s="129">
        <v>44380.0</v>
      </c>
      <c r="B185" s="129">
        <v>44340.0</v>
      </c>
      <c r="C185" s="128">
        <v>2021.0</v>
      </c>
      <c r="D185" s="128">
        <v>6.0</v>
      </c>
      <c r="E185" s="128">
        <v>4.0</v>
      </c>
      <c r="F185" s="128">
        <v>2021.0</v>
      </c>
      <c r="G185" s="128">
        <v>7.0</v>
      </c>
      <c r="H185" s="128">
        <v>3.0</v>
      </c>
      <c r="I185" s="128" t="s">
        <v>159</v>
      </c>
      <c r="J185" s="99"/>
      <c r="K185" s="99"/>
      <c r="L185" s="141" t="str">
        <f>IF(J185-K185=0,,IFERROR(K185-J185-휴게시간-VLOOKUP(A185,지정휴게시간,2,FALSE),K185-J185-휴게시간))</f>
        <v/>
      </c>
      <c r="M185" s="142" t="str">
        <f>IFERROR(VLOOKUP(Text(A185,"m월 d일"),양력휴일,2,FALSE),IFERROR(VLOOKUP(Text(B185,"m월 d일"),음력휴일,2,FALSE),IFERROR(VLOOKUP(A185,양력지정휴일,2,FALSE), IFERROR(VLOOKUP(B185,음력지정휴일,2,FALSE), ""))))</f>
        <v/>
      </c>
      <c r="N185" s="128"/>
      <c r="O185" s="128" t="str">
        <f>IFERROR(VLOOKUP(N185,연차지정일수,2,FALSE),"")</f>
        <v/>
      </c>
      <c r="P185" s="143"/>
      <c r="Q185" s="2"/>
    </row>
    <row r="186">
      <c r="A186" s="129">
        <v>44381.0</v>
      </c>
      <c r="B186" s="129">
        <v>44341.0</v>
      </c>
      <c r="C186" s="128">
        <v>2021.0</v>
      </c>
      <c r="D186" s="128">
        <v>6.0</v>
      </c>
      <c r="E186" s="128">
        <v>4.0</v>
      </c>
      <c r="F186" s="128">
        <v>2021.0</v>
      </c>
      <c r="G186" s="128">
        <v>7.0</v>
      </c>
      <c r="H186" s="128">
        <v>4.0</v>
      </c>
      <c r="I186" s="128" t="s">
        <v>156</v>
      </c>
      <c r="J186" s="99"/>
      <c r="K186" s="99"/>
      <c r="L186" s="141" t="str">
        <f>IF(J186-K186=0,,IFERROR(K186-J186-휴게시간-VLOOKUP(A186,지정휴게시간,2,FALSE),K186-J186-휴게시간))</f>
        <v/>
      </c>
      <c r="M186" s="142" t="str">
        <f>IFERROR(VLOOKUP(Text(A186,"m월 d일"),양력휴일,2,FALSE),IFERROR(VLOOKUP(Text(B186,"m월 d일"),음력휴일,2,FALSE),IFERROR(VLOOKUP(A186,양력지정휴일,2,FALSE), IFERROR(VLOOKUP(B186,음력지정휴일,2,FALSE), ""))))</f>
        <v/>
      </c>
      <c r="N186" s="128"/>
      <c r="O186" s="128" t="str">
        <f>IFERROR(VLOOKUP(N186,연차지정일수,2,FALSE),"")</f>
        <v/>
      </c>
      <c r="P186" s="143"/>
      <c r="Q186" s="2"/>
    </row>
    <row r="187">
      <c r="A187" s="129">
        <v>44382.0</v>
      </c>
      <c r="B187" s="129">
        <v>44342.0</v>
      </c>
      <c r="C187" s="128">
        <v>2021.0</v>
      </c>
      <c r="D187" s="128">
        <v>7.0</v>
      </c>
      <c r="E187" s="128">
        <v>1.0</v>
      </c>
      <c r="F187" s="128">
        <v>2021.0</v>
      </c>
      <c r="G187" s="128">
        <v>7.0</v>
      </c>
      <c r="H187" s="128">
        <v>5.0</v>
      </c>
      <c r="I187" s="128" t="s">
        <v>83</v>
      </c>
      <c r="J187" s="99"/>
      <c r="K187" s="99"/>
      <c r="L187" s="141" t="str">
        <f>IF(J187-K187=0,,IFERROR(K187-J187-휴게시간-VLOOKUP(A187,지정휴게시간,2,FALSE),K187-J187-휴게시간))</f>
        <v/>
      </c>
      <c r="M187" s="142" t="str">
        <f>IFERROR(VLOOKUP(Text(A187,"m월 d일"),양력휴일,2,FALSE),IFERROR(VLOOKUP(Text(B187,"m월 d일"),음력휴일,2,FALSE),IFERROR(VLOOKUP(A187,양력지정휴일,2,FALSE), IFERROR(VLOOKUP(B187,음력지정휴일,2,FALSE), ""))))</f>
        <v/>
      </c>
      <c r="N187" s="128"/>
      <c r="O187" s="128" t="str">
        <f>IFERROR(VLOOKUP(N187,연차지정일수,2,FALSE),"")</f>
        <v/>
      </c>
      <c r="P187" s="143"/>
      <c r="Q187" s="2"/>
    </row>
    <row r="188">
      <c r="A188" s="129">
        <v>44383.0</v>
      </c>
      <c r="B188" s="129">
        <v>44343.0</v>
      </c>
      <c r="C188" s="128">
        <v>2021.0</v>
      </c>
      <c r="D188" s="128">
        <v>7.0</v>
      </c>
      <c r="E188" s="128">
        <v>1.0</v>
      </c>
      <c r="F188" s="128">
        <v>2021.0</v>
      </c>
      <c r="G188" s="128">
        <v>7.0</v>
      </c>
      <c r="H188" s="128">
        <v>6.0</v>
      </c>
      <c r="I188" s="128" t="s">
        <v>160</v>
      </c>
      <c r="J188" s="99"/>
      <c r="K188" s="99"/>
      <c r="L188" s="141" t="str">
        <f>IF(J188-K188=0,,IFERROR(K188-J188-휴게시간-VLOOKUP(A188,지정휴게시간,2,FALSE),K188-J188-휴게시간))</f>
        <v/>
      </c>
      <c r="M188" s="142" t="str">
        <f>IFERROR(VLOOKUP(Text(A188,"m월 d일"),양력휴일,2,FALSE),IFERROR(VLOOKUP(Text(B188,"m월 d일"),음력휴일,2,FALSE),IFERROR(VLOOKUP(A188,양력지정휴일,2,FALSE), IFERROR(VLOOKUP(B188,음력지정휴일,2,FALSE), ""))))</f>
        <v/>
      </c>
      <c r="N188" s="128"/>
      <c r="O188" s="128" t="str">
        <f>IFERROR(VLOOKUP(N188,연차지정일수,2,FALSE),"")</f>
        <v/>
      </c>
      <c r="P188" s="143"/>
      <c r="Q188" s="2"/>
    </row>
    <row r="189">
      <c r="A189" s="129">
        <v>44384.0</v>
      </c>
      <c r="B189" s="129">
        <v>44344.0</v>
      </c>
      <c r="C189" s="128">
        <v>2021.0</v>
      </c>
      <c r="D189" s="128">
        <v>7.0</v>
      </c>
      <c r="E189" s="128">
        <v>1.0</v>
      </c>
      <c r="F189" s="128">
        <v>2021.0</v>
      </c>
      <c r="G189" s="128">
        <v>7.0</v>
      </c>
      <c r="H189" s="128">
        <v>7.0</v>
      </c>
      <c r="I189" s="128" t="s">
        <v>161</v>
      </c>
      <c r="J189" s="99"/>
      <c r="K189" s="99"/>
      <c r="L189" s="141" t="str">
        <f>IF(J189-K189=0,,IFERROR(K189-J189-휴게시간-VLOOKUP(A189,지정휴게시간,2,FALSE),K189-J189-휴게시간))</f>
        <v/>
      </c>
      <c r="M189" s="142" t="str">
        <f>IFERROR(VLOOKUP(Text(A189,"m월 d일"),양력휴일,2,FALSE),IFERROR(VLOOKUP(Text(B189,"m월 d일"),음력휴일,2,FALSE),IFERROR(VLOOKUP(A189,양력지정휴일,2,FALSE), IFERROR(VLOOKUP(B189,음력지정휴일,2,FALSE), ""))))</f>
        <v/>
      </c>
      <c r="N189" s="128"/>
      <c r="O189" s="128" t="str">
        <f>IFERROR(VLOOKUP(N189,연차지정일수,2,FALSE),"")</f>
        <v/>
      </c>
      <c r="P189" s="143"/>
      <c r="Q189" s="2"/>
    </row>
    <row r="190">
      <c r="A190" s="129">
        <v>44385.0</v>
      </c>
      <c r="B190" s="129">
        <v>44345.0</v>
      </c>
      <c r="C190" s="128">
        <v>2021.0</v>
      </c>
      <c r="D190" s="128">
        <v>7.0</v>
      </c>
      <c r="E190" s="128">
        <v>1.0</v>
      </c>
      <c r="F190" s="128">
        <v>2021.0</v>
      </c>
      <c r="G190" s="128">
        <v>7.0</v>
      </c>
      <c r="H190" s="128">
        <v>8.0</v>
      </c>
      <c r="I190" s="128" t="s">
        <v>162</v>
      </c>
      <c r="J190" s="99"/>
      <c r="K190" s="99"/>
      <c r="L190" s="141" t="str">
        <f>IF(J190-K190=0,,IFERROR(K190-J190-휴게시간-VLOOKUP(A190,지정휴게시간,2,FALSE),K190-J190-휴게시간))</f>
        <v/>
      </c>
      <c r="M190" s="142" t="str">
        <f>IFERROR(VLOOKUP(Text(A190,"m월 d일"),양력휴일,2,FALSE),IFERROR(VLOOKUP(Text(B190,"m월 d일"),음력휴일,2,FALSE),IFERROR(VLOOKUP(A190,양력지정휴일,2,FALSE), IFERROR(VLOOKUP(B190,음력지정휴일,2,FALSE), ""))))</f>
        <v/>
      </c>
      <c r="N190" s="128"/>
      <c r="O190" s="128" t="str">
        <f>IFERROR(VLOOKUP(N190,연차지정일수,2,FALSE),"")</f>
        <v/>
      </c>
      <c r="P190" s="143"/>
      <c r="Q190" s="2"/>
    </row>
    <row r="191">
      <c r="A191" s="129">
        <v>44386.0</v>
      </c>
      <c r="B191" s="129">
        <v>44346.0</v>
      </c>
      <c r="C191" s="128">
        <v>2021.0</v>
      </c>
      <c r="D191" s="128">
        <v>7.0</v>
      </c>
      <c r="E191" s="128">
        <v>1.0</v>
      </c>
      <c r="F191" s="128">
        <v>2021.0</v>
      </c>
      <c r="G191" s="128">
        <v>7.0</v>
      </c>
      <c r="H191" s="128">
        <v>9.0</v>
      </c>
      <c r="I191" s="128" t="s">
        <v>158</v>
      </c>
      <c r="J191" s="99"/>
      <c r="K191" s="99"/>
      <c r="L191" s="141" t="str">
        <f>IF(J191-K191=0,,IFERROR(K191-J191-휴게시간-VLOOKUP(A191,지정휴게시간,2,FALSE),K191-J191-휴게시간))</f>
        <v/>
      </c>
      <c r="M191" s="142" t="str">
        <f>IFERROR(VLOOKUP(Text(A191,"m월 d일"),양력휴일,2,FALSE),IFERROR(VLOOKUP(Text(B191,"m월 d일"),음력휴일,2,FALSE),IFERROR(VLOOKUP(A191,양력지정휴일,2,FALSE), IFERROR(VLOOKUP(B191,음력지정휴일,2,FALSE), ""))))</f>
        <v/>
      </c>
      <c r="N191" s="128"/>
      <c r="O191" s="128" t="str">
        <f>IFERROR(VLOOKUP(N191,연차지정일수,2,FALSE),"")</f>
        <v/>
      </c>
      <c r="P191" s="143"/>
      <c r="Q191" s="2"/>
    </row>
    <row r="192">
      <c r="A192" s="129">
        <v>44387.0</v>
      </c>
      <c r="B192" s="129">
        <v>44348.0</v>
      </c>
      <c r="C192" s="128">
        <v>2021.0</v>
      </c>
      <c r="D192" s="128">
        <v>7.0</v>
      </c>
      <c r="E192" s="128">
        <v>1.0</v>
      </c>
      <c r="F192" s="128">
        <v>2021.0</v>
      </c>
      <c r="G192" s="128">
        <v>7.0</v>
      </c>
      <c r="H192" s="128">
        <v>10.0</v>
      </c>
      <c r="I192" s="128" t="s">
        <v>159</v>
      </c>
      <c r="J192" s="99"/>
      <c r="K192" s="99"/>
      <c r="L192" s="141" t="str">
        <f>IF(J192-K192=0,,IFERROR(K192-J192-휴게시간-VLOOKUP(A192,지정휴게시간,2,FALSE),K192-J192-휴게시간))</f>
        <v/>
      </c>
      <c r="M192" s="142" t="str">
        <f>IFERROR(VLOOKUP(Text(A192,"m월 d일"),양력휴일,2,FALSE),IFERROR(VLOOKUP(Text(B192,"m월 d일"),음력휴일,2,FALSE),IFERROR(VLOOKUP(A192,양력지정휴일,2,FALSE), IFERROR(VLOOKUP(B192,음력지정휴일,2,FALSE), ""))))</f>
        <v/>
      </c>
      <c r="N192" s="128"/>
      <c r="O192" s="128" t="str">
        <f>IFERROR(VLOOKUP(N192,연차지정일수,2,FALSE),"")</f>
        <v/>
      </c>
      <c r="P192" s="143"/>
      <c r="Q192" s="2"/>
    </row>
    <row r="193">
      <c r="A193" s="129">
        <v>44388.0</v>
      </c>
      <c r="B193" s="129">
        <v>44349.0</v>
      </c>
      <c r="C193" s="128">
        <v>2021.0</v>
      </c>
      <c r="D193" s="128">
        <v>7.0</v>
      </c>
      <c r="E193" s="128">
        <v>1.0</v>
      </c>
      <c r="F193" s="128">
        <v>2021.0</v>
      </c>
      <c r="G193" s="128">
        <v>7.0</v>
      </c>
      <c r="H193" s="128">
        <v>11.0</v>
      </c>
      <c r="I193" s="128" t="s">
        <v>156</v>
      </c>
      <c r="J193" s="132"/>
      <c r="K193" s="132"/>
      <c r="L193" s="141" t="str">
        <f>IF(J193-K193=0,,IFERROR(K193-J193-휴게시간-VLOOKUP(A193,지정휴게시간,2,FALSE),K193-J193-휴게시간))</f>
        <v/>
      </c>
      <c r="M193" s="142" t="str">
        <f>IFERROR(VLOOKUP(Text(A193,"m월 d일"),양력휴일,2,FALSE),IFERROR(VLOOKUP(Text(B193,"m월 d일"),음력휴일,2,FALSE),IFERROR(VLOOKUP(A193,양력지정휴일,2,FALSE), IFERROR(VLOOKUP(B193,음력지정휴일,2,FALSE), ""))))</f>
        <v/>
      </c>
      <c r="N193" s="128"/>
      <c r="O193" s="128" t="str">
        <f>IFERROR(VLOOKUP(N193,연차지정일수,2,FALSE),"")</f>
        <v/>
      </c>
      <c r="P193" s="143"/>
      <c r="Q193" s="2"/>
    </row>
    <row r="194">
      <c r="A194" s="129">
        <v>44389.0</v>
      </c>
      <c r="B194" s="129">
        <v>44350.0</v>
      </c>
      <c r="C194" s="128">
        <v>2021.0</v>
      </c>
      <c r="D194" s="128">
        <v>7.0</v>
      </c>
      <c r="E194" s="128">
        <v>2.0</v>
      </c>
      <c r="F194" s="128">
        <v>2021.0</v>
      </c>
      <c r="G194" s="128">
        <v>7.0</v>
      </c>
      <c r="H194" s="128">
        <v>12.0</v>
      </c>
      <c r="I194" s="128" t="s">
        <v>83</v>
      </c>
      <c r="J194" s="99"/>
      <c r="K194" s="99"/>
      <c r="L194" s="141" t="str">
        <f>IF(J194-K194=0,,IFERROR(K194-J194-휴게시간-VLOOKUP(A194,지정휴게시간,2,FALSE),K194-J194-휴게시간))</f>
        <v/>
      </c>
      <c r="M194" s="142" t="str">
        <f>IFERROR(VLOOKUP(Text(A194,"m월 d일"),양력휴일,2,FALSE),IFERROR(VLOOKUP(Text(B194,"m월 d일"),음력휴일,2,FALSE),IFERROR(VLOOKUP(A194,양력지정휴일,2,FALSE), IFERROR(VLOOKUP(B194,음력지정휴일,2,FALSE), ""))))</f>
        <v/>
      </c>
      <c r="N194" s="128"/>
      <c r="O194" s="128" t="str">
        <f>IFERROR(VLOOKUP(N194,연차지정일수,2,FALSE),"")</f>
        <v/>
      </c>
      <c r="P194" s="143"/>
      <c r="Q194" s="2"/>
    </row>
    <row r="195">
      <c r="A195" s="129">
        <v>44390.0</v>
      </c>
      <c r="B195" s="129">
        <v>44351.0</v>
      </c>
      <c r="C195" s="128">
        <v>2021.0</v>
      </c>
      <c r="D195" s="128">
        <v>7.0</v>
      </c>
      <c r="E195" s="128">
        <v>2.0</v>
      </c>
      <c r="F195" s="128">
        <v>2021.0</v>
      </c>
      <c r="G195" s="128">
        <v>7.0</v>
      </c>
      <c r="H195" s="128">
        <v>13.0</v>
      </c>
      <c r="I195" s="128" t="s">
        <v>160</v>
      </c>
      <c r="J195" s="99"/>
      <c r="K195" s="99"/>
      <c r="L195" s="141" t="str">
        <f>IF(J195-K195=0,,IFERROR(K195-J195-휴게시간-VLOOKUP(A195,지정휴게시간,2,FALSE),K195-J195-휴게시간))</f>
        <v/>
      </c>
      <c r="M195" s="142" t="str">
        <f>IFERROR(VLOOKUP(Text(A195,"m월 d일"),양력휴일,2,FALSE),IFERROR(VLOOKUP(Text(B195,"m월 d일"),음력휴일,2,FALSE),IFERROR(VLOOKUP(A195,양력지정휴일,2,FALSE), IFERROR(VLOOKUP(B195,음력지정휴일,2,FALSE), ""))))</f>
        <v/>
      </c>
      <c r="N195" s="128"/>
      <c r="O195" s="128" t="str">
        <f>IFERROR(VLOOKUP(N195,연차지정일수,2,FALSE),"")</f>
        <v/>
      </c>
      <c r="P195" s="143"/>
      <c r="Q195" s="2"/>
    </row>
    <row r="196">
      <c r="A196" s="129">
        <v>44391.0</v>
      </c>
      <c r="B196" s="129">
        <v>44352.0</v>
      </c>
      <c r="C196" s="128">
        <v>2021.0</v>
      </c>
      <c r="D196" s="128">
        <v>7.0</v>
      </c>
      <c r="E196" s="128">
        <v>2.0</v>
      </c>
      <c r="F196" s="128">
        <v>2021.0</v>
      </c>
      <c r="G196" s="128">
        <v>7.0</v>
      </c>
      <c r="H196" s="128">
        <v>14.0</v>
      </c>
      <c r="I196" s="128" t="s">
        <v>161</v>
      </c>
      <c r="J196" s="99"/>
      <c r="K196" s="99"/>
      <c r="L196" s="141" t="str">
        <f>IF(J196-K196=0,,IFERROR(K196-J196-휴게시간-VLOOKUP(A196,지정휴게시간,2,FALSE),K196-J196-휴게시간))</f>
        <v/>
      </c>
      <c r="M196" s="142" t="str">
        <f>IFERROR(VLOOKUP(Text(A196,"m월 d일"),양력휴일,2,FALSE),IFERROR(VLOOKUP(Text(B196,"m월 d일"),음력휴일,2,FALSE),IFERROR(VLOOKUP(A196,양력지정휴일,2,FALSE), IFERROR(VLOOKUP(B196,음력지정휴일,2,FALSE), ""))))</f>
        <v/>
      </c>
      <c r="N196" s="128"/>
      <c r="O196" s="128" t="str">
        <f>IFERROR(VLOOKUP(N196,연차지정일수,2,FALSE),"")</f>
        <v/>
      </c>
      <c r="P196" s="143"/>
      <c r="Q196" s="2"/>
    </row>
    <row r="197">
      <c r="A197" s="129">
        <v>44392.0</v>
      </c>
      <c r="B197" s="129">
        <v>44353.0</v>
      </c>
      <c r="C197" s="128">
        <v>2021.0</v>
      </c>
      <c r="D197" s="128">
        <v>7.0</v>
      </c>
      <c r="E197" s="128">
        <v>2.0</v>
      </c>
      <c r="F197" s="128">
        <v>2021.0</v>
      </c>
      <c r="G197" s="128">
        <v>7.0</v>
      </c>
      <c r="H197" s="128">
        <v>15.0</v>
      </c>
      <c r="I197" s="128" t="s">
        <v>162</v>
      </c>
      <c r="J197" s="99"/>
      <c r="K197" s="99"/>
      <c r="L197" s="141" t="str">
        <f>IF(J197-K197=0,,IFERROR(K197-J197-휴게시간-VLOOKUP(A197,지정휴게시간,2,FALSE),K197-J197-휴게시간))</f>
        <v/>
      </c>
      <c r="M197" s="142" t="str">
        <f>IFERROR(VLOOKUP(Text(A197,"m월 d일"),양력휴일,2,FALSE),IFERROR(VLOOKUP(Text(B197,"m월 d일"),음력휴일,2,FALSE),IFERROR(VLOOKUP(A197,양력지정휴일,2,FALSE), IFERROR(VLOOKUP(B197,음력지정휴일,2,FALSE), ""))))</f>
        <v/>
      </c>
      <c r="N197" s="128"/>
      <c r="O197" s="128" t="str">
        <f>IFERROR(VLOOKUP(N197,연차지정일수,2,FALSE),"")</f>
        <v/>
      </c>
      <c r="P197" s="143"/>
      <c r="Q197" s="2"/>
    </row>
    <row r="198">
      <c r="A198" s="129">
        <v>44393.0</v>
      </c>
      <c r="B198" s="129">
        <v>44354.0</v>
      </c>
      <c r="C198" s="128">
        <v>2021.0</v>
      </c>
      <c r="D198" s="128">
        <v>7.0</v>
      </c>
      <c r="E198" s="128">
        <v>2.0</v>
      </c>
      <c r="F198" s="128">
        <v>2021.0</v>
      </c>
      <c r="G198" s="128">
        <v>7.0</v>
      </c>
      <c r="H198" s="128">
        <v>16.0</v>
      </c>
      <c r="I198" s="128" t="s">
        <v>158</v>
      </c>
      <c r="J198" s="99"/>
      <c r="K198" s="99"/>
      <c r="L198" s="141" t="str">
        <f>IF(J198-K198=0,,IFERROR(K198-J198-휴게시간-VLOOKUP(A198,지정휴게시간,2,FALSE),K198-J198-휴게시간))</f>
        <v/>
      </c>
      <c r="M198" s="142" t="str">
        <f>IFERROR(VLOOKUP(Text(A198,"m월 d일"),양력휴일,2,FALSE),IFERROR(VLOOKUP(Text(B198,"m월 d일"),음력휴일,2,FALSE),IFERROR(VLOOKUP(A198,양력지정휴일,2,FALSE), IFERROR(VLOOKUP(B198,음력지정휴일,2,FALSE), ""))))</f>
        <v/>
      </c>
      <c r="N198" s="128"/>
      <c r="O198" s="128" t="str">
        <f>IFERROR(VLOOKUP(N198,연차지정일수,2,FALSE),"")</f>
        <v/>
      </c>
      <c r="P198" s="143"/>
      <c r="Q198" s="2"/>
    </row>
    <row r="199">
      <c r="A199" s="129">
        <v>44394.0</v>
      </c>
      <c r="B199" s="129">
        <v>44355.0</v>
      </c>
      <c r="C199" s="128">
        <v>2021.0</v>
      </c>
      <c r="D199" s="128">
        <v>7.0</v>
      </c>
      <c r="E199" s="128">
        <v>2.0</v>
      </c>
      <c r="F199" s="128">
        <v>2021.0</v>
      </c>
      <c r="G199" s="128">
        <v>7.0</v>
      </c>
      <c r="H199" s="128">
        <v>17.0</v>
      </c>
      <c r="I199" s="128" t="s">
        <v>159</v>
      </c>
      <c r="J199" s="99"/>
      <c r="K199" s="99"/>
      <c r="L199" s="141" t="str">
        <f>IF(J199-K199=0,,IFERROR(K199-J199-휴게시간-VLOOKUP(A199,지정휴게시간,2,FALSE),K199-J199-휴게시간))</f>
        <v/>
      </c>
      <c r="M199" s="142" t="str">
        <f>IFERROR(VLOOKUP(Text(A199,"m월 d일"),양력휴일,2,FALSE),IFERROR(VLOOKUP(Text(B199,"m월 d일"),음력휴일,2,FALSE),IFERROR(VLOOKUP(A199,양력지정휴일,2,FALSE), IFERROR(VLOOKUP(B199,음력지정휴일,2,FALSE), ""))))</f>
        <v/>
      </c>
      <c r="N199" s="128"/>
      <c r="O199" s="128" t="str">
        <f>IFERROR(VLOOKUP(N199,연차지정일수,2,FALSE),"")</f>
        <v/>
      </c>
      <c r="P199" s="143"/>
      <c r="Q199" s="2"/>
    </row>
    <row r="200">
      <c r="A200" s="129">
        <v>44395.0</v>
      </c>
      <c r="B200" s="129">
        <v>44356.0</v>
      </c>
      <c r="C200" s="128">
        <v>2021.0</v>
      </c>
      <c r="D200" s="128">
        <v>7.0</v>
      </c>
      <c r="E200" s="128">
        <v>2.0</v>
      </c>
      <c r="F200" s="128">
        <v>2021.0</v>
      </c>
      <c r="G200" s="128">
        <v>7.0</v>
      </c>
      <c r="H200" s="128">
        <v>18.0</v>
      </c>
      <c r="I200" s="128" t="s">
        <v>156</v>
      </c>
      <c r="J200" s="132"/>
      <c r="K200" s="132"/>
      <c r="L200" s="141" t="str">
        <f>IF(J200-K200=0,,IFERROR(K200-J200-휴게시간-VLOOKUP(A200,지정휴게시간,2,FALSE),K200-J200-휴게시간))</f>
        <v/>
      </c>
      <c r="M200" s="142" t="str">
        <f>IFERROR(VLOOKUP(Text(A200,"m월 d일"),양력휴일,2,FALSE),IFERROR(VLOOKUP(Text(B200,"m월 d일"),음력휴일,2,FALSE),IFERROR(VLOOKUP(A200,양력지정휴일,2,FALSE), IFERROR(VLOOKUP(B200,음력지정휴일,2,FALSE), ""))))</f>
        <v/>
      </c>
      <c r="N200" s="128"/>
      <c r="O200" s="128" t="str">
        <f>IFERROR(VLOOKUP(N200,연차지정일수,2,FALSE),"")</f>
        <v/>
      </c>
      <c r="P200" s="143"/>
      <c r="Q200" s="2"/>
    </row>
    <row r="201">
      <c r="A201" s="129">
        <v>44396.0</v>
      </c>
      <c r="B201" s="129">
        <v>44357.0</v>
      </c>
      <c r="C201" s="128">
        <v>2021.0</v>
      </c>
      <c r="D201" s="128">
        <v>7.0</v>
      </c>
      <c r="E201" s="128">
        <v>3.0</v>
      </c>
      <c r="F201" s="128">
        <v>2021.0</v>
      </c>
      <c r="G201" s="128">
        <v>7.0</v>
      </c>
      <c r="H201" s="128">
        <v>19.0</v>
      </c>
      <c r="I201" s="128" t="s">
        <v>83</v>
      </c>
      <c r="J201" s="99"/>
      <c r="K201" s="99"/>
      <c r="L201" s="141" t="str">
        <f>IF(J201-K201=0,,IFERROR(K201-J201-휴게시간-VLOOKUP(A201,지정휴게시간,2,FALSE),K201-J201-휴게시간))</f>
        <v/>
      </c>
      <c r="M201" s="142" t="str">
        <f>IFERROR(VLOOKUP(Text(A201,"m월 d일"),양력휴일,2,FALSE),IFERROR(VLOOKUP(Text(B201,"m월 d일"),음력휴일,2,FALSE),IFERROR(VLOOKUP(A201,양력지정휴일,2,FALSE), IFERROR(VLOOKUP(B201,음력지정휴일,2,FALSE), ""))))</f>
        <v/>
      </c>
      <c r="N201" s="128"/>
      <c r="O201" s="128" t="str">
        <f>IFERROR(VLOOKUP(N201,연차지정일수,2,FALSE),"")</f>
        <v/>
      </c>
      <c r="P201" s="143"/>
      <c r="Q201" s="2"/>
    </row>
    <row r="202">
      <c r="A202" s="129">
        <v>44397.0</v>
      </c>
      <c r="B202" s="129">
        <v>44358.0</v>
      </c>
      <c r="C202" s="128">
        <v>2021.0</v>
      </c>
      <c r="D202" s="128">
        <v>7.0</v>
      </c>
      <c r="E202" s="128">
        <v>3.0</v>
      </c>
      <c r="F202" s="128">
        <v>2021.0</v>
      </c>
      <c r="G202" s="128">
        <v>7.0</v>
      </c>
      <c r="H202" s="128">
        <v>20.0</v>
      </c>
      <c r="I202" s="128" t="s">
        <v>160</v>
      </c>
      <c r="J202" s="99"/>
      <c r="K202" s="99"/>
      <c r="L202" s="141" t="str">
        <f>IF(J202-K202=0,,IFERROR(K202-J202-휴게시간-VLOOKUP(A202,지정휴게시간,2,FALSE),K202-J202-휴게시간))</f>
        <v/>
      </c>
      <c r="M202" s="142" t="str">
        <f>IFERROR(VLOOKUP(Text(A202,"m월 d일"),양력휴일,2,FALSE),IFERROR(VLOOKUP(Text(B202,"m월 d일"),음력휴일,2,FALSE),IFERROR(VLOOKUP(A202,양력지정휴일,2,FALSE), IFERROR(VLOOKUP(B202,음력지정휴일,2,FALSE), ""))))</f>
        <v/>
      </c>
      <c r="N202" s="128"/>
      <c r="O202" s="128" t="str">
        <f>IFERROR(VLOOKUP(N202,연차지정일수,2,FALSE),"")</f>
        <v/>
      </c>
      <c r="P202" s="143"/>
      <c r="Q202" s="2"/>
    </row>
    <row r="203">
      <c r="A203" s="129">
        <v>44398.0</v>
      </c>
      <c r="B203" s="129">
        <v>44359.0</v>
      </c>
      <c r="C203" s="128">
        <v>2021.0</v>
      </c>
      <c r="D203" s="128">
        <v>7.0</v>
      </c>
      <c r="E203" s="128">
        <v>3.0</v>
      </c>
      <c r="F203" s="128">
        <v>2021.0</v>
      </c>
      <c r="G203" s="128">
        <v>7.0</v>
      </c>
      <c r="H203" s="128">
        <v>21.0</v>
      </c>
      <c r="I203" s="128" t="s">
        <v>161</v>
      </c>
      <c r="J203" s="99"/>
      <c r="K203" s="99"/>
      <c r="L203" s="141" t="str">
        <f>IF(J203-K203=0,,IFERROR(K203-J203-휴게시간-VLOOKUP(A203,지정휴게시간,2,FALSE),K203-J203-휴게시간))</f>
        <v/>
      </c>
      <c r="M203" s="142" t="str">
        <f>IFERROR(VLOOKUP(Text(A203,"m월 d일"),양력휴일,2,FALSE),IFERROR(VLOOKUP(Text(B203,"m월 d일"),음력휴일,2,FALSE),IFERROR(VLOOKUP(A203,양력지정휴일,2,FALSE), IFERROR(VLOOKUP(B203,음력지정휴일,2,FALSE), ""))))</f>
        <v/>
      </c>
      <c r="N203" s="128"/>
      <c r="O203" s="128" t="str">
        <f>IFERROR(VLOOKUP(N203,연차지정일수,2,FALSE),"")</f>
        <v/>
      </c>
      <c r="P203" s="143"/>
      <c r="Q203" s="2"/>
    </row>
    <row r="204">
      <c r="A204" s="129">
        <v>44399.0</v>
      </c>
      <c r="B204" s="129">
        <v>44360.0</v>
      </c>
      <c r="C204" s="128">
        <v>2021.0</v>
      </c>
      <c r="D204" s="128">
        <v>7.0</v>
      </c>
      <c r="E204" s="128">
        <v>3.0</v>
      </c>
      <c r="F204" s="128">
        <v>2021.0</v>
      </c>
      <c r="G204" s="128">
        <v>7.0</v>
      </c>
      <c r="H204" s="128">
        <v>22.0</v>
      </c>
      <c r="I204" s="128" t="s">
        <v>162</v>
      </c>
      <c r="J204" s="99"/>
      <c r="K204" s="99"/>
      <c r="L204" s="141" t="str">
        <f>IF(J204-K204=0,,IFERROR(K204-J204-휴게시간-VLOOKUP(A204,지정휴게시간,2,FALSE),K204-J204-휴게시간))</f>
        <v/>
      </c>
      <c r="M204" s="142" t="str">
        <f>IFERROR(VLOOKUP(Text(A204,"m월 d일"),양력휴일,2,FALSE),IFERROR(VLOOKUP(Text(B204,"m월 d일"),음력휴일,2,FALSE),IFERROR(VLOOKUP(A204,양력지정휴일,2,FALSE), IFERROR(VLOOKUP(B204,음력지정휴일,2,FALSE), ""))))</f>
        <v/>
      </c>
      <c r="N204" s="128"/>
      <c r="O204" s="128" t="str">
        <f>IFERROR(VLOOKUP(N204,연차지정일수,2,FALSE),"")</f>
        <v/>
      </c>
      <c r="P204" s="143"/>
      <c r="Q204" s="2"/>
    </row>
    <row r="205">
      <c r="A205" s="129">
        <v>44400.0</v>
      </c>
      <c r="B205" s="129">
        <v>44361.0</v>
      </c>
      <c r="C205" s="128">
        <v>2021.0</v>
      </c>
      <c r="D205" s="128">
        <v>7.0</v>
      </c>
      <c r="E205" s="128">
        <v>3.0</v>
      </c>
      <c r="F205" s="128">
        <v>2021.0</v>
      </c>
      <c r="G205" s="128">
        <v>7.0</v>
      </c>
      <c r="H205" s="128">
        <v>23.0</v>
      </c>
      <c r="I205" s="128" t="s">
        <v>158</v>
      </c>
      <c r="J205" s="99"/>
      <c r="K205" s="99"/>
      <c r="L205" s="141" t="str">
        <f>IF(J205-K205=0,,IFERROR(K205-J205-휴게시간-VLOOKUP(A205,지정휴게시간,2,FALSE),K205-J205-휴게시간))</f>
        <v/>
      </c>
      <c r="M205" s="142" t="str">
        <f>IFERROR(VLOOKUP(Text(A205,"m월 d일"),양력휴일,2,FALSE),IFERROR(VLOOKUP(Text(B205,"m월 d일"),음력휴일,2,FALSE),IFERROR(VLOOKUP(A205,양력지정휴일,2,FALSE), IFERROR(VLOOKUP(B205,음력지정휴일,2,FALSE), ""))))</f>
        <v/>
      </c>
      <c r="N205" s="128"/>
      <c r="O205" s="128" t="str">
        <f>IFERROR(VLOOKUP(N205,연차지정일수,2,FALSE),"")</f>
        <v/>
      </c>
      <c r="P205" s="143"/>
      <c r="Q205" s="2"/>
    </row>
    <row r="206">
      <c r="A206" s="129">
        <v>44401.0</v>
      </c>
      <c r="B206" s="129">
        <v>44362.0</v>
      </c>
      <c r="C206" s="128">
        <v>2021.0</v>
      </c>
      <c r="D206" s="128">
        <v>7.0</v>
      </c>
      <c r="E206" s="128">
        <v>3.0</v>
      </c>
      <c r="F206" s="128">
        <v>2021.0</v>
      </c>
      <c r="G206" s="128">
        <v>7.0</v>
      </c>
      <c r="H206" s="128">
        <v>24.0</v>
      </c>
      <c r="I206" s="128" t="s">
        <v>159</v>
      </c>
      <c r="J206" s="132"/>
      <c r="K206" s="132"/>
      <c r="L206" s="141" t="str">
        <f>IF(J206-K206=0,,IFERROR(K206-J206-휴게시간-VLOOKUP(A206,지정휴게시간,2,FALSE),K206-J206-휴게시간))</f>
        <v/>
      </c>
      <c r="M206" s="142" t="str">
        <f>IFERROR(VLOOKUP(Text(A206,"m월 d일"),양력휴일,2,FALSE),IFERROR(VLOOKUP(Text(B206,"m월 d일"),음력휴일,2,FALSE),IFERROR(VLOOKUP(A206,양력지정휴일,2,FALSE), IFERROR(VLOOKUP(B206,음력지정휴일,2,FALSE), ""))))</f>
        <v/>
      </c>
      <c r="N206" s="128"/>
      <c r="O206" s="128" t="str">
        <f>IFERROR(VLOOKUP(N206,연차지정일수,2,FALSE),"")</f>
        <v/>
      </c>
      <c r="P206" s="143"/>
      <c r="Q206" s="2"/>
    </row>
    <row r="207">
      <c r="A207" s="129">
        <v>44402.0</v>
      </c>
      <c r="B207" s="129">
        <v>44363.0</v>
      </c>
      <c r="C207" s="128">
        <v>2021.0</v>
      </c>
      <c r="D207" s="128">
        <v>7.0</v>
      </c>
      <c r="E207" s="128">
        <v>3.0</v>
      </c>
      <c r="F207" s="128">
        <v>2021.0</v>
      </c>
      <c r="G207" s="128">
        <v>7.0</v>
      </c>
      <c r="H207" s="128">
        <v>25.0</v>
      </c>
      <c r="I207" s="128" t="s">
        <v>156</v>
      </c>
      <c r="J207" s="132"/>
      <c r="K207" s="132"/>
      <c r="L207" s="141" t="str">
        <f>IF(J207-K207=0,,IFERROR(K207-J207-휴게시간-VLOOKUP(A207,지정휴게시간,2,FALSE),K207-J207-휴게시간))</f>
        <v/>
      </c>
      <c r="M207" s="142" t="str">
        <f>IFERROR(VLOOKUP(Text(A207,"m월 d일"),양력휴일,2,FALSE),IFERROR(VLOOKUP(Text(B207,"m월 d일"),음력휴일,2,FALSE),IFERROR(VLOOKUP(A207,양력지정휴일,2,FALSE), IFERROR(VLOOKUP(B207,음력지정휴일,2,FALSE), ""))))</f>
        <v/>
      </c>
      <c r="N207" s="128"/>
      <c r="O207" s="128" t="str">
        <f>IFERROR(VLOOKUP(N207,연차지정일수,2,FALSE),"")</f>
        <v/>
      </c>
      <c r="P207" s="143"/>
      <c r="Q207" s="2"/>
    </row>
    <row r="208">
      <c r="A208" s="129">
        <v>44403.0</v>
      </c>
      <c r="B208" s="129">
        <v>44364.0</v>
      </c>
      <c r="C208" s="128">
        <v>2021.0</v>
      </c>
      <c r="D208" s="128">
        <v>7.0</v>
      </c>
      <c r="E208" s="128">
        <v>4.0</v>
      </c>
      <c r="F208" s="128">
        <v>2021.0</v>
      </c>
      <c r="G208" s="128">
        <v>7.0</v>
      </c>
      <c r="H208" s="128">
        <v>26.0</v>
      </c>
      <c r="I208" s="128" t="s">
        <v>83</v>
      </c>
      <c r="J208" s="99"/>
      <c r="K208" s="99"/>
      <c r="L208" s="141" t="str">
        <f>IF(J208-K208=0,,IFERROR(K208-J208-휴게시간-VLOOKUP(A208,지정휴게시간,2,FALSE),K208-J208-휴게시간))</f>
        <v/>
      </c>
      <c r="M208" s="142" t="str">
        <f>IFERROR(VLOOKUP(Text(A208,"m월 d일"),양력휴일,2,FALSE),IFERROR(VLOOKUP(Text(B208,"m월 d일"),음력휴일,2,FALSE),IFERROR(VLOOKUP(A208,양력지정휴일,2,FALSE), IFERROR(VLOOKUP(B208,음력지정휴일,2,FALSE), ""))))</f>
        <v/>
      </c>
      <c r="N208" s="128"/>
      <c r="O208" s="128" t="str">
        <f>IFERROR(VLOOKUP(N208,연차지정일수,2,FALSE),"")</f>
        <v/>
      </c>
      <c r="P208" s="143"/>
      <c r="Q208" s="2"/>
    </row>
    <row r="209">
      <c r="A209" s="129">
        <v>44404.0</v>
      </c>
      <c r="B209" s="129">
        <v>44365.0</v>
      </c>
      <c r="C209" s="128">
        <v>2021.0</v>
      </c>
      <c r="D209" s="128">
        <v>7.0</v>
      </c>
      <c r="E209" s="128">
        <v>4.0</v>
      </c>
      <c r="F209" s="128">
        <v>2021.0</v>
      </c>
      <c r="G209" s="128">
        <v>7.0</v>
      </c>
      <c r="H209" s="128">
        <v>27.0</v>
      </c>
      <c r="I209" s="128" t="s">
        <v>160</v>
      </c>
      <c r="J209" s="99"/>
      <c r="K209" s="99"/>
      <c r="L209" s="141" t="str">
        <f>IF(J209-K209=0,,IFERROR(K209-J209-휴게시간-VLOOKUP(A209,지정휴게시간,2,FALSE),K209-J209-휴게시간))</f>
        <v/>
      </c>
      <c r="M209" s="142" t="str">
        <f>IFERROR(VLOOKUP(Text(A209,"m월 d일"),양력휴일,2,FALSE),IFERROR(VLOOKUP(Text(B209,"m월 d일"),음력휴일,2,FALSE),IFERROR(VLOOKUP(A209,양력지정휴일,2,FALSE), IFERROR(VLOOKUP(B209,음력지정휴일,2,FALSE), ""))))</f>
        <v/>
      </c>
      <c r="N209" s="128"/>
      <c r="O209" s="128" t="str">
        <f>IFERROR(VLOOKUP(N209,연차지정일수,2,FALSE),"")</f>
        <v/>
      </c>
      <c r="P209" s="143"/>
      <c r="Q209" s="2"/>
    </row>
    <row r="210">
      <c r="A210" s="129">
        <v>44405.0</v>
      </c>
      <c r="B210" s="129">
        <v>44366.0</v>
      </c>
      <c r="C210" s="128">
        <v>2021.0</v>
      </c>
      <c r="D210" s="128">
        <v>7.0</v>
      </c>
      <c r="E210" s="128">
        <v>4.0</v>
      </c>
      <c r="F210" s="128">
        <v>2021.0</v>
      </c>
      <c r="G210" s="128">
        <v>7.0</v>
      </c>
      <c r="H210" s="128">
        <v>28.0</v>
      </c>
      <c r="I210" s="128" t="s">
        <v>161</v>
      </c>
      <c r="J210" s="99"/>
      <c r="K210" s="99"/>
      <c r="L210" s="141" t="str">
        <f>IF(J210-K210=0,,IFERROR(K210-J210-휴게시간-VLOOKUP(A210,지정휴게시간,2,FALSE),K210-J210-휴게시간))</f>
        <v/>
      </c>
      <c r="M210" s="142" t="str">
        <f>IFERROR(VLOOKUP(Text(A210,"m월 d일"),양력휴일,2,FALSE),IFERROR(VLOOKUP(Text(B210,"m월 d일"),음력휴일,2,FALSE),IFERROR(VLOOKUP(A210,양력지정휴일,2,FALSE), IFERROR(VLOOKUP(B210,음력지정휴일,2,FALSE), ""))))</f>
        <v/>
      </c>
      <c r="N210" s="128"/>
      <c r="O210" s="128" t="str">
        <f>IFERROR(VLOOKUP(N210,연차지정일수,2,FALSE),"")</f>
        <v/>
      </c>
      <c r="P210" s="143"/>
      <c r="Q210" s="2"/>
    </row>
    <row r="211">
      <c r="A211" s="129">
        <v>44406.0</v>
      </c>
      <c r="B211" s="129">
        <v>44367.0</v>
      </c>
      <c r="C211" s="128">
        <v>2021.0</v>
      </c>
      <c r="D211" s="128">
        <v>7.0</v>
      </c>
      <c r="E211" s="128">
        <v>4.0</v>
      </c>
      <c r="F211" s="128">
        <v>2021.0</v>
      </c>
      <c r="G211" s="128">
        <v>7.0</v>
      </c>
      <c r="H211" s="128">
        <v>29.0</v>
      </c>
      <c r="I211" s="128" t="s">
        <v>162</v>
      </c>
      <c r="J211" s="99"/>
      <c r="K211" s="99"/>
      <c r="L211" s="141" t="str">
        <f>IF(J211-K211=0,,IFERROR(K211-J211-휴게시간-VLOOKUP(A211,지정휴게시간,2,FALSE),K211-J211-휴게시간))</f>
        <v/>
      </c>
      <c r="M211" s="142" t="str">
        <f>IFERROR(VLOOKUP(Text(A211,"m월 d일"),양력휴일,2,FALSE),IFERROR(VLOOKUP(Text(B211,"m월 d일"),음력휴일,2,FALSE),IFERROR(VLOOKUP(A211,양력지정휴일,2,FALSE), IFERROR(VLOOKUP(B211,음력지정휴일,2,FALSE), ""))))</f>
        <v/>
      </c>
      <c r="N211" s="128"/>
      <c r="O211" s="128" t="str">
        <f>IFERROR(VLOOKUP(N211,연차지정일수,2,FALSE),"")</f>
        <v/>
      </c>
      <c r="P211" s="143"/>
      <c r="Q211" s="2"/>
    </row>
    <row r="212">
      <c r="A212" s="129">
        <v>44407.0</v>
      </c>
      <c r="B212" s="129">
        <v>44368.0</v>
      </c>
      <c r="C212" s="128">
        <v>2021.0</v>
      </c>
      <c r="D212" s="128">
        <v>7.0</v>
      </c>
      <c r="E212" s="128">
        <v>4.0</v>
      </c>
      <c r="F212" s="128">
        <v>2021.0</v>
      </c>
      <c r="G212" s="128">
        <v>7.0</v>
      </c>
      <c r="H212" s="128">
        <v>30.0</v>
      </c>
      <c r="I212" s="128" t="s">
        <v>158</v>
      </c>
      <c r="J212" s="99"/>
      <c r="K212" s="99"/>
      <c r="L212" s="141" t="str">
        <f>IF(J212-K212=0,,IFERROR(K212-J212-휴게시간-VLOOKUP(A212,지정휴게시간,2,FALSE),K212-J212-휴게시간))</f>
        <v/>
      </c>
      <c r="M212" s="142" t="str">
        <f>IFERROR(VLOOKUP(Text(A212,"m월 d일"),양력휴일,2,FALSE),IFERROR(VLOOKUP(Text(B212,"m월 d일"),음력휴일,2,FALSE),IFERROR(VLOOKUP(A212,양력지정휴일,2,FALSE), IFERROR(VLOOKUP(B212,음력지정휴일,2,FALSE), ""))))</f>
        <v/>
      </c>
      <c r="N212" s="128"/>
      <c r="O212" s="128" t="str">
        <f>IFERROR(VLOOKUP(N212,연차지정일수,2,FALSE),"")</f>
        <v/>
      </c>
      <c r="P212" s="143"/>
      <c r="Q212" s="2"/>
    </row>
    <row r="213">
      <c r="A213" s="129">
        <v>44408.0</v>
      </c>
      <c r="B213" s="129">
        <v>44369.0</v>
      </c>
      <c r="C213" s="128">
        <v>2021.0</v>
      </c>
      <c r="D213" s="128">
        <v>7.0</v>
      </c>
      <c r="E213" s="128">
        <v>4.0</v>
      </c>
      <c r="F213" s="128">
        <v>2021.0</v>
      </c>
      <c r="G213" s="128">
        <v>7.0</v>
      </c>
      <c r="H213" s="128">
        <v>31.0</v>
      </c>
      <c r="I213" s="128" t="s">
        <v>159</v>
      </c>
      <c r="J213" s="132"/>
      <c r="K213" s="132"/>
      <c r="L213" s="141" t="str">
        <f>IF(J213-K213=0,,IFERROR(K213-J213-휴게시간-VLOOKUP(A213,지정휴게시간,2,FALSE),K213-J213-휴게시간))</f>
        <v/>
      </c>
      <c r="M213" s="142" t="str">
        <f>IFERROR(VLOOKUP(Text(A213,"m월 d일"),양력휴일,2,FALSE),IFERROR(VLOOKUP(Text(B213,"m월 d일"),음력휴일,2,FALSE),IFERROR(VLOOKUP(A213,양력지정휴일,2,FALSE), IFERROR(VLOOKUP(B213,음력지정휴일,2,FALSE), ""))))</f>
        <v/>
      </c>
      <c r="N213" s="128"/>
      <c r="O213" s="128" t="str">
        <f>IFERROR(VLOOKUP(N213,연차지정일수,2,FALSE),"")</f>
        <v/>
      </c>
      <c r="P213" s="143"/>
      <c r="Q213" s="2"/>
    </row>
    <row r="214">
      <c r="A214" s="129">
        <v>44409.0</v>
      </c>
      <c r="B214" s="129">
        <v>44370.0</v>
      </c>
      <c r="C214" s="128">
        <v>2021.0</v>
      </c>
      <c r="D214" s="128">
        <v>7.0</v>
      </c>
      <c r="E214" s="128">
        <v>4.0</v>
      </c>
      <c r="F214" s="128">
        <v>2021.0</v>
      </c>
      <c r="G214" s="128">
        <v>8.0</v>
      </c>
      <c r="H214" s="128">
        <v>1.0</v>
      </c>
      <c r="I214" s="128" t="s">
        <v>156</v>
      </c>
      <c r="J214" s="99"/>
      <c r="K214" s="99"/>
      <c r="L214" s="141" t="str">
        <f>IF(J214-K214=0,,IFERROR(K214-J214-휴게시간-VLOOKUP(A214,지정휴게시간,2,FALSE),K214-J214-휴게시간))</f>
        <v/>
      </c>
      <c r="M214" s="142" t="str">
        <f>IFERROR(VLOOKUP(Text(A214,"m월 d일"),양력휴일,2,FALSE),IFERROR(VLOOKUP(Text(B214,"m월 d일"),음력휴일,2,FALSE),IFERROR(VLOOKUP(A214,양력지정휴일,2,FALSE), IFERROR(VLOOKUP(B214,음력지정휴일,2,FALSE), ""))))</f>
        <v/>
      </c>
      <c r="N214" s="128"/>
      <c r="O214" s="128" t="str">
        <f>IFERROR(VLOOKUP(N214,연차지정일수,2,FALSE),"")</f>
        <v/>
      </c>
      <c r="P214" s="143"/>
      <c r="Q214" s="2"/>
    </row>
    <row r="215">
      <c r="A215" s="129">
        <v>44410.0</v>
      </c>
      <c r="B215" s="129">
        <v>44371.0</v>
      </c>
      <c r="C215" s="128">
        <v>2021.0</v>
      </c>
      <c r="D215" s="128">
        <v>8.0</v>
      </c>
      <c r="E215" s="128">
        <v>1.0</v>
      </c>
      <c r="F215" s="128">
        <v>2021.0</v>
      </c>
      <c r="G215" s="128">
        <v>8.0</v>
      </c>
      <c r="H215" s="128">
        <v>2.0</v>
      </c>
      <c r="I215" s="128" t="s">
        <v>83</v>
      </c>
      <c r="J215" s="99"/>
      <c r="K215" s="99"/>
      <c r="L215" s="141" t="str">
        <f>IF(J215-K215=0,,IFERROR(K215-J215-휴게시간-VLOOKUP(A215,지정휴게시간,2,FALSE),K215-J215-휴게시간))</f>
        <v/>
      </c>
      <c r="M215" s="142" t="str">
        <f>IFERROR(VLOOKUP(Text(A215,"m월 d일"),양력휴일,2,FALSE),IFERROR(VLOOKUP(Text(B215,"m월 d일"),음력휴일,2,FALSE),IFERROR(VLOOKUP(A215,양력지정휴일,2,FALSE), IFERROR(VLOOKUP(B215,음력지정휴일,2,FALSE), ""))))</f>
        <v>여름휴가</v>
      </c>
      <c r="N215" s="128"/>
      <c r="O215" s="128" t="str">
        <f>IFERROR(VLOOKUP(N215,연차지정일수,2,FALSE),"")</f>
        <v/>
      </c>
      <c r="P215" s="143"/>
      <c r="Q215" s="2"/>
    </row>
    <row r="216">
      <c r="A216" s="129">
        <v>44411.0</v>
      </c>
      <c r="B216" s="129">
        <v>44372.0</v>
      </c>
      <c r="C216" s="128">
        <v>2021.0</v>
      </c>
      <c r="D216" s="128">
        <v>8.0</v>
      </c>
      <c r="E216" s="128">
        <v>1.0</v>
      </c>
      <c r="F216" s="128">
        <v>2021.0</v>
      </c>
      <c r="G216" s="128">
        <v>8.0</v>
      </c>
      <c r="H216" s="128">
        <v>3.0</v>
      </c>
      <c r="I216" s="128" t="s">
        <v>160</v>
      </c>
      <c r="J216" s="99"/>
      <c r="K216" s="99"/>
      <c r="L216" s="141" t="str">
        <f>IF(J216-K216=0,,IFERROR(K216-J216-휴게시간-VLOOKUP(A216,지정휴게시간,2,FALSE),K216-J216-휴게시간))</f>
        <v/>
      </c>
      <c r="M216" s="142" t="str">
        <f>IFERROR(VLOOKUP(Text(A216,"m월 d일"),양력휴일,2,FALSE),IFERROR(VLOOKUP(Text(B216,"m월 d일"),음력휴일,2,FALSE),IFERROR(VLOOKUP(A216,양력지정휴일,2,FALSE), IFERROR(VLOOKUP(B216,음력지정휴일,2,FALSE), ""))))</f>
        <v>여름휴가</v>
      </c>
      <c r="N216" s="128"/>
      <c r="O216" s="128" t="str">
        <f>IFERROR(VLOOKUP(N216,연차지정일수,2,FALSE),"")</f>
        <v/>
      </c>
      <c r="P216" s="143"/>
      <c r="Q216" s="2"/>
    </row>
    <row r="217">
      <c r="A217" s="129">
        <v>44412.0</v>
      </c>
      <c r="B217" s="129">
        <v>44373.0</v>
      </c>
      <c r="C217" s="128">
        <v>2021.0</v>
      </c>
      <c r="D217" s="128">
        <v>8.0</v>
      </c>
      <c r="E217" s="128">
        <v>1.0</v>
      </c>
      <c r="F217" s="128">
        <v>2021.0</v>
      </c>
      <c r="G217" s="128">
        <v>8.0</v>
      </c>
      <c r="H217" s="128">
        <v>4.0</v>
      </c>
      <c r="I217" s="128" t="s">
        <v>161</v>
      </c>
      <c r="J217" s="99"/>
      <c r="K217" s="99"/>
      <c r="L217" s="141" t="str">
        <f>IF(J217-K217=0,,IFERROR(K217-J217-휴게시간-VLOOKUP(A217,지정휴게시간,2,FALSE),K217-J217-휴게시간))</f>
        <v/>
      </c>
      <c r="M217" s="142" t="str">
        <f>IFERROR(VLOOKUP(Text(A217,"m월 d일"),양력휴일,2,FALSE),IFERROR(VLOOKUP(Text(B217,"m월 d일"),음력휴일,2,FALSE),IFERROR(VLOOKUP(A217,양력지정휴일,2,FALSE), IFERROR(VLOOKUP(B217,음력지정휴일,2,FALSE), ""))))</f>
        <v>여름휴가</v>
      </c>
      <c r="N217" s="128"/>
      <c r="O217" s="128" t="str">
        <f>IFERROR(VLOOKUP(N217,연차지정일수,2,FALSE),"")</f>
        <v/>
      </c>
      <c r="P217" s="143"/>
      <c r="Q217" s="2"/>
    </row>
    <row r="218">
      <c r="A218" s="129">
        <v>44413.0</v>
      </c>
      <c r="B218" s="129">
        <v>44374.0</v>
      </c>
      <c r="C218" s="128">
        <v>2021.0</v>
      </c>
      <c r="D218" s="128">
        <v>8.0</v>
      </c>
      <c r="E218" s="128">
        <v>1.0</v>
      </c>
      <c r="F218" s="128">
        <v>2021.0</v>
      </c>
      <c r="G218" s="128">
        <v>8.0</v>
      </c>
      <c r="H218" s="128">
        <v>5.0</v>
      </c>
      <c r="I218" s="128" t="s">
        <v>162</v>
      </c>
      <c r="J218" s="99"/>
      <c r="K218" s="99"/>
      <c r="L218" s="141" t="str">
        <f>IF(J218-K218=0,,IFERROR(K218-J218-휴게시간-VLOOKUP(A218,지정휴게시간,2,FALSE),K218-J218-휴게시간))</f>
        <v/>
      </c>
      <c r="M218" s="142" t="str">
        <f>IFERROR(VLOOKUP(Text(A218,"m월 d일"),양력휴일,2,FALSE),IFERROR(VLOOKUP(Text(B218,"m월 d일"),음력휴일,2,FALSE),IFERROR(VLOOKUP(A218,양력지정휴일,2,FALSE), IFERROR(VLOOKUP(B218,음력지정휴일,2,FALSE), ""))))</f>
        <v/>
      </c>
      <c r="N218" s="128"/>
      <c r="O218" s="128" t="str">
        <f>IFERROR(VLOOKUP(N218,연차지정일수,2,FALSE),"")</f>
        <v/>
      </c>
      <c r="P218" s="143"/>
      <c r="Q218" s="2"/>
    </row>
    <row r="219">
      <c r="A219" s="129">
        <v>44414.0</v>
      </c>
      <c r="B219" s="129">
        <v>44375.0</v>
      </c>
      <c r="C219" s="128">
        <v>2021.0</v>
      </c>
      <c r="D219" s="128">
        <v>8.0</v>
      </c>
      <c r="E219" s="128">
        <v>1.0</v>
      </c>
      <c r="F219" s="128">
        <v>2021.0</v>
      </c>
      <c r="G219" s="128">
        <v>8.0</v>
      </c>
      <c r="H219" s="128">
        <v>6.0</v>
      </c>
      <c r="I219" s="128" t="s">
        <v>158</v>
      </c>
      <c r="J219" s="99"/>
      <c r="K219" s="99"/>
      <c r="L219" s="141" t="str">
        <f>IF(J219-K219=0,,IFERROR(K219-J219-휴게시간-VLOOKUP(A219,지정휴게시간,2,FALSE),K219-J219-휴게시간))</f>
        <v/>
      </c>
      <c r="M219" s="142" t="str">
        <f>IFERROR(VLOOKUP(Text(A219,"m월 d일"),양력휴일,2,FALSE),IFERROR(VLOOKUP(Text(B219,"m월 d일"),음력휴일,2,FALSE),IFERROR(VLOOKUP(A219,양력지정휴일,2,FALSE), IFERROR(VLOOKUP(B219,음력지정휴일,2,FALSE), ""))))</f>
        <v/>
      </c>
      <c r="N219" s="128"/>
      <c r="O219" s="128" t="str">
        <f>IFERROR(VLOOKUP(N219,연차지정일수,2,FALSE),"")</f>
        <v/>
      </c>
      <c r="P219" s="143"/>
      <c r="Q219" s="2"/>
    </row>
    <row r="220">
      <c r="A220" s="129">
        <v>44415.0</v>
      </c>
      <c r="B220" s="129">
        <v>44376.0</v>
      </c>
      <c r="C220" s="128">
        <v>2021.0</v>
      </c>
      <c r="D220" s="128">
        <v>8.0</v>
      </c>
      <c r="E220" s="128">
        <v>1.0</v>
      </c>
      <c r="F220" s="128">
        <v>2021.0</v>
      </c>
      <c r="G220" s="128">
        <v>8.0</v>
      </c>
      <c r="H220" s="128">
        <v>7.0</v>
      </c>
      <c r="I220" s="128" t="s">
        <v>159</v>
      </c>
      <c r="J220" s="99"/>
      <c r="K220" s="99"/>
      <c r="L220" s="141" t="str">
        <f>IF(J220-K220=0,,IFERROR(K220-J220-휴게시간-VLOOKUP(A220,지정휴게시간,2,FALSE),K220-J220-휴게시간))</f>
        <v/>
      </c>
      <c r="M220" s="142" t="str">
        <f>IFERROR(VLOOKUP(Text(A220,"m월 d일"),양력휴일,2,FALSE),IFERROR(VLOOKUP(Text(B220,"m월 d일"),음력휴일,2,FALSE),IFERROR(VLOOKUP(A220,양력지정휴일,2,FALSE), IFERROR(VLOOKUP(B220,음력지정휴일,2,FALSE), ""))))</f>
        <v/>
      </c>
      <c r="N220" s="128"/>
      <c r="O220" s="128" t="str">
        <f>IFERROR(VLOOKUP(N220,연차지정일수,2,FALSE),"")</f>
        <v/>
      </c>
      <c r="P220" s="143"/>
      <c r="Q220" s="2"/>
    </row>
    <row r="221">
      <c r="A221" s="129">
        <v>44416.0</v>
      </c>
      <c r="B221" s="129">
        <v>44378.0</v>
      </c>
      <c r="C221" s="128">
        <v>2021.0</v>
      </c>
      <c r="D221" s="128">
        <v>8.0</v>
      </c>
      <c r="E221" s="128">
        <v>1.0</v>
      </c>
      <c r="F221" s="128">
        <v>2021.0</v>
      </c>
      <c r="G221" s="128">
        <v>8.0</v>
      </c>
      <c r="H221" s="128">
        <v>8.0</v>
      </c>
      <c r="I221" s="128" t="s">
        <v>156</v>
      </c>
      <c r="J221" s="99"/>
      <c r="K221" s="99"/>
      <c r="L221" s="141" t="str">
        <f>IF(J221-K221=0,,IFERROR(K221-J221-휴게시간-VLOOKUP(A221,지정휴게시간,2,FALSE),K221-J221-휴게시간))</f>
        <v/>
      </c>
      <c r="M221" s="142" t="str">
        <f>IFERROR(VLOOKUP(Text(A221,"m월 d일"),양력휴일,2,FALSE),IFERROR(VLOOKUP(Text(B221,"m월 d일"),음력휴일,2,FALSE),IFERROR(VLOOKUP(A221,양력지정휴일,2,FALSE), IFERROR(VLOOKUP(B221,음력지정휴일,2,FALSE), ""))))</f>
        <v/>
      </c>
      <c r="N221" s="128"/>
      <c r="O221" s="128" t="str">
        <f>IFERROR(VLOOKUP(N221,연차지정일수,2,FALSE),"")</f>
        <v/>
      </c>
      <c r="P221" s="143"/>
      <c r="Q221" s="2"/>
    </row>
    <row r="222">
      <c r="A222" s="129">
        <v>44417.0</v>
      </c>
      <c r="B222" s="129">
        <v>44379.0</v>
      </c>
      <c r="C222" s="128">
        <v>2021.0</v>
      </c>
      <c r="D222" s="128">
        <v>8.0</v>
      </c>
      <c r="E222" s="128">
        <v>2.0</v>
      </c>
      <c r="F222" s="128">
        <v>2021.0</v>
      </c>
      <c r="G222" s="128">
        <v>8.0</v>
      </c>
      <c r="H222" s="128">
        <v>9.0</v>
      </c>
      <c r="I222" s="128" t="s">
        <v>83</v>
      </c>
      <c r="J222" s="99"/>
      <c r="K222" s="99"/>
      <c r="L222" s="141" t="str">
        <f>IF(J222-K222=0,,IFERROR(K222-J222-휴게시간-VLOOKUP(A222,지정휴게시간,2,FALSE),K222-J222-휴게시간))</f>
        <v/>
      </c>
      <c r="M222" s="142" t="str">
        <f>IFERROR(VLOOKUP(Text(A222,"m월 d일"),양력휴일,2,FALSE),IFERROR(VLOOKUP(Text(B222,"m월 d일"),음력휴일,2,FALSE),IFERROR(VLOOKUP(A222,양력지정휴일,2,FALSE), IFERROR(VLOOKUP(B222,음력지정휴일,2,FALSE), ""))))</f>
        <v/>
      </c>
      <c r="N222" s="128"/>
      <c r="O222" s="128" t="str">
        <f>IFERROR(VLOOKUP(N222,연차지정일수,2,FALSE),"")</f>
        <v/>
      </c>
      <c r="P222" s="143"/>
      <c r="Q222" s="2"/>
    </row>
    <row r="223">
      <c r="A223" s="129">
        <v>44418.0</v>
      </c>
      <c r="B223" s="129">
        <v>44380.0</v>
      </c>
      <c r="C223" s="128">
        <v>2021.0</v>
      </c>
      <c r="D223" s="128">
        <v>8.0</v>
      </c>
      <c r="E223" s="128">
        <v>2.0</v>
      </c>
      <c r="F223" s="128">
        <v>2021.0</v>
      </c>
      <c r="G223" s="128">
        <v>8.0</v>
      </c>
      <c r="H223" s="128">
        <v>10.0</v>
      </c>
      <c r="I223" s="128" t="s">
        <v>160</v>
      </c>
      <c r="J223" s="99"/>
      <c r="K223" s="99"/>
      <c r="L223" s="141" t="str">
        <f>IF(J223-K223=0,,IFERROR(K223-J223-휴게시간-VLOOKUP(A223,지정휴게시간,2,FALSE),K223-J223-휴게시간))</f>
        <v/>
      </c>
      <c r="M223" s="142" t="str">
        <f>IFERROR(VLOOKUP(Text(A223,"m월 d일"),양력휴일,2,FALSE),IFERROR(VLOOKUP(Text(B223,"m월 d일"),음력휴일,2,FALSE),IFERROR(VLOOKUP(A223,양력지정휴일,2,FALSE), IFERROR(VLOOKUP(B223,음력지정휴일,2,FALSE), ""))))</f>
        <v/>
      </c>
      <c r="N223" s="128"/>
      <c r="O223" s="128" t="str">
        <f>IFERROR(VLOOKUP(N223,연차지정일수,2,FALSE),"")</f>
        <v/>
      </c>
      <c r="P223" s="143"/>
      <c r="Q223" s="2"/>
    </row>
    <row r="224">
      <c r="A224" s="129">
        <v>44419.0</v>
      </c>
      <c r="B224" s="129">
        <v>44381.0</v>
      </c>
      <c r="C224" s="128">
        <v>2021.0</v>
      </c>
      <c r="D224" s="128">
        <v>8.0</v>
      </c>
      <c r="E224" s="128">
        <v>2.0</v>
      </c>
      <c r="F224" s="128">
        <v>2021.0</v>
      </c>
      <c r="G224" s="128">
        <v>8.0</v>
      </c>
      <c r="H224" s="128">
        <v>11.0</v>
      </c>
      <c r="I224" s="128" t="s">
        <v>161</v>
      </c>
      <c r="J224" s="132"/>
      <c r="K224" s="132"/>
      <c r="L224" s="141" t="str">
        <f>IF(J224-K224=0,,IFERROR(K224-J224-휴게시간-VLOOKUP(A224,지정휴게시간,2,FALSE),K224-J224-휴게시간))</f>
        <v/>
      </c>
      <c r="M224" s="142" t="str">
        <f>IFERROR(VLOOKUP(Text(A224,"m월 d일"),양력휴일,2,FALSE),IFERROR(VLOOKUP(Text(B224,"m월 d일"),음력휴일,2,FALSE),IFERROR(VLOOKUP(A224,양력지정휴일,2,FALSE), IFERROR(VLOOKUP(B224,음력지정휴일,2,FALSE), ""))))</f>
        <v/>
      </c>
      <c r="N224" s="128"/>
      <c r="O224" s="128" t="str">
        <f>IFERROR(VLOOKUP(N224,연차지정일수,2,FALSE),"")</f>
        <v/>
      </c>
      <c r="P224" s="143"/>
      <c r="Q224" s="2"/>
    </row>
    <row r="225">
      <c r="A225" s="129">
        <v>44420.0</v>
      </c>
      <c r="B225" s="129">
        <v>44382.0</v>
      </c>
      <c r="C225" s="128">
        <v>2021.0</v>
      </c>
      <c r="D225" s="128">
        <v>8.0</v>
      </c>
      <c r="E225" s="128">
        <v>2.0</v>
      </c>
      <c r="F225" s="128">
        <v>2021.0</v>
      </c>
      <c r="G225" s="128">
        <v>8.0</v>
      </c>
      <c r="H225" s="128">
        <v>12.0</v>
      </c>
      <c r="I225" s="128" t="s">
        <v>162</v>
      </c>
      <c r="J225" s="99"/>
      <c r="K225" s="99"/>
      <c r="L225" s="141" t="str">
        <f>IF(J225-K225=0,,IFERROR(K225-J225-휴게시간-VLOOKUP(A225,지정휴게시간,2,FALSE),K225-J225-휴게시간))</f>
        <v/>
      </c>
      <c r="M225" s="142" t="str">
        <f>IFERROR(VLOOKUP(Text(A225,"m월 d일"),양력휴일,2,FALSE),IFERROR(VLOOKUP(Text(B225,"m월 d일"),음력휴일,2,FALSE),IFERROR(VLOOKUP(A225,양력지정휴일,2,FALSE), IFERROR(VLOOKUP(B225,음력지정휴일,2,FALSE), ""))))</f>
        <v/>
      </c>
      <c r="N225" s="128"/>
      <c r="O225" s="128" t="str">
        <f>IFERROR(VLOOKUP(N225,연차지정일수,2,FALSE),"")</f>
        <v/>
      </c>
      <c r="P225" s="143"/>
      <c r="Q225" s="2"/>
    </row>
    <row r="226">
      <c r="A226" s="129">
        <v>44421.0</v>
      </c>
      <c r="B226" s="129">
        <v>44383.0</v>
      </c>
      <c r="C226" s="128">
        <v>2021.0</v>
      </c>
      <c r="D226" s="128">
        <v>8.0</v>
      </c>
      <c r="E226" s="128">
        <v>2.0</v>
      </c>
      <c r="F226" s="128">
        <v>2021.0</v>
      </c>
      <c r="G226" s="128">
        <v>8.0</v>
      </c>
      <c r="H226" s="128">
        <v>13.0</v>
      </c>
      <c r="I226" s="128" t="s">
        <v>158</v>
      </c>
      <c r="J226" s="99"/>
      <c r="K226" s="99"/>
      <c r="L226" s="141" t="str">
        <f>IF(J226-K226=0,,IFERROR(K226-J226-휴게시간-VLOOKUP(A226,지정휴게시간,2,FALSE),K226-J226-휴게시간))</f>
        <v/>
      </c>
      <c r="M226" s="142" t="str">
        <f>IFERROR(VLOOKUP(Text(A226,"m월 d일"),양력휴일,2,FALSE),IFERROR(VLOOKUP(Text(B226,"m월 d일"),음력휴일,2,FALSE),IFERROR(VLOOKUP(A226,양력지정휴일,2,FALSE), IFERROR(VLOOKUP(B226,음력지정휴일,2,FALSE), ""))))</f>
        <v/>
      </c>
      <c r="N226" s="128"/>
      <c r="O226" s="128" t="str">
        <f>IFERROR(VLOOKUP(N226,연차지정일수,2,FALSE),"")</f>
        <v/>
      </c>
      <c r="P226" s="143"/>
      <c r="Q226" s="2"/>
    </row>
    <row r="227">
      <c r="A227" s="129">
        <v>44422.0</v>
      </c>
      <c r="B227" s="129">
        <v>44384.0</v>
      </c>
      <c r="C227" s="128">
        <v>2021.0</v>
      </c>
      <c r="D227" s="128">
        <v>8.0</v>
      </c>
      <c r="E227" s="128">
        <v>2.0</v>
      </c>
      <c r="F227" s="128">
        <v>2021.0</v>
      </c>
      <c r="G227" s="128">
        <v>8.0</v>
      </c>
      <c r="H227" s="128">
        <v>14.0</v>
      </c>
      <c r="I227" s="128" t="s">
        <v>159</v>
      </c>
      <c r="J227" s="99"/>
      <c r="K227" s="99"/>
      <c r="L227" s="141" t="str">
        <f>IF(J227-K227=0,,IFERROR(K227-J227-휴게시간-VLOOKUP(A227,지정휴게시간,2,FALSE),K227-J227-휴게시간))</f>
        <v/>
      </c>
      <c r="M227" s="142" t="str">
        <f>IFERROR(VLOOKUP(Text(A227,"m월 d일"),양력휴일,2,FALSE),IFERROR(VLOOKUP(Text(B227,"m월 d일"),음력휴일,2,FALSE),IFERROR(VLOOKUP(A227,양력지정휴일,2,FALSE), IFERROR(VLOOKUP(B227,음력지정휴일,2,FALSE), ""))))</f>
        <v/>
      </c>
      <c r="N227" s="128"/>
      <c r="O227" s="128" t="str">
        <f>IFERROR(VLOOKUP(N227,연차지정일수,2,FALSE),"")</f>
        <v/>
      </c>
      <c r="P227" s="143"/>
      <c r="Q227" s="2"/>
    </row>
    <row r="228">
      <c r="A228" s="129">
        <v>44423.0</v>
      </c>
      <c r="B228" s="129">
        <v>44385.0</v>
      </c>
      <c r="C228" s="128">
        <v>2021.0</v>
      </c>
      <c r="D228" s="128">
        <v>8.0</v>
      </c>
      <c r="E228" s="128">
        <v>2.0</v>
      </c>
      <c r="F228" s="128">
        <v>2021.0</v>
      </c>
      <c r="G228" s="128">
        <v>8.0</v>
      </c>
      <c r="H228" s="128">
        <v>15.0</v>
      </c>
      <c r="I228" s="128" t="s">
        <v>156</v>
      </c>
      <c r="J228" s="99"/>
      <c r="K228" s="99"/>
      <c r="L228" s="141" t="str">
        <f>IF(J228-K228=0,,IFERROR(K228-J228-휴게시간-VLOOKUP(A228,지정휴게시간,2,FALSE),K228-J228-휴게시간))</f>
        <v/>
      </c>
      <c r="M228" s="142" t="str">
        <f>IFERROR(VLOOKUP(Text(A228,"m월 d일"),양력휴일,2,FALSE),IFERROR(VLOOKUP(Text(B228,"m월 d일"),음력휴일,2,FALSE),IFERROR(VLOOKUP(A228,양력지정휴일,2,FALSE), IFERROR(VLOOKUP(B228,음력지정휴일,2,FALSE), ""))))</f>
        <v>광복절</v>
      </c>
      <c r="N228" s="128"/>
      <c r="O228" s="128" t="str">
        <f>IFERROR(VLOOKUP(N228,연차지정일수,2,FALSE),"")</f>
        <v/>
      </c>
      <c r="P228" s="143"/>
      <c r="Q228" s="2"/>
    </row>
    <row r="229">
      <c r="A229" s="129">
        <v>44424.0</v>
      </c>
      <c r="B229" s="129">
        <v>44386.0</v>
      </c>
      <c r="C229" s="128">
        <v>2021.0</v>
      </c>
      <c r="D229" s="128">
        <v>8.0</v>
      </c>
      <c r="E229" s="128">
        <v>3.0</v>
      </c>
      <c r="F229" s="128">
        <v>2021.0</v>
      </c>
      <c r="G229" s="128">
        <v>8.0</v>
      </c>
      <c r="H229" s="128">
        <v>16.0</v>
      </c>
      <c r="I229" s="128" t="s">
        <v>83</v>
      </c>
      <c r="J229" s="99"/>
      <c r="K229" s="99"/>
      <c r="L229" s="141" t="str">
        <f>IF(J229-K229=0,,IFERROR(K229-J229-휴게시간-VLOOKUP(A229,지정휴게시간,2,FALSE),K229-J229-휴게시간))</f>
        <v/>
      </c>
      <c r="M229" s="142" t="str">
        <f>IFERROR(VLOOKUP(Text(A229,"m월 d일"),양력휴일,2,FALSE),IFERROR(VLOOKUP(Text(B229,"m월 d일"),음력휴일,2,FALSE),IFERROR(VLOOKUP(A229,양력지정휴일,2,FALSE), IFERROR(VLOOKUP(B229,음력지정휴일,2,FALSE), ""))))</f>
        <v/>
      </c>
      <c r="N229" s="128"/>
      <c r="O229" s="128" t="str">
        <f>IFERROR(VLOOKUP(N229,연차지정일수,2,FALSE),"")</f>
        <v/>
      </c>
      <c r="P229" s="143"/>
      <c r="Q229" s="2"/>
    </row>
    <row r="230">
      <c r="A230" s="129">
        <v>44425.0</v>
      </c>
      <c r="B230" s="129">
        <v>44387.0</v>
      </c>
      <c r="C230" s="128">
        <v>2021.0</v>
      </c>
      <c r="D230" s="128">
        <v>8.0</v>
      </c>
      <c r="E230" s="128">
        <v>3.0</v>
      </c>
      <c r="F230" s="128">
        <v>2021.0</v>
      </c>
      <c r="G230" s="128">
        <v>8.0</v>
      </c>
      <c r="H230" s="128">
        <v>17.0</v>
      </c>
      <c r="I230" s="128" t="s">
        <v>160</v>
      </c>
      <c r="J230" s="99"/>
      <c r="K230" s="99"/>
      <c r="L230" s="141" t="str">
        <f>IF(J230-K230=0,,IFERROR(K230-J230-휴게시간-VLOOKUP(A230,지정휴게시간,2,FALSE),K230-J230-휴게시간))</f>
        <v/>
      </c>
      <c r="M230" s="142" t="str">
        <f>IFERROR(VLOOKUP(Text(A230,"m월 d일"),양력휴일,2,FALSE),IFERROR(VLOOKUP(Text(B230,"m월 d일"),음력휴일,2,FALSE),IFERROR(VLOOKUP(A230,양력지정휴일,2,FALSE), IFERROR(VLOOKUP(B230,음력지정휴일,2,FALSE), ""))))</f>
        <v/>
      </c>
      <c r="N230" s="128"/>
      <c r="O230" s="128" t="str">
        <f>IFERROR(VLOOKUP(N230,연차지정일수,2,FALSE),"")</f>
        <v/>
      </c>
      <c r="P230" s="143"/>
      <c r="Q230" s="2"/>
    </row>
    <row r="231">
      <c r="A231" s="129">
        <v>44426.0</v>
      </c>
      <c r="B231" s="129">
        <v>44388.0</v>
      </c>
      <c r="C231" s="128">
        <v>2021.0</v>
      </c>
      <c r="D231" s="128">
        <v>8.0</v>
      </c>
      <c r="E231" s="128">
        <v>3.0</v>
      </c>
      <c r="F231" s="128">
        <v>2021.0</v>
      </c>
      <c r="G231" s="128">
        <v>8.0</v>
      </c>
      <c r="H231" s="128">
        <v>18.0</v>
      </c>
      <c r="I231" s="128" t="s">
        <v>161</v>
      </c>
      <c r="J231" s="132"/>
      <c r="K231" s="132"/>
      <c r="L231" s="141" t="str">
        <f>IF(J231-K231=0,,IFERROR(K231-J231-휴게시간-VLOOKUP(A231,지정휴게시간,2,FALSE),K231-J231-휴게시간))</f>
        <v/>
      </c>
      <c r="M231" s="142" t="str">
        <f>IFERROR(VLOOKUP(Text(A231,"m월 d일"),양력휴일,2,FALSE),IFERROR(VLOOKUP(Text(B231,"m월 d일"),음력휴일,2,FALSE),IFERROR(VLOOKUP(A231,양력지정휴일,2,FALSE), IFERROR(VLOOKUP(B231,음력지정휴일,2,FALSE), ""))))</f>
        <v/>
      </c>
      <c r="N231" s="128"/>
      <c r="O231" s="128" t="str">
        <f>IFERROR(VLOOKUP(N231,연차지정일수,2,FALSE),"")</f>
        <v/>
      </c>
      <c r="P231" s="143"/>
      <c r="Q231" s="2"/>
    </row>
    <row r="232">
      <c r="A232" s="129">
        <v>44427.0</v>
      </c>
      <c r="B232" s="129">
        <v>44389.0</v>
      </c>
      <c r="C232" s="128">
        <v>2021.0</v>
      </c>
      <c r="D232" s="128">
        <v>8.0</v>
      </c>
      <c r="E232" s="128">
        <v>3.0</v>
      </c>
      <c r="F232" s="128">
        <v>2021.0</v>
      </c>
      <c r="G232" s="128">
        <v>8.0</v>
      </c>
      <c r="H232" s="128">
        <v>19.0</v>
      </c>
      <c r="I232" s="128" t="s">
        <v>162</v>
      </c>
      <c r="J232" s="99"/>
      <c r="K232" s="99"/>
      <c r="L232" s="141" t="str">
        <f>IF(J232-K232=0,,IFERROR(K232-J232-휴게시간-VLOOKUP(A232,지정휴게시간,2,FALSE),K232-J232-휴게시간))</f>
        <v/>
      </c>
      <c r="M232" s="142" t="str">
        <f>IFERROR(VLOOKUP(Text(A232,"m월 d일"),양력휴일,2,FALSE),IFERROR(VLOOKUP(Text(B232,"m월 d일"),음력휴일,2,FALSE),IFERROR(VLOOKUP(A232,양력지정휴일,2,FALSE), IFERROR(VLOOKUP(B232,음력지정휴일,2,FALSE), ""))))</f>
        <v/>
      </c>
      <c r="N232" s="128"/>
      <c r="O232" s="128" t="str">
        <f>IFERROR(VLOOKUP(N232,연차지정일수,2,FALSE),"")</f>
        <v/>
      </c>
      <c r="P232" s="143"/>
      <c r="Q232" s="2"/>
    </row>
    <row r="233">
      <c r="A233" s="129">
        <v>44428.0</v>
      </c>
      <c r="B233" s="129">
        <v>44390.0</v>
      </c>
      <c r="C233" s="128">
        <v>2021.0</v>
      </c>
      <c r="D233" s="128">
        <v>8.0</v>
      </c>
      <c r="E233" s="128">
        <v>3.0</v>
      </c>
      <c r="F233" s="128">
        <v>2021.0</v>
      </c>
      <c r="G233" s="128">
        <v>8.0</v>
      </c>
      <c r="H233" s="128">
        <v>20.0</v>
      </c>
      <c r="I233" s="128" t="s">
        <v>158</v>
      </c>
      <c r="J233" s="99"/>
      <c r="K233" s="99"/>
      <c r="L233" s="141" t="str">
        <f>IF(J233-K233=0,,IFERROR(K233-J233-휴게시간-VLOOKUP(A233,지정휴게시간,2,FALSE),K233-J233-휴게시간))</f>
        <v/>
      </c>
      <c r="M233" s="142" t="str">
        <f>IFERROR(VLOOKUP(Text(A233,"m월 d일"),양력휴일,2,FALSE),IFERROR(VLOOKUP(Text(B233,"m월 d일"),음력휴일,2,FALSE),IFERROR(VLOOKUP(A233,양력지정휴일,2,FALSE), IFERROR(VLOOKUP(B233,음력지정휴일,2,FALSE), ""))))</f>
        <v/>
      </c>
      <c r="N233" s="128"/>
      <c r="O233" s="128" t="str">
        <f>IFERROR(VLOOKUP(N233,연차지정일수,2,FALSE),"")</f>
        <v/>
      </c>
      <c r="P233" s="143"/>
      <c r="Q233" s="2"/>
    </row>
    <row r="234">
      <c r="A234" s="129">
        <v>44429.0</v>
      </c>
      <c r="B234" s="129">
        <v>44391.0</v>
      </c>
      <c r="C234" s="128">
        <v>2021.0</v>
      </c>
      <c r="D234" s="128">
        <v>8.0</v>
      </c>
      <c r="E234" s="128">
        <v>3.0</v>
      </c>
      <c r="F234" s="128">
        <v>2021.0</v>
      </c>
      <c r="G234" s="128">
        <v>8.0</v>
      </c>
      <c r="H234" s="128">
        <v>21.0</v>
      </c>
      <c r="I234" s="128" t="s">
        <v>159</v>
      </c>
      <c r="J234" s="99"/>
      <c r="K234" s="99"/>
      <c r="L234" s="141" t="str">
        <f>IF(J234-K234=0,,IFERROR(K234-J234-휴게시간-VLOOKUP(A234,지정휴게시간,2,FALSE),K234-J234-휴게시간))</f>
        <v/>
      </c>
      <c r="M234" s="142" t="str">
        <f>IFERROR(VLOOKUP(Text(A234,"m월 d일"),양력휴일,2,FALSE),IFERROR(VLOOKUP(Text(B234,"m월 d일"),음력휴일,2,FALSE),IFERROR(VLOOKUP(A234,양력지정휴일,2,FALSE), IFERROR(VLOOKUP(B234,음력지정휴일,2,FALSE), ""))))</f>
        <v/>
      </c>
      <c r="N234" s="128"/>
      <c r="O234" s="128" t="str">
        <f>IFERROR(VLOOKUP(N234,연차지정일수,2,FALSE),"")</f>
        <v/>
      </c>
      <c r="P234" s="143"/>
      <c r="Q234" s="2"/>
    </row>
    <row r="235">
      <c r="A235" s="129">
        <v>44430.0</v>
      </c>
      <c r="B235" s="129">
        <v>44392.0</v>
      </c>
      <c r="C235" s="128">
        <v>2021.0</v>
      </c>
      <c r="D235" s="128">
        <v>8.0</v>
      </c>
      <c r="E235" s="128">
        <v>3.0</v>
      </c>
      <c r="F235" s="128">
        <v>2021.0</v>
      </c>
      <c r="G235" s="128">
        <v>8.0</v>
      </c>
      <c r="H235" s="128">
        <v>22.0</v>
      </c>
      <c r="I235" s="128" t="s">
        <v>156</v>
      </c>
      <c r="J235" s="99"/>
      <c r="K235" s="99"/>
      <c r="L235" s="141" t="str">
        <f>IF(J235-K235=0,,IFERROR(K235-J235-휴게시간-VLOOKUP(A235,지정휴게시간,2,FALSE),K235-J235-휴게시간))</f>
        <v/>
      </c>
      <c r="M235" s="142" t="str">
        <f>IFERROR(VLOOKUP(Text(A235,"m월 d일"),양력휴일,2,FALSE),IFERROR(VLOOKUP(Text(B235,"m월 d일"),음력휴일,2,FALSE),IFERROR(VLOOKUP(A235,양력지정휴일,2,FALSE), IFERROR(VLOOKUP(B235,음력지정휴일,2,FALSE), ""))))</f>
        <v/>
      </c>
      <c r="N235" s="128"/>
      <c r="O235" s="128" t="str">
        <f>IFERROR(VLOOKUP(N235,연차지정일수,2,FALSE),"")</f>
        <v/>
      </c>
      <c r="P235" s="143"/>
      <c r="Q235" s="2"/>
    </row>
    <row r="236">
      <c r="A236" s="129">
        <v>44431.0</v>
      </c>
      <c r="B236" s="129">
        <v>44393.0</v>
      </c>
      <c r="C236" s="128">
        <v>2021.0</v>
      </c>
      <c r="D236" s="128">
        <v>8.0</v>
      </c>
      <c r="E236" s="128">
        <v>4.0</v>
      </c>
      <c r="F236" s="128">
        <v>2021.0</v>
      </c>
      <c r="G236" s="128">
        <v>8.0</v>
      </c>
      <c r="H236" s="128">
        <v>23.0</v>
      </c>
      <c r="I236" s="128" t="s">
        <v>83</v>
      </c>
      <c r="J236" s="99"/>
      <c r="K236" s="99"/>
      <c r="L236" s="141" t="str">
        <f>IF(J236-K236=0,,IFERROR(K236-J236-휴게시간-VLOOKUP(A236,지정휴게시간,2,FALSE),K236-J236-휴게시간))</f>
        <v/>
      </c>
      <c r="M236" s="142" t="str">
        <f>IFERROR(VLOOKUP(Text(A236,"m월 d일"),양력휴일,2,FALSE),IFERROR(VLOOKUP(Text(B236,"m월 d일"),음력휴일,2,FALSE),IFERROR(VLOOKUP(A236,양력지정휴일,2,FALSE), IFERROR(VLOOKUP(B236,음력지정휴일,2,FALSE), ""))))</f>
        <v/>
      </c>
      <c r="N236" s="128"/>
      <c r="O236" s="128" t="str">
        <f>IFERROR(VLOOKUP(N236,연차지정일수,2,FALSE),"")</f>
        <v/>
      </c>
      <c r="P236" s="143"/>
      <c r="Q236" s="2"/>
    </row>
    <row r="237">
      <c r="A237" s="129">
        <v>44432.0</v>
      </c>
      <c r="B237" s="129">
        <v>44394.0</v>
      </c>
      <c r="C237" s="128">
        <v>2021.0</v>
      </c>
      <c r="D237" s="128">
        <v>8.0</v>
      </c>
      <c r="E237" s="128">
        <v>4.0</v>
      </c>
      <c r="F237" s="128">
        <v>2021.0</v>
      </c>
      <c r="G237" s="128">
        <v>8.0</v>
      </c>
      <c r="H237" s="128">
        <v>24.0</v>
      </c>
      <c r="I237" s="128" t="s">
        <v>160</v>
      </c>
      <c r="J237" s="132"/>
      <c r="K237" s="132"/>
      <c r="L237" s="141" t="str">
        <f>IF(J237-K237=0,,IFERROR(K237-J237-휴게시간-VLOOKUP(A237,지정휴게시간,2,FALSE),K237-J237-휴게시간))</f>
        <v/>
      </c>
      <c r="M237" s="142" t="str">
        <f>IFERROR(VLOOKUP(Text(A237,"m월 d일"),양력휴일,2,FALSE),IFERROR(VLOOKUP(Text(B237,"m월 d일"),음력휴일,2,FALSE),IFERROR(VLOOKUP(A237,양력지정휴일,2,FALSE), IFERROR(VLOOKUP(B237,음력지정휴일,2,FALSE), ""))))</f>
        <v/>
      </c>
      <c r="N237" s="128"/>
      <c r="O237" s="128" t="str">
        <f>IFERROR(VLOOKUP(N237,연차지정일수,2,FALSE),"")</f>
        <v/>
      </c>
      <c r="P237" s="143"/>
      <c r="Q237" s="2"/>
    </row>
    <row r="238">
      <c r="A238" s="129">
        <v>44433.0</v>
      </c>
      <c r="B238" s="129">
        <v>44395.0</v>
      </c>
      <c r="C238" s="128">
        <v>2021.0</v>
      </c>
      <c r="D238" s="128">
        <v>8.0</v>
      </c>
      <c r="E238" s="128">
        <v>4.0</v>
      </c>
      <c r="F238" s="128">
        <v>2021.0</v>
      </c>
      <c r="G238" s="128">
        <v>8.0</v>
      </c>
      <c r="H238" s="128">
        <v>25.0</v>
      </c>
      <c r="I238" s="128" t="s">
        <v>161</v>
      </c>
      <c r="J238" s="132"/>
      <c r="K238" s="132"/>
      <c r="L238" s="141" t="str">
        <f>IF(J238-K238=0,,IFERROR(K238-J238-휴게시간-VLOOKUP(A238,지정휴게시간,2,FALSE),K238-J238-휴게시간))</f>
        <v/>
      </c>
      <c r="M238" s="142" t="str">
        <f>IFERROR(VLOOKUP(Text(A238,"m월 d일"),양력휴일,2,FALSE),IFERROR(VLOOKUP(Text(B238,"m월 d일"),음력휴일,2,FALSE),IFERROR(VLOOKUP(A238,양력지정휴일,2,FALSE), IFERROR(VLOOKUP(B238,음력지정휴일,2,FALSE), ""))))</f>
        <v/>
      </c>
      <c r="N238" s="128"/>
      <c r="O238" s="128" t="str">
        <f>IFERROR(VLOOKUP(N238,연차지정일수,2,FALSE),"")</f>
        <v/>
      </c>
      <c r="P238" s="143"/>
      <c r="Q238" s="2"/>
    </row>
    <row r="239">
      <c r="A239" s="129">
        <v>44434.0</v>
      </c>
      <c r="B239" s="129">
        <v>44396.0</v>
      </c>
      <c r="C239" s="128">
        <v>2021.0</v>
      </c>
      <c r="D239" s="128">
        <v>8.0</v>
      </c>
      <c r="E239" s="128">
        <v>4.0</v>
      </c>
      <c r="F239" s="128">
        <v>2021.0</v>
      </c>
      <c r="G239" s="128">
        <v>8.0</v>
      </c>
      <c r="H239" s="128">
        <v>26.0</v>
      </c>
      <c r="I239" s="128" t="s">
        <v>162</v>
      </c>
      <c r="J239" s="99"/>
      <c r="K239" s="99"/>
      <c r="L239" s="141" t="str">
        <f>IF(J239-K239=0,,IFERROR(K239-J239-휴게시간-VLOOKUP(A239,지정휴게시간,2,FALSE),K239-J239-휴게시간))</f>
        <v/>
      </c>
      <c r="M239" s="142" t="str">
        <f>IFERROR(VLOOKUP(Text(A239,"m월 d일"),양력휴일,2,FALSE),IFERROR(VLOOKUP(Text(B239,"m월 d일"),음력휴일,2,FALSE),IFERROR(VLOOKUP(A239,양력지정휴일,2,FALSE), IFERROR(VLOOKUP(B239,음력지정휴일,2,FALSE), ""))))</f>
        <v/>
      </c>
      <c r="N239" s="128"/>
      <c r="O239" s="128" t="str">
        <f>IFERROR(VLOOKUP(N239,연차지정일수,2,FALSE),"")</f>
        <v/>
      </c>
      <c r="P239" s="143"/>
      <c r="Q239" s="2"/>
    </row>
    <row r="240">
      <c r="A240" s="129">
        <v>44435.0</v>
      </c>
      <c r="B240" s="129">
        <v>44397.0</v>
      </c>
      <c r="C240" s="128">
        <v>2021.0</v>
      </c>
      <c r="D240" s="128">
        <v>8.0</v>
      </c>
      <c r="E240" s="128">
        <v>4.0</v>
      </c>
      <c r="F240" s="128">
        <v>2021.0</v>
      </c>
      <c r="G240" s="128">
        <v>8.0</v>
      </c>
      <c r="H240" s="128">
        <v>27.0</v>
      </c>
      <c r="I240" s="128" t="s">
        <v>158</v>
      </c>
      <c r="J240" s="99"/>
      <c r="K240" s="99"/>
      <c r="L240" s="141" t="str">
        <f>IF(J240-K240=0,,IFERROR(K240-J240-휴게시간-VLOOKUP(A240,지정휴게시간,2,FALSE),K240-J240-휴게시간))</f>
        <v/>
      </c>
      <c r="M240" s="142" t="str">
        <f>IFERROR(VLOOKUP(Text(A240,"m월 d일"),양력휴일,2,FALSE),IFERROR(VLOOKUP(Text(B240,"m월 d일"),음력휴일,2,FALSE),IFERROR(VLOOKUP(A240,양력지정휴일,2,FALSE), IFERROR(VLOOKUP(B240,음력지정휴일,2,FALSE), ""))))</f>
        <v/>
      </c>
      <c r="N240" s="128"/>
      <c r="O240" s="128" t="str">
        <f>IFERROR(VLOOKUP(N240,연차지정일수,2,FALSE),"")</f>
        <v/>
      </c>
      <c r="P240" s="143"/>
      <c r="Q240" s="2"/>
    </row>
    <row r="241">
      <c r="A241" s="129">
        <v>44436.0</v>
      </c>
      <c r="B241" s="129">
        <v>44398.0</v>
      </c>
      <c r="C241" s="128">
        <v>2021.0</v>
      </c>
      <c r="D241" s="128">
        <v>8.0</v>
      </c>
      <c r="E241" s="128">
        <v>4.0</v>
      </c>
      <c r="F241" s="128">
        <v>2021.0</v>
      </c>
      <c r="G241" s="128">
        <v>8.0</v>
      </c>
      <c r="H241" s="128">
        <v>28.0</v>
      </c>
      <c r="I241" s="128" t="s">
        <v>159</v>
      </c>
      <c r="J241" s="99"/>
      <c r="K241" s="99"/>
      <c r="L241" s="141" t="str">
        <f>IF(J241-K241=0,,IFERROR(K241-J241-휴게시간-VLOOKUP(A241,지정휴게시간,2,FALSE),K241-J241-휴게시간))</f>
        <v/>
      </c>
      <c r="M241" s="142" t="str">
        <f>IFERROR(VLOOKUP(Text(A241,"m월 d일"),양력휴일,2,FALSE),IFERROR(VLOOKUP(Text(B241,"m월 d일"),음력휴일,2,FALSE),IFERROR(VLOOKUP(A241,양력지정휴일,2,FALSE), IFERROR(VLOOKUP(B241,음력지정휴일,2,FALSE), ""))))</f>
        <v/>
      </c>
      <c r="N241" s="128"/>
      <c r="O241" s="128" t="str">
        <f>IFERROR(VLOOKUP(N241,연차지정일수,2,FALSE),"")</f>
        <v/>
      </c>
      <c r="P241" s="143"/>
      <c r="Q241" s="2"/>
    </row>
    <row r="242">
      <c r="A242" s="129">
        <v>44437.0</v>
      </c>
      <c r="B242" s="129">
        <v>44399.0</v>
      </c>
      <c r="C242" s="128">
        <v>2021.0</v>
      </c>
      <c r="D242" s="128">
        <v>8.0</v>
      </c>
      <c r="E242" s="128">
        <v>4.0</v>
      </c>
      <c r="F242" s="128">
        <v>2021.0</v>
      </c>
      <c r="G242" s="128">
        <v>8.0</v>
      </c>
      <c r="H242" s="128">
        <v>29.0</v>
      </c>
      <c r="I242" s="128" t="s">
        <v>156</v>
      </c>
      <c r="J242" s="99"/>
      <c r="K242" s="99"/>
      <c r="L242" s="141" t="str">
        <f>IF(J242-K242=0,,IFERROR(K242-J242-휴게시간-VLOOKUP(A242,지정휴게시간,2,FALSE),K242-J242-휴게시간))</f>
        <v/>
      </c>
      <c r="M242" s="142" t="str">
        <f>IFERROR(VLOOKUP(Text(A242,"m월 d일"),양력휴일,2,FALSE),IFERROR(VLOOKUP(Text(B242,"m월 d일"),음력휴일,2,FALSE),IFERROR(VLOOKUP(A242,양력지정휴일,2,FALSE), IFERROR(VLOOKUP(B242,음력지정휴일,2,FALSE), ""))))</f>
        <v/>
      </c>
      <c r="N242" s="128"/>
      <c r="O242" s="128" t="str">
        <f>IFERROR(VLOOKUP(N242,연차지정일수,2,FALSE),"")</f>
        <v/>
      </c>
      <c r="P242" s="143"/>
      <c r="Q242" s="2"/>
    </row>
    <row r="243">
      <c r="A243" s="129">
        <v>44438.0</v>
      </c>
      <c r="B243" s="129">
        <v>44400.0</v>
      </c>
      <c r="C243" s="128">
        <v>2021.0</v>
      </c>
      <c r="D243" s="128">
        <v>8.0</v>
      </c>
      <c r="E243" s="128">
        <v>5.0</v>
      </c>
      <c r="F243" s="128">
        <v>2021.0</v>
      </c>
      <c r="G243" s="128">
        <v>8.0</v>
      </c>
      <c r="H243" s="128">
        <v>30.0</v>
      </c>
      <c r="I243" s="128" t="s">
        <v>83</v>
      </c>
      <c r="J243" s="99"/>
      <c r="K243" s="99"/>
      <c r="L243" s="141" t="str">
        <f>IF(J243-K243=0,,IFERROR(K243-J243-휴게시간-VLOOKUP(A243,지정휴게시간,2,FALSE),K243-J243-휴게시간))</f>
        <v/>
      </c>
      <c r="M243" s="142" t="str">
        <f>IFERROR(VLOOKUP(Text(A243,"m월 d일"),양력휴일,2,FALSE),IFERROR(VLOOKUP(Text(B243,"m월 d일"),음력휴일,2,FALSE),IFERROR(VLOOKUP(A243,양력지정휴일,2,FALSE), IFERROR(VLOOKUP(B243,음력지정휴일,2,FALSE), ""))))</f>
        <v/>
      </c>
      <c r="N243" s="128"/>
      <c r="O243" s="128" t="str">
        <f>IFERROR(VLOOKUP(N243,연차지정일수,2,FALSE),"")</f>
        <v/>
      </c>
      <c r="P243" s="143"/>
      <c r="Q243" s="2"/>
    </row>
    <row r="244">
      <c r="A244" s="129">
        <v>44439.0</v>
      </c>
      <c r="B244" s="129">
        <v>44401.0</v>
      </c>
      <c r="C244" s="128">
        <v>2021.0</v>
      </c>
      <c r="D244" s="128">
        <v>8.0</v>
      </c>
      <c r="E244" s="128">
        <v>5.0</v>
      </c>
      <c r="F244" s="128">
        <v>2021.0</v>
      </c>
      <c r="G244" s="128">
        <v>8.0</v>
      </c>
      <c r="H244" s="128">
        <v>31.0</v>
      </c>
      <c r="I244" s="128" t="s">
        <v>160</v>
      </c>
      <c r="J244" s="132"/>
      <c r="K244" s="132"/>
      <c r="L244" s="141" t="str">
        <f>IF(J244-K244=0,,IFERROR(K244-J244-휴게시간-VLOOKUP(A244,지정휴게시간,2,FALSE),K244-J244-휴게시간))</f>
        <v/>
      </c>
      <c r="M244" s="142" t="str">
        <f>IFERROR(VLOOKUP(Text(A244,"m월 d일"),양력휴일,2,FALSE),IFERROR(VLOOKUP(Text(B244,"m월 d일"),음력휴일,2,FALSE),IFERROR(VLOOKUP(A244,양력지정휴일,2,FALSE), IFERROR(VLOOKUP(B244,음력지정휴일,2,FALSE), ""))))</f>
        <v/>
      </c>
      <c r="N244" s="128"/>
      <c r="O244" s="128" t="str">
        <f>IFERROR(VLOOKUP(N244,연차지정일수,2,FALSE),"")</f>
        <v/>
      </c>
      <c r="P244" s="143"/>
      <c r="Q244" s="2"/>
    </row>
    <row r="245">
      <c r="A245" s="129">
        <v>44440.0</v>
      </c>
      <c r="B245" s="129">
        <v>44402.0</v>
      </c>
      <c r="C245" s="128">
        <v>2021.0</v>
      </c>
      <c r="D245" s="128">
        <v>8.0</v>
      </c>
      <c r="E245" s="128">
        <v>5.0</v>
      </c>
      <c r="F245" s="128">
        <v>2021.0</v>
      </c>
      <c r="G245" s="128">
        <v>9.0</v>
      </c>
      <c r="H245" s="128">
        <v>1.0</v>
      </c>
      <c r="I245" s="128" t="s">
        <v>161</v>
      </c>
      <c r="J245" s="99"/>
      <c r="K245" s="99"/>
      <c r="L245" s="141" t="str">
        <f>IF(J245-K245=0,,IFERROR(K245-J245-휴게시간-VLOOKUP(A245,지정휴게시간,2,FALSE),K245-J245-휴게시간))</f>
        <v/>
      </c>
      <c r="M245" s="142" t="str">
        <f>IFERROR(VLOOKUP(Text(A245,"m월 d일"),양력휴일,2,FALSE),IFERROR(VLOOKUP(Text(B245,"m월 d일"),음력휴일,2,FALSE),IFERROR(VLOOKUP(A245,양력지정휴일,2,FALSE), IFERROR(VLOOKUP(B245,음력지정휴일,2,FALSE), ""))))</f>
        <v/>
      </c>
      <c r="N245" s="128"/>
      <c r="O245" s="128" t="str">
        <f>IFERROR(VLOOKUP(N245,연차지정일수,2,FALSE),"")</f>
        <v/>
      </c>
      <c r="P245" s="143"/>
      <c r="Q245" s="2"/>
    </row>
    <row r="246">
      <c r="A246" s="129">
        <v>44441.0</v>
      </c>
      <c r="B246" s="129">
        <v>44403.0</v>
      </c>
      <c r="C246" s="128">
        <v>2021.0</v>
      </c>
      <c r="D246" s="128">
        <v>8.0</v>
      </c>
      <c r="E246" s="128">
        <v>5.0</v>
      </c>
      <c r="F246" s="128">
        <v>2021.0</v>
      </c>
      <c r="G246" s="128">
        <v>9.0</v>
      </c>
      <c r="H246" s="128">
        <v>2.0</v>
      </c>
      <c r="I246" s="128" t="s">
        <v>162</v>
      </c>
      <c r="J246" s="99"/>
      <c r="K246" s="99"/>
      <c r="L246" s="141" t="str">
        <f>IF(J246-K246=0,,IFERROR(K246-J246-휴게시간-VLOOKUP(A246,지정휴게시간,2,FALSE),K246-J246-휴게시간))</f>
        <v/>
      </c>
      <c r="M246" s="142" t="str">
        <f>IFERROR(VLOOKUP(Text(A246,"m월 d일"),양력휴일,2,FALSE),IFERROR(VLOOKUP(Text(B246,"m월 d일"),음력휴일,2,FALSE),IFERROR(VLOOKUP(A246,양력지정휴일,2,FALSE), IFERROR(VLOOKUP(B246,음력지정휴일,2,FALSE), ""))))</f>
        <v/>
      </c>
      <c r="N246" s="128"/>
      <c r="O246" s="128" t="str">
        <f>IFERROR(VLOOKUP(N246,연차지정일수,2,FALSE),"")</f>
        <v/>
      </c>
      <c r="P246" s="143"/>
      <c r="Q246" s="2"/>
    </row>
    <row r="247">
      <c r="A247" s="129">
        <v>44442.0</v>
      </c>
      <c r="B247" s="129">
        <v>44404.0</v>
      </c>
      <c r="C247" s="128">
        <v>2021.0</v>
      </c>
      <c r="D247" s="128">
        <v>8.0</v>
      </c>
      <c r="E247" s="128">
        <v>5.0</v>
      </c>
      <c r="F247" s="128">
        <v>2021.0</v>
      </c>
      <c r="G247" s="128">
        <v>9.0</v>
      </c>
      <c r="H247" s="128">
        <v>3.0</v>
      </c>
      <c r="I247" s="128" t="s">
        <v>158</v>
      </c>
      <c r="J247" s="99"/>
      <c r="K247" s="99"/>
      <c r="L247" s="141" t="str">
        <f>IF(J247-K247=0,,IFERROR(K247-J247-휴게시간-VLOOKUP(A247,지정휴게시간,2,FALSE),K247-J247-휴게시간))</f>
        <v/>
      </c>
      <c r="M247" s="142" t="str">
        <f>IFERROR(VLOOKUP(Text(A247,"m월 d일"),양력휴일,2,FALSE),IFERROR(VLOOKUP(Text(B247,"m월 d일"),음력휴일,2,FALSE),IFERROR(VLOOKUP(A247,양력지정휴일,2,FALSE), IFERROR(VLOOKUP(B247,음력지정휴일,2,FALSE), ""))))</f>
        <v/>
      </c>
      <c r="N247" s="128"/>
      <c r="O247" s="128" t="str">
        <f>IFERROR(VLOOKUP(N247,연차지정일수,2,FALSE),"")</f>
        <v/>
      </c>
      <c r="P247" s="143"/>
      <c r="Q247" s="2"/>
    </row>
    <row r="248">
      <c r="A248" s="129">
        <v>44443.0</v>
      </c>
      <c r="B248" s="129">
        <v>44405.0</v>
      </c>
      <c r="C248" s="128">
        <v>2021.0</v>
      </c>
      <c r="D248" s="128">
        <v>8.0</v>
      </c>
      <c r="E248" s="128">
        <v>5.0</v>
      </c>
      <c r="F248" s="128">
        <v>2021.0</v>
      </c>
      <c r="G248" s="128">
        <v>9.0</v>
      </c>
      <c r="H248" s="128">
        <v>4.0</v>
      </c>
      <c r="I248" s="128" t="s">
        <v>159</v>
      </c>
      <c r="J248" s="99"/>
      <c r="K248" s="99"/>
      <c r="L248" s="141" t="str">
        <f>IF(J248-K248=0,,IFERROR(K248-J248-휴게시간-VLOOKUP(A248,지정휴게시간,2,FALSE),K248-J248-휴게시간))</f>
        <v/>
      </c>
      <c r="M248" s="142" t="str">
        <f>IFERROR(VLOOKUP(Text(A248,"m월 d일"),양력휴일,2,FALSE),IFERROR(VLOOKUP(Text(B248,"m월 d일"),음력휴일,2,FALSE),IFERROR(VLOOKUP(A248,양력지정휴일,2,FALSE), IFERROR(VLOOKUP(B248,음력지정휴일,2,FALSE), ""))))</f>
        <v/>
      </c>
      <c r="N248" s="128"/>
      <c r="O248" s="128" t="str">
        <f>IFERROR(VLOOKUP(N248,연차지정일수,2,FALSE),"")</f>
        <v/>
      </c>
      <c r="P248" s="143"/>
      <c r="Q248" s="2"/>
    </row>
    <row r="249">
      <c r="A249" s="129">
        <v>44444.0</v>
      </c>
      <c r="B249" s="129">
        <v>44406.0</v>
      </c>
      <c r="C249" s="128">
        <v>2021.0</v>
      </c>
      <c r="D249" s="128">
        <v>8.0</v>
      </c>
      <c r="E249" s="128">
        <v>5.0</v>
      </c>
      <c r="F249" s="128">
        <v>2021.0</v>
      </c>
      <c r="G249" s="128">
        <v>9.0</v>
      </c>
      <c r="H249" s="128">
        <v>5.0</v>
      </c>
      <c r="I249" s="128" t="s">
        <v>156</v>
      </c>
      <c r="J249" s="99"/>
      <c r="K249" s="99"/>
      <c r="L249" s="141" t="str">
        <f>IF(J249-K249=0,,IFERROR(K249-J249-휴게시간-VLOOKUP(A249,지정휴게시간,2,FALSE),K249-J249-휴게시간))</f>
        <v/>
      </c>
      <c r="M249" s="142" t="str">
        <f>IFERROR(VLOOKUP(Text(A249,"m월 d일"),양력휴일,2,FALSE),IFERROR(VLOOKUP(Text(B249,"m월 d일"),음력휴일,2,FALSE),IFERROR(VLOOKUP(A249,양력지정휴일,2,FALSE), IFERROR(VLOOKUP(B249,음력지정휴일,2,FALSE), ""))))</f>
        <v/>
      </c>
      <c r="N249" s="128"/>
      <c r="O249" s="128" t="str">
        <f>IFERROR(VLOOKUP(N249,연차지정일수,2,FALSE),"")</f>
        <v/>
      </c>
      <c r="P249" s="143"/>
      <c r="Q249" s="2"/>
    </row>
    <row r="250">
      <c r="A250" s="129">
        <v>44445.0</v>
      </c>
      <c r="B250" s="129">
        <v>44407.0</v>
      </c>
      <c r="C250" s="128">
        <v>2021.0</v>
      </c>
      <c r="D250" s="128">
        <v>9.0</v>
      </c>
      <c r="E250" s="128">
        <v>1.0</v>
      </c>
      <c r="F250" s="128">
        <v>2021.0</v>
      </c>
      <c r="G250" s="128">
        <v>9.0</v>
      </c>
      <c r="H250" s="128">
        <v>6.0</v>
      </c>
      <c r="I250" s="128" t="s">
        <v>83</v>
      </c>
      <c r="J250" s="99"/>
      <c r="K250" s="99"/>
      <c r="L250" s="141" t="str">
        <f>IF(J250-K250=0,,IFERROR(K250-J250-휴게시간-VLOOKUP(A250,지정휴게시간,2,FALSE),K250-J250-휴게시간))</f>
        <v/>
      </c>
      <c r="M250" s="142" t="str">
        <f>IFERROR(VLOOKUP(Text(A250,"m월 d일"),양력휴일,2,FALSE),IFERROR(VLOOKUP(Text(B250,"m월 d일"),음력휴일,2,FALSE),IFERROR(VLOOKUP(A250,양력지정휴일,2,FALSE), IFERROR(VLOOKUP(B250,음력지정휴일,2,FALSE), ""))))</f>
        <v/>
      </c>
      <c r="N250" s="128"/>
      <c r="O250" s="128" t="str">
        <f>IFERROR(VLOOKUP(N250,연차지정일수,2,FALSE),"")</f>
        <v/>
      </c>
      <c r="P250" s="143"/>
      <c r="Q250" s="2"/>
    </row>
    <row r="251">
      <c r="A251" s="129">
        <v>44446.0</v>
      </c>
      <c r="B251" s="129">
        <v>44409.0</v>
      </c>
      <c r="C251" s="128">
        <v>2021.0</v>
      </c>
      <c r="D251" s="128">
        <v>9.0</v>
      </c>
      <c r="E251" s="128">
        <v>1.0</v>
      </c>
      <c r="F251" s="128">
        <v>2021.0</v>
      </c>
      <c r="G251" s="128">
        <v>9.0</v>
      </c>
      <c r="H251" s="128">
        <v>7.0</v>
      </c>
      <c r="I251" s="128" t="s">
        <v>160</v>
      </c>
      <c r="J251" s="99"/>
      <c r="K251" s="99"/>
      <c r="L251" s="141" t="str">
        <f>IF(J251-K251=0,,IFERROR(K251-J251-휴게시간-VLOOKUP(A251,지정휴게시간,2,FALSE),K251-J251-휴게시간))</f>
        <v/>
      </c>
      <c r="M251" s="142" t="str">
        <f>IFERROR(VLOOKUP(Text(A251,"m월 d일"),양력휴일,2,FALSE),IFERROR(VLOOKUP(Text(B251,"m월 d일"),음력휴일,2,FALSE),IFERROR(VLOOKUP(A251,양력지정휴일,2,FALSE), IFERROR(VLOOKUP(B251,음력지정휴일,2,FALSE), ""))))</f>
        <v/>
      </c>
      <c r="N251" s="128"/>
      <c r="O251" s="128" t="str">
        <f>IFERROR(VLOOKUP(N251,연차지정일수,2,FALSE),"")</f>
        <v/>
      </c>
      <c r="P251" s="143"/>
      <c r="Q251" s="2"/>
    </row>
    <row r="252">
      <c r="A252" s="129">
        <v>44447.0</v>
      </c>
      <c r="B252" s="129">
        <v>44410.0</v>
      </c>
      <c r="C252" s="128">
        <v>2021.0</v>
      </c>
      <c r="D252" s="128">
        <v>9.0</v>
      </c>
      <c r="E252" s="128">
        <v>1.0</v>
      </c>
      <c r="F252" s="128">
        <v>2021.0</v>
      </c>
      <c r="G252" s="128">
        <v>9.0</v>
      </c>
      <c r="H252" s="128">
        <v>8.0</v>
      </c>
      <c r="I252" s="128" t="s">
        <v>161</v>
      </c>
      <c r="J252" s="99"/>
      <c r="K252" s="99"/>
      <c r="L252" s="141" t="str">
        <f>IF(J252-K252=0,,IFERROR(K252-J252-휴게시간-VLOOKUP(A252,지정휴게시간,2,FALSE),K252-J252-휴게시간))</f>
        <v/>
      </c>
      <c r="M252" s="142" t="str">
        <f>IFERROR(VLOOKUP(Text(A252,"m월 d일"),양력휴일,2,FALSE),IFERROR(VLOOKUP(Text(B252,"m월 d일"),음력휴일,2,FALSE),IFERROR(VLOOKUP(A252,양력지정휴일,2,FALSE), IFERROR(VLOOKUP(B252,음력지정휴일,2,FALSE), ""))))</f>
        <v/>
      </c>
      <c r="N252" s="128"/>
      <c r="O252" s="128" t="str">
        <f>IFERROR(VLOOKUP(N252,연차지정일수,2,FALSE),"")</f>
        <v/>
      </c>
      <c r="P252" s="143"/>
      <c r="Q252" s="2"/>
    </row>
    <row r="253">
      <c r="A253" s="129">
        <v>44448.0</v>
      </c>
      <c r="B253" s="129">
        <v>44411.0</v>
      </c>
      <c r="C253" s="128">
        <v>2021.0</v>
      </c>
      <c r="D253" s="128">
        <v>9.0</v>
      </c>
      <c r="E253" s="128">
        <v>1.0</v>
      </c>
      <c r="F253" s="128">
        <v>2021.0</v>
      </c>
      <c r="G253" s="128">
        <v>9.0</v>
      </c>
      <c r="H253" s="128">
        <v>9.0</v>
      </c>
      <c r="I253" s="128" t="s">
        <v>162</v>
      </c>
      <c r="J253" s="99"/>
      <c r="K253" s="99"/>
      <c r="L253" s="141" t="str">
        <f>IF(J253-K253=0,,IFERROR(K253-J253-휴게시간-VLOOKUP(A253,지정휴게시간,2,FALSE),K253-J253-휴게시간))</f>
        <v/>
      </c>
      <c r="M253" s="142" t="str">
        <f>IFERROR(VLOOKUP(Text(A253,"m월 d일"),양력휴일,2,FALSE),IFERROR(VLOOKUP(Text(B253,"m월 d일"),음력휴일,2,FALSE),IFERROR(VLOOKUP(A253,양력지정휴일,2,FALSE), IFERROR(VLOOKUP(B253,음력지정휴일,2,FALSE), ""))))</f>
        <v/>
      </c>
      <c r="N253" s="128"/>
      <c r="O253" s="128" t="str">
        <f>IFERROR(VLOOKUP(N253,연차지정일수,2,FALSE),"")</f>
        <v/>
      </c>
      <c r="P253" s="143"/>
      <c r="Q253" s="2"/>
    </row>
    <row r="254">
      <c r="A254" s="129">
        <v>44449.0</v>
      </c>
      <c r="B254" s="129">
        <v>44412.0</v>
      </c>
      <c r="C254" s="128">
        <v>2021.0</v>
      </c>
      <c r="D254" s="128">
        <v>9.0</v>
      </c>
      <c r="E254" s="128">
        <v>1.0</v>
      </c>
      <c r="F254" s="128">
        <v>2021.0</v>
      </c>
      <c r="G254" s="128">
        <v>9.0</v>
      </c>
      <c r="H254" s="128">
        <v>10.0</v>
      </c>
      <c r="I254" s="128" t="s">
        <v>158</v>
      </c>
      <c r="J254" s="99"/>
      <c r="K254" s="99"/>
      <c r="L254" s="141" t="str">
        <f>IF(J254-K254=0,,IFERROR(K254-J254-휴게시간-VLOOKUP(A254,지정휴게시간,2,FALSE),K254-J254-휴게시간))</f>
        <v/>
      </c>
      <c r="M254" s="142" t="str">
        <f>IFERROR(VLOOKUP(Text(A254,"m월 d일"),양력휴일,2,FALSE),IFERROR(VLOOKUP(Text(B254,"m월 d일"),음력휴일,2,FALSE),IFERROR(VLOOKUP(A254,양력지정휴일,2,FALSE), IFERROR(VLOOKUP(B254,음력지정휴일,2,FALSE), ""))))</f>
        <v/>
      </c>
      <c r="N254" s="128"/>
      <c r="O254" s="128" t="str">
        <f>IFERROR(VLOOKUP(N254,연차지정일수,2,FALSE),"")</f>
        <v/>
      </c>
      <c r="P254" s="143"/>
      <c r="Q254" s="2"/>
    </row>
    <row r="255">
      <c r="A255" s="129">
        <v>44450.0</v>
      </c>
      <c r="B255" s="129">
        <v>44413.0</v>
      </c>
      <c r="C255" s="128">
        <v>2021.0</v>
      </c>
      <c r="D255" s="128">
        <v>9.0</v>
      </c>
      <c r="E255" s="128">
        <v>1.0</v>
      </c>
      <c r="F255" s="128">
        <v>2021.0</v>
      </c>
      <c r="G255" s="128">
        <v>9.0</v>
      </c>
      <c r="H255" s="128">
        <v>11.0</v>
      </c>
      <c r="I255" s="128" t="s">
        <v>159</v>
      </c>
      <c r="J255" s="132"/>
      <c r="K255" s="132"/>
      <c r="L255" s="141" t="str">
        <f>IF(J255-K255=0,,IFERROR(K255-J255-휴게시간-VLOOKUP(A255,지정휴게시간,2,FALSE),K255-J255-휴게시간))</f>
        <v/>
      </c>
      <c r="M255" s="142" t="str">
        <f>IFERROR(VLOOKUP(Text(A255,"m월 d일"),양력휴일,2,FALSE),IFERROR(VLOOKUP(Text(B255,"m월 d일"),음력휴일,2,FALSE),IFERROR(VLOOKUP(A255,양력지정휴일,2,FALSE), IFERROR(VLOOKUP(B255,음력지정휴일,2,FALSE), ""))))</f>
        <v/>
      </c>
      <c r="N255" s="128"/>
      <c r="O255" s="128" t="str">
        <f>IFERROR(VLOOKUP(N255,연차지정일수,2,FALSE),"")</f>
        <v/>
      </c>
      <c r="P255" s="143"/>
      <c r="Q255" s="2"/>
    </row>
    <row r="256">
      <c r="A256" s="129">
        <v>44451.0</v>
      </c>
      <c r="B256" s="129">
        <v>44414.0</v>
      </c>
      <c r="C256" s="128">
        <v>2021.0</v>
      </c>
      <c r="D256" s="128">
        <v>9.0</v>
      </c>
      <c r="E256" s="128">
        <v>1.0</v>
      </c>
      <c r="F256" s="128">
        <v>2021.0</v>
      </c>
      <c r="G256" s="128">
        <v>9.0</v>
      </c>
      <c r="H256" s="128">
        <v>12.0</v>
      </c>
      <c r="I256" s="128" t="s">
        <v>156</v>
      </c>
      <c r="J256" s="99"/>
      <c r="K256" s="99"/>
      <c r="L256" s="141" t="str">
        <f>IF(J256-K256=0,,IFERROR(K256-J256-휴게시간-VLOOKUP(A256,지정휴게시간,2,FALSE),K256-J256-휴게시간))</f>
        <v/>
      </c>
      <c r="M256" s="142" t="str">
        <f>IFERROR(VLOOKUP(Text(A256,"m월 d일"),양력휴일,2,FALSE),IFERROR(VLOOKUP(Text(B256,"m월 d일"),음력휴일,2,FALSE),IFERROR(VLOOKUP(A256,양력지정휴일,2,FALSE), IFERROR(VLOOKUP(B256,음력지정휴일,2,FALSE), ""))))</f>
        <v/>
      </c>
      <c r="N256" s="128"/>
      <c r="O256" s="128" t="str">
        <f>IFERROR(VLOOKUP(N256,연차지정일수,2,FALSE),"")</f>
        <v/>
      </c>
      <c r="P256" s="143"/>
      <c r="Q256" s="2"/>
    </row>
    <row r="257">
      <c r="A257" s="129">
        <v>44452.0</v>
      </c>
      <c r="B257" s="129">
        <v>44415.0</v>
      </c>
      <c r="C257" s="128">
        <v>2021.0</v>
      </c>
      <c r="D257" s="128">
        <v>9.0</v>
      </c>
      <c r="E257" s="128">
        <v>2.0</v>
      </c>
      <c r="F257" s="128">
        <v>2021.0</v>
      </c>
      <c r="G257" s="128">
        <v>9.0</v>
      </c>
      <c r="H257" s="128">
        <v>13.0</v>
      </c>
      <c r="I257" s="128" t="s">
        <v>83</v>
      </c>
      <c r="J257" s="99"/>
      <c r="K257" s="99"/>
      <c r="L257" s="141" t="str">
        <f>IF(J257-K257=0,,IFERROR(K257-J257-휴게시간-VLOOKUP(A257,지정휴게시간,2,FALSE),K257-J257-휴게시간))</f>
        <v/>
      </c>
      <c r="M257" s="142" t="str">
        <f>IFERROR(VLOOKUP(Text(A257,"m월 d일"),양력휴일,2,FALSE),IFERROR(VLOOKUP(Text(B257,"m월 d일"),음력휴일,2,FALSE),IFERROR(VLOOKUP(A257,양력지정휴일,2,FALSE), IFERROR(VLOOKUP(B257,음력지정휴일,2,FALSE), ""))))</f>
        <v/>
      </c>
      <c r="N257" s="128"/>
      <c r="O257" s="128" t="str">
        <f>IFERROR(VLOOKUP(N257,연차지정일수,2,FALSE),"")</f>
        <v/>
      </c>
      <c r="P257" s="143"/>
      <c r="Q257" s="2"/>
    </row>
    <row r="258">
      <c r="A258" s="129">
        <v>44453.0</v>
      </c>
      <c r="B258" s="129">
        <v>44416.0</v>
      </c>
      <c r="C258" s="128">
        <v>2021.0</v>
      </c>
      <c r="D258" s="128">
        <v>9.0</v>
      </c>
      <c r="E258" s="128">
        <v>2.0</v>
      </c>
      <c r="F258" s="128">
        <v>2021.0</v>
      </c>
      <c r="G258" s="128">
        <v>9.0</v>
      </c>
      <c r="H258" s="128">
        <v>14.0</v>
      </c>
      <c r="I258" s="128" t="s">
        <v>160</v>
      </c>
      <c r="J258" s="99"/>
      <c r="K258" s="99"/>
      <c r="L258" s="141" t="str">
        <f>IF(J258-K258=0,,IFERROR(K258-J258-휴게시간-VLOOKUP(A258,지정휴게시간,2,FALSE),K258-J258-휴게시간))</f>
        <v/>
      </c>
      <c r="M258" s="142" t="str">
        <f>IFERROR(VLOOKUP(Text(A258,"m월 d일"),양력휴일,2,FALSE),IFERROR(VLOOKUP(Text(B258,"m월 d일"),음력휴일,2,FALSE),IFERROR(VLOOKUP(A258,양력지정휴일,2,FALSE), IFERROR(VLOOKUP(B258,음력지정휴일,2,FALSE), ""))))</f>
        <v/>
      </c>
      <c r="N258" s="128"/>
      <c r="O258" s="128" t="str">
        <f>IFERROR(VLOOKUP(N258,연차지정일수,2,FALSE),"")</f>
        <v/>
      </c>
      <c r="P258" s="143"/>
      <c r="Q258" s="2"/>
    </row>
    <row r="259">
      <c r="A259" s="129">
        <v>44454.0</v>
      </c>
      <c r="B259" s="129">
        <v>44417.0</v>
      </c>
      <c r="C259" s="128">
        <v>2021.0</v>
      </c>
      <c r="D259" s="128">
        <v>9.0</v>
      </c>
      <c r="E259" s="128">
        <v>2.0</v>
      </c>
      <c r="F259" s="128">
        <v>2021.0</v>
      </c>
      <c r="G259" s="128">
        <v>9.0</v>
      </c>
      <c r="H259" s="128">
        <v>15.0</v>
      </c>
      <c r="I259" s="128" t="s">
        <v>161</v>
      </c>
      <c r="J259" s="99"/>
      <c r="K259" s="99"/>
      <c r="L259" s="141" t="str">
        <f>IF(J259-K259=0,,IFERROR(K259-J259-휴게시간-VLOOKUP(A259,지정휴게시간,2,FALSE),K259-J259-휴게시간))</f>
        <v/>
      </c>
      <c r="M259" s="142" t="str">
        <f>IFERROR(VLOOKUP(Text(A259,"m월 d일"),양력휴일,2,FALSE),IFERROR(VLOOKUP(Text(B259,"m월 d일"),음력휴일,2,FALSE),IFERROR(VLOOKUP(A259,양력지정휴일,2,FALSE), IFERROR(VLOOKUP(B259,음력지정휴일,2,FALSE), ""))))</f>
        <v/>
      </c>
      <c r="N259" s="128"/>
      <c r="O259" s="128" t="str">
        <f>IFERROR(VLOOKUP(N259,연차지정일수,2,FALSE),"")</f>
        <v/>
      </c>
      <c r="P259" s="143"/>
      <c r="Q259" s="2"/>
    </row>
    <row r="260">
      <c r="A260" s="129">
        <v>44455.0</v>
      </c>
      <c r="B260" s="129">
        <v>44418.0</v>
      </c>
      <c r="C260" s="128">
        <v>2021.0</v>
      </c>
      <c r="D260" s="128">
        <v>9.0</v>
      </c>
      <c r="E260" s="128">
        <v>2.0</v>
      </c>
      <c r="F260" s="128">
        <v>2021.0</v>
      </c>
      <c r="G260" s="128">
        <v>9.0</v>
      </c>
      <c r="H260" s="128">
        <v>16.0</v>
      </c>
      <c r="I260" s="128" t="s">
        <v>162</v>
      </c>
      <c r="J260" s="99"/>
      <c r="K260" s="99"/>
      <c r="L260" s="141" t="str">
        <f>IF(J260-K260=0,,IFERROR(K260-J260-휴게시간-VLOOKUP(A260,지정휴게시간,2,FALSE),K260-J260-휴게시간))</f>
        <v/>
      </c>
      <c r="M260" s="142" t="str">
        <f>IFERROR(VLOOKUP(Text(A260,"m월 d일"),양력휴일,2,FALSE),IFERROR(VLOOKUP(Text(B260,"m월 d일"),음력휴일,2,FALSE),IFERROR(VLOOKUP(A260,양력지정휴일,2,FALSE), IFERROR(VLOOKUP(B260,음력지정휴일,2,FALSE), ""))))</f>
        <v/>
      </c>
      <c r="N260" s="128"/>
      <c r="O260" s="128" t="str">
        <f>IFERROR(VLOOKUP(N260,연차지정일수,2,FALSE),"")</f>
        <v/>
      </c>
      <c r="P260" s="143"/>
      <c r="Q260" s="2"/>
    </row>
    <row r="261">
      <c r="A261" s="129">
        <v>44456.0</v>
      </c>
      <c r="B261" s="129">
        <v>44419.0</v>
      </c>
      <c r="C261" s="128">
        <v>2021.0</v>
      </c>
      <c r="D261" s="128">
        <v>9.0</v>
      </c>
      <c r="E261" s="128">
        <v>2.0</v>
      </c>
      <c r="F261" s="128">
        <v>2021.0</v>
      </c>
      <c r="G261" s="128">
        <v>9.0</v>
      </c>
      <c r="H261" s="128">
        <v>17.0</v>
      </c>
      <c r="I261" s="128" t="s">
        <v>158</v>
      </c>
      <c r="J261" s="99"/>
      <c r="K261" s="99"/>
      <c r="L261" s="141" t="str">
        <f>IF(J261-K261=0,,IFERROR(K261-J261-휴게시간-VLOOKUP(A261,지정휴게시간,2,FALSE),K261-J261-휴게시간))</f>
        <v/>
      </c>
      <c r="M261" s="142" t="str">
        <f>IFERROR(VLOOKUP(Text(A261,"m월 d일"),양력휴일,2,FALSE),IFERROR(VLOOKUP(Text(B261,"m월 d일"),음력휴일,2,FALSE),IFERROR(VLOOKUP(A261,양력지정휴일,2,FALSE), IFERROR(VLOOKUP(B261,음력지정휴일,2,FALSE), ""))))</f>
        <v/>
      </c>
      <c r="N261" s="128"/>
      <c r="O261" s="128" t="str">
        <f>IFERROR(VLOOKUP(N261,연차지정일수,2,FALSE),"")</f>
        <v/>
      </c>
      <c r="P261" s="143"/>
      <c r="Q261" s="2"/>
    </row>
    <row r="262">
      <c r="A262" s="129">
        <v>44457.0</v>
      </c>
      <c r="B262" s="129">
        <v>44420.0</v>
      </c>
      <c r="C262" s="128">
        <v>2021.0</v>
      </c>
      <c r="D262" s="128">
        <v>9.0</v>
      </c>
      <c r="E262" s="128">
        <v>2.0</v>
      </c>
      <c r="F262" s="128">
        <v>2021.0</v>
      </c>
      <c r="G262" s="128">
        <v>9.0</v>
      </c>
      <c r="H262" s="128">
        <v>18.0</v>
      </c>
      <c r="I262" s="128" t="s">
        <v>159</v>
      </c>
      <c r="J262" s="132"/>
      <c r="K262" s="132"/>
      <c r="L262" s="141" t="str">
        <f>IF(J262-K262=0,,IFERROR(K262-J262-휴게시간-VLOOKUP(A262,지정휴게시간,2,FALSE),K262-J262-휴게시간))</f>
        <v/>
      </c>
      <c r="M262" s="142" t="str">
        <f>IFERROR(VLOOKUP(Text(A262,"m월 d일"),양력휴일,2,FALSE),IFERROR(VLOOKUP(Text(B262,"m월 d일"),음력휴일,2,FALSE),IFERROR(VLOOKUP(A262,양력지정휴일,2,FALSE), IFERROR(VLOOKUP(B262,음력지정휴일,2,FALSE), ""))))</f>
        <v/>
      </c>
      <c r="N262" s="128"/>
      <c r="O262" s="128" t="str">
        <f>IFERROR(VLOOKUP(N262,연차지정일수,2,FALSE),"")</f>
        <v/>
      </c>
      <c r="P262" s="143"/>
      <c r="Q262" s="2"/>
    </row>
    <row r="263">
      <c r="A263" s="129">
        <v>44458.0</v>
      </c>
      <c r="B263" s="129">
        <v>44421.0</v>
      </c>
      <c r="C263" s="128">
        <v>2021.0</v>
      </c>
      <c r="D263" s="128">
        <v>9.0</v>
      </c>
      <c r="E263" s="128">
        <v>2.0</v>
      </c>
      <c r="F263" s="128">
        <v>2021.0</v>
      </c>
      <c r="G263" s="128">
        <v>9.0</v>
      </c>
      <c r="H263" s="128">
        <v>19.0</v>
      </c>
      <c r="I263" s="128" t="s">
        <v>156</v>
      </c>
      <c r="J263" s="99"/>
      <c r="K263" s="99"/>
      <c r="L263" s="141" t="str">
        <f>IF(J263-K263=0,,IFERROR(K263-J263-휴게시간-VLOOKUP(A263,지정휴게시간,2,FALSE),K263-J263-휴게시간))</f>
        <v/>
      </c>
      <c r="M263" s="142" t="str">
        <f>IFERROR(VLOOKUP(Text(A263,"m월 d일"),양력휴일,2,FALSE),IFERROR(VLOOKUP(Text(B263,"m월 d일"),음력휴일,2,FALSE),IFERROR(VLOOKUP(A263,양력지정휴일,2,FALSE), IFERROR(VLOOKUP(B263,음력지정휴일,2,FALSE), ""))))</f>
        <v/>
      </c>
      <c r="N263" s="128"/>
      <c r="O263" s="128" t="str">
        <f>IFERROR(VLOOKUP(N263,연차지정일수,2,FALSE),"")</f>
        <v/>
      </c>
      <c r="P263" s="143"/>
      <c r="Q263" s="2"/>
    </row>
    <row r="264">
      <c r="A264" s="129">
        <v>44459.0</v>
      </c>
      <c r="B264" s="129">
        <v>44422.0</v>
      </c>
      <c r="C264" s="128">
        <v>2021.0</v>
      </c>
      <c r="D264" s="128">
        <v>9.0</v>
      </c>
      <c r="E264" s="128">
        <v>3.0</v>
      </c>
      <c r="F264" s="128">
        <v>2021.0</v>
      </c>
      <c r="G264" s="128">
        <v>9.0</v>
      </c>
      <c r="H264" s="128">
        <v>20.0</v>
      </c>
      <c r="I264" s="128" t="s">
        <v>83</v>
      </c>
      <c r="J264" s="99"/>
      <c r="K264" s="99"/>
      <c r="L264" s="141" t="str">
        <f>IF(J264-K264=0,,IFERROR(K264-J264-휴게시간-VLOOKUP(A264,지정휴게시간,2,FALSE),K264-J264-휴게시간))</f>
        <v/>
      </c>
      <c r="M264" s="142" t="str">
        <f>IFERROR(VLOOKUP(Text(A264,"m월 d일"),양력휴일,2,FALSE),IFERROR(VLOOKUP(Text(B264,"m월 d일"),음력휴일,2,FALSE),IFERROR(VLOOKUP(A264,양력지정휴일,2,FALSE), IFERROR(VLOOKUP(B264,음력지정휴일,2,FALSE), ""))))</f>
        <v>추석연휴</v>
      </c>
      <c r="N264" s="128"/>
      <c r="O264" s="128" t="str">
        <f>IFERROR(VLOOKUP(N264,연차지정일수,2,FALSE),"")</f>
        <v/>
      </c>
      <c r="P264" s="143"/>
      <c r="Q264" s="2"/>
    </row>
    <row r="265">
      <c r="A265" s="129">
        <v>44460.0</v>
      </c>
      <c r="B265" s="129">
        <v>44423.0</v>
      </c>
      <c r="C265" s="128">
        <v>2021.0</v>
      </c>
      <c r="D265" s="128">
        <v>9.0</v>
      </c>
      <c r="E265" s="128">
        <v>3.0</v>
      </c>
      <c r="F265" s="128">
        <v>2021.0</v>
      </c>
      <c r="G265" s="128">
        <v>9.0</v>
      </c>
      <c r="H265" s="128">
        <v>21.0</v>
      </c>
      <c r="I265" s="128" t="s">
        <v>160</v>
      </c>
      <c r="J265" s="99"/>
      <c r="K265" s="99"/>
      <c r="L265" s="141" t="str">
        <f>IF(J265-K265=0,,IFERROR(K265-J265-휴게시간-VLOOKUP(A265,지정휴게시간,2,FALSE),K265-J265-휴게시간))</f>
        <v/>
      </c>
      <c r="M265" s="142" t="str">
        <f>IFERROR(VLOOKUP(Text(A265,"m월 d일"),양력휴일,2,FALSE),IFERROR(VLOOKUP(Text(B265,"m월 d일"),음력휴일,2,FALSE),IFERROR(VLOOKUP(A265,양력지정휴일,2,FALSE), IFERROR(VLOOKUP(B265,음력지정휴일,2,FALSE), ""))))</f>
        <v>추석연휴</v>
      </c>
      <c r="N265" s="128"/>
      <c r="O265" s="128" t="str">
        <f>IFERROR(VLOOKUP(N265,연차지정일수,2,FALSE),"")</f>
        <v/>
      </c>
      <c r="P265" s="143"/>
      <c r="Q265" s="2"/>
    </row>
    <row r="266">
      <c r="A266" s="129">
        <v>44461.0</v>
      </c>
      <c r="B266" s="129">
        <v>44424.0</v>
      </c>
      <c r="C266" s="128">
        <v>2021.0</v>
      </c>
      <c r="D266" s="128">
        <v>9.0</v>
      </c>
      <c r="E266" s="128">
        <v>3.0</v>
      </c>
      <c r="F266" s="128">
        <v>2021.0</v>
      </c>
      <c r="G266" s="128">
        <v>9.0</v>
      </c>
      <c r="H266" s="128">
        <v>22.0</v>
      </c>
      <c r="I266" s="128" t="s">
        <v>161</v>
      </c>
      <c r="J266" s="99"/>
      <c r="K266" s="99"/>
      <c r="L266" s="141" t="str">
        <f>IF(J266-K266=0,,IFERROR(K266-J266-휴게시간-VLOOKUP(A266,지정휴게시간,2,FALSE),K266-J266-휴게시간))</f>
        <v/>
      </c>
      <c r="M266" s="142" t="str">
        <f>IFERROR(VLOOKUP(Text(A266,"m월 d일"),양력휴일,2,FALSE),IFERROR(VLOOKUP(Text(B266,"m월 d일"),음력휴일,2,FALSE),IFERROR(VLOOKUP(A266,양력지정휴일,2,FALSE), IFERROR(VLOOKUP(B266,음력지정휴일,2,FALSE), ""))))</f>
        <v>추석연휴</v>
      </c>
      <c r="N266" s="128"/>
      <c r="O266" s="128" t="str">
        <f>IFERROR(VLOOKUP(N266,연차지정일수,2,FALSE),"")</f>
        <v/>
      </c>
      <c r="P266" s="143"/>
      <c r="Q266" s="2"/>
    </row>
    <row r="267">
      <c r="A267" s="129">
        <v>44462.0</v>
      </c>
      <c r="B267" s="129">
        <v>44425.0</v>
      </c>
      <c r="C267" s="128">
        <v>2021.0</v>
      </c>
      <c r="D267" s="128">
        <v>9.0</v>
      </c>
      <c r="E267" s="128">
        <v>3.0</v>
      </c>
      <c r="F267" s="128">
        <v>2021.0</v>
      </c>
      <c r="G267" s="128">
        <v>9.0</v>
      </c>
      <c r="H267" s="128">
        <v>23.0</v>
      </c>
      <c r="I267" s="128" t="s">
        <v>162</v>
      </c>
      <c r="J267" s="99"/>
      <c r="K267" s="99"/>
      <c r="L267" s="141" t="str">
        <f>IF(J267-K267=0,,IFERROR(K267-J267-휴게시간-VLOOKUP(A267,지정휴게시간,2,FALSE),K267-J267-휴게시간))</f>
        <v/>
      </c>
      <c r="M267" s="142" t="str">
        <f>IFERROR(VLOOKUP(Text(A267,"m월 d일"),양력휴일,2,FALSE),IFERROR(VLOOKUP(Text(B267,"m월 d일"),음력휴일,2,FALSE),IFERROR(VLOOKUP(A267,양력지정휴일,2,FALSE), IFERROR(VLOOKUP(B267,음력지정휴일,2,FALSE), ""))))</f>
        <v/>
      </c>
      <c r="N267" s="128"/>
      <c r="O267" s="128" t="str">
        <f>IFERROR(VLOOKUP(N267,연차지정일수,2,FALSE),"")</f>
        <v/>
      </c>
      <c r="P267" s="143"/>
      <c r="Q267" s="2"/>
    </row>
    <row r="268">
      <c r="A268" s="129">
        <v>44463.0</v>
      </c>
      <c r="B268" s="129">
        <v>44426.0</v>
      </c>
      <c r="C268" s="128">
        <v>2021.0</v>
      </c>
      <c r="D268" s="128">
        <v>9.0</v>
      </c>
      <c r="E268" s="128">
        <v>3.0</v>
      </c>
      <c r="F268" s="128">
        <v>2021.0</v>
      </c>
      <c r="G268" s="128">
        <v>9.0</v>
      </c>
      <c r="H268" s="128">
        <v>24.0</v>
      </c>
      <c r="I268" s="128" t="s">
        <v>158</v>
      </c>
      <c r="J268" s="132"/>
      <c r="K268" s="132"/>
      <c r="L268" s="141" t="str">
        <f>IF(J268-K268=0,,IFERROR(K268-J268-휴게시간-VLOOKUP(A268,지정휴게시간,2,FALSE),K268-J268-휴게시간))</f>
        <v/>
      </c>
      <c r="M268" s="142" t="str">
        <f>IFERROR(VLOOKUP(Text(A268,"m월 d일"),양력휴일,2,FALSE),IFERROR(VLOOKUP(Text(B268,"m월 d일"),음력휴일,2,FALSE),IFERROR(VLOOKUP(A268,양력지정휴일,2,FALSE), IFERROR(VLOOKUP(B268,음력지정휴일,2,FALSE), ""))))</f>
        <v/>
      </c>
      <c r="N268" s="128"/>
      <c r="O268" s="128" t="str">
        <f>IFERROR(VLOOKUP(N268,연차지정일수,2,FALSE),"")</f>
        <v/>
      </c>
      <c r="P268" s="143"/>
      <c r="Q268" s="2"/>
    </row>
    <row r="269">
      <c r="A269" s="129">
        <v>44464.0</v>
      </c>
      <c r="B269" s="129">
        <v>44427.0</v>
      </c>
      <c r="C269" s="128">
        <v>2021.0</v>
      </c>
      <c r="D269" s="128">
        <v>9.0</v>
      </c>
      <c r="E269" s="128">
        <v>3.0</v>
      </c>
      <c r="F269" s="128">
        <v>2021.0</v>
      </c>
      <c r="G269" s="128">
        <v>9.0</v>
      </c>
      <c r="H269" s="128">
        <v>25.0</v>
      </c>
      <c r="I269" s="128" t="s">
        <v>159</v>
      </c>
      <c r="J269" s="132"/>
      <c r="K269" s="132"/>
      <c r="L269" s="141" t="str">
        <f>IF(J269-K269=0,,IFERROR(K269-J269-휴게시간-VLOOKUP(A269,지정휴게시간,2,FALSE),K269-J269-휴게시간))</f>
        <v/>
      </c>
      <c r="M269" s="142" t="str">
        <f>IFERROR(VLOOKUP(Text(A269,"m월 d일"),양력휴일,2,FALSE),IFERROR(VLOOKUP(Text(B269,"m월 d일"),음력휴일,2,FALSE),IFERROR(VLOOKUP(A269,양력지정휴일,2,FALSE), IFERROR(VLOOKUP(B269,음력지정휴일,2,FALSE), ""))))</f>
        <v/>
      </c>
      <c r="N269" s="128"/>
      <c r="O269" s="128" t="str">
        <f>IFERROR(VLOOKUP(N269,연차지정일수,2,FALSE),"")</f>
        <v/>
      </c>
      <c r="P269" s="143"/>
      <c r="Q269" s="2"/>
    </row>
    <row r="270">
      <c r="A270" s="129">
        <v>44465.0</v>
      </c>
      <c r="B270" s="129">
        <v>44428.0</v>
      </c>
      <c r="C270" s="128">
        <v>2021.0</v>
      </c>
      <c r="D270" s="128">
        <v>9.0</v>
      </c>
      <c r="E270" s="128">
        <v>3.0</v>
      </c>
      <c r="F270" s="128">
        <v>2021.0</v>
      </c>
      <c r="G270" s="128">
        <v>9.0</v>
      </c>
      <c r="H270" s="128">
        <v>26.0</v>
      </c>
      <c r="I270" s="128" t="s">
        <v>156</v>
      </c>
      <c r="J270" s="99"/>
      <c r="K270" s="99"/>
      <c r="L270" s="141" t="str">
        <f>IF(J270-K270=0,,IFERROR(K270-J270-휴게시간-VLOOKUP(A270,지정휴게시간,2,FALSE),K270-J270-휴게시간))</f>
        <v/>
      </c>
      <c r="M270" s="142" t="str">
        <f>IFERROR(VLOOKUP(Text(A270,"m월 d일"),양력휴일,2,FALSE),IFERROR(VLOOKUP(Text(B270,"m월 d일"),음력휴일,2,FALSE),IFERROR(VLOOKUP(A270,양력지정휴일,2,FALSE), IFERROR(VLOOKUP(B270,음력지정휴일,2,FALSE), ""))))</f>
        <v/>
      </c>
      <c r="N270" s="128"/>
      <c r="O270" s="128" t="str">
        <f>IFERROR(VLOOKUP(N270,연차지정일수,2,FALSE),"")</f>
        <v/>
      </c>
      <c r="P270" s="143"/>
      <c r="Q270" s="2"/>
    </row>
    <row r="271">
      <c r="A271" s="129">
        <v>44466.0</v>
      </c>
      <c r="B271" s="129">
        <v>44429.0</v>
      </c>
      <c r="C271" s="128">
        <v>2021.0</v>
      </c>
      <c r="D271" s="128">
        <v>9.0</v>
      </c>
      <c r="E271" s="128">
        <v>4.0</v>
      </c>
      <c r="F271" s="128">
        <v>2021.0</v>
      </c>
      <c r="G271" s="128">
        <v>9.0</v>
      </c>
      <c r="H271" s="128">
        <v>27.0</v>
      </c>
      <c r="I271" s="128" t="s">
        <v>83</v>
      </c>
      <c r="J271" s="99"/>
      <c r="K271" s="99"/>
      <c r="L271" s="141" t="str">
        <f>IF(J271-K271=0,,IFERROR(K271-J271-휴게시간-VLOOKUP(A271,지정휴게시간,2,FALSE),K271-J271-휴게시간))</f>
        <v/>
      </c>
      <c r="M271" s="142" t="str">
        <f>IFERROR(VLOOKUP(Text(A271,"m월 d일"),양력휴일,2,FALSE),IFERROR(VLOOKUP(Text(B271,"m월 d일"),음력휴일,2,FALSE),IFERROR(VLOOKUP(A271,양력지정휴일,2,FALSE), IFERROR(VLOOKUP(B271,음력지정휴일,2,FALSE), ""))))</f>
        <v/>
      </c>
      <c r="N271" s="128"/>
      <c r="O271" s="128" t="str">
        <f>IFERROR(VLOOKUP(N271,연차지정일수,2,FALSE),"")</f>
        <v/>
      </c>
      <c r="P271" s="143"/>
      <c r="Q271" s="2"/>
    </row>
    <row r="272">
      <c r="A272" s="129">
        <v>44467.0</v>
      </c>
      <c r="B272" s="129">
        <v>44430.0</v>
      </c>
      <c r="C272" s="128">
        <v>2021.0</v>
      </c>
      <c r="D272" s="128">
        <v>9.0</v>
      </c>
      <c r="E272" s="128">
        <v>4.0</v>
      </c>
      <c r="F272" s="128">
        <v>2021.0</v>
      </c>
      <c r="G272" s="128">
        <v>9.0</v>
      </c>
      <c r="H272" s="128">
        <v>28.0</v>
      </c>
      <c r="I272" s="128" t="s">
        <v>160</v>
      </c>
      <c r="J272" s="99"/>
      <c r="K272" s="99"/>
      <c r="L272" s="141" t="str">
        <f>IF(J272-K272=0,,IFERROR(K272-J272-휴게시간-VLOOKUP(A272,지정휴게시간,2,FALSE),K272-J272-휴게시간))</f>
        <v/>
      </c>
      <c r="M272" s="142" t="str">
        <f>IFERROR(VLOOKUP(Text(A272,"m월 d일"),양력휴일,2,FALSE),IFERROR(VLOOKUP(Text(B272,"m월 d일"),음력휴일,2,FALSE),IFERROR(VLOOKUP(A272,양력지정휴일,2,FALSE), IFERROR(VLOOKUP(B272,음력지정휴일,2,FALSE), ""))))</f>
        <v/>
      </c>
      <c r="N272" s="128"/>
      <c r="O272" s="128" t="str">
        <f>IFERROR(VLOOKUP(N272,연차지정일수,2,FALSE),"")</f>
        <v/>
      </c>
      <c r="P272" s="143"/>
      <c r="Q272" s="2"/>
    </row>
    <row r="273">
      <c r="A273" s="129">
        <v>44468.0</v>
      </c>
      <c r="B273" s="129">
        <v>44431.0</v>
      </c>
      <c r="C273" s="128">
        <v>2021.0</v>
      </c>
      <c r="D273" s="128">
        <v>9.0</v>
      </c>
      <c r="E273" s="128">
        <v>4.0</v>
      </c>
      <c r="F273" s="128">
        <v>2021.0</v>
      </c>
      <c r="G273" s="128">
        <v>9.0</v>
      </c>
      <c r="H273" s="128">
        <v>29.0</v>
      </c>
      <c r="I273" s="128" t="s">
        <v>161</v>
      </c>
      <c r="J273" s="99"/>
      <c r="K273" s="99"/>
      <c r="L273" s="141" t="str">
        <f>IF(J273-K273=0,,IFERROR(K273-J273-휴게시간-VLOOKUP(A273,지정휴게시간,2,FALSE),K273-J273-휴게시간))</f>
        <v/>
      </c>
      <c r="M273" s="142" t="str">
        <f>IFERROR(VLOOKUP(Text(A273,"m월 d일"),양력휴일,2,FALSE),IFERROR(VLOOKUP(Text(B273,"m월 d일"),음력휴일,2,FALSE),IFERROR(VLOOKUP(A273,양력지정휴일,2,FALSE), IFERROR(VLOOKUP(B273,음력지정휴일,2,FALSE), ""))))</f>
        <v/>
      </c>
      <c r="N273" s="128"/>
      <c r="O273" s="128" t="str">
        <f>IFERROR(VLOOKUP(N273,연차지정일수,2,FALSE),"")</f>
        <v/>
      </c>
      <c r="P273" s="143"/>
      <c r="Q273" s="2"/>
    </row>
    <row r="274">
      <c r="A274" s="129">
        <v>44469.0</v>
      </c>
      <c r="B274" s="129">
        <v>44432.0</v>
      </c>
      <c r="C274" s="128">
        <v>2021.0</v>
      </c>
      <c r="D274" s="128">
        <v>9.0</v>
      </c>
      <c r="E274" s="128">
        <v>4.0</v>
      </c>
      <c r="F274" s="128">
        <v>2021.0</v>
      </c>
      <c r="G274" s="128">
        <v>9.0</v>
      </c>
      <c r="H274" s="128">
        <v>30.0</v>
      </c>
      <c r="I274" s="128" t="s">
        <v>162</v>
      </c>
      <c r="J274" s="99"/>
      <c r="K274" s="99"/>
      <c r="L274" s="141" t="str">
        <f>IF(J274-K274=0,,IFERROR(K274-J274-휴게시간-VLOOKUP(A274,지정휴게시간,2,FALSE),K274-J274-휴게시간))</f>
        <v/>
      </c>
      <c r="M274" s="142" t="str">
        <f>IFERROR(VLOOKUP(Text(A274,"m월 d일"),양력휴일,2,FALSE),IFERROR(VLOOKUP(Text(B274,"m월 d일"),음력휴일,2,FALSE),IFERROR(VLOOKUP(A274,양력지정휴일,2,FALSE), IFERROR(VLOOKUP(B274,음력지정휴일,2,FALSE), ""))))</f>
        <v/>
      </c>
      <c r="N274" s="128"/>
      <c r="O274" s="128" t="str">
        <f>IFERROR(VLOOKUP(N274,연차지정일수,2,FALSE),"")</f>
        <v/>
      </c>
      <c r="P274" s="143"/>
      <c r="Q274" s="2"/>
    </row>
    <row r="275">
      <c r="A275" s="129">
        <v>44470.0</v>
      </c>
      <c r="B275" s="129">
        <v>44433.0</v>
      </c>
      <c r="C275" s="128">
        <v>2021.0</v>
      </c>
      <c r="D275" s="128">
        <v>9.0</v>
      </c>
      <c r="E275" s="128">
        <v>4.0</v>
      </c>
      <c r="F275" s="128">
        <v>2021.0</v>
      </c>
      <c r="G275" s="128">
        <v>10.0</v>
      </c>
      <c r="H275" s="128">
        <v>1.0</v>
      </c>
      <c r="I275" s="128" t="s">
        <v>158</v>
      </c>
      <c r="J275" s="99"/>
      <c r="K275" s="99"/>
      <c r="L275" s="141" t="str">
        <f>IF(J275-K275=0,,IFERROR(K275-J275-휴게시간-VLOOKUP(A275,지정휴게시간,2,FALSE),K275-J275-휴게시간))</f>
        <v/>
      </c>
      <c r="M275" s="142" t="str">
        <f>IFERROR(VLOOKUP(Text(A275,"m월 d일"),양력휴일,2,FALSE),IFERROR(VLOOKUP(Text(B275,"m월 d일"),음력휴일,2,FALSE),IFERROR(VLOOKUP(A275,양력지정휴일,2,FALSE), IFERROR(VLOOKUP(B275,음력지정휴일,2,FALSE), ""))))</f>
        <v/>
      </c>
      <c r="N275" s="128"/>
      <c r="O275" s="128" t="str">
        <f>IFERROR(VLOOKUP(N275,연차지정일수,2,FALSE),"")</f>
        <v/>
      </c>
      <c r="P275" s="143"/>
      <c r="Q275" s="2"/>
    </row>
    <row r="276">
      <c r="A276" s="129">
        <v>44471.0</v>
      </c>
      <c r="B276" s="129">
        <v>44434.0</v>
      </c>
      <c r="C276" s="128">
        <v>2021.0</v>
      </c>
      <c r="D276" s="128">
        <v>9.0</v>
      </c>
      <c r="E276" s="128">
        <v>4.0</v>
      </c>
      <c r="F276" s="128">
        <v>2021.0</v>
      </c>
      <c r="G276" s="128">
        <v>10.0</v>
      </c>
      <c r="H276" s="128">
        <v>2.0</v>
      </c>
      <c r="I276" s="128" t="s">
        <v>159</v>
      </c>
      <c r="J276" s="99"/>
      <c r="K276" s="99"/>
      <c r="L276" s="141" t="str">
        <f>IF(J276-K276=0,,IFERROR(K276-J276-휴게시간-VLOOKUP(A276,지정휴게시간,2,FALSE),K276-J276-휴게시간))</f>
        <v/>
      </c>
      <c r="M276" s="142" t="str">
        <f>IFERROR(VLOOKUP(Text(A276,"m월 d일"),양력휴일,2,FALSE),IFERROR(VLOOKUP(Text(B276,"m월 d일"),음력휴일,2,FALSE),IFERROR(VLOOKUP(A276,양력지정휴일,2,FALSE), IFERROR(VLOOKUP(B276,음력지정휴일,2,FALSE), ""))))</f>
        <v/>
      </c>
      <c r="N276" s="128"/>
      <c r="O276" s="128" t="str">
        <f>IFERROR(VLOOKUP(N276,연차지정일수,2,FALSE),"")</f>
        <v/>
      </c>
      <c r="P276" s="143"/>
      <c r="Q276" s="2"/>
    </row>
    <row r="277">
      <c r="A277" s="129">
        <v>44472.0</v>
      </c>
      <c r="B277" s="129">
        <v>44435.0</v>
      </c>
      <c r="C277" s="128">
        <v>2021.0</v>
      </c>
      <c r="D277" s="128">
        <v>9.0</v>
      </c>
      <c r="E277" s="128">
        <v>4.0</v>
      </c>
      <c r="F277" s="128">
        <v>2021.0</v>
      </c>
      <c r="G277" s="128">
        <v>10.0</v>
      </c>
      <c r="H277" s="128">
        <v>3.0</v>
      </c>
      <c r="I277" s="128" t="s">
        <v>156</v>
      </c>
      <c r="J277" s="99"/>
      <c r="K277" s="99"/>
      <c r="L277" s="141" t="str">
        <f>IF(J277-K277=0,,IFERROR(K277-J277-휴게시간-VLOOKUP(A277,지정휴게시간,2,FALSE),K277-J277-휴게시간))</f>
        <v/>
      </c>
      <c r="M277" s="142" t="str">
        <f>IFERROR(VLOOKUP(Text(A277,"m월 d일"),양력휴일,2,FALSE),IFERROR(VLOOKUP(Text(B277,"m월 d일"),음력휴일,2,FALSE),IFERROR(VLOOKUP(A277,양력지정휴일,2,FALSE), IFERROR(VLOOKUP(B277,음력지정휴일,2,FALSE), ""))))</f>
        <v>개천절</v>
      </c>
      <c r="N277" s="128"/>
      <c r="O277" s="128" t="str">
        <f>IFERROR(VLOOKUP(N277,연차지정일수,2,FALSE),"")</f>
        <v/>
      </c>
      <c r="P277" s="143"/>
      <c r="Q277" s="2"/>
    </row>
    <row r="278">
      <c r="A278" s="129">
        <v>44473.0</v>
      </c>
      <c r="B278" s="129">
        <v>44436.0</v>
      </c>
      <c r="C278" s="128">
        <v>2021.0</v>
      </c>
      <c r="D278" s="128">
        <v>10.0</v>
      </c>
      <c r="E278" s="128">
        <v>1.0</v>
      </c>
      <c r="F278" s="128">
        <v>2021.0</v>
      </c>
      <c r="G278" s="128">
        <v>10.0</v>
      </c>
      <c r="H278" s="128">
        <v>4.0</v>
      </c>
      <c r="I278" s="128" t="s">
        <v>83</v>
      </c>
      <c r="J278" s="99"/>
      <c r="K278" s="99"/>
      <c r="L278" s="141" t="str">
        <f>IF(J278-K278=0,,IFERROR(K278-J278-휴게시간-VLOOKUP(A278,지정휴게시간,2,FALSE),K278-J278-휴게시간))</f>
        <v/>
      </c>
      <c r="M278" s="142" t="str">
        <f>IFERROR(VLOOKUP(Text(A278,"m월 d일"),양력휴일,2,FALSE),IFERROR(VLOOKUP(Text(B278,"m월 d일"),음력휴일,2,FALSE),IFERROR(VLOOKUP(A278,양력지정휴일,2,FALSE), IFERROR(VLOOKUP(B278,음력지정휴일,2,FALSE), ""))))</f>
        <v>대체휴일</v>
      </c>
      <c r="N278" s="128"/>
      <c r="O278" s="128" t="str">
        <f>IFERROR(VLOOKUP(N278,연차지정일수,2,FALSE),"")</f>
        <v/>
      </c>
      <c r="P278" s="143"/>
      <c r="Q278" s="2"/>
    </row>
    <row r="279">
      <c r="A279" s="129">
        <v>44474.0</v>
      </c>
      <c r="B279" s="129">
        <v>44437.0</v>
      </c>
      <c r="C279" s="128">
        <v>2021.0</v>
      </c>
      <c r="D279" s="128">
        <v>10.0</v>
      </c>
      <c r="E279" s="128">
        <v>1.0</v>
      </c>
      <c r="F279" s="128">
        <v>2021.0</v>
      </c>
      <c r="G279" s="128">
        <v>10.0</v>
      </c>
      <c r="H279" s="128">
        <v>5.0</v>
      </c>
      <c r="I279" s="128" t="s">
        <v>160</v>
      </c>
      <c r="J279" s="99"/>
      <c r="K279" s="99"/>
      <c r="L279" s="141" t="str">
        <f>IF(J279-K279=0,,IFERROR(K279-J279-휴게시간-VLOOKUP(A279,지정휴게시간,2,FALSE),K279-J279-휴게시간))</f>
        <v/>
      </c>
      <c r="M279" s="142" t="str">
        <f>IFERROR(VLOOKUP(Text(A279,"m월 d일"),양력휴일,2,FALSE),IFERROR(VLOOKUP(Text(B279,"m월 d일"),음력휴일,2,FALSE),IFERROR(VLOOKUP(A279,양력지정휴일,2,FALSE), IFERROR(VLOOKUP(B279,음력지정휴일,2,FALSE), ""))))</f>
        <v/>
      </c>
      <c r="N279" s="128"/>
      <c r="O279" s="128" t="str">
        <f>IFERROR(VLOOKUP(N279,연차지정일수,2,FALSE),"")</f>
        <v/>
      </c>
      <c r="P279" s="143"/>
      <c r="Q279" s="2"/>
    </row>
    <row r="280">
      <c r="A280" s="129">
        <v>44475.0</v>
      </c>
      <c r="B280" s="129">
        <v>44440.0</v>
      </c>
      <c r="C280" s="128">
        <v>2021.0</v>
      </c>
      <c r="D280" s="128">
        <v>10.0</v>
      </c>
      <c r="E280" s="128">
        <v>1.0</v>
      </c>
      <c r="F280" s="128">
        <v>2021.0</v>
      </c>
      <c r="G280" s="128">
        <v>10.0</v>
      </c>
      <c r="H280" s="128">
        <v>6.0</v>
      </c>
      <c r="I280" s="128" t="s">
        <v>161</v>
      </c>
      <c r="J280" s="99"/>
      <c r="K280" s="99"/>
      <c r="L280" s="141" t="str">
        <f>IF(J280-K280=0,,IFERROR(K280-J280-휴게시간-VLOOKUP(A280,지정휴게시간,2,FALSE),K280-J280-휴게시간))</f>
        <v/>
      </c>
      <c r="M280" s="142" t="str">
        <f>IFERROR(VLOOKUP(Text(A280,"m월 d일"),양력휴일,2,FALSE),IFERROR(VLOOKUP(Text(B280,"m월 d일"),음력휴일,2,FALSE),IFERROR(VLOOKUP(A280,양력지정휴일,2,FALSE), IFERROR(VLOOKUP(B280,음력지정휴일,2,FALSE), ""))))</f>
        <v/>
      </c>
      <c r="N280" s="128"/>
      <c r="O280" s="128" t="str">
        <f>IFERROR(VLOOKUP(N280,연차지정일수,2,FALSE),"")</f>
        <v/>
      </c>
      <c r="P280" s="143"/>
      <c r="Q280" s="2"/>
    </row>
    <row r="281">
      <c r="A281" s="129">
        <v>44476.0</v>
      </c>
      <c r="B281" s="129">
        <v>44441.0</v>
      </c>
      <c r="C281" s="128">
        <v>2021.0</v>
      </c>
      <c r="D281" s="128">
        <v>10.0</v>
      </c>
      <c r="E281" s="128">
        <v>1.0</v>
      </c>
      <c r="F281" s="128">
        <v>2021.0</v>
      </c>
      <c r="G281" s="128">
        <v>10.0</v>
      </c>
      <c r="H281" s="128">
        <v>7.0</v>
      </c>
      <c r="I281" s="128" t="s">
        <v>162</v>
      </c>
      <c r="J281" s="99"/>
      <c r="K281" s="99"/>
      <c r="L281" s="141" t="str">
        <f>IF(J281-K281=0,,IFERROR(K281-J281-휴게시간-VLOOKUP(A281,지정휴게시간,2,FALSE),K281-J281-휴게시간))</f>
        <v/>
      </c>
      <c r="M281" s="142" t="str">
        <f>IFERROR(VLOOKUP(Text(A281,"m월 d일"),양력휴일,2,FALSE),IFERROR(VLOOKUP(Text(B281,"m월 d일"),음력휴일,2,FALSE),IFERROR(VLOOKUP(A281,양력지정휴일,2,FALSE), IFERROR(VLOOKUP(B281,음력지정휴일,2,FALSE), ""))))</f>
        <v/>
      </c>
      <c r="N281" s="128"/>
      <c r="O281" s="128" t="str">
        <f>IFERROR(VLOOKUP(N281,연차지정일수,2,FALSE),"")</f>
        <v/>
      </c>
      <c r="P281" s="143"/>
      <c r="Q281" s="2"/>
    </row>
    <row r="282">
      <c r="A282" s="129">
        <v>44477.0</v>
      </c>
      <c r="B282" s="129">
        <v>44442.0</v>
      </c>
      <c r="C282" s="128">
        <v>2021.0</v>
      </c>
      <c r="D282" s="128">
        <v>10.0</v>
      </c>
      <c r="E282" s="128">
        <v>1.0</v>
      </c>
      <c r="F282" s="128">
        <v>2021.0</v>
      </c>
      <c r="G282" s="128">
        <v>10.0</v>
      </c>
      <c r="H282" s="128">
        <v>8.0</v>
      </c>
      <c r="I282" s="128" t="s">
        <v>158</v>
      </c>
      <c r="J282" s="99"/>
      <c r="K282" s="99"/>
      <c r="L282" s="141" t="str">
        <f>IF(J282-K282=0,,IFERROR(K282-J282-휴게시간-VLOOKUP(A282,지정휴게시간,2,FALSE),K282-J282-휴게시간))</f>
        <v/>
      </c>
      <c r="M282" s="142" t="str">
        <f>IFERROR(VLOOKUP(Text(A282,"m월 d일"),양력휴일,2,FALSE),IFERROR(VLOOKUP(Text(B282,"m월 d일"),음력휴일,2,FALSE),IFERROR(VLOOKUP(A282,양력지정휴일,2,FALSE), IFERROR(VLOOKUP(B282,음력지정휴일,2,FALSE), ""))))</f>
        <v/>
      </c>
      <c r="N282" s="128"/>
      <c r="O282" s="128" t="str">
        <f>IFERROR(VLOOKUP(N282,연차지정일수,2,FALSE),"")</f>
        <v/>
      </c>
      <c r="P282" s="143"/>
      <c r="Q282" s="2"/>
    </row>
    <row r="283">
      <c r="A283" s="129">
        <v>44478.0</v>
      </c>
      <c r="B283" s="129">
        <v>44443.0</v>
      </c>
      <c r="C283" s="128">
        <v>2021.0</v>
      </c>
      <c r="D283" s="128">
        <v>10.0</v>
      </c>
      <c r="E283" s="128">
        <v>1.0</v>
      </c>
      <c r="F283" s="128">
        <v>2021.0</v>
      </c>
      <c r="G283" s="128">
        <v>10.0</v>
      </c>
      <c r="H283" s="128">
        <v>9.0</v>
      </c>
      <c r="I283" s="128" t="s">
        <v>159</v>
      </c>
      <c r="J283" s="99"/>
      <c r="K283" s="99"/>
      <c r="L283" s="141" t="str">
        <f>IF(J283-K283=0,,IFERROR(K283-J283-휴게시간-VLOOKUP(A283,지정휴게시간,2,FALSE),K283-J283-휴게시간))</f>
        <v/>
      </c>
      <c r="M283" s="142" t="str">
        <f>IFERROR(VLOOKUP(Text(A283,"m월 d일"),양력휴일,2,FALSE),IFERROR(VLOOKUP(Text(B283,"m월 d일"),음력휴일,2,FALSE),IFERROR(VLOOKUP(A283,양력지정휴일,2,FALSE), IFERROR(VLOOKUP(B283,음력지정휴일,2,FALSE), ""))))</f>
        <v>한글날</v>
      </c>
      <c r="N283" s="128"/>
      <c r="O283" s="128" t="str">
        <f>IFERROR(VLOOKUP(N283,연차지정일수,2,FALSE),"")</f>
        <v/>
      </c>
      <c r="P283" s="143"/>
      <c r="Q283" s="2"/>
    </row>
    <row r="284">
      <c r="A284" s="129">
        <v>44479.0</v>
      </c>
      <c r="B284" s="129">
        <v>44444.0</v>
      </c>
      <c r="C284" s="128">
        <v>2021.0</v>
      </c>
      <c r="D284" s="128">
        <v>10.0</v>
      </c>
      <c r="E284" s="128">
        <v>1.0</v>
      </c>
      <c r="F284" s="128">
        <v>2021.0</v>
      </c>
      <c r="G284" s="128">
        <v>10.0</v>
      </c>
      <c r="H284" s="128">
        <v>10.0</v>
      </c>
      <c r="I284" s="128" t="s">
        <v>156</v>
      </c>
      <c r="J284" s="99"/>
      <c r="K284" s="99"/>
      <c r="L284" s="141" t="str">
        <f>IF(J284-K284=0,,IFERROR(K284-J284-휴게시간-VLOOKUP(A284,지정휴게시간,2,FALSE),K284-J284-휴게시간))</f>
        <v/>
      </c>
      <c r="M284" s="142" t="str">
        <f>IFERROR(VLOOKUP(Text(A284,"m월 d일"),양력휴일,2,FALSE),IFERROR(VLOOKUP(Text(B284,"m월 d일"),음력휴일,2,FALSE),IFERROR(VLOOKUP(A284,양력지정휴일,2,FALSE), IFERROR(VLOOKUP(B284,음력지정휴일,2,FALSE), ""))))</f>
        <v/>
      </c>
      <c r="N284" s="128"/>
      <c r="O284" s="128" t="str">
        <f>IFERROR(VLOOKUP(N284,연차지정일수,2,FALSE),"")</f>
        <v/>
      </c>
      <c r="P284" s="143"/>
      <c r="Q284" s="2"/>
    </row>
    <row r="285">
      <c r="A285" s="129">
        <v>44480.0</v>
      </c>
      <c r="B285" s="129">
        <v>44445.0</v>
      </c>
      <c r="C285" s="128">
        <v>2021.0</v>
      </c>
      <c r="D285" s="128">
        <v>10.0</v>
      </c>
      <c r="E285" s="128">
        <v>2.0</v>
      </c>
      <c r="F285" s="128">
        <v>2021.0</v>
      </c>
      <c r="G285" s="128">
        <v>10.0</v>
      </c>
      <c r="H285" s="128">
        <v>11.0</v>
      </c>
      <c r="I285" s="128" t="s">
        <v>83</v>
      </c>
      <c r="J285" s="132"/>
      <c r="K285" s="132"/>
      <c r="L285" s="141" t="str">
        <f>IF(J285-K285=0,,IFERROR(K285-J285-휴게시간-VLOOKUP(A285,지정휴게시간,2,FALSE),K285-J285-휴게시간))</f>
        <v/>
      </c>
      <c r="M285" s="142" t="str">
        <f>IFERROR(VLOOKUP(Text(A285,"m월 d일"),양력휴일,2,FALSE),IFERROR(VLOOKUP(Text(B285,"m월 d일"),음력휴일,2,FALSE),IFERROR(VLOOKUP(A285,양력지정휴일,2,FALSE), IFERROR(VLOOKUP(B285,음력지정휴일,2,FALSE), ""))))</f>
        <v>대체휴일</v>
      </c>
      <c r="N285" s="128"/>
      <c r="O285" s="128" t="str">
        <f>IFERROR(VLOOKUP(N285,연차지정일수,2,FALSE),"")</f>
        <v/>
      </c>
      <c r="P285" s="143"/>
      <c r="Q285" s="2"/>
    </row>
    <row r="286">
      <c r="A286" s="129">
        <v>44481.0</v>
      </c>
      <c r="B286" s="129">
        <v>44446.0</v>
      </c>
      <c r="C286" s="128">
        <v>2021.0</v>
      </c>
      <c r="D286" s="128">
        <v>10.0</v>
      </c>
      <c r="E286" s="128">
        <v>2.0</v>
      </c>
      <c r="F286" s="128">
        <v>2021.0</v>
      </c>
      <c r="G286" s="128">
        <v>10.0</v>
      </c>
      <c r="H286" s="128">
        <v>12.0</v>
      </c>
      <c r="I286" s="128" t="s">
        <v>160</v>
      </c>
      <c r="J286" s="99"/>
      <c r="K286" s="99"/>
      <c r="L286" s="141" t="str">
        <f>IF(J286-K286=0,,IFERROR(K286-J286-휴게시간-VLOOKUP(A286,지정휴게시간,2,FALSE),K286-J286-휴게시간))</f>
        <v/>
      </c>
      <c r="M286" s="142" t="str">
        <f>IFERROR(VLOOKUP(Text(A286,"m월 d일"),양력휴일,2,FALSE),IFERROR(VLOOKUP(Text(B286,"m월 d일"),음력휴일,2,FALSE),IFERROR(VLOOKUP(A286,양력지정휴일,2,FALSE), IFERROR(VLOOKUP(B286,음력지정휴일,2,FALSE), ""))))</f>
        <v/>
      </c>
      <c r="N286" s="128"/>
      <c r="O286" s="128" t="str">
        <f>IFERROR(VLOOKUP(N286,연차지정일수,2,FALSE),"")</f>
        <v/>
      </c>
      <c r="P286" s="143"/>
      <c r="Q286" s="2"/>
    </row>
    <row r="287">
      <c r="A287" s="129">
        <v>44482.0</v>
      </c>
      <c r="B287" s="129">
        <v>44447.0</v>
      </c>
      <c r="C287" s="128">
        <v>2021.0</v>
      </c>
      <c r="D287" s="128">
        <v>10.0</v>
      </c>
      <c r="E287" s="128">
        <v>2.0</v>
      </c>
      <c r="F287" s="128">
        <v>2021.0</v>
      </c>
      <c r="G287" s="128">
        <v>10.0</v>
      </c>
      <c r="H287" s="128">
        <v>13.0</v>
      </c>
      <c r="I287" s="128" t="s">
        <v>161</v>
      </c>
      <c r="J287" s="99"/>
      <c r="K287" s="99"/>
      <c r="L287" s="141" t="str">
        <f>IF(J287-K287=0,,IFERROR(K287-J287-휴게시간-VLOOKUP(A287,지정휴게시간,2,FALSE),K287-J287-휴게시간))</f>
        <v/>
      </c>
      <c r="M287" s="142" t="str">
        <f>IFERROR(VLOOKUP(Text(A287,"m월 d일"),양력휴일,2,FALSE),IFERROR(VLOOKUP(Text(B287,"m월 d일"),음력휴일,2,FALSE),IFERROR(VLOOKUP(A287,양력지정휴일,2,FALSE), IFERROR(VLOOKUP(B287,음력지정휴일,2,FALSE), ""))))</f>
        <v/>
      </c>
      <c r="N287" s="128"/>
      <c r="O287" s="128" t="str">
        <f>IFERROR(VLOOKUP(N287,연차지정일수,2,FALSE),"")</f>
        <v/>
      </c>
      <c r="P287" s="143"/>
      <c r="Q287" s="2"/>
    </row>
    <row r="288">
      <c r="A288" s="129">
        <v>44483.0</v>
      </c>
      <c r="B288" s="129">
        <v>44448.0</v>
      </c>
      <c r="C288" s="128">
        <v>2021.0</v>
      </c>
      <c r="D288" s="128">
        <v>10.0</v>
      </c>
      <c r="E288" s="128">
        <v>2.0</v>
      </c>
      <c r="F288" s="128">
        <v>2021.0</v>
      </c>
      <c r="G288" s="128">
        <v>10.0</v>
      </c>
      <c r="H288" s="128">
        <v>14.0</v>
      </c>
      <c r="I288" s="128" t="s">
        <v>162</v>
      </c>
      <c r="J288" s="99"/>
      <c r="K288" s="99"/>
      <c r="L288" s="141" t="str">
        <f>IF(J288-K288=0,,IFERROR(K288-J288-휴게시간-VLOOKUP(A288,지정휴게시간,2,FALSE),K288-J288-휴게시간))</f>
        <v/>
      </c>
      <c r="M288" s="142" t="str">
        <f>IFERROR(VLOOKUP(Text(A288,"m월 d일"),양력휴일,2,FALSE),IFERROR(VLOOKUP(Text(B288,"m월 d일"),음력휴일,2,FALSE),IFERROR(VLOOKUP(A288,양력지정휴일,2,FALSE), IFERROR(VLOOKUP(B288,음력지정휴일,2,FALSE), ""))))</f>
        <v/>
      </c>
      <c r="N288" s="128"/>
      <c r="O288" s="128" t="str">
        <f>IFERROR(VLOOKUP(N288,연차지정일수,2,FALSE),"")</f>
        <v/>
      </c>
      <c r="P288" s="143"/>
      <c r="Q288" s="2"/>
    </row>
    <row r="289">
      <c r="A289" s="129">
        <v>44484.0</v>
      </c>
      <c r="B289" s="129">
        <v>44449.0</v>
      </c>
      <c r="C289" s="128">
        <v>2021.0</v>
      </c>
      <c r="D289" s="128">
        <v>10.0</v>
      </c>
      <c r="E289" s="128">
        <v>2.0</v>
      </c>
      <c r="F289" s="128">
        <v>2021.0</v>
      </c>
      <c r="G289" s="128">
        <v>10.0</v>
      </c>
      <c r="H289" s="128">
        <v>15.0</v>
      </c>
      <c r="I289" s="128" t="s">
        <v>158</v>
      </c>
      <c r="J289" s="99"/>
      <c r="K289" s="99"/>
      <c r="L289" s="141" t="str">
        <f>IF(J289-K289=0,,IFERROR(K289-J289-휴게시간-VLOOKUP(A289,지정휴게시간,2,FALSE),K289-J289-휴게시간))</f>
        <v/>
      </c>
      <c r="M289" s="142" t="str">
        <f>IFERROR(VLOOKUP(Text(A289,"m월 d일"),양력휴일,2,FALSE),IFERROR(VLOOKUP(Text(B289,"m월 d일"),음력휴일,2,FALSE),IFERROR(VLOOKUP(A289,양력지정휴일,2,FALSE), IFERROR(VLOOKUP(B289,음력지정휴일,2,FALSE), ""))))</f>
        <v/>
      </c>
      <c r="N289" s="128"/>
      <c r="O289" s="128" t="str">
        <f>IFERROR(VLOOKUP(N289,연차지정일수,2,FALSE),"")</f>
        <v/>
      </c>
      <c r="P289" s="143"/>
      <c r="Q289" s="2"/>
    </row>
    <row r="290">
      <c r="A290" s="129">
        <v>44485.0</v>
      </c>
      <c r="B290" s="129">
        <v>44450.0</v>
      </c>
      <c r="C290" s="128">
        <v>2021.0</v>
      </c>
      <c r="D290" s="128">
        <v>10.0</v>
      </c>
      <c r="E290" s="128">
        <v>2.0</v>
      </c>
      <c r="F290" s="128">
        <v>2021.0</v>
      </c>
      <c r="G290" s="128">
        <v>10.0</v>
      </c>
      <c r="H290" s="128">
        <v>16.0</v>
      </c>
      <c r="I290" s="128" t="s">
        <v>159</v>
      </c>
      <c r="J290" s="99"/>
      <c r="K290" s="99"/>
      <c r="L290" s="141" t="str">
        <f>IF(J290-K290=0,,IFERROR(K290-J290-휴게시간-VLOOKUP(A290,지정휴게시간,2,FALSE),K290-J290-휴게시간))</f>
        <v/>
      </c>
      <c r="M290" s="142" t="str">
        <f>IFERROR(VLOOKUP(Text(A290,"m월 d일"),양력휴일,2,FALSE),IFERROR(VLOOKUP(Text(B290,"m월 d일"),음력휴일,2,FALSE),IFERROR(VLOOKUP(A290,양력지정휴일,2,FALSE), IFERROR(VLOOKUP(B290,음력지정휴일,2,FALSE), ""))))</f>
        <v/>
      </c>
      <c r="N290" s="128"/>
      <c r="O290" s="128" t="str">
        <f>IFERROR(VLOOKUP(N290,연차지정일수,2,FALSE),"")</f>
        <v/>
      </c>
      <c r="P290" s="143"/>
      <c r="Q290" s="2"/>
    </row>
    <row r="291">
      <c r="A291" s="129">
        <v>44486.0</v>
      </c>
      <c r="B291" s="129">
        <v>44451.0</v>
      </c>
      <c r="C291" s="128">
        <v>2021.0</v>
      </c>
      <c r="D291" s="128">
        <v>10.0</v>
      </c>
      <c r="E291" s="128">
        <v>2.0</v>
      </c>
      <c r="F291" s="128">
        <v>2021.0</v>
      </c>
      <c r="G291" s="128">
        <v>10.0</v>
      </c>
      <c r="H291" s="128">
        <v>17.0</v>
      </c>
      <c r="I291" s="128" t="s">
        <v>156</v>
      </c>
      <c r="J291" s="99"/>
      <c r="K291" s="99"/>
      <c r="L291" s="141" t="str">
        <f>IF(J291-K291=0,,IFERROR(K291-J291-휴게시간-VLOOKUP(A291,지정휴게시간,2,FALSE),K291-J291-휴게시간))</f>
        <v/>
      </c>
      <c r="M291" s="142" t="str">
        <f>IFERROR(VLOOKUP(Text(A291,"m월 d일"),양력휴일,2,FALSE),IFERROR(VLOOKUP(Text(B291,"m월 d일"),음력휴일,2,FALSE),IFERROR(VLOOKUP(A291,양력지정휴일,2,FALSE), IFERROR(VLOOKUP(B291,음력지정휴일,2,FALSE), ""))))</f>
        <v/>
      </c>
      <c r="N291" s="128"/>
      <c r="O291" s="128" t="str">
        <f>IFERROR(VLOOKUP(N291,연차지정일수,2,FALSE),"")</f>
        <v/>
      </c>
      <c r="P291" s="143"/>
      <c r="Q291" s="2"/>
    </row>
    <row r="292">
      <c r="A292" s="129">
        <v>44487.0</v>
      </c>
      <c r="B292" s="129">
        <v>44452.0</v>
      </c>
      <c r="C292" s="128">
        <v>2021.0</v>
      </c>
      <c r="D292" s="128">
        <v>10.0</v>
      </c>
      <c r="E292" s="128">
        <v>3.0</v>
      </c>
      <c r="F292" s="128">
        <v>2021.0</v>
      </c>
      <c r="G292" s="128">
        <v>10.0</v>
      </c>
      <c r="H292" s="128">
        <v>18.0</v>
      </c>
      <c r="I292" s="128" t="s">
        <v>83</v>
      </c>
      <c r="J292" s="132"/>
      <c r="K292" s="132"/>
      <c r="L292" s="141" t="str">
        <f>IF(J292-K292=0,,IFERROR(K292-J292-휴게시간-VLOOKUP(A292,지정휴게시간,2,FALSE),K292-J292-휴게시간))</f>
        <v/>
      </c>
      <c r="M292" s="142" t="str">
        <f>IFERROR(VLOOKUP(Text(A292,"m월 d일"),양력휴일,2,FALSE),IFERROR(VLOOKUP(Text(B292,"m월 d일"),음력휴일,2,FALSE),IFERROR(VLOOKUP(A292,양력지정휴일,2,FALSE), IFERROR(VLOOKUP(B292,음력지정휴일,2,FALSE), ""))))</f>
        <v/>
      </c>
      <c r="N292" s="128"/>
      <c r="O292" s="128" t="str">
        <f>IFERROR(VLOOKUP(N292,연차지정일수,2,FALSE),"")</f>
        <v/>
      </c>
      <c r="P292" s="143"/>
      <c r="Q292" s="2"/>
    </row>
    <row r="293">
      <c r="A293" s="129">
        <v>44488.0</v>
      </c>
      <c r="B293" s="129">
        <v>44453.0</v>
      </c>
      <c r="C293" s="128">
        <v>2021.0</v>
      </c>
      <c r="D293" s="128">
        <v>10.0</v>
      </c>
      <c r="E293" s="128">
        <v>3.0</v>
      </c>
      <c r="F293" s="128">
        <v>2021.0</v>
      </c>
      <c r="G293" s="128">
        <v>10.0</v>
      </c>
      <c r="H293" s="128">
        <v>19.0</v>
      </c>
      <c r="I293" s="128" t="s">
        <v>160</v>
      </c>
      <c r="J293" s="99"/>
      <c r="K293" s="99"/>
      <c r="L293" s="141" t="str">
        <f>IF(J293-K293=0,,IFERROR(K293-J293-휴게시간-VLOOKUP(A293,지정휴게시간,2,FALSE),K293-J293-휴게시간))</f>
        <v/>
      </c>
      <c r="M293" s="142" t="str">
        <f>IFERROR(VLOOKUP(Text(A293,"m월 d일"),양력휴일,2,FALSE),IFERROR(VLOOKUP(Text(B293,"m월 d일"),음력휴일,2,FALSE),IFERROR(VLOOKUP(A293,양력지정휴일,2,FALSE), IFERROR(VLOOKUP(B293,음력지정휴일,2,FALSE), ""))))</f>
        <v/>
      </c>
      <c r="N293" s="128"/>
      <c r="O293" s="128" t="str">
        <f>IFERROR(VLOOKUP(N293,연차지정일수,2,FALSE),"")</f>
        <v/>
      </c>
      <c r="P293" s="143"/>
      <c r="Q293" s="2"/>
    </row>
    <row r="294">
      <c r="A294" s="129">
        <v>44489.0</v>
      </c>
      <c r="B294" s="129">
        <v>44454.0</v>
      </c>
      <c r="C294" s="128">
        <v>2021.0</v>
      </c>
      <c r="D294" s="128">
        <v>10.0</v>
      </c>
      <c r="E294" s="128">
        <v>3.0</v>
      </c>
      <c r="F294" s="128">
        <v>2021.0</v>
      </c>
      <c r="G294" s="128">
        <v>10.0</v>
      </c>
      <c r="H294" s="128">
        <v>20.0</v>
      </c>
      <c r="I294" s="128" t="s">
        <v>161</v>
      </c>
      <c r="J294" s="99"/>
      <c r="K294" s="99"/>
      <c r="L294" s="141" t="str">
        <f>IF(J294-K294=0,,IFERROR(K294-J294-휴게시간-VLOOKUP(A294,지정휴게시간,2,FALSE),K294-J294-휴게시간))</f>
        <v/>
      </c>
      <c r="M294" s="142" t="str">
        <f>IFERROR(VLOOKUP(Text(A294,"m월 d일"),양력휴일,2,FALSE),IFERROR(VLOOKUP(Text(B294,"m월 d일"),음력휴일,2,FALSE),IFERROR(VLOOKUP(A294,양력지정휴일,2,FALSE), IFERROR(VLOOKUP(B294,음력지정휴일,2,FALSE), ""))))</f>
        <v/>
      </c>
      <c r="N294" s="128"/>
      <c r="O294" s="128" t="str">
        <f>IFERROR(VLOOKUP(N294,연차지정일수,2,FALSE),"")</f>
        <v/>
      </c>
      <c r="P294" s="143"/>
      <c r="Q294" s="2"/>
    </row>
    <row r="295">
      <c r="A295" s="129">
        <v>44490.0</v>
      </c>
      <c r="B295" s="129">
        <v>44455.0</v>
      </c>
      <c r="C295" s="128">
        <v>2021.0</v>
      </c>
      <c r="D295" s="128">
        <v>10.0</v>
      </c>
      <c r="E295" s="128">
        <v>3.0</v>
      </c>
      <c r="F295" s="128">
        <v>2021.0</v>
      </c>
      <c r="G295" s="128">
        <v>10.0</v>
      </c>
      <c r="H295" s="128">
        <v>21.0</v>
      </c>
      <c r="I295" s="128" t="s">
        <v>162</v>
      </c>
      <c r="J295" s="99"/>
      <c r="K295" s="99"/>
      <c r="L295" s="141" t="str">
        <f>IF(J295-K295=0,,IFERROR(K295-J295-휴게시간-VLOOKUP(A295,지정휴게시간,2,FALSE),K295-J295-휴게시간))</f>
        <v/>
      </c>
      <c r="M295" s="142" t="str">
        <f>IFERROR(VLOOKUP(Text(A295,"m월 d일"),양력휴일,2,FALSE),IFERROR(VLOOKUP(Text(B295,"m월 d일"),음력휴일,2,FALSE),IFERROR(VLOOKUP(A295,양력지정휴일,2,FALSE), IFERROR(VLOOKUP(B295,음력지정휴일,2,FALSE), ""))))</f>
        <v/>
      </c>
      <c r="N295" s="128"/>
      <c r="O295" s="128" t="str">
        <f>IFERROR(VLOOKUP(N295,연차지정일수,2,FALSE),"")</f>
        <v/>
      </c>
      <c r="P295" s="143"/>
      <c r="Q295" s="2"/>
    </row>
    <row r="296">
      <c r="A296" s="129">
        <v>44491.0</v>
      </c>
      <c r="B296" s="129">
        <v>44456.0</v>
      </c>
      <c r="C296" s="128">
        <v>2021.0</v>
      </c>
      <c r="D296" s="128">
        <v>10.0</v>
      </c>
      <c r="E296" s="128">
        <v>3.0</v>
      </c>
      <c r="F296" s="128">
        <v>2021.0</v>
      </c>
      <c r="G296" s="128">
        <v>10.0</v>
      </c>
      <c r="H296" s="128">
        <v>22.0</v>
      </c>
      <c r="I296" s="128" t="s">
        <v>158</v>
      </c>
      <c r="J296" s="99"/>
      <c r="K296" s="99"/>
      <c r="L296" s="141" t="str">
        <f>IF(J296-K296=0,,IFERROR(K296-J296-휴게시간-VLOOKUP(A296,지정휴게시간,2,FALSE),K296-J296-휴게시간))</f>
        <v/>
      </c>
      <c r="M296" s="142" t="str">
        <f>IFERROR(VLOOKUP(Text(A296,"m월 d일"),양력휴일,2,FALSE),IFERROR(VLOOKUP(Text(B296,"m월 d일"),음력휴일,2,FALSE),IFERROR(VLOOKUP(A296,양력지정휴일,2,FALSE), IFERROR(VLOOKUP(B296,음력지정휴일,2,FALSE), ""))))</f>
        <v/>
      </c>
      <c r="N296" s="128"/>
      <c r="O296" s="128" t="str">
        <f>IFERROR(VLOOKUP(N296,연차지정일수,2,FALSE),"")</f>
        <v/>
      </c>
      <c r="P296" s="143"/>
      <c r="Q296" s="2"/>
    </row>
    <row r="297">
      <c r="A297" s="129">
        <v>44492.0</v>
      </c>
      <c r="B297" s="129">
        <v>44457.0</v>
      </c>
      <c r="C297" s="128">
        <v>2021.0</v>
      </c>
      <c r="D297" s="128">
        <v>10.0</v>
      </c>
      <c r="E297" s="128">
        <v>3.0</v>
      </c>
      <c r="F297" s="128">
        <v>2021.0</v>
      </c>
      <c r="G297" s="128">
        <v>10.0</v>
      </c>
      <c r="H297" s="128">
        <v>23.0</v>
      </c>
      <c r="I297" s="128" t="s">
        <v>159</v>
      </c>
      <c r="J297" s="99"/>
      <c r="K297" s="99"/>
      <c r="L297" s="141" t="str">
        <f>IF(J297-K297=0,,IFERROR(K297-J297-휴게시간-VLOOKUP(A297,지정휴게시간,2,FALSE),K297-J297-휴게시간))</f>
        <v/>
      </c>
      <c r="M297" s="142" t="str">
        <f>IFERROR(VLOOKUP(Text(A297,"m월 d일"),양력휴일,2,FALSE),IFERROR(VLOOKUP(Text(B297,"m월 d일"),음력휴일,2,FALSE),IFERROR(VLOOKUP(A297,양력지정휴일,2,FALSE), IFERROR(VLOOKUP(B297,음력지정휴일,2,FALSE), ""))))</f>
        <v/>
      </c>
      <c r="N297" s="128"/>
      <c r="O297" s="128" t="str">
        <f>IFERROR(VLOOKUP(N297,연차지정일수,2,FALSE),"")</f>
        <v/>
      </c>
      <c r="P297" s="143"/>
      <c r="Q297" s="2"/>
    </row>
    <row r="298">
      <c r="A298" s="129">
        <v>44493.0</v>
      </c>
      <c r="B298" s="129">
        <v>44458.0</v>
      </c>
      <c r="C298" s="128">
        <v>2021.0</v>
      </c>
      <c r="D298" s="128">
        <v>10.0</v>
      </c>
      <c r="E298" s="128">
        <v>3.0</v>
      </c>
      <c r="F298" s="128">
        <v>2021.0</v>
      </c>
      <c r="G298" s="128">
        <v>10.0</v>
      </c>
      <c r="H298" s="128">
        <v>24.0</v>
      </c>
      <c r="I298" s="128" t="s">
        <v>156</v>
      </c>
      <c r="J298" s="132"/>
      <c r="K298" s="132"/>
      <c r="L298" s="141" t="str">
        <f>IF(J298-K298=0,,IFERROR(K298-J298-휴게시간-VLOOKUP(A298,지정휴게시간,2,FALSE),K298-J298-휴게시간))</f>
        <v/>
      </c>
      <c r="M298" s="142" t="str">
        <f>IFERROR(VLOOKUP(Text(A298,"m월 d일"),양력휴일,2,FALSE),IFERROR(VLOOKUP(Text(B298,"m월 d일"),음력휴일,2,FALSE),IFERROR(VLOOKUP(A298,양력지정휴일,2,FALSE), IFERROR(VLOOKUP(B298,음력지정휴일,2,FALSE), ""))))</f>
        <v/>
      </c>
      <c r="N298" s="128"/>
      <c r="O298" s="128" t="str">
        <f>IFERROR(VLOOKUP(N298,연차지정일수,2,FALSE),"")</f>
        <v/>
      </c>
      <c r="P298" s="143"/>
      <c r="Q298" s="2"/>
    </row>
    <row r="299">
      <c r="A299" s="129">
        <v>44494.0</v>
      </c>
      <c r="B299" s="129">
        <v>44459.0</v>
      </c>
      <c r="C299" s="128">
        <v>2021.0</v>
      </c>
      <c r="D299" s="128">
        <v>10.0</v>
      </c>
      <c r="E299" s="128">
        <v>4.0</v>
      </c>
      <c r="F299" s="128">
        <v>2021.0</v>
      </c>
      <c r="G299" s="128">
        <v>10.0</v>
      </c>
      <c r="H299" s="128">
        <v>25.0</v>
      </c>
      <c r="I299" s="128" t="s">
        <v>83</v>
      </c>
      <c r="J299" s="132"/>
      <c r="K299" s="132"/>
      <c r="L299" s="141" t="str">
        <f>IF(J299-K299=0,,IFERROR(K299-J299-휴게시간-VLOOKUP(A299,지정휴게시간,2,FALSE),K299-J299-휴게시간))</f>
        <v/>
      </c>
      <c r="M299" s="142" t="str">
        <f>IFERROR(VLOOKUP(Text(A299,"m월 d일"),양력휴일,2,FALSE),IFERROR(VLOOKUP(Text(B299,"m월 d일"),음력휴일,2,FALSE),IFERROR(VLOOKUP(A299,양력지정휴일,2,FALSE), IFERROR(VLOOKUP(B299,음력지정휴일,2,FALSE), ""))))</f>
        <v/>
      </c>
      <c r="N299" s="128"/>
      <c r="O299" s="128" t="str">
        <f>IFERROR(VLOOKUP(N299,연차지정일수,2,FALSE),"")</f>
        <v/>
      </c>
      <c r="P299" s="143"/>
      <c r="Q299" s="2"/>
    </row>
    <row r="300">
      <c r="A300" s="129">
        <v>44495.0</v>
      </c>
      <c r="B300" s="129">
        <v>44460.0</v>
      </c>
      <c r="C300" s="128">
        <v>2021.0</v>
      </c>
      <c r="D300" s="128">
        <v>10.0</v>
      </c>
      <c r="E300" s="128">
        <v>4.0</v>
      </c>
      <c r="F300" s="128">
        <v>2021.0</v>
      </c>
      <c r="G300" s="128">
        <v>10.0</v>
      </c>
      <c r="H300" s="128">
        <v>26.0</v>
      </c>
      <c r="I300" s="128" t="s">
        <v>160</v>
      </c>
      <c r="J300" s="99"/>
      <c r="K300" s="99"/>
      <c r="L300" s="141" t="str">
        <f>IF(J300-K300=0,,IFERROR(K300-J300-휴게시간-VLOOKUP(A300,지정휴게시간,2,FALSE),K300-J300-휴게시간))</f>
        <v/>
      </c>
      <c r="M300" s="142" t="str">
        <f>IFERROR(VLOOKUP(Text(A300,"m월 d일"),양력휴일,2,FALSE),IFERROR(VLOOKUP(Text(B300,"m월 d일"),음력휴일,2,FALSE),IFERROR(VLOOKUP(A300,양력지정휴일,2,FALSE), IFERROR(VLOOKUP(B300,음력지정휴일,2,FALSE), ""))))</f>
        <v/>
      </c>
      <c r="N300" s="128"/>
      <c r="O300" s="128" t="str">
        <f>IFERROR(VLOOKUP(N300,연차지정일수,2,FALSE),"")</f>
        <v/>
      </c>
      <c r="P300" s="143"/>
      <c r="Q300" s="2"/>
    </row>
    <row r="301">
      <c r="A301" s="129">
        <v>44496.0</v>
      </c>
      <c r="B301" s="129">
        <v>44461.0</v>
      </c>
      <c r="C301" s="128">
        <v>2021.0</v>
      </c>
      <c r="D301" s="128">
        <v>10.0</v>
      </c>
      <c r="E301" s="128">
        <v>4.0</v>
      </c>
      <c r="F301" s="128">
        <v>2021.0</v>
      </c>
      <c r="G301" s="128">
        <v>10.0</v>
      </c>
      <c r="H301" s="128">
        <v>27.0</v>
      </c>
      <c r="I301" s="128" t="s">
        <v>161</v>
      </c>
      <c r="J301" s="99"/>
      <c r="K301" s="99"/>
      <c r="L301" s="141" t="str">
        <f>IF(J301-K301=0,,IFERROR(K301-J301-휴게시간-VLOOKUP(A301,지정휴게시간,2,FALSE),K301-J301-휴게시간))</f>
        <v/>
      </c>
      <c r="M301" s="142" t="str">
        <f>IFERROR(VLOOKUP(Text(A301,"m월 d일"),양력휴일,2,FALSE),IFERROR(VLOOKUP(Text(B301,"m월 d일"),음력휴일,2,FALSE),IFERROR(VLOOKUP(A301,양력지정휴일,2,FALSE), IFERROR(VLOOKUP(B301,음력지정휴일,2,FALSE), ""))))</f>
        <v/>
      </c>
      <c r="N301" s="128"/>
      <c r="O301" s="128" t="str">
        <f>IFERROR(VLOOKUP(N301,연차지정일수,2,FALSE),"")</f>
        <v/>
      </c>
      <c r="P301" s="143"/>
      <c r="Q301" s="2"/>
    </row>
    <row r="302">
      <c r="A302" s="129">
        <v>44497.0</v>
      </c>
      <c r="B302" s="129">
        <v>44462.0</v>
      </c>
      <c r="C302" s="128">
        <v>2021.0</v>
      </c>
      <c r="D302" s="128">
        <v>10.0</v>
      </c>
      <c r="E302" s="128">
        <v>4.0</v>
      </c>
      <c r="F302" s="128">
        <v>2021.0</v>
      </c>
      <c r="G302" s="128">
        <v>10.0</v>
      </c>
      <c r="H302" s="128">
        <v>28.0</v>
      </c>
      <c r="I302" s="128" t="s">
        <v>162</v>
      </c>
      <c r="J302" s="99"/>
      <c r="K302" s="99"/>
      <c r="L302" s="141" t="str">
        <f>IF(J302-K302=0,,IFERROR(K302-J302-휴게시간-VLOOKUP(A302,지정휴게시간,2,FALSE),K302-J302-휴게시간))</f>
        <v/>
      </c>
      <c r="M302" s="142" t="str">
        <f>IFERROR(VLOOKUP(Text(A302,"m월 d일"),양력휴일,2,FALSE),IFERROR(VLOOKUP(Text(B302,"m월 d일"),음력휴일,2,FALSE),IFERROR(VLOOKUP(A302,양력지정휴일,2,FALSE), IFERROR(VLOOKUP(B302,음력지정휴일,2,FALSE), ""))))</f>
        <v/>
      </c>
      <c r="N302" s="128"/>
      <c r="O302" s="128" t="str">
        <f>IFERROR(VLOOKUP(N302,연차지정일수,2,FALSE),"")</f>
        <v/>
      </c>
      <c r="P302" s="143"/>
      <c r="Q302" s="2"/>
    </row>
    <row r="303">
      <c r="A303" s="129">
        <v>44498.0</v>
      </c>
      <c r="B303" s="129">
        <v>44463.0</v>
      </c>
      <c r="C303" s="128">
        <v>2021.0</v>
      </c>
      <c r="D303" s="128">
        <v>10.0</v>
      </c>
      <c r="E303" s="128">
        <v>4.0</v>
      </c>
      <c r="F303" s="128">
        <v>2021.0</v>
      </c>
      <c r="G303" s="128">
        <v>10.0</v>
      </c>
      <c r="H303" s="128">
        <v>29.0</v>
      </c>
      <c r="I303" s="128" t="s">
        <v>158</v>
      </c>
      <c r="J303" s="99"/>
      <c r="K303" s="99"/>
      <c r="L303" s="141" t="str">
        <f>IF(J303-K303=0,,IFERROR(K303-J303-휴게시간-VLOOKUP(A303,지정휴게시간,2,FALSE),K303-J303-휴게시간))</f>
        <v/>
      </c>
      <c r="M303" s="142" t="str">
        <f>IFERROR(VLOOKUP(Text(A303,"m월 d일"),양력휴일,2,FALSE),IFERROR(VLOOKUP(Text(B303,"m월 d일"),음력휴일,2,FALSE),IFERROR(VLOOKUP(A303,양력지정휴일,2,FALSE), IFERROR(VLOOKUP(B303,음력지정휴일,2,FALSE), ""))))</f>
        <v/>
      </c>
      <c r="N303" s="128"/>
      <c r="O303" s="128" t="str">
        <f>IFERROR(VLOOKUP(N303,연차지정일수,2,FALSE),"")</f>
        <v/>
      </c>
      <c r="P303" s="143"/>
      <c r="Q303" s="2"/>
    </row>
    <row r="304">
      <c r="A304" s="129">
        <v>44499.0</v>
      </c>
      <c r="B304" s="129">
        <v>44464.0</v>
      </c>
      <c r="C304" s="128">
        <v>2021.0</v>
      </c>
      <c r="D304" s="128">
        <v>10.0</v>
      </c>
      <c r="E304" s="128">
        <v>4.0</v>
      </c>
      <c r="F304" s="128">
        <v>2021.0</v>
      </c>
      <c r="G304" s="128">
        <v>10.0</v>
      </c>
      <c r="H304" s="128">
        <v>30.0</v>
      </c>
      <c r="I304" s="128" t="s">
        <v>159</v>
      </c>
      <c r="J304" s="99"/>
      <c r="K304" s="99"/>
      <c r="L304" s="141" t="str">
        <f>IF(J304-K304=0,,IFERROR(K304-J304-휴게시간-VLOOKUP(A304,지정휴게시간,2,FALSE),K304-J304-휴게시간))</f>
        <v/>
      </c>
      <c r="M304" s="142" t="str">
        <f>IFERROR(VLOOKUP(Text(A304,"m월 d일"),양력휴일,2,FALSE),IFERROR(VLOOKUP(Text(B304,"m월 d일"),음력휴일,2,FALSE),IFERROR(VLOOKUP(A304,양력지정휴일,2,FALSE), IFERROR(VLOOKUP(B304,음력지정휴일,2,FALSE), ""))))</f>
        <v/>
      </c>
      <c r="N304" s="128"/>
      <c r="O304" s="128" t="str">
        <f>IFERROR(VLOOKUP(N304,연차지정일수,2,FALSE),"")</f>
        <v/>
      </c>
      <c r="P304" s="143"/>
      <c r="Q304" s="2"/>
    </row>
    <row r="305">
      <c r="A305" s="129">
        <v>44500.0</v>
      </c>
      <c r="B305" s="129">
        <v>44465.0</v>
      </c>
      <c r="C305" s="128">
        <v>2021.0</v>
      </c>
      <c r="D305" s="128">
        <v>10.0</v>
      </c>
      <c r="E305" s="128">
        <v>4.0</v>
      </c>
      <c r="F305" s="128">
        <v>2021.0</v>
      </c>
      <c r="G305" s="128">
        <v>10.0</v>
      </c>
      <c r="H305" s="128">
        <v>31.0</v>
      </c>
      <c r="I305" s="128" t="s">
        <v>156</v>
      </c>
      <c r="J305" s="132"/>
      <c r="K305" s="132"/>
      <c r="L305" s="141" t="str">
        <f>IF(J305-K305=0,,IFERROR(K305-J305-휴게시간-VLOOKUP(A305,지정휴게시간,2,FALSE),K305-J305-휴게시간))</f>
        <v/>
      </c>
      <c r="M305" s="142" t="str">
        <f>IFERROR(VLOOKUP(Text(A305,"m월 d일"),양력휴일,2,FALSE),IFERROR(VLOOKUP(Text(B305,"m월 d일"),음력휴일,2,FALSE),IFERROR(VLOOKUP(A305,양력지정휴일,2,FALSE), IFERROR(VLOOKUP(B305,음력지정휴일,2,FALSE), ""))))</f>
        <v/>
      </c>
      <c r="N305" s="128"/>
      <c r="O305" s="128" t="str">
        <f>IFERROR(VLOOKUP(N305,연차지정일수,2,FALSE),"")</f>
        <v/>
      </c>
      <c r="P305" s="143"/>
      <c r="Q305" s="2"/>
    </row>
    <row r="306">
      <c r="A306" s="129">
        <v>44501.0</v>
      </c>
      <c r="B306" s="129">
        <v>44466.0</v>
      </c>
      <c r="C306" s="128">
        <v>2021.0</v>
      </c>
      <c r="D306" s="128">
        <v>10.0</v>
      </c>
      <c r="E306" s="128">
        <v>1.0</v>
      </c>
      <c r="F306" s="128">
        <v>2021.0</v>
      </c>
      <c r="G306" s="128">
        <v>11.0</v>
      </c>
      <c r="H306" s="128">
        <v>1.0</v>
      </c>
      <c r="I306" s="128" t="s">
        <v>83</v>
      </c>
      <c r="J306" s="99"/>
      <c r="K306" s="99"/>
      <c r="L306" s="141" t="str">
        <f>IF(J306-K306=0,,IFERROR(K306-J306-휴게시간-VLOOKUP(A306,지정휴게시간,2,FALSE),K306-J306-휴게시간))</f>
        <v/>
      </c>
      <c r="M306" s="142" t="str">
        <f>IFERROR(VLOOKUP(Text(A306,"m월 d일"),양력휴일,2,FALSE),IFERROR(VLOOKUP(Text(B306,"m월 d일"),음력휴일,2,FALSE),IFERROR(VLOOKUP(A306,양력지정휴일,2,FALSE), IFERROR(VLOOKUP(B306,음력지정휴일,2,FALSE), ""))))</f>
        <v/>
      </c>
      <c r="N306" s="128"/>
      <c r="O306" s="128" t="str">
        <f>IFERROR(VLOOKUP(N306,연차지정일수,2,FALSE),"")</f>
        <v/>
      </c>
      <c r="P306" s="143"/>
      <c r="Q306" s="2"/>
    </row>
    <row r="307">
      <c r="A307" s="129">
        <v>44502.0</v>
      </c>
      <c r="B307" s="129">
        <v>44467.0</v>
      </c>
      <c r="C307" s="128">
        <v>2021.0</v>
      </c>
      <c r="D307" s="128">
        <v>10.0</v>
      </c>
      <c r="E307" s="128">
        <v>1.0</v>
      </c>
      <c r="F307" s="128">
        <v>2021.0</v>
      </c>
      <c r="G307" s="128">
        <v>11.0</v>
      </c>
      <c r="H307" s="128">
        <v>2.0</v>
      </c>
      <c r="I307" s="128" t="s">
        <v>160</v>
      </c>
      <c r="J307" s="99"/>
      <c r="K307" s="99"/>
      <c r="L307" s="141" t="str">
        <f>IF(J307-K307=0,,IFERROR(K307-J307-휴게시간-VLOOKUP(A307,지정휴게시간,2,FALSE),K307-J307-휴게시간))</f>
        <v/>
      </c>
      <c r="M307" s="142" t="str">
        <f>IFERROR(VLOOKUP(Text(A307,"m월 d일"),양력휴일,2,FALSE),IFERROR(VLOOKUP(Text(B307,"m월 d일"),음력휴일,2,FALSE),IFERROR(VLOOKUP(A307,양력지정휴일,2,FALSE), IFERROR(VLOOKUP(B307,음력지정휴일,2,FALSE), ""))))</f>
        <v/>
      </c>
      <c r="N307" s="128"/>
      <c r="O307" s="128" t="str">
        <f>IFERROR(VLOOKUP(N307,연차지정일수,2,FALSE),"")</f>
        <v/>
      </c>
      <c r="P307" s="143"/>
      <c r="Q307" s="2"/>
    </row>
    <row r="308">
      <c r="A308" s="129">
        <v>44503.0</v>
      </c>
      <c r="B308" s="129">
        <v>44468.0</v>
      </c>
      <c r="C308" s="128">
        <v>2021.0</v>
      </c>
      <c r="D308" s="128">
        <v>10.0</v>
      </c>
      <c r="E308" s="128">
        <v>1.0</v>
      </c>
      <c r="F308" s="128">
        <v>2021.0</v>
      </c>
      <c r="G308" s="128">
        <v>11.0</v>
      </c>
      <c r="H308" s="128">
        <v>3.0</v>
      </c>
      <c r="I308" s="128" t="s">
        <v>161</v>
      </c>
      <c r="J308" s="99"/>
      <c r="K308" s="99"/>
      <c r="L308" s="141" t="str">
        <f>IF(J308-K308=0,,IFERROR(K308-J308-휴게시간-VLOOKUP(A308,지정휴게시간,2,FALSE),K308-J308-휴게시간))</f>
        <v/>
      </c>
      <c r="M308" s="142" t="str">
        <f>IFERROR(VLOOKUP(Text(A308,"m월 d일"),양력휴일,2,FALSE),IFERROR(VLOOKUP(Text(B308,"m월 d일"),음력휴일,2,FALSE),IFERROR(VLOOKUP(A308,양력지정휴일,2,FALSE), IFERROR(VLOOKUP(B308,음력지정휴일,2,FALSE), ""))))</f>
        <v/>
      </c>
      <c r="N308" s="128"/>
      <c r="O308" s="128" t="str">
        <f>IFERROR(VLOOKUP(N308,연차지정일수,2,FALSE),"")</f>
        <v/>
      </c>
      <c r="P308" s="143"/>
      <c r="Q308" s="2"/>
    </row>
    <row r="309">
      <c r="A309" s="129">
        <v>44504.0</v>
      </c>
      <c r="B309" s="129">
        <v>44469.0</v>
      </c>
      <c r="C309" s="128">
        <v>2021.0</v>
      </c>
      <c r="D309" s="128">
        <v>10.0</v>
      </c>
      <c r="E309" s="128">
        <v>1.0</v>
      </c>
      <c r="F309" s="128">
        <v>2021.0</v>
      </c>
      <c r="G309" s="128">
        <v>11.0</v>
      </c>
      <c r="H309" s="128">
        <v>4.0</v>
      </c>
      <c r="I309" s="128" t="s">
        <v>162</v>
      </c>
      <c r="J309" s="99"/>
      <c r="K309" s="99"/>
      <c r="L309" s="141" t="str">
        <f>IF(J309-K309=0,,IFERROR(K309-J309-휴게시간-VLOOKUP(A309,지정휴게시간,2,FALSE),K309-J309-휴게시간))</f>
        <v/>
      </c>
      <c r="M309" s="142" t="str">
        <f>IFERROR(VLOOKUP(Text(A309,"m월 d일"),양력휴일,2,FALSE),IFERROR(VLOOKUP(Text(B309,"m월 d일"),음력휴일,2,FALSE),IFERROR(VLOOKUP(A309,양력지정휴일,2,FALSE), IFERROR(VLOOKUP(B309,음력지정휴일,2,FALSE), ""))))</f>
        <v/>
      </c>
      <c r="N309" s="128"/>
      <c r="O309" s="128" t="str">
        <f>IFERROR(VLOOKUP(N309,연차지정일수,2,FALSE),"")</f>
        <v/>
      </c>
      <c r="P309" s="143"/>
      <c r="Q309" s="2"/>
    </row>
    <row r="310">
      <c r="A310" s="129">
        <v>44505.0</v>
      </c>
      <c r="B310" s="129">
        <v>44470.0</v>
      </c>
      <c r="C310" s="128">
        <v>2021.0</v>
      </c>
      <c r="D310" s="128">
        <v>10.0</v>
      </c>
      <c r="E310" s="128">
        <v>1.0</v>
      </c>
      <c r="F310" s="128">
        <v>2021.0</v>
      </c>
      <c r="G310" s="128">
        <v>11.0</v>
      </c>
      <c r="H310" s="128">
        <v>5.0</v>
      </c>
      <c r="I310" s="128" t="s">
        <v>158</v>
      </c>
      <c r="J310" s="99"/>
      <c r="K310" s="99"/>
      <c r="L310" s="141" t="str">
        <f>IF(J310-K310=0,,IFERROR(K310-J310-휴게시간-VLOOKUP(A310,지정휴게시간,2,FALSE),K310-J310-휴게시간))</f>
        <v/>
      </c>
      <c r="M310" s="142" t="str">
        <f>IFERROR(VLOOKUP(Text(A310,"m월 d일"),양력휴일,2,FALSE),IFERROR(VLOOKUP(Text(B310,"m월 d일"),음력휴일,2,FALSE),IFERROR(VLOOKUP(A310,양력지정휴일,2,FALSE), IFERROR(VLOOKUP(B310,음력지정휴일,2,FALSE), ""))))</f>
        <v/>
      </c>
      <c r="N310" s="128"/>
      <c r="O310" s="128" t="str">
        <f>IFERROR(VLOOKUP(N310,연차지정일수,2,FALSE),"")</f>
        <v/>
      </c>
      <c r="P310" s="143"/>
      <c r="Q310" s="2"/>
    </row>
    <row r="311">
      <c r="A311" s="129">
        <v>44506.0</v>
      </c>
      <c r="B311" s="129">
        <v>44471.0</v>
      </c>
      <c r="C311" s="128">
        <v>2021.0</v>
      </c>
      <c r="D311" s="128">
        <v>10.0</v>
      </c>
      <c r="E311" s="128">
        <v>1.0</v>
      </c>
      <c r="F311" s="128">
        <v>2021.0</v>
      </c>
      <c r="G311" s="128">
        <v>11.0</v>
      </c>
      <c r="H311" s="128">
        <v>6.0</v>
      </c>
      <c r="I311" s="128" t="s">
        <v>159</v>
      </c>
      <c r="J311" s="99"/>
      <c r="K311" s="99"/>
      <c r="L311" s="141" t="str">
        <f>IF(J311-K311=0,,IFERROR(K311-J311-휴게시간-VLOOKUP(A311,지정휴게시간,2,FALSE),K311-J311-휴게시간))</f>
        <v/>
      </c>
      <c r="M311" s="142" t="str">
        <f>IFERROR(VLOOKUP(Text(A311,"m월 d일"),양력휴일,2,FALSE),IFERROR(VLOOKUP(Text(B311,"m월 d일"),음력휴일,2,FALSE),IFERROR(VLOOKUP(A311,양력지정휴일,2,FALSE), IFERROR(VLOOKUP(B311,음력지정휴일,2,FALSE), ""))))</f>
        <v/>
      </c>
      <c r="N311" s="128"/>
      <c r="O311" s="128" t="str">
        <f>IFERROR(VLOOKUP(N311,연차지정일수,2,FALSE),"")</f>
        <v/>
      </c>
      <c r="P311" s="143"/>
      <c r="Q311" s="2"/>
    </row>
    <row r="312">
      <c r="A312" s="129">
        <v>44507.0</v>
      </c>
      <c r="B312" s="129">
        <v>44472.0</v>
      </c>
      <c r="C312" s="128">
        <v>2021.0</v>
      </c>
      <c r="D312" s="128">
        <v>10.0</v>
      </c>
      <c r="E312" s="128">
        <v>1.0</v>
      </c>
      <c r="F312" s="128">
        <v>2021.0</v>
      </c>
      <c r="G312" s="128">
        <v>11.0</v>
      </c>
      <c r="H312" s="128">
        <v>7.0</v>
      </c>
      <c r="I312" s="128" t="s">
        <v>156</v>
      </c>
      <c r="J312" s="99"/>
      <c r="K312" s="99"/>
      <c r="L312" s="141" t="str">
        <f>IF(J312-K312=0,,IFERROR(K312-J312-휴게시간-VLOOKUP(A312,지정휴게시간,2,FALSE),K312-J312-휴게시간))</f>
        <v/>
      </c>
      <c r="M312" s="142" t="str">
        <f>IFERROR(VLOOKUP(Text(A312,"m월 d일"),양력휴일,2,FALSE),IFERROR(VLOOKUP(Text(B312,"m월 d일"),음력휴일,2,FALSE),IFERROR(VLOOKUP(A312,양력지정휴일,2,FALSE), IFERROR(VLOOKUP(B312,음력지정휴일,2,FALSE), ""))))</f>
        <v/>
      </c>
      <c r="N312" s="128"/>
      <c r="O312" s="128" t="str">
        <f>IFERROR(VLOOKUP(N312,연차지정일수,2,FALSE),"")</f>
        <v/>
      </c>
      <c r="P312" s="143"/>
      <c r="Q312" s="2"/>
    </row>
    <row r="313">
      <c r="A313" s="129">
        <v>44508.0</v>
      </c>
      <c r="B313" s="129">
        <v>44473.0</v>
      </c>
      <c r="C313" s="128">
        <v>2021.0</v>
      </c>
      <c r="D313" s="128">
        <v>11.0</v>
      </c>
      <c r="E313" s="128">
        <v>2.0</v>
      </c>
      <c r="F313" s="128">
        <v>2021.0</v>
      </c>
      <c r="G313" s="128">
        <v>11.0</v>
      </c>
      <c r="H313" s="128">
        <v>8.0</v>
      </c>
      <c r="I313" s="128" t="s">
        <v>83</v>
      </c>
      <c r="J313" s="99"/>
      <c r="K313" s="99"/>
      <c r="L313" s="141" t="str">
        <f>IF(J313-K313=0,,IFERROR(K313-J313-휴게시간-VLOOKUP(A313,지정휴게시간,2,FALSE),K313-J313-휴게시간))</f>
        <v/>
      </c>
      <c r="M313" s="142" t="str">
        <f>IFERROR(VLOOKUP(Text(A313,"m월 d일"),양력휴일,2,FALSE),IFERROR(VLOOKUP(Text(B313,"m월 d일"),음력휴일,2,FALSE),IFERROR(VLOOKUP(A313,양력지정휴일,2,FALSE), IFERROR(VLOOKUP(B313,음력지정휴일,2,FALSE), ""))))</f>
        <v/>
      </c>
      <c r="N313" s="128"/>
      <c r="O313" s="128" t="str">
        <f>IFERROR(VLOOKUP(N313,연차지정일수,2,FALSE),"")</f>
        <v/>
      </c>
      <c r="P313" s="143"/>
      <c r="Q313" s="2"/>
    </row>
    <row r="314">
      <c r="A314" s="129">
        <v>44509.0</v>
      </c>
      <c r="B314" s="129">
        <v>44474.0</v>
      </c>
      <c r="C314" s="128">
        <v>2021.0</v>
      </c>
      <c r="D314" s="128">
        <v>11.0</v>
      </c>
      <c r="E314" s="128">
        <v>2.0</v>
      </c>
      <c r="F314" s="128">
        <v>2021.0</v>
      </c>
      <c r="G314" s="128">
        <v>11.0</v>
      </c>
      <c r="H314" s="128">
        <v>9.0</v>
      </c>
      <c r="I314" s="128" t="s">
        <v>160</v>
      </c>
      <c r="J314" s="99"/>
      <c r="K314" s="99"/>
      <c r="L314" s="141" t="str">
        <f>IF(J314-K314=0,,IFERROR(K314-J314-휴게시간-VLOOKUP(A314,지정휴게시간,2,FALSE),K314-J314-휴게시간))</f>
        <v/>
      </c>
      <c r="M314" s="142" t="str">
        <f>IFERROR(VLOOKUP(Text(A314,"m월 d일"),양력휴일,2,FALSE),IFERROR(VLOOKUP(Text(B314,"m월 d일"),음력휴일,2,FALSE),IFERROR(VLOOKUP(A314,양력지정휴일,2,FALSE), IFERROR(VLOOKUP(B314,음력지정휴일,2,FALSE), ""))))</f>
        <v/>
      </c>
      <c r="N314" s="128"/>
      <c r="O314" s="128" t="str">
        <f>IFERROR(VLOOKUP(N314,연차지정일수,2,FALSE),"")</f>
        <v/>
      </c>
      <c r="P314" s="143"/>
      <c r="Q314" s="2"/>
    </row>
    <row r="315">
      <c r="A315" s="129">
        <v>44510.0</v>
      </c>
      <c r="B315" s="129">
        <v>44475.0</v>
      </c>
      <c r="C315" s="128">
        <v>2021.0</v>
      </c>
      <c r="D315" s="128">
        <v>11.0</v>
      </c>
      <c r="E315" s="128">
        <v>2.0</v>
      </c>
      <c r="F315" s="128">
        <v>2021.0</v>
      </c>
      <c r="G315" s="128">
        <v>11.0</v>
      </c>
      <c r="H315" s="128">
        <v>10.0</v>
      </c>
      <c r="I315" s="128" t="s">
        <v>161</v>
      </c>
      <c r="J315" s="99"/>
      <c r="K315" s="99"/>
      <c r="L315" s="141" t="str">
        <f>IF(J315-K315=0,,IFERROR(K315-J315-휴게시간-VLOOKUP(A315,지정휴게시간,2,FALSE),K315-J315-휴게시간))</f>
        <v/>
      </c>
      <c r="M315" s="142" t="str">
        <f>IFERROR(VLOOKUP(Text(A315,"m월 d일"),양력휴일,2,FALSE),IFERROR(VLOOKUP(Text(B315,"m월 d일"),음력휴일,2,FALSE),IFERROR(VLOOKUP(A315,양력지정휴일,2,FALSE), IFERROR(VLOOKUP(B315,음력지정휴일,2,FALSE), ""))))</f>
        <v/>
      </c>
      <c r="N315" s="128"/>
      <c r="O315" s="128" t="str">
        <f>IFERROR(VLOOKUP(N315,연차지정일수,2,FALSE),"")</f>
        <v/>
      </c>
      <c r="P315" s="143"/>
      <c r="Q315" s="2"/>
    </row>
    <row r="316">
      <c r="A316" s="129">
        <v>44511.0</v>
      </c>
      <c r="B316" s="129">
        <v>44476.0</v>
      </c>
      <c r="C316" s="128">
        <v>2021.0</v>
      </c>
      <c r="D316" s="128">
        <v>11.0</v>
      </c>
      <c r="E316" s="128">
        <v>2.0</v>
      </c>
      <c r="F316" s="128">
        <v>2021.0</v>
      </c>
      <c r="G316" s="128">
        <v>11.0</v>
      </c>
      <c r="H316" s="128">
        <v>11.0</v>
      </c>
      <c r="I316" s="128" t="s">
        <v>162</v>
      </c>
      <c r="J316" s="132"/>
      <c r="K316" s="132"/>
      <c r="L316" s="141" t="str">
        <f>IF(J316-K316=0,,IFERROR(K316-J316-휴게시간-VLOOKUP(A316,지정휴게시간,2,FALSE),K316-J316-휴게시간))</f>
        <v/>
      </c>
      <c r="M316" s="142" t="str">
        <f>IFERROR(VLOOKUP(Text(A316,"m월 d일"),양력휴일,2,FALSE),IFERROR(VLOOKUP(Text(B316,"m월 d일"),음력휴일,2,FALSE),IFERROR(VLOOKUP(A316,양력지정휴일,2,FALSE), IFERROR(VLOOKUP(B316,음력지정휴일,2,FALSE), ""))))</f>
        <v/>
      </c>
      <c r="N316" s="128"/>
      <c r="O316" s="128" t="str">
        <f>IFERROR(VLOOKUP(N316,연차지정일수,2,FALSE),"")</f>
        <v/>
      </c>
      <c r="P316" s="143"/>
      <c r="Q316" s="2"/>
    </row>
    <row r="317">
      <c r="A317" s="129">
        <v>44512.0</v>
      </c>
      <c r="B317" s="129">
        <v>44477.0</v>
      </c>
      <c r="C317" s="128">
        <v>2021.0</v>
      </c>
      <c r="D317" s="128">
        <v>11.0</v>
      </c>
      <c r="E317" s="128">
        <v>2.0</v>
      </c>
      <c r="F317" s="128">
        <v>2021.0</v>
      </c>
      <c r="G317" s="128">
        <v>11.0</v>
      </c>
      <c r="H317" s="128">
        <v>12.0</v>
      </c>
      <c r="I317" s="128" t="s">
        <v>158</v>
      </c>
      <c r="J317" s="99"/>
      <c r="K317" s="99"/>
      <c r="L317" s="141" t="str">
        <f>IF(J317-K317=0,,IFERROR(K317-J317-휴게시간-VLOOKUP(A317,지정휴게시간,2,FALSE),K317-J317-휴게시간))</f>
        <v/>
      </c>
      <c r="M317" s="142" t="str">
        <f>IFERROR(VLOOKUP(Text(A317,"m월 d일"),양력휴일,2,FALSE),IFERROR(VLOOKUP(Text(B317,"m월 d일"),음력휴일,2,FALSE),IFERROR(VLOOKUP(A317,양력지정휴일,2,FALSE), IFERROR(VLOOKUP(B317,음력지정휴일,2,FALSE), ""))))</f>
        <v/>
      </c>
      <c r="N317" s="128"/>
      <c r="O317" s="128" t="str">
        <f>IFERROR(VLOOKUP(N317,연차지정일수,2,FALSE),"")</f>
        <v/>
      </c>
      <c r="P317" s="143"/>
      <c r="Q317" s="2"/>
    </row>
    <row r="318">
      <c r="A318" s="129">
        <v>44513.0</v>
      </c>
      <c r="B318" s="129">
        <v>44478.0</v>
      </c>
      <c r="C318" s="128">
        <v>2021.0</v>
      </c>
      <c r="D318" s="128">
        <v>11.0</v>
      </c>
      <c r="E318" s="128">
        <v>2.0</v>
      </c>
      <c r="F318" s="128">
        <v>2021.0</v>
      </c>
      <c r="G318" s="128">
        <v>11.0</v>
      </c>
      <c r="H318" s="128">
        <v>13.0</v>
      </c>
      <c r="I318" s="128" t="s">
        <v>159</v>
      </c>
      <c r="J318" s="99"/>
      <c r="K318" s="99"/>
      <c r="L318" s="141" t="str">
        <f>IF(J318-K318=0,,IFERROR(K318-J318-휴게시간-VLOOKUP(A318,지정휴게시간,2,FALSE),K318-J318-휴게시간))</f>
        <v/>
      </c>
      <c r="M318" s="142" t="str">
        <f>IFERROR(VLOOKUP(Text(A318,"m월 d일"),양력휴일,2,FALSE),IFERROR(VLOOKUP(Text(B318,"m월 d일"),음력휴일,2,FALSE),IFERROR(VLOOKUP(A318,양력지정휴일,2,FALSE), IFERROR(VLOOKUP(B318,음력지정휴일,2,FALSE), ""))))</f>
        <v/>
      </c>
      <c r="N318" s="128"/>
      <c r="O318" s="128" t="str">
        <f>IFERROR(VLOOKUP(N318,연차지정일수,2,FALSE),"")</f>
        <v/>
      </c>
      <c r="P318" s="143"/>
      <c r="Q318" s="2"/>
    </row>
    <row r="319">
      <c r="A319" s="129">
        <v>44514.0</v>
      </c>
      <c r="B319" s="129">
        <v>44479.0</v>
      </c>
      <c r="C319" s="128">
        <v>2021.0</v>
      </c>
      <c r="D319" s="128">
        <v>11.0</v>
      </c>
      <c r="E319" s="128">
        <v>2.0</v>
      </c>
      <c r="F319" s="128">
        <v>2021.0</v>
      </c>
      <c r="G319" s="128">
        <v>11.0</v>
      </c>
      <c r="H319" s="128">
        <v>14.0</v>
      </c>
      <c r="I319" s="128" t="s">
        <v>156</v>
      </c>
      <c r="J319" s="99"/>
      <c r="K319" s="99"/>
      <c r="L319" s="141" t="str">
        <f>IF(J319-K319=0,,IFERROR(K319-J319-휴게시간-VLOOKUP(A319,지정휴게시간,2,FALSE),K319-J319-휴게시간))</f>
        <v/>
      </c>
      <c r="M319" s="142" t="str">
        <f>IFERROR(VLOOKUP(Text(A319,"m월 d일"),양력휴일,2,FALSE),IFERROR(VLOOKUP(Text(B319,"m월 d일"),음력휴일,2,FALSE),IFERROR(VLOOKUP(A319,양력지정휴일,2,FALSE), IFERROR(VLOOKUP(B319,음력지정휴일,2,FALSE), ""))))</f>
        <v/>
      </c>
      <c r="N319" s="128"/>
      <c r="O319" s="128" t="str">
        <f>IFERROR(VLOOKUP(N319,연차지정일수,2,FALSE),"")</f>
        <v/>
      </c>
      <c r="P319" s="143"/>
      <c r="Q319" s="2"/>
    </row>
    <row r="320">
      <c r="A320" s="129">
        <v>44515.0</v>
      </c>
      <c r="B320" s="129">
        <v>44480.0</v>
      </c>
      <c r="C320" s="128">
        <v>2021.0</v>
      </c>
      <c r="D320" s="128">
        <v>11.0</v>
      </c>
      <c r="E320" s="128">
        <v>3.0</v>
      </c>
      <c r="F320" s="128">
        <v>2021.0</v>
      </c>
      <c r="G320" s="128">
        <v>11.0</v>
      </c>
      <c r="H320" s="128">
        <v>15.0</v>
      </c>
      <c r="I320" s="128" t="s">
        <v>83</v>
      </c>
      <c r="J320" s="99"/>
      <c r="K320" s="99"/>
      <c r="L320" s="141" t="str">
        <f>IF(J320-K320=0,,IFERROR(K320-J320-휴게시간-VLOOKUP(A320,지정휴게시간,2,FALSE),K320-J320-휴게시간))</f>
        <v/>
      </c>
      <c r="M320" s="142" t="str">
        <f>IFERROR(VLOOKUP(Text(A320,"m월 d일"),양력휴일,2,FALSE),IFERROR(VLOOKUP(Text(B320,"m월 d일"),음력휴일,2,FALSE),IFERROR(VLOOKUP(A320,양력지정휴일,2,FALSE), IFERROR(VLOOKUP(B320,음력지정휴일,2,FALSE), ""))))</f>
        <v/>
      </c>
      <c r="N320" s="128"/>
      <c r="O320" s="128" t="str">
        <f>IFERROR(VLOOKUP(N320,연차지정일수,2,FALSE),"")</f>
        <v/>
      </c>
      <c r="P320" s="143"/>
      <c r="Q320" s="2"/>
    </row>
    <row r="321">
      <c r="A321" s="129">
        <v>44516.0</v>
      </c>
      <c r="B321" s="129">
        <v>44481.0</v>
      </c>
      <c r="C321" s="128">
        <v>2021.0</v>
      </c>
      <c r="D321" s="128">
        <v>11.0</v>
      </c>
      <c r="E321" s="128">
        <v>3.0</v>
      </c>
      <c r="F321" s="128">
        <v>2021.0</v>
      </c>
      <c r="G321" s="128">
        <v>11.0</v>
      </c>
      <c r="H321" s="128">
        <v>16.0</v>
      </c>
      <c r="I321" s="128" t="s">
        <v>160</v>
      </c>
      <c r="J321" s="99"/>
      <c r="K321" s="99"/>
      <c r="L321" s="141" t="str">
        <f>IF(J321-K321=0,,IFERROR(K321-J321-휴게시간-VLOOKUP(A321,지정휴게시간,2,FALSE),K321-J321-휴게시간))</f>
        <v/>
      </c>
      <c r="M321" s="142" t="str">
        <f>IFERROR(VLOOKUP(Text(A321,"m월 d일"),양력휴일,2,FALSE),IFERROR(VLOOKUP(Text(B321,"m월 d일"),음력휴일,2,FALSE),IFERROR(VLOOKUP(A321,양력지정휴일,2,FALSE), IFERROR(VLOOKUP(B321,음력지정휴일,2,FALSE), ""))))</f>
        <v/>
      </c>
      <c r="N321" s="128"/>
      <c r="O321" s="128" t="str">
        <f>IFERROR(VLOOKUP(N321,연차지정일수,2,FALSE),"")</f>
        <v/>
      </c>
      <c r="P321" s="143"/>
      <c r="Q321" s="2"/>
    </row>
    <row r="322">
      <c r="A322" s="129">
        <v>44517.0</v>
      </c>
      <c r="B322" s="129">
        <v>44482.0</v>
      </c>
      <c r="C322" s="128">
        <v>2021.0</v>
      </c>
      <c r="D322" s="128">
        <v>11.0</v>
      </c>
      <c r="E322" s="128">
        <v>3.0</v>
      </c>
      <c r="F322" s="128">
        <v>2021.0</v>
      </c>
      <c r="G322" s="128">
        <v>11.0</v>
      </c>
      <c r="H322" s="128">
        <v>17.0</v>
      </c>
      <c r="I322" s="128" t="s">
        <v>161</v>
      </c>
      <c r="J322" s="99"/>
      <c r="K322" s="99"/>
      <c r="L322" s="141" t="str">
        <f>IF(J322-K322=0,,IFERROR(K322-J322-휴게시간-VLOOKUP(A322,지정휴게시간,2,FALSE),K322-J322-휴게시간))</f>
        <v/>
      </c>
      <c r="M322" s="142" t="str">
        <f>IFERROR(VLOOKUP(Text(A322,"m월 d일"),양력휴일,2,FALSE),IFERROR(VLOOKUP(Text(B322,"m월 d일"),음력휴일,2,FALSE),IFERROR(VLOOKUP(A322,양력지정휴일,2,FALSE), IFERROR(VLOOKUP(B322,음력지정휴일,2,FALSE), ""))))</f>
        <v/>
      </c>
      <c r="N322" s="128"/>
      <c r="O322" s="128" t="str">
        <f>IFERROR(VLOOKUP(N322,연차지정일수,2,FALSE),"")</f>
        <v/>
      </c>
      <c r="P322" s="143"/>
      <c r="Q322" s="2"/>
    </row>
    <row r="323">
      <c r="A323" s="129">
        <v>44518.0</v>
      </c>
      <c r="B323" s="129">
        <v>44483.0</v>
      </c>
      <c r="C323" s="128">
        <v>2021.0</v>
      </c>
      <c r="D323" s="128">
        <v>11.0</v>
      </c>
      <c r="E323" s="128">
        <v>3.0</v>
      </c>
      <c r="F323" s="128">
        <v>2021.0</v>
      </c>
      <c r="G323" s="128">
        <v>11.0</v>
      </c>
      <c r="H323" s="128">
        <v>18.0</v>
      </c>
      <c r="I323" s="128" t="s">
        <v>162</v>
      </c>
      <c r="J323" s="132"/>
      <c r="K323" s="132"/>
      <c r="L323" s="141" t="str">
        <f>IF(J323-K323=0,,IFERROR(K323-J323-휴게시간-VLOOKUP(A323,지정휴게시간,2,FALSE),K323-J323-휴게시간))</f>
        <v/>
      </c>
      <c r="M323" s="142" t="str">
        <f>IFERROR(VLOOKUP(Text(A323,"m월 d일"),양력휴일,2,FALSE),IFERROR(VLOOKUP(Text(B323,"m월 d일"),음력휴일,2,FALSE),IFERROR(VLOOKUP(A323,양력지정휴일,2,FALSE), IFERROR(VLOOKUP(B323,음력지정휴일,2,FALSE), ""))))</f>
        <v/>
      </c>
      <c r="N323" s="128"/>
      <c r="O323" s="128" t="str">
        <f>IFERROR(VLOOKUP(N323,연차지정일수,2,FALSE),"")</f>
        <v/>
      </c>
      <c r="P323" s="143"/>
      <c r="Q323" s="2"/>
    </row>
    <row r="324">
      <c r="A324" s="129">
        <v>44519.0</v>
      </c>
      <c r="B324" s="129">
        <v>44484.0</v>
      </c>
      <c r="C324" s="128">
        <v>2021.0</v>
      </c>
      <c r="D324" s="128">
        <v>11.0</v>
      </c>
      <c r="E324" s="128">
        <v>3.0</v>
      </c>
      <c r="F324" s="128">
        <v>2021.0</v>
      </c>
      <c r="G324" s="128">
        <v>11.0</v>
      </c>
      <c r="H324" s="128">
        <v>19.0</v>
      </c>
      <c r="I324" s="128" t="s">
        <v>158</v>
      </c>
      <c r="J324" s="99"/>
      <c r="K324" s="99"/>
      <c r="L324" s="141" t="str">
        <f>IF(J324-K324=0,,IFERROR(K324-J324-휴게시간-VLOOKUP(A324,지정휴게시간,2,FALSE),K324-J324-휴게시간))</f>
        <v/>
      </c>
      <c r="M324" s="142" t="str">
        <f>IFERROR(VLOOKUP(Text(A324,"m월 d일"),양력휴일,2,FALSE),IFERROR(VLOOKUP(Text(B324,"m월 d일"),음력휴일,2,FALSE),IFERROR(VLOOKUP(A324,양력지정휴일,2,FALSE), IFERROR(VLOOKUP(B324,음력지정휴일,2,FALSE), ""))))</f>
        <v/>
      </c>
      <c r="N324" s="128"/>
      <c r="O324" s="128" t="str">
        <f>IFERROR(VLOOKUP(N324,연차지정일수,2,FALSE),"")</f>
        <v/>
      </c>
      <c r="P324" s="143"/>
      <c r="Q324" s="2"/>
    </row>
    <row r="325">
      <c r="A325" s="129">
        <v>44520.0</v>
      </c>
      <c r="B325" s="129">
        <v>44485.0</v>
      </c>
      <c r="C325" s="128">
        <v>2021.0</v>
      </c>
      <c r="D325" s="128">
        <v>11.0</v>
      </c>
      <c r="E325" s="128">
        <v>3.0</v>
      </c>
      <c r="F325" s="128">
        <v>2021.0</v>
      </c>
      <c r="G325" s="128">
        <v>11.0</v>
      </c>
      <c r="H325" s="128">
        <v>20.0</v>
      </c>
      <c r="I325" s="128" t="s">
        <v>159</v>
      </c>
      <c r="J325" s="99"/>
      <c r="K325" s="99"/>
      <c r="L325" s="141" t="str">
        <f>IF(J325-K325=0,,IFERROR(K325-J325-휴게시간-VLOOKUP(A325,지정휴게시간,2,FALSE),K325-J325-휴게시간))</f>
        <v/>
      </c>
      <c r="M325" s="142" t="str">
        <f>IFERROR(VLOOKUP(Text(A325,"m월 d일"),양력휴일,2,FALSE),IFERROR(VLOOKUP(Text(B325,"m월 d일"),음력휴일,2,FALSE),IFERROR(VLOOKUP(A325,양력지정휴일,2,FALSE), IFERROR(VLOOKUP(B325,음력지정휴일,2,FALSE), ""))))</f>
        <v/>
      </c>
      <c r="N325" s="128"/>
      <c r="O325" s="128" t="str">
        <f>IFERROR(VLOOKUP(N325,연차지정일수,2,FALSE),"")</f>
        <v/>
      </c>
      <c r="P325" s="143"/>
      <c r="Q325" s="2"/>
    </row>
    <row r="326">
      <c r="A326" s="129">
        <v>44521.0</v>
      </c>
      <c r="B326" s="129">
        <v>44486.0</v>
      </c>
      <c r="C326" s="128">
        <v>2021.0</v>
      </c>
      <c r="D326" s="128">
        <v>11.0</v>
      </c>
      <c r="E326" s="128">
        <v>3.0</v>
      </c>
      <c r="F326" s="128">
        <v>2021.0</v>
      </c>
      <c r="G326" s="128">
        <v>11.0</v>
      </c>
      <c r="H326" s="128">
        <v>21.0</v>
      </c>
      <c r="I326" s="128" t="s">
        <v>156</v>
      </c>
      <c r="J326" s="99"/>
      <c r="K326" s="99"/>
      <c r="L326" s="141" t="str">
        <f>IF(J326-K326=0,,IFERROR(K326-J326-휴게시간-VLOOKUP(A326,지정휴게시간,2,FALSE),K326-J326-휴게시간))</f>
        <v/>
      </c>
      <c r="M326" s="142" t="str">
        <f>IFERROR(VLOOKUP(Text(A326,"m월 d일"),양력휴일,2,FALSE),IFERROR(VLOOKUP(Text(B326,"m월 d일"),음력휴일,2,FALSE),IFERROR(VLOOKUP(A326,양력지정휴일,2,FALSE), IFERROR(VLOOKUP(B326,음력지정휴일,2,FALSE), ""))))</f>
        <v/>
      </c>
      <c r="N326" s="128"/>
      <c r="O326" s="128" t="str">
        <f>IFERROR(VLOOKUP(N326,연차지정일수,2,FALSE),"")</f>
        <v/>
      </c>
      <c r="P326" s="143"/>
      <c r="Q326" s="2"/>
    </row>
    <row r="327">
      <c r="A327" s="129">
        <v>44522.0</v>
      </c>
      <c r="B327" s="129">
        <v>44487.0</v>
      </c>
      <c r="C327" s="128">
        <v>2021.0</v>
      </c>
      <c r="D327" s="128">
        <v>11.0</v>
      </c>
      <c r="E327" s="128">
        <v>4.0</v>
      </c>
      <c r="F327" s="128">
        <v>2021.0</v>
      </c>
      <c r="G327" s="128">
        <v>11.0</v>
      </c>
      <c r="H327" s="128">
        <v>22.0</v>
      </c>
      <c r="I327" s="128" t="s">
        <v>83</v>
      </c>
      <c r="J327" s="99"/>
      <c r="K327" s="99"/>
      <c r="L327" s="141" t="str">
        <f>IF(J327-K327=0,,IFERROR(K327-J327-휴게시간-VLOOKUP(A327,지정휴게시간,2,FALSE),K327-J327-휴게시간))</f>
        <v/>
      </c>
      <c r="M327" s="142" t="str">
        <f>IFERROR(VLOOKUP(Text(A327,"m월 d일"),양력휴일,2,FALSE),IFERROR(VLOOKUP(Text(B327,"m월 d일"),음력휴일,2,FALSE),IFERROR(VLOOKUP(A327,양력지정휴일,2,FALSE), IFERROR(VLOOKUP(B327,음력지정휴일,2,FALSE), ""))))</f>
        <v/>
      </c>
      <c r="N327" s="128"/>
      <c r="O327" s="128" t="str">
        <f>IFERROR(VLOOKUP(N327,연차지정일수,2,FALSE),"")</f>
        <v/>
      </c>
      <c r="P327" s="143"/>
      <c r="Q327" s="2"/>
    </row>
    <row r="328">
      <c r="A328" s="129">
        <v>44523.0</v>
      </c>
      <c r="B328" s="129">
        <v>44488.0</v>
      </c>
      <c r="C328" s="128">
        <v>2021.0</v>
      </c>
      <c r="D328" s="128">
        <v>11.0</v>
      </c>
      <c r="E328" s="128">
        <v>4.0</v>
      </c>
      <c r="F328" s="128">
        <v>2021.0</v>
      </c>
      <c r="G328" s="128">
        <v>11.0</v>
      </c>
      <c r="H328" s="128">
        <v>23.0</v>
      </c>
      <c r="I328" s="128" t="s">
        <v>160</v>
      </c>
      <c r="J328" s="99"/>
      <c r="K328" s="99"/>
      <c r="L328" s="141" t="str">
        <f>IF(J328-K328=0,,IFERROR(K328-J328-휴게시간-VLOOKUP(A328,지정휴게시간,2,FALSE),K328-J328-휴게시간))</f>
        <v/>
      </c>
      <c r="M328" s="142" t="str">
        <f>IFERROR(VLOOKUP(Text(A328,"m월 d일"),양력휴일,2,FALSE),IFERROR(VLOOKUP(Text(B328,"m월 d일"),음력휴일,2,FALSE),IFERROR(VLOOKUP(A328,양력지정휴일,2,FALSE), IFERROR(VLOOKUP(B328,음력지정휴일,2,FALSE), ""))))</f>
        <v/>
      </c>
      <c r="N328" s="128"/>
      <c r="O328" s="128" t="str">
        <f>IFERROR(VLOOKUP(N328,연차지정일수,2,FALSE),"")</f>
        <v/>
      </c>
      <c r="P328" s="143"/>
      <c r="Q328" s="2"/>
    </row>
    <row r="329">
      <c r="A329" s="129">
        <v>44524.0</v>
      </c>
      <c r="B329" s="129">
        <v>44489.0</v>
      </c>
      <c r="C329" s="128">
        <v>2021.0</v>
      </c>
      <c r="D329" s="128">
        <v>11.0</v>
      </c>
      <c r="E329" s="128">
        <v>4.0</v>
      </c>
      <c r="F329" s="128">
        <v>2021.0</v>
      </c>
      <c r="G329" s="128">
        <v>11.0</v>
      </c>
      <c r="H329" s="128">
        <v>24.0</v>
      </c>
      <c r="I329" s="128" t="s">
        <v>161</v>
      </c>
      <c r="J329" s="132"/>
      <c r="K329" s="132"/>
      <c r="L329" s="141" t="str">
        <f>IF(J329-K329=0,,IFERROR(K329-J329-휴게시간-VLOOKUP(A329,지정휴게시간,2,FALSE),K329-J329-휴게시간))</f>
        <v/>
      </c>
      <c r="M329" s="142" t="str">
        <f>IFERROR(VLOOKUP(Text(A329,"m월 d일"),양력휴일,2,FALSE),IFERROR(VLOOKUP(Text(B329,"m월 d일"),음력휴일,2,FALSE),IFERROR(VLOOKUP(A329,양력지정휴일,2,FALSE), IFERROR(VLOOKUP(B329,음력지정휴일,2,FALSE), ""))))</f>
        <v/>
      </c>
      <c r="N329" s="128"/>
      <c r="O329" s="128" t="str">
        <f>IFERROR(VLOOKUP(N329,연차지정일수,2,FALSE),"")</f>
        <v/>
      </c>
      <c r="P329" s="143"/>
      <c r="Q329" s="2"/>
    </row>
    <row r="330">
      <c r="A330" s="129">
        <v>44525.0</v>
      </c>
      <c r="B330" s="129">
        <v>44490.0</v>
      </c>
      <c r="C330" s="128">
        <v>2021.0</v>
      </c>
      <c r="D330" s="128">
        <v>11.0</v>
      </c>
      <c r="E330" s="128">
        <v>4.0</v>
      </c>
      <c r="F330" s="128">
        <v>2021.0</v>
      </c>
      <c r="G330" s="128">
        <v>11.0</v>
      </c>
      <c r="H330" s="128">
        <v>25.0</v>
      </c>
      <c r="I330" s="128" t="s">
        <v>162</v>
      </c>
      <c r="J330" s="132"/>
      <c r="K330" s="132"/>
      <c r="L330" s="141" t="str">
        <f>IF(J330-K330=0,,IFERROR(K330-J330-휴게시간-VLOOKUP(A330,지정휴게시간,2,FALSE),K330-J330-휴게시간))</f>
        <v/>
      </c>
      <c r="M330" s="142" t="str">
        <f>IFERROR(VLOOKUP(Text(A330,"m월 d일"),양력휴일,2,FALSE),IFERROR(VLOOKUP(Text(B330,"m월 d일"),음력휴일,2,FALSE),IFERROR(VLOOKUP(A330,양력지정휴일,2,FALSE), IFERROR(VLOOKUP(B330,음력지정휴일,2,FALSE), ""))))</f>
        <v/>
      </c>
      <c r="N330" s="128"/>
      <c r="O330" s="128" t="str">
        <f>IFERROR(VLOOKUP(N330,연차지정일수,2,FALSE),"")</f>
        <v/>
      </c>
      <c r="P330" s="143"/>
      <c r="Q330" s="2"/>
    </row>
    <row r="331">
      <c r="A331" s="129">
        <v>44526.0</v>
      </c>
      <c r="B331" s="129">
        <v>44491.0</v>
      </c>
      <c r="C331" s="128">
        <v>2021.0</v>
      </c>
      <c r="D331" s="128">
        <v>11.0</v>
      </c>
      <c r="E331" s="128">
        <v>4.0</v>
      </c>
      <c r="F331" s="128">
        <v>2021.0</v>
      </c>
      <c r="G331" s="128">
        <v>11.0</v>
      </c>
      <c r="H331" s="128">
        <v>26.0</v>
      </c>
      <c r="I331" s="128" t="s">
        <v>158</v>
      </c>
      <c r="J331" s="99"/>
      <c r="K331" s="99"/>
      <c r="L331" s="141" t="str">
        <f>IF(J331-K331=0,,IFERROR(K331-J331-휴게시간-VLOOKUP(A331,지정휴게시간,2,FALSE),K331-J331-휴게시간))</f>
        <v/>
      </c>
      <c r="M331" s="142" t="str">
        <f>IFERROR(VLOOKUP(Text(A331,"m월 d일"),양력휴일,2,FALSE),IFERROR(VLOOKUP(Text(B331,"m월 d일"),음력휴일,2,FALSE),IFERROR(VLOOKUP(A331,양력지정휴일,2,FALSE), IFERROR(VLOOKUP(B331,음력지정휴일,2,FALSE), ""))))</f>
        <v/>
      </c>
      <c r="N331" s="128"/>
      <c r="O331" s="128" t="str">
        <f>IFERROR(VLOOKUP(N331,연차지정일수,2,FALSE),"")</f>
        <v/>
      </c>
      <c r="P331" s="143"/>
      <c r="Q331" s="2"/>
    </row>
    <row r="332">
      <c r="A332" s="129">
        <v>44527.0</v>
      </c>
      <c r="B332" s="129">
        <v>44492.0</v>
      </c>
      <c r="C332" s="128">
        <v>2021.0</v>
      </c>
      <c r="D332" s="128">
        <v>11.0</v>
      </c>
      <c r="E332" s="128">
        <v>4.0</v>
      </c>
      <c r="F332" s="128">
        <v>2021.0</v>
      </c>
      <c r="G332" s="128">
        <v>11.0</v>
      </c>
      <c r="H332" s="128">
        <v>27.0</v>
      </c>
      <c r="I332" s="128" t="s">
        <v>159</v>
      </c>
      <c r="J332" s="99"/>
      <c r="K332" s="99"/>
      <c r="L332" s="141" t="str">
        <f>IF(J332-K332=0,,IFERROR(K332-J332-휴게시간-VLOOKUP(A332,지정휴게시간,2,FALSE),K332-J332-휴게시간))</f>
        <v/>
      </c>
      <c r="M332" s="142" t="str">
        <f>IFERROR(VLOOKUP(Text(A332,"m월 d일"),양력휴일,2,FALSE),IFERROR(VLOOKUP(Text(B332,"m월 d일"),음력휴일,2,FALSE),IFERROR(VLOOKUP(A332,양력지정휴일,2,FALSE), IFERROR(VLOOKUP(B332,음력지정휴일,2,FALSE), ""))))</f>
        <v/>
      </c>
      <c r="N332" s="128"/>
      <c r="O332" s="128" t="str">
        <f>IFERROR(VLOOKUP(N332,연차지정일수,2,FALSE),"")</f>
        <v/>
      </c>
      <c r="P332" s="143"/>
      <c r="Q332" s="2"/>
    </row>
    <row r="333">
      <c r="A333" s="129">
        <v>44528.0</v>
      </c>
      <c r="B333" s="129">
        <v>44493.0</v>
      </c>
      <c r="C333" s="128">
        <v>2021.0</v>
      </c>
      <c r="D333" s="128">
        <v>11.0</v>
      </c>
      <c r="E333" s="128">
        <v>4.0</v>
      </c>
      <c r="F333" s="128">
        <v>2021.0</v>
      </c>
      <c r="G333" s="128">
        <v>11.0</v>
      </c>
      <c r="H333" s="128">
        <v>28.0</v>
      </c>
      <c r="I333" s="128" t="s">
        <v>156</v>
      </c>
      <c r="J333" s="99"/>
      <c r="K333" s="99"/>
      <c r="L333" s="141" t="str">
        <f>IF(J333-K333=0,,IFERROR(K333-J333-휴게시간-VLOOKUP(A333,지정휴게시간,2,FALSE),K333-J333-휴게시간))</f>
        <v/>
      </c>
      <c r="M333" s="142" t="str">
        <f>IFERROR(VLOOKUP(Text(A333,"m월 d일"),양력휴일,2,FALSE),IFERROR(VLOOKUP(Text(B333,"m월 d일"),음력휴일,2,FALSE),IFERROR(VLOOKUP(A333,양력지정휴일,2,FALSE), IFERROR(VLOOKUP(B333,음력지정휴일,2,FALSE), ""))))</f>
        <v/>
      </c>
      <c r="N333" s="128"/>
      <c r="O333" s="128" t="str">
        <f>IFERROR(VLOOKUP(N333,연차지정일수,2,FALSE),"")</f>
        <v/>
      </c>
      <c r="P333" s="143"/>
      <c r="Q333" s="2"/>
    </row>
    <row r="334">
      <c r="A334" s="129">
        <v>44529.0</v>
      </c>
      <c r="B334" s="129">
        <v>44494.0</v>
      </c>
      <c r="C334" s="128">
        <v>2021.0</v>
      </c>
      <c r="D334" s="128">
        <v>11.0</v>
      </c>
      <c r="E334" s="128">
        <v>5.0</v>
      </c>
      <c r="F334" s="128">
        <v>2021.0</v>
      </c>
      <c r="G334" s="128">
        <v>11.0</v>
      </c>
      <c r="H334" s="128">
        <v>29.0</v>
      </c>
      <c r="I334" s="128" t="s">
        <v>83</v>
      </c>
      <c r="J334" s="99"/>
      <c r="K334" s="99"/>
      <c r="L334" s="141" t="str">
        <f>IF(J334-K334=0,,IFERROR(K334-J334-휴게시간-VLOOKUP(A334,지정휴게시간,2,FALSE),K334-J334-휴게시간))</f>
        <v/>
      </c>
      <c r="M334" s="142" t="str">
        <f>IFERROR(VLOOKUP(Text(A334,"m월 d일"),양력휴일,2,FALSE),IFERROR(VLOOKUP(Text(B334,"m월 d일"),음력휴일,2,FALSE),IFERROR(VLOOKUP(A334,양력지정휴일,2,FALSE), IFERROR(VLOOKUP(B334,음력지정휴일,2,FALSE), ""))))</f>
        <v/>
      </c>
      <c r="N334" s="128"/>
      <c r="O334" s="128" t="str">
        <f>IFERROR(VLOOKUP(N334,연차지정일수,2,FALSE),"")</f>
        <v/>
      </c>
      <c r="P334" s="143"/>
      <c r="Q334" s="2"/>
    </row>
    <row r="335">
      <c r="A335" s="129">
        <v>44530.0</v>
      </c>
      <c r="B335" s="129">
        <v>44495.0</v>
      </c>
      <c r="C335" s="128">
        <v>2021.0</v>
      </c>
      <c r="D335" s="128">
        <v>11.0</v>
      </c>
      <c r="E335" s="128">
        <v>5.0</v>
      </c>
      <c r="F335" s="128">
        <v>2021.0</v>
      </c>
      <c r="G335" s="128">
        <v>11.0</v>
      </c>
      <c r="H335" s="128">
        <v>30.0</v>
      </c>
      <c r="I335" s="128" t="s">
        <v>160</v>
      </c>
      <c r="J335" s="99"/>
      <c r="K335" s="99"/>
      <c r="L335" s="141" t="str">
        <f>IF(J335-K335=0,,IFERROR(K335-J335-휴게시간-VLOOKUP(A335,지정휴게시간,2,FALSE),K335-J335-휴게시간))</f>
        <v/>
      </c>
      <c r="M335" s="142" t="str">
        <f>IFERROR(VLOOKUP(Text(A335,"m월 d일"),양력휴일,2,FALSE),IFERROR(VLOOKUP(Text(B335,"m월 d일"),음력휴일,2,FALSE),IFERROR(VLOOKUP(A335,양력지정휴일,2,FALSE), IFERROR(VLOOKUP(B335,음력지정휴일,2,FALSE), ""))))</f>
        <v/>
      </c>
      <c r="N335" s="128"/>
      <c r="O335" s="128" t="str">
        <f>IFERROR(VLOOKUP(N335,연차지정일수,2,FALSE),"")</f>
        <v/>
      </c>
      <c r="P335" s="143"/>
      <c r="Q335" s="2"/>
    </row>
    <row r="336">
      <c r="A336" s="129">
        <v>44531.0</v>
      </c>
      <c r="B336" s="129">
        <v>44496.0</v>
      </c>
      <c r="C336" s="128">
        <v>2021.0</v>
      </c>
      <c r="D336" s="128">
        <v>11.0</v>
      </c>
      <c r="E336" s="128">
        <v>5.0</v>
      </c>
      <c r="F336" s="128">
        <v>2021.0</v>
      </c>
      <c r="G336" s="128">
        <v>12.0</v>
      </c>
      <c r="H336" s="128">
        <v>1.0</v>
      </c>
      <c r="I336" s="128" t="s">
        <v>161</v>
      </c>
      <c r="J336" s="99"/>
      <c r="K336" s="99"/>
      <c r="L336" s="141" t="str">
        <f>IF(J336-K336=0,,IFERROR(K336-J336-휴게시간-VLOOKUP(A336,지정휴게시간,2,FALSE),K336-J336-휴게시간))</f>
        <v/>
      </c>
      <c r="M336" s="142" t="str">
        <f>IFERROR(VLOOKUP(Text(A336,"m월 d일"),양력휴일,2,FALSE),IFERROR(VLOOKUP(Text(B336,"m월 d일"),음력휴일,2,FALSE),IFERROR(VLOOKUP(A336,양력지정휴일,2,FALSE), IFERROR(VLOOKUP(B336,음력지정휴일,2,FALSE), ""))))</f>
        <v/>
      </c>
      <c r="N336" s="128"/>
      <c r="O336" s="128" t="str">
        <f>IFERROR(VLOOKUP(N336,연차지정일수,2,FALSE),"")</f>
        <v/>
      </c>
      <c r="P336" s="143"/>
      <c r="Q336" s="2"/>
    </row>
    <row r="337">
      <c r="A337" s="129">
        <v>44532.0</v>
      </c>
      <c r="B337" s="129">
        <v>44497.0</v>
      </c>
      <c r="C337" s="128">
        <v>2021.0</v>
      </c>
      <c r="D337" s="128">
        <v>11.0</v>
      </c>
      <c r="E337" s="128">
        <v>5.0</v>
      </c>
      <c r="F337" s="128">
        <v>2021.0</v>
      </c>
      <c r="G337" s="128">
        <v>12.0</v>
      </c>
      <c r="H337" s="128">
        <v>2.0</v>
      </c>
      <c r="I337" s="128" t="s">
        <v>162</v>
      </c>
      <c r="J337" s="99"/>
      <c r="K337" s="99"/>
      <c r="L337" s="141" t="str">
        <f>IF(J337-K337=0,,IFERROR(K337-J337-휴게시간-VLOOKUP(A337,지정휴게시간,2,FALSE),K337-J337-휴게시간))</f>
        <v/>
      </c>
      <c r="M337" s="142" t="str">
        <f>IFERROR(VLOOKUP(Text(A337,"m월 d일"),양력휴일,2,FALSE),IFERROR(VLOOKUP(Text(B337,"m월 d일"),음력휴일,2,FALSE),IFERROR(VLOOKUP(A337,양력지정휴일,2,FALSE), IFERROR(VLOOKUP(B337,음력지정휴일,2,FALSE), ""))))</f>
        <v/>
      </c>
      <c r="N337" s="128"/>
      <c r="O337" s="128" t="str">
        <f>IFERROR(VLOOKUP(N337,연차지정일수,2,FALSE),"")</f>
        <v/>
      </c>
      <c r="P337" s="143"/>
      <c r="Q337" s="2"/>
    </row>
    <row r="338">
      <c r="A338" s="129">
        <v>44533.0</v>
      </c>
      <c r="B338" s="129">
        <v>44498.0</v>
      </c>
      <c r="C338" s="128">
        <v>2021.0</v>
      </c>
      <c r="D338" s="128">
        <v>11.0</v>
      </c>
      <c r="E338" s="128">
        <v>5.0</v>
      </c>
      <c r="F338" s="128">
        <v>2021.0</v>
      </c>
      <c r="G338" s="128">
        <v>12.0</v>
      </c>
      <c r="H338" s="128">
        <v>3.0</v>
      </c>
      <c r="I338" s="128" t="s">
        <v>158</v>
      </c>
      <c r="J338" s="99"/>
      <c r="K338" s="99"/>
      <c r="L338" s="141" t="str">
        <f>IF(J338-K338=0,,IFERROR(K338-J338-휴게시간-VLOOKUP(A338,지정휴게시간,2,FALSE),K338-J338-휴게시간))</f>
        <v/>
      </c>
      <c r="M338" s="142" t="str">
        <f>IFERROR(VLOOKUP(Text(A338,"m월 d일"),양력휴일,2,FALSE),IFERROR(VLOOKUP(Text(B338,"m월 d일"),음력휴일,2,FALSE),IFERROR(VLOOKUP(A338,양력지정휴일,2,FALSE), IFERROR(VLOOKUP(B338,음력지정휴일,2,FALSE), ""))))</f>
        <v/>
      </c>
      <c r="N338" s="128"/>
      <c r="O338" s="128" t="str">
        <f>IFERROR(VLOOKUP(N338,연차지정일수,2,FALSE),"")</f>
        <v/>
      </c>
      <c r="P338" s="143"/>
      <c r="Q338" s="2"/>
    </row>
    <row r="339">
      <c r="A339" s="129">
        <v>44534.0</v>
      </c>
      <c r="B339" s="129">
        <v>44501.0</v>
      </c>
      <c r="C339" s="128">
        <v>2021.0</v>
      </c>
      <c r="D339" s="128">
        <v>11.0</v>
      </c>
      <c r="E339" s="128">
        <v>5.0</v>
      </c>
      <c r="F339" s="128">
        <v>2021.0</v>
      </c>
      <c r="G339" s="128">
        <v>12.0</v>
      </c>
      <c r="H339" s="128">
        <v>4.0</v>
      </c>
      <c r="I339" s="128" t="s">
        <v>159</v>
      </c>
      <c r="J339" s="99"/>
      <c r="K339" s="99"/>
      <c r="L339" s="141" t="str">
        <f>IF(J339-K339=0,,IFERROR(K339-J339-휴게시간-VLOOKUP(A339,지정휴게시간,2,FALSE),K339-J339-휴게시간))</f>
        <v/>
      </c>
      <c r="M339" s="142" t="str">
        <f>IFERROR(VLOOKUP(Text(A339,"m월 d일"),양력휴일,2,FALSE),IFERROR(VLOOKUP(Text(B339,"m월 d일"),음력휴일,2,FALSE),IFERROR(VLOOKUP(A339,양력지정휴일,2,FALSE), IFERROR(VLOOKUP(B339,음력지정휴일,2,FALSE), ""))))</f>
        <v/>
      </c>
      <c r="N339" s="128"/>
      <c r="O339" s="128" t="str">
        <f>IFERROR(VLOOKUP(N339,연차지정일수,2,FALSE),"")</f>
        <v/>
      </c>
      <c r="P339" s="143"/>
      <c r="Q339" s="2"/>
    </row>
    <row r="340">
      <c r="A340" s="129">
        <v>44535.0</v>
      </c>
      <c r="B340" s="129">
        <v>44502.0</v>
      </c>
      <c r="C340" s="128">
        <v>2021.0</v>
      </c>
      <c r="D340" s="128">
        <v>11.0</v>
      </c>
      <c r="E340" s="128">
        <v>5.0</v>
      </c>
      <c r="F340" s="128">
        <v>2021.0</v>
      </c>
      <c r="G340" s="128">
        <v>12.0</v>
      </c>
      <c r="H340" s="128">
        <v>5.0</v>
      </c>
      <c r="I340" s="128" t="s">
        <v>156</v>
      </c>
      <c r="J340" s="99"/>
      <c r="K340" s="99"/>
      <c r="L340" s="141" t="str">
        <f>IF(J340-K340=0,,IFERROR(K340-J340-휴게시간-VLOOKUP(A340,지정휴게시간,2,FALSE),K340-J340-휴게시간))</f>
        <v/>
      </c>
      <c r="M340" s="142" t="str">
        <f>IFERROR(VLOOKUP(Text(A340,"m월 d일"),양력휴일,2,FALSE),IFERROR(VLOOKUP(Text(B340,"m월 d일"),음력휴일,2,FALSE),IFERROR(VLOOKUP(A340,양력지정휴일,2,FALSE), IFERROR(VLOOKUP(B340,음력지정휴일,2,FALSE), ""))))</f>
        <v/>
      </c>
      <c r="N340" s="128"/>
      <c r="O340" s="128" t="str">
        <f>IFERROR(VLOOKUP(N340,연차지정일수,2,FALSE),"")</f>
        <v/>
      </c>
      <c r="P340" s="143"/>
      <c r="Q340" s="2"/>
    </row>
    <row r="341">
      <c r="A341" s="129">
        <v>44536.0</v>
      </c>
      <c r="B341" s="129">
        <v>44503.0</v>
      </c>
      <c r="C341" s="128">
        <v>2021.0</v>
      </c>
      <c r="D341" s="128">
        <v>12.0</v>
      </c>
      <c r="E341" s="128">
        <v>1.0</v>
      </c>
      <c r="F341" s="128">
        <v>2021.0</v>
      </c>
      <c r="G341" s="128">
        <v>12.0</v>
      </c>
      <c r="H341" s="128">
        <v>6.0</v>
      </c>
      <c r="I341" s="128" t="s">
        <v>83</v>
      </c>
      <c r="J341" s="99"/>
      <c r="K341" s="99"/>
      <c r="L341" s="141" t="str">
        <f>IF(J341-K341=0,,IFERROR(K341-J341-휴게시간-VLOOKUP(A341,지정휴게시간,2,FALSE),K341-J341-휴게시간))</f>
        <v/>
      </c>
      <c r="M341" s="142" t="str">
        <f>IFERROR(VLOOKUP(Text(A341,"m월 d일"),양력휴일,2,FALSE),IFERROR(VLOOKUP(Text(B341,"m월 d일"),음력휴일,2,FALSE),IFERROR(VLOOKUP(A341,양력지정휴일,2,FALSE), IFERROR(VLOOKUP(B341,음력지정휴일,2,FALSE), ""))))</f>
        <v/>
      </c>
      <c r="N341" s="128"/>
      <c r="O341" s="128" t="str">
        <f>IFERROR(VLOOKUP(N341,연차지정일수,2,FALSE),"")</f>
        <v/>
      </c>
      <c r="P341" s="143"/>
      <c r="Q341" s="2"/>
    </row>
    <row r="342">
      <c r="A342" s="129">
        <v>44537.0</v>
      </c>
      <c r="B342" s="129">
        <v>44504.0</v>
      </c>
      <c r="C342" s="128">
        <v>2021.0</v>
      </c>
      <c r="D342" s="128">
        <v>12.0</v>
      </c>
      <c r="E342" s="128">
        <v>1.0</v>
      </c>
      <c r="F342" s="128">
        <v>2021.0</v>
      </c>
      <c r="G342" s="128">
        <v>12.0</v>
      </c>
      <c r="H342" s="128">
        <v>7.0</v>
      </c>
      <c r="I342" s="128" t="s">
        <v>160</v>
      </c>
      <c r="J342" s="99"/>
      <c r="K342" s="99"/>
      <c r="L342" s="141" t="str">
        <f>IF(J342-K342=0,,IFERROR(K342-J342-휴게시간-VLOOKUP(A342,지정휴게시간,2,FALSE),K342-J342-휴게시간))</f>
        <v/>
      </c>
      <c r="M342" s="142" t="str">
        <f>IFERROR(VLOOKUP(Text(A342,"m월 d일"),양력휴일,2,FALSE),IFERROR(VLOOKUP(Text(B342,"m월 d일"),음력휴일,2,FALSE),IFERROR(VLOOKUP(A342,양력지정휴일,2,FALSE), IFERROR(VLOOKUP(B342,음력지정휴일,2,FALSE), ""))))</f>
        <v/>
      </c>
      <c r="N342" s="128"/>
      <c r="O342" s="128" t="str">
        <f>IFERROR(VLOOKUP(N342,연차지정일수,2,FALSE),"")</f>
        <v/>
      </c>
      <c r="P342" s="143"/>
      <c r="Q342" s="2"/>
    </row>
    <row r="343">
      <c r="A343" s="129">
        <v>44538.0</v>
      </c>
      <c r="B343" s="129">
        <v>44505.0</v>
      </c>
      <c r="C343" s="128">
        <v>2021.0</v>
      </c>
      <c r="D343" s="128">
        <v>12.0</v>
      </c>
      <c r="E343" s="128">
        <v>1.0</v>
      </c>
      <c r="F343" s="128">
        <v>2021.0</v>
      </c>
      <c r="G343" s="128">
        <v>12.0</v>
      </c>
      <c r="H343" s="128">
        <v>8.0</v>
      </c>
      <c r="I343" s="128" t="s">
        <v>161</v>
      </c>
      <c r="J343" s="99"/>
      <c r="K343" s="99"/>
      <c r="L343" s="141" t="str">
        <f>IF(J343-K343=0,,IFERROR(K343-J343-휴게시간-VLOOKUP(A343,지정휴게시간,2,FALSE),K343-J343-휴게시간))</f>
        <v/>
      </c>
      <c r="M343" s="142" t="str">
        <f>IFERROR(VLOOKUP(Text(A343,"m월 d일"),양력휴일,2,FALSE),IFERROR(VLOOKUP(Text(B343,"m월 d일"),음력휴일,2,FALSE),IFERROR(VLOOKUP(A343,양력지정휴일,2,FALSE), IFERROR(VLOOKUP(B343,음력지정휴일,2,FALSE), ""))))</f>
        <v/>
      </c>
      <c r="N343" s="128"/>
      <c r="O343" s="128" t="str">
        <f>IFERROR(VLOOKUP(N343,연차지정일수,2,FALSE),"")</f>
        <v/>
      </c>
      <c r="P343" s="143"/>
      <c r="Q343" s="2"/>
    </row>
    <row r="344">
      <c r="A344" s="129">
        <v>44539.0</v>
      </c>
      <c r="B344" s="129">
        <v>44506.0</v>
      </c>
      <c r="C344" s="128">
        <v>2021.0</v>
      </c>
      <c r="D344" s="128">
        <v>12.0</v>
      </c>
      <c r="E344" s="128">
        <v>1.0</v>
      </c>
      <c r="F344" s="128">
        <v>2021.0</v>
      </c>
      <c r="G344" s="128">
        <v>12.0</v>
      </c>
      <c r="H344" s="128">
        <v>9.0</v>
      </c>
      <c r="I344" s="128" t="s">
        <v>162</v>
      </c>
      <c r="J344" s="99"/>
      <c r="K344" s="99"/>
      <c r="L344" s="141" t="str">
        <f>IF(J344-K344=0,,IFERROR(K344-J344-휴게시간-VLOOKUP(A344,지정휴게시간,2,FALSE),K344-J344-휴게시간))</f>
        <v/>
      </c>
      <c r="M344" s="142" t="str">
        <f>IFERROR(VLOOKUP(Text(A344,"m월 d일"),양력휴일,2,FALSE),IFERROR(VLOOKUP(Text(B344,"m월 d일"),음력휴일,2,FALSE),IFERROR(VLOOKUP(A344,양력지정휴일,2,FALSE), IFERROR(VLOOKUP(B344,음력지정휴일,2,FALSE), ""))))</f>
        <v/>
      </c>
      <c r="N344" s="128"/>
      <c r="O344" s="128" t="str">
        <f>IFERROR(VLOOKUP(N344,연차지정일수,2,FALSE),"")</f>
        <v/>
      </c>
      <c r="P344" s="143"/>
      <c r="Q344" s="2"/>
    </row>
    <row r="345">
      <c r="A345" s="129">
        <v>44540.0</v>
      </c>
      <c r="B345" s="129">
        <v>44507.0</v>
      </c>
      <c r="C345" s="128">
        <v>2021.0</v>
      </c>
      <c r="D345" s="128">
        <v>12.0</v>
      </c>
      <c r="E345" s="128">
        <v>1.0</v>
      </c>
      <c r="F345" s="128">
        <v>2021.0</v>
      </c>
      <c r="G345" s="128">
        <v>12.0</v>
      </c>
      <c r="H345" s="128">
        <v>10.0</v>
      </c>
      <c r="I345" s="128" t="s">
        <v>158</v>
      </c>
      <c r="J345" s="99"/>
      <c r="K345" s="99"/>
      <c r="L345" s="141" t="str">
        <f>IF(J345-K345=0,,IFERROR(K345-J345-휴게시간-VLOOKUP(A345,지정휴게시간,2,FALSE),K345-J345-휴게시간))</f>
        <v/>
      </c>
      <c r="M345" s="142" t="str">
        <f>IFERROR(VLOOKUP(Text(A345,"m월 d일"),양력휴일,2,FALSE),IFERROR(VLOOKUP(Text(B345,"m월 d일"),음력휴일,2,FALSE),IFERROR(VLOOKUP(A345,양력지정휴일,2,FALSE), IFERROR(VLOOKUP(B345,음력지정휴일,2,FALSE), ""))))</f>
        <v/>
      </c>
      <c r="N345" s="128"/>
      <c r="O345" s="128" t="str">
        <f>IFERROR(VLOOKUP(N345,연차지정일수,2,FALSE),"")</f>
        <v/>
      </c>
      <c r="P345" s="143"/>
      <c r="Q345" s="2"/>
    </row>
    <row r="346">
      <c r="A346" s="129">
        <v>44541.0</v>
      </c>
      <c r="B346" s="129">
        <v>44508.0</v>
      </c>
      <c r="C346" s="128">
        <v>2021.0</v>
      </c>
      <c r="D346" s="128">
        <v>12.0</v>
      </c>
      <c r="E346" s="128">
        <v>1.0</v>
      </c>
      <c r="F346" s="128">
        <v>2021.0</v>
      </c>
      <c r="G346" s="128">
        <v>12.0</v>
      </c>
      <c r="H346" s="128">
        <v>11.0</v>
      </c>
      <c r="I346" s="128" t="s">
        <v>159</v>
      </c>
      <c r="J346" s="132"/>
      <c r="K346" s="132"/>
      <c r="L346" s="141" t="str">
        <f>IF(J346-K346=0,,IFERROR(K346-J346-휴게시간-VLOOKUP(A346,지정휴게시간,2,FALSE),K346-J346-휴게시간))</f>
        <v/>
      </c>
      <c r="M346" s="142" t="str">
        <f>IFERROR(VLOOKUP(Text(A346,"m월 d일"),양력휴일,2,FALSE),IFERROR(VLOOKUP(Text(B346,"m월 d일"),음력휴일,2,FALSE),IFERROR(VLOOKUP(A346,양력지정휴일,2,FALSE), IFERROR(VLOOKUP(B346,음력지정휴일,2,FALSE), ""))))</f>
        <v/>
      </c>
      <c r="N346" s="128"/>
      <c r="O346" s="128" t="str">
        <f>IFERROR(VLOOKUP(N346,연차지정일수,2,FALSE),"")</f>
        <v/>
      </c>
      <c r="P346" s="143"/>
      <c r="Q346" s="2"/>
    </row>
    <row r="347">
      <c r="A347" s="129">
        <v>44542.0</v>
      </c>
      <c r="B347" s="129">
        <v>44509.0</v>
      </c>
      <c r="C347" s="128">
        <v>2021.0</v>
      </c>
      <c r="D347" s="128">
        <v>12.0</v>
      </c>
      <c r="E347" s="128">
        <v>1.0</v>
      </c>
      <c r="F347" s="128">
        <v>2021.0</v>
      </c>
      <c r="G347" s="128">
        <v>12.0</v>
      </c>
      <c r="H347" s="128">
        <v>12.0</v>
      </c>
      <c r="I347" s="128" t="s">
        <v>156</v>
      </c>
      <c r="J347" s="99"/>
      <c r="K347" s="99"/>
      <c r="L347" s="141" t="str">
        <f>IF(J347-K347=0,,IFERROR(K347-J347-휴게시간-VLOOKUP(A347,지정휴게시간,2,FALSE),K347-J347-휴게시간))</f>
        <v/>
      </c>
      <c r="M347" s="142" t="str">
        <f>IFERROR(VLOOKUP(Text(A347,"m월 d일"),양력휴일,2,FALSE),IFERROR(VLOOKUP(Text(B347,"m월 d일"),음력휴일,2,FALSE),IFERROR(VLOOKUP(A347,양력지정휴일,2,FALSE), IFERROR(VLOOKUP(B347,음력지정휴일,2,FALSE), ""))))</f>
        <v/>
      </c>
      <c r="N347" s="128"/>
      <c r="O347" s="128" t="str">
        <f>IFERROR(VLOOKUP(N347,연차지정일수,2,FALSE),"")</f>
        <v/>
      </c>
      <c r="P347" s="143"/>
      <c r="Q347" s="2"/>
    </row>
    <row r="348">
      <c r="A348" s="129">
        <v>44543.0</v>
      </c>
      <c r="B348" s="129">
        <v>44510.0</v>
      </c>
      <c r="C348" s="128">
        <v>2021.0</v>
      </c>
      <c r="D348" s="128">
        <v>12.0</v>
      </c>
      <c r="E348" s="128">
        <v>2.0</v>
      </c>
      <c r="F348" s="128">
        <v>2021.0</v>
      </c>
      <c r="G348" s="128">
        <v>12.0</v>
      </c>
      <c r="H348" s="128">
        <v>13.0</v>
      </c>
      <c r="I348" s="128" t="s">
        <v>83</v>
      </c>
      <c r="J348" s="99"/>
      <c r="K348" s="99"/>
      <c r="L348" s="141" t="str">
        <f>IF(J348-K348=0,,IFERROR(K348-J348-휴게시간-VLOOKUP(A348,지정휴게시간,2,FALSE),K348-J348-휴게시간))</f>
        <v/>
      </c>
      <c r="M348" s="142" t="str">
        <f>IFERROR(VLOOKUP(Text(A348,"m월 d일"),양력휴일,2,FALSE),IFERROR(VLOOKUP(Text(B348,"m월 d일"),음력휴일,2,FALSE),IFERROR(VLOOKUP(A348,양력지정휴일,2,FALSE), IFERROR(VLOOKUP(B348,음력지정휴일,2,FALSE), ""))))</f>
        <v/>
      </c>
      <c r="N348" s="128"/>
      <c r="O348" s="128" t="str">
        <f>IFERROR(VLOOKUP(N348,연차지정일수,2,FALSE),"")</f>
        <v/>
      </c>
      <c r="P348" s="143"/>
      <c r="Q348" s="2"/>
    </row>
    <row r="349">
      <c r="A349" s="129">
        <v>44544.0</v>
      </c>
      <c r="B349" s="129">
        <v>44511.0</v>
      </c>
      <c r="C349" s="128">
        <v>2021.0</v>
      </c>
      <c r="D349" s="128">
        <v>12.0</v>
      </c>
      <c r="E349" s="128">
        <v>2.0</v>
      </c>
      <c r="F349" s="128">
        <v>2021.0</v>
      </c>
      <c r="G349" s="128">
        <v>12.0</v>
      </c>
      <c r="H349" s="128">
        <v>14.0</v>
      </c>
      <c r="I349" s="128" t="s">
        <v>160</v>
      </c>
      <c r="J349" s="99"/>
      <c r="K349" s="99"/>
      <c r="L349" s="141" t="str">
        <f>IF(J349-K349=0,,IFERROR(K349-J349-휴게시간-VLOOKUP(A349,지정휴게시간,2,FALSE),K349-J349-휴게시간))</f>
        <v/>
      </c>
      <c r="M349" s="142" t="str">
        <f>IFERROR(VLOOKUP(Text(A349,"m월 d일"),양력휴일,2,FALSE),IFERROR(VLOOKUP(Text(B349,"m월 d일"),음력휴일,2,FALSE),IFERROR(VLOOKUP(A349,양력지정휴일,2,FALSE), IFERROR(VLOOKUP(B349,음력지정휴일,2,FALSE), ""))))</f>
        <v/>
      </c>
      <c r="N349" s="128"/>
      <c r="O349" s="128" t="str">
        <f>IFERROR(VLOOKUP(N349,연차지정일수,2,FALSE),"")</f>
        <v/>
      </c>
      <c r="P349" s="143"/>
      <c r="Q349" s="2"/>
    </row>
    <row r="350">
      <c r="A350" s="129">
        <v>44545.0</v>
      </c>
      <c r="B350" s="129">
        <v>44512.0</v>
      </c>
      <c r="C350" s="128">
        <v>2021.0</v>
      </c>
      <c r="D350" s="128">
        <v>12.0</v>
      </c>
      <c r="E350" s="128">
        <v>2.0</v>
      </c>
      <c r="F350" s="128">
        <v>2021.0</v>
      </c>
      <c r="G350" s="128">
        <v>12.0</v>
      </c>
      <c r="H350" s="128">
        <v>15.0</v>
      </c>
      <c r="I350" s="128" t="s">
        <v>161</v>
      </c>
      <c r="J350" s="99"/>
      <c r="K350" s="99"/>
      <c r="L350" s="141" t="str">
        <f>IF(J350-K350=0,,IFERROR(K350-J350-휴게시간-VLOOKUP(A350,지정휴게시간,2,FALSE),K350-J350-휴게시간))</f>
        <v/>
      </c>
      <c r="M350" s="142" t="str">
        <f>IFERROR(VLOOKUP(Text(A350,"m월 d일"),양력휴일,2,FALSE),IFERROR(VLOOKUP(Text(B350,"m월 d일"),음력휴일,2,FALSE),IFERROR(VLOOKUP(A350,양력지정휴일,2,FALSE), IFERROR(VLOOKUP(B350,음력지정휴일,2,FALSE), ""))))</f>
        <v/>
      </c>
      <c r="N350" s="128"/>
      <c r="O350" s="128" t="str">
        <f>IFERROR(VLOOKUP(N350,연차지정일수,2,FALSE),"")</f>
        <v/>
      </c>
      <c r="P350" s="143"/>
      <c r="Q350" s="2"/>
    </row>
    <row r="351">
      <c r="A351" s="129">
        <v>44546.0</v>
      </c>
      <c r="B351" s="129">
        <v>44513.0</v>
      </c>
      <c r="C351" s="128">
        <v>2021.0</v>
      </c>
      <c r="D351" s="128">
        <v>12.0</v>
      </c>
      <c r="E351" s="128">
        <v>2.0</v>
      </c>
      <c r="F351" s="128">
        <v>2021.0</v>
      </c>
      <c r="G351" s="128">
        <v>12.0</v>
      </c>
      <c r="H351" s="128">
        <v>16.0</v>
      </c>
      <c r="I351" s="128" t="s">
        <v>162</v>
      </c>
      <c r="J351" s="99"/>
      <c r="K351" s="99"/>
      <c r="L351" s="141" t="str">
        <f>IF(J351-K351=0,,IFERROR(K351-J351-휴게시간-VLOOKUP(A351,지정휴게시간,2,FALSE),K351-J351-휴게시간))</f>
        <v/>
      </c>
      <c r="M351" s="142" t="str">
        <f>IFERROR(VLOOKUP(Text(A351,"m월 d일"),양력휴일,2,FALSE),IFERROR(VLOOKUP(Text(B351,"m월 d일"),음력휴일,2,FALSE),IFERROR(VLOOKUP(A351,양력지정휴일,2,FALSE), IFERROR(VLOOKUP(B351,음력지정휴일,2,FALSE), ""))))</f>
        <v/>
      </c>
      <c r="N351" s="128"/>
      <c r="O351" s="128" t="str">
        <f>IFERROR(VLOOKUP(N351,연차지정일수,2,FALSE),"")</f>
        <v/>
      </c>
      <c r="P351" s="143"/>
      <c r="Q351" s="2"/>
    </row>
    <row r="352">
      <c r="A352" s="129">
        <v>44547.0</v>
      </c>
      <c r="B352" s="129">
        <v>44514.0</v>
      </c>
      <c r="C352" s="128">
        <v>2021.0</v>
      </c>
      <c r="D352" s="128">
        <v>12.0</v>
      </c>
      <c r="E352" s="128">
        <v>2.0</v>
      </c>
      <c r="F352" s="128">
        <v>2021.0</v>
      </c>
      <c r="G352" s="128">
        <v>12.0</v>
      </c>
      <c r="H352" s="128">
        <v>17.0</v>
      </c>
      <c r="I352" s="128" t="s">
        <v>158</v>
      </c>
      <c r="J352" s="99"/>
      <c r="K352" s="99"/>
      <c r="L352" s="141" t="str">
        <f>IF(J352-K352=0,,IFERROR(K352-J352-휴게시간-VLOOKUP(A352,지정휴게시간,2,FALSE),K352-J352-휴게시간))</f>
        <v/>
      </c>
      <c r="M352" s="142" t="str">
        <f>IFERROR(VLOOKUP(Text(A352,"m월 d일"),양력휴일,2,FALSE),IFERROR(VLOOKUP(Text(B352,"m월 d일"),음력휴일,2,FALSE),IFERROR(VLOOKUP(A352,양력지정휴일,2,FALSE), IFERROR(VLOOKUP(B352,음력지정휴일,2,FALSE), ""))))</f>
        <v/>
      </c>
      <c r="N352" s="128"/>
      <c r="O352" s="128" t="str">
        <f>IFERROR(VLOOKUP(N352,연차지정일수,2,FALSE),"")</f>
        <v/>
      </c>
      <c r="P352" s="143"/>
      <c r="Q352" s="2"/>
    </row>
    <row r="353">
      <c r="A353" s="129">
        <v>44548.0</v>
      </c>
      <c r="B353" s="129">
        <v>44515.0</v>
      </c>
      <c r="C353" s="128">
        <v>2021.0</v>
      </c>
      <c r="D353" s="128">
        <v>12.0</v>
      </c>
      <c r="E353" s="128">
        <v>2.0</v>
      </c>
      <c r="F353" s="128">
        <v>2021.0</v>
      </c>
      <c r="G353" s="128">
        <v>12.0</v>
      </c>
      <c r="H353" s="128">
        <v>18.0</v>
      </c>
      <c r="I353" s="128" t="s">
        <v>159</v>
      </c>
      <c r="J353" s="132"/>
      <c r="K353" s="132"/>
      <c r="L353" s="141" t="str">
        <f>IF(J353-K353=0,,IFERROR(K353-J353-휴게시간-VLOOKUP(A353,지정휴게시간,2,FALSE),K353-J353-휴게시간))</f>
        <v/>
      </c>
      <c r="M353" s="142" t="str">
        <f>IFERROR(VLOOKUP(Text(A353,"m월 d일"),양력휴일,2,FALSE),IFERROR(VLOOKUP(Text(B353,"m월 d일"),음력휴일,2,FALSE),IFERROR(VLOOKUP(A353,양력지정휴일,2,FALSE), IFERROR(VLOOKUP(B353,음력지정휴일,2,FALSE), ""))))</f>
        <v/>
      </c>
      <c r="N353" s="128"/>
      <c r="O353" s="128" t="str">
        <f>IFERROR(VLOOKUP(N353,연차지정일수,2,FALSE),"")</f>
        <v/>
      </c>
      <c r="P353" s="143"/>
      <c r="Q353" s="2"/>
    </row>
    <row r="354">
      <c r="A354" s="129">
        <v>44549.0</v>
      </c>
      <c r="B354" s="129">
        <v>44516.0</v>
      </c>
      <c r="C354" s="128">
        <v>2021.0</v>
      </c>
      <c r="D354" s="128">
        <v>12.0</v>
      </c>
      <c r="E354" s="128">
        <v>2.0</v>
      </c>
      <c r="F354" s="128">
        <v>2021.0</v>
      </c>
      <c r="G354" s="128">
        <v>12.0</v>
      </c>
      <c r="H354" s="128">
        <v>19.0</v>
      </c>
      <c r="I354" s="128" t="s">
        <v>156</v>
      </c>
      <c r="J354" s="99"/>
      <c r="K354" s="99"/>
      <c r="L354" s="141" t="str">
        <f>IF(J354-K354=0,,IFERROR(K354-J354-휴게시간-VLOOKUP(A354,지정휴게시간,2,FALSE),K354-J354-휴게시간))</f>
        <v/>
      </c>
      <c r="M354" s="142" t="str">
        <f>IFERROR(VLOOKUP(Text(A354,"m월 d일"),양력휴일,2,FALSE),IFERROR(VLOOKUP(Text(B354,"m월 d일"),음력휴일,2,FALSE),IFERROR(VLOOKUP(A354,양력지정휴일,2,FALSE), IFERROR(VLOOKUP(B354,음력지정휴일,2,FALSE), ""))))</f>
        <v/>
      </c>
      <c r="N354" s="128"/>
      <c r="O354" s="128" t="str">
        <f>IFERROR(VLOOKUP(N354,연차지정일수,2,FALSE),"")</f>
        <v/>
      </c>
      <c r="P354" s="143"/>
      <c r="Q354" s="2"/>
    </row>
    <row r="355">
      <c r="A355" s="129">
        <v>44550.0</v>
      </c>
      <c r="B355" s="129">
        <v>44517.0</v>
      </c>
      <c r="C355" s="128">
        <v>2021.0</v>
      </c>
      <c r="D355" s="128">
        <v>12.0</v>
      </c>
      <c r="E355" s="128">
        <v>3.0</v>
      </c>
      <c r="F355" s="128">
        <v>2021.0</v>
      </c>
      <c r="G355" s="128">
        <v>12.0</v>
      </c>
      <c r="H355" s="128">
        <v>20.0</v>
      </c>
      <c r="I355" s="128" t="s">
        <v>83</v>
      </c>
      <c r="J355" s="99"/>
      <c r="K355" s="99"/>
      <c r="L355" s="141" t="str">
        <f>IF(J355-K355=0,,IFERROR(K355-J355-휴게시간-VLOOKUP(A355,지정휴게시간,2,FALSE),K355-J355-휴게시간))</f>
        <v/>
      </c>
      <c r="M355" s="142" t="str">
        <f>IFERROR(VLOOKUP(Text(A355,"m월 d일"),양력휴일,2,FALSE),IFERROR(VLOOKUP(Text(B355,"m월 d일"),음력휴일,2,FALSE),IFERROR(VLOOKUP(A355,양력지정휴일,2,FALSE), IFERROR(VLOOKUP(B355,음력지정휴일,2,FALSE), ""))))</f>
        <v/>
      </c>
      <c r="N355" s="128"/>
      <c r="O355" s="128" t="str">
        <f>IFERROR(VLOOKUP(N355,연차지정일수,2,FALSE),"")</f>
        <v/>
      </c>
      <c r="P355" s="143"/>
      <c r="Q355" s="2"/>
    </row>
    <row r="356">
      <c r="A356" s="129">
        <v>44551.0</v>
      </c>
      <c r="B356" s="129">
        <v>44518.0</v>
      </c>
      <c r="C356" s="128">
        <v>2021.0</v>
      </c>
      <c r="D356" s="128">
        <v>12.0</v>
      </c>
      <c r="E356" s="128">
        <v>3.0</v>
      </c>
      <c r="F356" s="128">
        <v>2021.0</v>
      </c>
      <c r="G356" s="128">
        <v>12.0</v>
      </c>
      <c r="H356" s="128">
        <v>21.0</v>
      </c>
      <c r="I356" s="128" t="s">
        <v>160</v>
      </c>
      <c r="J356" s="99"/>
      <c r="K356" s="99"/>
      <c r="L356" s="141" t="str">
        <f>IF(J356-K356=0,,IFERROR(K356-J356-휴게시간-VLOOKUP(A356,지정휴게시간,2,FALSE),K356-J356-휴게시간))</f>
        <v/>
      </c>
      <c r="M356" s="142" t="str">
        <f>IFERROR(VLOOKUP(Text(A356,"m월 d일"),양력휴일,2,FALSE),IFERROR(VLOOKUP(Text(B356,"m월 d일"),음력휴일,2,FALSE),IFERROR(VLOOKUP(A356,양력지정휴일,2,FALSE), IFERROR(VLOOKUP(B356,음력지정휴일,2,FALSE), ""))))</f>
        <v/>
      </c>
      <c r="N356" s="128"/>
      <c r="O356" s="128" t="str">
        <f>IFERROR(VLOOKUP(N356,연차지정일수,2,FALSE),"")</f>
        <v/>
      </c>
      <c r="P356" s="143"/>
      <c r="Q356" s="2"/>
    </row>
    <row r="357">
      <c r="A357" s="129">
        <v>44552.0</v>
      </c>
      <c r="B357" s="129">
        <v>44519.0</v>
      </c>
      <c r="C357" s="128">
        <v>2021.0</v>
      </c>
      <c r="D357" s="128">
        <v>12.0</v>
      </c>
      <c r="E357" s="128">
        <v>3.0</v>
      </c>
      <c r="F357" s="128">
        <v>2021.0</v>
      </c>
      <c r="G357" s="128">
        <v>12.0</v>
      </c>
      <c r="H357" s="128">
        <v>22.0</v>
      </c>
      <c r="I357" s="128" t="s">
        <v>161</v>
      </c>
      <c r="J357" s="99"/>
      <c r="K357" s="99"/>
      <c r="L357" s="141" t="str">
        <f>IF(J357-K357=0,,IFERROR(K357-J357-휴게시간-VLOOKUP(A357,지정휴게시간,2,FALSE),K357-J357-휴게시간))</f>
        <v/>
      </c>
      <c r="M357" s="142" t="str">
        <f>IFERROR(VLOOKUP(Text(A357,"m월 d일"),양력휴일,2,FALSE),IFERROR(VLOOKUP(Text(B357,"m월 d일"),음력휴일,2,FALSE),IFERROR(VLOOKUP(A357,양력지정휴일,2,FALSE), IFERROR(VLOOKUP(B357,음력지정휴일,2,FALSE), ""))))</f>
        <v/>
      </c>
      <c r="N357" s="128"/>
      <c r="O357" s="128" t="str">
        <f>IFERROR(VLOOKUP(N357,연차지정일수,2,FALSE),"")</f>
        <v/>
      </c>
      <c r="P357" s="143"/>
      <c r="Q357" s="2"/>
    </row>
    <row r="358">
      <c r="A358" s="129">
        <v>44553.0</v>
      </c>
      <c r="B358" s="129">
        <v>44520.0</v>
      </c>
      <c r="C358" s="128">
        <v>2021.0</v>
      </c>
      <c r="D358" s="128">
        <v>12.0</v>
      </c>
      <c r="E358" s="128">
        <v>3.0</v>
      </c>
      <c r="F358" s="128">
        <v>2021.0</v>
      </c>
      <c r="G358" s="128">
        <v>12.0</v>
      </c>
      <c r="H358" s="128">
        <v>23.0</v>
      </c>
      <c r="I358" s="128" t="s">
        <v>162</v>
      </c>
      <c r="J358" s="99"/>
      <c r="K358" s="99"/>
      <c r="L358" s="141" t="str">
        <f>IF(J358-K358=0,,IFERROR(K358-J358-휴게시간-VLOOKUP(A358,지정휴게시간,2,FALSE),K358-J358-휴게시간))</f>
        <v/>
      </c>
      <c r="M358" s="142" t="str">
        <f>IFERROR(VLOOKUP(Text(A358,"m월 d일"),양력휴일,2,FALSE),IFERROR(VLOOKUP(Text(B358,"m월 d일"),음력휴일,2,FALSE),IFERROR(VLOOKUP(A358,양력지정휴일,2,FALSE), IFERROR(VLOOKUP(B358,음력지정휴일,2,FALSE), ""))))</f>
        <v/>
      </c>
      <c r="N358" s="128"/>
      <c r="O358" s="128" t="str">
        <f>IFERROR(VLOOKUP(N358,연차지정일수,2,FALSE),"")</f>
        <v/>
      </c>
      <c r="P358" s="143"/>
      <c r="Q358" s="2"/>
    </row>
    <row r="359">
      <c r="A359" s="129">
        <v>44554.0</v>
      </c>
      <c r="B359" s="129">
        <v>44521.0</v>
      </c>
      <c r="C359" s="128">
        <v>2021.0</v>
      </c>
      <c r="D359" s="128">
        <v>12.0</v>
      </c>
      <c r="E359" s="128">
        <v>3.0</v>
      </c>
      <c r="F359" s="128">
        <v>2021.0</v>
      </c>
      <c r="G359" s="128">
        <v>12.0</v>
      </c>
      <c r="H359" s="128">
        <v>24.0</v>
      </c>
      <c r="I359" s="128" t="s">
        <v>158</v>
      </c>
      <c r="J359" s="132"/>
      <c r="K359" s="132"/>
      <c r="L359" s="141" t="str">
        <f>IF(J359-K359=0,,IFERROR(K359-J359-휴게시간-VLOOKUP(A359,지정휴게시간,2,FALSE),K359-J359-휴게시간))</f>
        <v/>
      </c>
      <c r="M359" s="142" t="str">
        <f>IFERROR(VLOOKUP(Text(A359,"m월 d일"),양력휴일,2,FALSE),IFERROR(VLOOKUP(Text(B359,"m월 d일"),음력휴일,2,FALSE),IFERROR(VLOOKUP(A359,양력지정휴일,2,FALSE), IFERROR(VLOOKUP(B359,음력지정휴일,2,FALSE), ""))))</f>
        <v/>
      </c>
      <c r="N359" s="128"/>
      <c r="O359" s="128" t="str">
        <f>IFERROR(VLOOKUP(N359,연차지정일수,2,FALSE),"")</f>
        <v/>
      </c>
      <c r="P359" s="143"/>
      <c r="Q359" s="2"/>
    </row>
    <row r="360">
      <c r="A360" s="129">
        <v>44555.0</v>
      </c>
      <c r="B360" s="129">
        <v>44522.0</v>
      </c>
      <c r="C360" s="128">
        <v>2021.0</v>
      </c>
      <c r="D360" s="128">
        <v>12.0</v>
      </c>
      <c r="E360" s="128">
        <v>3.0</v>
      </c>
      <c r="F360" s="128">
        <v>2021.0</v>
      </c>
      <c r="G360" s="128">
        <v>12.0</v>
      </c>
      <c r="H360" s="128">
        <v>25.0</v>
      </c>
      <c r="I360" s="128" t="s">
        <v>159</v>
      </c>
      <c r="J360" s="132"/>
      <c r="K360" s="132"/>
      <c r="L360" s="141" t="str">
        <f>IF(J360-K360=0,,IFERROR(K360-J360-휴게시간-VLOOKUP(A360,지정휴게시간,2,FALSE),K360-J360-휴게시간))</f>
        <v/>
      </c>
      <c r="M360" s="142" t="str">
        <f>IFERROR(VLOOKUP(Text(A360,"m월 d일"),양력휴일,2,FALSE),IFERROR(VLOOKUP(Text(B360,"m월 d일"),음력휴일,2,FALSE),IFERROR(VLOOKUP(A360,양력지정휴일,2,FALSE), IFERROR(VLOOKUP(B360,음력지정휴일,2,FALSE), ""))))</f>
        <v>기독탄신일</v>
      </c>
      <c r="N360" s="128"/>
      <c r="O360" s="128" t="str">
        <f>IFERROR(VLOOKUP(N360,연차지정일수,2,FALSE),"")</f>
        <v/>
      </c>
      <c r="P360" s="143"/>
      <c r="Q360" s="2"/>
    </row>
    <row r="361">
      <c r="A361" s="129">
        <v>44556.0</v>
      </c>
      <c r="B361" s="129">
        <v>44523.0</v>
      </c>
      <c r="C361" s="128">
        <v>2021.0</v>
      </c>
      <c r="D361" s="128">
        <v>12.0</v>
      </c>
      <c r="E361" s="128">
        <v>3.0</v>
      </c>
      <c r="F361" s="128">
        <v>2021.0</v>
      </c>
      <c r="G361" s="128">
        <v>12.0</v>
      </c>
      <c r="H361" s="128">
        <v>26.0</v>
      </c>
      <c r="I361" s="128" t="s">
        <v>156</v>
      </c>
      <c r="J361" s="99"/>
      <c r="K361" s="99"/>
      <c r="L361" s="141" t="str">
        <f>IF(J361-K361=0,,IFERROR(K361-J361-휴게시간-VLOOKUP(A361,지정휴게시간,2,FALSE),K361-J361-휴게시간))</f>
        <v/>
      </c>
      <c r="M361" s="142" t="str">
        <f>IFERROR(VLOOKUP(Text(A361,"m월 d일"),양력휴일,2,FALSE),IFERROR(VLOOKUP(Text(B361,"m월 d일"),음력휴일,2,FALSE),IFERROR(VLOOKUP(A361,양력지정휴일,2,FALSE), IFERROR(VLOOKUP(B361,음력지정휴일,2,FALSE), ""))))</f>
        <v/>
      </c>
      <c r="N361" s="128"/>
      <c r="O361" s="128" t="str">
        <f>IFERROR(VLOOKUP(N361,연차지정일수,2,FALSE),"")</f>
        <v/>
      </c>
      <c r="P361" s="143"/>
      <c r="Q361" s="2"/>
    </row>
    <row r="362">
      <c r="A362" s="129">
        <v>44557.0</v>
      </c>
      <c r="B362" s="129">
        <v>44524.0</v>
      </c>
      <c r="C362" s="128">
        <v>2021.0</v>
      </c>
      <c r="D362" s="128">
        <v>12.0</v>
      </c>
      <c r="E362" s="128">
        <v>4.0</v>
      </c>
      <c r="F362" s="128">
        <v>2021.0</v>
      </c>
      <c r="G362" s="128">
        <v>12.0</v>
      </c>
      <c r="H362" s="128">
        <v>27.0</v>
      </c>
      <c r="I362" s="128" t="s">
        <v>83</v>
      </c>
      <c r="J362" s="99"/>
      <c r="K362" s="99"/>
      <c r="L362" s="141" t="str">
        <f>IF(J362-K362=0,,IFERROR(K362-J362-휴게시간-VLOOKUP(A362,지정휴게시간,2,FALSE),K362-J362-휴게시간))</f>
        <v/>
      </c>
      <c r="M362" s="142" t="str">
        <f>IFERROR(VLOOKUP(Text(A362,"m월 d일"),양력휴일,2,FALSE),IFERROR(VLOOKUP(Text(B362,"m월 d일"),음력휴일,2,FALSE),IFERROR(VLOOKUP(A362,양력지정휴일,2,FALSE), IFERROR(VLOOKUP(B362,음력지정휴일,2,FALSE), ""))))</f>
        <v/>
      </c>
      <c r="N362" s="128"/>
      <c r="O362" s="128" t="str">
        <f>IFERROR(VLOOKUP(N362,연차지정일수,2,FALSE),"")</f>
        <v/>
      </c>
      <c r="P362" s="143"/>
      <c r="Q362" s="2"/>
    </row>
    <row r="363">
      <c r="A363" s="129">
        <v>44558.0</v>
      </c>
      <c r="B363" s="129">
        <v>44525.0</v>
      </c>
      <c r="C363" s="128">
        <v>2021.0</v>
      </c>
      <c r="D363" s="128">
        <v>12.0</v>
      </c>
      <c r="E363" s="128">
        <v>4.0</v>
      </c>
      <c r="F363" s="128">
        <v>2021.0</v>
      </c>
      <c r="G363" s="128">
        <v>12.0</v>
      </c>
      <c r="H363" s="128">
        <v>28.0</v>
      </c>
      <c r="I363" s="128" t="s">
        <v>160</v>
      </c>
      <c r="J363" s="99"/>
      <c r="K363" s="99"/>
      <c r="L363" s="141" t="str">
        <f>IF(J363-K363=0,,IFERROR(K363-J363-휴게시간-VLOOKUP(A363,지정휴게시간,2,FALSE),K363-J363-휴게시간))</f>
        <v/>
      </c>
      <c r="M363" s="142" t="str">
        <f>IFERROR(VLOOKUP(Text(A363,"m월 d일"),양력휴일,2,FALSE),IFERROR(VLOOKUP(Text(B363,"m월 d일"),음력휴일,2,FALSE),IFERROR(VLOOKUP(A363,양력지정휴일,2,FALSE), IFERROR(VLOOKUP(B363,음력지정휴일,2,FALSE), ""))))</f>
        <v/>
      </c>
      <c r="N363" s="128"/>
      <c r="O363" s="128" t="str">
        <f>IFERROR(VLOOKUP(N363,연차지정일수,2,FALSE),"")</f>
        <v/>
      </c>
      <c r="P363" s="143"/>
      <c r="Q363" s="2"/>
    </row>
    <row r="364">
      <c r="A364" s="129">
        <v>44559.0</v>
      </c>
      <c r="B364" s="129">
        <v>44526.0</v>
      </c>
      <c r="C364" s="128">
        <v>2021.0</v>
      </c>
      <c r="D364" s="128">
        <v>12.0</v>
      </c>
      <c r="E364" s="128">
        <v>4.0</v>
      </c>
      <c r="F364" s="128">
        <v>2021.0</v>
      </c>
      <c r="G364" s="128">
        <v>12.0</v>
      </c>
      <c r="H364" s="128">
        <v>29.0</v>
      </c>
      <c r="I364" s="128" t="s">
        <v>161</v>
      </c>
      <c r="J364" s="99"/>
      <c r="K364" s="99"/>
      <c r="L364" s="141" t="str">
        <f>IF(J364-K364=0,,IFERROR(K364-J364-휴게시간-VLOOKUP(A364,지정휴게시간,2,FALSE),K364-J364-휴게시간))</f>
        <v/>
      </c>
      <c r="M364" s="142" t="str">
        <f>IFERROR(VLOOKUP(Text(A364,"m월 d일"),양력휴일,2,FALSE),IFERROR(VLOOKUP(Text(B364,"m월 d일"),음력휴일,2,FALSE),IFERROR(VLOOKUP(A364,양력지정휴일,2,FALSE), IFERROR(VLOOKUP(B364,음력지정휴일,2,FALSE), ""))))</f>
        <v/>
      </c>
      <c r="N364" s="128"/>
      <c r="O364" s="128" t="str">
        <f>IFERROR(VLOOKUP(N364,연차지정일수,2,FALSE),"")</f>
        <v/>
      </c>
      <c r="P364" s="143"/>
      <c r="Q364" s="2"/>
    </row>
    <row r="365">
      <c r="A365" s="129">
        <v>44560.0</v>
      </c>
      <c r="B365" s="129">
        <v>44527.0</v>
      </c>
      <c r="C365" s="128">
        <v>2021.0</v>
      </c>
      <c r="D365" s="128">
        <v>12.0</v>
      </c>
      <c r="E365" s="128">
        <v>4.0</v>
      </c>
      <c r="F365" s="128">
        <v>2021.0</v>
      </c>
      <c r="G365" s="128">
        <v>12.0</v>
      </c>
      <c r="H365" s="128">
        <v>30.0</v>
      </c>
      <c r="I365" s="128" t="s">
        <v>162</v>
      </c>
      <c r="J365" s="99"/>
      <c r="K365" s="99"/>
      <c r="L365" s="141" t="str">
        <f>IF(J365-K365=0,,IFERROR(K365-J365-휴게시간-VLOOKUP(A365,지정휴게시간,2,FALSE),K365-J365-휴게시간))</f>
        <v/>
      </c>
      <c r="M365" s="142" t="str">
        <f>IFERROR(VLOOKUP(Text(A365,"m월 d일"),양력휴일,2,FALSE),IFERROR(VLOOKUP(Text(B365,"m월 d일"),음력휴일,2,FALSE),IFERROR(VLOOKUP(A365,양력지정휴일,2,FALSE), IFERROR(VLOOKUP(B365,음력지정휴일,2,FALSE), ""))))</f>
        <v/>
      </c>
      <c r="N365" s="128"/>
      <c r="O365" s="128" t="str">
        <f>IFERROR(VLOOKUP(N365,연차지정일수,2,FALSE),"")</f>
        <v/>
      </c>
      <c r="P365" s="143"/>
      <c r="Q365" s="2"/>
    </row>
    <row r="366">
      <c r="A366" s="129">
        <v>44561.0</v>
      </c>
      <c r="B366" s="129">
        <v>44528.0</v>
      </c>
      <c r="C366" s="128">
        <v>2021.0</v>
      </c>
      <c r="D366" s="128">
        <v>12.0</v>
      </c>
      <c r="E366" s="128">
        <v>4.0</v>
      </c>
      <c r="F366" s="128">
        <v>2021.0</v>
      </c>
      <c r="G366" s="128">
        <v>12.0</v>
      </c>
      <c r="H366" s="128">
        <v>31.0</v>
      </c>
      <c r="I366" s="128" t="s">
        <v>158</v>
      </c>
      <c r="J366" s="99"/>
      <c r="K366" s="99"/>
      <c r="L366" s="141" t="str">
        <f>IF(J366-K366=0,,IFERROR(K366-J366-휴게시간-VLOOKUP(A366,지정휴게시간,2,FALSE),K366-J366-휴게시간))</f>
        <v/>
      </c>
      <c r="M366" s="142" t="str">
        <f>IFERROR(VLOOKUP(Text(A366,"m월 d일"),양력휴일,2,FALSE),IFERROR(VLOOKUP(Text(B366,"m월 d일"),음력휴일,2,FALSE),IFERROR(VLOOKUP(A366,양력지정휴일,2,FALSE), IFERROR(VLOOKUP(B366,음력지정휴일,2,FALSE), ""))))</f>
        <v/>
      </c>
      <c r="N366" s="128"/>
      <c r="O366" s="128" t="str">
        <f>IFERROR(VLOOKUP(N366,연차지정일수,2,FALSE),"")</f>
        <v/>
      </c>
      <c r="P366" s="143"/>
      <c r="Q366" s="2"/>
    </row>
    <row r="367">
      <c r="A367" s="129">
        <v>44562.0</v>
      </c>
      <c r="B367" s="129">
        <v>44529.0</v>
      </c>
      <c r="C367" s="128">
        <v>2021.0</v>
      </c>
      <c r="D367" s="128">
        <v>12.0</v>
      </c>
      <c r="E367" s="128">
        <v>4.0</v>
      </c>
      <c r="F367" s="128">
        <v>2022.0</v>
      </c>
      <c r="G367" s="128">
        <v>1.0</v>
      </c>
      <c r="H367" s="128">
        <v>1.0</v>
      </c>
      <c r="I367" s="128" t="s">
        <v>159</v>
      </c>
      <c r="J367" s="99"/>
      <c r="K367" s="99"/>
      <c r="L367" s="141" t="str">
        <f>IF(J367-K367=0,,IFERROR(K367-J367-휴게시간-VLOOKUP(A367,지정휴게시간,2,FALSE),K367-J367-휴게시간))</f>
        <v/>
      </c>
      <c r="M367" s="142" t="str">
        <f>IFERROR(VLOOKUP(Text(A367,"m월 d일"),양력휴일,2,FALSE),IFERROR(VLOOKUP(Text(B367,"m월 d일"),음력휴일,2,FALSE),IFERROR(VLOOKUP(A367,양력지정휴일,2,FALSE), IFERROR(VLOOKUP(B367,음력지정휴일,2,FALSE), ""))))</f>
        <v>신정</v>
      </c>
      <c r="N367" s="128"/>
      <c r="O367" s="128" t="str">
        <f>IFERROR(VLOOKUP(N367,연차지정일수,2,FALSE),"")</f>
        <v/>
      </c>
      <c r="P367" s="143"/>
      <c r="Q367" s="2"/>
    </row>
    <row r="368">
      <c r="A368" s="129">
        <v>44563.0</v>
      </c>
      <c r="B368" s="129">
        <v>44530.0</v>
      </c>
      <c r="C368" s="128">
        <v>2021.0</v>
      </c>
      <c r="D368" s="128">
        <v>12.0</v>
      </c>
      <c r="E368" s="128">
        <v>4.0</v>
      </c>
      <c r="F368" s="128">
        <v>2022.0</v>
      </c>
      <c r="G368" s="128">
        <v>1.0</v>
      </c>
      <c r="H368" s="128">
        <v>2.0</v>
      </c>
      <c r="I368" s="128" t="s">
        <v>156</v>
      </c>
      <c r="J368" s="99"/>
      <c r="K368" s="99"/>
      <c r="L368" s="141" t="str">
        <f>IF(J368-K368=0,,IFERROR(K368-J368-휴게시간-VLOOKUP(A368,지정휴게시간,2,FALSE),K368-J368-휴게시간))</f>
        <v/>
      </c>
      <c r="M368" s="142" t="str">
        <f>IFERROR(VLOOKUP(Text(A368,"m월 d일"),양력휴일,2,FALSE),IFERROR(VLOOKUP(Text(B368,"m월 d일"),음력휴일,2,FALSE),IFERROR(VLOOKUP(A368,양력지정휴일,2,FALSE), IFERROR(VLOOKUP(B368,음력지정휴일,2,FALSE), ""))))</f>
        <v/>
      </c>
      <c r="N368" s="128"/>
      <c r="O368" s="128" t="str">
        <f>IFERROR(VLOOKUP(N368,연차지정일수,2,FALSE),"")</f>
        <v/>
      </c>
      <c r="P368" s="143"/>
      <c r="Q368" s="2"/>
    </row>
    <row r="369">
      <c r="A369" s="129">
        <v>44564.0</v>
      </c>
      <c r="B369" s="129">
        <v>44531.0</v>
      </c>
      <c r="C369" s="128">
        <v>2022.0</v>
      </c>
      <c r="D369" s="128">
        <v>1.0</v>
      </c>
      <c r="E369" s="128">
        <v>1.0</v>
      </c>
      <c r="F369" s="128">
        <v>2022.0</v>
      </c>
      <c r="G369" s="128">
        <v>1.0</v>
      </c>
      <c r="H369" s="128">
        <v>3.0</v>
      </c>
      <c r="I369" s="128" t="s">
        <v>83</v>
      </c>
      <c r="J369" s="99"/>
      <c r="K369" s="99"/>
      <c r="L369" s="141" t="str">
        <f>IF(J369-K369=0,,IFERROR(K369-J369-휴게시간-VLOOKUP(A369,지정휴게시간,2,FALSE),K369-J369-휴게시간))</f>
        <v/>
      </c>
      <c r="M369" s="142" t="str">
        <f>IFERROR(VLOOKUP(Text(A369,"m월 d일"),양력휴일,2,FALSE),IFERROR(VLOOKUP(Text(B369,"m월 d일"),음력휴일,2,FALSE),IFERROR(VLOOKUP(A369,양력지정휴일,2,FALSE), IFERROR(VLOOKUP(B369,음력지정휴일,2,FALSE), ""))))</f>
        <v/>
      </c>
      <c r="N369" s="128"/>
      <c r="O369" s="128" t="str">
        <f>IFERROR(VLOOKUP(N369,연차지정일수,2,FALSE),"")</f>
        <v/>
      </c>
      <c r="P369" s="143"/>
      <c r="Q369" s="2"/>
    </row>
    <row r="370">
      <c r="A370" s="129">
        <v>44565.0</v>
      </c>
      <c r="B370" s="129">
        <v>44532.0</v>
      </c>
      <c r="C370" s="128">
        <v>2022.0</v>
      </c>
      <c r="D370" s="128">
        <v>1.0</v>
      </c>
      <c r="E370" s="128">
        <v>1.0</v>
      </c>
      <c r="F370" s="128">
        <v>2022.0</v>
      </c>
      <c r="G370" s="128">
        <v>1.0</v>
      </c>
      <c r="H370" s="128">
        <v>4.0</v>
      </c>
      <c r="I370" s="128" t="s">
        <v>160</v>
      </c>
      <c r="J370" s="99"/>
      <c r="K370" s="99"/>
      <c r="L370" s="141" t="str">
        <f>IF(J370-K370=0,,IFERROR(K370-J370-휴게시간-VLOOKUP(A370,지정휴게시간,2,FALSE),K370-J370-휴게시간))</f>
        <v/>
      </c>
      <c r="M370" s="142" t="str">
        <f>IFERROR(VLOOKUP(Text(A370,"m월 d일"),양력휴일,2,FALSE),IFERROR(VLOOKUP(Text(B370,"m월 d일"),음력휴일,2,FALSE),IFERROR(VLOOKUP(A370,양력지정휴일,2,FALSE), IFERROR(VLOOKUP(B370,음력지정휴일,2,FALSE), ""))))</f>
        <v/>
      </c>
      <c r="N370" s="128"/>
      <c r="O370" s="128" t="str">
        <f>IFERROR(VLOOKUP(N370,연차지정일수,2,FALSE),"")</f>
        <v/>
      </c>
      <c r="P370" s="143"/>
      <c r="Q370" s="2"/>
    </row>
    <row r="371">
      <c r="A371" s="129">
        <v>44566.0</v>
      </c>
      <c r="B371" s="129">
        <v>44533.0</v>
      </c>
      <c r="C371" s="128">
        <v>2022.0</v>
      </c>
      <c r="D371" s="128">
        <v>1.0</v>
      </c>
      <c r="E371" s="128">
        <v>1.0</v>
      </c>
      <c r="F371" s="128">
        <v>2022.0</v>
      </c>
      <c r="G371" s="128">
        <v>1.0</v>
      </c>
      <c r="H371" s="128">
        <v>5.0</v>
      </c>
      <c r="I371" s="128" t="s">
        <v>161</v>
      </c>
      <c r="J371" s="99"/>
      <c r="K371" s="99"/>
      <c r="L371" s="141" t="str">
        <f>IF(J371-K371=0,,IFERROR(K371-J371-휴게시간-VLOOKUP(A371,지정휴게시간,2,FALSE),K371-J371-휴게시간))</f>
        <v/>
      </c>
      <c r="M371" s="142" t="str">
        <f>IFERROR(VLOOKUP(Text(A371,"m월 d일"),양력휴일,2,FALSE),IFERROR(VLOOKUP(Text(B371,"m월 d일"),음력휴일,2,FALSE),IFERROR(VLOOKUP(A371,양력지정휴일,2,FALSE), IFERROR(VLOOKUP(B371,음력지정휴일,2,FALSE), ""))))</f>
        <v/>
      </c>
      <c r="N371" s="128"/>
      <c r="O371" s="128" t="str">
        <f>IFERROR(VLOOKUP(N371,연차지정일수,2,FALSE),"")</f>
        <v/>
      </c>
      <c r="P371" s="143"/>
      <c r="Q371" s="2"/>
    </row>
    <row r="372">
      <c r="A372" s="129">
        <v>44567.0</v>
      </c>
      <c r="B372" s="129">
        <v>44534.0</v>
      </c>
      <c r="C372" s="128">
        <v>2022.0</v>
      </c>
      <c r="D372" s="128">
        <v>1.0</v>
      </c>
      <c r="E372" s="128">
        <v>1.0</v>
      </c>
      <c r="F372" s="128">
        <v>2022.0</v>
      </c>
      <c r="G372" s="128">
        <v>1.0</v>
      </c>
      <c r="H372" s="128">
        <v>6.0</v>
      </c>
      <c r="I372" s="128" t="s">
        <v>162</v>
      </c>
      <c r="J372" s="99"/>
      <c r="K372" s="99"/>
      <c r="L372" s="141" t="str">
        <f>IF(J372-K372=0,,IFERROR(K372-J372-휴게시간-VLOOKUP(A372,지정휴게시간,2,FALSE),K372-J372-휴게시간))</f>
        <v/>
      </c>
      <c r="M372" s="142" t="str">
        <f>IFERROR(VLOOKUP(Text(A372,"m월 d일"),양력휴일,2,FALSE),IFERROR(VLOOKUP(Text(B372,"m월 d일"),음력휴일,2,FALSE),IFERROR(VLOOKUP(A372,양력지정휴일,2,FALSE), IFERROR(VLOOKUP(B372,음력지정휴일,2,FALSE), ""))))</f>
        <v/>
      </c>
      <c r="N372" s="128"/>
      <c r="O372" s="128" t="str">
        <f>IFERROR(VLOOKUP(N372,연차지정일수,2,FALSE),"")</f>
        <v/>
      </c>
      <c r="P372" s="143"/>
      <c r="Q372" s="2"/>
    </row>
    <row r="373">
      <c r="A373" s="129">
        <v>44568.0</v>
      </c>
      <c r="B373" s="129">
        <v>44535.0</v>
      </c>
      <c r="C373" s="128">
        <v>2022.0</v>
      </c>
      <c r="D373" s="128">
        <v>1.0</v>
      </c>
      <c r="E373" s="128">
        <v>1.0</v>
      </c>
      <c r="F373" s="128">
        <v>2022.0</v>
      </c>
      <c r="G373" s="128">
        <v>1.0</v>
      </c>
      <c r="H373" s="128">
        <v>7.0</v>
      </c>
      <c r="I373" s="128" t="s">
        <v>158</v>
      </c>
      <c r="J373" s="99"/>
      <c r="K373" s="99"/>
      <c r="L373" s="141" t="str">
        <f>IF(J373-K373=0,,IFERROR(K373-J373-휴게시간-VLOOKUP(A373,지정휴게시간,2,FALSE),K373-J373-휴게시간))</f>
        <v/>
      </c>
      <c r="M373" s="142" t="str">
        <f>IFERROR(VLOOKUP(Text(A373,"m월 d일"),양력휴일,2,FALSE),IFERROR(VLOOKUP(Text(B373,"m월 d일"),음력휴일,2,FALSE),IFERROR(VLOOKUP(A373,양력지정휴일,2,FALSE), IFERROR(VLOOKUP(B373,음력지정휴일,2,FALSE), ""))))</f>
        <v/>
      </c>
      <c r="N373" s="128"/>
      <c r="O373" s="128" t="str">
        <f>IFERROR(VLOOKUP(N373,연차지정일수,2,FALSE),"")</f>
        <v/>
      </c>
      <c r="P373" s="143"/>
      <c r="Q373" s="2"/>
    </row>
    <row r="374">
      <c r="A374" s="129">
        <v>44569.0</v>
      </c>
      <c r="B374" s="129">
        <v>44536.0</v>
      </c>
      <c r="C374" s="128">
        <v>2022.0</v>
      </c>
      <c r="D374" s="128">
        <v>1.0</v>
      </c>
      <c r="E374" s="128">
        <v>1.0</v>
      </c>
      <c r="F374" s="128">
        <v>2022.0</v>
      </c>
      <c r="G374" s="128">
        <v>1.0</v>
      </c>
      <c r="H374" s="128">
        <v>8.0</v>
      </c>
      <c r="I374" s="128" t="s">
        <v>159</v>
      </c>
      <c r="J374" s="99"/>
      <c r="K374" s="99"/>
      <c r="L374" s="141" t="str">
        <f>IF(J374-K374=0,,IFERROR(K374-J374-휴게시간-VLOOKUP(A374,지정휴게시간,2,FALSE),K374-J374-휴게시간))</f>
        <v/>
      </c>
      <c r="M374" s="142" t="str">
        <f>IFERROR(VLOOKUP(Text(A374,"m월 d일"),양력휴일,2,FALSE),IFERROR(VLOOKUP(Text(B374,"m월 d일"),음력휴일,2,FALSE),IFERROR(VLOOKUP(A374,양력지정휴일,2,FALSE), IFERROR(VLOOKUP(B374,음력지정휴일,2,FALSE), ""))))</f>
        <v/>
      </c>
      <c r="N374" s="128"/>
      <c r="O374" s="128" t="str">
        <f>IFERROR(VLOOKUP(N374,연차지정일수,2,FALSE),"")</f>
        <v/>
      </c>
      <c r="P374" s="143"/>
      <c r="Q374" s="2"/>
    </row>
    <row r="375">
      <c r="A375" s="129">
        <v>44570.0</v>
      </c>
      <c r="B375" s="129">
        <v>44537.0</v>
      </c>
      <c r="C375" s="128">
        <v>2022.0</v>
      </c>
      <c r="D375" s="128">
        <v>1.0</v>
      </c>
      <c r="E375" s="128">
        <v>1.0</v>
      </c>
      <c r="F375" s="128">
        <v>2022.0</v>
      </c>
      <c r="G375" s="128">
        <v>1.0</v>
      </c>
      <c r="H375" s="128">
        <v>9.0</v>
      </c>
      <c r="I375" s="128" t="s">
        <v>156</v>
      </c>
      <c r="J375" s="99"/>
      <c r="K375" s="99"/>
      <c r="L375" s="141" t="str">
        <f>IF(J375-K375=0,,IFERROR(K375-J375-휴게시간-VLOOKUP(A375,지정휴게시간,2,FALSE),K375-J375-휴게시간))</f>
        <v/>
      </c>
      <c r="M375" s="142" t="str">
        <f>IFERROR(VLOOKUP(Text(A375,"m월 d일"),양력휴일,2,FALSE),IFERROR(VLOOKUP(Text(B375,"m월 d일"),음력휴일,2,FALSE),IFERROR(VLOOKUP(A375,양력지정휴일,2,FALSE), IFERROR(VLOOKUP(B375,음력지정휴일,2,FALSE), ""))))</f>
        <v/>
      </c>
      <c r="N375" s="128"/>
      <c r="O375" s="128" t="str">
        <f>IFERROR(VLOOKUP(N375,연차지정일수,2,FALSE),"")</f>
        <v/>
      </c>
      <c r="P375" s="143"/>
      <c r="Q375" s="2"/>
    </row>
    <row r="376">
      <c r="A376" s="129">
        <v>44571.0</v>
      </c>
      <c r="B376" s="129">
        <v>44538.0</v>
      </c>
      <c r="C376" s="128">
        <v>2022.0</v>
      </c>
      <c r="D376" s="128">
        <v>1.0</v>
      </c>
      <c r="E376" s="128">
        <v>2.0</v>
      </c>
      <c r="F376" s="128">
        <v>2022.0</v>
      </c>
      <c r="G376" s="128">
        <v>1.0</v>
      </c>
      <c r="H376" s="128">
        <v>10.0</v>
      </c>
      <c r="I376" s="128" t="s">
        <v>83</v>
      </c>
      <c r="J376" s="99"/>
      <c r="K376" s="99"/>
      <c r="L376" s="141" t="str">
        <f>IF(J376-K376=0,,IFERROR(K376-J376-휴게시간-VLOOKUP(A376,지정휴게시간,2,FALSE),K376-J376-휴게시간))</f>
        <v/>
      </c>
      <c r="M376" s="142" t="str">
        <f>IFERROR(VLOOKUP(Text(A376,"m월 d일"),양력휴일,2,FALSE),IFERROR(VLOOKUP(Text(B376,"m월 d일"),음력휴일,2,FALSE),IFERROR(VLOOKUP(A376,양력지정휴일,2,FALSE), IFERROR(VLOOKUP(B376,음력지정휴일,2,FALSE), ""))))</f>
        <v/>
      </c>
      <c r="N376" s="128"/>
      <c r="O376" s="128" t="str">
        <f>IFERROR(VLOOKUP(N376,연차지정일수,2,FALSE),"")</f>
        <v/>
      </c>
      <c r="P376" s="143"/>
      <c r="Q376" s="2"/>
    </row>
    <row r="377">
      <c r="A377" s="129">
        <v>44572.0</v>
      </c>
      <c r="B377" s="129">
        <v>44539.0</v>
      </c>
      <c r="C377" s="128">
        <v>2022.0</v>
      </c>
      <c r="D377" s="128">
        <v>1.0</v>
      </c>
      <c r="E377" s="128">
        <v>2.0</v>
      </c>
      <c r="F377" s="128">
        <v>2022.0</v>
      </c>
      <c r="G377" s="128">
        <v>1.0</v>
      </c>
      <c r="H377" s="128">
        <v>11.0</v>
      </c>
      <c r="I377" s="128" t="s">
        <v>160</v>
      </c>
      <c r="J377" s="99"/>
      <c r="K377" s="99"/>
      <c r="L377" s="141" t="str">
        <f>IF(J377-K377=0,,IFERROR(K377-J377-휴게시간-VLOOKUP(A377,지정휴게시간,2,FALSE),K377-J377-휴게시간))</f>
        <v/>
      </c>
      <c r="M377" s="142" t="str">
        <f>IFERROR(VLOOKUP(Text(A377,"m월 d일"),양력휴일,2,FALSE),IFERROR(VLOOKUP(Text(B377,"m월 d일"),음력휴일,2,FALSE),IFERROR(VLOOKUP(A377,양력지정휴일,2,FALSE), IFERROR(VLOOKUP(B377,음력지정휴일,2,FALSE), ""))))</f>
        <v/>
      </c>
      <c r="N377" s="128"/>
      <c r="O377" s="128" t="str">
        <f>IFERROR(VLOOKUP(N377,연차지정일수,2,FALSE),"")</f>
        <v/>
      </c>
      <c r="P377" s="143"/>
      <c r="Q377" s="2"/>
    </row>
    <row r="378">
      <c r="A378" s="129">
        <v>44573.0</v>
      </c>
      <c r="B378" s="129">
        <v>44540.0</v>
      </c>
      <c r="C378" s="128">
        <v>2022.0</v>
      </c>
      <c r="D378" s="128">
        <v>1.0</v>
      </c>
      <c r="E378" s="128">
        <v>2.0</v>
      </c>
      <c r="F378" s="128">
        <v>2022.0</v>
      </c>
      <c r="G378" s="128">
        <v>1.0</v>
      </c>
      <c r="H378" s="128">
        <v>12.0</v>
      </c>
      <c r="I378" s="128" t="s">
        <v>161</v>
      </c>
      <c r="J378" s="99"/>
      <c r="K378" s="99"/>
      <c r="L378" s="141" t="str">
        <f>IF(J378-K378=0,,IFERROR(K378-J378-휴게시간-VLOOKUP(A378,지정휴게시간,2,FALSE),K378-J378-휴게시간))</f>
        <v/>
      </c>
      <c r="M378" s="142" t="str">
        <f>IFERROR(VLOOKUP(Text(A378,"m월 d일"),양력휴일,2,FALSE),IFERROR(VLOOKUP(Text(B378,"m월 d일"),음력휴일,2,FALSE),IFERROR(VLOOKUP(A378,양력지정휴일,2,FALSE), IFERROR(VLOOKUP(B378,음력지정휴일,2,FALSE), ""))))</f>
        <v/>
      </c>
      <c r="N378" s="128"/>
      <c r="O378" s="128" t="str">
        <f>IFERROR(VLOOKUP(N378,연차지정일수,2,FALSE),"")</f>
        <v/>
      </c>
      <c r="P378" s="143"/>
      <c r="Q378" s="2"/>
    </row>
    <row r="379">
      <c r="A379" s="129">
        <v>44574.0</v>
      </c>
      <c r="B379" s="129">
        <v>44541.0</v>
      </c>
      <c r="C379" s="128">
        <v>2022.0</v>
      </c>
      <c r="D379" s="128">
        <v>1.0</v>
      </c>
      <c r="E379" s="128">
        <v>2.0</v>
      </c>
      <c r="F379" s="128">
        <v>2022.0</v>
      </c>
      <c r="G379" s="128">
        <v>1.0</v>
      </c>
      <c r="H379" s="128">
        <v>13.0</v>
      </c>
      <c r="I379" s="128" t="s">
        <v>162</v>
      </c>
      <c r="J379" s="99"/>
      <c r="K379" s="99"/>
      <c r="L379" s="141" t="str">
        <f>IF(J379-K379=0,,IFERROR(K379-J379-휴게시간-VLOOKUP(A379,지정휴게시간,2,FALSE),K379-J379-휴게시간))</f>
        <v/>
      </c>
      <c r="M379" s="142" t="str">
        <f>IFERROR(VLOOKUP(Text(A379,"m월 d일"),양력휴일,2,FALSE),IFERROR(VLOOKUP(Text(B379,"m월 d일"),음력휴일,2,FALSE),IFERROR(VLOOKUP(A379,양력지정휴일,2,FALSE), IFERROR(VLOOKUP(B379,음력지정휴일,2,FALSE), ""))))</f>
        <v/>
      </c>
      <c r="N379" s="128"/>
      <c r="O379" s="128" t="str">
        <f>IFERROR(VLOOKUP(N379,연차지정일수,2,FALSE),"")</f>
        <v/>
      </c>
      <c r="P379" s="143"/>
      <c r="Q379" s="2"/>
    </row>
    <row r="380">
      <c r="A380" s="129">
        <v>44575.0</v>
      </c>
      <c r="B380" s="129">
        <v>44542.0</v>
      </c>
      <c r="C380" s="128">
        <v>2022.0</v>
      </c>
      <c r="D380" s="128">
        <v>1.0</v>
      </c>
      <c r="E380" s="128">
        <v>2.0</v>
      </c>
      <c r="F380" s="128">
        <v>2022.0</v>
      </c>
      <c r="G380" s="128">
        <v>1.0</v>
      </c>
      <c r="H380" s="128">
        <v>14.0</v>
      </c>
      <c r="I380" s="128" t="s">
        <v>158</v>
      </c>
      <c r="J380" s="99"/>
      <c r="K380" s="99"/>
      <c r="L380" s="141" t="str">
        <f>IF(J380-K380=0,,IFERROR(K380-J380-휴게시간-VLOOKUP(A380,지정휴게시간,2,FALSE),K380-J380-휴게시간))</f>
        <v/>
      </c>
      <c r="M380" s="142" t="str">
        <f>IFERROR(VLOOKUP(Text(A380,"m월 d일"),양력휴일,2,FALSE),IFERROR(VLOOKUP(Text(B380,"m월 d일"),음력휴일,2,FALSE),IFERROR(VLOOKUP(A380,양력지정휴일,2,FALSE), IFERROR(VLOOKUP(B380,음력지정휴일,2,FALSE), ""))))</f>
        <v/>
      </c>
      <c r="N380" s="128"/>
      <c r="O380" s="128" t="str">
        <f>IFERROR(VLOOKUP(N380,연차지정일수,2,FALSE),"")</f>
        <v/>
      </c>
      <c r="P380" s="143"/>
      <c r="Q380" s="2"/>
    </row>
    <row r="381">
      <c r="A381" s="129">
        <v>44576.0</v>
      </c>
      <c r="B381" s="129">
        <v>44543.0</v>
      </c>
      <c r="C381" s="128">
        <v>2022.0</v>
      </c>
      <c r="D381" s="128">
        <v>1.0</v>
      </c>
      <c r="E381" s="128">
        <v>2.0</v>
      </c>
      <c r="F381" s="128">
        <v>2022.0</v>
      </c>
      <c r="G381" s="128">
        <v>1.0</v>
      </c>
      <c r="H381" s="128">
        <v>15.0</v>
      </c>
      <c r="I381" s="128" t="s">
        <v>159</v>
      </c>
      <c r="J381" s="99"/>
      <c r="K381" s="99"/>
      <c r="L381" s="141" t="str">
        <f>IF(J381-K381=0,,IFERROR(K381-J381-휴게시간-VLOOKUP(A381,지정휴게시간,2,FALSE),K381-J381-휴게시간))</f>
        <v/>
      </c>
      <c r="M381" s="142" t="str">
        <f>IFERROR(VLOOKUP(Text(A381,"m월 d일"),양력휴일,2,FALSE),IFERROR(VLOOKUP(Text(B381,"m월 d일"),음력휴일,2,FALSE),IFERROR(VLOOKUP(A381,양력지정휴일,2,FALSE), IFERROR(VLOOKUP(B381,음력지정휴일,2,FALSE), ""))))</f>
        <v/>
      </c>
      <c r="N381" s="128"/>
      <c r="O381" s="128" t="str">
        <f>IFERROR(VLOOKUP(N381,연차지정일수,2,FALSE),"")</f>
        <v/>
      </c>
      <c r="P381" s="143"/>
      <c r="Q381" s="2"/>
    </row>
    <row r="382">
      <c r="A382" s="129">
        <v>44577.0</v>
      </c>
      <c r="B382" s="129">
        <v>44544.0</v>
      </c>
      <c r="C382" s="128">
        <v>2022.0</v>
      </c>
      <c r="D382" s="128">
        <v>1.0</v>
      </c>
      <c r="E382" s="128">
        <v>2.0</v>
      </c>
      <c r="F382" s="128">
        <v>2022.0</v>
      </c>
      <c r="G382" s="128">
        <v>1.0</v>
      </c>
      <c r="H382" s="128">
        <v>16.0</v>
      </c>
      <c r="I382" s="128" t="s">
        <v>156</v>
      </c>
      <c r="J382" s="99"/>
      <c r="K382" s="99"/>
      <c r="L382" s="141" t="str">
        <f>IF(J382-K382=0,,IFERROR(K382-J382-휴게시간-VLOOKUP(A382,지정휴게시간,2,FALSE),K382-J382-휴게시간))</f>
        <v/>
      </c>
      <c r="M382" s="142" t="str">
        <f>IFERROR(VLOOKUP(Text(A382,"m월 d일"),양력휴일,2,FALSE),IFERROR(VLOOKUP(Text(B382,"m월 d일"),음력휴일,2,FALSE),IFERROR(VLOOKUP(A382,양력지정휴일,2,FALSE), IFERROR(VLOOKUP(B382,음력지정휴일,2,FALSE), ""))))</f>
        <v/>
      </c>
      <c r="N382" s="128"/>
      <c r="O382" s="128" t="str">
        <f>IFERROR(VLOOKUP(N382,연차지정일수,2,FALSE),"")</f>
        <v/>
      </c>
      <c r="P382" s="143"/>
      <c r="Q382" s="2"/>
    </row>
    <row r="383">
      <c r="A383" s="129">
        <v>44578.0</v>
      </c>
      <c r="B383" s="129">
        <v>44545.0</v>
      </c>
      <c r="C383" s="128">
        <v>2022.0</v>
      </c>
      <c r="D383" s="128">
        <v>1.0</v>
      </c>
      <c r="E383" s="128">
        <v>3.0</v>
      </c>
      <c r="F383" s="128">
        <v>2022.0</v>
      </c>
      <c r="G383" s="128">
        <v>1.0</v>
      </c>
      <c r="H383" s="128">
        <v>17.0</v>
      </c>
      <c r="I383" s="128" t="s">
        <v>83</v>
      </c>
      <c r="J383" s="99"/>
      <c r="K383" s="99"/>
      <c r="L383" s="141" t="str">
        <f>IF(J383-K383=0,,IFERROR(K383-J383-휴게시간-VLOOKUP(A383,지정휴게시간,2,FALSE),K383-J383-휴게시간))</f>
        <v/>
      </c>
      <c r="M383" s="142" t="str">
        <f>IFERROR(VLOOKUP(Text(A383,"m월 d일"),양력휴일,2,FALSE),IFERROR(VLOOKUP(Text(B383,"m월 d일"),음력휴일,2,FALSE),IFERROR(VLOOKUP(A383,양력지정휴일,2,FALSE), IFERROR(VLOOKUP(B383,음력지정휴일,2,FALSE), ""))))</f>
        <v/>
      </c>
      <c r="N383" s="128"/>
      <c r="O383" s="128" t="str">
        <f>IFERROR(VLOOKUP(N383,연차지정일수,2,FALSE),"")</f>
        <v/>
      </c>
      <c r="P383" s="143"/>
      <c r="Q383" s="2"/>
    </row>
    <row r="384">
      <c r="A384" s="129">
        <v>44579.0</v>
      </c>
      <c r="B384" s="129">
        <v>44546.0</v>
      </c>
      <c r="C384" s="128">
        <v>2022.0</v>
      </c>
      <c r="D384" s="128">
        <v>1.0</v>
      </c>
      <c r="E384" s="128">
        <v>3.0</v>
      </c>
      <c r="F384" s="128">
        <v>2022.0</v>
      </c>
      <c r="G384" s="128">
        <v>1.0</v>
      </c>
      <c r="H384" s="128">
        <v>18.0</v>
      </c>
      <c r="I384" s="128" t="s">
        <v>160</v>
      </c>
      <c r="J384" s="99"/>
      <c r="K384" s="99"/>
      <c r="L384" s="141" t="str">
        <f>IF(J384-K384=0,,IFERROR(K384-J384-휴게시간-VLOOKUP(A384,지정휴게시간,2,FALSE),K384-J384-휴게시간))</f>
        <v/>
      </c>
      <c r="M384" s="142" t="str">
        <f>IFERROR(VLOOKUP(Text(A384,"m월 d일"),양력휴일,2,FALSE),IFERROR(VLOOKUP(Text(B384,"m월 d일"),음력휴일,2,FALSE),IFERROR(VLOOKUP(A384,양력지정휴일,2,FALSE), IFERROR(VLOOKUP(B384,음력지정휴일,2,FALSE), ""))))</f>
        <v/>
      </c>
      <c r="N384" s="128"/>
      <c r="O384" s="128" t="str">
        <f>IFERROR(VLOOKUP(N384,연차지정일수,2,FALSE),"")</f>
        <v/>
      </c>
      <c r="P384" s="143"/>
      <c r="Q384" s="2"/>
    </row>
    <row r="385">
      <c r="A385" s="129">
        <v>44580.0</v>
      </c>
      <c r="B385" s="129">
        <v>44547.0</v>
      </c>
      <c r="C385" s="128">
        <v>2022.0</v>
      </c>
      <c r="D385" s="128">
        <v>1.0</v>
      </c>
      <c r="E385" s="128">
        <v>3.0</v>
      </c>
      <c r="F385" s="128">
        <v>2022.0</v>
      </c>
      <c r="G385" s="128">
        <v>1.0</v>
      </c>
      <c r="H385" s="128">
        <v>19.0</v>
      </c>
      <c r="I385" s="128" t="s">
        <v>161</v>
      </c>
      <c r="J385" s="99"/>
      <c r="K385" s="99"/>
      <c r="L385" s="141" t="str">
        <f>IF(J385-K385=0,,IFERROR(K385-J385-휴게시간-VLOOKUP(A385,지정휴게시간,2,FALSE),K385-J385-휴게시간))</f>
        <v/>
      </c>
      <c r="M385" s="142" t="str">
        <f>IFERROR(VLOOKUP(Text(A385,"m월 d일"),양력휴일,2,FALSE),IFERROR(VLOOKUP(Text(B385,"m월 d일"),음력휴일,2,FALSE),IFERROR(VLOOKUP(A385,양력지정휴일,2,FALSE), IFERROR(VLOOKUP(B385,음력지정휴일,2,FALSE), ""))))</f>
        <v/>
      </c>
      <c r="N385" s="128"/>
      <c r="O385" s="128" t="str">
        <f>IFERROR(VLOOKUP(N385,연차지정일수,2,FALSE),"")</f>
        <v/>
      </c>
      <c r="P385" s="143"/>
      <c r="Q385" s="2"/>
    </row>
    <row r="386">
      <c r="A386" s="129">
        <v>44581.0</v>
      </c>
      <c r="B386" s="129">
        <v>44548.0</v>
      </c>
      <c r="C386" s="128">
        <v>2022.0</v>
      </c>
      <c r="D386" s="128">
        <v>1.0</v>
      </c>
      <c r="E386" s="128">
        <v>3.0</v>
      </c>
      <c r="F386" s="128">
        <v>2022.0</v>
      </c>
      <c r="G386" s="128">
        <v>1.0</v>
      </c>
      <c r="H386" s="128">
        <v>20.0</v>
      </c>
      <c r="I386" s="128" t="s">
        <v>162</v>
      </c>
      <c r="J386" s="99"/>
      <c r="K386" s="99"/>
      <c r="L386" s="141" t="str">
        <f>IF(J386-K386=0,,IFERROR(K386-J386-휴게시간-VLOOKUP(A386,지정휴게시간,2,FALSE),K386-J386-휴게시간))</f>
        <v/>
      </c>
      <c r="M386" s="142" t="str">
        <f>IFERROR(VLOOKUP(Text(A386,"m월 d일"),양력휴일,2,FALSE),IFERROR(VLOOKUP(Text(B386,"m월 d일"),음력휴일,2,FALSE),IFERROR(VLOOKUP(A386,양력지정휴일,2,FALSE), IFERROR(VLOOKUP(B386,음력지정휴일,2,FALSE), ""))))</f>
        <v/>
      </c>
      <c r="N386" s="128"/>
      <c r="O386" s="128" t="str">
        <f>IFERROR(VLOOKUP(N386,연차지정일수,2,FALSE),"")</f>
        <v/>
      </c>
      <c r="P386" s="143"/>
      <c r="Q386" s="2"/>
    </row>
    <row r="387">
      <c r="A387" s="129">
        <v>44582.0</v>
      </c>
      <c r="B387" s="129">
        <v>44549.0</v>
      </c>
      <c r="C387" s="128">
        <v>2022.0</v>
      </c>
      <c r="D387" s="128">
        <v>1.0</v>
      </c>
      <c r="E387" s="128">
        <v>3.0</v>
      </c>
      <c r="F387" s="128">
        <v>2022.0</v>
      </c>
      <c r="G387" s="128">
        <v>1.0</v>
      </c>
      <c r="H387" s="128">
        <v>21.0</v>
      </c>
      <c r="I387" s="128" t="s">
        <v>158</v>
      </c>
      <c r="J387" s="99"/>
      <c r="K387" s="99"/>
      <c r="L387" s="141" t="str">
        <f>IF(J387-K387=0,,IFERROR(K387-J387-휴게시간-VLOOKUP(A387,지정휴게시간,2,FALSE),K387-J387-휴게시간))</f>
        <v/>
      </c>
      <c r="M387" s="142" t="str">
        <f>IFERROR(VLOOKUP(Text(A387,"m월 d일"),양력휴일,2,FALSE),IFERROR(VLOOKUP(Text(B387,"m월 d일"),음력휴일,2,FALSE),IFERROR(VLOOKUP(A387,양력지정휴일,2,FALSE), IFERROR(VLOOKUP(B387,음력지정휴일,2,FALSE), ""))))</f>
        <v/>
      </c>
      <c r="N387" s="128"/>
      <c r="O387" s="128" t="str">
        <f>IFERROR(VLOOKUP(N387,연차지정일수,2,FALSE),"")</f>
        <v/>
      </c>
      <c r="P387" s="143"/>
      <c r="Q387" s="2"/>
    </row>
    <row r="388">
      <c r="A388" s="129">
        <v>44583.0</v>
      </c>
      <c r="B388" s="129">
        <v>44550.0</v>
      </c>
      <c r="C388" s="128">
        <v>2022.0</v>
      </c>
      <c r="D388" s="128">
        <v>1.0</v>
      </c>
      <c r="E388" s="128">
        <v>3.0</v>
      </c>
      <c r="F388" s="128">
        <v>2022.0</v>
      </c>
      <c r="G388" s="128">
        <v>1.0</v>
      </c>
      <c r="H388" s="128">
        <v>22.0</v>
      </c>
      <c r="I388" s="128" t="s">
        <v>159</v>
      </c>
      <c r="J388" s="99"/>
      <c r="K388" s="99"/>
      <c r="L388" s="141" t="str">
        <f>IF(J388-K388=0,,IFERROR(K388-J388-휴게시간-VLOOKUP(A388,지정휴게시간,2,FALSE),K388-J388-휴게시간))</f>
        <v/>
      </c>
      <c r="M388" s="142" t="str">
        <f>IFERROR(VLOOKUP(Text(A388,"m월 d일"),양력휴일,2,FALSE),IFERROR(VLOOKUP(Text(B388,"m월 d일"),음력휴일,2,FALSE),IFERROR(VLOOKUP(A388,양력지정휴일,2,FALSE), IFERROR(VLOOKUP(B388,음력지정휴일,2,FALSE), ""))))</f>
        <v/>
      </c>
      <c r="N388" s="128"/>
      <c r="O388" s="128" t="str">
        <f>IFERROR(VLOOKUP(N388,연차지정일수,2,FALSE),"")</f>
        <v/>
      </c>
      <c r="P388" s="143"/>
      <c r="Q388" s="2"/>
    </row>
    <row r="389">
      <c r="A389" s="129">
        <v>44584.0</v>
      </c>
      <c r="B389" s="129">
        <v>44551.0</v>
      </c>
      <c r="C389" s="128">
        <v>2022.0</v>
      </c>
      <c r="D389" s="128">
        <v>1.0</v>
      </c>
      <c r="E389" s="128">
        <v>3.0</v>
      </c>
      <c r="F389" s="128">
        <v>2022.0</v>
      </c>
      <c r="G389" s="128">
        <v>1.0</v>
      </c>
      <c r="H389" s="128">
        <v>23.0</v>
      </c>
      <c r="I389" s="128" t="s">
        <v>156</v>
      </c>
      <c r="J389" s="99"/>
      <c r="K389" s="99"/>
      <c r="L389" s="141" t="str">
        <f>IF(J389-K389=0,,IFERROR(K389-J389-휴게시간-VLOOKUP(A389,지정휴게시간,2,FALSE),K389-J389-휴게시간))</f>
        <v/>
      </c>
      <c r="M389" s="142" t="str">
        <f>IFERROR(VLOOKUP(Text(A389,"m월 d일"),양력휴일,2,FALSE),IFERROR(VLOOKUP(Text(B389,"m월 d일"),음력휴일,2,FALSE),IFERROR(VLOOKUP(A389,양력지정휴일,2,FALSE), IFERROR(VLOOKUP(B389,음력지정휴일,2,FALSE), ""))))</f>
        <v/>
      </c>
      <c r="N389" s="128"/>
      <c r="O389" s="128" t="str">
        <f>IFERROR(VLOOKUP(N389,연차지정일수,2,FALSE),"")</f>
        <v/>
      </c>
      <c r="P389" s="143"/>
      <c r="Q389" s="2"/>
    </row>
    <row r="390">
      <c r="A390" s="129">
        <v>44585.0</v>
      </c>
      <c r="B390" s="129">
        <v>44552.0</v>
      </c>
      <c r="C390" s="128">
        <v>2022.0</v>
      </c>
      <c r="D390" s="128">
        <v>1.0</v>
      </c>
      <c r="E390" s="128">
        <v>4.0</v>
      </c>
      <c r="F390" s="128">
        <v>2022.0</v>
      </c>
      <c r="G390" s="128">
        <v>1.0</v>
      </c>
      <c r="H390" s="128">
        <v>24.0</v>
      </c>
      <c r="I390" s="128" t="s">
        <v>83</v>
      </c>
      <c r="J390" s="99"/>
      <c r="K390" s="99"/>
      <c r="L390" s="141" t="str">
        <f>IF(J390-K390=0,,IFERROR(K390-J390-휴게시간-VLOOKUP(A390,지정휴게시간,2,FALSE),K390-J390-휴게시간))</f>
        <v/>
      </c>
      <c r="M390" s="142" t="str">
        <f>IFERROR(VLOOKUP(Text(A390,"m월 d일"),양력휴일,2,FALSE),IFERROR(VLOOKUP(Text(B390,"m월 d일"),음력휴일,2,FALSE),IFERROR(VLOOKUP(A390,양력지정휴일,2,FALSE), IFERROR(VLOOKUP(B390,음력지정휴일,2,FALSE), ""))))</f>
        <v/>
      </c>
      <c r="N390" s="128"/>
      <c r="O390" s="128" t="str">
        <f>IFERROR(VLOOKUP(N390,연차지정일수,2,FALSE),"")</f>
        <v/>
      </c>
      <c r="P390" s="143"/>
      <c r="Q390" s="2"/>
    </row>
    <row r="391">
      <c r="A391" s="129">
        <v>44586.0</v>
      </c>
      <c r="B391" s="129">
        <v>44553.0</v>
      </c>
      <c r="C391" s="128">
        <v>2022.0</v>
      </c>
      <c r="D391" s="128">
        <v>1.0</v>
      </c>
      <c r="E391" s="128">
        <v>4.0</v>
      </c>
      <c r="F391" s="128">
        <v>2022.0</v>
      </c>
      <c r="G391" s="128">
        <v>1.0</v>
      </c>
      <c r="H391" s="128">
        <v>25.0</v>
      </c>
      <c r="I391" s="128" t="s">
        <v>160</v>
      </c>
      <c r="J391" s="99"/>
      <c r="K391" s="99"/>
      <c r="L391" s="141" t="str">
        <f>IF(J391-K391=0,,IFERROR(K391-J391-휴게시간-VLOOKUP(A391,지정휴게시간,2,FALSE),K391-J391-휴게시간))</f>
        <v/>
      </c>
      <c r="M391" s="142" t="str">
        <f>IFERROR(VLOOKUP(Text(A391,"m월 d일"),양력휴일,2,FALSE),IFERROR(VLOOKUP(Text(B391,"m월 d일"),음력휴일,2,FALSE),IFERROR(VLOOKUP(A391,양력지정휴일,2,FALSE), IFERROR(VLOOKUP(B391,음력지정휴일,2,FALSE), ""))))</f>
        <v/>
      </c>
      <c r="N391" s="128"/>
      <c r="O391" s="128" t="str">
        <f>IFERROR(VLOOKUP(N391,연차지정일수,2,FALSE),"")</f>
        <v/>
      </c>
      <c r="P391" s="143"/>
      <c r="Q391" s="2"/>
    </row>
    <row r="392">
      <c r="A392" s="129">
        <v>44587.0</v>
      </c>
      <c r="B392" s="129">
        <v>44554.0</v>
      </c>
      <c r="C392" s="128">
        <v>2022.0</v>
      </c>
      <c r="D392" s="128">
        <v>1.0</v>
      </c>
      <c r="E392" s="128">
        <v>4.0</v>
      </c>
      <c r="F392" s="128">
        <v>2022.0</v>
      </c>
      <c r="G392" s="128">
        <v>1.0</v>
      </c>
      <c r="H392" s="128">
        <v>26.0</v>
      </c>
      <c r="I392" s="128" t="s">
        <v>161</v>
      </c>
      <c r="J392" s="99"/>
      <c r="K392" s="99"/>
      <c r="L392" s="141" t="str">
        <f>IF(J392-K392=0,,IFERROR(K392-J392-휴게시간-VLOOKUP(A392,지정휴게시간,2,FALSE),K392-J392-휴게시간))</f>
        <v/>
      </c>
      <c r="M392" s="142" t="str">
        <f>IFERROR(VLOOKUP(Text(A392,"m월 d일"),양력휴일,2,FALSE),IFERROR(VLOOKUP(Text(B392,"m월 d일"),음력휴일,2,FALSE),IFERROR(VLOOKUP(A392,양력지정휴일,2,FALSE), IFERROR(VLOOKUP(B392,음력지정휴일,2,FALSE), ""))))</f>
        <v/>
      </c>
      <c r="N392" s="128"/>
      <c r="O392" s="128" t="str">
        <f>IFERROR(VLOOKUP(N392,연차지정일수,2,FALSE),"")</f>
        <v/>
      </c>
      <c r="P392" s="143"/>
      <c r="Q392" s="2"/>
    </row>
    <row r="393">
      <c r="A393" s="129">
        <v>44588.0</v>
      </c>
      <c r="B393" s="129">
        <v>44555.0</v>
      </c>
      <c r="C393" s="128">
        <v>2022.0</v>
      </c>
      <c r="D393" s="128">
        <v>1.0</v>
      </c>
      <c r="E393" s="128">
        <v>4.0</v>
      </c>
      <c r="F393" s="128">
        <v>2022.0</v>
      </c>
      <c r="G393" s="128">
        <v>1.0</v>
      </c>
      <c r="H393" s="128">
        <v>27.0</v>
      </c>
      <c r="I393" s="128" t="s">
        <v>162</v>
      </c>
      <c r="J393" s="99"/>
      <c r="K393" s="99"/>
      <c r="L393" s="141" t="str">
        <f>IF(J393-K393=0,,IFERROR(K393-J393-휴게시간-VLOOKUP(A393,지정휴게시간,2,FALSE),K393-J393-휴게시간))</f>
        <v/>
      </c>
      <c r="M393" s="142" t="str">
        <f>IFERROR(VLOOKUP(Text(A393,"m월 d일"),양력휴일,2,FALSE),IFERROR(VLOOKUP(Text(B393,"m월 d일"),음력휴일,2,FALSE),IFERROR(VLOOKUP(A393,양력지정휴일,2,FALSE), IFERROR(VLOOKUP(B393,음력지정휴일,2,FALSE), ""))))</f>
        <v/>
      </c>
      <c r="N393" s="128"/>
      <c r="O393" s="128" t="str">
        <f>IFERROR(VLOOKUP(N393,연차지정일수,2,FALSE),"")</f>
        <v/>
      </c>
      <c r="P393" s="143"/>
      <c r="Q393" s="2"/>
    </row>
    <row r="394">
      <c r="A394" s="129">
        <v>44589.0</v>
      </c>
      <c r="B394" s="129">
        <v>44556.0</v>
      </c>
      <c r="C394" s="128">
        <v>2022.0</v>
      </c>
      <c r="D394" s="128">
        <v>1.0</v>
      </c>
      <c r="E394" s="128">
        <v>4.0</v>
      </c>
      <c r="F394" s="128">
        <v>2022.0</v>
      </c>
      <c r="G394" s="128">
        <v>1.0</v>
      </c>
      <c r="H394" s="128">
        <v>28.0</v>
      </c>
      <c r="I394" s="128" t="s">
        <v>158</v>
      </c>
      <c r="J394" s="99"/>
      <c r="K394" s="99"/>
      <c r="L394" s="141" t="str">
        <f>IF(J394-K394=0,,IFERROR(K394-J394-휴게시간-VLOOKUP(A394,지정휴게시간,2,FALSE),K394-J394-휴게시간))</f>
        <v/>
      </c>
      <c r="M394" s="142" t="str">
        <f>IFERROR(VLOOKUP(Text(A394,"m월 d일"),양력휴일,2,FALSE),IFERROR(VLOOKUP(Text(B394,"m월 d일"),음력휴일,2,FALSE),IFERROR(VLOOKUP(A394,양력지정휴일,2,FALSE), IFERROR(VLOOKUP(B394,음력지정휴일,2,FALSE), ""))))</f>
        <v/>
      </c>
      <c r="N394" s="128"/>
      <c r="O394" s="128" t="str">
        <f>IFERROR(VLOOKUP(N394,연차지정일수,2,FALSE),"")</f>
        <v/>
      </c>
      <c r="P394" s="143"/>
      <c r="Q394" s="2"/>
    </row>
    <row r="395">
      <c r="A395" s="129">
        <v>44590.0</v>
      </c>
      <c r="B395" s="129">
        <v>44557.0</v>
      </c>
      <c r="C395" s="128">
        <v>2022.0</v>
      </c>
      <c r="D395" s="128">
        <v>1.0</v>
      </c>
      <c r="E395" s="128">
        <v>4.0</v>
      </c>
      <c r="F395" s="128">
        <v>2022.0</v>
      </c>
      <c r="G395" s="128">
        <v>1.0</v>
      </c>
      <c r="H395" s="128">
        <v>29.0</v>
      </c>
      <c r="I395" s="128" t="s">
        <v>159</v>
      </c>
      <c r="J395" s="99"/>
      <c r="K395" s="99"/>
      <c r="L395" s="141" t="str">
        <f>IF(J395-K395=0,,IFERROR(K395-J395-휴게시간-VLOOKUP(A395,지정휴게시간,2,FALSE),K395-J395-휴게시간))</f>
        <v/>
      </c>
      <c r="M395" s="142" t="str">
        <f>IFERROR(VLOOKUP(Text(A395,"m월 d일"),양력휴일,2,FALSE),IFERROR(VLOOKUP(Text(B395,"m월 d일"),음력휴일,2,FALSE),IFERROR(VLOOKUP(A395,양력지정휴일,2,FALSE), IFERROR(VLOOKUP(B395,음력지정휴일,2,FALSE), ""))))</f>
        <v/>
      </c>
      <c r="N395" s="128"/>
      <c r="O395" s="128" t="str">
        <f>IFERROR(VLOOKUP(N395,연차지정일수,2,FALSE),"")</f>
        <v/>
      </c>
      <c r="P395" s="143"/>
      <c r="Q395" s="2"/>
    </row>
    <row r="396">
      <c r="A396" s="129">
        <v>44591.0</v>
      </c>
      <c r="B396" s="129">
        <v>44558.0</v>
      </c>
      <c r="C396" s="128">
        <v>2022.0</v>
      </c>
      <c r="D396" s="128">
        <v>1.0</v>
      </c>
      <c r="E396" s="128">
        <v>4.0</v>
      </c>
      <c r="F396" s="128">
        <v>2022.0</v>
      </c>
      <c r="G396" s="128">
        <v>1.0</v>
      </c>
      <c r="H396" s="128">
        <v>30.0</v>
      </c>
      <c r="I396" s="128" t="s">
        <v>156</v>
      </c>
      <c r="J396" s="99"/>
      <c r="K396" s="99"/>
      <c r="L396" s="141" t="str">
        <f>IF(J396-K396=0,,IFERROR(K396-J396-휴게시간-VLOOKUP(A396,지정휴게시간,2,FALSE),K396-J396-휴게시간))</f>
        <v/>
      </c>
      <c r="M396" s="142" t="str">
        <f>IFERROR(VLOOKUP(Text(A396,"m월 d일"),양력휴일,2,FALSE),IFERROR(VLOOKUP(Text(B396,"m월 d일"),음력휴일,2,FALSE),IFERROR(VLOOKUP(A396,양력지정휴일,2,FALSE), IFERROR(VLOOKUP(B396,음력지정휴일,2,FALSE), ""))))</f>
        <v/>
      </c>
      <c r="N396" s="128"/>
      <c r="O396" s="128" t="str">
        <f>IFERROR(VLOOKUP(N396,연차지정일수,2,FALSE),"")</f>
        <v/>
      </c>
      <c r="P396" s="143"/>
      <c r="Q396" s="2"/>
    </row>
    <row r="397">
      <c r="A397" s="129">
        <v>44592.0</v>
      </c>
      <c r="B397" s="129">
        <v>44559.0</v>
      </c>
      <c r="C397" s="128">
        <v>2022.0</v>
      </c>
      <c r="D397" s="128">
        <v>1.0</v>
      </c>
      <c r="E397" s="128">
        <v>5.0</v>
      </c>
      <c r="F397" s="128">
        <v>2022.0</v>
      </c>
      <c r="G397" s="128">
        <v>1.0</v>
      </c>
      <c r="H397" s="128">
        <v>31.0</v>
      </c>
      <c r="I397" s="128" t="s">
        <v>83</v>
      </c>
      <c r="J397" s="99"/>
      <c r="K397" s="99"/>
      <c r="L397" s="141" t="str">
        <f>IF(J397-K397=0,,IFERROR(K397-J397-휴게시간-VLOOKUP(A397,지정휴게시간,2,FALSE),K397-J397-휴게시간))</f>
        <v/>
      </c>
      <c r="M397" s="142" t="str">
        <f>IFERROR(VLOOKUP(Text(A397,"m월 d일"),양력휴일,2,FALSE),IFERROR(VLOOKUP(Text(B397,"m월 d일"),음력휴일,2,FALSE),IFERROR(VLOOKUP(A397,양력지정휴일,2,FALSE), IFERROR(VLOOKUP(B397,음력지정휴일,2,FALSE), ""))))</f>
        <v>설날연휴</v>
      </c>
      <c r="N397" s="128"/>
      <c r="O397" s="128" t="str">
        <f>IFERROR(VLOOKUP(N397,연차지정일수,2,FALSE),"")</f>
        <v/>
      </c>
      <c r="P397" s="143"/>
      <c r="Q397" s="2"/>
    </row>
    <row r="398">
      <c r="A398" s="129">
        <v>44593.0</v>
      </c>
      <c r="B398" s="129">
        <v>44562.0</v>
      </c>
      <c r="C398" s="128">
        <v>2022.0</v>
      </c>
      <c r="D398" s="128">
        <v>1.0</v>
      </c>
      <c r="E398" s="128">
        <v>5.0</v>
      </c>
      <c r="F398" s="128">
        <v>2022.0</v>
      </c>
      <c r="G398" s="128">
        <v>2.0</v>
      </c>
      <c r="H398" s="128">
        <v>1.0</v>
      </c>
      <c r="I398" s="128" t="s">
        <v>160</v>
      </c>
      <c r="J398" s="99"/>
      <c r="K398" s="99"/>
      <c r="L398" s="141" t="str">
        <f>IF(J398-K398=0,,IFERROR(K398-J398-휴게시간-VLOOKUP(A398,지정휴게시간,2,FALSE),K398-J398-휴게시간))</f>
        <v/>
      </c>
      <c r="M398" s="142" t="str">
        <f>IFERROR(VLOOKUP(Text(A398,"m월 d일"),양력휴일,2,FALSE),IFERROR(VLOOKUP(Text(B398,"m월 d일"),음력휴일,2,FALSE),IFERROR(VLOOKUP(A398,양력지정휴일,2,FALSE), IFERROR(VLOOKUP(B398,음력지정휴일,2,FALSE), ""))))</f>
        <v>설날연휴</v>
      </c>
      <c r="N398" s="128"/>
      <c r="O398" s="128" t="str">
        <f>IFERROR(VLOOKUP(N398,연차지정일수,2,FALSE),"")</f>
        <v/>
      </c>
      <c r="P398" s="143"/>
      <c r="Q398" s="2"/>
    </row>
    <row r="399">
      <c r="A399" s="129">
        <v>44594.0</v>
      </c>
      <c r="B399" s="129">
        <v>44563.0</v>
      </c>
      <c r="C399" s="128">
        <v>2022.0</v>
      </c>
      <c r="D399" s="128">
        <v>1.0</v>
      </c>
      <c r="E399" s="128">
        <v>5.0</v>
      </c>
      <c r="F399" s="128">
        <v>2022.0</v>
      </c>
      <c r="G399" s="128">
        <v>2.0</v>
      </c>
      <c r="H399" s="128">
        <v>2.0</v>
      </c>
      <c r="I399" s="128" t="s">
        <v>161</v>
      </c>
      <c r="J399" s="99"/>
      <c r="K399" s="99"/>
      <c r="L399" s="141" t="str">
        <f>IF(J399-K399=0,,IFERROR(K399-J399-휴게시간-VLOOKUP(A399,지정휴게시간,2,FALSE),K399-J399-휴게시간))</f>
        <v/>
      </c>
      <c r="M399" s="142" t="str">
        <f>IFERROR(VLOOKUP(Text(A399,"m월 d일"),양력휴일,2,FALSE),IFERROR(VLOOKUP(Text(B399,"m월 d일"),음력휴일,2,FALSE),IFERROR(VLOOKUP(A399,양력지정휴일,2,FALSE), IFERROR(VLOOKUP(B399,음력지정휴일,2,FALSE), ""))))</f>
        <v>설날연휴</v>
      </c>
      <c r="N399" s="128"/>
      <c r="O399" s="128" t="str">
        <f>IFERROR(VLOOKUP(N399,연차지정일수,2,FALSE),"")</f>
        <v/>
      </c>
      <c r="P399" s="143"/>
      <c r="Q399" s="2"/>
    </row>
    <row r="400">
      <c r="A400" s="129">
        <v>44595.0</v>
      </c>
      <c r="B400" s="129">
        <v>44564.0</v>
      </c>
      <c r="C400" s="128">
        <v>2022.0</v>
      </c>
      <c r="D400" s="128">
        <v>1.0</v>
      </c>
      <c r="E400" s="128">
        <v>5.0</v>
      </c>
      <c r="F400" s="128">
        <v>2022.0</v>
      </c>
      <c r="G400" s="128">
        <v>2.0</v>
      </c>
      <c r="H400" s="128">
        <v>3.0</v>
      </c>
      <c r="I400" s="128" t="s">
        <v>162</v>
      </c>
      <c r="J400" s="99"/>
      <c r="K400" s="99"/>
      <c r="L400" s="141" t="str">
        <f>IF(J400-K400=0,,IFERROR(K400-J400-휴게시간-VLOOKUP(A400,지정휴게시간,2,FALSE),K400-J400-휴게시간))</f>
        <v/>
      </c>
      <c r="M400" s="142" t="str">
        <f>IFERROR(VLOOKUP(Text(A400,"m월 d일"),양력휴일,2,FALSE),IFERROR(VLOOKUP(Text(B400,"m월 d일"),음력휴일,2,FALSE),IFERROR(VLOOKUP(A400,양력지정휴일,2,FALSE), IFERROR(VLOOKUP(B400,음력지정휴일,2,FALSE), ""))))</f>
        <v/>
      </c>
      <c r="N400" s="128"/>
      <c r="O400" s="128" t="str">
        <f>IFERROR(VLOOKUP(N400,연차지정일수,2,FALSE),"")</f>
        <v/>
      </c>
      <c r="P400" s="143"/>
      <c r="Q400" s="2"/>
    </row>
    <row r="401">
      <c r="A401" s="129">
        <v>44596.0</v>
      </c>
      <c r="B401" s="129">
        <v>44565.0</v>
      </c>
      <c r="C401" s="128">
        <v>2022.0</v>
      </c>
      <c r="D401" s="128">
        <v>1.0</v>
      </c>
      <c r="E401" s="128">
        <v>5.0</v>
      </c>
      <c r="F401" s="128">
        <v>2022.0</v>
      </c>
      <c r="G401" s="128">
        <v>2.0</v>
      </c>
      <c r="H401" s="128">
        <v>4.0</v>
      </c>
      <c r="I401" s="128" t="s">
        <v>158</v>
      </c>
      <c r="J401" s="99"/>
      <c r="K401" s="99"/>
      <c r="L401" s="141" t="str">
        <f>IF(J401-K401=0,,IFERROR(K401-J401-휴게시간-VLOOKUP(A401,지정휴게시간,2,FALSE),K401-J401-휴게시간))</f>
        <v/>
      </c>
      <c r="M401" s="142" t="str">
        <f>IFERROR(VLOOKUP(Text(A401,"m월 d일"),양력휴일,2,FALSE),IFERROR(VLOOKUP(Text(B401,"m월 d일"),음력휴일,2,FALSE),IFERROR(VLOOKUP(A401,양력지정휴일,2,FALSE), IFERROR(VLOOKUP(B401,음력지정휴일,2,FALSE), ""))))</f>
        <v/>
      </c>
      <c r="N401" s="128"/>
      <c r="O401" s="128" t="str">
        <f>IFERROR(VLOOKUP(N401,연차지정일수,2,FALSE),"")</f>
        <v/>
      </c>
      <c r="P401" s="143"/>
      <c r="Q401" s="2"/>
    </row>
    <row r="402">
      <c r="A402" s="129">
        <v>44597.0</v>
      </c>
      <c r="B402" s="129">
        <v>44566.0</v>
      </c>
      <c r="C402" s="128">
        <v>2022.0</v>
      </c>
      <c r="D402" s="128">
        <v>1.0</v>
      </c>
      <c r="E402" s="128">
        <v>5.0</v>
      </c>
      <c r="F402" s="128">
        <v>2022.0</v>
      </c>
      <c r="G402" s="128">
        <v>2.0</v>
      </c>
      <c r="H402" s="128">
        <v>5.0</v>
      </c>
      <c r="I402" s="128" t="s">
        <v>159</v>
      </c>
      <c r="J402" s="99"/>
      <c r="K402" s="99"/>
      <c r="L402" s="141" t="str">
        <f>IF(J402-K402=0,,IFERROR(K402-J402-휴게시간-VLOOKUP(A402,지정휴게시간,2,FALSE),K402-J402-휴게시간))</f>
        <v/>
      </c>
      <c r="M402" s="142" t="str">
        <f>IFERROR(VLOOKUP(Text(A402,"m월 d일"),양력휴일,2,FALSE),IFERROR(VLOOKUP(Text(B402,"m월 d일"),음력휴일,2,FALSE),IFERROR(VLOOKUP(A402,양력지정휴일,2,FALSE), IFERROR(VLOOKUP(B402,음력지정휴일,2,FALSE), ""))))</f>
        <v/>
      </c>
      <c r="N402" s="128"/>
      <c r="O402" s="128" t="str">
        <f>IFERROR(VLOOKUP(N402,연차지정일수,2,FALSE),"")</f>
        <v/>
      </c>
      <c r="P402" s="143"/>
      <c r="Q402" s="2"/>
    </row>
    <row r="403">
      <c r="A403" s="129">
        <v>44598.0</v>
      </c>
      <c r="B403" s="129">
        <v>44567.0</v>
      </c>
      <c r="C403" s="128">
        <v>2022.0</v>
      </c>
      <c r="D403" s="128">
        <v>1.0</v>
      </c>
      <c r="E403" s="128">
        <v>5.0</v>
      </c>
      <c r="F403" s="128">
        <v>2022.0</v>
      </c>
      <c r="G403" s="128">
        <v>2.0</v>
      </c>
      <c r="H403" s="128">
        <v>6.0</v>
      </c>
      <c r="I403" s="128" t="s">
        <v>156</v>
      </c>
      <c r="J403" s="99"/>
      <c r="K403" s="99"/>
      <c r="L403" s="141" t="str">
        <f>IF(J403-K403=0,,IFERROR(K403-J403-휴게시간-VLOOKUP(A403,지정휴게시간,2,FALSE),K403-J403-휴게시간))</f>
        <v/>
      </c>
      <c r="M403" s="142" t="str">
        <f>IFERROR(VLOOKUP(Text(A403,"m월 d일"),양력휴일,2,FALSE),IFERROR(VLOOKUP(Text(B403,"m월 d일"),음력휴일,2,FALSE),IFERROR(VLOOKUP(A403,양력지정휴일,2,FALSE), IFERROR(VLOOKUP(B403,음력지정휴일,2,FALSE), ""))))</f>
        <v/>
      </c>
      <c r="N403" s="128"/>
      <c r="O403" s="128" t="str">
        <f>IFERROR(VLOOKUP(N403,연차지정일수,2,FALSE),"")</f>
        <v/>
      </c>
      <c r="P403" s="143"/>
      <c r="Q403" s="2"/>
    </row>
    <row r="404">
      <c r="A404" s="129">
        <v>44599.0</v>
      </c>
      <c r="B404" s="129">
        <v>44568.0</v>
      </c>
      <c r="C404" s="128">
        <v>2022.0</v>
      </c>
      <c r="D404" s="128">
        <v>2.0</v>
      </c>
      <c r="E404" s="128">
        <v>1.0</v>
      </c>
      <c r="F404" s="128">
        <v>2022.0</v>
      </c>
      <c r="G404" s="128">
        <v>2.0</v>
      </c>
      <c r="H404" s="128">
        <v>7.0</v>
      </c>
      <c r="I404" s="128" t="s">
        <v>83</v>
      </c>
      <c r="J404" s="99"/>
      <c r="K404" s="99"/>
      <c r="L404" s="141" t="str">
        <f>IF(J404-K404=0,,IFERROR(K404-J404-휴게시간-VLOOKUP(A404,지정휴게시간,2,FALSE),K404-J404-휴게시간))</f>
        <v/>
      </c>
      <c r="M404" s="142" t="str">
        <f>IFERROR(VLOOKUP(Text(A404,"m월 d일"),양력휴일,2,FALSE),IFERROR(VLOOKUP(Text(B404,"m월 d일"),음력휴일,2,FALSE),IFERROR(VLOOKUP(A404,양력지정휴일,2,FALSE), IFERROR(VLOOKUP(B404,음력지정휴일,2,FALSE), ""))))</f>
        <v/>
      </c>
      <c r="N404" s="128"/>
      <c r="O404" s="128" t="str">
        <f>IFERROR(VLOOKUP(N404,연차지정일수,2,FALSE),"")</f>
        <v/>
      </c>
      <c r="P404" s="143"/>
      <c r="Q404" s="2"/>
    </row>
    <row r="405">
      <c r="A405" s="129">
        <v>44600.0</v>
      </c>
      <c r="B405" s="129">
        <v>44569.0</v>
      </c>
      <c r="C405" s="128">
        <v>2022.0</v>
      </c>
      <c r="D405" s="128">
        <v>2.0</v>
      </c>
      <c r="E405" s="128">
        <v>1.0</v>
      </c>
      <c r="F405" s="128">
        <v>2022.0</v>
      </c>
      <c r="G405" s="128">
        <v>2.0</v>
      </c>
      <c r="H405" s="128">
        <v>8.0</v>
      </c>
      <c r="I405" s="128" t="s">
        <v>160</v>
      </c>
      <c r="J405" s="99"/>
      <c r="K405" s="99"/>
      <c r="L405" s="141" t="str">
        <f>IF(J405-K405=0,,IFERROR(K405-J405-휴게시간-VLOOKUP(A405,지정휴게시간,2,FALSE),K405-J405-휴게시간))</f>
        <v/>
      </c>
      <c r="M405" s="142" t="str">
        <f>IFERROR(VLOOKUP(Text(A405,"m월 d일"),양력휴일,2,FALSE),IFERROR(VLOOKUP(Text(B405,"m월 d일"),음력휴일,2,FALSE),IFERROR(VLOOKUP(A405,양력지정휴일,2,FALSE), IFERROR(VLOOKUP(B405,음력지정휴일,2,FALSE), ""))))</f>
        <v/>
      </c>
      <c r="N405" s="128"/>
      <c r="O405" s="128" t="str">
        <f>IFERROR(VLOOKUP(N405,연차지정일수,2,FALSE),"")</f>
        <v/>
      </c>
      <c r="P405" s="143"/>
      <c r="Q405" s="2"/>
    </row>
    <row r="406">
      <c r="A406" s="129">
        <v>44601.0</v>
      </c>
      <c r="B406" s="129">
        <v>44570.0</v>
      </c>
      <c r="C406" s="128">
        <v>2022.0</v>
      </c>
      <c r="D406" s="128">
        <v>2.0</v>
      </c>
      <c r="E406" s="128">
        <v>1.0</v>
      </c>
      <c r="F406" s="128">
        <v>2022.0</v>
      </c>
      <c r="G406" s="128">
        <v>2.0</v>
      </c>
      <c r="H406" s="128">
        <v>9.0</v>
      </c>
      <c r="I406" s="128" t="s">
        <v>161</v>
      </c>
      <c r="J406" s="99"/>
      <c r="K406" s="99"/>
      <c r="L406" s="141" t="str">
        <f>IF(J406-K406=0,,IFERROR(K406-J406-휴게시간-VLOOKUP(A406,지정휴게시간,2,FALSE),K406-J406-휴게시간))</f>
        <v/>
      </c>
      <c r="M406" s="142" t="str">
        <f>IFERROR(VLOOKUP(Text(A406,"m월 d일"),양력휴일,2,FALSE),IFERROR(VLOOKUP(Text(B406,"m월 d일"),음력휴일,2,FALSE),IFERROR(VLOOKUP(A406,양력지정휴일,2,FALSE), IFERROR(VLOOKUP(B406,음력지정휴일,2,FALSE), ""))))</f>
        <v/>
      </c>
      <c r="N406" s="128"/>
      <c r="O406" s="128" t="str">
        <f>IFERROR(VLOOKUP(N406,연차지정일수,2,FALSE),"")</f>
        <v/>
      </c>
      <c r="P406" s="143"/>
      <c r="Q406" s="2"/>
    </row>
    <row r="407">
      <c r="A407" s="129">
        <v>44602.0</v>
      </c>
      <c r="B407" s="129">
        <v>44571.0</v>
      </c>
      <c r="C407" s="128">
        <v>2022.0</v>
      </c>
      <c r="D407" s="128">
        <v>2.0</v>
      </c>
      <c r="E407" s="128">
        <v>1.0</v>
      </c>
      <c r="F407" s="128">
        <v>2022.0</v>
      </c>
      <c r="G407" s="128">
        <v>2.0</v>
      </c>
      <c r="H407" s="128">
        <v>10.0</v>
      </c>
      <c r="I407" s="128" t="s">
        <v>162</v>
      </c>
      <c r="J407" s="99"/>
      <c r="K407" s="99"/>
      <c r="L407" s="141" t="str">
        <f>IF(J407-K407=0,,IFERROR(K407-J407-휴게시간-VLOOKUP(A407,지정휴게시간,2,FALSE),K407-J407-휴게시간))</f>
        <v/>
      </c>
      <c r="M407" s="142" t="str">
        <f>IFERROR(VLOOKUP(Text(A407,"m월 d일"),양력휴일,2,FALSE),IFERROR(VLOOKUP(Text(B407,"m월 d일"),음력휴일,2,FALSE),IFERROR(VLOOKUP(A407,양력지정휴일,2,FALSE), IFERROR(VLOOKUP(B407,음력지정휴일,2,FALSE), ""))))</f>
        <v/>
      </c>
      <c r="N407" s="128"/>
      <c r="O407" s="128" t="str">
        <f>IFERROR(VLOOKUP(N407,연차지정일수,2,FALSE),"")</f>
        <v/>
      </c>
      <c r="P407" s="143"/>
      <c r="Q407" s="2"/>
    </row>
    <row r="408">
      <c r="A408" s="129">
        <v>44603.0</v>
      </c>
      <c r="B408" s="129">
        <v>44572.0</v>
      </c>
      <c r="C408" s="128">
        <v>2022.0</v>
      </c>
      <c r="D408" s="128">
        <v>2.0</v>
      </c>
      <c r="E408" s="128">
        <v>1.0</v>
      </c>
      <c r="F408" s="128">
        <v>2022.0</v>
      </c>
      <c r="G408" s="128">
        <v>2.0</v>
      </c>
      <c r="H408" s="128">
        <v>11.0</v>
      </c>
      <c r="I408" s="128" t="s">
        <v>158</v>
      </c>
      <c r="J408" s="99"/>
      <c r="K408" s="99"/>
      <c r="L408" s="141" t="str">
        <f>IF(J408-K408=0,,IFERROR(K408-J408-휴게시간-VLOOKUP(A408,지정휴게시간,2,FALSE),K408-J408-휴게시간))</f>
        <v/>
      </c>
      <c r="M408" s="142" t="str">
        <f>IFERROR(VLOOKUP(Text(A408,"m월 d일"),양력휴일,2,FALSE),IFERROR(VLOOKUP(Text(B408,"m월 d일"),음력휴일,2,FALSE),IFERROR(VLOOKUP(A408,양력지정휴일,2,FALSE), IFERROR(VLOOKUP(B408,음력지정휴일,2,FALSE), ""))))</f>
        <v/>
      </c>
      <c r="N408" s="128"/>
      <c r="O408" s="128" t="str">
        <f>IFERROR(VLOOKUP(N408,연차지정일수,2,FALSE),"")</f>
        <v/>
      </c>
      <c r="P408" s="143"/>
      <c r="Q408" s="2"/>
    </row>
    <row r="409">
      <c r="A409" s="129">
        <v>44604.0</v>
      </c>
      <c r="B409" s="129">
        <v>44573.0</v>
      </c>
      <c r="C409" s="128">
        <v>2022.0</v>
      </c>
      <c r="D409" s="128">
        <v>2.0</v>
      </c>
      <c r="E409" s="128">
        <v>1.0</v>
      </c>
      <c r="F409" s="128">
        <v>2022.0</v>
      </c>
      <c r="G409" s="128">
        <v>2.0</v>
      </c>
      <c r="H409" s="128">
        <v>12.0</v>
      </c>
      <c r="I409" s="128" t="s">
        <v>159</v>
      </c>
      <c r="J409" s="99"/>
      <c r="K409" s="99"/>
      <c r="L409" s="141" t="str">
        <f>IF(J409-K409=0,,IFERROR(K409-J409-휴게시간-VLOOKUP(A409,지정휴게시간,2,FALSE),K409-J409-휴게시간))</f>
        <v/>
      </c>
      <c r="M409" s="142" t="str">
        <f>IFERROR(VLOOKUP(Text(A409,"m월 d일"),양력휴일,2,FALSE),IFERROR(VLOOKUP(Text(B409,"m월 d일"),음력휴일,2,FALSE),IFERROR(VLOOKUP(A409,양력지정휴일,2,FALSE), IFERROR(VLOOKUP(B409,음력지정휴일,2,FALSE), ""))))</f>
        <v/>
      </c>
      <c r="N409" s="128"/>
      <c r="O409" s="128" t="str">
        <f>IFERROR(VLOOKUP(N409,연차지정일수,2,FALSE),"")</f>
        <v/>
      </c>
      <c r="P409" s="143"/>
      <c r="Q409" s="2"/>
    </row>
    <row r="410">
      <c r="A410" s="129">
        <v>44605.0</v>
      </c>
      <c r="B410" s="129">
        <v>44574.0</v>
      </c>
      <c r="C410" s="128">
        <v>2022.0</v>
      </c>
      <c r="D410" s="128">
        <v>2.0</v>
      </c>
      <c r="E410" s="128">
        <v>1.0</v>
      </c>
      <c r="F410" s="128">
        <v>2022.0</v>
      </c>
      <c r="G410" s="128">
        <v>2.0</v>
      </c>
      <c r="H410" s="128">
        <v>13.0</v>
      </c>
      <c r="I410" s="128" t="s">
        <v>156</v>
      </c>
      <c r="J410" s="99"/>
      <c r="K410" s="99"/>
      <c r="L410" s="141" t="str">
        <f>IF(J410-K410=0,,IFERROR(K410-J410-휴게시간-VLOOKUP(A410,지정휴게시간,2,FALSE),K410-J410-휴게시간))</f>
        <v/>
      </c>
      <c r="M410" s="142" t="str">
        <f>IFERROR(VLOOKUP(Text(A410,"m월 d일"),양력휴일,2,FALSE),IFERROR(VLOOKUP(Text(B410,"m월 d일"),음력휴일,2,FALSE),IFERROR(VLOOKUP(A410,양력지정휴일,2,FALSE), IFERROR(VLOOKUP(B410,음력지정휴일,2,FALSE), ""))))</f>
        <v/>
      </c>
      <c r="N410" s="128"/>
      <c r="O410" s="128" t="str">
        <f>IFERROR(VLOOKUP(N410,연차지정일수,2,FALSE),"")</f>
        <v/>
      </c>
      <c r="P410" s="143"/>
      <c r="Q410" s="2"/>
    </row>
    <row r="411">
      <c r="A411" s="129">
        <v>44606.0</v>
      </c>
      <c r="B411" s="129">
        <v>44575.0</v>
      </c>
      <c r="C411" s="128">
        <v>2022.0</v>
      </c>
      <c r="D411" s="128">
        <v>2.0</v>
      </c>
      <c r="E411" s="128">
        <v>2.0</v>
      </c>
      <c r="F411" s="128">
        <v>2022.0</v>
      </c>
      <c r="G411" s="128">
        <v>2.0</v>
      </c>
      <c r="H411" s="128">
        <v>14.0</v>
      </c>
      <c r="I411" s="128" t="s">
        <v>83</v>
      </c>
      <c r="J411" s="99"/>
      <c r="K411" s="99"/>
      <c r="L411" s="141" t="str">
        <f>IF(J411-K411=0,,IFERROR(K411-J411-휴게시간-VLOOKUP(A411,지정휴게시간,2,FALSE),K411-J411-휴게시간))</f>
        <v/>
      </c>
      <c r="M411" s="142" t="str">
        <f>IFERROR(VLOOKUP(Text(A411,"m월 d일"),양력휴일,2,FALSE),IFERROR(VLOOKUP(Text(B411,"m월 d일"),음력휴일,2,FALSE),IFERROR(VLOOKUP(A411,양력지정휴일,2,FALSE), IFERROR(VLOOKUP(B411,음력지정휴일,2,FALSE), ""))))</f>
        <v/>
      </c>
      <c r="N411" s="128"/>
      <c r="O411" s="128" t="str">
        <f>IFERROR(VLOOKUP(N411,연차지정일수,2,FALSE),"")</f>
        <v/>
      </c>
      <c r="P411" s="143"/>
      <c r="Q411" s="2"/>
    </row>
    <row r="412">
      <c r="A412" s="129">
        <v>44607.0</v>
      </c>
      <c r="B412" s="129">
        <v>44576.0</v>
      </c>
      <c r="C412" s="128">
        <v>2022.0</v>
      </c>
      <c r="D412" s="128">
        <v>2.0</v>
      </c>
      <c r="E412" s="128">
        <v>2.0</v>
      </c>
      <c r="F412" s="128">
        <v>2022.0</v>
      </c>
      <c r="G412" s="128">
        <v>2.0</v>
      </c>
      <c r="H412" s="128">
        <v>15.0</v>
      </c>
      <c r="I412" s="128" t="s">
        <v>160</v>
      </c>
      <c r="J412" s="99"/>
      <c r="K412" s="99"/>
      <c r="L412" s="141" t="str">
        <f>IF(J412-K412=0,,IFERROR(K412-J412-휴게시간-VLOOKUP(A412,지정휴게시간,2,FALSE),K412-J412-휴게시간))</f>
        <v/>
      </c>
      <c r="M412" s="142" t="str">
        <f>IFERROR(VLOOKUP(Text(A412,"m월 d일"),양력휴일,2,FALSE),IFERROR(VLOOKUP(Text(B412,"m월 d일"),음력휴일,2,FALSE),IFERROR(VLOOKUP(A412,양력지정휴일,2,FALSE), IFERROR(VLOOKUP(B412,음력지정휴일,2,FALSE), ""))))</f>
        <v/>
      </c>
      <c r="N412" s="128"/>
      <c r="O412" s="128" t="str">
        <f>IFERROR(VLOOKUP(N412,연차지정일수,2,FALSE),"")</f>
        <v/>
      </c>
      <c r="P412" s="143"/>
      <c r="Q412" s="2"/>
    </row>
    <row r="413">
      <c r="A413" s="129">
        <v>44608.0</v>
      </c>
      <c r="B413" s="129">
        <v>44577.0</v>
      </c>
      <c r="C413" s="128">
        <v>2022.0</v>
      </c>
      <c r="D413" s="128">
        <v>2.0</v>
      </c>
      <c r="E413" s="128">
        <v>2.0</v>
      </c>
      <c r="F413" s="128">
        <v>2022.0</v>
      </c>
      <c r="G413" s="128">
        <v>2.0</v>
      </c>
      <c r="H413" s="128">
        <v>16.0</v>
      </c>
      <c r="I413" s="128" t="s">
        <v>161</v>
      </c>
      <c r="J413" s="99"/>
      <c r="K413" s="99"/>
      <c r="L413" s="141" t="str">
        <f>IF(J413-K413=0,,IFERROR(K413-J413-휴게시간-VLOOKUP(A413,지정휴게시간,2,FALSE),K413-J413-휴게시간))</f>
        <v/>
      </c>
      <c r="M413" s="142" t="str">
        <f>IFERROR(VLOOKUP(Text(A413,"m월 d일"),양력휴일,2,FALSE),IFERROR(VLOOKUP(Text(B413,"m월 d일"),음력휴일,2,FALSE),IFERROR(VLOOKUP(A413,양력지정휴일,2,FALSE), IFERROR(VLOOKUP(B413,음력지정휴일,2,FALSE), ""))))</f>
        <v/>
      </c>
      <c r="N413" s="128"/>
      <c r="O413" s="128" t="str">
        <f>IFERROR(VLOOKUP(N413,연차지정일수,2,FALSE),"")</f>
        <v/>
      </c>
      <c r="P413" s="143"/>
      <c r="Q413" s="2"/>
    </row>
    <row r="414">
      <c r="A414" s="129">
        <v>44609.0</v>
      </c>
      <c r="B414" s="129">
        <v>44578.0</v>
      </c>
      <c r="C414" s="128">
        <v>2022.0</v>
      </c>
      <c r="D414" s="128">
        <v>2.0</v>
      </c>
      <c r="E414" s="128">
        <v>2.0</v>
      </c>
      <c r="F414" s="128">
        <v>2022.0</v>
      </c>
      <c r="G414" s="128">
        <v>2.0</v>
      </c>
      <c r="H414" s="128">
        <v>17.0</v>
      </c>
      <c r="I414" s="128" t="s">
        <v>162</v>
      </c>
      <c r="J414" s="99"/>
      <c r="K414" s="99"/>
      <c r="L414" s="141" t="str">
        <f>IF(J414-K414=0,,IFERROR(K414-J414-휴게시간-VLOOKUP(A414,지정휴게시간,2,FALSE),K414-J414-휴게시간))</f>
        <v/>
      </c>
      <c r="M414" s="142" t="str">
        <f>IFERROR(VLOOKUP(Text(A414,"m월 d일"),양력휴일,2,FALSE),IFERROR(VLOOKUP(Text(B414,"m월 d일"),음력휴일,2,FALSE),IFERROR(VLOOKUP(A414,양력지정휴일,2,FALSE), IFERROR(VLOOKUP(B414,음력지정휴일,2,FALSE), ""))))</f>
        <v/>
      </c>
      <c r="N414" s="128"/>
      <c r="O414" s="128" t="str">
        <f>IFERROR(VLOOKUP(N414,연차지정일수,2,FALSE),"")</f>
        <v/>
      </c>
      <c r="P414" s="143"/>
      <c r="Q414" s="2"/>
    </row>
    <row r="415">
      <c r="A415" s="129">
        <v>44610.0</v>
      </c>
      <c r="B415" s="129">
        <v>44579.0</v>
      </c>
      <c r="C415" s="128">
        <v>2022.0</v>
      </c>
      <c r="D415" s="128">
        <v>2.0</v>
      </c>
      <c r="E415" s="128">
        <v>2.0</v>
      </c>
      <c r="F415" s="128">
        <v>2022.0</v>
      </c>
      <c r="G415" s="128">
        <v>2.0</v>
      </c>
      <c r="H415" s="128">
        <v>18.0</v>
      </c>
      <c r="I415" s="128" t="s">
        <v>158</v>
      </c>
      <c r="J415" s="99"/>
      <c r="K415" s="99"/>
      <c r="L415" s="141" t="str">
        <f>IF(J415-K415=0,,IFERROR(K415-J415-휴게시간-VLOOKUP(A415,지정휴게시간,2,FALSE),K415-J415-휴게시간))</f>
        <v/>
      </c>
      <c r="M415" s="142" t="str">
        <f>IFERROR(VLOOKUP(Text(A415,"m월 d일"),양력휴일,2,FALSE),IFERROR(VLOOKUP(Text(B415,"m월 d일"),음력휴일,2,FALSE),IFERROR(VLOOKUP(A415,양력지정휴일,2,FALSE), IFERROR(VLOOKUP(B415,음력지정휴일,2,FALSE), ""))))</f>
        <v/>
      </c>
      <c r="N415" s="128"/>
      <c r="O415" s="128" t="str">
        <f>IFERROR(VLOOKUP(N415,연차지정일수,2,FALSE),"")</f>
        <v/>
      </c>
      <c r="P415" s="143"/>
      <c r="Q415" s="2"/>
    </row>
    <row r="416">
      <c r="A416" s="129">
        <v>44611.0</v>
      </c>
      <c r="B416" s="129">
        <v>44580.0</v>
      </c>
      <c r="C416" s="128">
        <v>2022.0</v>
      </c>
      <c r="D416" s="128">
        <v>2.0</v>
      </c>
      <c r="E416" s="128">
        <v>2.0</v>
      </c>
      <c r="F416" s="128">
        <v>2022.0</v>
      </c>
      <c r="G416" s="128">
        <v>2.0</v>
      </c>
      <c r="H416" s="128">
        <v>19.0</v>
      </c>
      <c r="I416" s="128" t="s">
        <v>159</v>
      </c>
      <c r="J416" s="99"/>
      <c r="K416" s="99"/>
      <c r="L416" s="141" t="str">
        <f>IF(J416-K416=0,,IFERROR(K416-J416-휴게시간-VLOOKUP(A416,지정휴게시간,2,FALSE),K416-J416-휴게시간))</f>
        <v/>
      </c>
      <c r="M416" s="142" t="str">
        <f>IFERROR(VLOOKUP(Text(A416,"m월 d일"),양력휴일,2,FALSE),IFERROR(VLOOKUP(Text(B416,"m월 d일"),음력휴일,2,FALSE),IFERROR(VLOOKUP(A416,양력지정휴일,2,FALSE), IFERROR(VLOOKUP(B416,음력지정휴일,2,FALSE), ""))))</f>
        <v/>
      </c>
      <c r="N416" s="128"/>
      <c r="O416" s="128" t="str">
        <f>IFERROR(VLOOKUP(N416,연차지정일수,2,FALSE),"")</f>
        <v/>
      </c>
      <c r="P416" s="143"/>
      <c r="Q416" s="2"/>
    </row>
    <row r="417">
      <c r="A417" s="129">
        <v>44612.0</v>
      </c>
      <c r="B417" s="129">
        <v>44581.0</v>
      </c>
      <c r="C417" s="128">
        <v>2022.0</v>
      </c>
      <c r="D417" s="128">
        <v>2.0</v>
      </c>
      <c r="E417" s="128">
        <v>2.0</v>
      </c>
      <c r="F417" s="128">
        <v>2022.0</v>
      </c>
      <c r="G417" s="128">
        <v>2.0</v>
      </c>
      <c r="H417" s="128">
        <v>20.0</v>
      </c>
      <c r="I417" s="128" t="s">
        <v>156</v>
      </c>
      <c r="J417" s="99"/>
      <c r="K417" s="99"/>
      <c r="L417" s="141" t="str">
        <f>IF(J417-K417=0,,IFERROR(K417-J417-휴게시간-VLOOKUP(A417,지정휴게시간,2,FALSE),K417-J417-휴게시간))</f>
        <v/>
      </c>
      <c r="M417" s="142" t="str">
        <f>IFERROR(VLOOKUP(Text(A417,"m월 d일"),양력휴일,2,FALSE),IFERROR(VLOOKUP(Text(B417,"m월 d일"),음력휴일,2,FALSE),IFERROR(VLOOKUP(A417,양력지정휴일,2,FALSE), IFERROR(VLOOKUP(B417,음력지정휴일,2,FALSE), ""))))</f>
        <v/>
      </c>
      <c r="N417" s="128"/>
      <c r="O417" s="128" t="str">
        <f>IFERROR(VLOOKUP(N417,연차지정일수,2,FALSE),"")</f>
        <v/>
      </c>
      <c r="P417" s="143"/>
      <c r="Q417" s="2"/>
    </row>
    <row r="418">
      <c r="A418" s="129">
        <v>44613.0</v>
      </c>
      <c r="B418" s="129">
        <v>44582.0</v>
      </c>
      <c r="C418" s="128">
        <v>2022.0</v>
      </c>
      <c r="D418" s="128">
        <v>2.0</v>
      </c>
      <c r="E418" s="128">
        <v>3.0</v>
      </c>
      <c r="F418" s="128">
        <v>2022.0</v>
      </c>
      <c r="G418" s="128">
        <v>2.0</v>
      </c>
      <c r="H418" s="128">
        <v>21.0</v>
      </c>
      <c r="I418" s="128" t="s">
        <v>83</v>
      </c>
      <c r="J418" s="99"/>
      <c r="K418" s="99"/>
      <c r="L418" s="141" t="str">
        <f>IF(J418-K418=0,,IFERROR(K418-J418-휴게시간-VLOOKUP(A418,지정휴게시간,2,FALSE),K418-J418-휴게시간))</f>
        <v/>
      </c>
      <c r="M418" s="142" t="str">
        <f>IFERROR(VLOOKUP(Text(A418,"m월 d일"),양력휴일,2,FALSE),IFERROR(VLOOKUP(Text(B418,"m월 d일"),음력휴일,2,FALSE),IFERROR(VLOOKUP(A418,양력지정휴일,2,FALSE), IFERROR(VLOOKUP(B418,음력지정휴일,2,FALSE), ""))))</f>
        <v/>
      </c>
      <c r="N418" s="128"/>
      <c r="O418" s="128" t="str">
        <f>IFERROR(VLOOKUP(N418,연차지정일수,2,FALSE),"")</f>
        <v/>
      </c>
      <c r="P418" s="143"/>
      <c r="Q418" s="2"/>
    </row>
    <row r="419">
      <c r="A419" s="129">
        <v>44614.0</v>
      </c>
      <c r="B419" s="129">
        <v>44583.0</v>
      </c>
      <c r="C419" s="128">
        <v>2022.0</v>
      </c>
      <c r="D419" s="128">
        <v>2.0</v>
      </c>
      <c r="E419" s="128">
        <v>3.0</v>
      </c>
      <c r="F419" s="128">
        <v>2022.0</v>
      </c>
      <c r="G419" s="128">
        <v>2.0</v>
      </c>
      <c r="H419" s="128">
        <v>22.0</v>
      </c>
      <c r="I419" s="128" t="s">
        <v>160</v>
      </c>
      <c r="J419" s="99"/>
      <c r="K419" s="99"/>
      <c r="L419" s="141" t="str">
        <f>IF(J419-K419=0,,IFERROR(K419-J419-휴게시간-VLOOKUP(A419,지정휴게시간,2,FALSE),K419-J419-휴게시간))</f>
        <v/>
      </c>
      <c r="M419" s="142" t="str">
        <f>IFERROR(VLOOKUP(Text(A419,"m월 d일"),양력휴일,2,FALSE),IFERROR(VLOOKUP(Text(B419,"m월 d일"),음력휴일,2,FALSE),IFERROR(VLOOKUP(A419,양력지정휴일,2,FALSE), IFERROR(VLOOKUP(B419,음력지정휴일,2,FALSE), ""))))</f>
        <v/>
      </c>
      <c r="N419" s="128"/>
      <c r="O419" s="128" t="str">
        <f>IFERROR(VLOOKUP(N419,연차지정일수,2,FALSE),"")</f>
        <v/>
      </c>
      <c r="P419" s="143"/>
      <c r="Q419" s="2"/>
    </row>
    <row r="420">
      <c r="A420" s="129">
        <v>44615.0</v>
      </c>
      <c r="B420" s="129">
        <v>44584.0</v>
      </c>
      <c r="C420" s="128">
        <v>2022.0</v>
      </c>
      <c r="D420" s="128">
        <v>2.0</v>
      </c>
      <c r="E420" s="128">
        <v>3.0</v>
      </c>
      <c r="F420" s="128">
        <v>2022.0</v>
      </c>
      <c r="G420" s="128">
        <v>2.0</v>
      </c>
      <c r="H420" s="128">
        <v>23.0</v>
      </c>
      <c r="I420" s="128" t="s">
        <v>161</v>
      </c>
      <c r="J420" s="99"/>
      <c r="K420" s="99"/>
      <c r="L420" s="141" t="str">
        <f>IF(J420-K420=0,,IFERROR(K420-J420-휴게시간-VLOOKUP(A420,지정휴게시간,2,FALSE),K420-J420-휴게시간))</f>
        <v/>
      </c>
      <c r="M420" s="142" t="str">
        <f>IFERROR(VLOOKUP(Text(A420,"m월 d일"),양력휴일,2,FALSE),IFERROR(VLOOKUP(Text(B420,"m월 d일"),음력휴일,2,FALSE),IFERROR(VLOOKUP(A420,양력지정휴일,2,FALSE), IFERROR(VLOOKUP(B420,음력지정휴일,2,FALSE), ""))))</f>
        <v/>
      </c>
      <c r="N420" s="128"/>
      <c r="O420" s="128" t="str">
        <f>IFERROR(VLOOKUP(N420,연차지정일수,2,FALSE),"")</f>
        <v/>
      </c>
      <c r="P420" s="143"/>
      <c r="Q420" s="2"/>
    </row>
    <row r="421">
      <c r="A421" s="129">
        <v>44616.0</v>
      </c>
      <c r="B421" s="129">
        <v>44585.0</v>
      </c>
      <c r="C421" s="128">
        <v>2022.0</v>
      </c>
      <c r="D421" s="128">
        <v>2.0</v>
      </c>
      <c r="E421" s="128">
        <v>3.0</v>
      </c>
      <c r="F421" s="128">
        <v>2022.0</v>
      </c>
      <c r="G421" s="128">
        <v>2.0</v>
      </c>
      <c r="H421" s="128">
        <v>24.0</v>
      </c>
      <c r="I421" s="128" t="s">
        <v>162</v>
      </c>
      <c r="J421" s="99"/>
      <c r="K421" s="99"/>
      <c r="L421" s="141" t="str">
        <f>IF(J421-K421=0,,IFERROR(K421-J421-휴게시간-VLOOKUP(A421,지정휴게시간,2,FALSE),K421-J421-휴게시간))</f>
        <v/>
      </c>
      <c r="M421" s="142" t="str">
        <f>IFERROR(VLOOKUP(Text(A421,"m월 d일"),양력휴일,2,FALSE),IFERROR(VLOOKUP(Text(B421,"m월 d일"),음력휴일,2,FALSE),IFERROR(VLOOKUP(A421,양력지정휴일,2,FALSE), IFERROR(VLOOKUP(B421,음력지정휴일,2,FALSE), ""))))</f>
        <v/>
      </c>
      <c r="N421" s="128"/>
      <c r="O421" s="128" t="str">
        <f>IFERROR(VLOOKUP(N421,연차지정일수,2,FALSE),"")</f>
        <v/>
      </c>
      <c r="P421" s="143"/>
      <c r="Q421" s="2"/>
    </row>
    <row r="422">
      <c r="A422" s="129">
        <v>44617.0</v>
      </c>
      <c r="B422" s="129">
        <v>44586.0</v>
      </c>
      <c r="C422" s="128">
        <v>2022.0</v>
      </c>
      <c r="D422" s="128">
        <v>2.0</v>
      </c>
      <c r="E422" s="128">
        <v>3.0</v>
      </c>
      <c r="F422" s="128">
        <v>2022.0</v>
      </c>
      <c r="G422" s="128">
        <v>2.0</v>
      </c>
      <c r="H422" s="128">
        <v>25.0</v>
      </c>
      <c r="I422" s="128" t="s">
        <v>158</v>
      </c>
      <c r="J422" s="99"/>
      <c r="K422" s="99"/>
      <c r="L422" s="141" t="str">
        <f>IF(J422-K422=0,,IFERROR(K422-J422-휴게시간-VLOOKUP(A422,지정휴게시간,2,FALSE),K422-J422-휴게시간))</f>
        <v/>
      </c>
      <c r="M422" s="142" t="str">
        <f>IFERROR(VLOOKUP(Text(A422,"m월 d일"),양력휴일,2,FALSE),IFERROR(VLOOKUP(Text(B422,"m월 d일"),음력휴일,2,FALSE),IFERROR(VLOOKUP(A422,양력지정휴일,2,FALSE), IFERROR(VLOOKUP(B422,음력지정휴일,2,FALSE), ""))))</f>
        <v/>
      </c>
      <c r="N422" s="128"/>
      <c r="O422" s="128" t="str">
        <f>IFERROR(VLOOKUP(N422,연차지정일수,2,FALSE),"")</f>
        <v/>
      </c>
      <c r="P422" s="143"/>
      <c r="Q422" s="2"/>
    </row>
    <row r="423">
      <c r="A423" s="129">
        <v>44618.0</v>
      </c>
      <c r="B423" s="129">
        <v>44587.0</v>
      </c>
      <c r="C423" s="128">
        <v>2022.0</v>
      </c>
      <c r="D423" s="128">
        <v>2.0</v>
      </c>
      <c r="E423" s="128">
        <v>3.0</v>
      </c>
      <c r="F423" s="128">
        <v>2022.0</v>
      </c>
      <c r="G423" s="128">
        <v>2.0</v>
      </c>
      <c r="H423" s="128">
        <v>26.0</v>
      </c>
      <c r="I423" s="128" t="s">
        <v>159</v>
      </c>
      <c r="J423" s="99"/>
      <c r="K423" s="99"/>
      <c r="L423" s="141" t="str">
        <f>IF(J423-K423=0,,IFERROR(K423-J423-휴게시간-VLOOKUP(A423,지정휴게시간,2,FALSE),K423-J423-휴게시간))</f>
        <v/>
      </c>
      <c r="M423" s="142" t="str">
        <f>IFERROR(VLOOKUP(Text(A423,"m월 d일"),양력휴일,2,FALSE),IFERROR(VLOOKUP(Text(B423,"m월 d일"),음력휴일,2,FALSE),IFERROR(VLOOKUP(A423,양력지정휴일,2,FALSE), IFERROR(VLOOKUP(B423,음력지정휴일,2,FALSE), ""))))</f>
        <v/>
      </c>
      <c r="N423" s="128"/>
      <c r="O423" s="128" t="str">
        <f>IFERROR(VLOOKUP(N423,연차지정일수,2,FALSE),"")</f>
        <v/>
      </c>
      <c r="P423" s="143"/>
      <c r="Q423" s="2"/>
    </row>
    <row r="424">
      <c r="A424" s="129">
        <v>44619.0</v>
      </c>
      <c r="B424" s="129">
        <v>44588.0</v>
      </c>
      <c r="C424" s="128">
        <v>2022.0</v>
      </c>
      <c r="D424" s="128">
        <v>2.0</v>
      </c>
      <c r="E424" s="128">
        <v>3.0</v>
      </c>
      <c r="F424" s="128">
        <v>2022.0</v>
      </c>
      <c r="G424" s="128">
        <v>2.0</v>
      </c>
      <c r="H424" s="128">
        <v>27.0</v>
      </c>
      <c r="I424" s="128" t="s">
        <v>156</v>
      </c>
      <c r="J424" s="99"/>
      <c r="K424" s="99"/>
      <c r="L424" s="141" t="str">
        <f>IF(J424-K424=0,,IFERROR(K424-J424-휴게시간-VLOOKUP(A424,지정휴게시간,2,FALSE),K424-J424-휴게시간))</f>
        <v/>
      </c>
      <c r="M424" s="142" t="str">
        <f>IFERROR(VLOOKUP(Text(A424,"m월 d일"),양력휴일,2,FALSE),IFERROR(VLOOKUP(Text(B424,"m월 d일"),음력휴일,2,FALSE),IFERROR(VLOOKUP(A424,양력지정휴일,2,FALSE), IFERROR(VLOOKUP(B424,음력지정휴일,2,FALSE), ""))))</f>
        <v/>
      </c>
      <c r="N424" s="128"/>
      <c r="O424" s="128" t="str">
        <f>IFERROR(VLOOKUP(N424,연차지정일수,2,FALSE),"")</f>
        <v/>
      </c>
      <c r="P424" s="143"/>
      <c r="Q424" s="2"/>
    </row>
    <row r="425">
      <c r="A425" s="129">
        <v>44620.0</v>
      </c>
      <c r="B425" s="129">
        <v>44589.0</v>
      </c>
      <c r="C425" s="128">
        <v>2022.0</v>
      </c>
      <c r="D425" s="128">
        <v>2.0</v>
      </c>
      <c r="E425" s="128">
        <v>4.0</v>
      </c>
      <c r="F425" s="128">
        <v>2022.0</v>
      </c>
      <c r="G425" s="128">
        <v>2.0</v>
      </c>
      <c r="H425" s="128">
        <v>28.0</v>
      </c>
      <c r="I425" s="128" t="s">
        <v>83</v>
      </c>
      <c r="J425" s="99"/>
      <c r="K425" s="99"/>
      <c r="L425" s="141" t="str">
        <f>IF(J425-K425=0,,IFERROR(K425-J425-휴게시간-VLOOKUP(A425,지정휴게시간,2,FALSE),K425-J425-휴게시간))</f>
        <v/>
      </c>
      <c r="M425" s="142" t="str">
        <f>IFERROR(VLOOKUP(Text(A425,"m월 d일"),양력휴일,2,FALSE),IFERROR(VLOOKUP(Text(B425,"m월 d일"),음력휴일,2,FALSE),IFERROR(VLOOKUP(A425,양력지정휴일,2,FALSE), IFERROR(VLOOKUP(B425,음력지정휴일,2,FALSE), ""))))</f>
        <v/>
      </c>
      <c r="N425" s="128"/>
      <c r="O425" s="128" t="str">
        <f>IFERROR(VLOOKUP(N425,연차지정일수,2,FALSE),"")</f>
        <v/>
      </c>
      <c r="P425" s="143"/>
      <c r="Q425" s="2"/>
    </row>
    <row r="426">
      <c r="A426" s="129">
        <v>44621.0</v>
      </c>
      <c r="B426" s="129">
        <v>44590.0</v>
      </c>
      <c r="C426" s="128">
        <v>2022.0</v>
      </c>
      <c r="D426" s="128">
        <v>2.0</v>
      </c>
      <c r="E426" s="128">
        <v>4.0</v>
      </c>
      <c r="F426" s="128">
        <v>2022.0</v>
      </c>
      <c r="G426" s="128">
        <v>3.0</v>
      </c>
      <c r="H426" s="128">
        <v>1.0</v>
      </c>
      <c r="I426" s="128" t="s">
        <v>160</v>
      </c>
      <c r="J426" s="99"/>
      <c r="K426" s="99"/>
      <c r="L426" s="141" t="str">
        <f>IF(J426-K426=0,,IFERROR(K426-J426-휴게시간-VLOOKUP(A426,지정휴게시간,2,FALSE),K426-J426-휴게시간))</f>
        <v/>
      </c>
      <c r="M426" s="142" t="str">
        <f>IFERROR(VLOOKUP(Text(A426,"m월 d일"),양력휴일,2,FALSE),IFERROR(VLOOKUP(Text(B426,"m월 d일"),음력휴일,2,FALSE),IFERROR(VLOOKUP(A426,양력지정휴일,2,FALSE), IFERROR(VLOOKUP(B426,음력지정휴일,2,FALSE), ""))))</f>
        <v>삼일절</v>
      </c>
      <c r="N426" s="128"/>
      <c r="O426" s="128" t="str">
        <f>IFERROR(VLOOKUP(N426,연차지정일수,2,FALSE),"")</f>
        <v/>
      </c>
      <c r="P426" s="143"/>
      <c r="Q426" s="2"/>
    </row>
    <row r="427">
      <c r="A427" s="129">
        <v>44622.0</v>
      </c>
      <c r="B427" s="129">
        <v>44591.0</v>
      </c>
      <c r="C427" s="128">
        <v>2022.0</v>
      </c>
      <c r="D427" s="128">
        <v>2.0</v>
      </c>
      <c r="E427" s="128">
        <v>4.0</v>
      </c>
      <c r="F427" s="128">
        <v>2022.0</v>
      </c>
      <c r="G427" s="128">
        <v>3.0</v>
      </c>
      <c r="H427" s="128">
        <v>2.0</v>
      </c>
      <c r="I427" s="128" t="s">
        <v>161</v>
      </c>
      <c r="J427" s="99"/>
      <c r="K427" s="99"/>
      <c r="L427" s="141" t="str">
        <f>IF(J427-K427=0,,IFERROR(K427-J427-휴게시간-VLOOKUP(A427,지정휴게시간,2,FALSE),K427-J427-휴게시간))</f>
        <v/>
      </c>
      <c r="M427" s="142" t="str">
        <f>IFERROR(VLOOKUP(Text(A427,"m월 d일"),양력휴일,2,FALSE),IFERROR(VLOOKUP(Text(B427,"m월 d일"),음력휴일,2,FALSE),IFERROR(VLOOKUP(A427,양력지정휴일,2,FALSE), IFERROR(VLOOKUP(B427,음력지정휴일,2,FALSE), ""))))</f>
        <v/>
      </c>
      <c r="N427" s="128"/>
      <c r="O427" s="128" t="str">
        <f>IFERROR(VLOOKUP(N427,연차지정일수,2,FALSE),"")</f>
        <v/>
      </c>
      <c r="P427" s="143"/>
      <c r="Q427" s="2"/>
    </row>
    <row r="428">
      <c r="A428" s="129">
        <v>44623.0</v>
      </c>
      <c r="B428" s="129">
        <v>44593.0</v>
      </c>
      <c r="C428" s="128">
        <v>2022.0</v>
      </c>
      <c r="D428" s="128">
        <v>2.0</v>
      </c>
      <c r="E428" s="128">
        <v>4.0</v>
      </c>
      <c r="F428" s="128">
        <v>2022.0</v>
      </c>
      <c r="G428" s="128">
        <v>3.0</v>
      </c>
      <c r="H428" s="128">
        <v>3.0</v>
      </c>
      <c r="I428" s="128" t="s">
        <v>162</v>
      </c>
      <c r="J428" s="99"/>
      <c r="K428" s="99"/>
      <c r="L428" s="141" t="str">
        <f>IF(J428-K428=0,,IFERROR(K428-J428-휴게시간-VLOOKUP(A428,지정휴게시간,2,FALSE),K428-J428-휴게시간))</f>
        <v/>
      </c>
      <c r="M428" s="142" t="str">
        <f>IFERROR(VLOOKUP(Text(A428,"m월 d일"),양력휴일,2,FALSE),IFERROR(VLOOKUP(Text(B428,"m월 d일"),음력휴일,2,FALSE),IFERROR(VLOOKUP(A428,양력지정휴일,2,FALSE), IFERROR(VLOOKUP(B428,음력지정휴일,2,FALSE), ""))))</f>
        <v/>
      </c>
      <c r="N428" s="128"/>
      <c r="O428" s="128" t="str">
        <f>IFERROR(VLOOKUP(N428,연차지정일수,2,FALSE),"")</f>
        <v/>
      </c>
      <c r="P428" s="143"/>
      <c r="Q428" s="2"/>
    </row>
    <row r="429">
      <c r="A429" s="129">
        <v>44624.0</v>
      </c>
      <c r="B429" s="129">
        <v>44594.0</v>
      </c>
      <c r="C429" s="128">
        <v>2022.0</v>
      </c>
      <c r="D429" s="128">
        <v>2.0</v>
      </c>
      <c r="E429" s="128">
        <v>4.0</v>
      </c>
      <c r="F429" s="128">
        <v>2022.0</v>
      </c>
      <c r="G429" s="128">
        <v>3.0</v>
      </c>
      <c r="H429" s="128">
        <v>4.0</v>
      </c>
      <c r="I429" s="128" t="s">
        <v>158</v>
      </c>
      <c r="J429" s="99"/>
      <c r="K429" s="99"/>
      <c r="L429" s="141" t="str">
        <f>IF(J429-K429=0,,IFERROR(K429-J429-휴게시간-VLOOKUP(A429,지정휴게시간,2,FALSE),K429-J429-휴게시간))</f>
        <v/>
      </c>
      <c r="M429" s="142" t="str">
        <f>IFERROR(VLOOKUP(Text(A429,"m월 d일"),양력휴일,2,FALSE),IFERROR(VLOOKUP(Text(B429,"m월 d일"),음력휴일,2,FALSE),IFERROR(VLOOKUP(A429,양력지정휴일,2,FALSE), IFERROR(VLOOKUP(B429,음력지정휴일,2,FALSE), ""))))</f>
        <v/>
      </c>
      <c r="N429" s="128"/>
      <c r="O429" s="128" t="str">
        <f>IFERROR(VLOOKUP(N429,연차지정일수,2,FALSE),"")</f>
        <v/>
      </c>
      <c r="P429" s="143"/>
      <c r="Q429" s="2"/>
    </row>
    <row r="430">
      <c r="A430" s="129">
        <v>44625.0</v>
      </c>
      <c r="B430" s="129">
        <v>44595.0</v>
      </c>
      <c r="C430" s="128">
        <v>2022.0</v>
      </c>
      <c r="D430" s="128">
        <v>2.0</v>
      </c>
      <c r="E430" s="128">
        <v>4.0</v>
      </c>
      <c r="F430" s="128">
        <v>2022.0</v>
      </c>
      <c r="G430" s="128">
        <v>3.0</v>
      </c>
      <c r="H430" s="128">
        <v>5.0</v>
      </c>
      <c r="I430" s="128" t="s">
        <v>159</v>
      </c>
      <c r="J430" s="99"/>
      <c r="K430" s="99"/>
      <c r="L430" s="141" t="str">
        <f>IF(J430-K430=0,,IFERROR(K430-J430-휴게시간-VLOOKUP(A430,지정휴게시간,2,FALSE),K430-J430-휴게시간))</f>
        <v/>
      </c>
      <c r="M430" s="142" t="str">
        <f>IFERROR(VLOOKUP(Text(A430,"m월 d일"),양력휴일,2,FALSE),IFERROR(VLOOKUP(Text(B430,"m월 d일"),음력휴일,2,FALSE),IFERROR(VLOOKUP(A430,양력지정휴일,2,FALSE), IFERROR(VLOOKUP(B430,음력지정휴일,2,FALSE), ""))))</f>
        <v/>
      </c>
      <c r="N430" s="128"/>
      <c r="O430" s="128" t="str">
        <f>IFERROR(VLOOKUP(N430,연차지정일수,2,FALSE),"")</f>
        <v/>
      </c>
      <c r="P430" s="143"/>
      <c r="Q430" s="2"/>
    </row>
    <row r="431">
      <c r="A431" s="129">
        <v>44626.0</v>
      </c>
      <c r="B431" s="129">
        <v>44596.0</v>
      </c>
      <c r="C431" s="128">
        <v>2022.0</v>
      </c>
      <c r="D431" s="128">
        <v>2.0</v>
      </c>
      <c r="E431" s="128">
        <v>4.0</v>
      </c>
      <c r="F431" s="128">
        <v>2022.0</v>
      </c>
      <c r="G431" s="128">
        <v>3.0</v>
      </c>
      <c r="H431" s="128">
        <v>6.0</v>
      </c>
      <c r="I431" s="128" t="s">
        <v>156</v>
      </c>
      <c r="J431" s="99"/>
      <c r="K431" s="99"/>
      <c r="L431" s="141" t="str">
        <f>IF(J431-K431=0,,IFERROR(K431-J431-휴게시간-VLOOKUP(A431,지정휴게시간,2,FALSE),K431-J431-휴게시간))</f>
        <v/>
      </c>
      <c r="M431" s="142" t="str">
        <f>IFERROR(VLOOKUP(Text(A431,"m월 d일"),양력휴일,2,FALSE),IFERROR(VLOOKUP(Text(B431,"m월 d일"),음력휴일,2,FALSE),IFERROR(VLOOKUP(A431,양력지정휴일,2,FALSE), IFERROR(VLOOKUP(B431,음력지정휴일,2,FALSE), ""))))</f>
        <v/>
      </c>
      <c r="N431" s="128"/>
      <c r="O431" s="128" t="str">
        <f>IFERROR(VLOOKUP(N431,연차지정일수,2,FALSE),"")</f>
        <v/>
      </c>
      <c r="P431" s="143"/>
      <c r="Q431" s="2"/>
    </row>
    <row r="432">
      <c r="A432" s="129">
        <v>44627.0</v>
      </c>
      <c r="B432" s="129">
        <v>44597.0</v>
      </c>
      <c r="C432" s="128">
        <v>2022.0</v>
      </c>
      <c r="D432" s="128">
        <v>3.0</v>
      </c>
      <c r="E432" s="128">
        <v>1.0</v>
      </c>
      <c r="F432" s="128">
        <v>2022.0</v>
      </c>
      <c r="G432" s="128">
        <v>3.0</v>
      </c>
      <c r="H432" s="128">
        <v>7.0</v>
      </c>
      <c r="I432" s="128" t="s">
        <v>83</v>
      </c>
      <c r="J432" s="99"/>
      <c r="K432" s="99"/>
      <c r="L432" s="141" t="str">
        <f>IF(J432-K432=0,,IFERROR(K432-J432-휴게시간-VLOOKUP(A432,지정휴게시간,2,FALSE),K432-J432-휴게시간))</f>
        <v/>
      </c>
      <c r="M432" s="142" t="str">
        <f>IFERROR(VLOOKUP(Text(A432,"m월 d일"),양력휴일,2,FALSE),IFERROR(VLOOKUP(Text(B432,"m월 d일"),음력휴일,2,FALSE),IFERROR(VLOOKUP(A432,양력지정휴일,2,FALSE), IFERROR(VLOOKUP(B432,음력지정휴일,2,FALSE), ""))))</f>
        <v/>
      </c>
      <c r="N432" s="128"/>
      <c r="O432" s="128" t="str">
        <f>IFERROR(VLOOKUP(N432,연차지정일수,2,FALSE),"")</f>
        <v/>
      </c>
      <c r="P432" s="143"/>
      <c r="Q432" s="2"/>
    </row>
    <row r="433">
      <c r="A433" s="129">
        <v>44628.0</v>
      </c>
      <c r="B433" s="129">
        <v>44598.0</v>
      </c>
      <c r="C433" s="128">
        <v>2022.0</v>
      </c>
      <c r="D433" s="128">
        <v>3.0</v>
      </c>
      <c r="E433" s="128">
        <v>1.0</v>
      </c>
      <c r="F433" s="128">
        <v>2022.0</v>
      </c>
      <c r="G433" s="128">
        <v>3.0</v>
      </c>
      <c r="H433" s="128">
        <v>8.0</v>
      </c>
      <c r="I433" s="128" t="s">
        <v>160</v>
      </c>
      <c r="J433" s="99"/>
      <c r="K433" s="99"/>
      <c r="L433" s="141" t="str">
        <f>IF(J433-K433=0,,IFERROR(K433-J433-휴게시간-VLOOKUP(A433,지정휴게시간,2,FALSE),K433-J433-휴게시간))</f>
        <v/>
      </c>
      <c r="M433" s="142" t="str">
        <f>IFERROR(VLOOKUP(Text(A433,"m월 d일"),양력휴일,2,FALSE),IFERROR(VLOOKUP(Text(B433,"m월 d일"),음력휴일,2,FALSE),IFERROR(VLOOKUP(A433,양력지정휴일,2,FALSE), IFERROR(VLOOKUP(B433,음력지정휴일,2,FALSE), ""))))</f>
        <v/>
      </c>
      <c r="N433" s="128"/>
      <c r="O433" s="128" t="str">
        <f>IFERROR(VLOOKUP(N433,연차지정일수,2,FALSE),"")</f>
        <v/>
      </c>
      <c r="P433" s="143"/>
      <c r="Q433" s="2"/>
    </row>
    <row r="434">
      <c r="A434" s="129">
        <v>44629.0</v>
      </c>
      <c r="B434" s="129">
        <v>44599.0</v>
      </c>
      <c r="C434" s="128">
        <v>2022.0</v>
      </c>
      <c r="D434" s="128">
        <v>3.0</v>
      </c>
      <c r="E434" s="128">
        <v>1.0</v>
      </c>
      <c r="F434" s="128">
        <v>2022.0</v>
      </c>
      <c r="G434" s="128">
        <v>3.0</v>
      </c>
      <c r="H434" s="128">
        <v>9.0</v>
      </c>
      <c r="I434" s="128" t="s">
        <v>161</v>
      </c>
      <c r="J434" s="99"/>
      <c r="K434" s="99"/>
      <c r="L434" s="141" t="str">
        <f>IF(J434-K434=0,,IFERROR(K434-J434-휴게시간-VLOOKUP(A434,지정휴게시간,2,FALSE),K434-J434-휴게시간))</f>
        <v/>
      </c>
      <c r="M434" s="142" t="str">
        <f>IFERROR(VLOOKUP(Text(A434,"m월 d일"),양력휴일,2,FALSE),IFERROR(VLOOKUP(Text(B434,"m월 d일"),음력휴일,2,FALSE),IFERROR(VLOOKUP(A434,양력지정휴일,2,FALSE), IFERROR(VLOOKUP(B434,음력지정휴일,2,FALSE), ""))))</f>
        <v>20대 대통령 선거</v>
      </c>
      <c r="N434" s="128"/>
      <c r="O434" s="128" t="str">
        <f>IFERROR(VLOOKUP(N434,연차지정일수,2,FALSE),"")</f>
        <v/>
      </c>
      <c r="P434" s="143"/>
      <c r="Q434" s="2"/>
    </row>
    <row r="435">
      <c r="A435" s="129">
        <v>44630.0</v>
      </c>
      <c r="B435" s="129">
        <v>44600.0</v>
      </c>
      <c r="C435" s="128">
        <v>2022.0</v>
      </c>
      <c r="D435" s="128">
        <v>3.0</v>
      </c>
      <c r="E435" s="128">
        <v>1.0</v>
      </c>
      <c r="F435" s="128">
        <v>2022.0</v>
      </c>
      <c r="G435" s="128">
        <v>3.0</v>
      </c>
      <c r="H435" s="128">
        <v>10.0</v>
      </c>
      <c r="I435" s="128" t="s">
        <v>162</v>
      </c>
      <c r="J435" s="99"/>
      <c r="K435" s="99"/>
      <c r="L435" s="141" t="str">
        <f>IF(J435-K435=0,,IFERROR(K435-J435-휴게시간-VLOOKUP(A435,지정휴게시간,2,FALSE),K435-J435-휴게시간))</f>
        <v/>
      </c>
      <c r="M435" s="142" t="str">
        <f>IFERROR(VLOOKUP(Text(A435,"m월 d일"),양력휴일,2,FALSE),IFERROR(VLOOKUP(Text(B435,"m월 d일"),음력휴일,2,FALSE),IFERROR(VLOOKUP(A435,양력지정휴일,2,FALSE), IFERROR(VLOOKUP(B435,음력지정휴일,2,FALSE), ""))))</f>
        <v/>
      </c>
      <c r="N435" s="128"/>
      <c r="O435" s="128" t="str">
        <f>IFERROR(VLOOKUP(N435,연차지정일수,2,FALSE),"")</f>
        <v/>
      </c>
      <c r="P435" s="143"/>
      <c r="Q435" s="2"/>
    </row>
    <row r="436">
      <c r="A436" s="129">
        <v>44631.0</v>
      </c>
      <c r="B436" s="129">
        <v>44601.0</v>
      </c>
      <c r="C436" s="128">
        <v>2022.0</v>
      </c>
      <c r="D436" s="128">
        <v>3.0</v>
      </c>
      <c r="E436" s="128">
        <v>1.0</v>
      </c>
      <c r="F436" s="128">
        <v>2022.0</v>
      </c>
      <c r="G436" s="128">
        <v>3.0</v>
      </c>
      <c r="H436" s="128">
        <v>11.0</v>
      </c>
      <c r="I436" s="128" t="s">
        <v>158</v>
      </c>
      <c r="J436" s="99"/>
      <c r="K436" s="99"/>
      <c r="L436" s="141" t="str">
        <f>IF(J436-K436=0,,IFERROR(K436-J436-휴게시간-VLOOKUP(A436,지정휴게시간,2,FALSE),K436-J436-휴게시간))</f>
        <v/>
      </c>
      <c r="M436" s="142" t="str">
        <f>IFERROR(VLOOKUP(Text(A436,"m월 d일"),양력휴일,2,FALSE),IFERROR(VLOOKUP(Text(B436,"m월 d일"),음력휴일,2,FALSE),IFERROR(VLOOKUP(A436,양력지정휴일,2,FALSE), IFERROR(VLOOKUP(B436,음력지정휴일,2,FALSE), ""))))</f>
        <v/>
      </c>
      <c r="N436" s="128"/>
      <c r="O436" s="128" t="str">
        <f>IFERROR(VLOOKUP(N436,연차지정일수,2,FALSE),"")</f>
        <v/>
      </c>
      <c r="P436" s="143"/>
      <c r="Q436" s="2"/>
    </row>
    <row r="437">
      <c r="A437" s="129">
        <v>44632.0</v>
      </c>
      <c r="B437" s="129">
        <v>44602.0</v>
      </c>
      <c r="C437" s="128">
        <v>2022.0</v>
      </c>
      <c r="D437" s="128">
        <v>3.0</v>
      </c>
      <c r="E437" s="128">
        <v>1.0</v>
      </c>
      <c r="F437" s="128">
        <v>2022.0</v>
      </c>
      <c r="G437" s="128">
        <v>3.0</v>
      </c>
      <c r="H437" s="128">
        <v>12.0</v>
      </c>
      <c r="I437" s="128" t="s">
        <v>159</v>
      </c>
      <c r="J437" s="99"/>
      <c r="K437" s="99"/>
      <c r="L437" s="141" t="str">
        <f>IF(J437-K437=0,,IFERROR(K437-J437-휴게시간-VLOOKUP(A437,지정휴게시간,2,FALSE),K437-J437-휴게시간))</f>
        <v/>
      </c>
      <c r="M437" s="142" t="str">
        <f>IFERROR(VLOOKUP(Text(A437,"m월 d일"),양력휴일,2,FALSE),IFERROR(VLOOKUP(Text(B437,"m월 d일"),음력휴일,2,FALSE),IFERROR(VLOOKUP(A437,양력지정휴일,2,FALSE), IFERROR(VLOOKUP(B437,음력지정휴일,2,FALSE), ""))))</f>
        <v/>
      </c>
      <c r="N437" s="128"/>
      <c r="O437" s="128" t="str">
        <f>IFERROR(VLOOKUP(N437,연차지정일수,2,FALSE),"")</f>
        <v/>
      </c>
      <c r="P437" s="143"/>
      <c r="Q437" s="2"/>
    </row>
    <row r="438">
      <c r="A438" s="129">
        <v>44633.0</v>
      </c>
      <c r="B438" s="129">
        <v>44603.0</v>
      </c>
      <c r="C438" s="128">
        <v>2022.0</v>
      </c>
      <c r="D438" s="128">
        <v>3.0</v>
      </c>
      <c r="E438" s="128">
        <v>1.0</v>
      </c>
      <c r="F438" s="128">
        <v>2022.0</v>
      </c>
      <c r="G438" s="128">
        <v>3.0</v>
      </c>
      <c r="H438" s="128">
        <v>13.0</v>
      </c>
      <c r="I438" s="128" t="s">
        <v>156</v>
      </c>
      <c r="J438" s="99"/>
      <c r="K438" s="99"/>
      <c r="L438" s="141" t="str">
        <f>IF(J438-K438=0,,IFERROR(K438-J438-휴게시간-VLOOKUP(A438,지정휴게시간,2,FALSE),K438-J438-휴게시간))</f>
        <v/>
      </c>
      <c r="M438" s="142" t="str">
        <f>IFERROR(VLOOKUP(Text(A438,"m월 d일"),양력휴일,2,FALSE),IFERROR(VLOOKUP(Text(B438,"m월 d일"),음력휴일,2,FALSE),IFERROR(VLOOKUP(A438,양력지정휴일,2,FALSE), IFERROR(VLOOKUP(B438,음력지정휴일,2,FALSE), ""))))</f>
        <v/>
      </c>
      <c r="N438" s="128"/>
      <c r="O438" s="128" t="str">
        <f>IFERROR(VLOOKUP(N438,연차지정일수,2,FALSE),"")</f>
        <v/>
      </c>
      <c r="P438" s="143"/>
      <c r="Q438" s="2"/>
    </row>
    <row r="439">
      <c r="A439" s="129">
        <v>44634.0</v>
      </c>
      <c r="B439" s="129">
        <v>44604.0</v>
      </c>
      <c r="C439" s="128">
        <v>2022.0</v>
      </c>
      <c r="D439" s="128">
        <v>3.0</v>
      </c>
      <c r="E439" s="128">
        <v>2.0</v>
      </c>
      <c r="F439" s="128">
        <v>2022.0</v>
      </c>
      <c r="G439" s="128">
        <v>3.0</v>
      </c>
      <c r="H439" s="128">
        <v>14.0</v>
      </c>
      <c r="I439" s="128" t="s">
        <v>83</v>
      </c>
      <c r="J439" s="99"/>
      <c r="K439" s="99"/>
      <c r="L439" s="141" t="str">
        <f>IF(J439-K439=0,,IFERROR(K439-J439-휴게시간-VLOOKUP(A439,지정휴게시간,2,FALSE),K439-J439-휴게시간))</f>
        <v/>
      </c>
      <c r="M439" s="142" t="str">
        <f>IFERROR(VLOOKUP(Text(A439,"m월 d일"),양력휴일,2,FALSE),IFERROR(VLOOKUP(Text(B439,"m월 d일"),음력휴일,2,FALSE),IFERROR(VLOOKUP(A439,양력지정휴일,2,FALSE), IFERROR(VLOOKUP(B439,음력지정휴일,2,FALSE), ""))))</f>
        <v/>
      </c>
      <c r="N439" s="128"/>
      <c r="O439" s="128" t="str">
        <f>IFERROR(VLOOKUP(N439,연차지정일수,2,FALSE),"")</f>
        <v/>
      </c>
      <c r="P439" s="143"/>
      <c r="Q439" s="2"/>
    </row>
    <row r="440">
      <c r="A440" s="129">
        <v>44635.0</v>
      </c>
      <c r="B440" s="129">
        <v>44605.0</v>
      </c>
      <c r="C440" s="128">
        <v>2022.0</v>
      </c>
      <c r="D440" s="128">
        <v>3.0</v>
      </c>
      <c r="E440" s="128">
        <v>2.0</v>
      </c>
      <c r="F440" s="128">
        <v>2022.0</v>
      </c>
      <c r="G440" s="128">
        <v>3.0</v>
      </c>
      <c r="H440" s="128">
        <v>15.0</v>
      </c>
      <c r="I440" s="128" t="s">
        <v>160</v>
      </c>
      <c r="J440" s="99"/>
      <c r="K440" s="99"/>
      <c r="L440" s="141" t="str">
        <f>IF(J440-K440=0,,IFERROR(K440-J440-휴게시간-VLOOKUP(A440,지정휴게시간,2,FALSE),K440-J440-휴게시간))</f>
        <v/>
      </c>
      <c r="M440" s="142" t="str">
        <f>IFERROR(VLOOKUP(Text(A440,"m월 d일"),양력휴일,2,FALSE),IFERROR(VLOOKUP(Text(B440,"m월 d일"),음력휴일,2,FALSE),IFERROR(VLOOKUP(A440,양력지정휴일,2,FALSE), IFERROR(VLOOKUP(B440,음력지정휴일,2,FALSE), ""))))</f>
        <v/>
      </c>
      <c r="N440" s="128"/>
      <c r="O440" s="128" t="str">
        <f>IFERROR(VLOOKUP(N440,연차지정일수,2,FALSE),"")</f>
        <v/>
      </c>
      <c r="P440" s="143"/>
      <c r="Q440" s="2"/>
    </row>
    <row r="441">
      <c r="A441" s="129">
        <v>44636.0</v>
      </c>
      <c r="B441" s="129">
        <v>44606.0</v>
      </c>
      <c r="C441" s="128">
        <v>2022.0</v>
      </c>
      <c r="D441" s="128">
        <v>3.0</v>
      </c>
      <c r="E441" s="128">
        <v>2.0</v>
      </c>
      <c r="F441" s="128">
        <v>2022.0</v>
      </c>
      <c r="G441" s="128">
        <v>3.0</v>
      </c>
      <c r="H441" s="128">
        <v>16.0</v>
      </c>
      <c r="I441" s="128" t="s">
        <v>161</v>
      </c>
      <c r="J441" s="99"/>
      <c r="K441" s="99"/>
      <c r="L441" s="141" t="str">
        <f>IF(J441-K441=0,,IFERROR(K441-J441-휴게시간-VLOOKUP(A441,지정휴게시간,2,FALSE),K441-J441-휴게시간))</f>
        <v/>
      </c>
      <c r="M441" s="142" t="str">
        <f>IFERROR(VLOOKUP(Text(A441,"m월 d일"),양력휴일,2,FALSE),IFERROR(VLOOKUP(Text(B441,"m월 d일"),음력휴일,2,FALSE),IFERROR(VLOOKUP(A441,양력지정휴일,2,FALSE), IFERROR(VLOOKUP(B441,음력지정휴일,2,FALSE), ""))))</f>
        <v/>
      </c>
      <c r="N441" s="128"/>
      <c r="O441" s="128" t="str">
        <f>IFERROR(VLOOKUP(N441,연차지정일수,2,FALSE),"")</f>
        <v/>
      </c>
      <c r="P441" s="143"/>
      <c r="Q441" s="2"/>
    </row>
    <row r="442">
      <c r="A442" s="129">
        <v>44637.0</v>
      </c>
      <c r="B442" s="129">
        <v>44607.0</v>
      </c>
      <c r="C442" s="128">
        <v>2022.0</v>
      </c>
      <c r="D442" s="128">
        <v>3.0</v>
      </c>
      <c r="E442" s="128">
        <v>2.0</v>
      </c>
      <c r="F442" s="128">
        <v>2022.0</v>
      </c>
      <c r="G442" s="128">
        <v>3.0</v>
      </c>
      <c r="H442" s="128">
        <v>17.0</v>
      </c>
      <c r="I442" s="128" t="s">
        <v>162</v>
      </c>
      <c r="J442" s="99"/>
      <c r="K442" s="99"/>
      <c r="L442" s="141" t="str">
        <f>IF(J442-K442=0,,IFERROR(K442-J442-휴게시간-VLOOKUP(A442,지정휴게시간,2,FALSE),K442-J442-휴게시간))</f>
        <v/>
      </c>
      <c r="M442" s="142" t="str">
        <f>IFERROR(VLOOKUP(Text(A442,"m월 d일"),양력휴일,2,FALSE),IFERROR(VLOOKUP(Text(B442,"m월 d일"),음력휴일,2,FALSE),IFERROR(VLOOKUP(A442,양력지정휴일,2,FALSE), IFERROR(VLOOKUP(B442,음력지정휴일,2,FALSE), ""))))</f>
        <v/>
      </c>
      <c r="N442" s="128"/>
      <c r="O442" s="128" t="str">
        <f>IFERROR(VLOOKUP(N442,연차지정일수,2,FALSE),"")</f>
        <v/>
      </c>
      <c r="P442" s="143"/>
      <c r="Q442" s="2"/>
    </row>
    <row r="443">
      <c r="A443" s="129">
        <v>44638.0</v>
      </c>
      <c r="B443" s="129">
        <v>44608.0</v>
      </c>
      <c r="C443" s="128">
        <v>2022.0</v>
      </c>
      <c r="D443" s="128">
        <v>3.0</v>
      </c>
      <c r="E443" s="128">
        <v>2.0</v>
      </c>
      <c r="F443" s="128">
        <v>2022.0</v>
      </c>
      <c r="G443" s="128">
        <v>3.0</v>
      </c>
      <c r="H443" s="128">
        <v>18.0</v>
      </c>
      <c r="I443" s="128" t="s">
        <v>158</v>
      </c>
      <c r="J443" s="99"/>
      <c r="K443" s="99"/>
      <c r="L443" s="141" t="str">
        <f>IF(J443-K443=0,,IFERROR(K443-J443-휴게시간-VLOOKUP(A443,지정휴게시간,2,FALSE),K443-J443-휴게시간))</f>
        <v/>
      </c>
      <c r="M443" s="142" t="str">
        <f>IFERROR(VLOOKUP(Text(A443,"m월 d일"),양력휴일,2,FALSE),IFERROR(VLOOKUP(Text(B443,"m월 d일"),음력휴일,2,FALSE),IFERROR(VLOOKUP(A443,양력지정휴일,2,FALSE), IFERROR(VLOOKUP(B443,음력지정휴일,2,FALSE), ""))))</f>
        <v/>
      </c>
      <c r="N443" s="128"/>
      <c r="O443" s="128" t="str">
        <f>IFERROR(VLOOKUP(N443,연차지정일수,2,FALSE),"")</f>
        <v/>
      </c>
      <c r="P443" s="143"/>
      <c r="Q443" s="2"/>
    </row>
    <row r="444">
      <c r="A444" s="129">
        <v>44639.0</v>
      </c>
      <c r="B444" s="129">
        <v>44609.0</v>
      </c>
      <c r="C444" s="128">
        <v>2022.0</v>
      </c>
      <c r="D444" s="128">
        <v>3.0</v>
      </c>
      <c r="E444" s="128">
        <v>2.0</v>
      </c>
      <c r="F444" s="128">
        <v>2022.0</v>
      </c>
      <c r="G444" s="128">
        <v>3.0</v>
      </c>
      <c r="H444" s="128">
        <v>19.0</v>
      </c>
      <c r="I444" s="128" t="s">
        <v>159</v>
      </c>
      <c r="J444" s="99"/>
      <c r="K444" s="99"/>
      <c r="L444" s="141" t="str">
        <f>IF(J444-K444=0,,IFERROR(K444-J444-휴게시간-VLOOKUP(A444,지정휴게시간,2,FALSE),K444-J444-휴게시간))</f>
        <v/>
      </c>
      <c r="M444" s="142" t="str">
        <f>IFERROR(VLOOKUP(Text(A444,"m월 d일"),양력휴일,2,FALSE),IFERROR(VLOOKUP(Text(B444,"m월 d일"),음력휴일,2,FALSE),IFERROR(VLOOKUP(A444,양력지정휴일,2,FALSE), IFERROR(VLOOKUP(B444,음력지정휴일,2,FALSE), ""))))</f>
        <v/>
      </c>
      <c r="N444" s="128"/>
      <c r="O444" s="128" t="str">
        <f>IFERROR(VLOOKUP(N444,연차지정일수,2,FALSE),"")</f>
        <v/>
      </c>
      <c r="P444" s="143"/>
      <c r="Q444" s="2"/>
    </row>
    <row r="445">
      <c r="A445" s="129">
        <v>44640.0</v>
      </c>
      <c r="B445" s="129">
        <v>44610.0</v>
      </c>
      <c r="C445" s="128">
        <v>2022.0</v>
      </c>
      <c r="D445" s="128">
        <v>3.0</v>
      </c>
      <c r="E445" s="128">
        <v>2.0</v>
      </c>
      <c r="F445" s="128">
        <v>2022.0</v>
      </c>
      <c r="G445" s="128">
        <v>3.0</v>
      </c>
      <c r="H445" s="128">
        <v>20.0</v>
      </c>
      <c r="I445" s="128" t="s">
        <v>156</v>
      </c>
      <c r="J445" s="99"/>
      <c r="K445" s="99"/>
      <c r="L445" s="141" t="str">
        <f>IF(J445-K445=0,,IFERROR(K445-J445-휴게시간-VLOOKUP(A445,지정휴게시간,2,FALSE),K445-J445-휴게시간))</f>
        <v/>
      </c>
      <c r="M445" s="142" t="str">
        <f>IFERROR(VLOOKUP(Text(A445,"m월 d일"),양력휴일,2,FALSE),IFERROR(VLOOKUP(Text(B445,"m월 d일"),음력휴일,2,FALSE),IFERROR(VLOOKUP(A445,양력지정휴일,2,FALSE), IFERROR(VLOOKUP(B445,음력지정휴일,2,FALSE), ""))))</f>
        <v/>
      </c>
      <c r="N445" s="128"/>
      <c r="O445" s="128" t="str">
        <f>IFERROR(VLOOKUP(N445,연차지정일수,2,FALSE),"")</f>
        <v/>
      </c>
      <c r="P445" s="143"/>
      <c r="Q445" s="2"/>
    </row>
    <row r="446">
      <c r="A446" s="129">
        <v>44641.0</v>
      </c>
      <c r="B446" s="129">
        <v>44611.0</v>
      </c>
      <c r="C446" s="128">
        <v>2022.0</v>
      </c>
      <c r="D446" s="128">
        <v>3.0</v>
      </c>
      <c r="E446" s="128">
        <v>3.0</v>
      </c>
      <c r="F446" s="128">
        <v>2022.0</v>
      </c>
      <c r="G446" s="128">
        <v>3.0</v>
      </c>
      <c r="H446" s="128">
        <v>21.0</v>
      </c>
      <c r="I446" s="128" t="s">
        <v>83</v>
      </c>
      <c r="J446" s="99"/>
      <c r="K446" s="99"/>
      <c r="L446" s="141" t="str">
        <f>IF(J446-K446=0,,IFERROR(K446-J446-휴게시간-VLOOKUP(A446,지정휴게시간,2,FALSE),K446-J446-휴게시간))</f>
        <v/>
      </c>
      <c r="M446" s="142" t="str">
        <f>IFERROR(VLOOKUP(Text(A446,"m월 d일"),양력휴일,2,FALSE),IFERROR(VLOOKUP(Text(B446,"m월 d일"),음력휴일,2,FALSE),IFERROR(VLOOKUP(A446,양력지정휴일,2,FALSE), IFERROR(VLOOKUP(B446,음력지정휴일,2,FALSE), ""))))</f>
        <v/>
      </c>
      <c r="N446" s="128"/>
      <c r="O446" s="128" t="str">
        <f>IFERROR(VLOOKUP(N446,연차지정일수,2,FALSE),"")</f>
        <v/>
      </c>
      <c r="P446" s="143"/>
      <c r="Q446" s="2"/>
    </row>
    <row r="447">
      <c r="A447" s="129">
        <v>44642.0</v>
      </c>
      <c r="B447" s="129">
        <v>44612.0</v>
      </c>
      <c r="C447" s="128">
        <v>2022.0</v>
      </c>
      <c r="D447" s="128">
        <v>3.0</v>
      </c>
      <c r="E447" s="128">
        <v>3.0</v>
      </c>
      <c r="F447" s="128">
        <v>2022.0</v>
      </c>
      <c r="G447" s="128">
        <v>3.0</v>
      </c>
      <c r="H447" s="128">
        <v>22.0</v>
      </c>
      <c r="I447" s="128" t="s">
        <v>160</v>
      </c>
      <c r="J447" s="99"/>
      <c r="K447" s="99"/>
      <c r="L447" s="141" t="str">
        <f>IF(J447-K447=0,,IFERROR(K447-J447-휴게시간-VLOOKUP(A447,지정휴게시간,2,FALSE),K447-J447-휴게시간))</f>
        <v/>
      </c>
      <c r="M447" s="142" t="str">
        <f>IFERROR(VLOOKUP(Text(A447,"m월 d일"),양력휴일,2,FALSE),IFERROR(VLOOKUP(Text(B447,"m월 d일"),음력휴일,2,FALSE),IFERROR(VLOOKUP(A447,양력지정휴일,2,FALSE), IFERROR(VLOOKUP(B447,음력지정휴일,2,FALSE), ""))))</f>
        <v/>
      </c>
      <c r="N447" s="128"/>
      <c r="O447" s="128" t="str">
        <f>IFERROR(VLOOKUP(N447,연차지정일수,2,FALSE),"")</f>
        <v/>
      </c>
      <c r="P447" s="143"/>
      <c r="Q447" s="2"/>
    </row>
    <row r="448">
      <c r="A448" s="129">
        <v>44643.0</v>
      </c>
      <c r="B448" s="129">
        <v>44613.0</v>
      </c>
      <c r="C448" s="128">
        <v>2022.0</v>
      </c>
      <c r="D448" s="128">
        <v>3.0</v>
      </c>
      <c r="E448" s="128">
        <v>3.0</v>
      </c>
      <c r="F448" s="128">
        <v>2022.0</v>
      </c>
      <c r="G448" s="128">
        <v>3.0</v>
      </c>
      <c r="H448" s="128">
        <v>23.0</v>
      </c>
      <c r="I448" s="128" t="s">
        <v>161</v>
      </c>
      <c r="J448" s="99"/>
      <c r="K448" s="99"/>
      <c r="L448" s="141" t="str">
        <f>IF(J448-K448=0,,IFERROR(K448-J448-휴게시간-VLOOKUP(A448,지정휴게시간,2,FALSE),K448-J448-휴게시간))</f>
        <v/>
      </c>
      <c r="M448" s="142" t="str">
        <f>IFERROR(VLOOKUP(Text(A448,"m월 d일"),양력휴일,2,FALSE),IFERROR(VLOOKUP(Text(B448,"m월 d일"),음력휴일,2,FALSE),IFERROR(VLOOKUP(A448,양력지정휴일,2,FALSE), IFERROR(VLOOKUP(B448,음력지정휴일,2,FALSE), ""))))</f>
        <v/>
      </c>
      <c r="N448" s="128"/>
      <c r="O448" s="128" t="str">
        <f>IFERROR(VLOOKUP(N448,연차지정일수,2,FALSE),"")</f>
        <v/>
      </c>
      <c r="P448" s="143"/>
      <c r="Q448" s="2"/>
    </row>
    <row r="449">
      <c r="A449" s="129">
        <v>44644.0</v>
      </c>
      <c r="B449" s="129">
        <v>44614.0</v>
      </c>
      <c r="C449" s="128">
        <v>2022.0</v>
      </c>
      <c r="D449" s="128">
        <v>3.0</v>
      </c>
      <c r="E449" s="128">
        <v>3.0</v>
      </c>
      <c r="F449" s="128">
        <v>2022.0</v>
      </c>
      <c r="G449" s="128">
        <v>3.0</v>
      </c>
      <c r="H449" s="128">
        <v>24.0</v>
      </c>
      <c r="I449" s="128" t="s">
        <v>162</v>
      </c>
      <c r="J449" s="99"/>
      <c r="K449" s="99"/>
      <c r="L449" s="141" t="str">
        <f>IF(J449-K449=0,,IFERROR(K449-J449-휴게시간-VLOOKUP(A449,지정휴게시간,2,FALSE),K449-J449-휴게시간))</f>
        <v/>
      </c>
      <c r="M449" s="142" t="str">
        <f>IFERROR(VLOOKUP(Text(A449,"m월 d일"),양력휴일,2,FALSE),IFERROR(VLOOKUP(Text(B449,"m월 d일"),음력휴일,2,FALSE),IFERROR(VLOOKUP(A449,양력지정휴일,2,FALSE), IFERROR(VLOOKUP(B449,음력지정휴일,2,FALSE), ""))))</f>
        <v/>
      </c>
      <c r="N449" s="128"/>
      <c r="O449" s="128" t="str">
        <f>IFERROR(VLOOKUP(N449,연차지정일수,2,FALSE),"")</f>
        <v/>
      </c>
      <c r="P449" s="143"/>
      <c r="Q449" s="2"/>
    </row>
    <row r="450">
      <c r="A450" s="129">
        <v>44645.0</v>
      </c>
      <c r="B450" s="129">
        <v>44615.0</v>
      </c>
      <c r="C450" s="128">
        <v>2022.0</v>
      </c>
      <c r="D450" s="128">
        <v>3.0</v>
      </c>
      <c r="E450" s="128">
        <v>3.0</v>
      </c>
      <c r="F450" s="128">
        <v>2022.0</v>
      </c>
      <c r="G450" s="128">
        <v>3.0</v>
      </c>
      <c r="H450" s="128">
        <v>25.0</v>
      </c>
      <c r="I450" s="128" t="s">
        <v>158</v>
      </c>
      <c r="J450" s="99"/>
      <c r="K450" s="99"/>
      <c r="L450" s="141" t="str">
        <f>IF(J450-K450=0,,IFERROR(K450-J450-휴게시간-VLOOKUP(A450,지정휴게시간,2,FALSE),K450-J450-휴게시간))</f>
        <v/>
      </c>
      <c r="M450" s="142" t="str">
        <f>IFERROR(VLOOKUP(Text(A450,"m월 d일"),양력휴일,2,FALSE),IFERROR(VLOOKUP(Text(B450,"m월 d일"),음력휴일,2,FALSE),IFERROR(VLOOKUP(A450,양력지정휴일,2,FALSE), IFERROR(VLOOKUP(B450,음력지정휴일,2,FALSE), ""))))</f>
        <v/>
      </c>
      <c r="N450" s="128"/>
      <c r="O450" s="128" t="str">
        <f>IFERROR(VLOOKUP(N450,연차지정일수,2,FALSE),"")</f>
        <v/>
      </c>
      <c r="P450" s="143"/>
      <c r="Q450" s="2"/>
    </row>
    <row r="451">
      <c r="A451" s="129">
        <v>44646.0</v>
      </c>
      <c r="B451" s="129">
        <v>44616.0</v>
      </c>
      <c r="C451" s="128">
        <v>2022.0</v>
      </c>
      <c r="D451" s="128">
        <v>3.0</v>
      </c>
      <c r="E451" s="128">
        <v>3.0</v>
      </c>
      <c r="F451" s="128">
        <v>2022.0</v>
      </c>
      <c r="G451" s="128">
        <v>3.0</v>
      </c>
      <c r="H451" s="128">
        <v>26.0</v>
      </c>
      <c r="I451" s="128" t="s">
        <v>159</v>
      </c>
      <c r="J451" s="99"/>
      <c r="K451" s="99"/>
      <c r="L451" s="141" t="str">
        <f>IF(J451-K451=0,,IFERROR(K451-J451-휴게시간-VLOOKUP(A451,지정휴게시간,2,FALSE),K451-J451-휴게시간))</f>
        <v/>
      </c>
      <c r="M451" s="142" t="str">
        <f>IFERROR(VLOOKUP(Text(A451,"m월 d일"),양력휴일,2,FALSE),IFERROR(VLOOKUP(Text(B451,"m월 d일"),음력휴일,2,FALSE),IFERROR(VLOOKUP(A451,양력지정휴일,2,FALSE), IFERROR(VLOOKUP(B451,음력지정휴일,2,FALSE), ""))))</f>
        <v/>
      </c>
      <c r="N451" s="128"/>
      <c r="O451" s="128" t="str">
        <f>IFERROR(VLOOKUP(N451,연차지정일수,2,FALSE),"")</f>
        <v/>
      </c>
      <c r="P451" s="143"/>
      <c r="Q451" s="2"/>
    </row>
    <row r="452">
      <c r="A452" s="129">
        <v>44647.0</v>
      </c>
      <c r="B452" s="129">
        <v>44617.0</v>
      </c>
      <c r="C452" s="128">
        <v>2022.0</v>
      </c>
      <c r="D452" s="128">
        <v>3.0</v>
      </c>
      <c r="E452" s="128">
        <v>3.0</v>
      </c>
      <c r="F452" s="128">
        <v>2022.0</v>
      </c>
      <c r="G452" s="128">
        <v>3.0</v>
      </c>
      <c r="H452" s="128">
        <v>27.0</v>
      </c>
      <c r="I452" s="128" t="s">
        <v>156</v>
      </c>
      <c r="J452" s="99"/>
      <c r="K452" s="99"/>
      <c r="L452" s="141" t="str">
        <f>IF(J452-K452=0,,IFERROR(K452-J452-휴게시간-VLOOKUP(A452,지정휴게시간,2,FALSE),K452-J452-휴게시간))</f>
        <v/>
      </c>
      <c r="M452" s="142" t="str">
        <f>IFERROR(VLOOKUP(Text(A452,"m월 d일"),양력휴일,2,FALSE),IFERROR(VLOOKUP(Text(B452,"m월 d일"),음력휴일,2,FALSE),IFERROR(VLOOKUP(A452,양력지정휴일,2,FALSE), IFERROR(VLOOKUP(B452,음력지정휴일,2,FALSE), ""))))</f>
        <v/>
      </c>
      <c r="N452" s="128"/>
      <c r="O452" s="128" t="str">
        <f>IFERROR(VLOOKUP(N452,연차지정일수,2,FALSE),"")</f>
        <v/>
      </c>
      <c r="P452" s="143"/>
      <c r="Q452" s="2"/>
    </row>
    <row r="453">
      <c r="A453" s="129">
        <v>44648.0</v>
      </c>
      <c r="B453" s="129">
        <v>44618.0</v>
      </c>
      <c r="C453" s="128">
        <v>2022.0</v>
      </c>
      <c r="D453" s="128">
        <v>3.0</v>
      </c>
      <c r="E453" s="128">
        <v>4.0</v>
      </c>
      <c r="F453" s="128">
        <v>2022.0</v>
      </c>
      <c r="G453" s="128">
        <v>3.0</v>
      </c>
      <c r="H453" s="128">
        <v>28.0</v>
      </c>
      <c r="I453" s="128" t="s">
        <v>83</v>
      </c>
      <c r="J453" s="99"/>
      <c r="K453" s="99"/>
      <c r="L453" s="141" t="str">
        <f>IF(J453-K453=0,,IFERROR(K453-J453-휴게시간-VLOOKUP(A453,지정휴게시간,2,FALSE),K453-J453-휴게시간))</f>
        <v/>
      </c>
      <c r="M453" s="142" t="str">
        <f>IFERROR(VLOOKUP(Text(A453,"m월 d일"),양력휴일,2,FALSE),IFERROR(VLOOKUP(Text(B453,"m월 d일"),음력휴일,2,FALSE),IFERROR(VLOOKUP(A453,양력지정휴일,2,FALSE), IFERROR(VLOOKUP(B453,음력지정휴일,2,FALSE), ""))))</f>
        <v/>
      </c>
      <c r="N453" s="128"/>
      <c r="O453" s="128" t="str">
        <f>IFERROR(VLOOKUP(N453,연차지정일수,2,FALSE),"")</f>
        <v/>
      </c>
      <c r="P453" s="143"/>
      <c r="Q453" s="2"/>
    </row>
    <row r="454">
      <c r="A454" s="129">
        <v>44649.0</v>
      </c>
      <c r="B454" s="129">
        <v>44619.0</v>
      </c>
      <c r="C454" s="128">
        <v>2022.0</v>
      </c>
      <c r="D454" s="128">
        <v>3.0</v>
      </c>
      <c r="E454" s="128">
        <v>4.0</v>
      </c>
      <c r="F454" s="128">
        <v>2022.0</v>
      </c>
      <c r="G454" s="128">
        <v>3.0</v>
      </c>
      <c r="H454" s="128">
        <v>29.0</v>
      </c>
      <c r="I454" s="128" t="s">
        <v>160</v>
      </c>
      <c r="J454" s="99"/>
      <c r="K454" s="99"/>
      <c r="L454" s="141" t="str">
        <f>IF(J454-K454=0,,IFERROR(K454-J454-휴게시간-VLOOKUP(A454,지정휴게시간,2,FALSE),K454-J454-휴게시간))</f>
        <v/>
      </c>
      <c r="M454" s="142" t="str">
        <f>IFERROR(VLOOKUP(Text(A454,"m월 d일"),양력휴일,2,FALSE),IFERROR(VLOOKUP(Text(B454,"m월 d일"),음력휴일,2,FALSE),IFERROR(VLOOKUP(A454,양력지정휴일,2,FALSE), IFERROR(VLOOKUP(B454,음력지정휴일,2,FALSE), ""))))</f>
        <v/>
      </c>
      <c r="N454" s="128"/>
      <c r="O454" s="128" t="str">
        <f>IFERROR(VLOOKUP(N454,연차지정일수,2,FALSE),"")</f>
        <v/>
      </c>
      <c r="P454" s="143"/>
      <c r="Q454" s="2"/>
    </row>
    <row r="455">
      <c r="A455" s="129">
        <v>44650.0</v>
      </c>
      <c r="B455" s="129">
        <v>44620.0</v>
      </c>
      <c r="C455" s="128">
        <v>2022.0</v>
      </c>
      <c r="D455" s="128">
        <v>3.0</v>
      </c>
      <c r="E455" s="128">
        <v>4.0</v>
      </c>
      <c r="F455" s="128">
        <v>2022.0</v>
      </c>
      <c r="G455" s="128">
        <v>3.0</v>
      </c>
      <c r="H455" s="128">
        <v>30.0</v>
      </c>
      <c r="I455" s="128" t="s">
        <v>161</v>
      </c>
      <c r="J455" s="99"/>
      <c r="K455" s="99"/>
      <c r="L455" s="141" t="str">
        <f>IF(J455-K455=0,,IFERROR(K455-J455-휴게시간-VLOOKUP(A455,지정휴게시간,2,FALSE),K455-J455-휴게시간))</f>
        <v/>
      </c>
      <c r="M455" s="142" t="str">
        <f>IFERROR(VLOOKUP(Text(A455,"m월 d일"),양력휴일,2,FALSE),IFERROR(VLOOKUP(Text(B455,"m월 d일"),음력휴일,2,FALSE),IFERROR(VLOOKUP(A455,양력지정휴일,2,FALSE), IFERROR(VLOOKUP(B455,음력지정휴일,2,FALSE), ""))))</f>
        <v/>
      </c>
      <c r="N455" s="128"/>
      <c r="O455" s="128" t="str">
        <f>IFERROR(VLOOKUP(N455,연차지정일수,2,FALSE),"")</f>
        <v/>
      </c>
      <c r="P455" s="143"/>
      <c r="Q455" s="2"/>
    </row>
    <row r="456">
      <c r="A456" s="129">
        <v>44651.0</v>
      </c>
      <c r="B456" s="129" t="s">
        <v>165</v>
      </c>
      <c r="C456" s="128">
        <v>2022.0</v>
      </c>
      <c r="D456" s="128">
        <v>3.0</v>
      </c>
      <c r="E456" s="128">
        <v>4.0</v>
      </c>
      <c r="F456" s="128">
        <v>2022.0</v>
      </c>
      <c r="G456" s="128">
        <v>3.0</v>
      </c>
      <c r="H456" s="128">
        <v>31.0</v>
      </c>
      <c r="I456" s="128" t="s">
        <v>162</v>
      </c>
      <c r="J456" s="99"/>
      <c r="K456" s="99"/>
      <c r="L456" s="141" t="str">
        <f>IF(J456-K456=0,,IFERROR(K456-J456-휴게시간-VLOOKUP(A456,지정휴게시간,2,FALSE),K456-J456-휴게시간))</f>
        <v/>
      </c>
      <c r="M456" s="142" t="str">
        <f>IFERROR(VLOOKUP(Text(A456,"m월 d일"),양력휴일,2,FALSE),IFERROR(VLOOKUP(Text(B456,"m월 d일"),음력휴일,2,FALSE),IFERROR(VLOOKUP(A456,양력지정휴일,2,FALSE), IFERROR(VLOOKUP(B456,음력지정휴일,2,FALSE), ""))))</f>
        <v/>
      </c>
      <c r="N456" s="128"/>
      <c r="O456" s="128" t="str">
        <f>IFERROR(VLOOKUP(N456,연차지정일수,2,FALSE),"")</f>
        <v/>
      </c>
      <c r="P456" s="143"/>
      <c r="Q456" s="2"/>
    </row>
    <row r="457">
      <c r="A457" s="129">
        <v>44652.0</v>
      </c>
      <c r="B457" s="129">
        <v>44621.0</v>
      </c>
      <c r="C457" s="128">
        <v>2022.0</v>
      </c>
      <c r="D457" s="128">
        <v>3.0</v>
      </c>
      <c r="E457" s="128">
        <v>4.0</v>
      </c>
      <c r="F457" s="128">
        <v>2022.0</v>
      </c>
      <c r="G457" s="128">
        <v>4.0</v>
      </c>
      <c r="H457" s="128">
        <v>1.0</v>
      </c>
      <c r="I457" s="128" t="s">
        <v>158</v>
      </c>
      <c r="J457" s="99"/>
      <c r="K457" s="99"/>
      <c r="L457" s="141" t="str">
        <f>IF(J457-K457=0,,IFERROR(K457-J457-휴게시간-VLOOKUP(A457,지정휴게시간,2,FALSE),K457-J457-휴게시간))</f>
        <v/>
      </c>
      <c r="M457" s="142" t="str">
        <f>IFERROR(VLOOKUP(Text(A457,"m월 d일"),양력휴일,2,FALSE),IFERROR(VLOOKUP(Text(B457,"m월 d일"),음력휴일,2,FALSE),IFERROR(VLOOKUP(A457,양력지정휴일,2,FALSE), IFERROR(VLOOKUP(B457,음력지정휴일,2,FALSE), ""))))</f>
        <v/>
      </c>
      <c r="N457" s="128"/>
      <c r="O457" s="128" t="str">
        <f>IFERROR(VLOOKUP(N457,연차지정일수,2,FALSE),"")</f>
        <v/>
      </c>
      <c r="P457" s="143"/>
      <c r="Q457" s="2"/>
    </row>
    <row r="458">
      <c r="A458" s="129">
        <v>44653.0</v>
      </c>
      <c r="B458" s="129">
        <v>44622.0</v>
      </c>
      <c r="C458" s="128">
        <v>2022.0</v>
      </c>
      <c r="D458" s="128">
        <v>3.0</v>
      </c>
      <c r="E458" s="128">
        <v>4.0</v>
      </c>
      <c r="F458" s="128">
        <v>2022.0</v>
      </c>
      <c r="G458" s="128">
        <v>4.0</v>
      </c>
      <c r="H458" s="128">
        <v>2.0</v>
      </c>
      <c r="I458" s="128" t="s">
        <v>159</v>
      </c>
      <c r="J458" s="99"/>
      <c r="K458" s="99"/>
      <c r="L458" s="141" t="str">
        <f>IF(J458-K458=0,,IFERROR(K458-J458-휴게시간-VLOOKUP(A458,지정휴게시간,2,FALSE),K458-J458-휴게시간))</f>
        <v/>
      </c>
      <c r="M458" s="142" t="str">
        <f>IFERROR(VLOOKUP(Text(A458,"m월 d일"),양력휴일,2,FALSE),IFERROR(VLOOKUP(Text(B458,"m월 d일"),음력휴일,2,FALSE),IFERROR(VLOOKUP(A458,양력지정휴일,2,FALSE), IFERROR(VLOOKUP(B458,음력지정휴일,2,FALSE), ""))))</f>
        <v/>
      </c>
      <c r="N458" s="128"/>
      <c r="O458" s="128" t="str">
        <f>IFERROR(VLOOKUP(N458,연차지정일수,2,FALSE),"")</f>
        <v/>
      </c>
      <c r="P458" s="143"/>
      <c r="Q458" s="2"/>
    </row>
    <row r="459">
      <c r="A459" s="129">
        <v>44654.0</v>
      </c>
      <c r="B459" s="129">
        <v>44623.0</v>
      </c>
      <c r="C459" s="128">
        <v>2022.0</v>
      </c>
      <c r="D459" s="128">
        <v>3.0</v>
      </c>
      <c r="E459" s="128">
        <v>4.0</v>
      </c>
      <c r="F459" s="128">
        <v>2022.0</v>
      </c>
      <c r="G459" s="128">
        <v>4.0</v>
      </c>
      <c r="H459" s="128">
        <v>3.0</v>
      </c>
      <c r="I459" s="128" t="s">
        <v>156</v>
      </c>
      <c r="J459" s="99"/>
      <c r="K459" s="99"/>
      <c r="L459" s="141" t="str">
        <f>IF(J459-K459=0,,IFERROR(K459-J459-휴게시간-VLOOKUP(A459,지정휴게시간,2,FALSE),K459-J459-휴게시간))</f>
        <v/>
      </c>
      <c r="M459" s="142" t="str">
        <f>IFERROR(VLOOKUP(Text(A459,"m월 d일"),양력휴일,2,FALSE),IFERROR(VLOOKUP(Text(B459,"m월 d일"),음력휴일,2,FALSE),IFERROR(VLOOKUP(A459,양력지정휴일,2,FALSE), IFERROR(VLOOKUP(B459,음력지정휴일,2,FALSE), ""))))</f>
        <v/>
      </c>
      <c r="N459" s="128"/>
      <c r="O459" s="128" t="str">
        <f>IFERROR(VLOOKUP(N459,연차지정일수,2,FALSE),"")</f>
        <v/>
      </c>
      <c r="P459" s="143"/>
      <c r="Q459" s="2"/>
    </row>
    <row r="460">
      <c r="A460" s="129">
        <v>44655.0</v>
      </c>
      <c r="B460" s="129">
        <v>44624.0</v>
      </c>
      <c r="C460" s="128">
        <v>2022.0</v>
      </c>
      <c r="D460" s="128">
        <v>4.0</v>
      </c>
      <c r="E460" s="128">
        <v>1.0</v>
      </c>
      <c r="F460" s="128">
        <v>2022.0</v>
      </c>
      <c r="G460" s="128">
        <v>4.0</v>
      </c>
      <c r="H460" s="128">
        <v>4.0</v>
      </c>
      <c r="I460" s="128" t="s">
        <v>83</v>
      </c>
      <c r="J460" s="99"/>
      <c r="K460" s="99"/>
      <c r="L460" s="141" t="str">
        <f>IF(J460-K460=0,,IFERROR(K460-J460-휴게시간-VLOOKUP(A460,지정휴게시간,2,FALSE),K460-J460-휴게시간))</f>
        <v/>
      </c>
      <c r="M460" s="142" t="str">
        <f>IFERROR(VLOOKUP(Text(A460,"m월 d일"),양력휴일,2,FALSE),IFERROR(VLOOKUP(Text(B460,"m월 d일"),음력휴일,2,FALSE),IFERROR(VLOOKUP(A460,양력지정휴일,2,FALSE), IFERROR(VLOOKUP(B460,음력지정휴일,2,FALSE), ""))))</f>
        <v/>
      </c>
      <c r="N460" s="128"/>
      <c r="O460" s="128" t="str">
        <f>IFERROR(VLOOKUP(N460,연차지정일수,2,FALSE),"")</f>
        <v/>
      </c>
      <c r="P460" s="143"/>
      <c r="Q460" s="2"/>
    </row>
    <row r="461">
      <c r="A461" s="129">
        <v>44656.0</v>
      </c>
      <c r="B461" s="129">
        <v>44625.0</v>
      </c>
      <c r="C461" s="128">
        <v>2022.0</v>
      </c>
      <c r="D461" s="128">
        <v>4.0</v>
      </c>
      <c r="E461" s="128">
        <v>1.0</v>
      </c>
      <c r="F461" s="128">
        <v>2022.0</v>
      </c>
      <c r="G461" s="128">
        <v>4.0</v>
      </c>
      <c r="H461" s="128">
        <v>5.0</v>
      </c>
      <c r="I461" s="128" t="s">
        <v>160</v>
      </c>
      <c r="J461" s="99"/>
      <c r="K461" s="99"/>
      <c r="L461" s="141" t="str">
        <f>IF(J461-K461=0,,IFERROR(K461-J461-휴게시간-VLOOKUP(A461,지정휴게시간,2,FALSE),K461-J461-휴게시간))</f>
        <v/>
      </c>
      <c r="M461" s="142" t="str">
        <f>IFERROR(VLOOKUP(Text(A461,"m월 d일"),양력휴일,2,FALSE),IFERROR(VLOOKUP(Text(B461,"m월 d일"),음력휴일,2,FALSE),IFERROR(VLOOKUP(A461,양력지정휴일,2,FALSE), IFERROR(VLOOKUP(B461,음력지정휴일,2,FALSE), ""))))</f>
        <v/>
      </c>
      <c r="N461" s="128"/>
      <c r="O461" s="128" t="str">
        <f>IFERROR(VLOOKUP(N461,연차지정일수,2,FALSE),"")</f>
        <v/>
      </c>
      <c r="P461" s="143"/>
      <c r="Q461" s="2"/>
    </row>
    <row r="462">
      <c r="A462" s="129">
        <v>44657.0</v>
      </c>
      <c r="B462" s="129">
        <v>44626.0</v>
      </c>
      <c r="C462" s="128">
        <v>2022.0</v>
      </c>
      <c r="D462" s="128">
        <v>4.0</v>
      </c>
      <c r="E462" s="128">
        <v>1.0</v>
      </c>
      <c r="F462" s="128">
        <v>2022.0</v>
      </c>
      <c r="G462" s="128">
        <v>4.0</v>
      </c>
      <c r="H462" s="128">
        <v>6.0</v>
      </c>
      <c r="I462" s="128" t="s">
        <v>161</v>
      </c>
      <c r="J462" s="99"/>
      <c r="K462" s="99"/>
      <c r="L462" s="141" t="str">
        <f>IF(J462-K462=0,,IFERROR(K462-J462-휴게시간-VLOOKUP(A462,지정휴게시간,2,FALSE),K462-J462-휴게시간))</f>
        <v/>
      </c>
      <c r="M462" s="142" t="str">
        <f>IFERROR(VLOOKUP(Text(A462,"m월 d일"),양력휴일,2,FALSE),IFERROR(VLOOKUP(Text(B462,"m월 d일"),음력휴일,2,FALSE),IFERROR(VLOOKUP(A462,양력지정휴일,2,FALSE), IFERROR(VLOOKUP(B462,음력지정휴일,2,FALSE), ""))))</f>
        <v/>
      </c>
      <c r="N462" s="128"/>
      <c r="O462" s="128" t="str">
        <f>IFERROR(VLOOKUP(N462,연차지정일수,2,FALSE),"")</f>
        <v/>
      </c>
      <c r="P462" s="143"/>
      <c r="Q462" s="2"/>
    </row>
    <row r="463">
      <c r="A463" s="129">
        <v>44658.0</v>
      </c>
      <c r="B463" s="129">
        <v>44627.0</v>
      </c>
      <c r="C463" s="128">
        <v>2022.0</v>
      </c>
      <c r="D463" s="128">
        <v>4.0</v>
      </c>
      <c r="E463" s="128">
        <v>1.0</v>
      </c>
      <c r="F463" s="128">
        <v>2022.0</v>
      </c>
      <c r="G463" s="128">
        <v>4.0</v>
      </c>
      <c r="H463" s="128">
        <v>7.0</v>
      </c>
      <c r="I463" s="128" t="s">
        <v>162</v>
      </c>
      <c r="J463" s="99"/>
      <c r="K463" s="99"/>
      <c r="L463" s="141" t="str">
        <f>IF(J463-K463=0,,IFERROR(K463-J463-휴게시간-VLOOKUP(A463,지정휴게시간,2,FALSE),K463-J463-휴게시간))</f>
        <v/>
      </c>
      <c r="M463" s="142" t="str">
        <f>IFERROR(VLOOKUP(Text(A463,"m월 d일"),양력휴일,2,FALSE),IFERROR(VLOOKUP(Text(B463,"m월 d일"),음력휴일,2,FALSE),IFERROR(VLOOKUP(A463,양력지정휴일,2,FALSE), IFERROR(VLOOKUP(B463,음력지정휴일,2,FALSE), ""))))</f>
        <v/>
      </c>
      <c r="N463" s="128"/>
      <c r="O463" s="128" t="str">
        <f>IFERROR(VLOOKUP(N463,연차지정일수,2,FALSE),"")</f>
        <v/>
      </c>
      <c r="P463" s="143"/>
      <c r="Q463" s="2"/>
    </row>
    <row r="464">
      <c r="A464" s="129">
        <v>44659.0</v>
      </c>
      <c r="B464" s="129">
        <v>44628.0</v>
      </c>
      <c r="C464" s="128">
        <v>2022.0</v>
      </c>
      <c r="D464" s="128">
        <v>4.0</v>
      </c>
      <c r="E464" s="128">
        <v>1.0</v>
      </c>
      <c r="F464" s="128">
        <v>2022.0</v>
      </c>
      <c r="G464" s="128">
        <v>4.0</v>
      </c>
      <c r="H464" s="128">
        <v>8.0</v>
      </c>
      <c r="I464" s="128" t="s">
        <v>158</v>
      </c>
      <c r="J464" s="99"/>
      <c r="K464" s="99"/>
      <c r="L464" s="141" t="str">
        <f>IF(J464-K464=0,,IFERROR(K464-J464-휴게시간-VLOOKUP(A464,지정휴게시간,2,FALSE),K464-J464-휴게시간))</f>
        <v/>
      </c>
      <c r="M464" s="142" t="str">
        <f>IFERROR(VLOOKUP(Text(A464,"m월 d일"),양력휴일,2,FALSE),IFERROR(VLOOKUP(Text(B464,"m월 d일"),음력휴일,2,FALSE),IFERROR(VLOOKUP(A464,양력지정휴일,2,FALSE), IFERROR(VLOOKUP(B464,음력지정휴일,2,FALSE), ""))))</f>
        <v/>
      </c>
      <c r="N464" s="128"/>
      <c r="O464" s="128" t="str">
        <f>IFERROR(VLOOKUP(N464,연차지정일수,2,FALSE),"")</f>
        <v/>
      </c>
      <c r="P464" s="143"/>
      <c r="Q464" s="2"/>
    </row>
    <row r="465">
      <c r="A465" s="129">
        <v>44660.0</v>
      </c>
      <c r="B465" s="129">
        <v>44629.0</v>
      </c>
      <c r="C465" s="128">
        <v>2022.0</v>
      </c>
      <c r="D465" s="128">
        <v>4.0</v>
      </c>
      <c r="E465" s="128">
        <v>1.0</v>
      </c>
      <c r="F465" s="128">
        <v>2022.0</v>
      </c>
      <c r="G465" s="128">
        <v>4.0</v>
      </c>
      <c r="H465" s="128">
        <v>9.0</v>
      </c>
      <c r="I465" s="128" t="s">
        <v>159</v>
      </c>
      <c r="J465" s="99"/>
      <c r="K465" s="99"/>
      <c r="L465" s="141" t="str">
        <f>IF(J465-K465=0,,IFERROR(K465-J465-휴게시간-VLOOKUP(A465,지정휴게시간,2,FALSE),K465-J465-휴게시간))</f>
        <v/>
      </c>
      <c r="M465" s="142" t="str">
        <f>IFERROR(VLOOKUP(Text(A465,"m월 d일"),양력휴일,2,FALSE),IFERROR(VLOOKUP(Text(B465,"m월 d일"),음력휴일,2,FALSE),IFERROR(VLOOKUP(A465,양력지정휴일,2,FALSE), IFERROR(VLOOKUP(B465,음력지정휴일,2,FALSE), ""))))</f>
        <v/>
      </c>
      <c r="N465" s="128"/>
      <c r="O465" s="128" t="str">
        <f>IFERROR(VLOOKUP(N465,연차지정일수,2,FALSE),"")</f>
        <v/>
      </c>
      <c r="P465" s="143"/>
      <c r="Q465" s="2"/>
    </row>
    <row r="466">
      <c r="A466" s="129">
        <v>44661.0</v>
      </c>
      <c r="B466" s="129">
        <v>44630.0</v>
      </c>
      <c r="C466" s="128">
        <v>2022.0</v>
      </c>
      <c r="D466" s="128">
        <v>4.0</v>
      </c>
      <c r="E466" s="128">
        <v>1.0</v>
      </c>
      <c r="F466" s="128">
        <v>2022.0</v>
      </c>
      <c r="G466" s="128">
        <v>4.0</v>
      </c>
      <c r="H466" s="128">
        <v>10.0</v>
      </c>
      <c r="I466" s="128" t="s">
        <v>156</v>
      </c>
      <c r="J466" s="99"/>
      <c r="K466" s="99"/>
      <c r="L466" s="141" t="str">
        <f>IF(J466-K466=0,,IFERROR(K466-J466-휴게시간-VLOOKUP(A466,지정휴게시간,2,FALSE),K466-J466-휴게시간))</f>
        <v/>
      </c>
      <c r="M466" s="142" t="str">
        <f>IFERROR(VLOOKUP(Text(A466,"m월 d일"),양력휴일,2,FALSE),IFERROR(VLOOKUP(Text(B466,"m월 d일"),음력휴일,2,FALSE),IFERROR(VLOOKUP(A466,양력지정휴일,2,FALSE), IFERROR(VLOOKUP(B466,음력지정휴일,2,FALSE), ""))))</f>
        <v/>
      </c>
      <c r="N466" s="128"/>
      <c r="O466" s="128" t="str">
        <f>IFERROR(VLOOKUP(N466,연차지정일수,2,FALSE),"")</f>
        <v/>
      </c>
      <c r="P466" s="143"/>
      <c r="Q466" s="2"/>
    </row>
    <row r="467">
      <c r="A467" s="129">
        <v>44662.0</v>
      </c>
      <c r="B467" s="129">
        <v>44631.0</v>
      </c>
      <c r="C467" s="128">
        <v>2022.0</v>
      </c>
      <c r="D467" s="128">
        <v>4.0</v>
      </c>
      <c r="E467" s="128">
        <v>2.0</v>
      </c>
      <c r="F467" s="128">
        <v>2022.0</v>
      </c>
      <c r="G467" s="128">
        <v>4.0</v>
      </c>
      <c r="H467" s="128">
        <v>11.0</v>
      </c>
      <c r="I467" s="128" t="s">
        <v>83</v>
      </c>
      <c r="J467" s="99"/>
      <c r="K467" s="99"/>
      <c r="L467" s="141" t="str">
        <f>IF(J467-K467=0,,IFERROR(K467-J467-휴게시간-VLOOKUP(A467,지정휴게시간,2,FALSE),K467-J467-휴게시간))</f>
        <v/>
      </c>
      <c r="M467" s="142" t="str">
        <f>IFERROR(VLOOKUP(Text(A467,"m월 d일"),양력휴일,2,FALSE),IFERROR(VLOOKUP(Text(B467,"m월 d일"),음력휴일,2,FALSE),IFERROR(VLOOKUP(A467,양력지정휴일,2,FALSE), IFERROR(VLOOKUP(B467,음력지정휴일,2,FALSE), ""))))</f>
        <v/>
      </c>
      <c r="N467" s="128"/>
      <c r="O467" s="128" t="str">
        <f>IFERROR(VLOOKUP(N467,연차지정일수,2,FALSE),"")</f>
        <v/>
      </c>
      <c r="P467" s="143"/>
      <c r="Q467" s="2"/>
    </row>
    <row r="468">
      <c r="A468" s="129">
        <v>44663.0</v>
      </c>
      <c r="B468" s="129">
        <v>44632.0</v>
      </c>
      <c r="C468" s="128">
        <v>2022.0</v>
      </c>
      <c r="D468" s="128">
        <v>4.0</v>
      </c>
      <c r="E468" s="128">
        <v>2.0</v>
      </c>
      <c r="F468" s="128">
        <v>2022.0</v>
      </c>
      <c r="G468" s="128">
        <v>4.0</v>
      </c>
      <c r="H468" s="128">
        <v>12.0</v>
      </c>
      <c r="I468" s="128" t="s">
        <v>160</v>
      </c>
      <c r="J468" s="99"/>
      <c r="K468" s="99"/>
      <c r="L468" s="141" t="str">
        <f>IF(J468-K468=0,,IFERROR(K468-J468-휴게시간-VLOOKUP(A468,지정휴게시간,2,FALSE),K468-J468-휴게시간))</f>
        <v/>
      </c>
      <c r="M468" s="142" t="str">
        <f>IFERROR(VLOOKUP(Text(A468,"m월 d일"),양력휴일,2,FALSE),IFERROR(VLOOKUP(Text(B468,"m월 d일"),음력휴일,2,FALSE),IFERROR(VLOOKUP(A468,양력지정휴일,2,FALSE), IFERROR(VLOOKUP(B468,음력지정휴일,2,FALSE), ""))))</f>
        <v/>
      </c>
      <c r="N468" s="128"/>
      <c r="O468" s="128" t="str">
        <f>IFERROR(VLOOKUP(N468,연차지정일수,2,FALSE),"")</f>
        <v/>
      </c>
      <c r="P468" s="143"/>
      <c r="Q468" s="2"/>
    </row>
    <row r="469">
      <c r="A469" s="129">
        <v>44664.0</v>
      </c>
      <c r="B469" s="129">
        <v>44633.0</v>
      </c>
      <c r="C469" s="128">
        <v>2022.0</v>
      </c>
      <c r="D469" s="128">
        <v>4.0</v>
      </c>
      <c r="E469" s="128">
        <v>2.0</v>
      </c>
      <c r="F469" s="128">
        <v>2022.0</v>
      </c>
      <c r="G469" s="128">
        <v>4.0</v>
      </c>
      <c r="H469" s="128">
        <v>13.0</v>
      </c>
      <c r="I469" s="128" t="s">
        <v>161</v>
      </c>
      <c r="J469" s="99"/>
      <c r="K469" s="99"/>
      <c r="L469" s="141" t="str">
        <f>IF(J469-K469=0,,IFERROR(K469-J469-휴게시간-VLOOKUP(A469,지정휴게시간,2,FALSE),K469-J469-휴게시간))</f>
        <v/>
      </c>
      <c r="M469" s="142" t="str">
        <f>IFERROR(VLOOKUP(Text(A469,"m월 d일"),양력휴일,2,FALSE),IFERROR(VLOOKUP(Text(B469,"m월 d일"),음력휴일,2,FALSE),IFERROR(VLOOKUP(A469,양력지정휴일,2,FALSE), IFERROR(VLOOKUP(B469,음력지정휴일,2,FALSE), ""))))</f>
        <v/>
      </c>
      <c r="N469" s="128"/>
      <c r="O469" s="128" t="str">
        <f>IFERROR(VLOOKUP(N469,연차지정일수,2,FALSE),"")</f>
        <v/>
      </c>
      <c r="P469" s="143"/>
      <c r="Q469" s="2"/>
    </row>
    <row r="470">
      <c r="A470" s="129">
        <v>44665.0</v>
      </c>
      <c r="B470" s="129">
        <v>44634.0</v>
      </c>
      <c r="C470" s="128">
        <v>2022.0</v>
      </c>
      <c r="D470" s="128">
        <v>4.0</v>
      </c>
      <c r="E470" s="128">
        <v>2.0</v>
      </c>
      <c r="F470" s="128">
        <v>2022.0</v>
      </c>
      <c r="G470" s="128">
        <v>4.0</v>
      </c>
      <c r="H470" s="128">
        <v>14.0</v>
      </c>
      <c r="I470" s="128" t="s">
        <v>162</v>
      </c>
      <c r="J470" s="99"/>
      <c r="K470" s="99"/>
      <c r="L470" s="141" t="str">
        <f>IF(J470-K470=0,,IFERROR(K470-J470-휴게시간-VLOOKUP(A470,지정휴게시간,2,FALSE),K470-J470-휴게시간))</f>
        <v/>
      </c>
      <c r="M470" s="142" t="str">
        <f>IFERROR(VLOOKUP(Text(A470,"m월 d일"),양력휴일,2,FALSE),IFERROR(VLOOKUP(Text(B470,"m월 d일"),음력휴일,2,FALSE),IFERROR(VLOOKUP(A470,양력지정휴일,2,FALSE), IFERROR(VLOOKUP(B470,음력지정휴일,2,FALSE), ""))))</f>
        <v/>
      </c>
      <c r="N470" s="128"/>
      <c r="O470" s="128" t="str">
        <f>IFERROR(VLOOKUP(N470,연차지정일수,2,FALSE),"")</f>
        <v/>
      </c>
      <c r="P470" s="143"/>
      <c r="Q470" s="2"/>
    </row>
    <row r="471">
      <c r="A471" s="129">
        <v>44666.0</v>
      </c>
      <c r="B471" s="129">
        <v>44635.0</v>
      </c>
      <c r="C471" s="128">
        <v>2022.0</v>
      </c>
      <c r="D471" s="128">
        <v>4.0</v>
      </c>
      <c r="E471" s="128">
        <v>2.0</v>
      </c>
      <c r="F471" s="128">
        <v>2022.0</v>
      </c>
      <c r="G471" s="128">
        <v>4.0</v>
      </c>
      <c r="H471" s="128">
        <v>15.0</v>
      </c>
      <c r="I471" s="128" t="s">
        <v>158</v>
      </c>
      <c r="J471" s="99"/>
      <c r="K471" s="99"/>
      <c r="L471" s="141" t="str">
        <f>IF(J471-K471=0,,IFERROR(K471-J471-휴게시간-VLOOKUP(A471,지정휴게시간,2,FALSE),K471-J471-휴게시간))</f>
        <v/>
      </c>
      <c r="M471" s="142" t="str">
        <f>IFERROR(VLOOKUP(Text(A471,"m월 d일"),양력휴일,2,FALSE),IFERROR(VLOOKUP(Text(B471,"m월 d일"),음력휴일,2,FALSE),IFERROR(VLOOKUP(A471,양력지정휴일,2,FALSE), IFERROR(VLOOKUP(B471,음력지정휴일,2,FALSE), ""))))</f>
        <v/>
      </c>
      <c r="N471" s="128"/>
      <c r="O471" s="128" t="str">
        <f>IFERROR(VLOOKUP(N471,연차지정일수,2,FALSE),"")</f>
        <v/>
      </c>
      <c r="P471" s="143"/>
      <c r="Q471" s="2"/>
    </row>
    <row r="472">
      <c r="A472" s="129">
        <v>44667.0</v>
      </c>
      <c r="B472" s="129">
        <v>44636.0</v>
      </c>
      <c r="C472" s="128">
        <v>2022.0</v>
      </c>
      <c r="D472" s="128">
        <v>4.0</v>
      </c>
      <c r="E472" s="128">
        <v>2.0</v>
      </c>
      <c r="F472" s="128">
        <v>2022.0</v>
      </c>
      <c r="G472" s="128">
        <v>4.0</v>
      </c>
      <c r="H472" s="128">
        <v>16.0</v>
      </c>
      <c r="I472" s="128" t="s">
        <v>159</v>
      </c>
      <c r="J472" s="99"/>
      <c r="K472" s="99"/>
      <c r="L472" s="141" t="str">
        <f>IF(J472-K472=0,,IFERROR(K472-J472-휴게시간-VLOOKUP(A472,지정휴게시간,2,FALSE),K472-J472-휴게시간))</f>
        <v/>
      </c>
      <c r="M472" s="142" t="str">
        <f>IFERROR(VLOOKUP(Text(A472,"m월 d일"),양력휴일,2,FALSE),IFERROR(VLOOKUP(Text(B472,"m월 d일"),음력휴일,2,FALSE),IFERROR(VLOOKUP(A472,양력지정휴일,2,FALSE), IFERROR(VLOOKUP(B472,음력지정휴일,2,FALSE), ""))))</f>
        <v/>
      </c>
      <c r="N472" s="128"/>
      <c r="O472" s="128" t="str">
        <f>IFERROR(VLOOKUP(N472,연차지정일수,2,FALSE),"")</f>
        <v/>
      </c>
      <c r="P472" s="143"/>
      <c r="Q472" s="2"/>
    </row>
    <row r="473">
      <c r="A473" s="129">
        <v>44668.0</v>
      </c>
      <c r="B473" s="129">
        <v>44637.0</v>
      </c>
      <c r="C473" s="128">
        <v>2022.0</v>
      </c>
      <c r="D473" s="128">
        <v>4.0</v>
      </c>
      <c r="E473" s="128">
        <v>2.0</v>
      </c>
      <c r="F473" s="128">
        <v>2022.0</v>
      </c>
      <c r="G473" s="128">
        <v>4.0</v>
      </c>
      <c r="H473" s="128">
        <v>17.0</v>
      </c>
      <c r="I473" s="128" t="s">
        <v>156</v>
      </c>
      <c r="J473" s="99"/>
      <c r="K473" s="99"/>
      <c r="L473" s="141" t="str">
        <f>IF(J473-K473=0,,IFERROR(K473-J473-휴게시간-VLOOKUP(A473,지정휴게시간,2,FALSE),K473-J473-휴게시간))</f>
        <v/>
      </c>
      <c r="M473" s="142" t="str">
        <f>IFERROR(VLOOKUP(Text(A473,"m월 d일"),양력휴일,2,FALSE),IFERROR(VLOOKUP(Text(B473,"m월 d일"),음력휴일,2,FALSE),IFERROR(VLOOKUP(A473,양력지정휴일,2,FALSE), IFERROR(VLOOKUP(B473,음력지정휴일,2,FALSE), ""))))</f>
        <v/>
      </c>
      <c r="N473" s="128"/>
      <c r="O473" s="128" t="str">
        <f>IFERROR(VLOOKUP(N473,연차지정일수,2,FALSE),"")</f>
        <v/>
      </c>
      <c r="P473" s="143"/>
      <c r="Q473" s="2"/>
    </row>
    <row r="474">
      <c r="A474" s="129">
        <v>44669.0</v>
      </c>
      <c r="B474" s="129">
        <v>44638.0</v>
      </c>
      <c r="C474" s="128">
        <v>2022.0</v>
      </c>
      <c r="D474" s="128">
        <v>4.0</v>
      </c>
      <c r="E474" s="128">
        <v>3.0</v>
      </c>
      <c r="F474" s="128">
        <v>2022.0</v>
      </c>
      <c r="G474" s="128">
        <v>4.0</v>
      </c>
      <c r="H474" s="128">
        <v>18.0</v>
      </c>
      <c r="I474" s="128" t="s">
        <v>83</v>
      </c>
      <c r="J474" s="99"/>
      <c r="K474" s="99"/>
      <c r="L474" s="141" t="str">
        <f>IF(J474-K474=0,,IFERROR(K474-J474-휴게시간-VLOOKUP(A474,지정휴게시간,2,FALSE),K474-J474-휴게시간))</f>
        <v/>
      </c>
      <c r="M474" s="142" t="str">
        <f>IFERROR(VLOOKUP(Text(A474,"m월 d일"),양력휴일,2,FALSE),IFERROR(VLOOKUP(Text(B474,"m월 d일"),음력휴일,2,FALSE),IFERROR(VLOOKUP(A474,양력지정휴일,2,FALSE), IFERROR(VLOOKUP(B474,음력지정휴일,2,FALSE), ""))))</f>
        <v/>
      </c>
      <c r="N474" s="128"/>
      <c r="O474" s="128" t="str">
        <f>IFERROR(VLOOKUP(N474,연차지정일수,2,FALSE),"")</f>
        <v/>
      </c>
      <c r="P474" s="143"/>
      <c r="Q474" s="2"/>
    </row>
    <row r="475">
      <c r="A475" s="129">
        <v>44670.0</v>
      </c>
      <c r="B475" s="129">
        <v>44639.0</v>
      </c>
      <c r="C475" s="128">
        <v>2022.0</v>
      </c>
      <c r="D475" s="128">
        <v>4.0</v>
      </c>
      <c r="E475" s="128">
        <v>3.0</v>
      </c>
      <c r="F475" s="128">
        <v>2022.0</v>
      </c>
      <c r="G475" s="128">
        <v>4.0</v>
      </c>
      <c r="H475" s="128">
        <v>19.0</v>
      </c>
      <c r="I475" s="128" t="s">
        <v>160</v>
      </c>
      <c r="J475" s="99"/>
      <c r="K475" s="99"/>
      <c r="L475" s="141" t="str">
        <f>IF(J475-K475=0,,IFERROR(K475-J475-휴게시간-VLOOKUP(A475,지정휴게시간,2,FALSE),K475-J475-휴게시간))</f>
        <v/>
      </c>
      <c r="M475" s="142" t="str">
        <f>IFERROR(VLOOKUP(Text(A475,"m월 d일"),양력휴일,2,FALSE),IFERROR(VLOOKUP(Text(B475,"m월 d일"),음력휴일,2,FALSE),IFERROR(VLOOKUP(A475,양력지정휴일,2,FALSE), IFERROR(VLOOKUP(B475,음력지정휴일,2,FALSE), ""))))</f>
        <v/>
      </c>
      <c r="N475" s="128"/>
      <c r="O475" s="128" t="str">
        <f>IFERROR(VLOOKUP(N475,연차지정일수,2,FALSE),"")</f>
        <v/>
      </c>
      <c r="P475" s="143"/>
      <c r="Q475" s="2"/>
    </row>
    <row r="476">
      <c r="A476" s="129">
        <v>44671.0</v>
      </c>
      <c r="B476" s="129">
        <v>44640.0</v>
      </c>
      <c r="C476" s="128">
        <v>2022.0</v>
      </c>
      <c r="D476" s="128">
        <v>4.0</v>
      </c>
      <c r="E476" s="128">
        <v>3.0</v>
      </c>
      <c r="F476" s="128">
        <v>2022.0</v>
      </c>
      <c r="G476" s="128">
        <v>4.0</v>
      </c>
      <c r="H476" s="128">
        <v>20.0</v>
      </c>
      <c r="I476" s="128" t="s">
        <v>161</v>
      </c>
      <c r="J476" s="99"/>
      <c r="K476" s="99"/>
      <c r="L476" s="141" t="str">
        <f>IF(J476-K476=0,,IFERROR(K476-J476-휴게시간-VLOOKUP(A476,지정휴게시간,2,FALSE),K476-J476-휴게시간))</f>
        <v/>
      </c>
      <c r="M476" s="142" t="str">
        <f>IFERROR(VLOOKUP(Text(A476,"m월 d일"),양력휴일,2,FALSE),IFERROR(VLOOKUP(Text(B476,"m월 d일"),음력휴일,2,FALSE),IFERROR(VLOOKUP(A476,양력지정휴일,2,FALSE), IFERROR(VLOOKUP(B476,음력지정휴일,2,FALSE), ""))))</f>
        <v/>
      </c>
      <c r="N476" s="128"/>
      <c r="O476" s="128" t="str">
        <f>IFERROR(VLOOKUP(N476,연차지정일수,2,FALSE),"")</f>
        <v/>
      </c>
      <c r="P476" s="143"/>
      <c r="Q476" s="2"/>
    </row>
    <row r="477">
      <c r="A477" s="129">
        <v>44672.0</v>
      </c>
      <c r="B477" s="129">
        <v>44641.0</v>
      </c>
      <c r="C477" s="128">
        <v>2022.0</v>
      </c>
      <c r="D477" s="128">
        <v>4.0</v>
      </c>
      <c r="E477" s="128">
        <v>3.0</v>
      </c>
      <c r="F477" s="128">
        <v>2022.0</v>
      </c>
      <c r="G477" s="128">
        <v>4.0</v>
      </c>
      <c r="H477" s="128">
        <v>21.0</v>
      </c>
      <c r="I477" s="128" t="s">
        <v>162</v>
      </c>
      <c r="J477" s="99"/>
      <c r="K477" s="99"/>
      <c r="L477" s="141" t="str">
        <f>IF(J477-K477=0,,IFERROR(K477-J477-휴게시간-VLOOKUP(A477,지정휴게시간,2,FALSE),K477-J477-휴게시간))</f>
        <v/>
      </c>
      <c r="M477" s="142" t="str">
        <f>IFERROR(VLOOKUP(Text(A477,"m월 d일"),양력휴일,2,FALSE),IFERROR(VLOOKUP(Text(B477,"m월 d일"),음력휴일,2,FALSE),IFERROR(VLOOKUP(A477,양력지정휴일,2,FALSE), IFERROR(VLOOKUP(B477,음력지정휴일,2,FALSE), ""))))</f>
        <v/>
      </c>
      <c r="N477" s="128"/>
      <c r="O477" s="128" t="str">
        <f>IFERROR(VLOOKUP(N477,연차지정일수,2,FALSE),"")</f>
        <v/>
      </c>
      <c r="P477" s="143"/>
      <c r="Q477" s="2"/>
    </row>
    <row r="478">
      <c r="A478" s="129">
        <v>44673.0</v>
      </c>
      <c r="B478" s="129">
        <v>44642.0</v>
      </c>
      <c r="C478" s="128">
        <v>2022.0</v>
      </c>
      <c r="D478" s="128">
        <v>4.0</v>
      </c>
      <c r="E478" s="128">
        <v>3.0</v>
      </c>
      <c r="F478" s="128">
        <v>2022.0</v>
      </c>
      <c r="G478" s="128">
        <v>4.0</v>
      </c>
      <c r="H478" s="128">
        <v>22.0</v>
      </c>
      <c r="I478" s="128" t="s">
        <v>158</v>
      </c>
      <c r="J478" s="99"/>
      <c r="K478" s="99"/>
      <c r="L478" s="141" t="str">
        <f>IF(J478-K478=0,,IFERROR(K478-J478-휴게시간-VLOOKUP(A478,지정휴게시간,2,FALSE),K478-J478-휴게시간))</f>
        <v/>
      </c>
      <c r="M478" s="142" t="str">
        <f>IFERROR(VLOOKUP(Text(A478,"m월 d일"),양력휴일,2,FALSE),IFERROR(VLOOKUP(Text(B478,"m월 d일"),음력휴일,2,FALSE),IFERROR(VLOOKUP(A478,양력지정휴일,2,FALSE), IFERROR(VLOOKUP(B478,음력지정휴일,2,FALSE), ""))))</f>
        <v/>
      </c>
      <c r="N478" s="128"/>
      <c r="O478" s="128" t="str">
        <f>IFERROR(VLOOKUP(N478,연차지정일수,2,FALSE),"")</f>
        <v/>
      </c>
      <c r="P478" s="143"/>
      <c r="Q478" s="2"/>
    </row>
    <row r="479">
      <c r="A479" s="129">
        <v>44674.0</v>
      </c>
      <c r="B479" s="129">
        <v>44643.0</v>
      </c>
      <c r="C479" s="128">
        <v>2022.0</v>
      </c>
      <c r="D479" s="128">
        <v>4.0</v>
      </c>
      <c r="E479" s="128">
        <v>3.0</v>
      </c>
      <c r="F479" s="128">
        <v>2022.0</v>
      </c>
      <c r="G479" s="128">
        <v>4.0</v>
      </c>
      <c r="H479" s="128">
        <v>23.0</v>
      </c>
      <c r="I479" s="128" t="s">
        <v>159</v>
      </c>
      <c r="J479" s="99"/>
      <c r="K479" s="99"/>
      <c r="L479" s="141" t="str">
        <f>IF(J479-K479=0,,IFERROR(K479-J479-휴게시간-VLOOKUP(A479,지정휴게시간,2,FALSE),K479-J479-휴게시간))</f>
        <v/>
      </c>
      <c r="M479" s="142" t="str">
        <f>IFERROR(VLOOKUP(Text(A479,"m월 d일"),양력휴일,2,FALSE),IFERROR(VLOOKUP(Text(B479,"m월 d일"),음력휴일,2,FALSE),IFERROR(VLOOKUP(A479,양력지정휴일,2,FALSE), IFERROR(VLOOKUP(B479,음력지정휴일,2,FALSE), ""))))</f>
        <v/>
      </c>
      <c r="N479" s="128"/>
      <c r="O479" s="128" t="str">
        <f>IFERROR(VLOOKUP(N479,연차지정일수,2,FALSE),"")</f>
        <v/>
      </c>
      <c r="P479" s="143"/>
      <c r="Q479" s="2"/>
    </row>
    <row r="480">
      <c r="A480" s="129">
        <v>44675.0</v>
      </c>
      <c r="B480" s="129">
        <v>44644.0</v>
      </c>
      <c r="C480" s="128">
        <v>2022.0</v>
      </c>
      <c r="D480" s="128">
        <v>4.0</v>
      </c>
      <c r="E480" s="128">
        <v>3.0</v>
      </c>
      <c r="F480" s="128">
        <v>2022.0</v>
      </c>
      <c r="G480" s="128">
        <v>4.0</v>
      </c>
      <c r="H480" s="128">
        <v>24.0</v>
      </c>
      <c r="I480" s="128" t="s">
        <v>156</v>
      </c>
      <c r="J480" s="99"/>
      <c r="K480" s="99"/>
      <c r="L480" s="141" t="str">
        <f>IF(J480-K480=0,,IFERROR(K480-J480-휴게시간-VLOOKUP(A480,지정휴게시간,2,FALSE),K480-J480-휴게시간))</f>
        <v/>
      </c>
      <c r="M480" s="142" t="str">
        <f>IFERROR(VLOOKUP(Text(A480,"m월 d일"),양력휴일,2,FALSE),IFERROR(VLOOKUP(Text(B480,"m월 d일"),음력휴일,2,FALSE),IFERROR(VLOOKUP(A480,양력지정휴일,2,FALSE), IFERROR(VLOOKUP(B480,음력지정휴일,2,FALSE), ""))))</f>
        <v/>
      </c>
      <c r="N480" s="128"/>
      <c r="O480" s="128" t="str">
        <f>IFERROR(VLOOKUP(N480,연차지정일수,2,FALSE),"")</f>
        <v/>
      </c>
      <c r="P480" s="143"/>
      <c r="Q480" s="2"/>
    </row>
    <row r="481">
      <c r="A481" s="129">
        <v>44676.0</v>
      </c>
      <c r="B481" s="129">
        <v>44645.0</v>
      </c>
      <c r="C481" s="128">
        <v>2022.0</v>
      </c>
      <c r="D481" s="128">
        <v>4.0</v>
      </c>
      <c r="E481" s="128">
        <v>4.0</v>
      </c>
      <c r="F481" s="128">
        <v>2022.0</v>
      </c>
      <c r="G481" s="128">
        <v>4.0</v>
      </c>
      <c r="H481" s="128">
        <v>25.0</v>
      </c>
      <c r="I481" s="128" t="s">
        <v>83</v>
      </c>
      <c r="J481" s="99"/>
      <c r="K481" s="99"/>
      <c r="L481" s="141" t="str">
        <f>IF(J481-K481=0,,IFERROR(K481-J481-휴게시간-VLOOKUP(A481,지정휴게시간,2,FALSE),K481-J481-휴게시간))</f>
        <v/>
      </c>
      <c r="M481" s="142" t="str">
        <f>IFERROR(VLOOKUP(Text(A481,"m월 d일"),양력휴일,2,FALSE),IFERROR(VLOOKUP(Text(B481,"m월 d일"),음력휴일,2,FALSE),IFERROR(VLOOKUP(A481,양력지정휴일,2,FALSE), IFERROR(VLOOKUP(B481,음력지정휴일,2,FALSE), ""))))</f>
        <v/>
      </c>
      <c r="N481" s="128"/>
      <c r="O481" s="128" t="str">
        <f>IFERROR(VLOOKUP(N481,연차지정일수,2,FALSE),"")</f>
        <v/>
      </c>
      <c r="P481" s="143"/>
      <c r="Q481" s="2"/>
    </row>
    <row r="482">
      <c r="A482" s="129">
        <v>44677.0</v>
      </c>
      <c r="B482" s="129">
        <v>44646.0</v>
      </c>
      <c r="C482" s="128">
        <v>2022.0</v>
      </c>
      <c r="D482" s="128">
        <v>4.0</v>
      </c>
      <c r="E482" s="128">
        <v>4.0</v>
      </c>
      <c r="F482" s="128">
        <v>2022.0</v>
      </c>
      <c r="G482" s="128">
        <v>4.0</v>
      </c>
      <c r="H482" s="128">
        <v>26.0</v>
      </c>
      <c r="I482" s="128" t="s">
        <v>160</v>
      </c>
      <c r="J482" s="99"/>
      <c r="K482" s="99"/>
      <c r="L482" s="141" t="str">
        <f>IF(J482-K482=0,,IFERROR(K482-J482-휴게시간-VLOOKUP(A482,지정휴게시간,2,FALSE),K482-J482-휴게시간))</f>
        <v/>
      </c>
      <c r="M482" s="142" t="str">
        <f>IFERROR(VLOOKUP(Text(A482,"m월 d일"),양력휴일,2,FALSE),IFERROR(VLOOKUP(Text(B482,"m월 d일"),음력휴일,2,FALSE),IFERROR(VLOOKUP(A482,양력지정휴일,2,FALSE), IFERROR(VLOOKUP(B482,음력지정휴일,2,FALSE), ""))))</f>
        <v/>
      </c>
      <c r="N482" s="128"/>
      <c r="O482" s="128" t="str">
        <f>IFERROR(VLOOKUP(N482,연차지정일수,2,FALSE),"")</f>
        <v/>
      </c>
      <c r="P482" s="143"/>
      <c r="Q482" s="2"/>
    </row>
    <row r="483">
      <c r="A483" s="129">
        <v>44678.0</v>
      </c>
      <c r="B483" s="129">
        <v>44647.0</v>
      </c>
      <c r="C483" s="128">
        <v>2022.0</v>
      </c>
      <c r="D483" s="128">
        <v>4.0</v>
      </c>
      <c r="E483" s="128">
        <v>4.0</v>
      </c>
      <c r="F483" s="128">
        <v>2022.0</v>
      </c>
      <c r="G483" s="128">
        <v>4.0</v>
      </c>
      <c r="H483" s="128">
        <v>27.0</v>
      </c>
      <c r="I483" s="128" t="s">
        <v>161</v>
      </c>
      <c r="J483" s="99"/>
      <c r="K483" s="99"/>
      <c r="L483" s="141" t="str">
        <f>IF(J483-K483=0,,IFERROR(K483-J483-휴게시간-VLOOKUP(A483,지정휴게시간,2,FALSE),K483-J483-휴게시간))</f>
        <v/>
      </c>
      <c r="M483" s="142" t="str">
        <f>IFERROR(VLOOKUP(Text(A483,"m월 d일"),양력휴일,2,FALSE),IFERROR(VLOOKUP(Text(B483,"m월 d일"),음력휴일,2,FALSE),IFERROR(VLOOKUP(A483,양력지정휴일,2,FALSE), IFERROR(VLOOKUP(B483,음력지정휴일,2,FALSE), ""))))</f>
        <v/>
      </c>
      <c r="N483" s="128"/>
      <c r="O483" s="128" t="str">
        <f>IFERROR(VLOOKUP(N483,연차지정일수,2,FALSE),"")</f>
        <v/>
      </c>
      <c r="P483" s="143"/>
      <c r="Q483" s="2"/>
    </row>
    <row r="484">
      <c r="A484" s="129">
        <v>44679.0</v>
      </c>
      <c r="B484" s="129">
        <v>44648.0</v>
      </c>
      <c r="C484" s="128">
        <v>2022.0</v>
      </c>
      <c r="D484" s="128">
        <v>4.0</v>
      </c>
      <c r="E484" s="128">
        <v>4.0</v>
      </c>
      <c r="F484" s="128">
        <v>2022.0</v>
      </c>
      <c r="G484" s="128">
        <v>4.0</v>
      </c>
      <c r="H484" s="128">
        <v>28.0</v>
      </c>
      <c r="I484" s="128" t="s">
        <v>162</v>
      </c>
      <c r="J484" s="99"/>
      <c r="K484" s="99"/>
      <c r="L484" s="141" t="str">
        <f>IF(J484-K484=0,,IFERROR(K484-J484-휴게시간-VLOOKUP(A484,지정휴게시간,2,FALSE),K484-J484-휴게시간))</f>
        <v/>
      </c>
      <c r="M484" s="142" t="str">
        <f>IFERROR(VLOOKUP(Text(A484,"m월 d일"),양력휴일,2,FALSE),IFERROR(VLOOKUP(Text(B484,"m월 d일"),음력휴일,2,FALSE),IFERROR(VLOOKUP(A484,양력지정휴일,2,FALSE), IFERROR(VLOOKUP(B484,음력지정휴일,2,FALSE), ""))))</f>
        <v/>
      </c>
      <c r="N484" s="128"/>
      <c r="O484" s="128" t="str">
        <f>IFERROR(VLOOKUP(N484,연차지정일수,2,FALSE),"")</f>
        <v/>
      </c>
      <c r="P484" s="143"/>
      <c r="Q484" s="2"/>
    </row>
    <row r="485">
      <c r="A485" s="129">
        <v>44680.0</v>
      </c>
      <c r="B485" s="129">
        <v>44649.0</v>
      </c>
      <c r="C485" s="128">
        <v>2022.0</v>
      </c>
      <c r="D485" s="128">
        <v>4.0</v>
      </c>
      <c r="E485" s="128">
        <v>4.0</v>
      </c>
      <c r="F485" s="128">
        <v>2022.0</v>
      </c>
      <c r="G485" s="128">
        <v>4.0</v>
      </c>
      <c r="H485" s="128">
        <v>29.0</v>
      </c>
      <c r="I485" s="128" t="s">
        <v>158</v>
      </c>
      <c r="J485" s="99"/>
      <c r="K485" s="99"/>
      <c r="L485" s="141" t="str">
        <f>IF(J485-K485=0,,IFERROR(K485-J485-휴게시간-VLOOKUP(A485,지정휴게시간,2,FALSE),K485-J485-휴게시간))</f>
        <v/>
      </c>
      <c r="M485" s="142" t="str">
        <f>IFERROR(VLOOKUP(Text(A485,"m월 d일"),양력휴일,2,FALSE),IFERROR(VLOOKUP(Text(B485,"m월 d일"),음력휴일,2,FALSE),IFERROR(VLOOKUP(A485,양력지정휴일,2,FALSE), IFERROR(VLOOKUP(B485,음력지정휴일,2,FALSE), ""))))</f>
        <v/>
      </c>
      <c r="N485" s="128"/>
      <c r="O485" s="128" t="str">
        <f>IFERROR(VLOOKUP(N485,연차지정일수,2,FALSE),"")</f>
        <v/>
      </c>
      <c r="P485" s="143"/>
      <c r="Q485" s="2"/>
    </row>
    <row r="486">
      <c r="A486" s="129">
        <v>44681.0</v>
      </c>
      <c r="B486" s="129">
        <v>44650.0</v>
      </c>
      <c r="C486" s="128">
        <v>2022.0</v>
      </c>
      <c r="D486" s="128">
        <v>4.0</v>
      </c>
      <c r="E486" s="128">
        <v>4.0</v>
      </c>
      <c r="F486" s="128">
        <v>2022.0</v>
      </c>
      <c r="G486" s="128">
        <v>4.0</v>
      </c>
      <c r="H486" s="128">
        <v>30.0</v>
      </c>
      <c r="I486" s="128" t="s">
        <v>159</v>
      </c>
      <c r="J486" s="99"/>
      <c r="K486" s="99"/>
      <c r="L486" s="141" t="str">
        <f>IF(J486-K486=0,,IFERROR(K486-J486-휴게시간-VLOOKUP(A486,지정휴게시간,2,FALSE),K486-J486-휴게시간))</f>
        <v/>
      </c>
      <c r="M486" s="142" t="str">
        <f>IFERROR(VLOOKUP(Text(A486,"m월 d일"),양력휴일,2,FALSE),IFERROR(VLOOKUP(Text(B486,"m월 d일"),음력휴일,2,FALSE),IFERROR(VLOOKUP(A486,양력지정휴일,2,FALSE), IFERROR(VLOOKUP(B486,음력지정휴일,2,FALSE), ""))))</f>
        <v/>
      </c>
      <c r="N486" s="128"/>
      <c r="O486" s="128" t="str">
        <f>IFERROR(VLOOKUP(N486,연차지정일수,2,FALSE),"")</f>
        <v/>
      </c>
      <c r="P486" s="143"/>
      <c r="Q486" s="2"/>
    </row>
    <row r="487">
      <c r="A487" s="129">
        <v>44682.0</v>
      </c>
      <c r="B487" s="129">
        <v>44652.0</v>
      </c>
      <c r="C487" s="128">
        <v>2022.0</v>
      </c>
      <c r="D487" s="128">
        <v>4.0</v>
      </c>
      <c r="E487" s="128">
        <v>4.0</v>
      </c>
      <c r="F487" s="128">
        <v>2022.0</v>
      </c>
      <c r="G487" s="128">
        <v>5.0</v>
      </c>
      <c r="H487" s="128">
        <v>1.0</v>
      </c>
      <c r="I487" s="128" t="s">
        <v>156</v>
      </c>
      <c r="J487" s="99"/>
      <c r="K487" s="99"/>
      <c r="L487" s="141" t="str">
        <f>IF(J487-K487=0,,IFERROR(K487-J487-휴게시간-VLOOKUP(A487,지정휴게시간,2,FALSE),K487-J487-휴게시간))</f>
        <v/>
      </c>
      <c r="M487" s="142" t="str">
        <f>IFERROR(VLOOKUP(Text(A487,"m월 d일"),양력휴일,2,FALSE),IFERROR(VLOOKUP(Text(B487,"m월 d일"),음력휴일,2,FALSE),IFERROR(VLOOKUP(A487,양력지정휴일,2,FALSE), IFERROR(VLOOKUP(B487,음력지정휴일,2,FALSE), ""))))</f>
        <v>근로자의 날</v>
      </c>
      <c r="N487" s="128"/>
      <c r="O487" s="128" t="str">
        <f>IFERROR(VLOOKUP(N487,연차지정일수,2,FALSE),"")</f>
        <v/>
      </c>
      <c r="P487" s="143"/>
      <c r="Q487" s="2"/>
    </row>
    <row r="488">
      <c r="A488" s="129">
        <v>44683.0</v>
      </c>
      <c r="B488" s="129">
        <v>44653.0</v>
      </c>
      <c r="C488" s="128">
        <v>2022.0</v>
      </c>
      <c r="D488" s="128">
        <v>5.0</v>
      </c>
      <c r="E488" s="128">
        <v>1.0</v>
      </c>
      <c r="F488" s="128">
        <v>2022.0</v>
      </c>
      <c r="G488" s="128">
        <v>5.0</v>
      </c>
      <c r="H488" s="128">
        <v>2.0</v>
      </c>
      <c r="I488" s="128" t="s">
        <v>83</v>
      </c>
      <c r="J488" s="99"/>
      <c r="K488" s="99"/>
      <c r="L488" s="141" t="str">
        <f>IF(J488-K488=0,,IFERROR(K488-J488-휴게시간-VLOOKUP(A488,지정휴게시간,2,FALSE),K488-J488-휴게시간))</f>
        <v/>
      </c>
      <c r="M488" s="142" t="str">
        <f>IFERROR(VLOOKUP(Text(A488,"m월 d일"),양력휴일,2,FALSE),IFERROR(VLOOKUP(Text(B488,"m월 d일"),음력휴일,2,FALSE),IFERROR(VLOOKUP(A488,양력지정휴일,2,FALSE), IFERROR(VLOOKUP(B488,음력지정휴일,2,FALSE), ""))))</f>
        <v/>
      </c>
      <c r="N488" s="128"/>
      <c r="O488" s="128" t="str">
        <f>IFERROR(VLOOKUP(N488,연차지정일수,2,FALSE),"")</f>
        <v/>
      </c>
      <c r="P488" s="143"/>
      <c r="Q488" s="2"/>
    </row>
    <row r="489">
      <c r="A489" s="129">
        <v>44684.0</v>
      </c>
      <c r="B489" s="129">
        <v>44654.0</v>
      </c>
      <c r="C489" s="128">
        <v>2022.0</v>
      </c>
      <c r="D489" s="128">
        <v>5.0</v>
      </c>
      <c r="E489" s="128">
        <v>1.0</v>
      </c>
      <c r="F489" s="128">
        <v>2022.0</v>
      </c>
      <c r="G489" s="128">
        <v>5.0</v>
      </c>
      <c r="H489" s="128">
        <v>3.0</v>
      </c>
      <c r="I489" s="128" t="s">
        <v>160</v>
      </c>
      <c r="J489" s="99"/>
      <c r="K489" s="99"/>
      <c r="L489" s="141" t="str">
        <f>IF(J489-K489=0,,IFERROR(K489-J489-휴게시간-VLOOKUP(A489,지정휴게시간,2,FALSE),K489-J489-휴게시간))</f>
        <v/>
      </c>
      <c r="M489" s="142" t="str">
        <f>IFERROR(VLOOKUP(Text(A489,"m월 d일"),양력휴일,2,FALSE),IFERROR(VLOOKUP(Text(B489,"m월 d일"),음력휴일,2,FALSE),IFERROR(VLOOKUP(A489,양력지정휴일,2,FALSE), IFERROR(VLOOKUP(B489,음력지정휴일,2,FALSE), ""))))</f>
        <v/>
      </c>
      <c r="N489" s="128"/>
      <c r="O489" s="128" t="str">
        <f>IFERROR(VLOOKUP(N489,연차지정일수,2,FALSE),"")</f>
        <v/>
      </c>
      <c r="P489" s="143"/>
      <c r="Q489" s="2"/>
    </row>
    <row r="490">
      <c r="A490" s="129">
        <v>44685.0</v>
      </c>
      <c r="B490" s="129">
        <v>44655.0</v>
      </c>
      <c r="C490" s="128">
        <v>2022.0</v>
      </c>
      <c r="D490" s="128">
        <v>5.0</v>
      </c>
      <c r="E490" s="128">
        <v>1.0</v>
      </c>
      <c r="F490" s="128">
        <v>2022.0</v>
      </c>
      <c r="G490" s="128">
        <v>5.0</v>
      </c>
      <c r="H490" s="128">
        <v>4.0</v>
      </c>
      <c r="I490" s="128" t="s">
        <v>161</v>
      </c>
      <c r="J490" s="99"/>
      <c r="K490" s="99"/>
      <c r="L490" s="141" t="str">
        <f>IF(J490-K490=0,,IFERROR(K490-J490-휴게시간-VLOOKUP(A490,지정휴게시간,2,FALSE),K490-J490-휴게시간))</f>
        <v/>
      </c>
      <c r="M490" s="142" t="str">
        <f>IFERROR(VLOOKUP(Text(A490,"m월 d일"),양력휴일,2,FALSE),IFERROR(VLOOKUP(Text(B490,"m월 d일"),음력휴일,2,FALSE),IFERROR(VLOOKUP(A490,양력지정휴일,2,FALSE), IFERROR(VLOOKUP(B490,음력지정휴일,2,FALSE), ""))))</f>
        <v/>
      </c>
      <c r="N490" s="128"/>
      <c r="O490" s="128" t="str">
        <f>IFERROR(VLOOKUP(N490,연차지정일수,2,FALSE),"")</f>
        <v/>
      </c>
      <c r="P490" s="143"/>
      <c r="Q490" s="2"/>
    </row>
    <row r="491">
      <c r="A491" s="129">
        <v>44686.0</v>
      </c>
      <c r="B491" s="129">
        <v>44656.0</v>
      </c>
      <c r="C491" s="128">
        <v>2022.0</v>
      </c>
      <c r="D491" s="128">
        <v>5.0</v>
      </c>
      <c r="E491" s="128">
        <v>1.0</v>
      </c>
      <c r="F491" s="128">
        <v>2022.0</v>
      </c>
      <c r="G491" s="128">
        <v>5.0</v>
      </c>
      <c r="H491" s="128">
        <v>5.0</v>
      </c>
      <c r="I491" s="128" t="s">
        <v>162</v>
      </c>
      <c r="J491" s="99"/>
      <c r="K491" s="99"/>
      <c r="L491" s="141" t="str">
        <f>IF(J491-K491=0,,IFERROR(K491-J491-휴게시간-VLOOKUP(A491,지정휴게시간,2,FALSE),K491-J491-휴게시간))</f>
        <v/>
      </c>
      <c r="M491" s="142" t="str">
        <f>IFERROR(VLOOKUP(Text(A491,"m월 d일"),양력휴일,2,FALSE),IFERROR(VLOOKUP(Text(B491,"m월 d일"),음력휴일,2,FALSE),IFERROR(VLOOKUP(A491,양력지정휴일,2,FALSE), IFERROR(VLOOKUP(B491,음력지정휴일,2,FALSE), ""))))</f>
        <v>어린이날</v>
      </c>
      <c r="N491" s="128"/>
      <c r="O491" s="128" t="str">
        <f>IFERROR(VLOOKUP(N491,연차지정일수,2,FALSE),"")</f>
        <v/>
      </c>
      <c r="P491" s="143"/>
      <c r="Q491" s="2"/>
    </row>
    <row r="492">
      <c r="A492" s="129">
        <v>44687.0</v>
      </c>
      <c r="B492" s="129">
        <v>44657.0</v>
      </c>
      <c r="C492" s="128">
        <v>2022.0</v>
      </c>
      <c r="D492" s="128">
        <v>5.0</v>
      </c>
      <c r="E492" s="128">
        <v>1.0</v>
      </c>
      <c r="F492" s="128">
        <v>2022.0</v>
      </c>
      <c r="G492" s="128">
        <v>5.0</v>
      </c>
      <c r="H492" s="128">
        <v>6.0</v>
      </c>
      <c r="I492" s="128" t="s">
        <v>158</v>
      </c>
      <c r="J492" s="99"/>
      <c r="K492" s="99"/>
      <c r="L492" s="141" t="str">
        <f>IF(J492-K492=0,,IFERROR(K492-J492-휴게시간-VLOOKUP(A492,지정휴게시간,2,FALSE),K492-J492-휴게시간))</f>
        <v/>
      </c>
      <c r="M492" s="142" t="str">
        <f>IFERROR(VLOOKUP(Text(A492,"m월 d일"),양력휴일,2,FALSE),IFERROR(VLOOKUP(Text(B492,"m월 d일"),음력휴일,2,FALSE),IFERROR(VLOOKUP(A492,양력지정휴일,2,FALSE), IFERROR(VLOOKUP(B492,음력지정휴일,2,FALSE), ""))))</f>
        <v/>
      </c>
      <c r="N492" s="128"/>
      <c r="O492" s="128" t="str">
        <f>IFERROR(VLOOKUP(N492,연차지정일수,2,FALSE),"")</f>
        <v/>
      </c>
      <c r="P492" s="143"/>
      <c r="Q492" s="2"/>
    </row>
    <row r="493">
      <c r="A493" s="129">
        <v>44688.0</v>
      </c>
      <c r="B493" s="129">
        <v>44658.0</v>
      </c>
      <c r="C493" s="128">
        <v>2022.0</v>
      </c>
      <c r="D493" s="128">
        <v>5.0</v>
      </c>
      <c r="E493" s="128">
        <v>1.0</v>
      </c>
      <c r="F493" s="128">
        <v>2022.0</v>
      </c>
      <c r="G493" s="128">
        <v>5.0</v>
      </c>
      <c r="H493" s="128">
        <v>7.0</v>
      </c>
      <c r="I493" s="128" t="s">
        <v>159</v>
      </c>
      <c r="J493" s="99"/>
      <c r="K493" s="99"/>
      <c r="L493" s="141" t="str">
        <f>IF(J493-K493=0,,IFERROR(K493-J493-휴게시간-VLOOKUP(A493,지정휴게시간,2,FALSE),K493-J493-휴게시간))</f>
        <v/>
      </c>
      <c r="M493" s="142" t="str">
        <f>IFERROR(VLOOKUP(Text(A493,"m월 d일"),양력휴일,2,FALSE),IFERROR(VLOOKUP(Text(B493,"m월 d일"),음력휴일,2,FALSE),IFERROR(VLOOKUP(A493,양력지정휴일,2,FALSE), IFERROR(VLOOKUP(B493,음력지정휴일,2,FALSE), ""))))</f>
        <v/>
      </c>
      <c r="N493" s="128"/>
      <c r="O493" s="128" t="str">
        <f>IFERROR(VLOOKUP(N493,연차지정일수,2,FALSE),"")</f>
        <v/>
      </c>
      <c r="P493" s="143"/>
      <c r="Q493" s="2"/>
    </row>
    <row r="494">
      <c r="A494" s="129">
        <v>44689.0</v>
      </c>
      <c r="B494" s="129">
        <v>44659.0</v>
      </c>
      <c r="C494" s="128">
        <v>2022.0</v>
      </c>
      <c r="D494" s="128">
        <v>5.0</v>
      </c>
      <c r="E494" s="128">
        <v>1.0</v>
      </c>
      <c r="F494" s="128">
        <v>2022.0</v>
      </c>
      <c r="G494" s="128">
        <v>5.0</v>
      </c>
      <c r="H494" s="128">
        <v>8.0</v>
      </c>
      <c r="I494" s="128" t="s">
        <v>156</v>
      </c>
      <c r="J494" s="99"/>
      <c r="K494" s="99"/>
      <c r="L494" s="141" t="str">
        <f>IF(J494-K494=0,,IFERROR(K494-J494-휴게시간-VLOOKUP(A494,지정휴게시간,2,FALSE),K494-J494-휴게시간))</f>
        <v/>
      </c>
      <c r="M494" s="142" t="str">
        <f>IFERROR(VLOOKUP(Text(A494,"m월 d일"),양력휴일,2,FALSE),IFERROR(VLOOKUP(Text(B494,"m월 d일"),음력휴일,2,FALSE),IFERROR(VLOOKUP(A494,양력지정휴일,2,FALSE), IFERROR(VLOOKUP(B494,음력지정휴일,2,FALSE), ""))))</f>
        <v>부처님오신날</v>
      </c>
      <c r="N494" s="128"/>
      <c r="O494" s="128" t="str">
        <f>IFERROR(VLOOKUP(N494,연차지정일수,2,FALSE),"")</f>
        <v/>
      </c>
      <c r="P494" s="143"/>
      <c r="Q494" s="2"/>
    </row>
    <row r="495">
      <c r="A495" s="129">
        <v>44690.0</v>
      </c>
      <c r="B495" s="129">
        <v>44660.0</v>
      </c>
      <c r="C495" s="128">
        <v>2022.0</v>
      </c>
      <c r="D495" s="128">
        <v>5.0</v>
      </c>
      <c r="E495" s="128">
        <v>2.0</v>
      </c>
      <c r="F495" s="128">
        <v>2022.0</v>
      </c>
      <c r="G495" s="128">
        <v>5.0</v>
      </c>
      <c r="H495" s="128">
        <v>9.0</v>
      </c>
      <c r="I495" s="128" t="s">
        <v>83</v>
      </c>
      <c r="J495" s="99"/>
      <c r="K495" s="99"/>
      <c r="L495" s="141" t="str">
        <f>IF(J495-K495=0,,IFERROR(K495-J495-휴게시간-VLOOKUP(A495,지정휴게시간,2,FALSE),K495-J495-휴게시간))</f>
        <v/>
      </c>
      <c r="M495" s="142" t="str">
        <f>IFERROR(VLOOKUP(Text(A495,"m월 d일"),양력휴일,2,FALSE),IFERROR(VLOOKUP(Text(B495,"m월 d일"),음력휴일,2,FALSE),IFERROR(VLOOKUP(A495,양력지정휴일,2,FALSE), IFERROR(VLOOKUP(B495,음력지정휴일,2,FALSE), ""))))</f>
        <v/>
      </c>
      <c r="N495" s="128"/>
      <c r="O495" s="128" t="str">
        <f>IFERROR(VLOOKUP(N495,연차지정일수,2,FALSE),"")</f>
        <v/>
      </c>
      <c r="P495" s="143"/>
      <c r="Q495" s="2"/>
    </row>
    <row r="496">
      <c r="A496" s="129">
        <v>44691.0</v>
      </c>
      <c r="B496" s="129">
        <v>44661.0</v>
      </c>
      <c r="C496" s="128">
        <v>2022.0</v>
      </c>
      <c r="D496" s="128">
        <v>5.0</v>
      </c>
      <c r="E496" s="128">
        <v>2.0</v>
      </c>
      <c r="F496" s="128">
        <v>2022.0</v>
      </c>
      <c r="G496" s="128">
        <v>5.0</v>
      </c>
      <c r="H496" s="128">
        <v>10.0</v>
      </c>
      <c r="I496" s="128" t="s">
        <v>160</v>
      </c>
      <c r="J496" s="99"/>
      <c r="K496" s="99"/>
      <c r="L496" s="141" t="str">
        <f>IF(J496-K496=0,,IFERROR(K496-J496-휴게시간-VLOOKUP(A496,지정휴게시간,2,FALSE),K496-J496-휴게시간))</f>
        <v/>
      </c>
      <c r="M496" s="142" t="str">
        <f>IFERROR(VLOOKUP(Text(A496,"m월 d일"),양력휴일,2,FALSE),IFERROR(VLOOKUP(Text(B496,"m월 d일"),음력휴일,2,FALSE),IFERROR(VLOOKUP(A496,양력지정휴일,2,FALSE), IFERROR(VLOOKUP(B496,음력지정휴일,2,FALSE), ""))))</f>
        <v/>
      </c>
      <c r="N496" s="128"/>
      <c r="O496" s="128" t="str">
        <f>IFERROR(VLOOKUP(N496,연차지정일수,2,FALSE),"")</f>
        <v/>
      </c>
      <c r="P496" s="143"/>
      <c r="Q496" s="2"/>
    </row>
    <row r="497">
      <c r="A497" s="129">
        <v>44692.0</v>
      </c>
      <c r="B497" s="129">
        <v>44662.0</v>
      </c>
      <c r="C497" s="128">
        <v>2022.0</v>
      </c>
      <c r="D497" s="128">
        <v>5.0</v>
      </c>
      <c r="E497" s="128">
        <v>2.0</v>
      </c>
      <c r="F497" s="128">
        <v>2022.0</v>
      </c>
      <c r="G497" s="128">
        <v>5.0</v>
      </c>
      <c r="H497" s="128">
        <v>11.0</v>
      </c>
      <c r="I497" s="128" t="s">
        <v>161</v>
      </c>
      <c r="J497" s="99"/>
      <c r="K497" s="99"/>
      <c r="L497" s="141" t="str">
        <f>IF(J497-K497=0,,IFERROR(K497-J497-휴게시간-VLOOKUP(A497,지정휴게시간,2,FALSE),K497-J497-휴게시간))</f>
        <v/>
      </c>
      <c r="M497" s="142" t="str">
        <f>IFERROR(VLOOKUP(Text(A497,"m월 d일"),양력휴일,2,FALSE),IFERROR(VLOOKUP(Text(B497,"m월 d일"),음력휴일,2,FALSE),IFERROR(VLOOKUP(A497,양력지정휴일,2,FALSE), IFERROR(VLOOKUP(B497,음력지정휴일,2,FALSE), ""))))</f>
        <v/>
      </c>
      <c r="N497" s="128"/>
      <c r="O497" s="128" t="str">
        <f>IFERROR(VLOOKUP(N497,연차지정일수,2,FALSE),"")</f>
        <v/>
      </c>
      <c r="P497" s="143"/>
      <c r="Q497" s="2"/>
    </row>
    <row r="498">
      <c r="A498" s="129">
        <v>44693.0</v>
      </c>
      <c r="B498" s="129">
        <v>44663.0</v>
      </c>
      <c r="C498" s="128">
        <v>2022.0</v>
      </c>
      <c r="D498" s="128">
        <v>5.0</v>
      </c>
      <c r="E498" s="128">
        <v>2.0</v>
      </c>
      <c r="F498" s="128">
        <v>2022.0</v>
      </c>
      <c r="G498" s="128">
        <v>5.0</v>
      </c>
      <c r="H498" s="128">
        <v>12.0</v>
      </c>
      <c r="I498" s="128" t="s">
        <v>162</v>
      </c>
      <c r="J498" s="99"/>
      <c r="K498" s="99"/>
      <c r="L498" s="141" t="str">
        <f>IF(J498-K498=0,,IFERROR(K498-J498-휴게시간-VLOOKUP(A498,지정휴게시간,2,FALSE),K498-J498-휴게시간))</f>
        <v/>
      </c>
      <c r="M498" s="142" t="str">
        <f>IFERROR(VLOOKUP(Text(A498,"m월 d일"),양력휴일,2,FALSE),IFERROR(VLOOKUP(Text(B498,"m월 d일"),음력휴일,2,FALSE),IFERROR(VLOOKUP(A498,양력지정휴일,2,FALSE), IFERROR(VLOOKUP(B498,음력지정휴일,2,FALSE), ""))))</f>
        <v/>
      </c>
      <c r="N498" s="128"/>
      <c r="O498" s="128" t="str">
        <f>IFERROR(VLOOKUP(N498,연차지정일수,2,FALSE),"")</f>
        <v/>
      </c>
      <c r="P498" s="143"/>
      <c r="Q498" s="2"/>
    </row>
    <row r="499">
      <c r="A499" s="129">
        <v>44694.0</v>
      </c>
      <c r="B499" s="129">
        <v>44664.0</v>
      </c>
      <c r="C499" s="128">
        <v>2022.0</v>
      </c>
      <c r="D499" s="128">
        <v>5.0</v>
      </c>
      <c r="E499" s="128">
        <v>2.0</v>
      </c>
      <c r="F499" s="128">
        <v>2022.0</v>
      </c>
      <c r="G499" s="128">
        <v>5.0</v>
      </c>
      <c r="H499" s="128">
        <v>13.0</v>
      </c>
      <c r="I499" s="128" t="s">
        <v>158</v>
      </c>
      <c r="J499" s="99"/>
      <c r="K499" s="99"/>
      <c r="L499" s="141" t="str">
        <f>IF(J499-K499=0,,IFERROR(K499-J499-휴게시간-VLOOKUP(A499,지정휴게시간,2,FALSE),K499-J499-휴게시간))</f>
        <v/>
      </c>
      <c r="M499" s="142" t="str">
        <f>IFERROR(VLOOKUP(Text(A499,"m월 d일"),양력휴일,2,FALSE),IFERROR(VLOOKUP(Text(B499,"m월 d일"),음력휴일,2,FALSE),IFERROR(VLOOKUP(A499,양력지정휴일,2,FALSE), IFERROR(VLOOKUP(B499,음력지정휴일,2,FALSE), ""))))</f>
        <v/>
      </c>
      <c r="N499" s="128"/>
      <c r="O499" s="128" t="str">
        <f>IFERROR(VLOOKUP(N499,연차지정일수,2,FALSE),"")</f>
        <v/>
      </c>
      <c r="P499" s="143"/>
      <c r="Q499" s="2"/>
    </row>
    <row r="500">
      <c r="A500" s="129">
        <v>44695.0</v>
      </c>
      <c r="B500" s="129">
        <v>44665.0</v>
      </c>
      <c r="C500" s="128">
        <v>2022.0</v>
      </c>
      <c r="D500" s="128">
        <v>5.0</v>
      </c>
      <c r="E500" s="128">
        <v>2.0</v>
      </c>
      <c r="F500" s="128">
        <v>2022.0</v>
      </c>
      <c r="G500" s="128">
        <v>5.0</v>
      </c>
      <c r="H500" s="128">
        <v>14.0</v>
      </c>
      <c r="I500" s="128" t="s">
        <v>159</v>
      </c>
      <c r="J500" s="99"/>
      <c r="K500" s="99"/>
      <c r="L500" s="141" t="str">
        <f>IF(J500-K500=0,,IFERROR(K500-J500-휴게시간-VLOOKUP(A500,지정휴게시간,2,FALSE),K500-J500-휴게시간))</f>
        <v/>
      </c>
      <c r="M500" s="142" t="str">
        <f>IFERROR(VLOOKUP(Text(A500,"m월 d일"),양력휴일,2,FALSE),IFERROR(VLOOKUP(Text(B500,"m월 d일"),음력휴일,2,FALSE),IFERROR(VLOOKUP(A500,양력지정휴일,2,FALSE), IFERROR(VLOOKUP(B500,음력지정휴일,2,FALSE), ""))))</f>
        <v/>
      </c>
      <c r="N500" s="128"/>
      <c r="O500" s="128" t="str">
        <f>IFERROR(VLOOKUP(N500,연차지정일수,2,FALSE),"")</f>
        <v/>
      </c>
      <c r="P500" s="143"/>
      <c r="Q500" s="2"/>
    </row>
    <row r="501">
      <c r="A501" s="129">
        <v>44696.0</v>
      </c>
      <c r="B501" s="129">
        <v>44666.0</v>
      </c>
      <c r="C501" s="128">
        <v>2022.0</v>
      </c>
      <c r="D501" s="128">
        <v>5.0</v>
      </c>
      <c r="E501" s="128">
        <v>2.0</v>
      </c>
      <c r="F501" s="128">
        <v>2022.0</v>
      </c>
      <c r="G501" s="128">
        <v>5.0</v>
      </c>
      <c r="H501" s="128">
        <v>15.0</v>
      </c>
      <c r="I501" s="128" t="s">
        <v>156</v>
      </c>
      <c r="J501" s="99"/>
      <c r="K501" s="99"/>
      <c r="L501" s="141" t="str">
        <f>IF(J501-K501=0,,IFERROR(K501-J501-휴게시간-VLOOKUP(A501,지정휴게시간,2,FALSE),K501-J501-휴게시간))</f>
        <v/>
      </c>
      <c r="M501" s="142" t="str">
        <f>IFERROR(VLOOKUP(Text(A501,"m월 d일"),양력휴일,2,FALSE),IFERROR(VLOOKUP(Text(B501,"m월 d일"),음력휴일,2,FALSE),IFERROR(VLOOKUP(A501,양력지정휴일,2,FALSE), IFERROR(VLOOKUP(B501,음력지정휴일,2,FALSE), ""))))</f>
        <v/>
      </c>
      <c r="N501" s="128"/>
      <c r="O501" s="128" t="str">
        <f>IFERROR(VLOOKUP(N501,연차지정일수,2,FALSE),"")</f>
        <v/>
      </c>
      <c r="P501" s="143"/>
      <c r="Q501" s="2"/>
    </row>
    <row r="502">
      <c r="A502" s="129">
        <v>44697.0</v>
      </c>
      <c r="B502" s="129">
        <v>44667.0</v>
      </c>
      <c r="C502" s="128">
        <v>2022.0</v>
      </c>
      <c r="D502" s="128">
        <v>5.0</v>
      </c>
      <c r="E502" s="128">
        <v>3.0</v>
      </c>
      <c r="F502" s="128">
        <v>2022.0</v>
      </c>
      <c r="G502" s="128">
        <v>5.0</v>
      </c>
      <c r="H502" s="128">
        <v>16.0</v>
      </c>
      <c r="I502" s="128" t="s">
        <v>83</v>
      </c>
      <c r="J502" s="99"/>
      <c r="K502" s="99"/>
      <c r="L502" s="141" t="str">
        <f>IF(J502-K502=0,,IFERROR(K502-J502-휴게시간-VLOOKUP(A502,지정휴게시간,2,FALSE),K502-J502-휴게시간))</f>
        <v/>
      </c>
      <c r="M502" s="142" t="str">
        <f>IFERROR(VLOOKUP(Text(A502,"m월 d일"),양력휴일,2,FALSE),IFERROR(VLOOKUP(Text(B502,"m월 d일"),음력휴일,2,FALSE),IFERROR(VLOOKUP(A502,양력지정휴일,2,FALSE), IFERROR(VLOOKUP(B502,음력지정휴일,2,FALSE), ""))))</f>
        <v/>
      </c>
      <c r="N502" s="128"/>
      <c r="O502" s="128" t="str">
        <f>IFERROR(VLOOKUP(N502,연차지정일수,2,FALSE),"")</f>
        <v/>
      </c>
      <c r="P502" s="143"/>
      <c r="Q502" s="2"/>
    </row>
    <row r="503">
      <c r="A503" s="129">
        <v>44698.0</v>
      </c>
      <c r="B503" s="129">
        <v>44668.0</v>
      </c>
      <c r="C503" s="128">
        <v>2022.0</v>
      </c>
      <c r="D503" s="128">
        <v>5.0</v>
      </c>
      <c r="E503" s="128">
        <v>3.0</v>
      </c>
      <c r="F503" s="128">
        <v>2022.0</v>
      </c>
      <c r="G503" s="128">
        <v>5.0</v>
      </c>
      <c r="H503" s="128">
        <v>17.0</v>
      </c>
      <c r="I503" s="128" t="s">
        <v>160</v>
      </c>
      <c r="J503" s="99"/>
      <c r="K503" s="99"/>
      <c r="L503" s="141" t="str">
        <f>IF(J503-K503=0,,IFERROR(K503-J503-휴게시간-VLOOKUP(A503,지정휴게시간,2,FALSE),K503-J503-휴게시간))</f>
        <v/>
      </c>
      <c r="M503" s="142" t="str">
        <f>IFERROR(VLOOKUP(Text(A503,"m월 d일"),양력휴일,2,FALSE),IFERROR(VLOOKUP(Text(B503,"m월 d일"),음력휴일,2,FALSE),IFERROR(VLOOKUP(A503,양력지정휴일,2,FALSE), IFERROR(VLOOKUP(B503,음력지정휴일,2,FALSE), ""))))</f>
        <v/>
      </c>
      <c r="N503" s="128"/>
      <c r="O503" s="128" t="str">
        <f>IFERROR(VLOOKUP(N503,연차지정일수,2,FALSE),"")</f>
        <v/>
      </c>
      <c r="P503" s="143"/>
      <c r="Q503" s="2"/>
    </row>
    <row r="504">
      <c r="A504" s="129">
        <v>44699.0</v>
      </c>
      <c r="B504" s="129">
        <v>44669.0</v>
      </c>
      <c r="C504" s="128">
        <v>2022.0</v>
      </c>
      <c r="D504" s="128">
        <v>5.0</v>
      </c>
      <c r="E504" s="128">
        <v>3.0</v>
      </c>
      <c r="F504" s="128">
        <v>2022.0</v>
      </c>
      <c r="G504" s="128">
        <v>5.0</v>
      </c>
      <c r="H504" s="128">
        <v>18.0</v>
      </c>
      <c r="I504" s="128" t="s">
        <v>161</v>
      </c>
      <c r="J504" s="99"/>
      <c r="K504" s="99"/>
      <c r="L504" s="141" t="str">
        <f>IF(J504-K504=0,,IFERROR(K504-J504-휴게시간-VLOOKUP(A504,지정휴게시간,2,FALSE),K504-J504-휴게시간))</f>
        <v/>
      </c>
      <c r="M504" s="142" t="str">
        <f>IFERROR(VLOOKUP(Text(A504,"m월 d일"),양력휴일,2,FALSE),IFERROR(VLOOKUP(Text(B504,"m월 d일"),음력휴일,2,FALSE),IFERROR(VLOOKUP(A504,양력지정휴일,2,FALSE), IFERROR(VLOOKUP(B504,음력지정휴일,2,FALSE), ""))))</f>
        <v/>
      </c>
      <c r="N504" s="128"/>
      <c r="O504" s="128" t="str">
        <f>IFERROR(VLOOKUP(N504,연차지정일수,2,FALSE),"")</f>
        <v/>
      </c>
      <c r="P504" s="143"/>
      <c r="Q504" s="2"/>
    </row>
    <row r="505">
      <c r="A505" s="129">
        <v>44700.0</v>
      </c>
      <c r="B505" s="129">
        <v>44670.0</v>
      </c>
      <c r="C505" s="128">
        <v>2022.0</v>
      </c>
      <c r="D505" s="128">
        <v>5.0</v>
      </c>
      <c r="E505" s="128">
        <v>3.0</v>
      </c>
      <c r="F505" s="128">
        <v>2022.0</v>
      </c>
      <c r="G505" s="128">
        <v>5.0</v>
      </c>
      <c r="H505" s="128">
        <v>19.0</v>
      </c>
      <c r="I505" s="128" t="s">
        <v>162</v>
      </c>
      <c r="J505" s="99"/>
      <c r="K505" s="99"/>
      <c r="L505" s="141" t="str">
        <f>IF(J505-K505=0,,IFERROR(K505-J505-휴게시간-VLOOKUP(A505,지정휴게시간,2,FALSE),K505-J505-휴게시간))</f>
        <v/>
      </c>
      <c r="M505" s="142" t="str">
        <f>IFERROR(VLOOKUP(Text(A505,"m월 d일"),양력휴일,2,FALSE),IFERROR(VLOOKUP(Text(B505,"m월 d일"),음력휴일,2,FALSE),IFERROR(VLOOKUP(A505,양력지정휴일,2,FALSE), IFERROR(VLOOKUP(B505,음력지정휴일,2,FALSE), ""))))</f>
        <v/>
      </c>
      <c r="N505" s="128"/>
      <c r="O505" s="128" t="str">
        <f>IFERROR(VLOOKUP(N505,연차지정일수,2,FALSE),"")</f>
        <v/>
      </c>
      <c r="P505" s="143"/>
      <c r="Q505" s="2"/>
    </row>
    <row r="506">
      <c r="A506" s="129">
        <v>44701.0</v>
      </c>
      <c r="B506" s="129">
        <v>44671.0</v>
      </c>
      <c r="C506" s="128">
        <v>2022.0</v>
      </c>
      <c r="D506" s="128">
        <v>5.0</v>
      </c>
      <c r="E506" s="128">
        <v>3.0</v>
      </c>
      <c r="F506" s="128">
        <v>2022.0</v>
      </c>
      <c r="G506" s="128">
        <v>5.0</v>
      </c>
      <c r="H506" s="128">
        <v>20.0</v>
      </c>
      <c r="I506" s="128" t="s">
        <v>158</v>
      </c>
      <c r="J506" s="99"/>
      <c r="K506" s="99"/>
      <c r="L506" s="141" t="str">
        <f>IF(J506-K506=0,,IFERROR(K506-J506-휴게시간-VLOOKUP(A506,지정휴게시간,2,FALSE),K506-J506-휴게시간))</f>
        <v/>
      </c>
      <c r="M506" s="142" t="str">
        <f>IFERROR(VLOOKUP(Text(A506,"m월 d일"),양력휴일,2,FALSE),IFERROR(VLOOKUP(Text(B506,"m월 d일"),음력휴일,2,FALSE),IFERROR(VLOOKUP(A506,양력지정휴일,2,FALSE), IFERROR(VLOOKUP(B506,음력지정휴일,2,FALSE), ""))))</f>
        <v/>
      </c>
      <c r="N506" s="128"/>
      <c r="O506" s="128" t="str">
        <f>IFERROR(VLOOKUP(N506,연차지정일수,2,FALSE),"")</f>
        <v/>
      </c>
      <c r="P506" s="143"/>
      <c r="Q506" s="2"/>
    </row>
    <row r="507">
      <c r="A507" s="129">
        <v>44702.0</v>
      </c>
      <c r="B507" s="129">
        <v>44672.0</v>
      </c>
      <c r="C507" s="128">
        <v>2022.0</v>
      </c>
      <c r="D507" s="128">
        <v>5.0</v>
      </c>
      <c r="E507" s="128">
        <v>3.0</v>
      </c>
      <c r="F507" s="128">
        <v>2022.0</v>
      </c>
      <c r="G507" s="128">
        <v>5.0</v>
      </c>
      <c r="H507" s="128">
        <v>21.0</v>
      </c>
      <c r="I507" s="128" t="s">
        <v>159</v>
      </c>
      <c r="J507" s="99"/>
      <c r="K507" s="99"/>
      <c r="L507" s="141" t="str">
        <f>IF(J507-K507=0,,IFERROR(K507-J507-휴게시간-VLOOKUP(A507,지정휴게시간,2,FALSE),K507-J507-휴게시간))</f>
        <v/>
      </c>
      <c r="M507" s="142" t="str">
        <f>IFERROR(VLOOKUP(Text(A507,"m월 d일"),양력휴일,2,FALSE),IFERROR(VLOOKUP(Text(B507,"m월 d일"),음력휴일,2,FALSE),IFERROR(VLOOKUP(A507,양력지정휴일,2,FALSE), IFERROR(VLOOKUP(B507,음력지정휴일,2,FALSE), ""))))</f>
        <v/>
      </c>
      <c r="N507" s="128"/>
      <c r="O507" s="128" t="str">
        <f>IFERROR(VLOOKUP(N507,연차지정일수,2,FALSE),"")</f>
        <v/>
      </c>
      <c r="P507" s="143"/>
      <c r="Q507" s="2"/>
    </row>
    <row r="508">
      <c r="A508" s="129">
        <v>44703.0</v>
      </c>
      <c r="B508" s="129">
        <v>44673.0</v>
      </c>
      <c r="C508" s="128">
        <v>2022.0</v>
      </c>
      <c r="D508" s="128">
        <v>5.0</v>
      </c>
      <c r="E508" s="128">
        <v>3.0</v>
      </c>
      <c r="F508" s="128">
        <v>2022.0</v>
      </c>
      <c r="G508" s="128">
        <v>5.0</v>
      </c>
      <c r="H508" s="128">
        <v>22.0</v>
      </c>
      <c r="I508" s="128" t="s">
        <v>156</v>
      </c>
      <c r="J508" s="99"/>
      <c r="K508" s="99"/>
      <c r="L508" s="141" t="str">
        <f>IF(J508-K508=0,,IFERROR(K508-J508-휴게시간-VLOOKUP(A508,지정휴게시간,2,FALSE),K508-J508-휴게시간))</f>
        <v/>
      </c>
      <c r="M508" s="142" t="str">
        <f>IFERROR(VLOOKUP(Text(A508,"m월 d일"),양력휴일,2,FALSE),IFERROR(VLOOKUP(Text(B508,"m월 d일"),음력휴일,2,FALSE),IFERROR(VLOOKUP(A508,양력지정휴일,2,FALSE), IFERROR(VLOOKUP(B508,음력지정휴일,2,FALSE), ""))))</f>
        <v/>
      </c>
      <c r="N508" s="128"/>
      <c r="O508" s="128" t="str">
        <f>IFERROR(VLOOKUP(N508,연차지정일수,2,FALSE),"")</f>
        <v/>
      </c>
      <c r="P508" s="143"/>
      <c r="Q508" s="2"/>
    </row>
    <row r="509">
      <c r="A509" s="129">
        <v>44704.0</v>
      </c>
      <c r="B509" s="129">
        <v>44674.0</v>
      </c>
      <c r="C509" s="128">
        <v>2022.0</v>
      </c>
      <c r="D509" s="128">
        <v>5.0</v>
      </c>
      <c r="E509" s="128">
        <v>4.0</v>
      </c>
      <c r="F509" s="128">
        <v>2022.0</v>
      </c>
      <c r="G509" s="128">
        <v>5.0</v>
      </c>
      <c r="H509" s="128">
        <v>23.0</v>
      </c>
      <c r="I509" s="128" t="s">
        <v>83</v>
      </c>
      <c r="J509" s="99"/>
      <c r="K509" s="99"/>
      <c r="L509" s="141" t="str">
        <f>IF(J509-K509=0,,IFERROR(K509-J509-휴게시간-VLOOKUP(A509,지정휴게시간,2,FALSE),K509-J509-휴게시간))</f>
        <v/>
      </c>
      <c r="M509" s="142" t="str">
        <f>IFERROR(VLOOKUP(Text(A509,"m월 d일"),양력휴일,2,FALSE),IFERROR(VLOOKUP(Text(B509,"m월 d일"),음력휴일,2,FALSE),IFERROR(VLOOKUP(A509,양력지정휴일,2,FALSE), IFERROR(VLOOKUP(B509,음력지정휴일,2,FALSE), ""))))</f>
        <v/>
      </c>
      <c r="N509" s="128"/>
      <c r="O509" s="128" t="str">
        <f>IFERROR(VLOOKUP(N509,연차지정일수,2,FALSE),"")</f>
        <v/>
      </c>
      <c r="P509" s="143"/>
      <c r="Q509" s="2"/>
    </row>
    <row r="510">
      <c r="A510" s="129">
        <v>44705.0</v>
      </c>
      <c r="B510" s="129">
        <v>44675.0</v>
      </c>
      <c r="C510" s="128">
        <v>2022.0</v>
      </c>
      <c r="D510" s="128">
        <v>5.0</v>
      </c>
      <c r="E510" s="128">
        <v>4.0</v>
      </c>
      <c r="F510" s="128">
        <v>2022.0</v>
      </c>
      <c r="G510" s="128">
        <v>5.0</v>
      </c>
      <c r="H510" s="128">
        <v>24.0</v>
      </c>
      <c r="I510" s="128" t="s">
        <v>160</v>
      </c>
      <c r="J510" s="99"/>
      <c r="K510" s="99"/>
      <c r="L510" s="141" t="str">
        <f>IF(J510-K510=0,,IFERROR(K510-J510-휴게시간-VLOOKUP(A510,지정휴게시간,2,FALSE),K510-J510-휴게시간))</f>
        <v/>
      </c>
      <c r="M510" s="142" t="str">
        <f>IFERROR(VLOOKUP(Text(A510,"m월 d일"),양력휴일,2,FALSE),IFERROR(VLOOKUP(Text(B510,"m월 d일"),음력휴일,2,FALSE),IFERROR(VLOOKUP(A510,양력지정휴일,2,FALSE), IFERROR(VLOOKUP(B510,음력지정휴일,2,FALSE), ""))))</f>
        <v/>
      </c>
      <c r="N510" s="128"/>
      <c r="O510" s="128" t="str">
        <f>IFERROR(VLOOKUP(N510,연차지정일수,2,FALSE),"")</f>
        <v/>
      </c>
      <c r="P510" s="143"/>
      <c r="Q510" s="2"/>
    </row>
    <row r="511">
      <c r="A511" s="129">
        <v>44706.0</v>
      </c>
      <c r="B511" s="129">
        <v>44676.0</v>
      </c>
      <c r="C511" s="128">
        <v>2022.0</v>
      </c>
      <c r="D511" s="128">
        <v>5.0</v>
      </c>
      <c r="E511" s="128">
        <v>4.0</v>
      </c>
      <c r="F511" s="128">
        <v>2022.0</v>
      </c>
      <c r="G511" s="128">
        <v>5.0</v>
      </c>
      <c r="H511" s="128">
        <v>25.0</v>
      </c>
      <c r="I511" s="128" t="s">
        <v>161</v>
      </c>
      <c r="J511" s="99"/>
      <c r="K511" s="99"/>
      <c r="L511" s="141" t="str">
        <f>IF(J511-K511=0,,IFERROR(K511-J511-휴게시간-VLOOKUP(A511,지정휴게시간,2,FALSE),K511-J511-휴게시간))</f>
        <v/>
      </c>
      <c r="M511" s="142" t="str">
        <f>IFERROR(VLOOKUP(Text(A511,"m월 d일"),양력휴일,2,FALSE),IFERROR(VLOOKUP(Text(B511,"m월 d일"),음력휴일,2,FALSE),IFERROR(VLOOKUP(A511,양력지정휴일,2,FALSE), IFERROR(VLOOKUP(B511,음력지정휴일,2,FALSE), ""))))</f>
        <v/>
      </c>
      <c r="N511" s="128"/>
      <c r="O511" s="128" t="str">
        <f>IFERROR(VLOOKUP(N511,연차지정일수,2,FALSE),"")</f>
        <v/>
      </c>
      <c r="P511" s="143"/>
      <c r="Q511" s="2"/>
    </row>
    <row r="512">
      <c r="A512" s="129">
        <v>44707.0</v>
      </c>
      <c r="B512" s="129">
        <v>44677.0</v>
      </c>
      <c r="C512" s="128">
        <v>2022.0</v>
      </c>
      <c r="D512" s="128">
        <v>5.0</v>
      </c>
      <c r="E512" s="128">
        <v>4.0</v>
      </c>
      <c r="F512" s="128">
        <v>2022.0</v>
      </c>
      <c r="G512" s="128">
        <v>5.0</v>
      </c>
      <c r="H512" s="128">
        <v>26.0</v>
      </c>
      <c r="I512" s="128" t="s">
        <v>162</v>
      </c>
      <c r="J512" s="99"/>
      <c r="K512" s="99"/>
      <c r="L512" s="141" t="str">
        <f>IF(J512-K512=0,,IFERROR(K512-J512-휴게시간-VLOOKUP(A512,지정휴게시간,2,FALSE),K512-J512-휴게시간))</f>
        <v/>
      </c>
      <c r="M512" s="142" t="str">
        <f>IFERROR(VLOOKUP(Text(A512,"m월 d일"),양력휴일,2,FALSE),IFERROR(VLOOKUP(Text(B512,"m월 d일"),음력휴일,2,FALSE),IFERROR(VLOOKUP(A512,양력지정휴일,2,FALSE), IFERROR(VLOOKUP(B512,음력지정휴일,2,FALSE), ""))))</f>
        <v/>
      </c>
      <c r="N512" s="128"/>
      <c r="O512" s="128" t="str">
        <f>IFERROR(VLOOKUP(N512,연차지정일수,2,FALSE),"")</f>
        <v/>
      </c>
      <c r="P512" s="143"/>
      <c r="Q512" s="2"/>
    </row>
    <row r="513">
      <c r="A513" s="129">
        <v>44708.0</v>
      </c>
      <c r="B513" s="129">
        <v>44678.0</v>
      </c>
      <c r="C513" s="128">
        <v>2022.0</v>
      </c>
      <c r="D513" s="128">
        <v>5.0</v>
      </c>
      <c r="E513" s="128">
        <v>4.0</v>
      </c>
      <c r="F513" s="128">
        <v>2022.0</v>
      </c>
      <c r="G513" s="128">
        <v>5.0</v>
      </c>
      <c r="H513" s="128">
        <v>27.0</v>
      </c>
      <c r="I513" s="128" t="s">
        <v>158</v>
      </c>
      <c r="J513" s="99"/>
      <c r="K513" s="99"/>
      <c r="L513" s="141" t="str">
        <f>IF(J513-K513=0,,IFERROR(K513-J513-휴게시간-VLOOKUP(A513,지정휴게시간,2,FALSE),K513-J513-휴게시간))</f>
        <v/>
      </c>
      <c r="M513" s="142" t="str">
        <f>IFERROR(VLOOKUP(Text(A513,"m월 d일"),양력휴일,2,FALSE),IFERROR(VLOOKUP(Text(B513,"m월 d일"),음력휴일,2,FALSE),IFERROR(VLOOKUP(A513,양력지정휴일,2,FALSE), IFERROR(VLOOKUP(B513,음력지정휴일,2,FALSE), ""))))</f>
        <v/>
      </c>
      <c r="N513" s="128"/>
      <c r="O513" s="128" t="str">
        <f>IFERROR(VLOOKUP(N513,연차지정일수,2,FALSE),"")</f>
        <v/>
      </c>
      <c r="P513" s="143"/>
      <c r="Q513" s="2"/>
    </row>
    <row r="514">
      <c r="A514" s="129">
        <v>44709.0</v>
      </c>
      <c r="B514" s="129">
        <v>44679.0</v>
      </c>
      <c r="C514" s="128">
        <v>2022.0</v>
      </c>
      <c r="D514" s="128">
        <v>5.0</v>
      </c>
      <c r="E514" s="128">
        <v>4.0</v>
      </c>
      <c r="F514" s="128">
        <v>2022.0</v>
      </c>
      <c r="G514" s="128">
        <v>5.0</v>
      </c>
      <c r="H514" s="128">
        <v>28.0</v>
      </c>
      <c r="I514" s="128" t="s">
        <v>159</v>
      </c>
      <c r="J514" s="99"/>
      <c r="K514" s="99"/>
      <c r="L514" s="141" t="str">
        <f>IF(J514-K514=0,,IFERROR(K514-J514-휴게시간-VLOOKUP(A514,지정휴게시간,2,FALSE),K514-J514-휴게시간))</f>
        <v/>
      </c>
      <c r="M514" s="142" t="str">
        <f>IFERROR(VLOOKUP(Text(A514,"m월 d일"),양력휴일,2,FALSE),IFERROR(VLOOKUP(Text(B514,"m월 d일"),음력휴일,2,FALSE),IFERROR(VLOOKUP(A514,양력지정휴일,2,FALSE), IFERROR(VLOOKUP(B514,음력지정휴일,2,FALSE), ""))))</f>
        <v/>
      </c>
      <c r="N514" s="128"/>
      <c r="O514" s="128" t="str">
        <f>IFERROR(VLOOKUP(N514,연차지정일수,2,FALSE),"")</f>
        <v/>
      </c>
      <c r="P514" s="143"/>
      <c r="Q514" s="2"/>
    </row>
    <row r="515">
      <c r="A515" s="129">
        <v>44710.0</v>
      </c>
      <c r="B515" s="129">
        <v>44680.0</v>
      </c>
      <c r="C515" s="128">
        <v>2022.0</v>
      </c>
      <c r="D515" s="128">
        <v>5.0</v>
      </c>
      <c r="E515" s="128">
        <v>4.0</v>
      </c>
      <c r="F515" s="128">
        <v>2022.0</v>
      </c>
      <c r="G515" s="128">
        <v>5.0</v>
      </c>
      <c r="H515" s="128">
        <v>29.0</v>
      </c>
      <c r="I515" s="128" t="s">
        <v>156</v>
      </c>
      <c r="J515" s="99"/>
      <c r="K515" s="99"/>
      <c r="L515" s="141" t="str">
        <f>IF(J515-K515=0,,IFERROR(K515-J515-휴게시간-VLOOKUP(A515,지정휴게시간,2,FALSE),K515-J515-휴게시간))</f>
        <v/>
      </c>
      <c r="M515" s="142" t="str">
        <f>IFERROR(VLOOKUP(Text(A515,"m월 d일"),양력휴일,2,FALSE),IFERROR(VLOOKUP(Text(B515,"m월 d일"),음력휴일,2,FALSE),IFERROR(VLOOKUP(A515,양력지정휴일,2,FALSE), IFERROR(VLOOKUP(B515,음력지정휴일,2,FALSE), ""))))</f>
        <v/>
      </c>
      <c r="N515" s="128"/>
      <c r="O515" s="128" t="str">
        <f>IFERROR(VLOOKUP(N515,연차지정일수,2,FALSE),"")</f>
        <v/>
      </c>
      <c r="P515" s="143"/>
      <c r="Q515" s="2"/>
    </row>
    <row r="516">
      <c r="A516" s="129">
        <v>44711.0</v>
      </c>
      <c r="B516" s="129">
        <v>44682.0</v>
      </c>
      <c r="C516" s="128">
        <v>2022.0</v>
      </c>
      <c r="D516" s="128">
        <v>5.0</v>
      </c>
      <c r="E516" s="128">
        <v>5.0</v>
      </c>
      <c r="F516" s="128">
        <v>2022.0</v>
      </c>
      <c r="G516" s="128">
        <v>5.0</v>
      </c>
      <c r="H516" s="128">
        <v>30.0</v>
      </c>
      <c r="I516" s="128" t="s">
        <v>83</v>
      </c>
      <c r="J516" s="99"/>
      <c r="K516" s="99"/>
      <c r="L516" s="141" t="str">
        <f>IF(J516-K516=0,,IFERROR(K516-J516-휴게시간-VLOOKUP(A516,지정휴게시간,2,FALSE),K516-J516-휴게시간))</f>
        <v/>
      </c>
      <c r="M516" s="142" t="str">
        <f>IFERROR(VLOOKUP(Text(A516,"m월 d일"),양력휴일,2,FALSE),IFERROR(VLOOKUP(Text(B516,"m월 d일"),음력휴일,2,FALSE),IFERROR(VLOOKUP(A516,양력지정휴일,2,FALSE), IFERROR(VLOOKUP(B516,음력지정휴일,2,FALSE), ""))))</f>
        <v/>
      </c>
      <c r="N516" s="128"/>
      <c r="O516" s="128" t="str">
        <f>IFERROR(VLOOKUP(N516,연차지정일수,2,FALSE),"")</f>
        <v/>
      </c>
      <c r="P516" s="143"/>
      <c r="Q516" s="2"/>
    </row>
    <row r="517">
      <c r="A517" s="129">
        <v>44712.0</v>
      </c>
      <c r="B517" s="129">
        <v>44683.0</v>
      </c>
      <c r="C517" s="128">
        <v>2022.0</v>
      </c>
      <c r="D517" s="128">
        <v>5.0</v>
      </c>
      <c r="E517" s="128">
        <v>5.0</v>
      </c>
      <c r="F517" s="128">
        <v>2022.0</v>
      </c>
      <c r="G517" s="128">
        <v>5.0</v>
      </c>
      <c r="H517" s="128">
        <v>31.0</v>
      </c>
      <c r="I517" s="128" t="s">
        <v>160</v>
      </c>
      <c r="J517" s="99"/>
      <c r="K517" s="99"/>
      <c r="L517" s="141" t="str">
        <f>IF(J517-K517=0,,IFERROR(K517-J517-휴게시간-VLOOKUP(A517,지정휴게시간,2,FALSE),K517-J517-휴게시간))</f>
        <v/>
      </c>
      <c r="M517" s="142" t="str">
        <f>IFERROR(VLOOKUP(Text(A517,"m월 d일"),양력휴일,2,FALSE),IFERROR(VLOOKUP(Text(B517,"m월 d일"),음력휴일,2,FALSE),IFERROR(VLOOKUP(A517,양력지정휴일,2,FALSE), IFERROR(VLOOKUP(B517,음력지정휴일,2,FALSE), ""))))</f>
        <v/>
      </c>
      <c r="N517" s="128"/>
      <c r="O517" s="128" t="str">
        <f>IFERROR(VLOOKUP(N517,연차지정일수,2,FALSE),"")</f>
        <v/>
      </c>
      <c r="P517" s="143"/>
      <c r="Q517" s="2"/>
    </row>
    <row r="518">
      <c r="A518" s="129">
        <v>44713.0</v>
      </c>
      <c r="B518" s="129">
        <v>44684.0</v>
      </c>
      <c r="C518" s="128">
        <v>2022.0</v>
      </c>
      <c r="D518" s="128">
        <v>5.0</v>
      </c>
      <c r="E518" s="128">
        <v>5.0</v>
      </c>
      <c r="F518" s="128">
        <v>2022.0</v>
      </c>
      <c r="G518" s="128">
        <v>6.0</v>
      </c>
      <c r="H518" s="128">
        <v>1.0</v>
      </c>
      <c r="I518" s="128" t="s">
        <v>161</v>
      </c>
      <c r="J518" s="99"/>
      <c r="K518" s="99"/>
      <c r="L518" s="141" t="str">
        <f>IF(J518-K518=0,,IFERROR(K518-J518-휴게시간-VLOOKUP(A518,지정휴게시간,2,FALSE),K518-J518-휴게시간))</f>
        <v/>
      </c>
      <c r="M518" s="142" t="str">
        <f>IFERROR(VLOOKUP(Text(A518,"m월 d일"),양력휴일,2,FALSE),IFERROR(VLOOKUP(Text(B518,"m월 d일"),음력휴일,2,FALSE),IFERROR(VLOOKUP(A518,양력지정휴일,2,FALSE), IFERROR(VLOOKUP(B518,음력지정휴일,2,FALSE), ""))))</f>
        <v>2022 지방선거</v>
      </c>
      <c r="N518" s="128"/>
      <c r="O518" s="128" t="str">
        <f>IFERROR(VLOOKUP(N518,연차지정일수,2,FALSE),"")</f>
        <v/>
      </c>
      <c r="P518" s="143"/>
      <c r="Q518" s="2"/>
    </row>
    <row r="519">
      <c r="A519" s="129">
        <v>44714.0</v>
      </c>
      <c r="B519" s="129">
        <v>44685.0</v>
      </c>
      <c r="C519" s="128">
        <v>2022.0</v>
      </c>
      <c r="D519" s="128">
        <v>5.0</v>
      </c>
      <c r="E519" s="128">
        <v>5.0</v>
      </c>
      <c r="F519" s="128">
        <v>2022.0</v>
      </c>
      <c r="G519" s="128">
        <v>6.0</v>
      </c>
      <c r="H519" s="128">
        <v>2.0</v>
      </c>
      <c r="I519" s="128" t="s">
        <v>162</v>
      </c>
      <c r="J519" s="99"/>
      <c r="K519" s="99"/>
      <c r="L519" s="141" t="str">
        <f>IF(J519-K519=0,,IFERROR(K519-J519-휴게시간-VLOOKUP(A519,지정휴게시간,2,FALSE),K519-J519-휴게시간))</f>
        <v/>
      </c>
      <c r="M519" s="142" t="str">
        <f>IFERROR(VLOOKUP(Text(A519,"m월 d일"),양력휴일,2,FALSE),IFERROR(VLOOKUP(Text(B519,"m월 d일"),음력휴일,2,FALSE),IFERROR(VLOOKUP(A519,양력지정휴일,2,FALSE), IFERROR(VLOOKUP(B519,음력지정휴일,2,FALSE), ""))))</f>
        <v/>
      </c>
      <c r="N519" s="128"/>
      <c r="O519" s="128" t="str">
        <f>IFERROR(VLOOKUP(N519,연차지정일수,2,FALSE),"")</f>
        <v/>
      </c>
      <c r="P519" s="143"/>
      <c r="Q519" s="2"/>
    </row>
    <row r="520">
      <c r="A520" s="129">
        <v>44715.0</v>
      </c>
      <c r="B520" s="129">
        <v>44686.0</v>
      </c>
      <c r="C520" s="128">
        <v>2022.0</v>
      </c>
      <c r="D520" s="128">
        <v>5.0</v>
      </c>
      <c r="E520" s="128">
        <v>5.0</v>
      </c>
      <c r="F520" s="128">
        <v>2022.0</v>
      </c>
      <c r="G520" s="128">
        <v>6.0</v>
      </c>
      <c r="H520" s="128">
        <v>3.0</v>
      </c>
      <c r="I520" s="128" t="s">
        <v>158</v>
      </c>
      <c r="J520" s="99"/>
      <c r="K520" s="99"/>
      <c r="L520" s="141" t="str">
        <f>IF(J520-K520=0,,IFERROR(K520-J520-휴게시간-VLOOKUP(A520,지정휴게시간,2,FALSE),K520-J520-휴게시간))</f>
        <v/>
      </c>
      <c r="M520" s="142" t="str">
        <f>IFERROR(VLOOKUP(Text(A520,"m월 d일"),양력휴일,2,FALSE),IFERROR(VLOOKUP(Text(B520,"m월 d일"),음력휴일,2,FALSE),IFERROR(VLOOKUP(A520,양력지정휴일,2,FALSE), IFERROR(VLOOKUP(B520,음력지정휴일,2,FALSE), ""))))</f>
        <v/>
      </c>
      <c r="N520" s="128"/>
      <c r="O520" s="128" t="str">
        <f>IFERROR(VLOOKUP(N520,연차지정일수,2,FALSE),"")</f>
        <v/>
      </c>
      <c r="P520" s="143"/>
      <c r="Q520" s="2"/>
    </row>
    <row r="521">
      <c r="A521" s="129">
        <v>44716.0</v>
      </c>
      <c r="B521" s="129">
        <v>44687.0</v>
      </c>
      <c r="C521" s="128">
        <v>2022.0</v>
      </c>
      <c r="D521" s="128">
        <v>5.0</v>
      </c>
      <c r="E521" s="128">
        <v>5.0</v>
      </c>
      <c r="F521" s="128">
        <v>2022.0</v>
      </c>
      <c r="G521" s="128">
        <v>6.0</v>
      </c>
      <c r="H521" s="128">
        <v>4.0</v>
      </c>
      <c r="I521" s="128" t="s">
        <v>159</v>
      </c>
      <c r="J521" s="99"/>
      <c r="K521" s="99"/>
      <c r="L521" s="141" t="str">
        <f>IF(J521-K521=0,,IFERROR(K521-J521-휴게시간-VLOOKUP(A521,지정휴게시간,2,FALSE),K521-J521-휴게시간))</f>
        <v/>
      </c>
      <c r="M521" s="142" t="str">
        <f>IFERROR(VLOOKUP(Text(A521,"m월 d일"),양력휴일,2,FALSE),IFERROR(VLOOKUP(Text(B521,"m월 d일"),음력휴일,2,FALSE),IFERROR(VLOOKUP(A521,양력지정휴일,2,FALSE), IFERROR(VLOOKUP(B521,음력지정휴일,2,FALSE), ""))))</f>
        <v/>
      </c>
      <c r="N521" s="128"/>
      <c r="O521" s="128" t="str">
        <f>IFERROR(VLOOKUP(N521,연차지정일수,2,FALSE),"")</f>
        <v/>
      </c>
      <c r="P521" s="143"/>
      <c r="Q521" s="2"/>
    </row>
    <row r="522">
      <c r="A522" s="129">
        <v>44717.0</v>
      </c>
      <c r="B522" s="129">
        <v>44688.0</v>
      </c>
      <c r="C522" s="128">
        <v>2022.0</v>
      </c>
      <c r="D522" s="128">
        <v>5.0</v>
      </c>
      <c r="E522" s="128">
        <v>5.0</v>
      </c>
      <c r="F522" s="128">
        <v>2022.0</v>
      </c>
      <c r="G522" s="128">
        <v>6.0</v>
      </c>
      <c r="H522" s="128">
        <v>5.0</v>
      </c>
      <c r="I522" s="128" t="s">
        <v>156</v>
      </c>
      <c r="J522" s="99"/>
      <c r="K522" s="99"/>
      <c r="L522" s="141" t="str">
        <f>IF(J522-K522=0,,IFERROR(K522-J522-휴게시간-VLOOKUP(A522,지정휴게시간,2,FALSE),K522-J522-휴게시간))</f>
        <v/>
      </c>
      <c r="M522" s="142" t="str">
        <f>IFERROR(VLOOKUP(Text(A522,"m월 d일"),양력휴일,2,FALSE),IFERROR(VLOOKUP(Text(B522,"m월 d일"),음력휴일,2,FALSE),IFERROR(VLOOKUP(A522,양력지정휴일,2,FALSE), IFERROR(VLOOKUP(B522,음력지정휴일,2,FALSE), ""))))</f>
        <v/>
      </c>
      <c r="N522" s="128"/>
      <c r="O522" s="128" t="str">
        <f>IFERROR(VLOOKUP(N522,연차지정일수,2,FALSE),"")</f>
        <v/>
      </c>
      <c r="P522" s="143"/>
      <c r="Q522" s="2"/>
    </row>
    <row r="523">
      <c r="A523" s="129">
        <v>44718.0</v>
      </c>
      <c r="B523" s="129">
        <v>44689.0</v>
      </c>
      <c r="C523" s="128">
        <v>2022.0</v>
      </c>
      <c r="D523" s="128">
        <v>6.0</v>
      </c>
      <c r="E523" s="128">
        <v>1.0</v>
      </c>
      <c r="F523" s="128">
        <v>2022.0</v>
      </c>
      <c r="G523" s="128">
        <v>6.0</v>
      </c>
      <c r="H523" s="128">
        <v>6.0</v>
      </c>
      <c r="I523" s="128" t="s">
        <v>83</v>
      </c>
      <c r="J523" s="99"/>
      <c r="K523" s="99"/>
      <c r="L523" s="141" t="str">
        <f>IF(J523-K523=0,,IFERROR(K523-J523-휴게시간-VLOOKUP(A523,지정휴게시간,2,FALSE),K523-J523-휴게시간))</f>
        <v/>
      </c>
      <c r="M523" s="142" t="str">
        <f>IFERROR(VLOOKUP(Text(A523,"m월 d일"),양력휴일,2,FALSE),IFERROR(VLOOKUP(Text(B523,"m월 d일"),음력휴일,2,FALSE),IFERROR(VLOOKUP(A523,양력지정휴일,2,FALSE), IFERROR(VLOOKUP(B523,음력지정휴일,2,FALSE), ""))))</f>
        <v>현충일</v>
      </c>
      <c r="N523" s="128"/>
      <c r="O523" s="128" t="str">
        <f>IFERROR(VLOOKUP(N523,연차지정일수,2,FALSE),"")</f>
        <v/>
      </c>
      <c r="P523" s="143"/>
      <c r="Q523" s="2"/>
    </row>
    <row r="524">
      <c r="A524" s="129">
        <v>44719.0</v>
      </c>
      <c r="B524" s="129">
        <v>44690.0</v>
      </c>
      <c r="C524" s="128">
        <v>2022.0</v>
      </c>
      <c r="D524" s="128">
        <v>6.0</v>
      </c>
      <c r="E524" s="128">
        <v>1.0</v>
      </c>
      <c r="F524" s="128">
        <v>2022.0</v>
      </c>
      <c r="G524" s="128">
        <v>6.0</v>
      </c>
      <c r="H524" s="128">
        <v>7.0</v>
      </c>
      <c r="I524" s="128" t="s">
        <v>160</v>
      </c>
      <c r="J524" s="99"/>
      <c r="K524" s="99"/>
      <c r="L524" s="141" t="str">
        <f>IF(J524-K524=0,,IFERROR(K524-J524-휴게시간-VLOOKUP(A524,지정휴게시간,2,FALSE),K524-J524-휴게시간))</f>
        <v/>
      </c>
      <c r="M524" s="142" t="str">
        <f>IFERROR(VLOOKUP(Text(A524,"m월 d일"),양력휴일,2,FALSE),IFERROR(VLOOKUP(Text(B524,"m월 d일"),음력휴일,2,FALSE),IFERROR(VLOOKUP(A524,양력지정휴일,2,FALSE), IFERROR(VLOOKUP(B524,음력지정휴일,2,FALSE), ""))))</f>
        <v/>
      </c>
      <c r="N524" s="128"/>
      <c r="O524" s="128" t="str">
        <f>IFERROR(VLOOKUP(N524,연차지정일수,2,FALSE),"")</f>
        <v/>
      </c>
      <c r="P524" s="143"/>
      <c r="Q524" s="2"/>
    </row>
    <row r="525">
      <c r="A525" s="129">
        <v>44720.0</v>
      </c>
      <c r="B525" s="129">
        <v>44691.0</v>
      </c>
      <c r="C525" s="128">
        <v>2022.0</v>
      </c>
      <c r="D525" s="128">
        <v>6.0</v>
      </c>
      <c r="E525" s="128">
        <v>1.0</v>
      </c>
      <c r="F525" s="128">
        <v>2022.0</v>
      </c>
      <c r="G525" s="128">
        <v>6.0</v>
      </c>
      <c r="H525" s="128">
        <v>8.0</v>
      </c>
      <c r="I525" s="128" t="s">
        <v>161</v>
      </c>
      <c r="J525" s="99"/>
      <c r="K525" s="99"/>
      <c r="L525" s="141" t="str">
        <f>IF(J525-K525=0,,IFERROR(K525-J525-휴게시간-VLOOKUP(A525,지정휴게시간,2,FALSE),K525-J525-휴게시간))</f>
        <v/>
      </c>
      <c r="M525" s="142" t="str">
        <f>IFERROR(VLOOKUP(Text(A525,"m월 d일"),양력휴일,2,FALSE),IFERROR(VLOOKUP(Text(B525,"m월 d일"),음력휴일,2,FALSE),IFERROR(VLOOKUP(A525,양력지정휴일,2,FALSE), IFERROR(VLOOKUP(B525,음력지정휴일,2,FALSE), ""))))</f>
        <v/>
      </c>
      <c r="N525" s="128"/>
      <c r="O525" s="128" t="str">
        <f>IFERROR(VLOOKUP(N525,연차지정일수,2,FALSE),"")</f>
        <v/>
      </c>
      <c r="P525" s="143"/>
      <c r="Q525" s="2"/>
    </row>
    <row r="526">
      <c r="A526" s="129">
        <v>44721.0</v>
      </c>
      <c r="B526" s="129">
        <v>44692.0</v>
      </c>
      <c r="C526" s="128">
        <v>2022.0</v>
      </c>
      <c r="D526" s="128">
        <v>6.0</v>
      </c>
      <c r="E526" s="128">
        <v>1.0</v>
      </c>
      <c r="F526" s="128">
        <v>2022.0</v>
      </c>
      <c r="G526" s="128">
        <v>6.0</v>
      </c>
      <c r="H526" s="128">
        <v>9.0</v>
      </c>
      <c r="I526" s="128" t="s">
        <v>162</v>
      </c>
      <c r="J526" s="99"/>
      <c r="K526" s="99"/>
      <c r="L526" s="141" t="str">
        <f>IF(J526-K526=0,,IFERROR(K526-J526-휴게시간-VLOOKUP(A526,지정휴게시간,2,FALSE),K526-J526-휴게시간))</f>
        <v/>
      </c>
      <c r="M526" s="142" t="str">
        <f>IFERROR(VLOOKUP(Text(A526,"m월 d일"),양력휴일,2,FALSE),IFERROR(VLOOKUP(Text(B526,"m월 d일"),음력휴일,2,FALSE),IFERROR(VLOOKUP(A526,양력지정휴일,2,FALSE), IFERROR(VLOOKUP(B526,음력지정휴일,2,FALSE), ""))))</f>
        <v/>
      </c>
      <c r="N526" s="128"/>
      <c r="O526" s="128" t="str">
        <f>IFERROR(VLOOKUP(N526,연차지정일수,2,FALSE),"")</f>
        <v/>
      </c>
      <c r="P526" s="143"/>
      <c r="Q526" s="2"/>
    </row>
    <row r="527">
      <c r="A527" s="129">
        <v>44722.0</v>
      </c>
      <c r="B527" s="129">
        <v>44693.0</v>
      </c>
      <c r="C527" s="128">
        <v>2022.0</v>
      </c>
      <c r="D527" s="128">
        <v>6.0</v>
      </c>
      <c r="E527" s="128">
        <v>1.0</v>
      </c>
      <c r="F527" s="128">
        <v>2022.0</v>
      </c>
      <c r="G527" s="128">
        <v>6.0</v>
      </c>
      <c r="H527" s="128">
        <v>10.0</v>
      </c>
      <c r="I527" s="128" t="s">
        <v>158</v>
      </c>
      <c r="J527" s="99"/>
      <c r="K527" s="99"/>
      <c r="L527" s="141" t="str">
        <f>IF(J527-K527=0,,IFERROR(K527-J527-휴게시간-VLOOKUP(A527,지정휴게시간,2,FALSE),K527-J527-휴게시간))</f>
        <v/>
      </c>
      <c r="M527" s="142" t="str">
        <f>IFERROR(VLOOKUP(Text(A527,"m월 d일"),양력휴일,2,FALSE),IFERROR(VLOOKUP(Text(B527,"m월 d일"),음력휴일,2,FALSE),IFERROR(VLOOKUP(A527,양력지정휴일,2,FALSE), IFERROR(VLOOKUP(B527,음력지정휴일,2,FALSE), ""))))</f>
        <v/>
      </c>
      <c r="N527" s="128"/>
      <c r="O527" s="128" t="str">
        <f>IFERROR(VLOOKUP(N527,연차지정일수,2,FALSE),"")</f>
        <v/>
      </c>
      <c r="P527" s="143"/>
      <c r="Q527" s="2"/>
    </row>
    <row r="528">
      <c r="A528" s="129">
        <v>44723.0</v>
      </c>
      <c r="B528" s="129">
        <v>44694.0</v>
      </c>
      <c r="C528" s="128">
        <v>2022.0</v>
      </c>
      <c r="D528" s="128">
        <v>6.0</v>
      </c>
      <c r="E528" s="128">
        <v>1.0</v>
      </c>
      <c r="F528" s="128">
        <v>2022.0</v>
      </c>
      <c r="G528" s="128">
        <v>6.0</v>
      </c>
      <c r="H528" s="128">
        <v>11.0</v>
      </c>
      <c r="I528" s="128" t="s">
        <v>159</v>
      </c>
      <c r="J528" s="99"/>
      <c r="K528" s="99"/>
      <c r="L528" s="141" t="str">
        <f>IF(J528-K528=0,,IFERROR(K528-J528-휴게시간-VLOOKUP(A528,지정휴게시간,2,FALSE),K528-J528-휴게시간))</f>
        <v/>
      </c>
      <c r="M528" s="142" t="str">
        <f>IFERROR(VLOOKUP(Text(A528,"m월 d일"),양력휴일,2,FALSE),IFERROR(VLOOKUP(Text(B528,"m월 d일"),음력휴일,2,FALSE),IFERROR(VLOOKUP(A528,양력지정휴일,2,FALSE), IFERROR(VLOOKUP(B528,음력지정휴일,2,FALSE), ""))))</f>
        <v/>
      </c>
      <c r="N528" s="128"/>
      <c r="O528" s="128" t="str">
        <f>IFERROR(VLOOKUP(N528,연차지정일수,2,FALSE),"")</f>
        <v/>
      </c>
      <c r="P528" s="143"/>
      <c r="Q528" s="2"/>
    </row>
    <row r="529">
      <c r="A529" s="129">
        <v>44724.0</v>
      </c>
      <c r="B529" s="129">
        <v>44695.0</v>
      </c>
      <c r="C529" s="128">
        <v>2022.0</v>
      </c>
      <c r="D529" s="128">
        <v>6.0</v>
      </c>
      <c r="E529" s="128">
        <v>1.0</v>
      </c>
      <c r="F529" s="128">
        <v>2022.0</v>
      </c>
      <c r="G529" s="128">
        <v>6.0</v>
      </c>
      <c r="H529" s="128">
        <v>12.0</v>
      </c>
      <c r="I529" s="128" t="s">
        <v>156</v>
      </c>
      <c r="J529" s="99"/>
      <c r="K529" s="99"/>
      <c r="L529" s="141" t="str">
        <f>IF(J529-K529=0,,IFERROR(K529-J529-휴게시간-VLOOKUP(A529,지정휴게시간,2,FALSE),K529-J529-휴게시간))</f>
        <v/>
      </c>
      <c r="M529" s="142" t="str">
        <f>IFERROR(VLOOKUP(Text(A529,"m월 d일"),양력휴일,2,FALSE),IFERROR(VLOOKUP(Text(B529,"m월 d일"),음력휴일,2,FALSE),IFERROR(VLOOKUP(A529,양력지정휴일,2,FALSE), IFERROR(VLOOKUP(B529,음력지정휴일,2,FALSE), ""))))</f>
        <v/>
      </c>
      <c r="N529" s="128"/>
      <c r="O529" s="128" t="str">
        <f>IFERROR(VLOOKUP(N529,연차지정일수,2,FALSE),"")</f>
        <v/>
      </c>
      <c r="P529" s="143"/>
      <c r="Q529" s="2"/>
    </row>
    <row r="530">
      <c r="A530" s="129">
        <v>44725.0</v>
      </c>
      <c r="B530" s="129">
        <v>44696.0</v>
      </c>
      <c r="C530" s="128">
        <v>2022.0</v>
      </c>
      <c r="D530" s="128">
        <v>6.0</v>
      </c>
      <c r="E530" s="128">
        <v>2.0</v>
      </c>
      <c r="F530" s="128">
        <v>2022.0</v>
      </c>
      <c r="G530" s="128">
        <v>6.0</v>
      </c>
      <c r="H530" s="128">
        <v>13.0</v>
      </c>
      <c r="I530" s="128" t="s">
        <v>83</v>
      </c>
      <c r="J530" s="99"/>
      <c r="K530" s="99"/>
      <c r="L530" s="141" t="str">
        <f>IF(J530-K530=0,,IFERROR(K530-J530-휴게시간-VLOOKUP(A530,지정휴게시간,2,FALSE),K530-J530-휴게시간))</f>
        <v/>
      </c>
      <c r="M530" s="142" t="str">
        <f>IFERROR(VLOOKUP(Text(A530,"m월 d일"),양력휴일,2,FALSE),IFERROR(VLOOKUP(Text(B530,"m월 d일"),음력휴일,2,FALSE),IFERROR(VLOOKUP(A530,양력지정휴일,2,FALSE), IFERROR(VLOOKUP(B530,음력지정휴일,2,FALSE), ""))))</f>
        <v/>
      </c>
      <c r="N530" s="128"/>
      <c r="O530" s="128" t="str">
        <f>IFERROR(VLOOKUP(N530,연차지정일수,2,FALSE),"")</f>
        <v/>
      </c>
      <c r="P530" s="143"/>
      <c r="Q530" s="2"/>
    </row>
    <row r="531">
      <c r="A531" s="129">
        <v>44726.0</v>
      </c>
      <c r="B531" s="129">
        <v>44697.0</v>
      </c>
      <c r="C531" s="128">
        <v>2022.0</v>
      </c>
      <c r="D531" s="128">
        <v>6.0</v>
      </c>
      <c r="E531" s="128">
        <v>2.0</v>
      </c>
      <c r="F531" s="128">
        <v>2022.0</v>
      </c>
      <c r="G531" s="128">
        <v>6.0</v>
      </c>
      <c r="H531" s="128">
        <v>14.0</v>
      </c>
      <c r="I531" s="128" t="s">
        <v>160</v>
      </c>
      <c r="J531" s="99"/>
      <c r="K531" s="99"/>
      <c r="L531" s="141" t="str">
        <f>IF(J531-K531=0,,IFERROR(K531-J531-휴게시간-VLOOKUP(A531,지정휴게시간,2,FALSE),K531-J531-휴게시간))</f>
        <v/>
      </c>
      <c r="M531" s="142" t="str">
        <f>IFERROR(VLOOKUP(Text(A531,"m월 d일"),양력휴일,2,FALSE),IFERROR(VLOOKUP(Text(B531,"m월 d일"),음력휴일,2,FALSE),IFERROR(VLOOKUP(A531,양력지정휴일,2,FALSE), IFERROR(VLOOKUP(B531,음력지정휴일,2,FALSE), ""))))</f>
        <v/>
      </c>
      <c r="N531" s="128"/>
      <c r="O531" s="128" t="str">
        <f>IFERROR(VLOOKUP(N531,연차지정일수,2,FALSE),"")</f>
        <v/>
      </c>
      <c r="P531" s="143"/>
      <c r="Q531" s="2"/>
    </row>
    <row r="532">
      <c r="A532" s="129">
        <v>44727.0</v>
      </c>
      <c r="B532" s="129">
        <v>44698.0</v>
      </c>
      <c r="C532" s="128">
        <v>2022.0</v>
      </c>
      <c r="D532" s="128">
        <v>6.0</v>
      </c>
      <c r="E532" s="128">
        <v>2.0</v>
      </c>
      <c r="F532" s="128">
        <v>2022.0</v>
      </c>
      <c r="G532" s="128">
        <v>6.0</v>
      </c>
      <c r="H532" s="128">
        <v>15.0</v>
      </c>
      <c r="I532" s="128" t="s">
        <v>161</v>
      </c>
      <c r="J532" s="99"/>
      <c r="K532" s="99"/>
      <c r="L532" s="141" t="str">
        <f>IF(J532-K532=0,,IFERROR(K532-J532-휴게시간-VLOOKUP(A532,지정휴게시간,2,FALSE),K532-J532-휴게시간))</f>
        <v/>
      </c>
      <c r="M532" s="142" t="str">
        <f>IFERROR(VLOOKUP(Text(A532,"m월 d일"),양력휴일,2,FALSE),IFERROR(VLOOKUP(Text(B532,"m월 d일"),음력휴일,2,FALSE),IFERROR(VLOOKUP(A532,양력지정휴일,2,FALSE), IFERROR(VLOOKUP(B532,음력지정휴일,2,FALSE), ""))))</f>
        <v/>
      </c>
      <c r="N532" s="128"/>
      <c r="O532" s="128" t="str">
        <f>IFERROR(VLOOKUP(N532,연차지정일수,2,FALSE),"")</f>
        <v/>
      </c>
      <c r="P532" s="143"/>
      <c r="Q532" s="2"/>
    </row>
    <row r="533">
      <c r="A533" s="129">
        <v>44728.0</v>
      </c>
      <c r="B533" s="129">
        <v>44699.0</v>
      </c>
      <c r="C533" s="128">
        <v>2022.0</v>
      </c>
      <c r="D533" s="128">
        <v>6.0</v>
      </c>
      <c r="E533" s="128">
        <v>2.0</v>
      </c>
      <c r="F533" s="128">
        <v>2022.0</v>
      </c>
      <c r="G533" s="128">
        <v>6.0</v>
      </c>
      <c r="H533" s="128">
        <v>16.0</v>
      </c>
      <c r="I533" s="128" t="s">
        <v>162</v>
      </c>
      <c r="J533" s="99"/>
      <c r="K533" s="99"/>
      <c r="L533" s="141" t="str">
        <f>IF(J533-K533=0,,IFERROR(K533-J533-휴게시간-VLOOKUP(A533,지정휴게시간,2,FALSE),K533-J533-휴게시간))</f>
        <v/>
      </c>
      <c r="M533" s="142" t="str">
        <f>IFERROR(VLOOKUP(Text(A533,"m월 d일"),양력휴일,2,FALSE),IFERROR(VLOOKUP(Text(B533,"m월 d일"),음력휴일,2,FALSE),IFERROR(VLOOKUP(A533,양력지정휴일,2,FALSE), IFERROR(VLOOKUP(B533,음력지정휴일,2,FALSE), ""))))</f>
        <v/>
      </c>
      <c r="N533" s="128"/>
      <c r="O533" s="128" t="str">
        <f>IFERROR(VLOOKUP(N533,연차지정일수,2,FALSE),"")</f>
        <v/>
      </c>
      <c r="P533" s="143"/>
      <c r="Q533" s="2"/>
    </row>
    <row r="534">
      <c r="A534" s="129">
        <v>44729.0</v>
      </c>
      <c r="B534" s="129">
        <v>44700.0</v>
      </c>
      <c r="C534" s="128">
        <v>2022.0</v>
      </c>
      <c r="D534" s="128">
        <v>6.0</v>
      </c>
      <c r="E534" s="128">
        <v>2.0</v>
      </c>
      <c r="F534" s="128">
        <v>2022.0</v>
      </c>
      <c r="G534" s="128">
        <v>6.0</v>
      </c>
      <c r="H534" s="128">
        <v>17.0</v>
      </c>
      <c r="I534" s="128" t="s">
        <v>158</v>
      </c>
      <c r="J534" s="99"/>
      <c r="K534" s="99"/>
      <c r="L534" s="141" t="str">
        <f>IF(J534-K534=0,,IFERROR(K534-J534-휴게시간-VLOOKUP(A534,지정휴게시간,2,FALSE),K534-J534-휴게시간))</f>
        <v/>
      </c>
      <c r="M534" s="142" t="str">
        <f>IFERROR(VLOOKUP(Text(A534,"m월 d일"),양력휴일,2,FALSE),IFERROR(VLOOKUP(Text(B534,"m월 d일"),음력휴일,2,FALSE),IFERROR(VLOOKUP(A534,양력지정휴일,2,FALSE), IFERROR(VLOOKUP(B534,음력지정휴일,2,FALSE), ""))))</f>
        <v/>
      </c>
      <c r="N534" s="128"/>
      <c r="O534" s="128" t="str">
        <f>IFERROR(VLOOKUP(N534,연차지정일수,2,FALSE),"")</f>
        <v/>
      </c>
      <c r="P534" s="143"/>
      <c r="Q534" s="2"/>
    </row>
    <row r="535">
      <c r="A535" s="129">
        <v>44730.0</v>
      </c>
      <c r="B535" s="129">
        <v>44701.0</v>
      </c>
      <c r="C535" s="128">
        <v>2022.0</v>
      </c>
      <c r="D535" s="128">
        <v>6.0</v>
      </c>
      <c r="E535" s="128">
        <v>2.0</v>
      </c>
      <c r="F535" s="128">
        <v>2022.0</v>
      </c>
      <c r="G535" s="128">
        <v>6.0</v>
      </c>
      <c r="H535" s="128">
        <v>18.0</v>
      </c>
      <c r="I535" s="128" t="s">
        <v>159</v>
      </c>
      <c r="J535" s="99"/>
      <c r="K535" s="99"/>
      <c r="L535" s="141" t="str">
        <f>IF(J535-K535=0,,IFERROR(K535-J535-휴게시간-VLOOKUP(A535,지정휴게시간,2,FALSE),K535-J535-휴게시간))</f>
        <v/>
      </c>
      <c r="M535" s="142" t="str">
        <f>IFERROR(VLOOKUP(Text(A535,"m월 d일"),양력휴일,2,FALSE),IFERROR(VLOOKUP(Text(B535,"m월 d일"),음력휴일,2,FALSE),IFERROR(VLOOKUP(A535,양력지정휴일,2,FALSE), IFERROR(VLOOKUP(B535,음력지정휴일,2,FALSE), ""))))</f>
        <v/>
      </c>
      <c r="N535" s="128"/>
      <c r="O535" s="128" t="str">
        <f>IFERROR(VLOOKUP(N535,연차지정일수,2,FALSE),"")</f>
        <v/>
      </c>
      <c r="P535" s="143"/>
      <c r="Q535" s="2"/>
    </row>
    <row r="536">
      <c r="A536" s="129">
        <v>44731.0</v>
      </c>
      <c r="B536" s="129">
        <v>44702.0</v>
      </c>
      <c r="C536" s="128">
        <v>2022.0</v>
      </c>
      <c r="D536" s="128">
        <v>6.0</v>
      </c>
      <c r="E536" s="128">
        <v>2.0</v>
      </c>
      <c r="F536" s="128">
        <v>2022.0</v>
      </c>
      <c r="G536" s="128">
        <v>6.0</v>
      </c>
      <c r="H536" s="128">
        <v>19.0</v>
      </c>
      <c r="I536" s="128" t="s">
        <v>156</v>
      </c>
      <c r="J536" s="99"/>
      <c r="K536" s="99"/>
      <c r="L536" s="141" t="str">
        <f>IF(J536-K536=0,,IFERROR(K536-J536-휴게시간-VLOOKUP(A536,지정휴게시간,2,FALSE),K536-J536-휴게시간))</f>
        <v/>
      </c>
      <c r="M536" s="142" t="str">
        <f>IFERROR(VLOOKUP(Text(A536,"m월 d일"),양력휴일,2,FALSE),IFERROR(VLOOKUP(Text(B536,"m월 d일"),음력휴일,2,FALSE),IFERROR(VLOOKUP(A536,양력지정휴일,2,FALSE), IFERROR(VLOOKUP(B536,음력지정휴일,2,FALSE), ""))))</f>
        <v/>
      </c>
      <c r="N536" s="128"/>
      <c r="O536" s="128" t="str">
        <f>IFERROR(VLOOKUP(N536,연차지정일수,2,FALSE),"")</f>
        <v/>
      </c>
      <c r="P536" s="143"/>
      <c r="Q536" s="2"/>
    </row>
    <row r="537">
      <c r="A537" s="129">
        <v>44732.0</v>
      </c>
      <c r="B537" s="129">
        <v>44703.0</v>
      </c>
      <c r="C537" s="128">
        <v>2022.0</v>
      </c>
      <c r="D537" s="128">
        <v>6.0</v>
      </c>
      <c r="E537" s="128">
        <v>3.0</v>
      </c>
      <c r="F537" s="128">
        <v>2022.0</v>
      </c>
      <c r="G537" s="128">
        <v>6.0</v>
      </c>
      <c r="H537" s="128">
        <v>20.0</v>
      </c>
      <c r="I537" s="128" t="s">
        <v>83</v>
      </c>
      <c r="J537" s="99"/>
      <c r="K537" s="99"/>
      <c r="L537" s="141" t="str">
        <f>IF(J537-K537=0,,IFERROR(K537-J537-휴게시간-VLOOKUP(A537,지정휴게시간,2,FALSE),K537-J537-휴게시간))</f>
        <v/>
      </c>
      <c r="M537" s="142" t="str">
        <f>IFERROR(VLOOKUP(Text(A537,"m월 d일"),양력휴일,2,FALSE),IFERROR(VLOOKUP(Text(B537,"m월 d일"),음력휴일,2,FALSE),IFERROR(VLOOKUP(A537,양력지정휴일,2,FALSE), IFERROR(VLOOKUP(B537,음력지정휴일,2,FALSE), ""))))</f>
        <v/>
      </c>
      <c r="N537" s="128"/>
      <c r="O537" s="128" t="str">
        <f>IFERROR(VLOOKUP(N537,연차지정일수,2,FALSE),"")</f>
        <v/>
      </c>
      <c r="P537" s="143"/>
      <c r="Q537" s="2"/>
    </row>
    <row r="538">
      <c r="A538" s="129">
        <v>44733.0</v>
      </c>
      <c r="B538" s="129">
        <v>44704.0</v>
      </c>
      <c r="C538" s="128">
        <v>2022.0</v>
      </c>
      <c r="D538" s="128">
        <v>6.0</v>
      </c>
      <c r="E538" s="128">
        <v>3.0</v>
      </c>
      <c r="F538" s="128">
        <v>2022.0</v>
      </c>
      <c r="G538" s="128">
        <v>6.0</v>
      </c>
      <c r="H538" s="128">
        <v>21.0</v>
      </c>
      <c r="I538" s="128" t="s">
        <v>160</v>
      </c>
      <c r="J538" s="99"/>
      <c r="K538" s="99"/>
      <c r="L538" s="141" t="str">
        <f>IF(J538-K538=0,,IFERROR(K538-J538-휴게시간-VLOOKUP(A538,지정휴게시간,2,FALSE),K538-J538-휴게시간))</f>
        <v/>
      </c>
      <c r="M538" s="142" t="str">
        <f>IFERROR(VLOOKUP(Text(A538,"m월 d일"),양력휴일,2,FALSE),IFERROR(VLOOKUP(Text(B538,"m월 d일"),음력휴일,2,FALSE),IFERROR(VLOOKUP(A538,양력지정휴일,2,FALSE), IFERROR(VLOOKUP(B538,음력지정휴일,2,FALSE), ""))))</f>
        <v/>
      </c>
      <c r="N538" s="128"/>
      <c r="O538" s="128" t="str">
        <f>IFERROR(VLOOKUP(N538,연차지정일수,2,FALSE),"")</f>
        <v/>
      </c>
      <c r="P538" s="143"/>
      <c r="Q538" s="2"/>
    </row>
    <row r="539">
      <c r="A539" s="129">
        <v>44734.0</v>
      </c>
      <c r="B539" s="129">
        <v>44705.0</v>
      </c>
      <c r="C539" s="128">
        <v>2022.0</v>
      </c>
      <c r="D539" s="128">
        <v>6.0</v>
      </c>
      <c r="E539" s="128">
        <v>3.0</v>
      </c>
      <c r="F539" s="128">
        <v>2022.0</v>
      </c>
      <c r="G539" s="128">
        <v>6.0</v>
      </c>
      <c r="H539" s="128">
        <v>22.0</v>
      </c>
      <c r="I539" s="128" t="s">
        <v>161</v>
      </c>
      <c r="J539" s="99"/>
      <c r="K539" s="99"/>
      <c r="L539" s="141" t="str">
        <f>IF(J539-K539=0,,IFERROR(K539-J539-휴게시간-VLOOKUP(A539,지정휴게시간,2,FALSE),K539-J539-휴게시간))</f>
        <v/>
      </c>
      <c r="M539" s="142" t="str">
        <f>IFERROR(VLOOKUP(Text(A539,"m월 d일"),양력휴일,2,FALSE),IFERROR(VLOOKUP(Text(B539,"m월 d일"),음력휴일,2,FALSE),IFERROR(VLOOKUP(A539,양력지정휴일,2,FALSE), IFERROR(VLOOKUP(B539,음력지정휴일,2,FALSE), ""))))</f>
        <v/>
      </c>
      <c r="N539" s="128"/>
      <c r="O539" s="128" t="str">
        <f>IFERROR(VLOOKUP(N539,연차지정일수,2,FALSE),"")</f>
        <v/>
      </c>
      <c r="P539" s="143"/>
      <c r="Q539" s="2"/>
    </row>
    <row r="540">
      <c r="A540" s="129">
        <v>44735.0</v>
      </c>
      <c r="B540" s="129">
        <v>44706.0</v>
      </c>
      <c r="C540" s="128">
        <v>2022.0</v>
      </c>
      <c r="D540" s="128">
        <v>6.0</v>
      </c>
      <c r="E540" s="128">
        <v>3.0</v>
      </c>
      <c r="F540" s="128">
        <v>2022.0</v>
      </c>
      <c r="G540" s="128">
        <v>6.0</v>
      </c>
      <c r="H540" s="128">
        <v>23.0</v>
      </c>
      <c r="I540" s="128" t="s">
        <v>162</v>
      </c>
      <c r="J540" s="99"/>
      <c r="K540" s="99"/>
      <c r="L540" s="141" t="str">
        <f>IF(J540-K540=0,,IFERROR(K540-J540-휴게시간-VLOOKUP(A540,지정휴게시간,2,FALSE),K540-J540-휴게시간))</f>
        <v/>
      </c>
      <c r="M540" s="142" t="str">
        <f>IFERROR(VLOOKUP(Text(A540,"m월 d일"),양력휴일,2,FALSE),IFERROR(VLOOKUP(Text(B540,"m월 d일"),음력휴일,2,FALSE),IFERROR(VLOOKUP(A540,양력지정휴일,2,FALSE), IFERROR(VLOOKUP(B540,음력지정휴일,2,FALSE), ""))))</f>
        <v/>
      </c>
      <c r="N540" s="128"/>
      <c r="O540" s="128" t="str">
        <f>IFERROR(VLOOKUP(N540,연차지정일수,2,FALSE),"")</f>
        <v/>
      </c>
      <c r="P540" s="143"/>
      <c r="Q540" s="2"/>
    </row>
    <row r="541">
      <c r="A541" s="129">
        <v>44736.0</v>
      </c>
      <c r="B541" s="129">
        <v>44707.0</v>
      </c>
      <c r="C541" s="128">
        <v>2022.0</v>
      </c>
      <c r="D541" s="128">
        <v>6.0</v>
      </c>
      <c r="E541" s="128">
        <v>3.0</v>
      </c>
      <c r="F541" s="128">
        <v>2022.0</v>
      </c>
      <c r="G541" s="128">
        <v>6.0</v>
      </c>
      <c r="H541" s="128">
        <v>24.0</v>
      </c>
      <c r="I541" s="128" t="s">
        <v>158</v>
      </c>
      <c r="J541" s="99"/>
      <c r="K541" s="99"/>
      <c r="L541" s="141" t="str">
        <f>IF(J541-K541=0,,IFERROR(K541-J541-휴게시간-VLOOKUP(A541,지정휴게시간,2,FALSE),K541-J541-휴게시간))</f>
        <v/>
      </c>
      <c r="M541" s="142" t="str">
        <f>IFERROR(VLOOKUP(Text(A541,"m월 d일"),양력휴일,2,FALSE),IFERROR(VLOOKUP(Text(B541,"m월 d일"),음력휴일,2,FALSE),IFERROR(VLOOKUP(A541,양력지정휴일,2,FALSE), IFERROR(VLOOKUP(B541,음력지정휴일,2,FALSE), ""))))</f>
        <v/>
      </c>
      <c r="N541" s="128"/>
      <c r="O541" s="128" t="str">
        <f>IFERROR(VLOOKUP(N541,연차지정일수,2,FALSE),"")</f>
        <v/>
      </c>
      <c r="P541" s="143"/>
      <c r="Q541" s="2"/>
    </row>
    <row r="542">
      <c r="A542" s="129">
        <v>44737.0</v>
      </c>
      <c r="B542" s="129">
        <v>44708.0</v>
      </c>
      <c r="C542" s="128">
        <v>2022.0</v>
      </c>
      <c r="D542" s="128">
        <v>6.0</v>
      </c>
      <c r="E542" s="128">
        <v>3.0</v>
      </c>
      <c r="F542" s="128">
        <v>2022.0</v>
      </c>
      <c r="G542" s="128">
        <v>6.0</v>
      </c>
      <c r="H542" s="128">
        <v>25.0</v>
      </c>
      <c r="I542" s="128" t="s">
        <v>159</v>
      </c>
      <c r="J542" s="99"/>
      <c r="K542" s="99"/>
      <c r="L542" s="141" t="str">
        <f>IF(J542-K542=0,,IFERROR(K542-J542-휴게시간-VLOOKUP(A542,지정휴게시간,2,FALSE),K542-J542-휴게시간))</f>
        <v/>
      </c>
      <c r="M542" s="142" t="str">
        <f>IFERROR(VLOOKUP(Text(A542,"m월 d일"),양력휴일,2,FALSE),IFERROR(VLOOKUP(Text(B542,"m월 d일"),음력휴일,2,FALSE),IFERROR(VLOOKUP(A542,양력지정휴일,2,FALSE), IFERROR(VLOOKUP(B542,음력지정휴일,2,FALSE), ""))))</f>
        <v/>
      </c>
      <c r="N542" s="128"/>
      <c r="O542" s="128" t="str">
        <f>IFERROR(VLOOKUP(N542,연차지정일수,2,FALSE),"")</f>
        <v/>
      </c>
      <c r="P542" s="143"/>
      <c r="Q542" s="2"/>
    </row>
    <row r="543">
      <c r="A543" s="129">
        <v>44738.0</v>
      </c>
      <c r="B543" s="129">
        <v>44709.0</v>
      </c>
      <c r="C543" s="128">
        <v>2022.0</v>
      </c>
      <c r="D543" s="128">
        <v>6.0</v>
      </c>
      <c r="E543" s="128">
        <v>3.0</v>
      </c>
      <c r="F543" s="128">
        <v>2022.0</v>
      </c>
      <c r="G543" s="128">
        <v>6.0</v>
      </c>
      <c r="H543" s="128">
        <v>26.0</v>
      </c>
      <c r="I543" s="128" t="s">
        <v>156</v>
      </c>
      <c r="J543" s="99"/>
      <c r="K543" s="99"/>
      <c r="L543" s="141" t="str">
        <f>IF(J543-K543=0,,IFERROR(K543-J543-휴게시간-VLOOKUP(A543,지정휴게시간,2,FALSE),K543-J543-휴게시간))</f>
        <v/>
      </c>
      <c r="M543" s="142" t="str">
        <f>IFERROR(VLOOKUP(Text(A543,"m월 d일"),양력휴일,2,FALSE),IFERROR(VLOOKUP(Text(B543,"m월 d일"),음력휴일,2,FALSE),IFERROR(VLOOKUP(A543,양력지정휴일,2,FALSE), IFERROR(VLOOKUP(B543,음력지정휴일,2,FALSE), ""))))</f>
        <v/>
      </c>
      <c r="N543" s="128"/>
      <c r="O543" s="128" t="str">
        <f>IFERROR(VLOOKUP(N543,연차지정일수,2,FALSE),"")</f>
        <v/>
      </c>
      <c r="P543" s="143"/>
      <c r="Q543" s="2"/>
    </row>
    <row r="544">
      <c r="A544" s="129">
        <v>44739.0</v>
      </c>
      <c r="B544" s="129">
        <v>44710.0</v>
      </c>
      <c r="C544" s="128">
        <v>2022.0</v>
      </c>
      <c r="D544" s="128">
        <v>6.0</v>
      </c>
      <c r="E544" s="128">
        <v>4.0</v>
      </c>
      <c r="F544" s="128">
        <v>2022.0</v>
      </c>
      <c r="G544" s="128">
        <v>6.0</v>
      </c>
      <c r="H544" s="128">
        <v>27.0</v>
      </c>
      <c r="I544" s="128" t="s">
        <v>83</v>
      </c>
      <c r="J544" s="99"/>
      <c r="K544" s="99"/>
      <c r="L544" s="141" t="str">
        <f>IF(J544-K544=0,,IFERROR(K544-J544-휴게시간-VLOOKUP(A544,지정휴게시간,2,FALSE),K544-J544-휴게시간))</f>
        <v/>
      </c>
      <c r="M544" s="142" t="str">
        <f>IFERROR(VLOOKUP(Text(A544,"m월 d일"),양력휴일,2,FALSE),IFERROR(VLOOKUP(Text(B544,"m월 d일"),음력휴일,2,FALSE),IFERROR(VLOOKUP(A544,양력지정휴일,2,FALSE), IFERROR(VLOOKUP(B544,음력지정휴일,2,FALSE), ""))))</f>
        <v/>
      </c>
      <c r="N544" s="128"/>
      <c r="O544" s="128" t="str">
        <f>IFERROR(VLOOKUP(N544,연차지정일수,2,FALSE),"")</f>
        <v/>
      </c>
      <c r="P544" s="143"/>
      <c r="Q544" s="2"/>
    </row>
    <row r="545">
      <c r="A545" s="129">
        <v>44740.0</v>
      </c>
      <c r="B545" s="129">
        <v>44711.0</v>
      </c>
      <c r="C545" s="128">
        <v>2022.0</v>
      </c>
      <c r="D545" s="128">
        <v>6.0</v>
      </c>
      <c r="E545" s="128">
        <v>4.0</v>
      </c>
      <c r="F545" s="128">
        <v>2022.0</v>
      </c>
      <c r="G545" s="128">
        <v>6.0</v>
      </c>
      <c r="H545" s="128">
        <v>28.0</v>
      </c>
      <c r="I545" s="128" t="s">
        <v>160</v>
      </c>
      <c r="J545" s="99"/>
      <c r="K545" s="99"/>
      <c r="L545" s="141" t="str">
        <f>IF(J545-K545=0,,IFERROR(K545-J545-휴게시간-VLOOKUP(A545,지정휴게시간,2,FALSE),K545-J545-휴게시간))</f>
        <v/>
      </c>
      <c r="M545" s="142" t="str">
        <f>IFERROR(VLOOKUP(Text(A545,"m월 d일"),양력휴일,2,FALSE),IFERROR(VLOOKUP(Text(B545,"m월 d일"),음력휴일,2,FALSE),IFERROR(VLOOKUP(A545,양력지정휴일,2,FALSE), IFERROR(VLOOKUP(B545,음력지정휴일,2,FALSE), ""))))</f>
        <v/>
      </c>
      <c r="N545" s="128"/>
      <c r="O545" s="128" t="str">
        <f>IFERROR(VLOOKUP(N545,연차지정일수,2,FALSE),"")</f>
        <v/>
      </c>
      <c r="P545" s="143"/>
      <c r="Q545" s="2"/>
    </row>
    <row r="546">
      <c r="A546" s="129">
        <v>44741.0</v>
      </c>
      <c r="B546" s="129">
        <v>44713.0</v>
      </c>
      <c r="C546" s="128">
        <v>2022.0</v>
      </c>
      <c r="D546" s="128">
        <v>6.0</v>
      </c>
      <c r="E546" s="128">
        <v>4.0</v>
      </c>
      <c r="F546" s="128">
        <v>2022.0</v>
      </c>
      <c r="G546" s="128">
        <v>6.0</v>
      </c>
      <c r="H546" s="128">
        <v>29.0</v>
      </c>
      <c r="I546" s="128" t="s">
        <v>161</v>
      </c>
      <c r="J546" s="99"/>
      <c r="K546" s="99"/>
      <c r="L546" s="141" t="str">
        <f>IF(J546-K546=0,,IFERROR(K546-J546-휴게시간-VLOOKUP(A546,지정휴게시간,2,FALSE),K546-J546-휴게시간))</f>
        <v/>
      </c>
      <c r="M546" s="142" t="str">
        <f>IFERROR(VLOOKUP(Text(A546,"m월 d일"),양력휴일,2,FALSE),IFERROR(VLOOKUP(Text(B546,"m월 d일"),음력휴일,2,FALSE),IFERROR(VLOOKUP(A546,양력지정휴일,2,FALSE), IFERROR(VLOOKUP(B546,음력지정휴일,2,FALSE), ""))))</f>
        <v/>
      </c>
      <c r="N546" s="128"/>
      <c r="O546" s="128" t="str">
        <f>IFERROR(VLOOKUP(N546,연차지정일수,2,FALSE),"")</f>
        <v/>
      </c>
      <c r="P546" s="143"/>
      <c r="Q546" s="2"/>
    </row>
    <row r="547">
      <c r="A547" s="129">
        <v>44742.0</v>
      </c>
      <c r="B547" s="129">
        <v>44714.0</v>
      </c>
      <c r="C547" s="128">
        <v>2022.0</v>
      </c>
      <c r="D547" s="128">
        <v>6.0</v>
      </c>
      <c r="E547" s="128">
        <v>4.0</v>
      </c>
      <c r="F547" s="128">
        <v>2022.0</v>
      </c>
      <c r="G547" s="128">
        <v>6.0</v>
      </c>
      <c r="H547" s="128">
        <v>30.0</v>
      </c>
      <c r="I547" s="128" t="s">
        <v>162</v>
      </c>
      <c r="J547" s="99"/>
      <c r="K547" s="99"/>
      <c r="L547" s="141" t="str">
        <f>IF(J547-K547=0,,IFERROR(K547-J547-휴게시간-VLOOKUP(A547,지정휴게시간,2,FALSE),K547-J547-휴게시간))</f>
        <v/>
      </c>
      <c r="M547" s="142" t="str">
        <f>IFERROR(VLOOKUP(Text(A547,"m월 d일"),양력휴일,2,FALSE),IFERROR(VLOOKUP(Text(B547,"m월 d일"),음력휴일,2,FALSE),IFERROR(VLOOKUP(A547,양력지정휴일,2,FALSE), IFERROR(VLOOKUP(B547,음력지정휴일,2,FALSE), ""))))</f>
        <v/>
      </c>
      <c r="N547" s="128"/>
      <c r="O547" s="128" t="str">
        <f>IFERROR(VLOOKUP(N547,연차지정일수,2,FALSE),"")</f>
        <v/>
      </c>
      <c r="P547" s="143"/>
      <c r="Q547" s="2"/>
    </row>
    <row r="548">
      <c r="A548" s="129">
        <v>44743.0</v>
      </c>
      <c r="B548" s="129">
        <v>44715.0</v>
      </c>
      <c r="C548" s="128">
        <v>2022.0</v>
      </c>
      <c r="D548" s="128">
        <v>6.0</v>
      </c>
      <c r="E548" s="128">
        <v>4.0</v>
      </c>
      <c r="F548" s="128">
        <v>2022.0</v>
      </c>
      <c r="G548" s="128">
        <v>7.0</v>
      </c>
      <c r="H548" s="128">
        <v>1.0</v>
      </c>
      <c r="I548" s="128" t="s">
        <v>158</v>
      </c>
      <c r="J548" s="99"/>
      <c r="K548" s="99"/>
      <c r="L548" s="141" t="str">
        <f>IF(J548-K548=0,,IFERROR(K548-J548-휴게시간-VLOOKUP(A548,지정휴게시간,2,FALSE),K548-J548-휴게시간))</f>
        <v/>
      </c>
      <c r="M548" s="142" t="str">
        <f>IFERROR(VLOOKUP(Text(A548,"m월 d일"),양력휴일,2,FALSE),IFERROR(VLOOKUP(Text(B548,"m월 d일"),음력휴일,2,FALSE),IFERROR(VLOOKUP(A548,양력지정휴일,2,FALSE), IFERROR(VLOOKUP(B548,음력지정휴일,2,FALSE), ""))))</f>
        <v/>
      </c>
      <c r="N548" s="128"/>
      <c r="O548" s="128" t="str">
        <f>IFERROR(VLOOKUP(N548,연차지정일수,2,FALSE),"")</f>
        <v/>
      </c>
      <c r="P548" s="143"/>
      <c r="Q548" s="2"/>
    </row>
    <row r="549">
      <c r="A549" s="129">
        <v>44744.0</v>
      </c>
      <c r="B549" s="129">
        <v>44716.0</v>
      </c>
      <c r="C549" s="128">
        <v>2022.0</v>
      </c>
      <c r="D549" s="128">
        <v>6.0</v>
      </c>
      <c r="E549" s="128">
        <v>4.0</v>
      </c>
      <c r="F549" s="128">
        <v>2022.0</v>
      </c>
      <c r="G549" s="128">
        <v>7.0</v>
      </c>
      <c r="H549" s="128">
        <v>2.0</v>
      </c>
      <c r="I549" s="128" t="s">
        <v>159</v>
      </c>
      <c r="J549" s="99"/>
      <c r="K549" s="99"/>
      <c r="L549" s="141" t="str">
        <f>IF(J549-K549=0,,IFERROR(K549-J549-휴게시간-VLOOKUP(A549,지정휴게시간,2,FALSE),K549-J549-휴게시간))</f>
        <v/>
      </c>
      <c r="M549" s="142" t="str">
        <f>IFERROR(VLOOKUP(Text(A549,"m월 d일"),양력휴일,2,FALSE),IFERROR(VLOOKUP(Text(B549,"m월 d일"),음력휴일,2,FALSE),IFERROR(VLOOKUP(A549,양력지정휴일,2,FALSE), IFERROR(VLOOKUP(B549,음력지정휴일,2,FALSE), ""))))</f>
        <v/>
      </c>
      <c r="N549" s="128"/>
      <c r="O549" s="128" t="str">
        <f>IFERROR(VLOOKUP(N549,연차지정일수,2,FALSE),"")</f>
        <v/>
      </c>
      <c r="P549" s="143"/>
      <c r="Q549" s="2"/>
    </row>
    <row r="550">
      <c r="A550" s="129">
        <v>44745.0</v>
      </c>
      <c r="B550" s="129">
        <v>44717.0</v>
      </c>
      <c r="C550" s="128">
        <v>2022.0</v>
      </c>
      <c r="D550" s="128">
        <v>6.0</v>
      </c>
      <c r="E550" s="128">
        <v>4.0</v>
      </c>
      <c r="F550" s="128">
        <v>2022.0</v>
      </c>
      <c r="G550" s="128">
        <v>7.0</v>
      </c>
      <c r="H550" s="128">
        <v>3.0</v>
      </c>
      <c r="I550" s="128" t="s">
        <v>156</v>
      </c>
      <c r="J550" s="99"/>
      <c r="K550" s="99"/>
      <c r="L550" s="141" t="str">
        <f>IF(J550-K550=0,,IFERROR(K550-J550-휴게시간-VLOOKUP(A550,지정휴게시간,2,FALSE),K550-J550-휴게시간))</f>
        <v/>
      </c>
      <c r="M550" s="142" t="str">
        <f>IFERROR(VLOOKUP(Text(A550,"m월 d일"),양력휴일,2,FALSE),IFERROR(VLOOKUP(Text(B550,"m월 d일"),음력휴일,2,FALSE),IFERROR(VLOOKUP(A550,양력지정휴일,2,FALSE), IFERROR(VLOOKUP(B550,음력지정휴일,2,FALSE), ""))))</f>
        <v/>
      </c>
      <c r="N550" s="128"/>
      <c r="O550" s="128" t="str">
        <f>IFERROR(VLOOKUP(N550,연차지정일수,2,FALSE),"")</f>
        <v/>
      </c>
      <c r="P550" s="143"/>
      <c r="Q550" s="2"/>
    </row>
    <row r="551">
      <c r="A551" s="129">
        <v>44746.0</v>
      </c>
      <c r="B551" s="129">
        <v>44718.0</v>
      </c>
      <c r="C551" s="128">
        <v>2022.0</v>
      </c>
      <c r="D551" s="128">
        <v>7.0</v>
      </c>
      <c r="E551" s="128">
        <v>1.0</v>
      </c>
      <c r="F551" s="128">
        <v>2022.0</v>
      </c>
      <c r="G551" s="128">
        <v>7.0</v>
      </c>
      <c r="H551" s="128">
        <v>4.0</v>
      </c>
      <c r="I551" s="128" t="s">
        <v>83</v>
      </c>
      <c r="J551" s="99"/>
      <c r="K551" s="99"/>
      <c r="L551" s="141" t="str">
        <f>IF(J551-K551=0,,IFERROR(K551-J551-휴게시간-VLOOKUP(A551,지정휴게시간,2,FALSE),K551-J551-휴게시간))</f>
        <v/>
      </c>
      <c r="M551" s="142" t="str">
        <f>IFERROR(VLOOKUP(Text(A551,"m월 d일"),양력휴일,2,FALSE),IFERROR(VLOOKUP(Text(B551,"m월 d일"),음력휴일,2,FALSE),IFERROR(VLOOKUP(A551,양력지정휴일,2,FALSE), IFERROR(VLOOKUP(B551,음력지정휴일,2,FALSE), ""))))</f>
        <v/>
      </c>
      <c r="N551" s="128"/>
      <c r="O551" s="128" t="str">
        <f>IFERROR(VLOOKUP(N551,연차지정일수,2,FALSE),"")</f>
        <v/>
      </c>
      <c r="P551" s="143"/>
      <c r="Q551" s="2"/>
    </row>
    <row r="552">
      <c r="A552" s="129">
        <v>44747.0</v>
      </c>
      <c r="B552" s="129">
        <v>44719.0</v>
      </c>
      <c r="C552" s="128">
        <v>2022.0</v>
      </c>
      <c r="D552" s="128">
        <v>7.0</v>
      </c>
      <c r="E552" s="128">
        <v>1.0</v>
      </c>
      <c r="F552" s="128">
        <v>2022.0</v>
      </c>
      <c r="G552" s="128">
        <v>7.0</v>
      </c>
      <c r="H552" s="128">
        <v>5.0</v>
      </c>
      <c r="I552" s="128" t="s">
        <v>160</v>
      </c>
      <c r="J552" s="99"/>
      <c r="K552" s="99"/>
      <c r="L552" s="141" t="str">
        <f>IF(J552-K552=0,,IFERROR(K552-J552-휴게시간-VLOOKUP(A552,지정휴게시간,2,FALSE),K552-J552-휴게시간))</f>
        <v/>
      </c>
      <c r="M552" s="142" t="str">
        <f>IFERROR(VLOOKUP(Text(A552,"m월 d일"),양력휴일,2,FALSE),IFERROR(VLOOKUP(Text(B552,"m월 d일"),음력휴일,2,FALSE),IFERROR(VLOOKUP(A552,양력지정휴일,2,FALSE), IFERROR(VLOOKUP(B552,음력지정휴일,2,FALSE), ""))))</f>
        <v/>
      </c>
      <c r="N552" s="128"/>
      <c r="O552" s="128" t="str">
        <f>IFERROR(VLOOKUP(N552,연차지정일수,2,FALSE),"")</f>
        <v/>
      </c>
      <c r="P552" s="143"/>
      <c r="Q552" s="2"/>
    </row>
    <row r="553">
      <c r="A553" s="129">
        <v>44748.0</v>
      </c>
      <c r="B553" s="129">
        <v>44720.0</v>
      </c>
      <c r="C553" s="128">
        <v>2022.0</v>
      </c>
      <c r="D553" s="128">
        <v>7.0</v>
      </c>
      <c r="E553" s="128">
        <v>1.0</v>
      </c>
      <c r="F553" s="128">
        <v>2022.0</v>
      </c>
      <c r="G553" s="128">
        <v>7.0</v>
      </c>
      <c r="H553" s="128">
        <v>6.0</v>
      </c>
      <c r="I553" s="128" t="s">
        <v>161</v>
      </c>
      <c r="J553" s="99"/>
      <c r="K553" s="99"/>
      <c r="L553" s="141" t="str">
        <f>IF(J553-K553=0,,IFERROR(K553-J553-휴게시간-VLOOKUP(A553,지정휴게시간,2,FALSE),K553-J553-휴게시간))</f>
        <v/>
      </c>
      <c r="M553" s="142" t="str">
        <f>IFERROR(VLOOKUP(Text(A553,"m월 d일"),양력휴일,2,FALSE),IFERROR(VLOOKUP(Text(B553,"m월 d일"),음력휴일,2,FALSE),IFERROR(VLOOKUP(A553,양력지정휴일,2,FALSE), IFERROR(VLOOKUP(B553,음력지정휴일,2,FALSE), ""))))</f>
        <v/>
      </c>
      <c r="N553" s="128"/>
      <c r="O553" s="128" t="str">
        <f>IFERROR(VLOOKUP(N553,연차지정일수,2,FALSE),"")</f>
        <v/>
      </c>
      <c r="P553" s="143"/>
      <c r="Q553" s="2"/>
    </row>
    <row r="554">
      <c r="A554" s="129">
        <v>44749.0</v>
      </c>
      <c r="B554" s="129">
        <v>44721.0</v>
      </c>
      <c r="C554" s="128">
        <v>2022.0</v>
      </c>
      <c r="D554" s="128">
        <v>7.0</v>
      </c>
      <c r="E554" s="128">
        <v>1.0</v>
      </c>
      <c r="F554" s="128">
        <v>2022.0</v>
      </c>
      <c r="G554" s="128">
        <v>7.0</v>
      </c>
      <c r="H554" s="128">
        <v>7.0</v>
      </c>
      <c r="I554" s="128" t="s">
        <v>162</v>
      </c>
      <c r="J554" s="99"/>
      <c r="K554" s="99"/>
      <c r="L554" s="141" t="str">
        <f>IF(J554-K554=0,,IFERROR(K554-J554-휴게시간-VLOOKUP(A554,지정휴게시간,2,FALSE),K554-J554-휴게시간))</f>
        <v/>
      </c>
      <c r="M554" s="142" t="str">
        <f>IFERROR(VLOOKUP(Text(A554,"m월 d일"),양력휴일,2,FALSE),IFERROR(VLOOKUP(Text(B554,"m월 d일"),음력휴일,2,FALSE),IFERROR(VLOOKUP(A554,양력지정휴일,2,FALSE), IFERROR(VLOOKUP(B554,음력지정휴일,2,FALSE), ""))))</f>
        <v/>
      </c>
      <c r="N554" s="128"/>
      <c r="O554" s="128" t="str">
        <f>IFERROR(VLOOKUP(N554,연차지정일수,2,FALSE),"")</f>
        <v/>
      </c>
      <c r="P554" s="143"/>
      <c r="Q554" s="2"/>
    </row>
    <row r="555">
      <c r="A555" s="129">
        <v>44750.0</v>
      </c>
      <c r="B555" s="129">
        <v>44722.0</v>
      </c>
      <c r="C555" s="128">
        <v>2022.0</v>
      </c>
      <c r="D555" s="128">
        <v>7.0</v>
      </c>
      <c r="E555" s="128">
        <v>1.0</v>
      </c>
      <c r="F555" s="128">
        <v>2022.0</v>
      </c>
      <c r="G555" s="128">
        <v>7.0</v>
      </c>
      <c r="H555" s="128">
        <v>8.0</v>
      </c>
      <c r="I555" s="128" t="s">
        <v>158</v>
      </c>
      <c r="J555" s="99"/>
      <c r="K555" s="99"/>
      <c r="L555" s="141" t="str">
        <f>IF(J555-K555=0,,IFERROR(K555-J555-휴게시간-VLOOKUP(A555,지정휴게시간,2,FALSE),K555-J555-휴게시간))</f>
        <v/>
      </c>
      <c r="M555" s="142" t="str">
        <f>IFERROR(VLOOKUP(Text(A555,"m월 d일"),양력휴일,2,FALSE),IFERROR(VLOOKUP(Text(B555,"m월 d일"),음력휴일,2,FALSE),IFERROR(VLOOKUP(A555,양력지정휴일,2,FALSE), IFERROR(VLOOKUP(B555,음력지정휴일,2,FALSE), ""))))</f>
        <v/>
      </c>
      <c r="N555" s="128"/>
      <c r="O555" s="128" t="str">
        <f>IFERROR(VLOOKUP(N555,연차지정일수,2,FALSE),"")</f>
        <v/>
      </c>
      <c r="P555" s="143"/>
      <c r="Q555" s="2"/>
    </row>
    <row r="556">
      <c r="A556" s="129">
        <v>44751.0</v>
      </c>
      <c r="B556" s="129">
        <v>44723.0</v>
      </c>
      <c r="C556" s="128">
        <v>2022.0</v>
      </c>
      <c r="D556" s="128">
        <v>7.0</v>
      </c>
      <c r="E556" s="128">
        <v>1.0</v>
      </c>
      <c r="F556" s="128">
        <v>2022.0</v>
      </c>
      <c r="G556" s="128">
        <v>7.0</v>
      </c>
      <c r="H556" s="128">
        <v>9.0</v>
      </c>
      <c r="I556" s="128" t="s">
        <v>159</v>
      </c>
      <c r="J556" s="99"/>
      <c r="K556" s="99"/>
      <c r="L556" s="141" t="str">
        <f>IF(J556-K556=0,,IFERROR(K556-J556-휴게시간-VLOOKUP(A556,지정휴게시간,2,FALSE),K556-J556-휴게시간))</f>
        <v/>
      </c>
      <c r="M556" s="142" t="str">
        <f>IFERROR(VLOOKUP(Text(A556,"m월 d일"),양력휴일,2,FALSE),IFERROR(VLOOKUP(Text(B556,"m월 d일"),음력휴일,2,FALSE),IFERROR(VLOOKUP(A556,양력지정휴일,2,FALSE), IFERROR(VLOOKUP(B556,음력지정휴일,2,FALSE), ""))))</f>
        <v/>
      </c>
      <c r="N556" s="128"/>
      <c r="O556" s="128" t="str">
        <f>IFERROR(VLOOKUP(N556,연차지정일수,2,FALSE),"")</f>
        <v/>
      </c>
      <c r="P556" s="143"/>
      <c r="Q556" s="2"/>
    </row>
    <row r="557">
      <c r="A557" s="129">
        <v>44752.0</v>
      </c>
      <c r="B557" s="129">
        <v>44724.0</v>
      </c>
      <c r="C557" s="128">
        <v>2022.0</v>
      </c>
      <c r="D557" s="128">
        <v>7.0</v>
      </c>
      <c r="E557" s="128">
        <v>1.0</v>
      </c>
      <c r="F557" s="128">
        <v>2022.0</v>
      </c>
      <c r="G557" s="128">
        <v>7.0</v>
      </c>
      <c r="H557" s="128">
        <v>10.0</v>
      </c>
      <c r="I557" s="128" t="s">
        <v>156</v>
      </c>
      <c r="J557" s="99"/>
      <c r="K557" s="99"/>
      <c r="L557" s="141" t="str">
        <f>IF(J557-K557=0,,IFERROR(K557-J557-휴게시간-VLOOKUP(A557,지정휴게시간,2,FALSE),K557-J557-휴게시간))</f>
        <v/>
      </c>
      <c r="M557" s="142" t="str">
        <f>IFERROR(VLOOKUP(Text(A557,"m월 d일"),양력휴일,2,FALSE),IFERROR(VLOOKUP(Text(B557,"m월 d일"),음력휴일,2,FALSE),IFERROR(VLOOKUP(A557,양력지정휴일,2,FALSE), IFERROR(VLOOKUP(B557,음력지정휴일,2,FALSE), ""))))</f>
        <v/>
      </c>
      <c r="N557" s="128"/>
      <c r="O557" s="128" t="str">
        <f>IFERROR(VLOOKUP(N557,연차지정일수,2,FALSE),"")</f>
        <v/>
      </c>
      <c r="P557" s="143"/>
      <c r="Q557" s="2"/>
    </row>
    <row r="558">
      <c r="A558" s="129">
        <v>44753.0</v>
      </c>
      <c r="B558" s="129">
        <v>44725.0</v>
      </c>
      <c r="C558" s="128">
        <v>2022.0</v>
      </c>
      <c r="D558" s="128">
        <v>7.0</v>
      </c>
      <c r="E558" s="128">
        <v>2.0</v>
      </c>
      <c r="F558" s="128">
        <v>2022.0</v>
      </c>
      <c r="G558" s="128">
        <v>7.0</v>
      </c>
      <c r="H558" s="128">
        <v>11.0</v>
      </c>
      <c r="I558" s="128" t="s">
        <v>83</v>
      </c>
      <c r="J558" s="99"/>
      <c r="K558" s="99"/>
      <c r="L558" s="141" t="str">
        <f>IF(J558-K558=0,,IFERROR(K558-J558-휴게시간-VLOOKUP(A558,지정휴게시간,2,FALSE),K558-J558-휴게시간))</f>
        <v/>
      </c>
      <c r="M558" s="142" t="str">
        <f>IFERROR(VLOOKUP(Text(A558,"m월 d일"),양력휴일,2,FALSE),IFERROR(VLOOKUP(Text(B558,"m월 d일"),음력휴일,2,FALSE),IFERROR(VLOOKUP(A558,양력지정휴일,2,FALSE), IFERROR(VLOOKUP(B558,음력지정휴일,2,FALSE), ""))))</f>
        <v/>
      </c>
      <c r="N558" s="128"/>
      <c r="O558" s="128" t="str">
        <f>IFERROR(VLOOKUP(N558,연차지정일수,2,FALSE),"")</f>
        <v/>
      </c>
      <c r="P558" s="143"/>
      <c r="Q558" s="2"/>
    </row>
    <row r="559">
      <c r="A559" s="129">
        <v>44754.0</v>
      </c>
      <c r="B559" s="129">
        <v>44726.0</v>
      </c>
      <c r="C559" s="128">
        <v>2022.0</v>
      </c>
      <c r="D559" s="128">
        <v>7.0</v>
      </c>
      <c r="E559" s="128">
        <v>2.0</v>
      </c>
      <c r="F559" s="128">
        <v>2022.0</v>
      </c>
      <c r="G559" s="128">
        <v>7.0</v>
      </c>
      <c r="H559" s="128">
        <v>12.0</v>
      </c>
      <c r="I559" s="128" t="s">
        <v>160</v>
      </c>
      <c r="J559" s="99"/>
      <c r="K559" s="99"/>
      <c r="L559" s="141" t="str">
        <f>IF(J559-K559=0,,IFERROR(K559-J559-휴게시간-VLOOKUP(A559,지정휴게시간,2,FALSE),K559-J559-휴게시간))</f>
        <v/>
      </c>
      <c r="M559" s="142" t="str">
        <f>IFERROR(VLOOKUP(Text(A559,"m월 d일"),양력휴일,2,FALSE),IFERROR(VLOOKUP(Text(B559,"m월 d일"),음력휴일,2,FALSE),IFERROR(VLOOKUP(A559,양력지정휴일,2,FALSE), IFERROR(VLOOKUP(B559,음력지정휴일,2,FALSE), ""))))</f>
        <v/>
      </c>
      <c r="N559" s="128"/>
      <c r="O559" s="128" t="str">
        <f>IFERROR(VLOOKUP(N559,연차지정일수,2,FALSE),"")</f>
        <v/>
      </c>
      <c r="P559" s="143"/>
      <c r="Q559" s="2"/>
    </row>
    <row r="560">
      <c r="A560" s="129">
        <v>44755.0</v>
      </c>
      <c r="B560" s="129">
        <v>44727.0</v>
      </c>
      <c r="C560" s="128">
        <v>2022.0</v>
      </c>
      <c r="D560" s="128">
        <v>7.0</v>
      </c>
      <c r="E560" s="128">
        <v>2.0</v>
      </c>
      <c r="F560" s="128">
        <v>2022.0</v>
      </c>
      <c r="G560" s="128">
        <v>7.0</v>
      </c>
      <c r="H560" s="128">
        <v>13.0</v>
      </c>
      <c r="I560" s="128" t="s">
        <v>161</v>
      </c>
      <c r="J560" s="99"/>
      <c r="K560" s="99"/>
      <c r="L560" s="141" t="str">
        <f>IF(J560-K560=0,,IFERROR(K560-J560-휴게시간-VLOOKUP(A560,지정휴게시간,2,FALSE),K560-J560-휴게시간))</f>
        <v/>
      </c>
      <c r="M560" s="142" t="str">
        <f>IFERROR(VLOOKUP(Text(A560,"m월 d일"),양력휴일,2,FALSE),IFERROR(VLOOKUP(Text(B560,"m월 d일"),음력휴일,2,FALSE),IFERROR(VLOOKUP(A560,양력지정휴일,2,FALSE), IFERROR(VLOOKUP(B560,음력지정휴일,2,FALSE), ""))))</f>
        <v/>
      </c>
      <c r="N560" s="128"/>
      <c r="O560" s="128" t="str">
        <f>IFERROR(VLOOKUP(N560,연차지정일수,2,FALSE),"")</f>
        <v/>
      </c>
      <c r="P560" s="143"/>
      <c r="Q560" s="2"/>
    </row>
    <row r="561">
      <c r="A561" s="129">
        <v>44756.0</v>
      </c>
      <c r="B561" s="129">
        <v>44728.0</v>
      </c>
      <c r="C561" s="128">
        <v>2022.0</v>
      </c>
      <c r="D561" s="128">
        <v>7.0</v>
      </c>
      <c r="E561" s="128">
        <v>2.0</v>
      </c>
      <c r="F561" s="128">
        <v>2022.0</v>
      </c>
      <c r="G561" s="128">
        <v>7.0</v>
      </c>
      <c r="H561" s="128">
        <v>14.0</v>
      </c>
      <c r="I561" s="128" t="s">
        <v>162</v>
      </c>
      <c r="J561" s="99"/>
      <c r="K561" s="99"/>
      <c r="L561" s="141" t="str">
        <f>IF(J561-K561=0,,IFERROR(K561-J561-휴게시간-VLOOKUP(A561,지정휴게시간,2,FALSE),K561-J561-휴게시간))</f>
        <v/>
      </c>
      <c r="M561" s="142" t="str">
        <f>IFERROR(VLOOKUP(Text(A561,"m월 d일"),양력휴일,2,FALSE),IFERROR(VLOOKUP(Text(B561,"m월 d일"),음력휴일,2,FALSE),IFERROR(VLOOKUP(A561,양력지정휴일,2,FALSE), IFERROR(VLOOKUP(B561,음력지정휴일,2,FALSE), ""))))</f>
        <v/>
      </c>
      <c r="N561" s="128"/>
      <c r="O561" s="128" t="str">
        <f>IFERROR(VLOOKUP(N561,연차지정일수,2,FALSE),"")</f>
        <v/>
      </c>
      <c r="P561" s="143"/>
      <c r="Q561" s="2"/>
    </row>
    <row r="562">
      <c r="A562" s="129">
        <v>44757.0</v>
      </c>
      <c r="B562" s="129">
        <v>44729.0</v>
      </c>
      <c r="C562" s="128">
        <v>2022.0</v>
      </c>
      <c r="D562" s="128">
        <v>7.0</v>
      </c>
      <c r="E562" s="128">
        <v>2.0</v>
      </c>
      <c r="F562" s="128">
        <v>2022.0</v>
      </c>
      <c r="G562" s="128">
        <v>7.0</v>
      </c>
      <c r="H562" s="128">
        <v>15.0</v>
      </c>
      <c r="I562" s="128" t="s">
        <v>158</v>
      </c>
      <c r="J562" s="99"/>
      <c r="K562" s="99"/>
      <c r="L562" s="141" t="str">
        <f>IF(J562-K562=0,,IFERROR(K562-J562-휴게시간-VLOOKUP(A562,지정휴게시간,2,FALSE),K562-J562-휴게시간))</f>
        <v/>
      </c>
      <c r="M562" s="142" t="str">
        <f>IFERROR(VLOOKUP(Text(A562,"m월 d일"),양력휴일,2,FALSE),IFERROR(VLOOKUP(Text(B562,"m월 d일"),음력휴일,2,FALSE),IFERROR(VLOOKUP(A562,양력지정휴일,2,FALSE), IFERROR(VLOOKUP(B562,음력지정휴일,2,FALSE), ""))))</f>
        <v/>
      </c>
      <c r="N562" s="128"/>
      <c r="O562" s="128" t="str">
        <f>IFERROR(VLOOKUP(N562,연차지정일수,2,FALSE),"")</f>
        <v/>
      </c>
      <c r="P562" s="143"/>
      <c r="Q562" s="2"/>
    </row>
    <row r="563">
      <c r="A563" s="129">
        <v>44758.0</v>
      </c>
      <c r="B563" s="129">
        <v>44730.0</v>
      </c>
      <c r="C563" s="128">
        <v>2022.0</v>
      </c>
      <c r="D563" s="128">
        <v>7.0</v>
      </c>
      <c r="E563" s="128">
        <v>2.0</v>
      </c>
      <c r="F563" s="128">
        <v>2022.0</v>
      </c>
      <c r="G563" s="128">
        <v>7.0</v>
      </c>
      <c r="H563" s="128">
        <v>16.0</v>
      </c>
      <c r="I563" s="128" t="s">
        <v>159</v>
      </c>
      <c r="J563" s="99"/>
      <c r="K563" s="99"/>
      <c r="L563" s="141" t="str">
        <f>IF(J563-K563=0,,IFERROR(K563-J563-휴게시간-VLOOKUP(A563,지정휴게시간,2,FALSE),K563-J563-휴게시간))</f>
        <v/>
      </c>
      <c r="M563" s="142" t="str">
        <f>IFERROR(VLOOKUP(Text(A563,"m월 d일"),양력휴일,2,FALSE),IFERROR(VLOOKUP(Text(B563,"m월 d일"),음력휴일,2,FALSE),IFERROR(VLOOKUP(A563,양력지정휴일,2,FALSE), IFERROR(VLOOKUP(B563,음력지정휴일,2,FALSE), ""))))</f>
        <v/>
      </c>
      <c r="N563" s="128"/>
      <c r="O563" s="128" t="str">
        <f>IFERROR(VLOOKUP(N563,연차지정일수,2,FALSE),"")</f>
        <v/>
      </c>
      <c r="P563" s="143"/>
      <c r="Q563" s="2"/>
    </row>
    <row r="564">
      <c r="A564" s="129">
        <v>44759.0</v>
      </c>
      <c r="B564" s="129">
        <v>44731.0</v>
      </c>
      <c r="C564" s="128">
        <v>2022.0</v>
      </c>
      <c r="D564" s="128">
        <v>7.0</v>
      </c>
      <c r="E564" s="128">
        <v>2.0</v>
      </c>
      <c r="F564" s="128">
        <v>2022.0</v>
      </c>
      <c r="G564" s="128">
        <v>7.0</v>
      </c>
      <c r="H564" s="128">
        <v>17.0</v>
      </c>
      <c r="I564" s="128" t="s">
        <v>156</v>
      </c>
      <c r="J564" s="99"/>
      <c r="K564" s="99"/>
      <c r="L564" s="141" t="str">
        <f>IF(J564-K564=0,,IFERROR(K564-J564-휴게시간-VLOOKUP(A564,지정휴게시간,2,FALSE),K564-J564-휴게시간))</f>
        <v/>
      </c>
      <c r="M564" s="142" t="str">
        <f>IFERROR(VLOOKUP(Text(A564,"m월 d일"),양력휴일,2,FALSE),IFERROR(VLOOKUP(Text(B564,"m월 d일"),음력휴일,2,FALSE),IFERROR(VLOOKUP(A564,양력지정휴일,2,FALSE), IFERROR(VLOOKUP(B564,음력지정휴일,2,FALSE), ""))))</f>
        <v/>
      </c>
      <c r="N564" s="128"/>
      <c r="O564" s="128" t="str">
        <f>IFERROR(VLOOKUP(N564,연차지정일수,2,FALSE),"")</f>
        <v/>
      </c>
      <c r="P564" s="143"/>
      <c r="Q564" s="2"/>
    </row>
    <row r="565">
      <c r="A565" s="129">
        <v>44760.0</v>
      </c>
      <c r="B565" s="129">
        <v>44732.0</v>
      </c>
      <c r="C565" s="128">
        <v>2022.0</v>
      </c>
      <c r="D565" s="128">
        <v>7.0</v>
      </c>
      <c r="E565" s="128">
        <v>3.0</v>
      </c>
      <c r="F565" s="128">
        <v>2022.0</v>
      </c>
      <c r="G565" s="128">
        <v>7.0</v>
      </c>
      <c r="H565" s="128">
        <v>18.0</v>
      </c>
      <c r="I565" s="128" t="s">
        <v>83</v>
      </c>
      <c r="J565" s="99"/>
      <c r="K565" s="99"/>
      <c r="L565" s="141" t="str">
        <f>IF(J565-K565=0,,IFERROR(K565-J565-휴게시간-VLOOKUP(A565,지정휴게시간,2,FALSE),K565-J565-휴게시간))</f>
        <v/>
      </c>
      <c r="M565" s="142" t="str">
        <f>IFERROR(VLOOKUP(Text(A565,"m월 d일"),양력휴일,2,FALSE),IFERROR(VLOOKUP(Text(B565,"m월 d일"),음력휴일,2,FALSE),IFERROR(VLOOKUP(A565,양력지정휴일,2,FALSE), IFERROR(VLOOKUP(B565,음력지정휴일,2,FALSE), ""))))</f>
        <v/>
      </c>
      <c r="N565" s="128"/>
      <c r="O565" s="128" t="str">
        <f>IFERROR(VLOOKUP(N565,연차지정일수,2,FALSE),"")</f>
        <v/>
      </c>
      <c r="P565" s="143"/>
      <c r="Q565" s="2"/>
    </row>
    <row r="566">
      <c r="A566" s="129">
        <v>44761.0</v>
      </c>
      <c r="B566" s="129">
        <v>44733.0</v>
      </c>
      <c r="C566" s="128">
        <v>2022.0</v>
      </c>
      <c r="D566" s="128">
        <v>7.0</v>
      </c>
      <c r="E566" s="128">
        <v>3.0</v>
      </c>
      <c r="F566" s="128">
        <v>2022.0</v>
      </c>
      <c r="G566" s="128">
        <v>7.0</v>
      </c>
      <c r="H566" s="128">
        <v>19.0</v>
      </c>
      <c r="I566" s="128" t="s">
        <v>160</v>
      </c>
      <c r="J566" s="99"/>
      <c r="K566" s="99"/>
      <c r="L566" s="141" t="str">
        <f>IF(J566-K566=0,,IFERROR(K566-J566-휴게시간-VLOOKUP(A566,지정휴게시간,2,FALSE),K566-J566-휴게시간))</f>
        <v/>
      </c>
      <c r="M566" s="142" t="str">
        <f>IFERROR(VLOOKUP(Text(A566,"m월 d일"),양력휴일,2,FALSE),IFERROR(VLOOKUP(Text(B566,"m월 d일"),음력휴일,2,FALSE),IFERROR(VLOOKUP(A566,양력지정휴일,2,FALSE), IFERROR(VLOOKUP(B566,음력지정휴일,2,FALSE), ""))))</f>
        <v/>
      </c>
      <c r="N566" s="128"/>
      <c r="O566" s="128" t="str">
        <f>IFERROR(VLOOKUP(N566,연차지정일수,2,FALSE),"")</f>
        <v/>
      </c>
      <c r="P566" s="143"/>
      <c r="Q566" s="2"/>
    </row>
    <row r="567">
      <c r="A567" s="129">
        <v>44762.0</v>
      </c>
      <c r="B567" s="129">
        <v>44734.0</v>
      </c>
      <c r="C567" s="128">
        <v>2022.0</v>
      </c>
      <c r="D567" s="128">
        <v>7.0</v>
      </c>
      <c r="E567" s="128">
        <v>3.0</v>
      </c>
      <c r="F567" s="128">
        <v>2022.0</v>
      </c>
      <c r="G567" s="128">
        <v>7.0</v>
      </c>
      <c r="H567" s="128">
        <v>20.0</v>
      </c>
      <c r="I567" s="128" t="s">
        <v>161</v>
      </c>
      <c r="J567" s="99"/>
      <c r="K567" s="99"/>
      <c r="L567" s="141" t="str">
        <f>IF(J567-K567=0,,IFERROR(K567-J567-휴게시간-VLOOKUP(A567,지정휴게시간,2,FALSE),K567-J567-휴게시간))</f>
        <v/>
      </c>
      <c r="M567" s="142" t="str">
        <f>IFERROR(VLOOKUP(Text(A567,"m월 d일"),양력휴일,2,FALSE),IFERROR(VLOOKUP(Text(B567,"m월 d일"),음력휴일,2,FALSE),IFERROR(VLOOKUP(A567,양력지정휴일,2,FALSE), IFERROR(VLOOKUP(B567,음력지정휴일,2,FALSE), ""))))</f>
        <v/>
      </c>
      <c r="N567" s="128"/>
      <c r="O567" s="128" t="str">
        <f>IFERROR(VLOOKUP(N567,연차지정일수,2,FALSE),"")</f>
        <v/>
      </c>
      <c r="P567" s="143"/>
      <c r="Q567" s="2"/>
    </row>
    <row r="568">
      <c r="A568" s="129">
        <v>44763.0</v>
      </c>
      <c r="B568" s="129">
        <v>44735.0</v>
      </c>
      <c r="C568" s="128">
        <v>2022.0</v>
      </c>
      <c r="D568" s="128">
        <v>7.0</v>
      </c>
      <c r="E568" s="128">
        <v>3.0</v>
      </c>
      <c r="F568" s="128">
        <v>2022.0</v>
      </c>
      <c r="G568" s="128">
        <v>7.0</v>
      </c>
      <c r="H568" s="128">
        <v>21.0</v>
      </c>
      <c r="I568" s="128" t="s">
        <v>162</v>
      </c>
      <c r="J568" s="99"/>
      <c r="K568" s="99"/>
      <c r="L568" s="141" t="str">
        <f>IF(J568-K568=0,,IFERROR(K568-J568-휴게시간-VLOOKUP(A568,지정휴게시간,2,FALSE),K568-J568-휴게시간))</f>
        <v/>
      </c>
      <c r="M568" s="142" t="str">
        <f>IFERROR(VLOOKUP(Text(A568,"m월 d일"),양력휴일,2,FALSE),IFERROR(VLOOKUP(Text(B568,"m월 d일"),음력휴일,2,FALSE),IFERROR(VLOOKUP(A568,양력지정휴일,2,FALSE), IFERROR(VLOOKUP(B568,음력지정휴일,2,FALSE), ""))))</f>
        <v/>
      </c>
      <c r="N568" s="128"/>
      <c r="O568" s="128" t="str">
        <f>IFERROR(VLOOKUP(N568,연차지정일수,2,FALSE),"")</f>
        <v/>
      </c>
      <c r="P568" s="143"/>
      <c r="Q568" s="2"/>
    </row>
    <row r="569">
      <c r="A569" s="129">
        <v>44764.0</v>
      </c>
      <c r="B569" s="129">
        <v>44736.0</v>
      </c>
      <c r="C569" s="128">
        <v>2022.0</v>
      </c>
      <c r="D569" s="128">
        <v>7.0</v>
      </c>
      <c r="E569" s="128">
        <v>3.0</v>
      </c>
      <c r="F569" s="128">
        <v>2022.0</v>
      </c>
      <c r="G569" s="128">
        <v>7.0</v>
      </c>
      <c r="H569" s="128">
        <v>22.0</v>
      </c>
      <c r="I569" s="128" t="s">
        <v>158</v>
      </c>
      <c r="J569" s="99"/>
      <c r="K569" s="99"/>
      <c r="L569" s="141" t="str">
        <f>IF(J569-K569=0,,IFERROR(K569-J569-휴게시간-VLOOKUP(A569,지정휴게시간,2,FALSE),K569-J569-휴게시간))</f>
        <v/>
      </c>
      <c r="M569" s="142" t="str">
        <f>IFERROR(VLOOKUP(Text(A569,"m월 d일"),양력휴일,2,FALSE),IFERROR(VLOOKUP(Text(B569,"m월 d일"),음력휴일,2,FALSE),IFERROR(VLOOKUP(A569,양력지정휴일,2,FALSE), IFERROR(VLOOKUP(B569,음력지정휴일,2,FALSE), ""))))</f>
        <v/>
      </c>
      <c r="N569" s="128"/>
      <c r="O569" s="128" t="str">
        <f>IFERROR(VLOOKUP(N569,연차지정일수,2,FALSE),"")</f>
        <v/>
      </c>
      <c r="P569" s="143"/>
      <c r="Q569" s="2"/>
    </row>
    <row r="570">
      <c r="A570" s="129">
        <v>44765.0</v>
      </c>
      <c r="B570" s="129">
        <v>44737.0</v>
      </c>
      <c r="C570" s="128">
        <v>2022.0</v>
      </c>
      <c r="D570" s="128">
        <v>7.0</v>
      </c>
      <c r="E570" s="128">
        <v>3.0</v>
      </c>
      <c r="F570" s="128">
        <v>2022.0</v>
      </c>
      <c r="G570" s="128">
        <v>7.0</v>
      </c>
      <c r="H570" s="128">
        <v>23.0</v>
      </c>
      <c r="I570" s="128" t="s">
        <v>159</v>
      </c>
      <c r="J570" s="99"/>
      <c r="K570" s="99"/>
      <c r="L570" s="141" t="str">
        <f>IF(J570-K570=0,,IFERROR(K570-J570-휴게시간-VLOOKUP(A570,지정휴게시간,2,FALSE),K570-J570-휴게시간))</f>
        <v/>
      </c>
      <c r="M570" s="142" t="str">
        <f>IFERROR(VLOOKUP(Text(A570,"m월 d일"),양력휴일,2,FALSE),IFERROR(VLOOKUP(Text(B570,"m월 d일"),음력휴일,2,FALSE),IFERROR(VLOOKUP(A570,양력지정휴일,2,FALSE), IFERROR(VLOOKUP(B570,음력지정휴일,2,FALSE), ""))))</f>
        <v/>
      </c>
      <c r="N570" s="128"/>
      <c r="O570" s="128" t="str">
        <f>IFERROR(VLOOKUP(N570,연차지정일수,2,FALSE),"")</f>
        <v/>
      </c>
      <c r="P570" s="143"/>
      <c r="Q570" s="2"/>
    </row>
    <row r="571">
      <c r="A571" s="129">
        <v>44766.0</v>
      </c>
      <c r="B571" s="129">
        <v>44738.0</v>
      </c>
      <c r="C571" s="128">
        <v>2022.0</v>
      </c>
      <c r="D571" s="128">
        <v>7.0</v>
      </c>
      <c r="E571" s="128">
        <v>3.0</v>
      </c>
      <c r="F571" s="128">
        <v>2022.0</v>
      </c>
      <c r="G571" s="128">
        <v>7.0</v>
      </c>
      <c r="H571" s="128">
        <v>24.0</v>
      </c>
      <c r="I571" s="128" t="s">
        <v>156</v>
      </c>
      <c r="J571" s="99"/>
      <c r="K571" s="99"/>
      <c r="L571" s="141" t="str">
        <f>IF(J571-K571=0,,IFERROR(K571-J571-휴게시간-VLOOKUP(A571,지정휴게시간,2,FALSE),K571-J571-휴게시간))</f>
        <v/>
      </c>
      <c r="M571" s="142" t="str">
        <f>IFERROR(VLOOKUP(Text(A571,"m월 d일"),양력휴일,2,FALSE),IFERROR(VLOOKUP(Text(B571,"m월 d일"),음력휴일,2,FALSE),IFERROR(VLOOKUP(A571,양력지정휴일,2,FALSE), IFERROR(VLOOKUP(B571,음력지정휴일,2,FALSE), ""))))</f>
        <v/>
      </c>
      <c r="N571" s="128"/>
      <c r="O571" s="128" t="str">
        <f>IFERROR(VLOOKUP(N571,연차지정일수,2,FALSE),"")</f>
        <v/>
      </c>
      <c r="P571" s="143"/>
      <c r="Q571" s="2"/>
    </row>
    <row r="572">
      <c r="A572" s="129">
        <v>44767.0</v>
      </c>
      <c r="B572" s="129">
        <v>44739.0</v>
      </c>
      <c r="C572" s="128">
        <v>2022.0</v>
      </c>
      <c r="D572" s="128">
        <v>7.0</v>
      </c>
      <c r="E572" s="128">
        <v>4.0</v>
      </c>
      <c r="F572" s="128">
        <v>2022.0</v>
      </c>
      <c r="G572" s="128">
        <v>7.0</v>
      </c>
      <c r="H572" s="128">
        <v>25.0</v>
      </c>
      <c r="I572" s="128" t="s">
        <v>83</v>
      </c>
      <c r="J572" s="99"/>
      <c r="K572" s="99"/>
      <c r="L572" s="141" t="str">
        <f>IF(J572-K572=0,,IFERROR(K572-J572-휴게시간-VLOOKUP(A572,지정휴게시간,2,FALSE),K572-J572-휴게시간))</f>
        <v/>
      </c>
      <c r="M572" s="142" t="str">
        <f>IFERROR(VLOOKUP(Text(A572,"m월 d일"),양력휴일,2,FALSE),IFERROR(VLOOKUP(Text(B572,"m월 d일"),음력휴일,2,FALSE),IFERROR(VLOOKUP(A572,양력지정휴일,2,FALSE), IFERROR(VLOOKUP(B572,음력지정휴일,2,FALSE), ""))))</f>
        <v/>
      </c>
      <c r="N572" s="128"/>
      <c r="O572" s="128" t="str">
        <f>IFERROR(VLOOKUP(N572,연차지정일수,2,FALSE),"")</f>
        <v/>
      </c>
      <c r="P572" s="143"/>
      <c r="Q572" s="2"/>
    </row>
    <row r="573">
      <c r="A573" s="129">
        <v>44768.0</v>
      </c>
      <c r="B573" s="129">
        <v>44740.0</v>
      </c>
      <c r="C573" s="128">
        <v>2022.0</v>
      </c>
      <c r="D573" s="128">
        <v>7.0</v>
      </c>
      <c r="E573" s="128">
        <v>4.0</v>
      </c>
      <c r="F573" s="128">
        <v>2022.0</v>
      </c>
      <c r="G573" s="128">
        <v>7.0</v>
      </c>
      <c r="H573" s="128">
        <v>26.0</v>
      </c>
      <c r="I573" s="128" t="s">
        <v>160</v>
      </c>
      <c r="J573" s="99"/>
      <c r="K573" s="99"/>
      <c r="L573" s="141" t="str">
        <f>IF(J573-K573=0,,IFERROR(K573-J573-휴게시간-VLOOKUP(A573,지정휴게시간,2,FALSE),K573-J573-휴게시간))</f>
        <v/>
      </c>
      <c r="M573" s="142" t="str">
        <f>IFERROR(VLOOKUP(Text(A573,"m월 d일"),양력휴일,2,FALSE),IFERROR(VLOOKUP(Text(B573,"m월 d일"),음력휴일,2,FALSE),IFERROR(VLOOKUP(A573,양력지정휴일,2,FALSE), IFERROR(VLOOKUP(B573,음력지정휴일,2,FALSE), ""))))</f>
        <v/>
      </c>
      <c r="N573" s="128"/>
      <c r="O573" s="128" t="str">
        <f>IFERROR(VLOOKUP(N573,연차지정일수,2,FALSE),"")</f>
        <v/>
      </c>
      <c r="P573" s="143"/>
      <c r="Q573" s="2"/>
    </row>
    <row r="574">
      <c r="A574" s="129">
        <v>44769.0</v>
      </c>
      <c r="B574" s="129">
        <v>44741.0</v>
      </c>
      <c r="C574" s="128">
        <v>2022.0</v>
      </c>
      <c r="D574" s="128">
        <v>7.0</v>
      </c>
      <c r="E574" s="128">
        <v>4.0</v>
      </c>
      <c r="F574" s="128">
        <v>2022.0</v>
      </c>
      <c r="G574" s="128">
        <v>7.0</v>
      </c>
      <c r="H574" s="128">
        <v>27.0</v>
      </c>
      <c r="I574" s="128" t="s">
        <v>161</v>
      </c>
      <c r="J574" s="99"/>
      <c r="K574" s="99"/>
      <c r="L574" s="141" t="str">
        <f>IF(J574-K574=0,,IFERROR(K574-J574-휴게시간-VLOOKUP(A574,지정휴게시간,2,FALSE),K574-J574-휴게시간))</f>
        <v/>
      </c>
      <c r="M574" s="142" t="str">
        <f>IFERROR(VLOOKUP(Text(A574,"m월 d일"),양력휴일,2,FALSE),IFERROR(VLOOKUP(Text(B574,"m월 d일"),음력휴일,2,FALSE),IFERROR(VLOOKUP(A574,양력지정휴일,2,FALSE), IFERROR(VLOOKUP(B574,음력지정휴일,2,FALSE), ""))))</f>
        <v/>
      </c>
      <c r="N574" s="128"/>
      <c r="O574" s="128" t="str">
        <f>IFERROR(VLOOKUP(N574,연차지정일수,2,FALSE),"")</f>
        <v/>
      </c>
      <c r="P574" s="143"/>
      <c r="Q574" s="2"/>
    </row>
    <row r="575">
      <c r="A575" s="129">
        <v>44770.0</v>
      </c>
      <c r="B575" s="129">
        <v>44742.0</v>
      </c>
      <c r="C575" s="128">
        <v>2022.0</v>
      </c>
      <c r="D575" s="128">
        <v>7.0</v>
      </c>
      <c r="E575" s="128">
        <v>4.0</v>
      </c>
      <c r="F575" s="128">
        <v>2022.0</v>
      </c>
      <c r="G575" s="128">
        <v>7.0</v>
      </c>
      <c r="H575" s="128">
        <v>28.0</v>
      </c>
      <c r="I575" s="128" t="s">
        <v>162</v>
      </c>
      <c r="J575" s="99"/>
      <c r="K575" s="99"/>
      <c r="L575" s="141" t="str">
        <f>IF(J575-K575=0,,IFERROR(K575-J575-휴게시간-VLOOKUP(A575,지정휴게시간,2,FALSE),K575-J575-휴게시간))</f>
        <v/>
      </c>
      <c r="M575" s="142" t="str">
        <f>IFERROR(VLOOKUP(Text(A575,"m월 d일"),양력휴일,2,FALSE),IFERROR(VLOOKUP(Text(B575,"m월 d일"),음력휴일,2,FALSE),IFERROR(VLOOKUP(A575,양력지정휴일,2,FALSE), IFERROR(VLOOKUP(B575,음력지정휴일,2,FALSE), ""))))</f>
        <v/>
      </c>
      <c r="N575" s="128"/>
      <c r="O575" s="128" t="str">
        <f>IFERROR(VLOOKUP(N575,연차지정일수,2,FALSE),"")</f>
        <v/>
      </c>
      <c r="P575" s="143"/>
      <c r="Q575" s="2"/>
    </row>
    <row r="576">
      <c r="A576" s="129">
        <v>44771.0</v>
      </c>
      <c r="B576" s="129">
        <v>44743.0</v>
      </c>
      <c r="C576" s="128">
        <v>2022.0</v>
      </c>
      <c r="D576" s="128">
        <v>7.0</v>
      </c>
      <c r="E576" s="128">
        <v>4.0</v>
      </c>
      <c r="F576" s="128">
        <v>2022.0</v>
      </c>
      <c r="G576" s="128">
        <v>7.0</v>
      </c>
      <c r="H576" s="128">
        <v>29.0</v>
      </c>
      <c r="I576" s="128" t="s">
        <v>158</v>
      </c>
      <c r="J576" s="99"/>
      <c r="K576" s="99"/>
      <c r="L576" s="141" t="str">
        <f>IF(J576-K576=0,,IFERROR(K576-J576-휴게시간-VLOOKUP(A576,지정휴게시간,2,FALSE),K576-J576-휴게시간))</f>
        <v/>
      </c>
      <c r="M576" s="142" t="str">
        <f>IFERROR(VLOOKUP(Text(A576,"m월 d일"),양력휴일,2,FALSE),IFERROR(VLOOKUP(Text(B576,"m월 d일"),음력휴일,2,FALSE),IFERROR(VLOOKUP(A576,양력지정휴일,2,FALSE), IFERROR(VLOOKUP(B576,음력지정휴일,2,FALSE), ""))))</f>
        <v/>
      </c>
      <c r="N576" s="128"/>
      <c r="O576" s="128" t="str">
        <f>IFERROR(VLOOKUP(N576,연차지정일수,2,FALSE),"")</f>
        <v/>
      </c>
      <c r="P576" s="143"/>
      <c r="Q576" s="2"/>
    </row>
    <row r="577">
      <c r="A577" s="129">
        <v>44772.0</v>
      </c>
      <c r="B577" s="129">
        <v>44744.0</v>
      </c>
      <c r="C577" s="128">
        <v>2022.0</v>
      </c>
      <c r="D577" s="128">
        <v>7.0</v>
      </c>
      <c r="E577" s="128">
        <v>4.0</v>
      </c>
      <c r="F577" s="128">
        <v>2022.0</v>
      </c>
      <c r="G577" s="128">
        <v>7.0</v>
      </c>
      <c r="H577" s="128">
        <v>30.0</v>
      </c>
      <c r="I577" s="128" t="s">
        <v>159</v>
      </c>
      <c r="J577" s="99"/>
      <c r="K577" s="99"/>
      <c r="L577" s="141" t="str">
        <f>IF(J577-K577=0,,IFERROR(K577-J577-휴게시간-VLOOKUP(A577,지정휴게시간,2,FALSE),K577-J577-휴게시간))</f>
        <v/>
      </c>
      <c r="M577" s="142" t="str">
        <f>IFERROR(VLOOKUP(Text(A577,"m월 d일"),양력휴일,2,FALSE),IFERROR(VLOOKUP(Text(B577,"m월 d일"),음력휴일,2,FALSE),IFERROR(VLOOKUP(A577,양력지정휴일,2,FALSE), IFERROR(VLOOKUP(B577,음력지정휴일,2,FALSE), ""))))</f>
        <v/>
      </c>
      <c r="N577" s="128"/>
      <c r="O577" s="128" t="str">
        <f>IFERROR(VLOOKUP(N577,연차지정일수,2,FALSE),"")</f>
        <v/>
      </c>
      <c r="P577" s="143"/>
      <c r="Q577" s="2"/>
    </row>
    <row r="578">
      <c r="A578" s="129">
        <v>44773.0</v>
      </c>
      <c r="B578" s="129">
        <v>44745.0</v>
      </c>
      <c r="C578" s="128">
        <v>2022.0</v>
      </c>
      <c r="D578" s="128">
        <v>7.0</v>
      </c>
      <c r="E578" s="128">
        <v>4.0</v>
      </c>
      <c r="F578" s="128">
        <v>2022.0</v>
      </c>
      <c r="G578" s="128">
        <v>7.0</v>
      </c>
      <c r="H578" s="128">
        <v>31.0</v>
      </c>
      <c r="I578" s="128" t="s">
        <v>156</v>
      </c>
      <c r="J578" s="99"/>
      <c r="K578" s="99"/>
      <c r="L578" s="141" t="str">
        <f>IF(J578-K578=0,,IFERROR(K578-J578-휴게시간-VLOOKUP(A578,지정휴게시간,2,FALSE),K578-J578-휴게시간))</f>
        <v/>
      </c>
      <c r="M578" s="142" t="str">
        <f>IFERROR(VLOOKUP(Text(A578,"m월 d일"),양력휴일,2,FALSE),IFERROR(VLOOKUP(Text(B578,"m월 d일"),음력휴일,2,FALSE),IFERROR(VLOOKUP(A578,양력지정휴일,2,FALSE), IFERROR(VLOOKUP(B578,음력지정휴일,2,FALSE), ""))))</f>
        <v/>
      </c>
      <c r="N578" s="128"/>
      <c r="O578" s="128" t="str">
        <f>IFERROR(VLOOKUP(N578,연차지정일수,2,FALSE),"")</f>
        <v/>
      </c>
      <c r="P578" s="143"/>
      <c r="Q578" s="2"/>
    </row>
    <row r="579">
      <c r="A579" s="129">
        <v>44774.0</v>
      </c>
      <c r="B579" s="129">
        <v>44746.0</v>
      </c>
      <c r="C579" s="128">
        <v>2022.0</v>
      </c>
      <c r="D579" s="128">
        <v>7.0</v>
      </c>
      <c r="E579" s="128">
        <v>1.0</v>
      </c>
      <c r="F579" s="128">
        <v>2022.0</v>
      </c>
      <c r="G579" s="128">
        <v>8.0</v>
      </c>
      <c r="H579" s="128">
        <v>1.0</v>
      </c>
      <c r="I579" s="128" t="s">
        <v>83</v>
      </c>
      <c r="J579" s="99"/>
      <c r="K579" s="99"/>
      <c r="L579" s="141" t="str">
        <f>IF(J579-K579=0,,IFERROR(K579-J579-휴게시간-VLOOKUP(A579,지정휴게시간,2,FALSE),K579-J579-휴게시간))</f>
        <v/>
      </c>
      <c r="M579" s="142" t="str">
        <f>IFERROR(VLOOKUP(Text(A579,"m월 d일"),양력휴일,2,FALSE),IFERROR(VLOOKUP(Text(B579,"m월 d일"),음력휴일,2,FALSE),IFERROR(VLOOKUP(A579,양력지정휴일,2,FALSE), IFERROR(VLOOKUP(B579,음력지정휴일,2,FALSE), ""))))</f>
        <v/>
      </c>
      <c r="N579" s="128"/>
      <c r="O579" s="128" t="str">
        <f>IFERROR(VLOOKUP(N579,연차지정일수,2,FALSE),"")</f>
        <v/>
      </c>
      <c r="P579" s="143"/>
      <c r="Q579" s="2"/>
    </row>
    <row r="580">
      <c r="A580" s="129">
        <v>44775.0</v>
      </c>
      <c r="B580" s="129">
        <v>44747.0</v>
      </c>
      <c r="C580" s="128">
        <v>2022.0</v>
      </c>
      <c r="D580" s="128">
        <v>7.0</v>
      </c>
      <c r="E580" s="128">
        <v>1.0</v>
      </c>
      <c r="F580" s="128">
        <v>2022.0</v>
      </c>
      <c r="G580" s="128">
        <v>8.0</v>
      </c>
      <c r="H580" s="128">
        <v>2.0</v>
      </c>
      <c r="I580" s="128" t="s">
        <v>160</v>
      </c>
      <c r="J580" s="99"/>
      <c r="K580" s="99"/>
      <c r="L580" s="141" t="str">
        <f>IF(J580-K580=0,,IFERROR(K580-J580-휴게시간-VLOOKUP(A580,지정휴게시간,2,FALSE),K580-J580-휴게시간))</f>
        <v/>
      </c>
      <c r="M580" s="142" t="str">
        <f>IFERROR(VLOOKUP(Text(A580,"m월 d일"),양력휴일,2,FALSE),IFERROR(VLOOKUP(Text(B580,"m월 d일"),음력휴일,2,FALSE),IFERROR(VLOOKUP(A580,양력지정휴일,2,FALSE), IFERROR(VLOOKUP(B580,음력지정휴일,2,FALSE), ""))))</f>
        <v/>
      </c>
      <c r="N580" s="128"/>
      <c r="O580" s="128" t="str">
        <f>IFERROR(VLOOKUP(N580,연차지정일수,2,FALSE),"")</f>
        <v/>
      </c>
      <c r="P580" s="143"/>
      <c r="Q580" s="2"/>
    </row>
    <row r="581">
      <c r="A581" s="129">
        <v>44776.0</v>
      </c>
      <c r="B581" s="129">
        <v>44748.0</v>
      </c>
      <c r="C581" s="128">
        <v>2022.0</v>
      </c>
      <c r="D581" s="128">
        <v>7.0</v>
      </c>
      <c r="E581" s="128">
        <v>1.0</v>
      </c>
      <c r="F581" s="128">
        <v>2022.0</v>
      </c>
      <c r="G581" s="128">
        <v>8.0</v>
      </c>
      <c r="H581" s="128">
        <v>3.0</v>
      </c>
      <c r="I581" s="128" t="s">
        <v>161</v>
      </c>
      <c r="J581" s="99"/>
      <c r="K581" s="99"/>
      <c r="L581" s="141" t="str">
        <f>IF(J581-K581=0,,IFERROR(K581-J581-휴게시간-VLOOKUP(A581,지정휴게시간,2,FALSE),K581-J581-휴게시간))</f>
        <v/>
      </c>
      <c r="M581" s="142" t="str">
        <f>IFERROR(VLOOKUP(Text(A581,"m월 d일"),양력휴일,2,FALSE),IFERROR(VLOOKUP(Text(B581,"m월 d일"),음력휴일,2,FALSE),IFERROR(VLOOKUP(A581,양력지정휴일,2,FALSE), IFERROR(VLOOKUP(B581,음력지정휴일,2,FALSE), ""))))</f>
        <v/>
      </c>
      <c r="N581" s="128"/>
      <c r="O581" s="128" t="str">
        <f>IFERROR(VLOOKUP(N581,연차지정일수,2,FALSE),"")</f>
        <v/>
      </c>
      <c r="P581" s="143"/>
      <c r="Q581" s="2"/>
    </row>
    <row r="582">
      <c r="A582" s="129">
        <v>44777.0</v>
      </c>
      <c r="B582" s="129">
        <v>44749.0</v>
      </c>
      <c r="C582" s="128">
        <v>2022.0</v>
      </c>
      <c r="D582" s="128">
        <v>7.0</v>
      </c>
      <c r="E582" s="128">
        <v>1.0</v>
      </c>
      <c r="F582" s="128">
        <v>2022.0</v>
      </c>
      <c r="G582" s="128">
        <v>8.0</v>
      </c>
      <c r="H582" s="128">
        <v>4.0</v>
      </c>
      <c r="I582" s="128" t="s">
        <v>162</v>
      </c>
      <c r="J582" s="99"/>
      <c r="K582" s="99"/>
      <c r="L582" s="141" t="str">
        <f>IF(J582-K582=0,,IFERROR(K582-J582-휴게시간-VLOOKUP(A582,지정휴게시간,2,FALSE),K582-J582-휴게시간))</f>
        <v/>
      </c>
      <c r="M582" s="142" t="str">
        <f>IFERROR(VLOOKUP(Text(A582,"m월 d일"),양력휴일,2,FALSE),IFERROR(VLOOKUP(Text(B582,"m월 d일"),음력휴일,2,FALSE),IFERROR(VLOOKUP(A582,양력지정휴일,2,FALSE), IFERROR(VLOOKUP(B582,음력지정휴일,2,FALSE), ""))))</f>
        <v/>
      </c>
      <c r="N582" s="128"/>
      <c r="O582" s="128" t="str">
        <f>IFERROR(VLOOKUP(N582,연차지정일수,2,FALSE),"")</f>
        <v/>
      </c>
      <c r="P582" s="143"/>
      <c r="Q582" s="2"/>
    </row>
    <row r="583">
      <c r="A583" s="129">
        <v>44778.0</v>
      </c>
      <c r="B583" s="129">
        <v>44750.0</v>
      </c>
      <c r="C583" s="128">
        <v>2022.0</v>
      </c>
      <c r="D583" s="128">
        <v>7.0</v>
      </c>
      <c r="E583" s="128">
        <v>1.0</v>
      </c>
      <c r="F583" s="128">
        <v>2022.0</v>
      </c>
      <c r="G583" s="128">
        <v>8.0</v>
      </c>
      <c r="H583" s="128">
        <v>5.0</v>
      </c>
      <c r="I583" s="128" t="s">
        <v>158</v>
      </c>
      <c r="J583" s="99"/>
      <c r="K583" s="99"/>
      <c r="L583" s="141" t="str">
        <f>IF(J583-K583=0,,IFERROR(K583-J583-휴게시간-VLOOKUP(A583,지정휴게시간,2,FALSE),K583-J583-휴게시간))</f>
        <v/>
      </c>
      <c r="M583" s="142" t="str">
        <f>IFERROR(VLOOKUP(Text(A583,"m월 d일"),양력휴일,2,FALSE),IFERROR(VLOOKUP(Text(B583,"m월 d일"),음력휴일,2,FALSE),IFERROR(VLOOKUP(A583,양력지정휴일,2,FALSE), IFERROR(VLOOKUP(B583,음력지정휴일,2,FALSE), ""))))</f>
        <v/>
      </c>
      <c r="N583" s="128"/>
      <c r="O583" s="128" t="str">
        <f>IFERROR(VLOOKUP(N583,연차지정일수,2,FALSE),"")</f>
        <v/>
      </c>
      <c r="P583" s="143"/>
      <c r="Q583" s="2"/>
    </row>
    <row r="584">
      <c r="A584" s="129">
        <v>44779.0</v>
      </c>
      <c r="B584" s="129">
        <v>44751.0</v>
      </c>
      <c r="C584" s="128">
        <v>2022.0</v>
      </c>
      <c r="D584" s="128">
        <v>7.0</v>
      </c>
      <c r="E584" s="128">
        <v>1.0</v>
      </c>
      <c r="F584" s="128">
        <v>2022.0</v>
      </c>
      <c r="G584" s="128">
        <v>8.0</v>
      </c>
      <c r="H584" s="128">
        <v>6.0</v>
      </c>
      <c r="I584" s="128" t="s">
        <v>159</v>
      </c>
      <c r="J584" s="99"/>
      <c r="K584" s="99"/>
      <c r="L584" s="141" t="str">
        <f>IF(J584-K584=0,,IFERROR(K584-J584-휴게시간-VLOOKUP(A584,지정휴게시간,2,FALSE),K584-J584-휴게시간))</f>
        <v/>
      </c>
      <c r="M584" s="142" t="str">
        <f>IFERROR(VLOOKUP(Text(A584,"m월 d일"),양력휴일,2,FALSE),IFERROR(VLOOKUP(Text(B584,"m월 d일"),음력휴일,2,FALSE),IFERROR(VLOOKUP(A584,양력지정휴일,2,FALSE), IFERROR(VLOOKUP(B584,음력지정휴일,2,FALSE), ""))))</f>
        <v/>
      </c>
      <c r="N584" s="128"/>
      <c r="O584" s="128" t="str">
        <f>IFERROR(VLOOKUP(N584,연차지정일수,2,FALSE),"")</f>
        <v/>
      </c>
      <c r="P584" s="143"/>
      <c r="Q584" s="2"/>
    </row>
    <row r="585">
      <c r="A585" s="129">
        <v>44780.0</v>
      </c>
      <c r="B585" s="129">
        <v>44752.0</v>
      </c>
      <c r="C585" s="128">
        <v>2022.0</v>
      </c>
      <c r="D585" s="128">
        <v>7.0</v>
      </c>
      <c r="E585" s="128">
        <v>1.0</v>
      </c>
      <c r="F585" s="128">
        <v>2022.0</v>
      </c>
      <c r="G585" s="128">
        <v>8.0</v>
      </c>
      <c r="H585" s="128">
        <v>7.0</v>
      </c>
      <c r="I585" s="128" t="s">
        <v>156</v>
      </c>
      <c r="J585" s="99"/>
      <c r="K585" s="99"/>
      <c r="L585" s="141" t="str">
        <f>IF(J585-K585=0,,IFERROR(K585-J585-휴게시간-VLOOKUP(A585,지정휴게시간,2,FALSE),K585-J585-휴게시간))</f>
        <v/>
      </c>
      <c r="M585" s="142" t="str">
        <f>IFERROR(VLOOKUP(Text(A585,"m월 d일"),양력휴일,2,FALSE),IFERROR(VLOOKUP(Text(B585,"m월 d일"),음력휴일,2,FALSE),IFERROR(VLOOKUP(A585,양력지정휴일,2,FALSE), IFERROR(VLOOKUP(B585,음력지정휴일,2,FALSE), ""))))</f>
        <v/>
      </c>
      <c r="N585" s="128"/>
      <c r="O585" s="128" t="str">
        <f>IFERROR(VLOOKUP(N585,연차지정일수,2,FALSE),"")</f>
        <v/>
      </c>
      <c r="P585" s="143"/>
      <c r="Q585" s="2"/>
    </row>
    <row r="586">
      <c r="A586" s="129">
        <v>44781.0</v>
      </c>
      <c r="B586" s="129">
        <v>44753.0</v>
      </c>
      <c r="C586" s="128">
        <v>2022.0</v>
      </c>
      <c r="D586" s="128">
        <v>8.0</v>
      </c>
      <c r="E586" s="128">
        <v>2.0</v>
      </c>
      <c r="F586" s="128">
        <v>2022.0</v>
      </c>
      <c r="G586" s="128">
        <v>8.0</v>
      </c>
      <c r="H586" s="128">
        <v>8.0</v>
      </c>
      <c r="I586" s="128" t="s">
        <v>83</v>
      </c>
      <c r="J586" s="99"/>
      <c r="K586" s="99"/>
      <c r="L586" s="141" t="str">
        <f>IF(J586-K586=0,,IFERROR(K586-J586-휴게시간-VLOOKUP(A586,지정휴게시간,2,FALSE),K586-J586-휴게시간))</f>
        <v/>
      </c>
      <c r="M586" s="142" t="str">
        <f>IFERROR(VLOOKUP(Text(A586,"m월 d일"),양력휴일,2,FALSE),IFERROR(VLOOKUP(Text(B586,"m월 d일"),음력휴일,2,FALSE),IFERROR(VLOOKUP(A586,양력지정휴일,2,FALSE), IFERROR(VLOOKUP(B586,음력지정휴일,2,FALSE), ""))))</f>
        <v/>
      </c>
      <c r="N586" s="128"/>
      <c r="O586" s="128" t="str">
        <f>IFERROR(VLOOKUP(N586,연차지정일수,2,FALSE),"")</f>
        <v/>
      </c>
      <c r="P586" s="143"/>
      <c r="Q586" s="2"/>
    </row>
    <row r="587">
      <c r="A587" s="129">
        <v>44782.0</v>
      </c>
      <c r="B587" s="129">
        <v>44754.0</v>
      </c>
      <c r="C587" s="128">
        <v>2022.0</v>
      </c>
      <c r="D587" s="128">
        <v>8.0</v>
      </c>
      <c r="E587" s="128">
        <v>2.0</v>
      </c>
      <c r="F587" s="128">
        <v>2022.0</v>
      </c>
      <c r="G587" s="128">
        <v>8.0</v>
      </c>
      <c r="H587" s="128">
        <v>9.0</v>
      </c>
      <c r="I587" s="128" t="s">
        <v>160</v>
      </c>
      <c r="J587" s="99"/>
      <c r="K587" s="99"/>
      <c r="L587" s="141" t="str">
        <f>IF(J587-K587=0,,IFERROR(K587-J587-휴게시간-VLOOKUP(A587,지정휴게시간,2,FALSE),K587-J587-휴게시간))</f>
        <v/>
      </c>
      <c r="M587" s="142" t="str">
        <f>IFERROR(VLOOKUP(Text(A587,"m월 d일"),양력휴일,2,FALSE),IFERROR(VLOOKUP(Text(B587,"m월 d일"),음력휴일,2,FALSE),IFERROR(VLOOKUP(A587,양력지정휴일,2,FALSE), IFERROR(VLOOKUP(B587,음력지정휴일,2,FALSE), ""))))</f>
        <v/>
      </c>
      <c r="N587" s="128"/>
      <c r="O587" s="128" t="str">
        <f>IFERROR(VLOOKUP(N587,연차지정일수,2,FALSE),"")</f>
        <v/>
      </c>
      <c r="P587" s="143"/>
      <c r="Q587" s="2"/>
    </row>
    <row r="588">
      <c r="A588" s="129">
        <v>44783.0</v>
      </c>
      <c r="B588" s="129">
        <v>44755.0</v>
      </c>
      <c r="C588" s="128">
        <v>2022.0</v>
      </c>
      <c r="D588" s="128">
        <v>8.0</v>
      </c>
      <c r="E588" s="128">
        <v>2.0</v>
      </c>
      <c r="F588" s="128">
        <v>2022.0</v>
      </c>
      <c r="G588" s="128">
        <v>8.0</v>
      </c>
      <c r="H588" s="128">
        <v>10.0</v>
      </c>
      <c r="I588" s="128" t="s">
        <v>161</v>
      </c>
      <c r="J588" s="99"/>
      <c r="K588" s="99"/>
      <c r="L588" s="141" t="str">
        <f>IF(J588-K588=0,,IFERROR(K588-J588-휴게시간-VLOOKUP(A588,지정휴게시간,2,FALSE),K588-J588-휴게시간))</f>
        <v/>
      </c>
      <c r="M588" s="142" t="str">
        <f>IFERROR(VLOOKUP(Text(A588,"m월 d일"),양력휴일,2,FALSE),IFERROR(VLOOKUP(Text(B588,"m월 d일"),음력휴일,2,FALSE),IFERROR(VLOOKUP(A588,양력지정휴일,2,FALSE), IFERROR(VLOOKUP(B588,음력지정휴일,2,FALSE), ""))))</f>
        <v/>
      </c>
      <c r="N588" s="128"/>
      <c r="O588" s="128" t="str">
        <f>IFERROR(VLOOKUP(N588,연차지정일수,2,FALSE),"")</f>
        <v/>
      </c>
      <c r="P588" s="143"/>
      <c r="Q588" s="2"/>
    </row>
    <row r="589">
      <c r="A589" s="129">
        <v>44784.0</v>
      </c>
      <c r="B589" s="129">
        <v>44756.0</v>
      </c>
      <c r="C589" s="128">
        <v>2022.0</v>
      </c>
      <c r="D589" s="128">
        <v>8.0</v>
      </c>
      <c r="E589" s="128">
        <v>2.0</v>
      </c>
      <c r="F589" s="128">
        <v>2022.0</v>
      </c>
      <c r="G589" s="128">
        <v>8.0</v>
      </c>
      <c r="H589" s="128">
        <v>11.0</v>
      </c>
      <c r="I589" s="128" t="s">
        <v>162</v>
      </c>
      <c r="J589" s="99"/>
      <c r="K589" s="99"/>
      <c r="L589" s="141" t="str">
        <f>IF(J589-K589=0,,IFERROR(K589-J589-휴게시간-VLOOKUP(A589,지정휴게시간,2,FALSE),K589-J589-휴게시간))</f>
        <v/>
      </c>
      <c r="M589" s="142" t="str">
        <f>IFERROR(VLOOKUP(Text(A589,"m월 d일"),양력휴일,2,FALSE),IFERROR(VLOOKUP(Text(B589,"m월 d일"),음력휴일,2,FALSE),IFERROR(VLOOKUP(A589,양력지정휴일,2,FALSE), IFERROR(VLOOKUP(B589,음력지정휴일,2,FALSE), ""))))</f>
        <v/>
      </c>
      <c r="N589" s="128"/>
      <c r="O589" s="128" t="str">
        <f>IFERROR(VLOOKUP(N589,연차지정일수,2,FALSE),"")</f>
        <v/>
      </c>
      <c r="P589" s="143"/>
      <c r="Q589" s="2"/>
    </row>
    <row r="590">
      <c r="A590" s="129">
        <v>44785.0</v>
      </c>
      <c r="B590" s="129">
        <v>44757.0</v>
      </c>
      <c r="C590" s="128">
        <v>2022.0</v>
      </c>
      <c r="D590" s="128">
        <v>8.0</v>
      </c>
      <c r="E590" s="128">
        <v>2.0</v>
      </c>
      <c r="F590" s="128">
        <v>2022.0</v>
      </c>
      <c r="G590" s="128">
        <v>8.0</v>
      </c>
      <c r="H590" s="128">
        <v>12.0</v>
      </c>
      <c r="I590" s="128" t="s">
        <v>158</v>
      </c>
      <c r="J590" s="99"/>
      <c r="K590" s="99"/>
      <c r="L590" s="141" t="str">
        <f>IF(J590-K590=0,,IFERROR(K590-J590-휴게시간-VLOOKUP(A590,지정휴게시간,2,FALSE),K590-J590-휴게시간))</f>
        <v/>
      </c>
      <c r="M590" s="142" t="str">
        <f>IFERROR(VLOOKUP(Text(A590,"m월 d일"),양력휴일,2,FALSE),IFERROR(VLOOKUP(Text(B590,"m월 d일"),음력휴일,2,FALSE),IFERROR(VLOOKUP(A590,양력지정휴일,2,FALSE), IFERROR(VLOOKUP(B590,음력지정휴일,2,FALSE), ""))))</f>
        <v/>
      </c>
      <c r="N590" s="128"/>
      <c r="O590" s="128" t="str">
        <f>IFERROR(VLOOKUP(N590,연차지정일수,2,FALSE),"")</f>
        <v/>
      </c>
      <c r="P590" s="143"/>
      <c r="Q590" s="2"/>
    </row>
    <row r="591">
      <c r="A591" s="129">
        <v>44786.0</v>
      </c>
      <c r="B591" s="129">
        <v>44758.0</v>
      </c>
      <c r="C591" s="128">
        <v>2022.0</v>
      </c>
      <c r="D591" s="128">
        <v>8.0</v>
      </c>
      <c r="E591" s="128">
        <v>2.0</v>
      </c>
      <c r="F591" s="128">
        <v>2022.0</v>
      </c>
      <c r="G591" s="128">
        <v>8.0</v>
      </c>
      <c r="H591" s="128">
        <v>13.0</v>
      </c>
      <c r="I591" s="128" t="s">
        <v>159</v>
      </c>
      <c r="J591" s="99"/>
      <c r="K591" s="99"/>
      <c r="L591" s="141" t="str">
        <f>IF(J591-K591=0,,IFERROR(K591-J591-휴게시간-VLOOKUP(A591,지정휴게시간,2,FALSE),K591-J591-휴게시간))</f>
        <v/>
      </c>
      <c r="M591" s="142" t="str">
        <f>IFERROR(VLOOKUP(Text(A591,"m월 d일"),양력휴일,2,FALSE),IFERROR(VLOOKUP(Text(B591,"m월 d일"),음력휴일,2,FALSE),IFERROR(VLOOKUP(A591,양력지정휴일,2,FALSE), IFERROR(VLOOKUP(B591,음력지정휴일,2,FALSE), ""))))</f>
        <v/>
      </c>
      <c r="N591" s="128"/>
      <c r="O591" s="128" t="str">
        <f>IFERROR(VLOOKUP(N591,연차지정일수,2,FALSE),"")</f>
        <v/>
      </c>
      <c r="P591" s="143"/>
      <c r="Q591" s="2"/>
    </row>
    <row r="592">
      <c r="A592" s="129">
        <v>44787.0</v>
      </c>
      <c r="B592" s="129">
        <v>44759.0</v>
      </c>
      <c r="C592" s="128">
        <v>2022.0</v>
      </c>
      <c r="D592" s="128">
        <v>8.0</v>
      </c>
      <c r="E592" s="128">
        <v>2.0</v>
      </c>
      <c r="F592" s="128">
        <v>2022.0</v>
      </c>
      <c r="G592" s="128">
        <v>8.0</v>
      </c>
      <c r="H592" s="128">
        <v>14.0</v>
      </c>
      <c r="I592" s="128" t="s">
        <v>156</v>
      </c>
      <c r="J592" s="99"/>
      <c r="K592" s="99"/>
      <c r="L592" s="141" t="str">
        <f>IF(J592-K592=0,,IFERROR(K592-J592-휴게시간-VLOOKUP(A592,지정휴게시간,2,FALSE),K592-J592-휴게시간))</f>
        <v/>
      </c>
      <c r="M592" s="142" t="str">
        <f>IFERROR(VLOOKUP(Text(A592,"m월 d일"),양력휴일,2,FALSE),IFERROR(VLOOKUP(Text(B592,"m월 d일"),음력휴일,2,FALSE),IFERROR(VLOOKUP(A592,양력지정휴일,2,FALSE), IFERROR(VLOOKUP(B592,음력지정휴일,2,FALSE), ""))))</f>
        <v/>
      </c>
      <c r="N592" s="128"/>
      <c r="O592" s="128" t="str">
        <f>IFERROR(VLOOKUP(N592,연차지정일수,2,FALSE),"")</f>
        <v/>
      </c>
      <c r="P592" s="143"/>
      <c r="Q592" s="2"/>
    </row>
    <row r="593">
      <c r="A593" s="129">
        <v>44788.0</v>
      </c>
      <c r="B593" s="129">
        <v>44760.0</v>
      </c>
      <c r="C593" s="128">
        <v>2022.0</v>
      </c>
      <c r="D593" s="128">
        <v>8.0</v>
      </c>
      <c r="E593" s="128">
        <v>3.0</v>
      </c>
      <c r="F593" s="128">
        <v>2022.0</v>
      </c>
      <c r="G593" s="128">
        <v>8.0</v>
      </c>
      <c r="H593" s="128">
        <v>15.0</v>
      </c>
      <c r="I593" s="128" t="s">
        <v>83</v>
      </c>
      <c r="J593" s="99"/>
      <c r="K593" s="99"/>
      <c r="L593" s="141" t="str">
        <f>IF(J593-K593=0,,IFERROR(K593-J593-휴게시간-VLOOKUP(A593,지정휴게시간,2,FALSE),K593-J593-휴게시간))</f>
        <v/>
      </c>
      <c r="M593" s="142" t="str">
        <f>IFERROR(VLOOKUP(Text(A593,"m월 d일"),양력휴일,2,FALSE),IFERROR(VLOOKUP(Text(B593,"m월 d일"),음력휴일,2,FALSE),IFERROR(VLOOKUP(A593,양력지정휴일,2,FALSE), IFERROR(VLOOKUP(B593,음력지정휴일,2,FALSE), ""))))</f>
        <v>광복절</v>
      </c>
      <c r="N593" s="128"/>
      <c r="O593" s="128" t="str">
        <f>IFERROR(VLOOKUP(N593,연차지정일수,2,FALSE),"")</f>
        <v/>
      </c>
      <c r="P593" s="143"/>
      <c r="Q593" s="2"/>
    </row>
    <row r="594">
      <c r="A594" s="129">
        <v>44789.0</v>
      </c>
      <c r="B594" s="129">
        <v>44761.0</v>
      </c>
      <c r="C594" s="128">
        <v>2022.0</v>
      </c>
      <c r="D594" s="128">
        <v>8.0</v>
      </c>
      <c r="E594" s="128">
        <v>3.0</v>
      </c>
      <c r="F594" s="128">
        <v>2022.0</v>
      </c>
      <c r="G594" s="128">
        <v>8.0</v>
      </c>
      <c r="H594" s="128">
        <v>16.0</v>
      </c>
      <c r="I594" s="128" t="s">
        <v>160</v>
      </c>
      <c r="J594" s="99"/>
      <c r="K594" s="99"/>
      <c r="L594" s="141" t="str">
        <f>IF(J594-K594=0,,IFERROR(K594-J594-휴게시간-VLOOKUP(A594,지정휴게시간,2,FALSE),K594-J594-휴게시간))</f>
        <v/>
      </c>
      <c r="M594" s="142" t="str">
        <f>IFERROR(VLOOKUP(Text(A594,"m월 d일"),양력휴일,2,FALSE),IFERROR(VLOOKUP(Text(B594,"m월 d일"),음력휴일,2,FALSE),IFERROR(VLOOKUP(A594,양력지정휴일,2,FALSE), IFERROR(VLOOKUP(B594,음력지정휴일,2,FALSE), ""))))</f>
        <v/>
      </c>
      <c r="N594" s="128"/>
      <c r="O594" s="128" t="str">
        <f>IFERROR(VLOOKUP(N594,연차지정일수,2,FALSE),"")</f>
        <v/>
      </c>
      <c r="P594" s="143"/>
      <c r="Q594" s="2"/>
    </row>
    <row r="595">
      <c r="A595" s="129">
        <v>44790.0</v>
      </c>
      <c r="B595" s="129">
        <v>44762.0</v>
      </c>
      <c r="C595" s="128">
        <v>2022.0</v>
      </c>
      <c r="D595" s="128">
        <v>8.0</v>
      </c>
      <c r="E595" s="128">
        <v>3.0</v>
      </c>
      <c r="F595" s="128">
        <v>2022.0</v>
      </c>
      <c r="G595" s="128">
        <v>8.0</v>
      </c>
      <c r="H595" s="128">
        <v>17.0</v>
      </c>
      <c r="I595" s="128" t="s">
        <v>161</v>
      </c>
      <c r="J595" s="99"/>
      <c r="K595" s="99"/>
      <c r="L595" s="141" t="str">
        <f>IF(J595-K595=0,,IFERROR(K595-J595-휴게시간-VLOOKUP(A595,지정휴게시간,2,FALSE),K595-J595-휴게시간))</f>
        <v/>
      </c>
      <c r="M595" s="142" t="str">
        <f>IFERROR(VLOOKUP(Text(A595,"m월 d일"),양력휴일,2,FALSE),IFERROR(VLOOKUP(Text(B595,"m월 d일"),음력휴일,2,FALSE),IFERROR(VLOOKUP(A595,양력지정휴일,2,FALSE), IFERROR(VLOOKUP(B595,음력지정휴일,2,FALSE), ""))))</f>
        <v/>
      </c>
      <c r="N595" s="128"/>
      <c r="O595" s="128" t="str">
        <f>IFERROR(VLOOKUP(N595,연차지정일수,2,FALSE),"")</f>
        <v/>
      </c>
      <c r="P595" s="143"/>
      <c r="Q595" s="2"/>
    </row>
    <row r="596">
      <c r="A596" s="129">
        <v>44791.0</v>
      </c>
      <c r="B596" s="129">
        <v>44763.0</v>
      </c>
      <c r="C596" s="128">
        <v>2022.0</v>
      </c>
      <c r="D596" s="128">
        <v>8.0</v>
      </c>
      <c r="E596" s="128">
        <v>3.0</v>
      </c>
      <c r="F596" s="128">
        <v>2022.0</v>
      </c>
      <c r="G596" s="128">
        <v>8.0</v>
      </c>
      <c r="H596" s="128">
        <v>18.0</v>
      </c>
      <c r="I596" s="128" t="s">
        <v>162</v>
      </c>
      <c r="J596" s="99"/>
      <c r="K596" s="99"/>
      <c r="L596" s="141" t="str">
        <f>IF(J596-K596=0,,IFERROR(K596-J596-휴게시간-VLOOKUP(A596,지정휴게시간,2,FALSE),K596-J596-휴게시간))</f>
        <v/>
      </c>
      <c r="M596" s="142" t="str">
        <f>IFERROR(VLOOKUP(Text(A596,"m월 d일"),양력휴일,2,FALSE),IFERROR(VLOOKUP(Text(B596,"m월 d일"),음력휴일,2,FALSE),IFERROR(VLOOKUP(A596,양력지정휴일,2,FALSE), IFERROR(VLOOKUP(B596,음력지정휴일,2,FALSE), ""))))</f>
        <v/>
      </c>
      <c r="N596" s="128"/>
      <c r="O596" s="128" t="str">
        <f>IFERROR(VLOOKUP(N596,연차지정일수,2,FALSE),"")</f>
        <v/>
      </c>
      <c r="P596" s="143"/>
      <c r="Q596" s="2"/>
    </row>
    <row r="597">
      <c r="A597" s="129">
        <v>44792.0</v>
      </c>
      <c r="B597" s="129">
        <v>44764.0</v>
      </c>
      <c r="C597" s="128">
        <v>2022.0</v>
      </c>
      <c r="D597" s="128">
        <v>8.0</v>
      </c>
      <c r="E597" s="128">
        <v>3.0</v>
      </c>
      <c r="F597" s="128">
        <v>2022.0</v>
      </c>
      <c r="G597" s="128">
        <v>8.0</v>
      </c>
      <c r="H597" s="128">
        <v>19.0</v>
      </c>
      <c r="I597" s="128" t="s">
        <v>158</v>
      </c>
      <c r="J597" s="99"/>
      <c r="K597" s="99"/>
      <c r="L597" s="141" t="str">
        <f>IF(J597-K597=0,,IFERROR(K597-J597-휴게시간-VLOOKUP(A597,지정휴게시간,2,FALSE),K597-J597-휴게시간))</f>
        <v/>
      </c>
      <c r="M597" s="142" t="str">
        <f>IFERROR(VLOOKUP(Text(A597,"m월 d일"),양력휴일,2,FALSE),IFERROR(VLOOKUP(Text(B597,"m월 d일"),음력휴일,2,FALSE),IFERROR(VLOOKUP(A597,양력지정휴일,2,FALSE), IFERROR(VLOOKUP(B597,음력지정휴일,2,FALSE), ""))))</f>
        <v/>
      </c>
      <c r="N597" s="128"/>
      <c r="O597" s="128" t="str">
        <f>IFERROR(VLOOKUP(N597,연차지정일수,2,FALSE),"")</f>
        <v/>
      </c>
      <c r="P597" s="143"/>
      <c r="Q597" s="2"/>
    </row>
    <row r="598">
      <c r="A598" s="129">
        <v>44793.0</v>
      </c>
      <c r="B598" s="129">
        <v>44765.0</v>
      </c>
      <c r="C598" s="128">
        <v>2022.0</v>
      </c>
      <c r="D598" s="128">
        <v>8.0</v>
      </c>
      <c r="E598" s="128">
        <v>3.0</v>
      </c>
      <c r="F598" s="128">
        <v>2022.0</v>
      </c>
      <c r="G598" s="128">
        <v>8.0</v>
      </c>
      <c r="H598" s="128">
        <v>20.0</v>
      </c>
      <c r="I598" s="128" t="s">
        <v>159</v>
      </c>
      <c r="J598" s="99"/>
      <c r="K598" s="99"/>
      <c r="L598" s="141" t="str">
        <f>IF(J598-K598=0,,IFERROR(K598-J598-휴게시간-VLOOKUP(A598,지정휴게시간,2,FALSE),K598-J598-휴게시간))</f>
        <v/>
      </c>
      <c r="M598" s="142" t="str">
        <f>IFERROR(VLOOKUP(Text(A598,"m월 d일"),양력휴일,2,FALSE),IFERROR(VLOOKUP(Text(B598,"m월 d일"),음력휴일,2,FALSE),IFERROR(VLOOKUP(A598,양력지정휴일,2,FALSE), IFERROR(VLOOKUP(B598,음력지정휴일,2,FALSE), ""))))</f>
        <v/>
      </c>
      <c r="N598" s="128"/>
      <c r="O598" s="128" t="str">
        <f>IFERROR(VLOOKUP(N598,연차지정일수,2,FALSE),"")</f>
        <v/>
      </c>
      <c r="P598" s="143"/>
      <c r="Q598" s="2"/>
    </row>
    <row r="599">
      <c r="A599" s="129">
        <v>44794.0</v>
      </c>
      <c r="B599" s="129">
        <v>44766.0</v>
      </c>
      <c r="C599" s="128">
        <v>2022.0</v>
      </c>
      <c r="D599" s="128">
        <v>8.0</v>
      </c>
      <c r="E599" s="128">
        <v>3.0</v>
      </c>
      <c r="F599" s="128">
        <v>2022.0</v>
      </c>
      <c r="G599" s="128">
        <v>8.0</v>
      </c>
      <c r="H599" s="128">
        <v>21.0</v>
      </c>
      <c r="I599" s="128" t="s">
        <v>156</v>
      </c>
      <c r="J599" s="99"/>
      <c r="K599" s="99"/>
      <c r="L599" s="141" t="str">
        <f>IF(J599-K599=0,,IFERROR(K599-J599-휴게시간-VLOOKUP(A599,지정휴게시간,2,FALSE),K599-J599-휴게시간))</f>
        <v/>
      </c>
      <c r="M599" s="142" t="str">
        <f>IFERROR(VLOOKUP(Text(A599,"m월 d일"),양력휴일,2,FALSE),IFERROR(VLOOKUP(Text(B599,"m월 d일"),음력휴일,2,FALSE),IFERROR(VLOOKUP(A599,양력지정휴일,2,FALSE), IFERROR(VLOOKUP(B599,음력지정휴일,2,FALSE), ""))))</f>
        <v/>
      </c>
      <c r="N599" s="128"/>
      <c r="O599" s="128" t="str">
        <f>IFERROR(VLOOKUP(N599,연차지정일수,2,FALSE),"")</f>
        <v/>
      </c>
      <c r="P599" s="143"/>
      <c r="Q599" s="2"/>
    </row>
    <row r="600">
      <c r="A600" s="129">
        <v>44795.0</v>
      </c>
      <c r="B600" s="129">
        <v>44767.0</v>
      </c>
      <c r="C600" s="128">
        <v>2022.0</v>
      </c>
      <c r="D600" s="128">
        <v>8.0</v>
      </c>
      <c r="E600" s="128">
        <v>4.0</v>
      </c>
      <c r="F600" s="128">
        <v>2022.0</v>
      </c>
      <c r="G600" s="128">
        <v>8.0</v>
      </c>
      <c r="H600" s="128">
        <v>22.0</v>
      </c>
      <c r="I600" s="128" t="s">
        <v>83</v>
      </c>
      <c r="J600" s="99"/>
      <c r="K600" s="99"/>
      <c r="L600" s="141" t="str">
        <f>IF(J600-K600=0,,IFERROR(K600-J600-휴게시간-VLOOKUP(A600,지정휴게시간,2,FALSE),K600-J600-휴게시간))</f>
        <v/>
      </c>
      <c r="M600" s="142" t="str">
        <f>IFERROR(VLOOKUP(Text(A600,"m월 d일"),양력휴일,2,FALSE),IFERROR(VLOOKUP(Text(B600,"m월 d일"),음력휴일,2,FALSE),IFERROR(VLOOKUP(A600,양력지정휴일,2,FALSE), IFERROR(VLOOKUP(B600,음력지정휴일,2,FALSE), ""))))</f>
        <v/>
      </c>
      <c r="N600" s="128"/>
      <c r="O600" s="128" t="str">
        <f>IFERROR(VLOOKUP(N600,연차지정일수,2,FALSE),"")</f>
        <v/>
      </c>
      <c r="P600" s="143"/>
      <c r="Q600" s="2"/>
    </row>
    <row r="601">
      <c r="A601" s="129">
        <v>44796.0</v>
      </c>
      <c r="B601" s="129">
        <v>44768.0</v>
      </c>
      <c r="C601" s="128">
        <v>2022.0</v>
      </c>
      <c r="D601" s="128">
        <v>8.0</v>
      </c>
      <c r="E601" s="128">
        <v>4.0</v>
      </c>
      <c r="F601" s="128">
        <v>2022.0</v>
      </c>
      <c r="G601" s="128">
        <v>8.0</v>
      </c>
      <c r="H601" s="128">
        <v>23.0</v>
      </c>
      <c r="I601" s="128" t="s">
        <v>160</v>
      </c>
      <c r="J601" s="99"/>
      <c r="K601" s="99"/>
      <c r="L601" s="141" t="str">
        <f>IF(J601-K601=0,,IFERROR(K601-J601-휴게시간-VLOOKUP(A601,지정휴게시간,2,FALSE),K601-J601-휴게시간))</f>
        <v/>
      </c>
      <c r="M601" s="142" t="str">
        <f>IFERROR(VLOOKUP(Text(A601,"m월 d일"),양력휴일,2,FALSE),IFERROR(VLOOKUP(Text(B601,"m월 d일"),음력휴일,2,FALSE),IFERROR(VLOOKUP(A601,양력지정휴일,2,FALSE), IFERROR(VLOOKUP(B601,음력지정휴일,2,FALSE), ""))))</f>
        <v/>
      </c>
      <c r="N601" s="128"/>
      <c r="O601" s="128" t="str">
        <f>IFERROR(VLOOKUP(N601,연차지정일수,2,FALSE),"")</f>
        <v/>
      </c>
      <c r="P601" s="143"/>
      <c r="Q601" s="2"/>
    </row>
    <row r="602">
      <c r="A602" s="129">
        <v>44797.0</v>
      </c>
      <c r="B602" s="129">
        <v>44769.0</v>
      </c>
      <c r="C602" s="128">
        <v>2022.0</v>
      </c>
      <c r="D602" s="128">
        <v>8.0</v>
      </c>
      <c r="E602" s="128">
        <v>4.0</v>
      </c>
      <c r="F602" s="128">
        <v>2022.0</v>
      </c>
      <c r="G602" s="128">
        <v>8.0</v>
      </c>
      <c r="H602" s="128">
        <v>24.0</v>
      </c>
      <c r="I602" s="128" t="s">
        <v>161</v>
      </c>
      <c r="J602" s="99"/>
      <c r="K602" s="99"/>
      <c r="L602" s="141" t="str">
        <f>IF(J602-K602=0,,IFERROR(K602-J602-휴게시간-VLOOKUP(A602,지정휴게시간,2,FALSE),K602-J602-휴게시간))</f>
        <v/>
      </c>
      <c r="M602" s="142" t="str">
        <f>IFERROR(VLOOKUP(Text(A602,"m월 d일"),양력휴일,2,FALSE),IFERROR(VLOOKUP(Text(B602,"m월 d일"),음력휴일,2,FALSE),IFERROR(VLOOKUP(A602,양력지정휴일,2,FALSE), IFERROR(VLOOKUP(B602,음력지정휴일,2,FALSE), ""))))</f>
        <v/>
      </c>
      <c r="N602" s="128"/>
      <c r="O602" s="128" t="str">
        <f>IFERROR(VLOOKUP(N602,연차지정일수,2,FALSE),"")</f>
        <v/>
      </c>
      <c r="P602" s="143"/>
      <c r="Q602" s="2"/>
    </row>
    <row r="603">
      <c r="A603" s="129">
        <v>44798.0</v>
      </c>
      <c r="B603" s="129">
        <v>44770.0</v>
      </c>
      <c r="C603" s="128">
        <v>2022.0</v>
      </c>
      <c r="D603" s="128">
        <v>8.0</v>
      </c>
      <c r="E603" s="128">
        <v>4.0</v>
      </c>
      <c r="F603" s="128">
        <v>2022.0</v>
      </c>
      <c r="G603" s="128">
        <v>8.0</v>
      </c>
      <c r="H603" s="128">
        <v>25.0</v>
      </c>
      <c r="I603" s="128" t="s">
        <v>162</v>
      </c>
      <c r="J603" s="99"/>
      <c r="K603" s="99"/>
      <c r="L603" s="141" t="str">
        <f>IF(J603-K603=0,,IFERROR(K603-J603-휴게시간-VLOOKUP(A603,지정휴게시간,2,FALSE),K603-J603-휴게시간))</f>
        <v/>
      </c>
      <c r="M603" s="142" t="str">
        <f>IFERROR(VLOOKUP(Text(A603,"m월 d일"),양력휴일,2,FALSE),IFERROR(VLOOKUP(Text(B603,"m월 d일"),음력휴일,2,FALSE),IFERROR(VLOOKUP(A603,양력지정휴일,2,FALSE), IFERROR(VLOOKUP(B603,음력지정휴일,2,FALSE), ""))))</f>
        <v/>
      </c>
      <c r="N603" s="128"/>
      <c r="O603" s="128" t="str">
        <f>IFERROR(VLOOKUP(N603,연차지정일수,2,FALSE),"")</f>
        <v/>
      </c>
      <c r="P603" s="143"/>
      <c r="Q603" s="2"/>
    </row>
    <row r="604">
      <c r="A604" s="129">
        <v>44799.0</v>
      </c>
      <c r="B604" s="129">
        <v>44771.0</v>
      </c>
      <c r="C604" s="128">
        <v>2022.0</v>
      </c>
      <c r="D604" s="128">
        <v>8.0</v>
      </c>
      <c r="E604" s="128">
        <v>4.0</v>
      </c>
      <c r="F604" s="128">
        <v>2022.0</v>
      </c>
      <c r="G604" s="128">
        <v>8.0</v>
      </c>
      <c r="H604" s="128">
        <v>26.0</v>
      </c>
      <c r="I604" s="128" t="s">
        <v>158</v>
      </c>
      <c r="J604" s="99"/>
      <c r="K604" s="99"/>
      <c r="L604" s="141" t="str">
        <f>IF(J604-K604=0,,IFERROR(K604-J604-휴게시간-VLOOKUP(A604,지정휴게시간,2,FALSE),K604-J604-휴게시간))</f>
        <v/>
      </c>
      <c r="M604" s="142" t="str">
        <f>IFERROR(VLOOKUP(Text(A604,"m월 d일"),양력휴일,2,FALSE),IFERROR(VLOOKUP(Text(B604,"m월 d일"),음력휴일,2,FALSE),IFERROR(VLOOKUP(A604,양력지정휴일,2,FALSE), IFERROR(VLOOKUP(B604,음력지정휴일,2,FALSE), ""))))</f>
        <v/>
      </c>
      <c r="N604" s="128"/>
      <c r="O604" s="128" t="str">
        <f>IFERROR(VLOOKUP(N604,연차지정일수,2,FALSE),"")</f>
        <v/>
      </c>
      <c r="P604" s="143"/>
      <c r="Q604" s="2"/>
    </row>
    <row r="605">
      <c r="A605" s="129">
        <v>44800.0</v>
      </c>
      <c r="B605" s="129">
        <v>44774.0</v>
      </c>
      <c r="C605" s="128">
        <v>2022.0</v>
      </c>
      <c r="D605" s="128">
        <v>8.0</v>
      </c>
      <c r="E605" s="128">
        <v>4.0</v>
      </c>
      <c r="F605" s="128">
        <v>2022.0</v>
      </c>
      <c r="G605" s="128">
        <v>8.0</v>
      </c>
      <c r="H605" s="128">
        <v>27.0</v>
      </c>
      <c r="I605" s="128" t="s">
        <v>159</v>
      </c>
      <c r="J605" s="99"/>
      <c r="K605" s="99"/>
      <c r="L605" s="141" t="str">
        <f>IF(J605-K605=0,,IFERROR(K605-J605-휴게시간-VLOOKUP(A605,지정휴게시간,2,FALSE),K605-J605-휴게시간))</f>
        <v/>
      </c>
      <c r="M605" s="142" t="str">
        <f>IFERROR(VLOOKUP(Text(A605,"m월 d일"),양력휴일,2,FALSE),IFERROR(VLOOKUP(Text(B605,"m월 d일"),음력휴일,2,FALSE),IFERROR(VLOOKUP(A605,양력지정휴일,2,FALSE), IFERROR(VLOOKUP(B605,음력지정휴일,2,FALSE), ""))))</f>
        <v/>
      </c>
      <c r="N605" s="128"/>
      <c r="O605" s="128" t="str">
        <f>IFERROR(VLOOKUP(N605,연차지정일수,2,FALSE),"")</f>
        <v/>
      </c>
      <c r="P605" s="143"/>
      <c r="Q605" s="2"/>
    </row>
    <row r="606">
      <c r="A606" s="129">
        <v>44801.0</v>
      </c>
      <c r="B606" s="129">
        <v>44775.0</v>
      </c>
      <c r="C606" s="128">
        <v>2022.0</v>
      </c>
      <c r="D606" s="128">
        <v>8.0</v>
      </c>
      <c r="E606" s="128">
        <v>4.0</v>
      </c>
      <c r="F606" s="128">
        <v>2022.0</v>
      </c>
      <c r="G606" s="128">
        <v>8.0</v>
      </c>
      <c r="H606" s="128">
        <v>28.0</v>
      </c>
      <c r="I606" s="128" t="s">
        <v>156</v>
      </c>
      <c r="J606" s="99"/>
      <c r="K606" s="99"/>
      <c r="L606" s="141" t="str">
        <f>IF(J606-K606=0,,IFERROR(K606-J606-휴게시간-VLOOKUP(A606,지정휴게시간,2,FALSE),K606-J606-휴게시간))</f>
        <v/>
      </c>
      <c r="M606" s="142" t="str">
        <f>IFERROR(VLOOKUP(Text(A606,"m월 d일"),양력휴일,2,FALSE),IFERROR(VLOOKUP(Text(B606,"m월 d일"),음력휴일,2,FALSE),IFERROR(VLOOKUP(A606,양력지정휴일,2,FALSE), IFERROR(VLOOKUP(B606,음력지정휴일,2,FALSE), ""))))</f>
        <v/>
      </c>
      <c r="N606" s="128"/>
      <c r="O606" s="128" t="str">
        <f>IFERROR(VLOOKUP(N606,연차지정일수,2,FALSE),"")</f>
        <v/>
      </c>
      <c r="P606" s="143"/>
      <c r="Q606" s="2"/>
    </row>
    <row r="607">
      <c r="A607" s="129">
        <v>44802.0</v>
      </c>
      <c r="B607" s="129">
        <v>44776.0</v>
      </c>
      <c r="C607" s="128">
        <v>2022.0</v>
      </c>
      <c r="D607" s="128">
        <v>8.0</v>
      </c>
      <c r="E607" s="128">
        <v>5.0</v>
      </c>
      <c r="F607" s="128">
        <v>2022.0</v>
      </c>
      <c r="G607" s="128">
        <v>8.0</v>
      </c>
      <c r="H607" s="128">
        <v>29.0</v>
      </c>
      <c r="I607" s="128" t="s">
        <v>83</v>
      </c>
      <c r="J607" s="99"/>
      <c r="K607" s="99"/>
      <c r="L607" s="141" t="str">
        <f>IF(J607-K607=0,,IFERROR(K607-J607-휴게시간-VLOOKUP(A607,지정휴게시간,2,FALSE),K607-J607-휴게시간))</f>
        <v/>
      </c>
      <c r="M607" s="142" t="str">
        <f>IFERROR(VLOOKUP(Text(A607,"m월 d일"),양력휴일,2,FALSE),IFERROR(VLOOKUP(Text(B607,"m월 d일"),음력휴일,2,FALSE),IFERROR(VLOOKUP(A607,양력지정휴일,2,FALSE), IFERROR(VLOOKUP(B607,음력지정휴일,2,FALSE), ""))))</f>
        <v/>
      </c>
      <c r="N607" s="128"/>
      <c r="O607" s="128" t="str">
        <f>IFERROR(VLOOKUP(N607,연차지정일수,2,FALSE),"")</f>
        <v/>
      </c>
      <c r="P607" s="143"/>
      <c r="Q607" s="2"/>
    </row>
    <row r="608">
      <c r="A608" s="129">
        <v>44803.0</v>
      </c>
      <c r="B608" s="129">
        <v>44777.0</v>
      </c>
      <c r="C608" s="128">
        <v>2022.0</v>
      </c>
      <c r="D608" s="128">
        <v>8.0</v>
      </c>
      <c r="E608" s="128">
        <v>5.0</v>
      </c>
      <c r="F608" s="128">
        <v>2022.0</v>
      </c>
      <c r="G608" s="128">
        <v>8.0</v>
      </c>
      <c r="H608" s="128">
        <v>30.0</v>
      </c>
      <c r="I608" s="128" t="s">
        <v>160</v>
      </c>
      <c r="J608" s="99"/>
      <c r="K608" s="99"/>
      <c r="L608" s="141" t="str">
        <f>IF(J608-K608=0,,IFERROR(K608-J608-휴게시간-VLOOKUP(A608,지정휴게시간,2,FALSE),K608-J608-휴게시간))</f>
        <v/>
      </c>
      <c r="M608" s="142" t="str">
        <f>IFERROR(VLOOKUP(Text(A608,"m월 d일"),양력휴일,2,FALSE),IFERROR(VLOOKUP(Text(B608,"m월 d일"),음력휴일,2,FALSE),IFERROR(VLOOKUP(A608,양력지정휴일,2,FALSE), IFERROR(VLOOKUP(B608,음력지정휴일,2,FALSE), ""))))</f>
        <v/>
      </c>
      <c r="N608" s="128"/>
      <c r="O608" s="128" t="str">
        <f>IFERROR(VLOOKUP(N608,연차지정일수,2,FALSE),"")</f>
        <v/>
      </c>
      <c r="P608" s="143"/>
      <c r="Q608" s="2"/>
    </row>
    <row r="609">
      <c r="A609" s="129">
        <v>44804.0</v>
      </c>
      <c r="B609" s="129">
        <v>44778.0</v>
      </c>
      <c r="C609" s="128">
        <v>2022.0</v>
      </c>
      <c r="D609" s="128">
        <v>8.0</v>
      </c>
      <c r="E609" s="128">
        <v>5.0</v>
      </c>
      <c r="F609" s="128">
        <v>2022.0</v>
      </c>
      <c r="G609" s="128">
        <v>8.0</v>
      </c>
      <c r="H609" s="128">
        <v>31.0</v>
      </c>
      <c r="I609" s="128" t="s">
        <v>161</v>
      </c>
      <c r="J609" s="99"/>
      <c r="K609" s="99"/>
      <c r="L609" s="141" t="str">
        <f>IF(J609-K609=0,,IFERROR(K609-J609-휴게시간-VLOOKUP(A609,지정휴게시간,2,FALSE),K609-J609-휴게시간))</f>
        <v/>
      </c>
      <c r="M609" s="142" t="str">
        <f>IFERROR(VLOOKUP(Text(A609,"m월 d일"),양력휴일,2,FALSE),IFERROR(VLOOKUP(Text(B609,"m월 d일"),음력휴일,2,FALSE),IFERROR(VLOOKUP(A609,양력지정휴일,2,FALSE), IFERROR(VLOOKUP(B609,음력지정휴일,2,FALSE), ""))))</f>
        <v/>
      </c>
      <c r="N609" s="128"/>
      <c r="O609" s="128" t="str">
        <f>IFERROR(VLOOKUP(N609,연차지정일수,2,FALSE),"")</f>
        <v/>
      </c>
      <c r="P609" s="143"/>
      <c r="Q609" s="2"/>
    </row>
    <row r="610">
      <c r="A610" s="129">
        <v>44805.0</v>
      </c>
      <c r="B610" s="129">
        <v>44779.0</v>
      </c>
      <c r="C610" s="128">
        <v>2022.0</v>
      </c>
      <c r="D610" s="128">
        <v>8.0</v>
      </c>
      <c r="E610" s="128">
        <v>5.0</v>
      </c>
      <c r="F610" s="128">
        <v>2022.0</v>
      </c>
      <c r="G610" s="128">
        <v>9.0</v>
      </c>
      <c r="H610" s="128">
        <v>1.0</v>
      </c>
      <c r="I610" s="128" t="s">
        <v>162</v>
      </c>
      <c r="J610" s="99"/>
      <c r="K610" s="99"/>
      <c r="L610" s="141" t="str">
        <f>IF(J610-K610=0,,IFERROR(K610-J610-휴게시간-VLOOKUP(A610,지정휴게시간,2,FALSE),K610-J610-휴게시간))</f>
        <v/>
      </c>
      <c r="M610" s="142" t="str">
        <f>IFERROR(VLOOKUP(Text(A610,"m월 d일"),양력휴일,2,FALSE),IFERROR(VLOOKUP(Text(B610,"m월 d일"),음력휴일,2,FALSE),IFERROR(VLOOKUP(A610,양력지정휴일,2,FALSE), IFERROR(VLOOKUP(B610,음력지정휴일,2,FALSE), ""))))</f>
        <v/>
      </c>
      <c r="N610" s="128"/>
      <c r="O610" s="128" t="str">
        <f>IFERROR(VLOOKUP(N610,연차지정일수,2,FALSE),"")</f>
        <v/>
      </c>
      <c r="P610" s="143"/>
      <c r="Q610" s="2"/>
    </row>
    <row r="611">
      <c r="A611" s="129">
        <v>44806.0</v>
      </c>
      <c r="B611" s="129">
        <v>44780.0</v>
      </c>
      <c r="C611" s="128">
        <v>2022.0</v>
      </c>
      <c r="D611" s="128">
        <v>8.0</v>
      </c>
      <c r="E611" s="128">
        <v>5.0</v>
      </c>
      <c r="F611" s="128">
        <v>2022.0</v>
      </c>
      <c r="G611" s="128">
        <v>9.0</v>
      </c>
      <c r="H611" s="128">
        <v>2.0</v>
      </c>
      <c r="I611" s="128" t="s">
        <v>158</v>
      </c>
      <c r="J611" s="99"/>
      <c r="K611" s="99"/>
      <c r="L611" s="141" t="str">
        <f>IF(J611-K611=0,,IFERROR(K611-J611-휴게시간-VLOOKUP(A611,지정휴게시간,2,FALSE),K611-J611-휴게시간))</f>
        <v/>
      </c>
      <c r="M611" s="142" t="str">
        <f>IFERROR(VLOOKUP(Text(A611,"m월 d일"),양력휴일,2,FALSE),IFERROR(VLOOKUP(Text(B611,"m월 d일"),음력휴일,2,FALSE),IFERROR(VLOOKUP(A611,양력지정휴일,2,FALSE), IFERROR(VLOOKUP(B611,음력지정휴일,2,FALSE), ""))))</f>
        <v/>
      </c>
      <c r="N611" s="128"/>
      <c r="O611" s="128" t="str">
        <f>IFERROR(VLOOKUP(N611,연차지정일수,2,FALSE),"")</f>
        <v/>
      </c>
      <c r="P611" s="143"/>
      <c r="Q611" s="2"/>
    </row>
    <row r="612">
      <c r="A612" s="129">
        <v>44807.0</v>
      </c>
      <c r="B612" s="129">
        <v>44781.0</v>
      </c>
      <c r="C612" s="128">
        <v>2022.0</v>
      </c>
      <c r="D612" s="128">
        <v>8.0</v>
      </c>
      <c r="E612" s="128">
        <v>5.0</v>
      </c>
      <c r="F612" s="128">
        <v>2022.0</v>
      </c>
      <c r="G612" s="128">
        <v>9.0</v>
      </c>
      <c r="H612" s="128">
        <v>3.0</v>
      </c>
      <c r="I612" s="128" t="s">
        <v>159</v>
      </c>
      <c r="J612" s="99"/>
      <c r="K612" s="99"/>
      <c r="L612" s="141" t="str">
        <f>IF(J612-K612=0,,IFERROR(K612-J612-휴게시간-VLOOKUP(A612,지정휴게시간,2,FALSE),K612-J612-휴게시간))</f>
        <v/>
      </c>
      <c r="M612" s="142" t="str">
        <f>IFERROR(VLOOKUP(Text(A612,"m월 d일"),양력휴일,2,FALSE),IFERROR(VLOOKUP(Text(B612,"m월 d일"),음력휴일,2,FALSE),IFERROR(VLOOKUP(A612,양력지정휴일,2,FALSE), IFERROR(VLOOKUP(B612,음력지정휴일,2,FALSE), ""))))</f>
        <v/>
      </c>
      <c r="N612" s="128"/>
      <c r="O612" s="128" t="str">
        <f>IFERROR(VLOOKUP(N612,연차지정일수,2,FALSE),"")</f>
        <v/>
      </c>
      <c r="P612" s="143"/>
      <c r="Q612" s="2"/>
    </row>
    <row r="613">
      <c r="A613" s="129">
        <v>44808.0</v>
      </c>
      <c r="B613" s="129">
        <v>44782.0</v>
      </c>
      <c r="C613" s="128">
        <v>2022.0</v>
      </c>
      <c r="D613" s="128">
        <v>8.0</v>
      </c>
      <c r="E613" s="128">
        <v>5.0</v>
      </c>
      <c r="F613" s="128">
        <v>2022.0</v>
      </c>
      <c r="G613" s="128">
        <v>9.0</v>
      </c>
      <c r="H613" s="128">
        <v>4.0</v>
      </c>
      <c r="I613" s="128" t="s">
        <v>156</v>
      </c>
      <c r="J613" s="99"/>
      <c r="K613" s="99"/>
      <c r="L613" s="141" t="str">
        <f>IF(J613-K613=0,,IFERROR(K613-J613-휴게시간-VLOOKUP(A613,지정휴게시간,2,FALSE),K613-J613-휴게시간))</f>
        <v/>
      </c>
      <c r="M613" s="142" t="str">
        <f>IFERROR(VLOOKUP(Text(A613,"m월 d일"),양력휴일,2,FALSE),IFERROR(VLOOKUP(Text(B613,"m월 d일"),음력휴일,2,FALSE),IFERROR(VLOOKUP(A613,양력지정휴일,2,FALSE), IFERROR(VLOOKUP(B613,음력지정휴일,2,FALSE), ""))))</f>
        <v/>
      </c>
      <c r="N613" s="128"/>
      <c r="O613" s="128" t="str">
        <f>IFERROR(VLOOKUP(N613,연차지정일수,2,FALSE),"")</f>
        <v/>
      </c>
      <c r="P613" s="143"/>
      <c r="Q613" s="2"/>
    </row>
    <row r="614">
      <c r="A614" s="129">
        <v>44809.0</v>
      </c>
      <c r="B614" s="129">
        <v>44783.0</v>
      </c>
      <c r="C614" s="128">
        <v>2022.0</v>
      </c>
      <c r="D614" s="128">
        <v>9.0</v>
      </c>
      <c r="E614" s="128">
        <v>1.0</v>
      </c>
      <c r="F614" s="128">
        <v>2022.0</v>
      </c>
      <c r="G614" s="128">
        <v>9.0</v>
      </c>
      <c r="H614" s="128">
        <v>5.0</v>
      </c>
      <c r="I614" s="128" t="s">
        <v>83</v>
      </c>
      <c r="J614" s="99"/>
      <c r="K614" s="99"/>
      <c r="L614" s="141" t="str">
        <f>IF(J614-K614=0,,IFERROR(K614-J614-휴게시간-VLOOKUP(A614,지정휴게시간,2,FALSE),K614-J614-휴게시간))</f>
        <v/>
      </c>
      <c r="M614" s="142" t="str">
        <f>IFERROR(VLOOKUP(Text(A614,"m월 d일"),양력휴일,2,FALSE),IFERROR(VLOOKUP(Text(B614,"m월 d일"),음력휴일,2,FALSE),IFERROR(VLOOKUP(A614,양력지정휴일,2,FALSE), IFERROR(VLOOKUP(B614,음력지정휴일,2,FALSE), ""))))</f>
        <v/>
      </c>
      <c r="N614" s="128"/>
      <c r="O614" s="128" t="str">
        <f>IFERROR(VLOOKUP(N614,연차지정일수,2,FALSE),"")</f>
        <v/>
      </c>
      <c r="P614" s="143"/>
      <c r="Q614" s="2"/>
    </row>
    <row r="615">
      <c r="A615" s="129">
        <v>44810.0</v>
      </c>
      <c r="B615" s="129">
        <v>44784.0</v>
      </c>
      <c r="C615" s="128">
        <v>2022.0</v>
      </c>
      <c r="D615" s="128">
        <v>9.0</v>
      </c>
      <c r="E615" s="128">
        <v>1.0</v>
      </c>
      <c r="F615" s="128">
        <v>2022.0</v>
      </c>
      <c r="G615" s="128">
        <v>9.0</v>
      </c>
      <c r="H615" s="128">
        <v>6.0</v>
      </c>
      <c r="I615" s="128" t="s">
        <v>160</v>
      </c>
      <c r="J615" s="99"/>
      <c r="K615" s="99"/>
      <c r="L615" s="141" t="str">
        <f>IF(J615-K615=0,,IFERROR(K615-J615-휴게시간-VLOOKUP(A615,지정휴게시간,2,FALSE),K615-J615-휴게시간))</f>
        <v/>
      </c>
      <c r="M615" s="142" t="str">
        <f>IFERROR(VLOOKUP(Text(A615,"m월 d일"),양력휴일,2,FALSE),IFERROR(VLOOKUP(Text(B615,"m월 d일"),음력휴일,2,FALSE),IFERROR(VLOOKUP(A615,양력지정휴일,2,FALSE), IFERROR(VLOOKUP(B615,음력지정휴일,2,FALSE), ""))))</f>
        <v/>
      </c>
      <c r="N615" s="128"/>
      <c r="O615" s="128" t="str">
        <f>IFERROR(VLOOKUP(N615,연차지정일수,2,FALSE),"")</f>
        <v/>
      </c>
      <c r="P615" s="143"/>
      <c r="Q615" s="2"/>
    </row>
    <row r="616">
      <c r="A616" s="129">
        <v>44811.0</v>
      </c>
      <c r="B616" s="129">
        <v>44785.0</v>
      </c>
      <c r="C616" s="128">
        <v>2022.0</v>
      </c>
      <c r="D616" s="128">
        <v>9.0</v>
      </c>
      <c r="E616" s="128">
        <v>1.0</v>
      </c>
      <c r="F616" s="128">
        <v>2022.0</v>
      </c>
      <c r="G616" s="128">
        <v>9.0</v>
      </c>
      <c r="H616" s="128">
        <v>7.0</v>
      </c>
      <c r="I616" s="128" t="s">
        <v>161</v>
      </c>
      <c r="J616" s="99"/>
      <c r="K616" s="99"/>
      <c r="L616" s="141" t="str">
        <f>IF(J616-K616=0,,IFERROR(K616-J616-휴게시간-VLOOKUP(A616,지정휴게시간,2,FALSE),K616-J616-휴게시간))</f>
        <v/>
      </c>
      <c r="M616" s="142" t="str">
        <f>IFERROR(VLOOKUP(Text(A616,"m월 d일"),양력휴일,2,FALSE),IFERROR(VLOOKUP(Text(B616,"m월 d일"),음력휴일,2,FALSE),IFERROR(VLOOKUP(A616,양력지정휴일,2,FALSE), IFERROR(VLOOKUP(B616,음력지정휴일,2,FALSE), ""))))</f>
        <v/>
      </c>
      <c r="N616" s="128"/>
      <c r="O616" s="128" t="str">
        <f>IFERROR(VLOOKUP(N616,연차지정일수,2,FALSE),"")</f>
        <v/>
      </c>
      <c r="P616" s="143"/>
      <c r="Q616" s="2"/>
    </row>
    <row r="617">
      <c r="A617" s="129">
        <v>44812.0</v>
      </c>
      <c r="B617" s="129">
        <v>44786.0</v>
      </c>
      <c r="C617" s="128">
        <v>2022.0</v>
      </c>
      <c r="D617" s="128">
        <v>9.0</v>
      </c>
      <c r="E617" s="128">
        <v>1.0</v>
      </c>
      <c r="F617" s="128">
        <v>2022.0</v>
      </c>
      <c r="G617" s="128">
        <v>9.0</v>
      </c>
      <c r="H617" s="128">
        <v>8.0</v>
      </c>
      <c r="I617" s="128" t="s">
        <v>162</v>
      </c>
      <c r="J617" s="99"/>
      <c r="K617" s="99"/>
      <c r="L617" s="141" t="str">
        <f>IF(J617-K617=0,,IFERROR(K617-J617-휴게시간-VLOOKUP(A617,지정휴게시간,2,FALSE),K617-J617-휴게시간))</f>
        <v/>
      </c>
      <c r="M617" s="142" t="str">
        <f>IFERROR(VLOOKUP(Text(A617,"m월 d일"),양력휴일,2,FALSE),IFERROR(VLOOKUP(Text(B617,"m월 d일"),음력휴일,2,FALSE),IFERROR(VLOOKUP(A617,양력지정휴일,2,FALSE), IFERROR(VLOOKUP(B617,음력지정휴일,2,FALSE), ""))))</f>
        <v/>
      </c>
      <c r="N617" s="128"/>
      <c r="O617" s="128" t="str">
        <f>IFERROR(VLOOKUP(N617,연차지정일수,2,FALSE),"")</f>
        <v/>
      </c>
      <c r="P617" s="143"/>
      <c r="Q617" s="2"/>
    </row>
    <row r="618">
      <c r="A618" s="129">
        <v>44813.0</v>
      </c>
      <c r="B618" s="129">
        <v>44787.0</v>
      </c>
      <c r="C618" s="128">
        <v>2022.0</v>
      </c>
      <c r="D618" s="128">
        <v>9.0</v>
      </c>
      <c r="E618" s="128">
        <v>1.0</v>
      </c>
      <c r="F618" s="128">
        <v>2022.0</v>
      </c>
      <c r="G618" s="128">
        <v>9.0</v>
      </c>
      <c r="H618" s="128">
        <v>9.0</v>
      </c>
      <c r="I618" s="128" t="s">
        <v>158</v>
      </c>
      <c r="J618" s="99"/>
      <c r="K618" s="99"/>
      <c r="L618" s="141" t="str">
        <f>IF(J618-K618=0,,IFERROR(K618-J618-휴게시간-VLOOKUP(A618,지정휴게시간,2,FALSE),K618-J618-휴게시간))</f>
        <v/>
      </c>
      <c r="M618" s="142" t="str">
        <f>IFERROR(VLOOKUP(Text(A618,"m월 d일"),양력휴일,2,FALSE),IFERROR(VLOOKUP(Text(B618,"m월 d일"),음력휴일,2,FALSE),IFERROR(VLOOKUP(A618,양력지정휴일,2,FALSE), IFERROR(VLOOKUP(B618,음력지정휴일,2,FALSE), ""))))</f>
        <v>추석연휴</v>
      </c>
      <c r="N618" s="128"/>
      <c r="O618" s="128" t="str">
        <f>IFERROR(VLOOKUP(N618,연차지정일수,2,FALSE),"")</f>
        <v/>
      </c>
      <c r="P618" s="143"/>
      <c r="Q618" s="2"/>
    </row>
    <row r="619">
      <c r="A619" s="129">
        <v>44814.0</v>
      </c>
      <c r="B619" s="129">
        <v>44788.0</v>
      </c>
      <c r="C619" s="128">
        <v>2022.0</v>
      </c>
      <c r="D619" s="128">
        <v>9.0</v>
      </c>
      <c r="E619" s="128">
        <v>1.0</v>
      </c>
      <c r="F619" s="128">
        <v>2022.0</v>
      </c>
      <c r="G619" s="128">
        <v>9.0</v>
      </c>
      <c r="H619" s="128">
        <v>10.0</v>
      </c>
      <c r="I619" s="128" t="s">
        <v>159</v>
      </c>
      <c r="J619" s="99"/>
      <c r="K619" s="99"/>
      <c r="L619" s="141" t="str">
        <f>IF(J619-K619=0,,IFERROR(K619-J619-휴게시간-VLOOKUP(A619,지정휴게시간,2,FALSE),K619-J619-휴게시간))</f>
        <v/>
      </c>
      <c r="M619" s="142" t="str">
        <f>IFERROR(VLOOKUP(Text(A619,"m월 d일"),양력휴일,2,FALSE),IFERROR(VLOOKUP(Text(B619,"m월 d일"),음력휴일,2,FALSE),IFERROR(VLOOKUP(A619,양력지정휴일,2,FALSE), IFERROR(VLOOKUP(B619,음력지정휴일,2,FALSE), ""))))</f>
        <v>추석연휴</v>
      </c>
      <c r="N619" s="128"/>
      <c r="O619" s="128" t="str">
        <f>IFERROR(VLOOKUP(N619,연차지정일수,2,FALSE),"")</f>
        <v/>
      </c>
      <c r="P619" s="143"/>
      <c r="Q619" s="2"/>
    </row>
    <row r="620">
      <c r="A620" s="129">
        <v>44815.0</v>
      </c>
      <c r="B620" s="129">
        <v>44789.0</v>
      </c>
      <c r="C620" s="128">
        <v>2022.0</v>
      </c>
      <c r="D620" s="128">
        <v>9.0</v>
      </c>
      <c r="E620" s="128">
        <v>1.0</v>
      </c>
      <c r="F620" s="128">
        <v>2022.0</v>
      </c>
      <c r="G620" s="128">
        <v>9.0</v>
      </c>
      <c r="H620" s="128">
        <v>11.0</v>
      </c>
      <c r="I620" s="128" t="s">
        <v>156</v>
      </c>
      <c r="J620" s="99"/>
      <c r="K620" s="99"/>
      <c r="L620" s="141" t="str">
        <f>IF(J620-K620=0,,IFERROR(K620-J620-휴게시간-VLOOKUP(A620,지정휴게시간,2,FALSE),K620-J620-휴게시간))</f>
        <v/>
      </c>
      <c r="M620" s="142" t="str">
        <f>IFERROR(VLOOKUP(Text(A620,"m월 d일"),양력휴일,2,FALSE),IFERROR(VLOOKUP(Text(B620,"m월 d일"),음력휴일,2,FALSE),IFERROR(VLOOKUP(A620,양력지정휴일,2,FALSE), IFERROR(VLOOKUP(B620,음력지정휴일,2,FALSE), ""))))</f>
        <v>추석연휴</v>
      </c>
      <c r="N620" s="128"/>
      <c r="O620" s="128" t="str">
        <f>IFERROR(VLOOKUP(N620,연차지정일수,2,FALSE),"")</f>
        <v/>
      </c>
      <c r="P620" s="143"/>
      <c r="Q620" s="2"/>
    </row>
    <row r="621">
      <c r="A621" s="129">
        <v>44816.0</v>
      </c>
      <c r="B621" s="129">
        <v>44790.0</v>
      </c>
      <c r="C621" s="128">
        <v>2022.0</v>
      </c>
      <c r="D621" s="128">
        <v>9.0</v>
      </c>
      <c r="E621" s="128">
        <v>2.0</v>
      </c>
      <c r="F621" s="128">
        <v>2022.0</v>
      </c>
      <c r="G621" s="128">
        <v>9.0</v>
      </c>
      <c r="H621" s="128">
        <v>12.0</v>
      </c>
      <c r="I621" s="128" t="s">
        <v>83</v>
      </c>
      <c r="J621" s="99"/>
      <c r="K621" s="99"/>
      <c r="L621" s="141" t="str">
        <f>IF(J621-K621=0,,IFERROR(K621-J621-휴게시간-VLOOKUP(A621,지정휴게시간,2,FALSE),K621-J621-휴게시간))</f>
        <v/>
      </c>
      <c r="M621" s="142" t="str">
        <f>IFERROR(VLOOKUP(Text(A621,"m월 d일"),양력휴일,2,FALSE),IFERROR(VLOOKUP(Text(B621,"m월 d일"),음력휴일,2,FALSE),IFERROR(VLOOKUP(A621,양력지정휴일,2,FALSE), IFERROR(VLOOKUP(B621,음력지정휴일,2,FALSE), ""))))</f>
        <v/>
      </c>
      <c r="N621" s="128"/>
      <c r="O621" s="128" t="str">
        <f>IFERROR(VLOOKUP(N621,연차지정일수,2,FALSE),"")</f>
        <v/>
      </c>
      <c r="P621" s="143"/>
      <c r="Q621" s="2"/>
    </row>
    <row r="622">
      <c r="A622" s="129">
        <v>44817.0</v>
      </c>
      <c r="B622" s="129">
        <v>44791.0</v>
      </c>
      <c r="C622" s="128">
        <v>2022.0</v>
      </c>
      <c r="D622" s="128">
        <v>9.0</v>
      </c>
      <c r="E622" s="128">
        <v>2.0</v>
      </c>
      <c r="F622" s="128">
        <v>2022.0</v>
      </c>
      <c r="G622" s="128">
        <v>9.0</v>
      </c>
      <c r="H622" s="128">
        <v>13.0</v>
      </c>
      <c r="I622" s="128" t="s">
        <v>160</v>
      </c>
      <c r="J622" s="99"/>
      <c r="K622" s="99"/>
      <c r="L622" s="141" t="str">
        <f>IF(J622-K622=0,,IFERROR(K622-J622-휴게시간-VLOOKUP(A622,지정휴게시간,2,FALSE),K622-J622-휴게시간))</f>
        <v/>
      </c>
      <c r="M622" s="142" t="str">
        <f>IFERROR(VLOOKUP(Text(A622,"m월 d일"),양력휴일,2,FALSE),IFERROR(VLOOKUP(Text(B622,"m월 d일"),음력휴일,2,FALSE),IFERROR(VLOOKUP(A622,양력지정휴일,2,FALSE), IFERROR(VLOOKUP(B622,음력지정휴일,2,FALSE), ""))))</f>
        <v/>
      </c>
      <c r="N622" s="128"/>
      <c r="O622" s="128" t="str">
        <f>IFERROR(VLOOKUP(N622,연차지정일수,2,FALSE),"")</f>
        <v/>
      </c>
      <c r="P622" s="143"/>
      <c r="Q622" s="2"/>
    </row>
    <row r="623">
      <c r="A623" s="129">
        <v>44818.0</v>
      </c>
      <c r="B623" s="129">
        <v>44792.0</v>
      </c>
      <c r="C623" s="128">
        <v>2022.0</v>
      </c>
      <c r="D623" s="128">
        <v>9.0</v>
      </c>
      <c r="E623" s="128">
        <v>2.0</v>
      </c>
      <c r="F623" s="128">
        <v>2022.0</v>
      </c>
      <c r="G623" s="128">
        <v>9.0</v>
      </c>
      <c r="H623" s="128">
        <v>14.0</v>
      </c>
      <c r="I623" s="128" t="s">
        <v>161</v>
      </c>
      <c r="J623" s="99"/>
      <c r="K623" s="99"/>
      <c r="L623" s="141" t="str">
        <f>IF(J623-K623=0,,IFERROR(K623-J623-휴게시간-VLOOKUP(A623,지정휴게시간,2,FALSE),K623-J623-휴게시간))</f>
        <v/>
      </c>
      <c r="M623" s="142" t="str">
        <f>IFERROR(VLOOKUP(Text(A623,"m월 d일"),양력휴일,2,FALSE),IFERROR(VLOOKUP(Text(B623,"m월 d일"),음력휴일,2,FALSE),IFERROR(VLOOKUP(A623,양력지정휴일,2,FALSE), IFERROR(VLOOKUP(B623,음력지정휴일,2,FALSE), ""))))</f>
        <v/>
      </c>
      <c r="N623" s="128"/>
      <c r="O623" s="128" t="str">
        <f>IFERROR(VLOOKUP(N623,연차지정일수,2,FALSE),"")</f>
        <v/>
      </c>
      <c r="P623" s="143"/>
      <c r="Q623" s="2"/>
    </row>
    <row r="624">
      <c r="A624" s="129">
        <v>44819.0</v>
      </c>
      <c r="B624" s="129">
        <v>44793.0</v>
      </c>
      <c r="C624" s="128">
        <v>2022.0</v>
      </c>
      <c r="D624" s="128">
        <v>9.0</v>
      </c>
      <c r="E624" s="128">
        <v>2.0</v>
      </c>
      <c r="F624" s="128">
        <v>2022.0</v>
      </c>
      <c r="G624" s="128">
        <v>9.0</v>
      </c>
      <c r="H624" s="128">
        <v>15.0</v>
      </c>
      <c r="I624" s="128" t="s">
        <v>162</v>
      </c>
      <c r="J624" s="99"/>
      <c r="K624" s="99"/>
      <c r="L624" s="141" t="str">
        <f>IF(J624-K624=0,,IFERROR(K624-J624-휴게시간-VLOOKUP(A624,지정휴게시간,2,FALSE),K624-J624-휴게시간))</f>
        <v/>
      </c>
      <c r="M624" s="142" t="str">
        <f>IFERROR(VLOOKUP(Text(A624,"m월 d일"),양력휴일,2,FALSE),IFERROR(VLOOKUP(Text(B624,"m월 d일"),음력휴일,2,FALSE),IFERROR(VLOOKUP(A624,양력지정휴일,2,FALSE), IFERROR(VLOOKUP(B624,음력지정휴일,2,FALSE), ""))))</f>
        <v/>
      </c>
      <c r="N624" s="128"/>
      <c r="O624" s="128" t="str">
        <f>IFERROR(VLOOKUP(N624,연차지정일수,2,FALSE),"")</f>
        <v/>
      </c>
      <c r="P624" s="143"/>
      <c r="Q624" s="2"/>
    </row>
    <row r="625">
      <c r="A625" s="129">
        <v>44820.0</v>
      </c>
      <c r="B625" s="129">
        <v>44794.0</v>
      </c>
      <c r="C625" s="128">
        <v>2022.0</v>
      </c>
      <c r="D625" s="128">
        <v>9.0</v>
      </c>
      <c r="E625" s="128">
        <v>2.0</v>
      </c>
      <c r="F625" s="128">
        <v>2022.0</v>
      </c>
      <c r="G625" s="128">
        <v>9.0</v>
      </c>
      <c r="H625" s="128">
        <v>16.0</v>
      </c>
      <c r="I625" s="128" t="s">
        <v>158</v>
      </c>
      <c r="J625" s="99"/>
      <c r="K625" s="99"/>
      <c r="L625" s="141" t="str">
        <f>IF(J625-K625=0,,IFERROR(K625-J625-휴게시간-VLOOKUP(A625,지정휴게시간,2,FALSE),K625-J625-휴게시간))</f>
        <v/>
      </c>
      <c r="M625" s="142" t="str">
        <f>IFERROR(VLOOKUP(Text(A625,"m월 d일"),양력휴일,2,FALSE),IFERROR(VLOOKUP(Text(B625,"m월 d일"),음력휴일,2,FALSE),IFERROR(VLOOKUP(A625,양력지정휴일,2,FALSE), IFERROR(VLOOKUP(B625,음력지정휴일,2,FALSE), ""))))</f>
        <v/>
      </c>
      <c r="N625" s="128"/>
      <c r="O625" s="128" t="str">
        <f>IFERROR(VLOOKUP(N625,연차지정일수,2,FALSE),"")</f>
        <v/>
      </c>
      <c r="P625" s="143"/>
      <c r="Q625" s="2"/>
    </row>
    <row r="626">
      <c r="A626" s="129">
        <v>44821.0</v>
      </c>
      <c r="B626" s="129">
        <v>44795.0</v>
      </c>
      <c r="C626" s="128">
        <v>2022.0</v>
      </c>
      <c r="D626" s="128">
        <v>9.0</v>
      </c>
      <c r="E626" s="128">
        <v>2.0</v>
      </c>
      <c r="F626" s="128">
        <v>2022.0</v>
      </c>
      <c r="G626" s="128">
        <v>9.0</v>
      </c>
      <c r="H626" s="128">
        <v>17.0</v>
      </c>
      <c r="I626" s="128" t="s">
        <v>159</v>
      </c>
      <c r="J626" s="99"/>
      <c r="K626" s="99"/>
      <c r="L626" s="141" t="str">
        <f>IF(J626-K626=0,,IFERROR(K626-J626-휴게시간-VLOOKUP(A626,지정휴게시간,2,FALSE),K626-J626-휴게시간))</f>
        <v/>
      </c>
      <c r="M626" s="142" t="str">
        <f>IFERROR(VLOOKUP(Text(A626,"m월 d일"),양력휴일,2,FALSE),IFERROR(VLOOKUP(Text(B626,"m월 d일"),음력휴일,2,FALSE),IFERROR(VLOOKUP(A626,양력지정휴일,2,FALSE), IFERROR(VLOOKUP(B626,음력지정휴일,2,FALSE), ""))))</f>
        <v/>
      </c>
      <c r="N626" s="128"/>
      <c r="O626" s="128" t="str">
        <f>IFERROR(VLOOKUP(N626,연차지정일수,2,FALSE),"")</f>
        <v/>
      </c>
      <c r="P626" s="143"/>
      <c r="Q626" s="2"/>
    </row>
    <row r="627">
      <c r="A627" s="129">
        <v>44822.0</v>
      </c>
      <c r="B627" s="129">
        <v>44796.0</v>
      </c>
      <c r="C627" s="128">
        <v>2022.0</v>
      </c>
      <c r="D627" s="128">
        <v>9.0</v>
      </c>
      <c r="E627" s="128">
        <v>2.0</v>
      </c>
      <c r="F627" s="128">
        <v>2022.0</v>
      </c>
      <c r="G627" s="128">
        <v>9.0</v>
      </c>
      <c r="H627" s="128">
        <v>18.0</v>
      </c>
      <c r="I627" s="128" t="s">
        <v>156</v>
      </c>
      <c r="J627" s="99"/>
      <c r="K627" s="99"/>
      <c r="L627" s="141" t="str">
        <f>IF(J627-K627=0,,IFERROR(K627-J627-휴게시간-VLOOKUP(A627,지정휴게시간,2,FALSE),K627-J627-휴게시간))</f>
        <v/>
      </c>
      <c r="M627" s="142" t="str">
        <f>IFERROR(VLOOKUP(Text(A627,"m월 d일"),양력휴일,2,FALSE),IFERROR(VLOOKUP(Text(B627,"m월 d일"),음력휴일,2,FALSE),IFERROR(VLOOKUP(A627,양력지정휴일,2,FALSE), IFERROR(VLOOKUP(B627,음력지정휴일,2,FALSE), ""))))</f>
        <v/>
      </c>
      <c r="N627" s="128"/>
      <c r="O627" s="128" t="str">
        <f>IFERROR(VLOOKUP(N627,연차지정일수,2,FALSE),"")</f>
        <v/>
      </c>
      <c r="P627" s="143"/>
      <c r="Q627" s="2"/>
    </row>
    <row r="628">
      <c r="A628" s="129">
        <v>44823.0</v>
      </c>
      <c r="B628" s="129">
        <v>44797.0</v>
      </c>
      <c r="C628" s="128">
        <v>2022.0</v>
      </c>
      <c r="D628" s="128">
        <v>9.0</v>
      </c>
      <c r="E628" s="128">
        <v>3.0</v>
      </c>
      <c r="F628" s="128">
        <v>2022.0</v>
      </c>
      <c r="G628" s="128">
        <v>9.0</v>
      </c>
      <c r="H628" s="128">
        <v>19.0</v>
      </c>
      <c r="I628" s="128" t="s">
        <v>83</v>
      </c>
      <c r="J628" s="99"/>
      <c r="K628" s="99"/>
      <c r="L628" s="141" t="str">
        <f>IF(J628-K628=0,,IFERROR(K628-J628-휴게시간-VLOOKUP(A628,지정휴게시간,2,FALSE),K628-J628-휴게시간))</f>
        <v/>
      </c>
      <c r="M628" s="142" t="str">
        <f>IFERROR(VLOOKUP(Text(A628,"m월 d일"),양력휴일,2,FALSE),IFERROR(VLOOKUP(Text(B628,"m월 d일"),음력휴일,2,FALSE),IFERROR(VLOOKUP(A628,양력지정휴일,2,FALSE), IFERROR(VLOOKUP(B628,음력지정휴일,2,FALSE), ""))))</f>
        <v/>
      </c>
      <c r="N628" s="128"/>
      <c r="O628" s="128" t="str">
        <f>IFERROR(VLOOKUP(N628,연차지정일수,2,FALSE),"")</f>
        <v/>
      </c>
      <c r="P628" s="143"/>
      <c r="Q628" s="2"/>
    </row>
    <row r="629">
      <c r="A629" s="129">
        <v>44824.0</v>
      </c>
      <c r="B629" s="129">
        <v>44798.0</v>
      </c>
      <c r="C629" s="128">
        <v>2022.0</v>
      </c>
      <c r="D629" s="128">
        <v>9.0</v>
      </c>
      <c r="E629" s="128">
        <v>3.0</v>
      </c>
      <c r="F629" s="128">
        <v>2022.0</v>
      </c>
      <c r="G629" s="128">
        <v>9.0</v>
      </c>
      <c r="H629" s="128">
        <v>20.0</v>
      </c>
      <c r="I629" s="128" t="s">
        <v>160</v>
      </c>
      <c r="J629" s="99"/>
      <c r="K629" s="99"/>
      <c r="L629" s="141" t="str">
        <f>IF(J629-K629=0,,IFERROR(K629-J629-휴게시간-VLOOKUP(A629,지정휴게시간,2,FALSE),K629-J629-휴게시간))</f>
        <v/>
      </c>
      <c r="M629" s="142" t="str">
        <f>IFERROR(VLOOKUP(Text(A629,"m월 d일"),양력휴일,2,FALSE),IFERROR(VLOOKUP(Text(B629,"m월 d일"),음력휴일,2,FALSE),IFERROR(VLOOKUP(A629,양력지정휴일,2,FALSE), IFERROR(VLOOKUP(B629,음력지정휴일,2,FALSE), ""))))</f>
        <v/>
      </c>
      <c r="N629" s="128"/>
      <c r="O629" s="128" t="str">
        <f>IFERROR(VLOOKUP(N629,연차지정일수,2,FALSE),"")</f>
        <v/>
      </c>
      <c r="P629" s="143"/>
      <c r="Q629" s="2"/>
    </row>
    <row r="630">
      <c r="A630" s="129">
        <v>44825.0</v>
      </c>
      <c r="B630" s="129">
        <v>44799.0</v>
      </c>
      <c r="C630" s="128">
        <v>2022.0</v>
      </c>
      <c r="D630" s="128">
        <v>9.0</v>
      </c>
      <c r="E630" s="128">
        <v>3.0</v>
      </c>
      <c r="F630" s="128">
        <v>2022.0</v>
      </c>
      <c r="G630" s="128">
        <v>9.0</v>
      </c>
      <c r="H630" s="128">
        <v>21.0</v>
      </c>
      <c r="I630" s="128" t="s">
        <v>161</v>
      </c>
      <c r="J630" s="99"/>
      <c r="K630" s="99"/>
      <c r="L630" s="141" t="str">
        <f>IF(J630-K630=0,,IFERROR(K630-J630-휴게시간-VLOOKUP(A630,지정휴게시간,2,FALSE),K630-J630-휴게시간))</f>
        <v/>
      </c>
      <c r="M630" s="142" t="str">
        <f>IFERROR(VLOOKUP(Text(A630,"m월 d일"),양력휴일,2,FALSE),IFERROR(VLOOKUP(Text(B630,"m월 d일"),음력휴일,2,FALSE),IFERROR(VLOOKUP(A630,양력지정휴일,2,FALSE), IFERROR(VLOOKUP(B630,음력지정휴일,2,FALSE), ""))))</f>
        <v/>
      </c>
      <c r="N630" s="128"/>
      <c r="O630" s="128" t="str">
        <f>IFERROR(VLOOKUP(N630,연차지정일수,2,FALSE),"")</f>
        <v/>
      </c>
      <c r="P630" s="143"/>
      <c r="Q630" s="2"/>
    </row>
    <row r="631">
      <c r="A631" s="129">
        <v>44826.0</v>
      </c>
      <c r="B631" s="129">
        <v>44800.0</v>
      </c>
      <c r="C631" s="128">
        <v>2022.0</v>
      </c>
      <c r="D631" s="128">
        <v>9.0</v>
      </c>
      <c r="E631" s="128">
        <v>3.0</v>
      </c>
      <c r="F631" s="128">
        <v>2022.0</v>
      </c>
      <c r="G631" s="128">
        <v>9.0</v>
      </c>
      <c r="H631" s="128">
        <v>22.0</v>
      </c>
      <c r="I631" s="128" t="s">
        <v>162</v>
      </c>
      <c r="J631" s="99"/>
      <c r="K631" s="99"/>
      <c r="L631" s="141" t="str">
        <f>IF(J631-K631=0,,IFERROR(K631-J631-휴게시간-VLOOKUP(A631,지정휴게시간,2,FALSE),K631-J631-휴게시간))</f>
        <v/>
      </c>
      <c r="M631" s="142" t="str">
        <f>IFERROR(VLOOKUP(Text(A631,"m월 d일"),양력휴일,2,FALSE),IFERROR(VLOOKUP(Text(B631,"m월 d일"),음력휴일,2,FALSE),IFERROR(VLOOKUP(A631,양력지정휴일,2,FALSE), IFERROR(VLOOKUP(B631,음력지정휴일,2,FALSE), ""))))</f>
        <v/>
      </c>
      <c r="N631" s="128"/>
      <c r="O631" s="128" t="str">
        <f>IFERROR(VLOOKUP(N631,연차지정일수,2,FALSE),"")</f>
        <v/>
      </c>
      <c r="P631" s="143"/>
      <c r="Q631" s="2"/>
    </row>
    <row r="632">
      <c r="A632" s="129">
        <v>44827.0</v>
      </c>
      <c r="B632" s="129">
        <v>44801.0</v>
      </c>
      <c r="C632" s="128">
        <v>2022.0</v>
      </c>
      <c r="D632" s="128">
        <v>9.0</v>
      </c>
      <c r="E632" s="128">
        <v>3.0</v>
      </c>
      <c r="F632" s="128">
        <v>2022.0</v>
      </c>
      <c r="G632" s="128">
        <v>9.0</v>
      </c>
      <c r="H632" s="128">
        <v>23.0</v>
      </c>
      <c r="I632" s="128" t="s">
        <v>158</v>
      </c>
      <c r="J632" s="99"/>
      <c r="K632" s="99"/>
      <c r="L632" s="141" t="str">
        <f>IF(J632-K632=0,,IFERROR(K632-J632-휴게시간-VLOOKUP(A632,지정휴게시간,2,FALSE),K632-J632-휴게시간))</f>
        <v/>
      </c>
      <c r="M632" s="142" t="str">
        <f>IFERROR(VLOOKUP(Text(A632,"m월 d일"),양력휴일,2,FALSE),IFERROR(VLOOKUP(Text(B632,"m월 d일"),음력휴일,2,FALSE),IFERROR(VLOOKUP(A632,양력지정휴일,2,FALSE), IFERROR(VLOOKUP(B632,음력지정휴일,2,FALSE), ""))))</f>
        <v/>
      </c>
      <c r="N632" s="128"/>
      <c r="O632" s="128" t="str">
        <f>IFERROR(VLOOKUP(N632,연차지정일수,2,FALSE),"")</f>
        <v/>
      </c>
      <c r="P632" s="143"/>
      <c r="Q632" s="2"/>
    </row>
    <row r="633">
      <c r="A633" s="129">
        <v>44828.0</v>
      </c>
      <c r="B633" s="129">
        <v>44802.0</v>
      </c>
      <c r="C633" s="128">
        <v>2022.0</v>
      </c>
      <c r="D633" s="128">
        <v>9.0</v>
      </c>
      <c r="E633" s="128">
        <v>3.0</v>
      </c>
      <c r="F633" s="128">
        <v>2022.0</v>
      </c>
      <c r="G633" s="128">
        <v>9.0</v>
      </c>
      <c r="H633" s="128">
        <v>24.0</v>
      </c>
      <c r="I633" s="128" t="s">
        <v>159</v>
      </c>
      <c r="J633" s="99"/>
      <c r="K633" s="99"/>
      <c r="L633" s="141" t="str">
        <f>IF(J633-K633=0,,IFERROR(K633-J633-휴게시간-VLOOKUP(A633,지정휴게시간,2,FALSE),K633-J633-휴게시간))</f>
        <v/>
      </c>
      <c r="M633" s="142" t="str">
        <f>IFERROR(VLOOKUP(Text(A633,"m월 d일"),양력휴일,2,FALSE),IFERROR(VLOOKUP(Text(B633,"m월 d일"),음력휴일,2,FALSE),IFERROR(VLOOKUP(A633,양력지정휴일,2,FALSE), IFERROR(VLOOKUP(B633,음력지정휴일,2,FALSE), ""))))</f>
        <v/>
      </c>
      <c r="N633" s="128"/>
      <c r="O633" s="128" t="str">
        <f>IFERROR(VLOOKUP(N633,연차지정일수,2,FALSE),"")</f>
        <v/>
      </c>
      <c r="P633" s="143"/>
      <c r="Q633" s="2"/>
    </row>
    <row r="634">
      <c r="A634" s="129">
        <v>44829.0</v>
      </c>
      <c r="B634" s="129">
        <v>44803.0</v>
      </c>
      <c r="C634" s="128">
        <v>2022.0</v>
      </c>
      <c r="D634" s="128">
        <v>9.0</v>
      </c>
      <c r="E634" s="128">
        <v>3.0</v>
      </c>
      <c r="F634" s="128">
        <v>2022.0</v>
      </c>
      <c r="G634" s="128">
        <v>9.0</v>
      </c>
      <c r="H634" s="128">
        <v>25.0</v>
      </c>
      <c r="I634" s="128" t="s">
        <v>156</v>
      </c>
      <c r="J634" s="99"/>
      <c r="K634" s="99"/>
      <c r="L634" s="141" t="str">
        <f>IF(J634-K634=0,,IFERROR(K634-J634-휴게시간-VLOOKUP(A634,지정휴게시간,2,FALSE),K634-J634-휴게시간))</f>
        <v/>
      </c>
      <c r="M634" s="142" t="str">
        <f>IFERROR(VLOOKUP(Text(A634,"m월 d일"),양력휴일,2,FALSE),IFERROR(VLOOKUP(Text(B634,"m월 d일"),음력휴일,2,FALSE),IFERROR(VLOOKUP(A634,양력지정휴일,2,FALSE), IFERROR(VLOOKUP(B634,음력지정휴일,2,FALSE), ""))))</f>
        <v/>
      </c>
      <c r="N634" s="128"/>
      <c r="O634" s="128" t="str">
        <f>IFERROR(VLOOKUP(N634,연차지정일수,2,FALSE),"")</f>
        <v/>
      </c>
      <c r="P634" s="143"/>
      <c r="Q634" s="2"/>
    </row>
    <row r="635">
      <c r="A635" s="129">
        <v>44830.0</v>
      </c>
      <c r="B635" s="129">
        <v>44805.0</v>
      </c>
      <c r="C635" s="128">
        <v>2022.0</v>
      </c>
      <c r="D635" s="128">
        <v>9.0</v>
      </c>
      <c r="E635" s="128">
        <v>4.0</v>
      </c>
      <c r="F635" s="128">
        <v>2022.0</v>
      </c>
      <c r="G635" s="128">
        <v>9.0</v>
      </c>
      <c r="H635" s="128">
        <v>26.0</v>
      </c>
      <c r="I635" s="128" t="s">
        <v>83</v>
      </c>
      <c r="J635" s="99"/>
      <c r="K635" s="99"/>
      <c r="L635" s="141" t="str">
        <f>IF(J635-K635=0,,IFERROR(K635-J635-휴게시간-VLOOKUP(A635,지정휴게시간,2,FALSE),K635-J635-휴게시간))</f>
        <v/>
      </c>
      <c r="M635" s="142" t="str">
        <f>IFERROR(VLOOKUP(Text(A635,"m월 d일"),양력휴일,2,FALSE),IFERROR(VLOOKUP(Text(B635,"m월 d일"),음력휴일,2,FALSE),IFERROR(VLOOKUP(A635,양력지정휴일,2,FALSE), IFERROR(VLOOKUP(B635,음력지정휴일,2,FALSE), ""))))</f>
        <v/>
      </c>
      <c r="N635" s="128"/>
      <c r="O635" s="128" t="str">
        <f>IFERROR(VLOOKUP(N635,연차지정일수,2,FALSE),"")</f>
        <v/>
      </c>
      <c r="P635" s="143"/>
      <c r="Q635" s="2"/>
    </row>
    <row r="636">
      <c r="A636" s="129">
        <v>44831.0</v>
      </c>
      <c r="B636" s="129">
        <v>44806.0</v>
      </c>
      <c r="C636" s="128">
        <v>2022.0</v>
      </c>
      <c r="D636" s="128">
        <v>9.0</v>
      </c>
      <c r="E636" s="128">
        <v>4.0</v>
      </c>
      <c r="F636" s="128">
        <v>2022.0</v>
      </c>
      <c r="G636" s="128">
        <v>9.0</v>
      </c>
      <c r="H636" s="128">
        <v>27.0</v>
      </c>
      <c r="I636" s="128" t="s">
        <v>160</v>
      </c>
      <c r="J636" s="99"/>
      <c r="K636" s="99"/>
      <c r="L636" s="141" t="str">
        <f>IF(J636-K636=0,,IFERROR(K636-J636-휴게시간-VLOOKUP(A636,지정휴게시간,2,FALSE),K636-J636-휴게시간))</f>
        <v/>
      </c>
      <c r="M636" s="142" t="str">
        <f>IFERROR(VLOOKUP(Text(A636,"m월 d일"),양력휴일,2,FALSE),IFERROR(VLOOKUP(Text(B636,"m월 d일"),음력휴일,2,FALSE),IFERROR(VLOOKUP(A636,양력지정휴일,2,FALSE), IFERROR(VLOOKUP(B636,음력지정휴일,2,FALSE), ""))))</f>
        <v/>
      </c>
      <c r="N636" s="128"/>
      <c r="O636" s="128" t="str">
        <f>IFERROR(VLOOKUP(N636,연차지정일수,2,FALSE),"")</f>
        <v/>
      </c>
      <c r="P636" s="143"/>
      <c r="Q636" s="2"/>
    </row>
    <row r="637">
      <c r="A637" s="129">
        <v>44832.0</v>
      </c>
      <c r="B637" s="129">
        <v>44807.0</v>
      </c>
      <c r="C637" s="128">
        <v>2022.0</v>
      </c>
      <c r="D637" s="128">
        <v>9.0</v>
      </c>
      <c r="E637" s="128">
        <v>4.0</v>
      </c>
      <c r="F637" s="128">
        <v>2022.0</v>
      </c>
      <c r="G637" s="128">
        <v>9.0</v>
      </c>
      <c r="H637" s="128">
        <v>28.0</v>
      </c>
      <c r="I637" s="128" t="s">
        <v>161</v>
      </c>
      <c r="J637" s="99"/>
      <c r="K637" s="99"/>
      <c r="L637" s="141" t="str">
        <f>IF(J637-K637=0,,IFERROR(K637-J637-휴게시간-VLOOKUP(A637,지정휴게시간,2,FALSE),K637-J637-휴게시간))</f>
        <v/>
      </c>
      <c r="M637" s="142" t="str">
        <f>IFERROR(VLOOKUP(Text(A637,"m월 d일"),양력휴일,2,FALSE),IFERROR(VLOOKUP(Text(B637,"m월 d일"),음력휴일,2,FALSE),IFERROR(VLOOKUP(A637,양력지정휴일,2,FALSE), IFERROR(VLOOKUP(B637,음력지정휴일,2,FALSE), ""))))</f>
        <v/>
      </c>
      <c r="N637" s="128"/>
      <c r="O637" s="128" t="str">
        <f>IFERROR(VLOOKUP(N637,연차지정일수,2,FALSE),"")</f>
        <v/>
      </c>
      <c r="P637" s="143"/>
      <c r="Q637" s="2"/>
    </row>
    <row r="638">
      <c r="A638" s="129">
        <v>44833.0</v>
      </c>
      <c r="B638" s="129">
        <v>44808.0</v>
      </c>
      <c r="C638" s="128">
        <v>2022.0</v>
      </c>
      <c r="D638" s="128">
        <v>9.0</v>
      </c>
      <c r="E638" s="128">
        <v>4.0</v>
      </c>
      <c r="F638" s="128">
        <v>2022.0</v>
      </c>
      <c r="G638" s="128">
        <v>9.0</v>
      </c>
      <c r="H638" s="128">
        <v>29.0</v>
      </c>
      <c r="I638" s="128" t="s">
        <v>162</v>
      </c>
      <c r="J638" s="99"/>
      <c r="K638" s="99"/>
      <c r="L638" s="141" t="str">
        <f>IF(J638-K638=0,,IFERROR(K638-J638-휴게시간-VLOOKUP(A638,지정휴게시간,2,FALSE),K638-J638-휴게시간))</f>
        <v/>
      </c>
      <c r="M638" s="142" t="str">
        <f>IFERROR(VLOOKUP(Text(A638,"m월 d일"),양력휴일,2,FALSE),IFERROR(VLOOKUP(Text(B638,"m월 d일"),음력휴일,2,FALSE),IFERROR(VLOOKUP(A638,양력지정휴일,2,FALSE), IFERROR(VLOOKUP(B638,음력지정휴일,2,FALSE), ""))))</f>
        <v/>
      </c>
      <c r="N638" s="128"/>
      <c r="O638" s="128" t="str">
        <f>IFERROR(VLOOKUP(N638,연차지정일수,2,FALSE),"")</f>
        <v/>
      </c>
      <c r="P638" s="143"/>
      <c r="Q638" s="2"/>
    </row>
    <row r="639">
      <c r="A639" s="129">
        <v>44834.0</v>
      </c>
      <c r="B639" s="129">
        <v>44809.0</v>
      </c>
      <c r="C639" s="128">
        <v>2022.0</v>
      </c>
      <c r="D639" s="128">
        <v>9.0</v>
      </c>
      <c r="E639" s="128">
        <v>4.0</v>
      </c>
      <c r="F639" s="128">
        <v>2022.0</v>
      </c>
      <c r="G639" s="128">
        <v>9.0</v>
      </c>
      <c r="H639" s="128">
        <v>30.0</v>
      </c>
      <c r="I639" s="128" t="s">
        <v>158</v>
      </c>
      <c r="J639" s="99"/>
      <c r="K639" s="99"/>
      <c r="L639" s="141" t="str">
        <f>IF(J639-K639=0,,IFERROR(K639-J639-휴게시간-VLOOKUP(A639,지정휴게시간,2,FALSE),K639-J639-휴게시간))</f>
        <v/>
      </c>
      <c r="M639" s="142" t="str">
        <f>IFERROR(VLOOKUP(Text(A639,"m월 d일"),양력휴일,2,FALSE),IFERROR(VLOOKUP(Text(B639,"m월 d일"),음력휴일,2,FALSE),IFERROR(VLOOKUP(A639,양력지정휴일,2,FALSE), IFERROR(VLOOKUP(B639,음력지정휴일,2,FALSE), ""))))</f>
        <v/>
      </c>
      <c r="N639" s="128"/>
      <c r="O639" s="128" t="str">
        <f>IFERROR(VLOOKUP(N639,연차지정일수,2,FALSE),"")</f>
        <v/>
      </c>
      <c r="P639" s="143"/>
      <c r="Q639" s="2"/>
    </row>
    <row r="640">
      <c r="A640" s="129">
        <v>44835.0</v>
      </c>
      <c r="B640" s="129">
        <v>44810.0</v>
      </c>
      <c r="C640" s="128">
        <v>2022.0</v>
      </c>
      <c r="D640" s="128">
        <v>9.0</v>
      </c>
      <c r="E640" s="128">
        <v>4.0</v>
      </c>
      <c r="F640" s="128">
        <v>2022.0</v>
      </c>
      <c r="G640" s="128">
        <v>10.0</v>
      </c>
      <c r="H640" s="128">
        <v>1.0</v>
      </c>
      <c r="I640" s="128" t="s">
        <v>159</v>
      </c>
      <c r="J640" s="99"/>
      <c r="K640" s="99"/>
      <c r="L640" s="141" t="str">
        <f>IF(J640-K640=0,,IFERROR(K640-J640-휴게시간-VLOOKUP(A640,지정휴게시간,2,FALSE),K640-J640-휴게시간))</f>
        <v/>
      </c>
      <c r="M640" s="142" t="str">
        <f>IFERROR(VLOOKUP(Text(A640,"m월 d일"),양력휴일,2,FALSE),IFERROR(VLOOKUP(Text(B640,"m월 d일"),음력휴일,2,FALSE),IFERROR(VLOOKUP(A640,양력지정휴일,2,FALSE), IFERROR(VLOOKUP(B640,음력지정휴일,2,FALSE), ""))))</f>
        <v/>
      </c>
      <c r="N640" s="128"/>
      <c r="O640" s="128" t="str">
        <f>IFERROR(VLOOKUP(N640,연차지정일수,2,FALSE),"")</f>
        <v/>
      </c>
      <c r="P640" s="143"/>
      <c r="Q640" s="2"/>
    </row>
    <row r="641">
      <c r="A641" s="129">
        <v>44836.0</v>
      </c>
      <c r="B641" s="129">
        <v>44811.0</v>
      </c>
      <c r="C641" s="128">
        <v>2022.0</v>
      </c>
      <c r="D641" s="128">
        <v>9.0</v>
      </c>
      <c r="E641" s="128">
        <v>4.0</v>
      </c>
      <c r="F641" s="128">
        <v>2022.0</v>
      </c>
      <c r="G641" s="128">
        <v>10.0</v>
      </c>
      <c r="H641" s="128">
        <v>2.0</v>
      </c>
      <c r="I641" s="128" t="s">
        <v>156</v>
      </c>
      <c r="J641" s="99"/>
      <c r="K641" s="99"/>
      <c r="L641" s="141" t="str">
        <f>IF(J641-K641=0,,IFERROR(K641-J641-휴게시간-VLOOKUP(A641,지정휴게시간,2,FALSE),K641-J641-휴게시간))</f>
        <v/>
      </c>
      <c r="M641" s="142" t="str">
        <f>IFERROR(VLOOKUP(Text(A641,"m월 d일"),양력휴일,2,FALSE),IFERROR(VLOOKUP(Text(B641,"m월 d일"),음력휴일,2,FALSE),IFERROR(VLOOKUP(A641,양력지정휴일,2,FALSE), IFERROR(VLOOKUP(B641,음력지정휴일,2,FALSE), ""))))</f>
        <v/>
      </c>
      <c r="N641" s="128"/>
      <c r="O641" s="128" t="str">
        <f>IFERROR(VLOOKUP(N641,연차지정일수,2,FALSE),"")</f>
        <v/>
      </c>
      <c r="P641" s="143"/>
      <c r="Q641" s="2"/>
    </row>
    <row r="642">
      <c r="A642" s="129">
        <v>44837.0</v>
      </c>
      <c r="B642" s="129">
        <v>44812.0</v>
      </c>
      <c r="C642" s="128">
        <v>2022.0</v>
      </c>
      <c r="D642" s="128">
        <v>10.0</v>
      </c>
      <c r="E642" s="128">
        <v>1.0</v>
      </c>
      <c r="F642" s="128">
        <v>2022.0</v>
      </c>
      <c r="G642" s="128">
        <v>10.0</v>
      </c>
      <c r="H642" s="128">
        <v>3.0</v>
      </c>
      <c r="I642" s="128" t="s">
        <v>83</v>
      </c>
      <c r="J642" s="99"/>
      <c r="K642" s="99"/>
      <c r="L642" s="141" t="str">
        <f>IF(J642-K642=0,,IFERROR(K642-J642-휴게시간-VLOOKUP(A642,지정휴게시간,2,FALSE),K642-J642-휴게시간))</f>
        <v/>
      </c>
      <c r="M642" s="142" t="str">
        <f>IFERROR(VLOOKUP(Text(A642,"m월 d일"),양력휴일,2,FALSE),IFERROR(VLOOKUP(Text(B642,"m월 d일"),음력휴일,2,FALSE),IFERROR(VLOOKUP(A642,양력지정휴일,2,FALSE), IFERROR(VLOOKUP(B642,음력지정휴일,2,FALSE), ""))))</f>
        <v>개천절</v>
      </c>
      <c r="N642" s="128"/>
      <c r="O642" s="128" t="str">
        <f>IFERROR(VLOOKUP(N642,연차지정일수,2,FALSE),"")</f>
        <v/>
      </c>
      <c r="P642" s="143"/>
      <c r="Q642" s="2"/>
    </row>
    <row r="643">
      <c r="A643" s="129">
        <v>44838.0</v>
      </c>
      <c r="B643" s="129">
        <v>44813.0</v>
      </c>
      <c r="C643" s="128">
        <v>2022.0</v>
      </c>
      <c r="D643" s="128">
        <v>10.0</v>
      </c>
      <c r="E643" s="128">
        <v>1.0</v>
      </c>
      <c r="F643" s="128">
        <v>2022.0</v>
      </c>
      <c r="G643" s="128">
        <v>10.0</v>
      </c>
      <c r="H643" s="128">
        <v>4.0</v>
      </c>
      <c r="I643" s="128" t="s">
        <v>160</v>
      </c>
      <c r="J643" s="99"/>
      <c r="K643" s="99"/>
      <c r="L643" s="141" t="str">
        <f>IF(J643-K643=0,,IFERROR(K643-J643-휴게시간-VLOOKUP(A643,지정휴게시간,2,FALSE),K643-J643-휴게시간))</f>
        <v/>
      </c>
      <c r="M643" s="142" t="str">
        <f>IFERROR(VLOOKUP(Text(A643,"m월 d일"),양력휴일,2,FALSE),IFERROR(VLOOKUP(Text(B643,"m월 d일"),음력휴일,2,FALSE),IFERROR(VLOOKUP(A643,양력지정휴일,2,FALSE), IFERROR(VLOOKUP(B643,음력지정휴일,2,FALSE), ""))))</f>
        <v/>
      </c>
      <c r="N643" s="128"/>
      <c r="O643" s="128" t="str">
        <f>IFERROR(VLOOKUP(N643,연차지정일수,2,FALSE),"")</f>
        <v/>
      </c>
      <c r="P643" s="143"/>
      <c r="Q643" s="2"/>
    </row>
    <row r="644">
      <c r="A644" s="129">
        <v>44839.0</v>
      </c>
      <c r="B644" s="129">
        <v>44814.0</v>
      </c>
      <c r="C644" s="128">
        <v>2022.0</v>
      </c>
      <c r="D644" s="128">
        <v>10.0</v>
      </c>
      <c r="E644" s="128">
        <v>1.0</v>
      </c>
      <c r="F644" s="128">
        <v>2022.0</v>
      </c>
      <c r="G644" s="128">
        <v>10.0</v>
      </c>
      <c r="H644" s="128">
        <v>5.0</v>
      </c>
      <c r="I644" s="128" t="s">
        <v>161</v>
      </c>
      <c r="J644" s="99"/>
      <c r="K644" s="99"/>
      <c r="L644" s="141" t="str">
        <f>IF(J644-K644=0,,IFERROR(K644-J644-휴게시간-VLOOKUP(A644,지정휴게시간,2,FALSE),K644-J644-휴게시간))</f>
        <v/>
      </c>
      <c r="M644" s="142" t="str">
        <f>IFERROR(VLOOKUP(Text(A644,"m월 d일"),양력휴일,2,FALSE),IFERROR(VLOOKUP(Text(B644,"m월 d일"),음력휴일,2,FALSE),IFERROR(VLOOKUP(A644,양력지정휴일,2,FALSE), IFERROR(VLOOKUP(B644,음력지정휴일,2,FALSE), ""))))</f>
        <v/>
      </c>
      <c r="N644" s="128"/>
      <c r="O644" s="128" t="str">
        <f>IFERROR(VLOOKUP(N644,연차지정일수,2,FALSE),"")</f>
        <v/>
      </c>
      <c r="P644" s="143"/>
      <c r="Q644" s="2"/>
    </row>
    <row r="645">
      <c r="A645" s="129">
        <v>44840.0</v>
      </c>
      <c r="B645" s="129">
        <v>44815.0</v>
      </c>
      <c r="C645" s="128">
        <v>2022.0</v>
      </c>
      <c r="D645" s="128">
        <v>10.0</v>
      </c>
      <c r="E645" s="128">
        <v>1.0</v>
      </c>
      <c r="F645" s="128">
        <v>2022.0</v>
      </c>
      <c r="G645" s="128">
        <v>10.0</v>
      </c>
      <c r="H645" s="128">
        <v>6.0</v>
      </c>
      <c r="I645" s="128" t="s">
        <v>162</v>
      </c>
      <c r="J645" s="99"/>
      <c r="K645" s="99"/>
      <c r="L645" s="141" t="str">
        <f>IF(J645-K645=0,,IFERROR(K645-J645-휴게시간-VLOOKUP(A645,지정휴게시간,2,FALSE),K645-J645-휴게시간))</f>
        <v/>
      </c>
      <c r="M645" s="142" t="str">
        <f>IFERROR(VLOOKUP(Text(A645,"m월 d일"),양력휴일,2,FALSE),IFERROR(VLOOKUP(Text(B645,"m월 d일"),음력휴일,2,FALSE),IFERROR(VLOOKUP(A645,양력지정휴일,2,FALSE), IFERROR(VLOOKUP(B645,음력지정휴일,2,FALSE), ""))))</f>
        <v/>
      </c>
      <c r="N645" s="128"/>
      <c r="O645" s="128" t="str">
        <f>IFERROR(VLOOKUP(N645,연차지정일수,2,FALSE),"")</f>
        <v/>
      </c>
      <c r="P645" s="143"/>
      <c r="Q645" s="2"/>
    </row>
    <row r="646">
      <c r="A646" s="129">
        <v>44841.0</v>
      </c>
      <c r="B646" s="129">
        <v>44816.0</v>
      </c>
      <c r="C646" s="128">
        <v>2022.0</v>
      </c>
      <c r="D646" s="128">
        <v>10.0</v>
      </c>
      <c r="E646" s="128">
        <v>1.0</v>
      </c>
      <c r="F646" s="128">
        <v>2022.0</v>
      </c>
      <c r="G646" s="128">
        <v>10.0</v>
      </c>
      <c r="H646" s="128">
        <v>7.0</v>
      </c>
      <c r="I646" s="128" t="s">
        <v>158</v>
      </c>
      <c r="J646" s="99"/>
      <c r="K646" s="99"/>
      <c r="L646" s="141" t="str">
        <f>IF(J646-K646=0,,IFERROR(K646-J646-휴게시간-VLOOKUP(A646,지정휴게시간,2,FALSE),K646-J646-휴게시간))</f>
        <v/>
      </c>
      <c r="M646" s="142" t="str">
        <f>IFERROR(VLOOKUP(Text(A646,"m월 d일"),양력휴일,2,FALSE),IFERROR(VLOOKUP(Text(B646,"m월 d일"),음력휴일,2,FALSE),IFERROR(VLOOKUP(A646,양력지정휴일,2,FALSE), IFERROR(VLOOKUP(B646,음력지정휴일,2,FALSE), ""))))</f>
        <v/>
      </c>
      <c r="N646" s="128"/>
      <c r="O646" s="128" t="str">
        <f>IFERROR(VLOOKUP(N646,연차지정일수,2,FALSE),"")</f>
        <v/>
      </c>
      <c r="P646" s="143"/>
      <c r="Q646" s="2"/>
    </row>
    <row r="647">
      <c r="A647" s="129">
        <v>44842.0</v>
      </c>
      <c r="B647" s="129">
        <v>44817.0</v>
      </c>
      <c r="C647" s="128">
        <v>2022.0</v>
      </c>
      <c r="D647" s="128">
        <v>10.0</v>
      </c>
      <c r="E647" s="128">
        <v>1.0</v>
      </c>
      <c r="F647" s="128">
        <v>2022.0</v>
      </c>
      <c r="G647" s="128">
        <v>10.0</v>
      </c>
      <c r="H647" s="128">
        <v>8.0</v>
      </c>
      <c r="I647" s="128" t="s">
        <v>159</v>
      </c>
      <c r="J647" s="99"/>
      <c r="K647" s="99"/>
      <c r="L647" s="141" t="str">
        <f>IF(J647-K647=0,,IFERROR(K647-J647-휴게시간-VLOOKUP(A647,지정휴게시간,2,FALSE),K647-J647-휴게시간))</f>
        <v/>
      </c>
      <c r="M647" s="142" t="str">
        <f>IFERROR(VLOOKUP(Text(A647,"m월 d일"),양력휴일,2,FALSE),IFERROR(VLOOKUP(Text(B647,"m월 d일"),음력휴일,2,FALSE),IFERROR(VLOOKUP(A647,양력지정휴일,2,FALSE), IFERROR(VLOOKUP(B647,음력지정휴일,2,FALSE), ""))))</f>
        <v/>
      </c>
      <c r="N647" s="128"/>
      <c r="O647" s="128" t="str">
        <f>IFERROR(VLOOKUP(N647,연차지정일수,2,FALSE),"")</f>
        <v/>
      </c>
      <c r="P647" s="143"/>
      <c r="Q647" s="2"/>
    </row>
    <row r="648">
      <c r="A648" s="129">
        <v>44843.0</v>
      </c>
      <c r="B648" s="129">
        <v>44818.0</v>
      </c>
      <c r="C648" s="128">
        <v>2022.0</v>
      </c>
      <c r="D648" s="128">
        <v>10.0</v>
      </c>
      <c r="E648" s="128">
        <v>1.0</v>
      </c>
      <c r="F648" s="128">
        <v>2022.0</v>
      </c>
      <c r="G648" s="128">
        <v>10.0</v>
      </c>
      <c r="H648" s="128">
        <v>9.0</v>
      </c>
      <c r="I648" s="128" t="s">
        <v>156</v>
      </c>
      <c r="J648" s="99"/>
      <c r="K648" s="99"/>
      <c r="L648" s="141" t="str">
        <f>IF(J648-K648=0,,IFERROR(K648-J648-휴게시간-VLOOKUP(A648,지정휴게시간,2,FALSE),K648-J648-휴게시간))</f>
        <v/>
      </c>
      <c r="M648" s="142" t="str">
        <f>IFERROR(VLOOKUP(Text(A648,"m월 d일"),양력휴일,2,FALSE),IFERROR(VLOOKUP(Text(B648,"m월 d일"),음력휴일,2,FALSE),IFERROR(VLOOKUP(A648,양력지정휴일,2,FALSE), IFERROR(VLOOKUP(B648,음력지정휴일,2,FALSE), ""))))</f>
        <v>한글날</v>
      </c>
      <c r="N648" s="128"/>
      <c r="O648" s="128" t="str">
        <f>IFERROR(VLOOKUP(N648,연차지정일수,2,FALSE),"")</f>
        <v/>
      </c>
      <c r="P648" s="143"/>
      <c r="Q648" s="2"/>
    </row>
    <row r="649">
      <c r="A649" s="129">
        <v>44844.0</v>
      </c>
      <c r="B649" s="129">
        <v>44819.0</v>
      </c>
      <c r="C649" s="128">
        <v>2022.0</v>
      </c>
      <c r="D649" s="128">
        <v>10.0</v>
      </c>
      <c r="E649" s="128">
        <v>2.0</v>
      </c>
      <c r="F649" s="128">
        <v>2022.0</v>
      </c>
      <c r="G649" s="128">
        <v>10.0</v>
      </c>
      <c r="H649" s="128">
        <v>10.0</v>
      </c>
      <c r="I649" s="128" t="s">
        <v>83</v>
      </c>
      <c r="J649" s="99"/>
      <c r="K649" s="99"/>
      <c r="L649" s="141" t="str">
        <f>IF(J649-K649=0,,IFERROR(K649-J649-휴게시간-VLOOKUP(A649,지정휴게시간,2,FALSE),K649-J649-휴게시간))</f>
        <v/>
      </c>
      <c r="M649" s="142" t="str">
        <f>IFERROR(VLOOKUP(Text(A649,"m월 d일"),양력휴일,2,FALSE),IFERROR(VLOOKUP(Text(B649,"m월 d일"),음력휴일,2,FALSE),IFERROR(VLOOKUP(A649,양력지정휴일,2,FALSE), IFERROR(VLOOKUP(B649,음력지정휴일,2,FALSE), ""))))</f>
        <v>대체휴일</v>
      </c>
      <c r="N649" s="128"/>
      <c r="O649" s="128" t="str">
        <f>IFERROR(VLOOKUP(N649,연차지정일수,2,FALSE),"")</f>
        <v/>
      </c>
      <c r="P649" s="143"/>
      <c r="Q649" s="2"/>
    </row>
    <row r="650">
      <c r="A650" s="129">
        <v>44845.0</v>
      </c>
      <c r="B650" s="129">
        <v>44820.0</v>
      </c>
      <c r="C650" s="128">
        <v>2022.0</v>
      </c>
      <c r="D650" s="128">
        <v>10.0</v>
      </c>
      <c r="E650" s="128">
        <v>2.0</v>
      </c>
      <c r="F650" s="128">
        <v>2022.0</v>
      </c>
      <c r="G650" s="128">
        <v>10.0</v>
      </c>
      <c r="H650" s="128">
        <v>11.0</v>
      </c>
      <c r="I650" s="128" t="s">
        <v>160</v>
      </c>
      <c r="J650" s="99"/>
      <c r="K650" s="99"/>
      <c r="L650" s="141" t="str">
        <f>IF(J650-K650=0,,IFERROR(K650-J650-휴게시간-VLOOKUP(A650,지정휴게시간,2,FALSE),K650-J650-휴게시간))</f>
        <v/>
      </c>
      <c r="M650" s="142" t="str">
        <f>IFERROR(VLOOKUP(Text(A650,"m월 d일"),양력휴일,2,FALSE),IFERROR(VLOOKUP(Text(B650,"m월 d일"),음력휴일,2,FALSE),IFERROR(VLOOKUP(A650,양력지정휴일,2,FALSE), IFERROR(VLOOKUP(B650,음력지정휴일,2,FALSE), ""))))</f>
        <v/>
      </c>
      <c r="N650" s="128"/>
      <c r="O650" s="128" t="str">
        <f>IFERROR(VLOOKUP(N650,연차지정일수,2,FALSE),"")</f>
        <v/>
      </c>
      <c r="P650" s="143"/>
      <c r="Q650" s="2"/>
    </row>
    <row r="651">
      <c r="A651" s="129">
        <v>44846.0</v>
      </c>
      <c r="B651" s="129">
        <v>44821.0</v>
      </c>
      <c r="C651" s="128">
        <v>2022.0</v>
      </c>
      <c r="D651" s="128">
        <v>10.0</v>
      </c>
      <c r="E651" s="128">
        <v>2.0</v>
      </c>
      <c r="F651" s="128">
        <v>2022.0</v>
      </c>
      <c r="G651" s="128">
        <v>10.0</v>
      </c>
      <c r="H651" s="128">
        <v>12.0</v>
      </c>
      <c r="I651" s="128" t="s">
        <v>161</v>
      </c>
      <c r="J651" s="99"/>
      <c r="K651" s="99"/>
      <c r="L651" s="141" t="str">
        <f>IF(J651-K651=0,,IFERROR(K651-J651-휴게시간-VLOOKUP(A651,지정휴게시간,2,FALSE),K651-J651-휴게시간))</f>
        <v/>
      </c>
      <c r="M651" s="142" t="str">
        <f>IFERROR(VLOOKUP(Text(A651,"m월 d일"),양력휴일,2,FALSE),IFERROR(VLOOKUP(Text(B651,"m월 d일"),음력휴일,2,FALSE),IFERROR(VLOOKUP(A651,양력지정휴일,2,FALSE), IFERROR(VLOOKUP(B651,음력지정휴일,2,FALSE), ""))))</f>
        <v/>
      </c>
      <c r="N651" s="128"/>
      <c r="O651" s="128" t="str">
        <f>IFERROR(VLOOKUP(N651,연차지정일수,2,FALSE),"")</f>
        <v/>
      </c>
      <c r="P651" s="143"/>
      <c r="Q651" s="2"/>
    </row>
    <row r="652">
      <c r="A652" s="129">
        <v>44847.0</v>
      </c>
      <c r="B652" s="129">
        <v>44822.0</v>
      </c>
      <c r="C652" s="128">
        <v>2022.0</v>
      </c>
      <c r="D652" s="128">
        <v>10.0</v>
      </c>
      <c r="E652" s="128">
        <v>2.0</v>
      </c>
      <c r="F652" s="128">
        <v>2022.0</v>
      </c>
      <c r="G652" s="128">
        <v>10.0</v>
      </c>
      <c r="H652" s="128">
        <v>13.0</v>
      </c>
      <c r="I652" s="128" t="s">
        <v>162</v>
      </c>
      <c r="J652" s="99"/>
      <c r="K652" s="99"/>
      <c r="L652" s="141" t="str">
        <f>IF(J652-K652=0,,IFERROR(K652-J652-휴게시간-VLOOKUP(A652,지정휴게시간,2,FALSE),K652-J652-휴게시간))</f>
        <v/>
      </c>
      <c r="M652" s="142" t="str">
        <f>IFERROR(VLOOKUP(Text(A652,"m월 d일"),양력휴일,2,FALSE),IFERROR(VLOOKUP(Text(B652,"m월 d일"),음력휴일,2,FALSE),IFERROR(VLOOKUP(A652,양력지정휴일,2,FALSE), IFERROR(VLOOKUP(B652,음력지정휴일,2,FALSE), ""))))</f>
        <v/>
      </c>
      <c r="N652" s="128"/>
      <c r="O652" s="128" t="str">
        <f>IFERROR(VLOOKUP(N652,연차지정일수,2,FALSE),"")</f>
        <v/>
      </c>
      <c r="P652" s="143"/>
      <c r="Q652" s="2"/>
    </row>
    <row r="653">
      <c r="A653" s="129">
        <v>44848.0</v>
      </c>
      <c r="B653" s="129">
        <v>44823.0</v>
      </c>
      <c r="C653" s="128">
        <v>2022.0</v>
      </c>
      <c r="D653" s="128">
        <v>10.0</v>
      </c>
      <c r="E653" s="128">
        <v>2.0</v>
      </c>
      <c r="F653" s="128">
        <v>2022.0</v>
      </c>
      <c r="G653" s="128">
        <v>10.0</v>
      </c>
      <c r="H653" s="128">
        <v>14.0</v>
      </c>
      <c r="I653" s="128" t="s">
        <v>158</v>
      </c>
      <c r="J653" s="99"/>
      <c r="K653" s="99"/>
      <c r="L653" s="141" t="str">
        <f>IF(J653-K653=0,,IFERROR(K653-J653-휴게시간-VLOOKUP(A653,지정휴게시간,2,FALSE),K653-J653-휴게시간))</f>
        <v/>
      </c>
      <c r="M653" s="142" t="str">
        <f>IFERROR(VLOOKUP(Text(A653,"m월 d일"),양력휴일,2,FALSE),IFERROR(VLOOKUP(Text(B653,"m월 d일"),음력휴일,2,FALSE),IFERROR(VLOOKUP(A653,양력지정휴일,2,FALSE), IFERROR(VLOOKUP(B653,음력지정휴일,2,FALSE), ""))))</f>
        <v/>
      </c>
      <c r="N653" s="128"/>
      <c r="O653" s="128" t="str">
        <f>IFERROR(VLOOKUP(N653,연차지정일수,2,FALSE),"")</f>
        <v/>
      </c>
      <c r="P653" s="143"/>
      <c r="Q653" s="2"/>
    </row>
    <row r="654">
      <c r="A654" s="129">
        <v>44849.0</v>
      </c>
      <c r="B654" s="129">
        <v>44824.0</v>
      </c>
      <c r="C654" s="128">
        <v>2022.0</v>
      </c>
      <c r="D654" s="128">
        <v>10.0</v>
      </c>
      <c r="E654" s="128">
        <v>2.0</v>
      </c>
      <c r="F654" s="128">
        <v>2022.0</v>
      </c>
      <c r="G654" s="128">
        <v>10.0</v>
      </c>
      <c r="H654" s="128">
        <v>15.0</v>
      </c>
      <c r="I654" s="128" t="s">
        <v>159</v>
      </c>
      <c r="J654" s="99"/>
      <c r="K654" s="99"/>
      <c r="L654" s="141" t="str">
        <f>IF(J654-K654=0,,IFERROR(K654-J654-휴게시간-VLOOKUP(A654,지정휴게시간,2,FALSE),K654-J654-휴게시간))</f>
        <v/>
      </c>
      <c r="M654" s="142" t="str">
        <f>IFERROR(VLOOKUP(Text(A654,"m월 d일"),양력휴일,2,FALSE),IFERROR(VLOOKUP(Text(B654,"m월 d일"),음력휴일,2,FALSE),IFERROR(VLOOKUP(A654,양력지정휴일,2,FALSE), IFERROR(VLOOKUP(B654,음력지정휴일,2,FALSE), ""))))</f>
        <v/>
      </c>
      <c r="N654" s="128"/>
      <c r="O654" s="128" t="str">
        <f>IFERROR(VLOOKUP(N654,연차지정일수,2,FALSE),"")</f>
        <v/>
      </c>
      <c r="P654" s="143"/>
      <c r="Q654" s="2"/>
    </row>
    <row r="655">
      <c r="A655" s="129">
        <v>44850.0</v>
      </c>
      <c r="B655" s="129">
        <v>44825.0</v>
      </c>
      <c r="C655" s="128">
        <v>2022.0</v>
      </c>
      <c r="D655" s="128">
        <v>10.0</v>
      </c>
      <c r="E655" s="128">
        <v>2.0</v>
      </c>
      <c r="F655" s="128">
        <v>2022.0</v>
      </c>
      <c r="G655" s="128">
        <v>10.0</v>
      </c>
      <c r="H655" s="128">
        <v>16.0</v>
      </c>
      <c r="I655" s="128" t="s">
        <v>156</v>
      </c>
      <c r="J655" s="99"/>
      <c r="K655" s="99"/>
      <c r="L655" s="141" t="str">
        <f>IF(J655-K655=0,,IFERROR(K655-J655-휴게시간-VLOOKUP(A655,지정휴게시간,2,FALSE),K655-J655-휴게시간))</f>
        <v/>
      </c>
      <c r="M655" s="142" t="str">
        <f>IFERROR(VLOOKUP(Text(A655,"m월 d일"),양력휴일,2,FALSE),IFERROR(VLOOKUP(Text(B655,"m월 d일"),음력휴일,2,FALSE),IFERROR(VLOOKUP(A655,양력지정휴일,2,FALSE), IFERROR(VLOOKUP(B655,음력지정휴일,2,FALSE), ""))))</f>
        <v/>
      </c>
      <c r="N655" s="128"/>
      <c r="O655" s="128" t="str">
        <f>IFERROR(VLOOKUP(N655,연차지정일수,2,FALSE),"")</f>
        <v/>
      </c>
      <c r="P655" s="143"/>
      <c r="Q655" s="2"/>
    </row>
    <row r="656">
      <c r="A656" s="129">
        <v>44851.0</v>
      </c>
      <c r="B656" s="129">
        <v>44826.0</v>
      </c>
      <c r="C656" s="128">
        <v>2022.0</v>
      </c>
      <c r="D656" s="128">
        <v>10.0</v>
      </c>
      <c r="E656" s="128">
        <v>3.0</v>
      </c>
      <c r="F656" s="128">
        <v>2022.0</v>
      </c>
      <c r="G656" s="128">
        <v>10.0</v>
      </c>
      <c r="H656" s="128">
        <v>17.0</v>
      </c>
      <c r="I656" s="128" t="s">
        <v>83</v>
      </c>
      <c r="J656" s="99"/>
      <c r="K656" s="99"/>
      <c r="L656" s="141" t="str">
        <f>IF(J656-K656=0,,IFERROR(K656-J656-휴게시간-VLOOKUP(A656,지정휴게시간,2,FALSE),K656-J656-휴게시간))</f>
        <v/>
      </c>
      <c r="M656" s="142" t="str">
        <f>IFERROR(VLOOKUP(Text(A656,"m월 d일"),양력휴일,2,FALSE),IFERROR(VLOOKUP(Text(B656,"m월 d일"),음력휴일,2,FALSE),IFERROR(VLOOKUP(A656,양력지정휴일,2,FALSE), IFERROR(VLOOKUP(B656,음력지정휴일,2,FALSE), ""))))</f>
        <v/>
      </c>
      <c r="N656" s="128"/>
      <c r="O656" s="128" t="str">
        <f>IFERROR(VLOOKUP(N656,연차지정일수,2,FALSE),"")</f>
        <v/>
      </c>
      <c r="P656" s="143"/>
      <c r="Q656" s="2"/>
    </row>
    <row r="657">
      <c r="A657" s="129">
        <v>44852.0</v>
      </c>
      <c r="B657" s="129">
        <v>44827.0</v>
      </c>
      <c r="C657" s="128">
        <v>2022.0</v>
      </c>
      <c r="D657" s="128">
        <v>10.0</v>
      </c>
      <c r="E657" s="128">
        <v>3.0</v>
      </c>
      <c r="F657" s="128">
        <v>2022.0</v>
      </c>
      <c r="G657" s="128">
        <v>10.0</v>
      </c>
      <c r="H657" s="128">
        <v>18.0</v>
      </c>
      <c r="I657" s="128" t="s">
        <v>160</v>
      </c>
      <c r="J657" s="99"/>
      <c r="K657" s="99"/>
      <c r="L657" s="141" t="str">
        <f>IF(J657-K657=0,,IFERROR(K657-J657-휴게시간-VLOOKUP(A657,지정휴게시간,2,FALSE),K657-J657-휴게시간))</f>
        <v/>
      </c>
      <c r="M657" s="142" t="str">
        <f>IFERROR(VLOOKUP(Text(A657,"m월 d일"),양력휴일,2,FALSE),IFERROR(VLOOKUP(Text(B657,"m월 d일"),음력휴일,2,FALSE),IFERROR(VLOOKUP(A657,양력지정휴일,2,FALSE), IFERROR(VLOOKUP(B657,음력지정휴일,2,FALSE), ""))))</f>
        <v/>
      </c>
      <c r="N657" s="128"/>
      <c r="O657" s="128" t="str">
        <f>IFERROR(VLOOKUP(N657,연차지정일수,2,FALSE),"")</f>
        <v/>
      </c>
      <c r="P657" s="143"/>
      <c r="Q657" s="2"/>
    </row>
    <row r="658">
      <c r="A658" s="129">
        <v>44853.0</v>
      </c>
      <c r="B658" s="129">
        <v>44828.0</v>
      </c>
      <c r="C658" s="128">
        <v>2022.0</v>
      </c>
      <c r="D658" s="128">
        <v>10.0</v>
      </c>
      <c r="E658" s="128">
        <v>3.0</v>
      </c>
      <c r="F658" s="128">
        <v>2022.0</v>
      </c>
      <c r="G658" s="128">
        <v>10.0</v>
      </c>
      <c r="H658" s="128">
        <v>19.0</v>
      </c>
      <c r="I658" s="128" t="s">
        <v>161</v>
      </c>
      <c r="J658" s="99"/>
      <c r="K658" s="99"/>
      <c r="L658" s="141" t="str">
        <f>IF(J658-K658=0,,IFERROR(K658-J658-휴게시간-VLOOKUP(A658,지정휴게시간,2,FALSE),K658-J658-휴게시간))</f>
        <v/>
      </c>
      <c r="M658" s="142" t="str">
        <f>IFERROR(VLOOKUP(Text(A658,"m월 d일"),양력휴일,2,FALSE),IFERROR(VLOOKUP(Text(B658,"m월 d일"),음력휴일,2,FALSE),IFERROR(VLOOKUP(A658,양력지정휴일,2,FALSE), IFERROR(VLOOKUP(B658,음력지정휴일,2,FALSE), ""))))</f>
        <v/>
      </c>
      <c r="N658" s="128"/>
      <c r="O658" s="128" t="str">
        <f>IFERROR(VLOOKUP(N658,연차지정일수,2,FALSE),"")</f>
        <v/>
      </c>
      <c r="P658" s="143"/>
      <c r="Q658" s="2"/>
    </row>
    <row r="659">
      <c r="A659" s="129">
        <v>44854.0</v>
      </c>
      <c r="B659" s="129">
        <v>44829.0</v>
      </c>
      <c r="C659" s="128">
        <v>2022.0</v>
      </c>
      <c r="D659" s="128">
        <v>10.0</v>
      </c>
      <c r="E659" s="128">
        <v>3.0</v>
      </c>
      <c r="F659" s="128">
        <v>2022.0</v>
      </c>
      <c r="G659" s="128">
        <v>10.0</v>
      </c>
      <c r="H659" s="128">
        <v>20.0</v>
      </c>
      <c r="I659" s="128" t="s">
        <v>162</v>
      </c>
      <c r="J659" s="99"/>
      <c r="K659" s="99"/>
      <c r="L659" s="141" t="str">
        <f>IF(J659-K659=0,,IFERROR(K659-J659-휴게시간-VLOOKUP(A659,지정휴게시간,2,FALSE),K659-J659-휴게시간))</f>
        <v/>
      </c>
      <c r="M659" s="142" t="str">
        <f>IFERROR(VLOOKUP(Text(A659,"m월 d일"),양력휴일,2,FALSE),IFERROR(VLOOKUP(Text(B659,"m월 d일"),음력휴일,2,FALSE),IFERROR(VLOOKUP(A659,양력지정휴일,2,FALSE), IFERROR(VLOOKUP(B659,음력지정휴일,2,FALSE), ""))))</f>
        <v/>
      </c>
      <c r="N659" s="128"/>
      <c r="O659" s="128" t="str">
        <f>IFERROR(VLOOKUP(N659,연차지정일수,2,FALSE),"")</f>
        <v/>
      </c>
      <c r="P659" s="143"/>
      <c r="Q659" s="2"/>
    </row>
    <row r="660">
      <c r="A660" s="129">
        <v>44855.0</v>
      </c>
      <c r="B660" s="129">
        <v>44830.0</v>
      </c>
      <c r="C660" s="128">
        <v>2022.0</v>
      </c>
      <c r="D660" s="128">
        <v>10.0</v>
      </c>
      <c r="E660" s="128">
        <v>3.0</v>
      </c>
      <c r="F660" s="128">
        <v>2022.0</v>
      </c>
      <c r="G660" s="128">
        <v>10.0</v>
      </c>
      <c r="H660" s="128">
        <v>21.0</v>
      </c>
      <c r="I660" s="128" t="s">
        <v>158</v>
      </c>
      <c r="J660" s="99"/>
      <c r="K660" s="99"/>
      <c r="L660" s="141" t="str">
        <f>IF(J660-K660=0,,IFERROR(K660-J660-휴게시간-VLOOKUP(A660,지정휴게시간,2,FALSE),K660-J660-휴게시간))</f>
        <v/>
      </c>
      <c r="M660" s="142" t="str">
        <f>IFERROR(VLOOKUP(Text(A660,"m월 d일"),양력휴일,2,FALSE),IFERROR(VLOOKUP(Text(B660,"m월 d일"),음력휴일,2,FALSE),IFERROR(VLOOKUP(A660,양력지정휴일,2,FALSE), IFERROR(VLOOKUP(B660,음력지정휴일,2,FALSE), ""))))</f>
        <v/>
      </c>
      <c r="N660" s="128"/>
      <c r="O660" s="128" t="str">
        <f>IFERROR(VLOOKUP(N660,연차지정일수,2,FALSE),"")</f>
        <v/>
      </c>
      <c r="P660" s="143"/>
      <c r="Q660" s="2"/>
    </row>
    <row r="661">
      <c r="A661" s="129">
        <v>44856.0</v>
      </c>
      <c r="B661" s="129">
        <v>44831.0</v>
      </c>
      <c r="C661" s="128">
        <v>2022.0</v>
      </c>
      <c r="D661" s="128">
        <v>10.0</v>
      </c>
      <c r="E661" s="128">
        <v>3.0</v>
      </c>
      <c r="F661" s="128">
        <v>2022.0</v>
      </c>
      <c r="G661" s="128">
        <v>10.0</v>
      </c>
      <c r="H661" s="128">
        <v>22.0</v>
      </c>
      <c r="I661" s="128" t="s">
        <v>159</v>
      </c>
      <c r="J661" s="99"/>
      <c r="K661" s="99"/>
      <c r="L661" s="141" t="str">
        <f>IF(J661-K661=0,,IFERROR(K661-J661-휴게시간-VLOOKUP(A661,지정휴게시간,2,FALSE),K661-J661-휴게시간))</f>
        <v/>
      </c>
      <c r="M661" s="142" t="str">
        <f>IFERROR(VLOOKUP(Text(A661,"m월 d일"),양력휴일,2,FALSE),IFERROR(VLOOKUP(Text(B661,"m월 d일"),음력휴일,2,FALSE),IFERROR(VLOOKUP(A661,양력지정휴일,2,FALSE), IFERROR(VLOOKUP(B661,음력지정휴일,2,FALSE), ""))))</f>
        <v/>
      </c>
      <c r="N661" s="128"/>
      <c r="O661" s="128" t="str">
        <f>IFERROR(VLOOKUP(N661,연차지정일수,2,FALSE),"")</f>
        <v/>
      </c>
      <c r="P661" s="143"/>
      <c r="Q661" s="2"/>
    </row>
    <row r="662">
      <c r="A662" s="129">
        <v>44857.0</v>
      </c>
      <c r="B662" s="129">
        <v>44832.0</v>
      </c>
      <c r="C662" s="128">
        <v>2022.0</v>
      </c>
      <c r="D662" s="128">
        <v>10.0</v>
      </c>
      <c r="E662" s="128">
        <v>3.0</v>
      </c>
      <c r="F662" s="128">
        <v>2022.0</v>
      </c>
      <c r="G662" s="128">
        <v>10.0</v>
      </c>
      <c r="H662" s="128">
        <v>23.0</v>
      </c>
      <c r="I662" s="128" t="s">
        <v>156</v>
      </c>
      <c r="J662" s="99"/>
      <c r="K662" s="99"/>
      <c r="L662" s="141" t="str">
        <f>IF(J662-K662=0,,IFERROR(K662-J662-휴게시간-VLOOKUP(A662,지정휴게시간,2,FALSE),K662-J662-휴게시간))</f>
        <v/>
      </c>
      <c r="M662" s="142" t="str">
        <f>IFERROR(VLOOKUP(Text(A662,"m월 d일"),양력휴일,2,FALSE),IFERROR(VLOOKUP(Text(B662,"m월 d일"),음력휴일,2,FALSE),IFERROR(VLOOKUP(A662,양력지정휴일,2,FALSE), IFERROR(VLOOKUP(B662,음력지정휴일,2,FALSE), ""))))</f>
        <v/>
      </c>
      <c r="N662" s="128"/>
      <c r="O662" s="128" t="str">
        <f>IFERROR(VLOOKUP(N662,연차지정일수,2,FALSE),"")</f>
        <v/>
      </c>
      <c r="P662" s="143"/>
      <c r="Q662" s="2"/>
    </row>
    <row r="663">
      <c r="A663" s="129">
        <v>44858.0</v>
      </c>
      <c r="B663" s="129">
        <v>44833.0</v>
      </c>
      <c r="C663" s="128">
        <v>2022.0</v>
      </c>
      <c r="D663" s="128">
        <v>10.0</v>
      </c>
      <c r="E663" s="128">
        <v>4.0</v>
      </c>
      <c r="F663" s="128">
        <v>2022.0</v>
      </c>
      <c r="G663" s="128">
        <v>10.0</v>
      </c>
      <c r="H663" s="128">
        <v>24.0</v>
      </c>
      <c r="I663" s="128" t="s">
        <v>83</v>
      </c>
      <c r="J663" s="99"/>
      <c r="K663" s="99"/>
      <c r="L663" s="141" t="str">
        <f>IF(J663-K663=0,,IFERROR(K663-J663-휴게시간-VLOOKUP(A663,지정휴게시간,2,FALSE),K663-J663-휴게시간))</f>
        <v/>
      </c>
      <c r="M663" s="142" t="str">
        <f>IFERROR(VLOOKUP(Text(A663,"m월 d일"),양력휴일,2,FALSE),IFERROR(VLOOKUP(Text(B663,"m월 d일"),음력휴일,2,FALSE),IFERROR(VLOOKUP(A663,양력지정휴일,2,FALSE), IFERROR(VLOOKUP(B663,음력지정휴일,2,FALSE), ""))))</f>
        <v/>
      </c>
      <c r="N663" s="128"/>
      <c r="O663" s="128" t="str">
        <f>IFERROR(VLOOKUP(N663,연차지정일수,2,FALSE),"")</f>
        <v/>
      </c>
      <c r="P663" s="143"/>
      <c r="Q663" s="2"/>
    </row>
    <row r="664">
      <c r="A664" s="129">
        <v>44859.0</v>
      </c>
      <c r="B664" s="129">
        <v>44835.0</v>
      </c>
      <c r="C664" s="128">
        <v>2022.0</v>
      </c>
      <c r="D664" s="128">
        <v>10.0</v>
      </c>
      <c r="E664" s="128">
        <v>4.0</v>
      </c>
      <c r="F664" s="128">
        <v>2022.0</v>
      </c>
      <c r="G664" s="128">
        <v>10.0</v>
      </c>
      <c r="H664" s="128">
        <v>25.0</v>
      </c>
      <c r="I664" s="128" t="s">
        <v>160</v>
      </c>
      <c r="J664" s="99"/>
      <c r="K664" s="99"/>
      <c r="L664" s="141" t="str">
        <f>IF(J664-K664=0,,IFERROR(K664-J664-휴게시간-VLOOKUP(A664,지정휴게시간,2,FALSE),K664-J664-휴게시간))</f>
        <v/>
      </c>
      <c r="M664" s="142" t="str">
        <f>IFERROR(VLOOKUP(Text(A664,"m월 d일"),양력휴일,2,FALSE),IFERROR(VLOOKUP(Text(B664,"m월 d일"),음력휴일,2,FALSE),IFERROR(VLOOKUP(A664,양력지정휴일,2,FALSE), IFERROR(VLOOKUP(B664,음력지정휴일,2,FALSE), ""))))</f>
        <v/>
      </c>
      <c r="N664" s="128"/>
      <c r="O664" s="128" t="str">
        <f>IFERROR(VLOOKUP(N664,연차지정일수,2,FALSE),"")</f>
        <v/>
      </c>
      <c r="P664" s="143"/>
      <c r="Q664" s="2"/>
    </row>
    <row r="665">
      <c r="A665" s="129">
        <v>44860.0</v>
      </c>
      <c r="B665" s="129">
        <v>44836.0</v>
      </c>
      <c r="C665" s="128">
        <v>2022.0</v>
      </c>
      <c r="D665" s="128">
        <v>10.0</v>
      </c>
      <c r="E665" s="128">
        <v>4.0</v>
      </c>
      <c r="F665" s="128">
        <v>2022.0</v>
      </c>
      <c r="G665" s="128">
        <v>10.0</v>
      </c>
      <c r="H665" s="128">
        <v>26.0</v>
      </c>
      <c r="I665" s="128" t="s">
        <v>161</v>
      </c>
      <c r="J665" s="99"/>
      <c r="K665" s="99"/>
      <c r="L665" s="141" t="str">
        <f>IF(J665-K665=0,,IFERROR(K665-J665-휴게시간-VLOOKUP(A665,지정휴게시간,2,FALSE),K665-J665-휴게시간))</f>
        <v/>
      </c>
      <c r="M665" s="142" t="str">
        <f>IFERROR(VLOOKUP(Text(A665,"m월 d일"),양력휴일,2,FALSE),IFERROR(VLOOKUP(Text(B665,"m월 d일"),음력휴일,2,FALSE),IFERROR(VLOOKUP(A665,양력지정휴일,2,FALSE), IFERROR(VLOOKUP(B665,음력지정휴일,2,FALSE), ""))))</f>
        <v/>
      </c>
      <c r="N665" s="128"/>
      <c r="O665" s="128" t="str">
        <f>IFERROR(VLOOKUP(N665,연차지정일수,2,FALSE),"")</f>
        <v/>
      </c>
      <c r="P665" s="143"/>
      <c r="Q665" s="2"/>
    </row>
    <row r="666">
      <c r="A666" s="129">
        <v>44861.0</v>
      </c>
      <c r="B666" s="129">
        <v>44837.0</v>
      </c>
      <c r="C666" s="128">
        <v>2022.0</v>
      </c>
      <c r="D666" s="128">
        <v>10.0</v>
      </c>
      <c r="E666" s="128">
        <v>4.0</v>
      </c>
      <c r="F666" s="128">
        <v>2022.0</v>
      </c>
      <c r="G666" s="128">
        <v>10.0</v>
      </c>
      <c r="H666" s="128">
        <v>27.0</v>
      </c>
      <c r="I666" s="128" t="s">
        <v>162</v>
      </c>
      <c r="J666" s="99"/>
      <c r="K666" s="99"/>
      <c r="L666" s="141" t="str">
        <f>IF(J666-K666=0,,IFERROR(K666-J666-휴게시간-VLOOKUP(A666,지정휴게시간,2,FALSE),K666-J666-휴게시간))</f>
        <v/>
      </c>
      <c r="M666" s="142" t="str">
        <f>IFERROR(VLOOKUP(Text(A666,"m월 d일"),양력휴일,2,FALSE),IFERROR(VLOOKUP(Text(B666,"m월 d일"),음력휴일,2,FALSE),IFERROR(VLOOKUP(A666,양력지정휴일,2,FALSE), IFERROR(VLOOKUP(B666,음력지정휴일,2,FALSE), ""))))</f>
        <v/>
      </c>
      <c r="N666" s="128"/>
      <c r="O666" s="128" t="str">
        <f>IFERROR(VLOOKUP(N666,연차지정일수,2,FALSE),"")</f>
        <v/>
      </c>
      <c r="P666" s="143"/>
      <c r="Q666" s="2"/>
    </row>
    <row r="667">
      <c r="A667" s="129">
        <v>44862.0</v>
      </c>
      <c r="B667" s="129">
        <v>44838.0</v>
      </c>
      <c r="C667" s="128">
        <v>2022.0</v>
      </c>
      <c r="D667" s="128">
        <v>10.0</v>
      </c>
      <c r="E667" s="128">
        <v>4.0</v>
      </c>
      <c r="F667" s="128">
        <v>2022.0</v>
      </c>
      <c r="G667" s="128">
        <v>10.0</v>
      </c>
      <c r="H667" s="128">
        <v>28.0</v>
      </c>
      <c r="I667" s="128" t="s">
        <v>158</v>
      </c>
      <c r="J667" s="99"/>
      <c r="K667" s="99"/>
      <c r="L667" s="141" t="str">
        <f>IF(J667-K667=0,,IFERROR(K667-J667-휴게시간-VLOOKUP(A667,지정휴게시간,2,FALSE),K667-J667-휴게시간))</f>
        <v/>
      </c>
      <c r="M667" s="142" t="str">
        <f>IFERROR(VLOOKUP(Text(A667,"m월 d일"),양력휴일,2,FALSE),IFERROR(VLOOKUP(Text(B667,"m월 d일"),음력휴일,2,FALSE),IFERROR(VLOOKUP(A667,양력지정휴일,2,FALSE), IFERROR(VLOOKUP(B667,음력지정휴일,2,FALSE), ""))))</f>
        <v/>
      </c>
      <c r="N667" s="128"/>
      <c r="O667" s="128" t="str">
        <f>IFERROR(VLOOKUP(N667,연차지정일수,2,FALSE),"")</f>
        <v/>
      </c>
      <c r="P667" s="143"/>
      <c r="Q667" s="2"/>
    </row>
    <row r="668">
      <c r="A668" s="129">
        <v>44863.0</v>
      </c>
      <c r="B668" s="129">
        <v>44839.0</v>
      </c>
      <c r="C668" s="128">
        <v>2022.0</v>
      </c>
      <c r="D668" s="128">
        <v>10.0</v>
      </c>
      <c r="E668" s="128">
        <v>4.0</v>
      </c>
      <c r="F668" s="128">
        <v>2022.0</v>
      </c>
      <c r="G668" s="128">
        <v>10.0</v>
      </c>
      <c r="H668" s="128">
        <v>29.0</v>
      </c>
      <c r="I668" s="128" t="s">
        <v>159</v>
      </c>
      <c r="J668" s="99"/>
      <c r="K668" s="99"/>
      <c r="L668" s="141" t="str">
        <f>IF(J668-K668=0,,IFERROR(K668-J668-휴게시간-VLOOKUP(A668,지정휴게시간,2,FALSE),K668-J668-휴게시간))</f>
        <v/>
      </c>
      <c r="M668" s="142" t="str">
        <f>IFERROR(VLOOKUP(Text(A668,"m월 d일"),양력휴일,2,FALSE),IFERROR(VLOOKUP(Text(B668,"m월 d일"),음력휴일,2,FALSE),IFERROR(VLOOKUP(A668,양력지정휴일,2,FALSE), IFERROR(VLOOKUP(B668,음력지정휴일,2,FALSE), ""))))</f>
        <v/>
      </c>
      <c r="N668" s="128"/>
      <c r="O668" s="128" t="str">
        <f>IFERROR(VLOOKUP(N668,연차지정일수,2,FALSE),"")</f>
        <v/>
      </c>
      <c r="P668" s="143"/>
      <c r="Q668" s="2"/>
    </row>
    <row r="669">
      <c r="A669" s="129">
        <v>44864.0</v>
      </c>
      <c r="B669" s="129">
        <v>44840.0</v>
      </c>
      <c r="C669" s="128">
        <v>2022.0</v>
      </c>
      <c r="D669" s="128">
        <v>10.0</v>
      </c>
      <c r="E669" s="128">
        <v>4.0</v>
      </c>
      <c r="F669" s="128">
        <v>2022.0</v>
      </c>
      <c r="G669" s="128">
        <v>10.0</v>
      </c>
      <c r="H669" s="128">
        <v>30.0</v>
      </c>
      <c r="I669" s="128" t="s">
        <v>156</v>
      </c>
      <c r="J669" s="99"/>
      <c r="K669" s="99"/>
      <c r="L669" s="141" t="str">
        <f>IF(J669-K669=0,,IFERROR(K669-J669-휴게시간-VLOOKUP(A669,지정휴게시간,2,FALSE),K669-J669-휴게시간))</f>
        <v/>
      </c>
      <c r="M669" s="142" t="str">
        <f>IFERROR(VLOOKUP(Text(A669,"m월 d일"),양력휴일,2,FALSE),IFERROR(VLOOKUP(Text(B669,"m월 d일"),음력휴일,2,FALSE),IFERROR(VLOOKUP(A669,양력지정휴일,2,FALSE), IFERROR(VLOOKUP(B669,음력지정휴일,2,FALSE), ""))))</f>
        <v/>
      </c>
      <c r="N669" s="128"/>
      <c r="O669" s="128" t="str">
        <f>IFERROR(VLOOKUP(N669,연차지정일수,2,FALSE),"")</f>
        <v/>
      </c>
      <c r="P669" s="143"/>
      <c r="Q669" s="2"/>
    </row>
    <row r="670">
      <c r="A670" s="129">
        <v>44865.0</v>
      </c>
      <c r="B670" s="129">
        <v>44841.0</v>
      </c>
      <c r="C670" s="128">
        <v>2022.0</v>
      </c>
      <c r="D670" s="128">
        <v>10.0</v>
      </c>
      <c r="E670" s="128">
        <v>5.0</v>
      </c>
      <c r="F670" s="128">
        <v>2022.0</v>
      </c>
      <c r="G670" s="128">
        <v>10.0</v>
      </c>
      <c r="H670" s="128">
        <v>31.0</v>
      </c>
      <c r="I670" s="128" t="s">
        <v>83</v>
      </c>
      <c r="J670" s="99"/>
      <c r="K670" s="99"/>
      <c r="L670" s="141" t="str">
        <f>IF(J670-K670=0,,IFERROR(K670-J670-휴게시간-VLOOKUP(A670,지정휴게시간,2,FALSE),K670-J670-휴게시간))</f>
        <v/>
      </c>
      <c r="M670" s="142" t="str">
        <f>IFERROR(VLOOKUP(Text(A670,"m월 d일"),양력휴일,2,FALSE),IFERROR(VLOOKUP(Text(B670,"m월 d일"),음력휴일,2,FALSE),IFERROR(VLOOKUP(A670,양력지정휴일,2,FALSE), IFERROR(VLOOKUP(B670,음력지정휴일,2,FALSE), ""))))</f>
        <v/>
      </c>
      <c r="N670" s="128"/>
      <c r="O670" s="128" t="str">
        <f>IFERROR(VLOOKUP(N670,연차지정일수,2,FALSE),"")</f>
        <v/>
      </c>
      <c r="P670" s="143"/>
      <c r="Q670" s="2"/>
    </row>
    <row r="671">
      <c r="A671" s="129">
        <v>44866.0</v>
      </c>
      <c r="B671" s="129">
        <v>44842.0</v>
      </c>
      <c r="C671" s="128">
        <v>2022.0</v>
      </c>
      <c r="D671" s="128">
        <v>10.0</v>
      </c>
      <c r="E671" s="128">
        <v>5.0</v>
      </c>
      <c r="F671" s="128">
        <v>2022.0</v>
      </c>
      <c r="G671" s="128">
        <v>11.0</v>
      </c>
      <c r="H671" s="128">
        <v>1.0</v>
      </c>
      <c r="I671" s="128" t="s">
        <v>160</v>
      </c>
      <c r="J671" s="99"/>
      <c r="K671" s="99"/>
      <c r="L671" s="141" t="str">
        <f>IF(J671-K671=0,,IFERROR(K671-J671-휴게시간-VLOOKUP(A671,지정휴게시간,2,FALSE),K671-J671-휴게시간))</f>
        <v/>
      </c>
      <c r="M671" s="142" t="str">
        <f>IFERROR(VLOOKUP(Text(A671,"m월 d일"),양력휴일,2,FALSE),IFERROR(VLOOKUP(Text(B671,"m월 d일"),음력휴일,2,FALSE),IFERROR(VLOOKUP(A671,양력지정휴일,2,FALSE), IFERROR(VLOOKUP(B671,음력지정휴일,2,FALSE), ""))))</f>
        <v/>
      </c>
      <c r="N671" s="128"/>
      <c r="O671" s="128" t="str">
        <f>IFERROR(VLOOKUP(N671,연차지정일수,2,FALSE),"")</f>
        <v/>
      </c>
      <c r="P671" s="143"/>
      <c r="Q671" s="2"/>
    </row>
    <row r="672">
      <c r="A672" s="129">
        <v>44867.0</v>
      </c>
      <c r="B672" s="129">
        <v>44843.0</v>
      </c>
      <c r="C672" s="128">
        <v>2022.0</v>
      </c>
      <c r="D672" s="128">
        <v>10.0</v>
      </c>
      <c r="E672" s="128">
        <v>5.0</v>
      </c>
      <c r="F672" s="128">
        <v>2022.0</v>
      </c>
      <c r="G672" s="128">
        <v>11.0</v>
      </c>
      <c r="H672" s="128">
        <v>2.0</v>
      </c>
      <c r="I672" s="128" t="s">
        <v>161</v>
      </c>
      <c r="J672" s="99"/>
      <c r="K672" s="99"/>
      <c r="L672" s="141" t="str">
        <f>IF(J672-K672=0,,IFERROR(K672-J672-휴게시간-VLOOKUP(A672,지정휴게시간,2,FALSE),K672-J672-휴게시간))</f>
        <v/>
      </c>
      <c r="M672" s="142" t="str">
        <f>IFERROR(VLOOKUP(Text(A672,"m월 d일"),양력휴일,2,FALSE),IFERROR(VLOOKUP(Text(B672,"m월 d일"),음력휴일,2,FALSE),IFERROR(VLOOKUP(A672,양력지정휴일,2,FALSE), IFERROR(VLOOKUP(B672,음력지정휴일,2,FALSE), ""))))</f>
        <v/>
      </c>
      <c r="N672" s="128"/>
      <c r="O672" s="128" t="str">
        <f>IFERROR(VLOOKUP(N672,연차지정일수,2,FALSE),"")</f>
        <v/>
      </c>
      <c r="P672" s="143"/>
      <c r="Q672" s="2"/>
    </row>
    <row r="673">
      <c r="A673" s="129">
        <v>44868.0</v>
      </c>
      <c r="B673" s="129">
        <v>44844.0</v>
      </c>
      <c r="C673" s="128">
        <v>2022.0</v>
      </c>
      <c r="D673" s="128">
        <v>10.0</v>
      </c>
      <c r="E673" s="128">
        <v>5.0</v>
      </c>
      <c r="F673" s="128">
        <v>2022.0</v>
      </c>
      <c r="G673" s="128">
        <v>11.0</v>
      </c>
      <c r="H673" s="128">
        <v>3.0</v>
      </c>
      <c r="I673" s="128" t="s">
        <v>162</v>
      </c>
      <c r="J673" s="99"/>
      <c r="K673" s="99"/>
      <c r="L673" s="141" t="str">
        <f>IF(J673-K673=0,,IFERROR(K673-J673-휴게시간-VLOOKUP(A673,지정휴게시간,2,FALSE),K673-J673-휴게시간))</f>
        <v/>
      </c>
      <c r="M673" s="142" t="str">
        <f>IFERROR(VLOOKUP(Text(A673,"m월 d일"),양력휴일,2,FALSE),IFERROR(VLOOKUP(Text(B673,"m월 d일"),음력휴일,2,FALSE),IFERROR(VLOOKUP(A673,양력지정휴일,2,FALSE), IFERROR(VLOOKUP(B673,음력지정휴일,2,FALSE), ""))))</f>
        <v/>
      </c>
      <c r="N673" s="128"/>
      <c r="O673" s="128" t="str">
        <f>IFERROR(VLOOKUP(N673,연차지정일수,2,FALSE),"")</f>
        <v/>
      </c>
      <c r="P673" s="143"/>
      <c r="Q673" s="2"/>
    </row>
    <row r="674">
      <c r="A674" s="129">
        <v>44869.0</v>
      </c>
      <c r="B674" s="129">
        <v>44845.0</v>
      </c>
      <c r="C674" s="128">
        <v>2022.0</v>
      </c>
      <c r="D674" s="128">
        <v>10.0</v>
      </c>
      <c r="E674" s="128">
        <v>5.0</v>
      </c>
      <c r="F674" s="128">
        <v>2022.0</v>
      </c>
      <c r="G674" s="128">
        <v>11.0</v>
      </c>
      <c r="H674" s="128">
        <v>4.0</v>
      </c>
      <c r="I674" s="128" t="s">
        <v>158</v>
      </c>
      <c r="J674" s="99"/>
      <c r="K674" s="99"/>
      <c r="L674" s="141" t="str">
        <f>IF(J674-K674=0,,IFERROR(K674-J674-휴게시간-VLOOKUP(A674,지정휴게시간,2,FALSE),K674-J674-휴게시간))</f>
        <v/>
      </c>
      <c r="M674" s="142" t="str">
        <f>IFERROR(VLOOKUP(Text(A674,"m월 d일"),양력휴일,2,FALSE),IFERROR(VLOOKUP(Text(B674,"m월 d일"),음력휴일,2,FALSE),IFERROR(VLOOKUP(A674,양력지정휴일,2,FALSE), IFERROR(VLOOKUP(B674,음력지정휴일,2,FALSE), ""))))</f>
        <v/>
      </c>
      <c r="N674" s="128"/>
      <c r="O674" s="128" t="str">
        <f>IFERROR(VLOOKUP(N674,연차지정일수,2,FALSE),"")</f>
        <v/>
      </c>
      <c r="P674" s="143"/>
      <c r="Q674" s="2"/>
    </row>
    <row r="675">
      <c r="A675" s="129">
        <v>44870.0</v>
      </c>
      <c r="B675" s="129">
        <v>44846.0</v>
      </c>
      <c r="C675" s="128">
        <v>2022.0</v>
      </c>
      <c r="D675" s="128">
        <v>10.0</v>
      </c>
      <c r="E675" s="128">
        <v>5.0</v>
      </c>
      <c r="F675" s="128">
        <v>2022.0</v>
      </c>
      <c r="G675" s="128">
        <v>11.0</v>
      </c>
      <c r="H675" s="128">
        <v>5.0</v>
      </c>
      <c r="I675" s="128" t="s">
        <v>159</v>
      </c>
      <c r="J675" s="99"/>
      <c r="K675" s="99"/>
      <c r="L675" s="141" t="str">
        <f>IF(J675-K675=0,,IFERROR(K675-J675-휴게시간-VLOOKUP(A675,지정휴게시간,2,FALSE),K675-J675-휴게시간))</f>
        <v/>
      </c>
      <c r="M675" s="142" t="str">
        <f>IFERROR(VLOOKUP(Text(A675,"m월 d일"),양력휴일,2,FALSE),IFERROR(VLOOKUP(Text(B675,"m월 d일"),음력휴일,2,FALSE),IFERROR(VLOOKUP(A675,양력지정휴일,2,FALSE), IFERROR(VLOOKUP(B675,음력지정휴일,2,FALSE), ""))))</f>
        <v/>
      </c>
      <c r="N675" s="128"/>
      <c r="O675" s="128" t="str">
        <f>IFERROR(VLOOKUP(N675,연차지정일수,2,FALSE),"")</f>
        <v/>
      </c>
      <c r="P675" s="143"/>
      <c r="Q675" s="2"/>
    </row>
    <row r="676">
      <c r="A676" s="129">
        <v>44871.0</v>
      </c>
      <c r="B676" s="129">
        <v>44847.0</v>
      </c>
      <c r="C676" s="128">
        <v>2022.0</v>
      </c>
      <c r="D676" s="128">
        <v>10.0</v>
      </c>
      <c r="E676" s="128">
        <v>5.0</v>
      </c>
      <c r="F676" s="128">
        <v>2022.0</v>
      </c>
      <c r="G676" s="128">
        <v>11.0</v>
      </c>
      <c r="H676" s="128">
        <v>6.0</v>
      </c>
      <c r="I676" s="128" t="s">
        <v>156</v>
      </c>
      <c r="J676" s="99"/>
      <c r="K676" s="99"/>
      <c r="L676" s="141" t="str">
        <f>IF(J676-K676=0,,IFERROR(K676-J676-휴게시간-VLOOKUP(A676,지정휴게시간,2,FALSE),K676-J676-휴게시간))</f>
        <v/>
      </c>
      <c r="M676" s="142" t="str">
        <f>IFERROR(VLOOKUP(Text(A676,"m월 d일"),양력휴일,2,FALSE),IFERROR(VLOOKUP(Text(B676,"m월 d일"),음력휴일,2,FALSE),IFERROR(VLOOKUP(A676,양력지정휴일,2,FALSE), IFERROR(VLOOKUP(B676,음력지정휴일,2,FALSE), ""))))</f>
        <v/>
      </c>
      <c r="N676" s="128"/>
      <c r="O676" s="128" t="str">
        <f>IFERROR(VLOOKUP(N676,연차지정일수,2,FALSE),"")</f>
        <v/>
      </c>
      <c r="P676" s="143"/>
      <c r="Q676" s="2"/>
    </row>
    <row r="677">
      <c r="A677" s="129">
        <v>44872.0</v>
      </c>
      <c r="B677" s="129">
        <v>44848.0</v>
      </c>
      <c r="C677" s="128">
        <v>2022.0</v>
      </c>
      <c r="D677" s="128">
        <v>11.0</v>
      </c>
      <c r="E677" s="128">
        <v>1.0</v>
      </c>
      <c r="F677" s="128">
        <v>2022.0</v>
      </c>
      <c r="G677" s="128">
        <v>11.0</v>
      </c>
      <c r="H677" s="128">
        <v>7.0</v>
      </c>
      <c r="I677" s="128" t="s">
        <v>83</v>
      </c>
      <c r="J677" s="99"/>
      <c r="K677" s="99"/>
      <c r="L677" s="141" t="str">
        <f>IF(J677-K677=0,,IFERROR(K677-J677-휴게시간-VLOOKUP(A677,지정휴게시간,2,FALSE),K677-J677-휴게시간))</f>
        <v/>
      </c>
      <c r="M677" s="142" t="str">
        <f>IFERROR(VLOOKUP(Text(A677,"m월 d일"),양력휴일,2,FALSE),IFERROR(VLOOKUP(Text(B677,"m월 d일"),음력휴일,2,FALSE),IFERROR(VLOOKUP(A677,양력지정휴일,2,FALSE), IFERROR(VLOOKUP(B677,음력지정휴일,2,FALSE), ""))))</f>
        <v/>
      </c>
      <c r="N677" s="128"/>
      <c r="O677" s="128" t="str">
        <f>IFERROR(VLOOKUP(N677,연차지정일수,2,FALSE),"")</f>
        <v/>
      </c>
      <c r="P677" s="143"/>
      <c r="Q677" s="2"/>
    </row>
    <row r="678">
      <c r="A678" s="129">
        <v>44873.0</v>
      </c>
      <c r="B678" s="129">
        <v>44849.0</v>
      </c>
      <c r="C678" s="128">
        <v>2022.0</v>
      </c>
      <c r="D678" s="128">
        <v>11.0</v>
      </c>
      <c r="E678" s="128">
        <v>1.0</v>
      </c>
      <c r="F678" s="128">
        <v>2022.0</v>
      </c>
      <c r="G678" s="128">
        <v>11.0</v>
      </c>
      <c r="H678" s="128">
        <v>8.0</v>
      </c>
      <c r="I678" s="128" t="s">
        <v>160</v>
      </c>
      <c r="J678" s="99"/>
      <c r="K678" s="99"/>
      <c r="L678" s="141" t="str">
        <f>IF(J678-K678=0,,IFERROR(K678-J678-휴게시간-VLOOKUP(A678,지정휴게시간,2,FALSE),K678-J678-휴게시간))</f>
        <v/>
      </c>
      <c r="M678" s="142" t="str">
        <f>IFERROR(VLOOKUP(Text(A678,"m월 d일"),양력휴일,2,FALSE),IFERROR(VLOOKUP(Text(B678,"m월 d일"),음력휴일,2,FALSE),IFERROR(VLOOKUP(A678,양력지정휴일,2,FALSE), IFERROR(VLOOKUP(B678,음력지정휴일,2,FALSE), ""))))</f>
        <v/>
      </c>
      <c r="N678" s="128"/>
      <c r="O678" s="128" t="str">
        <f>IFERROR(VLOOKUP(N678,연차지정일수,2,FALSE),"")</f>
        <v/>
      </c>
      <c r="P678" s="143"/>
      <c r="Q678" s="2"/>
    </row>
    <row r="679">
      <c r="A679" s="129">
        <v>44874.0</v>
      </c>
      <c r="B679" s="129">
        <v>44850.0</v>
      </c>
      <c r="C679" s="128">
        <v>2022.0</v>
      </c>
      <c r="D679" s="128">
        <v>11.0</v>
      </c>
      <c r="E679" s="128">
        <v>1.0</v>
      </c>
      <c r="F679" s="128">
        <v>2022.0</v>
      </c>
      <c r="G679" s="128">
        <v>11.0</v>
      </c>
      <c r="H679" s="128">
        <v>9.0</v>
      </c>
      <c r="I679" s="128" t="s">
        <v>161</v>
      </c>
      <c r="J679" s="99"/>
      <c r="K679" s="99"/>
      <c r="L679" s="141" t="str">
        <f>IF(J679-K679=0,,IFERROR(K679-J679-휴게시간-VLOOKUP(A679,지정휴게시간,2,FALSE),K679-J679-휴게시간))</f>
        <v/>
      </c>
      <c r="M679" s="142" t="str">
        <f>IFERROR(VLOOKUP(Text(A679,"m월 d일"),양력휴일,2,FALSE),IFERROR(VLOOKUP(Text(B679,"m월 d일"),음력휴일,2,FALSE),IFERROR(VLOOKUP(A679,양력지정휴일,2,FALSE), IFERROR(VLOOKUP(B679,음력지정휴일,2,FALSE), ""))))</f>
        <v/>
      </c>
      <c r="N679" s="128"/>
      <c r="O679" s="128" t="str">
        <f>IFERROR(VLOOKUP(N679,연차지정일수,2,FALSE),"")</f>
        <v/>
      </c>
      <c r="P679" s="143"/>
      <c r="Q679" s="2"/>
    </row>
    <row r="680">
      <c r="A680" s="129">
        <v>44875.0</v>
      </c>
      <c r="B680" s="129">
        <v>44851.0</v>
      </c>
      <c r="C680" s="128">
        <v>2022.0</v>
      </c>
      <c r="D680" s="128">
        <v>11.0</v>
      </c>
      <c r="E680" s="128">
        <v>1.0</v>
      </c>
      <c r="F680" s="128">
        <v>2022.0</v>
      </c>
      <c r="G680" s="128">
        <v>11.0</v>
      </c>
      <c r="H680" s="128">
        <v>10.0</v>
      </c>
      <c r="I680" s="128" t="s">
        <v>162</v>
      </c>
      <c r="J680" s="99"/>
      <c r="K680" s="99"/>
      <c r="L680" s="141" t="str">
        <f>IF(J680-K680=0,,IFERROR(K680-J680-휴게시간-VLOOKUP(A680,지정휴게시간,2,FALSE),K680-J680-휴게시간))</f>
        <v/>
      </c>
      <c r="M680" s="142" t="str">
        <f>IFERROR(VLOOKUP(Text(A680,"m월 d일"),양력휴일,2,FALSE),IFERROR(VLOOKUP(Text(B680,"m월 d일"),음력휴일,2,FALSE),IFERROR(VLOOKUP(A680,양력지정휴일,2,FALSE), IFERROR(VLOOKUP(B680,음력지정휴일,2,FALSE), ""))))</f>
        <v/>
      </c>
      <c r="N680" s="128"/>
      <c r="O680" s="128" t="str">
        <f>IFERROR(VLOOKUP(N680,연차지정일수,2,FALSE),"")</f>
        <v/>
      </c>
      <c r="P680" s="143"/>
      <c r="Q680" s="2"/>
    </row>
    <row r="681">
      <c r="A681" s="129">
        <v>44876.0</v>
      </c>
      <c r="B681" s="129">
        <v>44852.0</v>
      </c>
      <c r="C681" s="128">
        <v>2022.0</v>
      </c>
      <c r="D681" s="128">
        <v>11.0</v>
      </c>
      <c r="E681" s="128">
        <v>1.0</v>
      </c>
      <c r="F681" s="128">
        <v>2022.0</v>
      </c>
      <c r="G681" s="128">
        <v>11.0</v>
      </c>
      <c r="H681" s="128">
        <v>11.0</v>
      </c>
      <c r="I681" s="128" t="s">
        <v>158</v>
      </c>
      <c r="J681" s="99"/>
      <c r="K681" s="99"/>
      <c r="L681" s="141" t="str">
        <f>IF(J681-K681=0,,IFERROR(K681-J681-휴게시간-VLOOKUP(A681,지정휴게시간,2,FALSE),K681-J681-휴게시간))</f>
        <v/>
      </c>
      <c r="M681" s="142" t="str">
        <f>IFERROR(VLOOKUP(Text(A681,"m월 d일"),양력휴일,2,FALSE),IFERROR(VLOOKUP(Text(B681,"m월 d일"),음력휴일,2,FALSE),IFERROR(VLOOKUP(A681,양력지정휴일,2,FALSE), IFERROR(VLOOKUP(B681,음력지정휴일,2,FALSE), ""))))</f>
        <v/>
      </c>
      <c r="N681" s="128"/>
      <c r="O681" s="128" t="str">
        <f>IFERROR(VLOOKUP(N681,연차지정일수,2,FALSE),"")</f>
        <v/>
      </c>
      <c r="P681" s="143"/>
      <c r="Q681" s="2"/>
    </row>
    <row r="682">
      <c r="A682" s="129">
        <v>44877.0</v>
      </c>
      <c r="B682" s="129">
        <v>44853.0</v>
      </c>
      <c r="C682" s="128">
        <v>2022.0</v>
      </c>
      <c r="D682" s="128">
        <v>11.0</v>
      </c>
      <c r="E682" s="128">
        <v>1.0</v>
      </c>
      <c r="F682" s="128">
        <v>2022.0</v>
      </c>
      <c r="G682" s="128">
        <v>11.0</v>
      </c>
      <c r="H682" s="128">
        <v>12.0</v>
      </c>
      <c r="I682" s="128" t="s">
        <v>159</v>
      </c>
      <c r="J682" s="99"/>
      <c r="K682" s="99"/>
      <c r="L682" s="141" t="str">
        <f>IF(J682-K682=0,,IFERROR(K682-J682-휴게시간-VLOOKUP(A682,지정휴게시간,2,FALSE),K682-J682-휴게시간))</f>
        <v/>
      </c>
      <c r="M682" s="142" t="str">
        <f>IFERROR(VLOOKUP(Text(A682,"m월 d일"),양력휴일,2,FALSE),IFERROR(VLOOKUP(Text(B682,"m월 d일"),음력휴일,2,FALSE),IFERROR(VLOOKUP(A682,양력지정휴일,2,FALSE), IFERROR(VLOOKUP(B682,음력지정휴일,2,FALSE), ""))))</f>
        <v/>
      </c>
      <c r="N682" s="128"/>
      <c r="O682" s="128" t="str">
        <f>IFERROR(VLOOKUP(N682,연차지정일수,2,FALSE),"")</f>
        <v/>
      </c>
      <c r="P682" s="143"/>
      <c r="Q682" s="2"/>
    </row>
    <row r="683">
      <c r="A683" s="129">
        <v>44878.0</v>
      </c>
      <c r="B683" s="129">
        <v>44854.0</v>
      </c>
      <c r="C683" s="128">
        <v>2022.0</v>
      </c>
      <c r="D683" s="128">
        <v>11.0</v>
      </c>
      <c r="E683" s="128">
        <v>1.0</v>
      </c>
      <c r="F683" s="128">
        <v>2022.0</v>
      </c>
      <c r="G683" s="128">
        <v>11.0</v>
      </c>
      <c r="H683" s="128">
        <v>13.0</v>
      </c>
      <c r="I683" s="128" t="s">
        <v>156</v>
      </c>
      <c r="J683" s="99"/>
      <c r="K683" s="99"/>
      <c r="L683" s="141" t="str">
        <f>IF(J683-K683=0,,IFERROR(K683-J683-휴게시간-VLOOKUP(A683,지정휴게시간,2,FALSE),K683-J683-휴게시간))</f>
        <v/>
      </c>
      <c r="M683" s="142" t="str">
        <f>IFERROR(VLOOKUP(Text(A683,"m월 d일"),양력휴일,2,FALSE),IFERROR(VLOOKUP(Text(B683,"m월 d일"),음력휴일,2,FALSE),IFERROR(VLOOKUP(A683,양력지정휴일,2,FALSE), IFERROR(VLOOKUP(B683,음력지정휴일,2,FALSE), ""))))</f>
        <v/>
      </c>
      <c r="N683" s="128"/>
      <c r="O683" s="128" t="str">
        <f>IFERROR(VLOOKUP(N683,연차지정일수,2,FALSE),"")</f>
        <v/>
      </c>
      <c r="P683" s="143"/>
      <c r="Q683" s="2"/>
    </row>
    <row r="684">
      <c r="A684" s="129">
        <v>44879.0</v>
      </c>
      <c r="B684" s="129">
        <v>44855.0</v>
      </c>
      <c r="C684" s="128">
        <v>2022.0</v>
      </c>
      <c r="D684" s="128">
        <v>11.0</v>
      </c>
      <c r="E684" s="128">
        <v>2.0</v>
      </c>
      <c r="F684" s="128">
        <v>2022.0</v>
      </c>
      <c r="G684" s="128">
        <v>11.0</v>
      </c>
      <c r="H684" s="128">
        <v>14.0</v>
      </c>
      <c r="I684" s="128" t="s">
        <v>83</v>
      </c>
      <c r="J684" s="99"/>
      <c r="K684" s="99"/>
      <c r="L684" s="141" t="str">
        <f>IF(J684-K684=0,,IFERROR(K684-J684-휴게시간-VLOOKUP(A684,지정휴게시간,2,FALSE),K684-J684-휴게시간))</f>
        <v/>
      </c>
      <c r="M684" s="142" t="str">
        <f>IFERROR(VLOOKUP(Text(A684,"m월 d일"),양력휴일,2,FALSE),IFERROR(VLOOKUP(Text(B684,"m월 d일"),음력휴일,2,FALSE),IFERROR(VLOOKUP(A684,양력지정휴일,2,FALSE), IFERROR(VLOOKUP(B684,음력지정휴일,2,FALSE), ""))))</f>
        <v/>
      </c>
      <c r="N684" s="128"/>
      <c r="O684" s="128" t="str">
        <f>IFERROR(VLOOKUP(N684,연차지정일수,2,FALSE),"")</f>
        <v/>
      </c>
      <c r="P684" s="143"/>
      <c r="Q684" s="2"/>
    </row>
    <row r="685">
      <c r="A685" s="129">
        <v>44880.0</v>
      </c>
      <c r="B685" s="129">
        <v>44856.0</v>
      </c>
      <c r="C685" s="128">
        <v>2022.0</v>
      </c>
      <c r="D685" s="128">
        <v>11.0</v>
      </c>
      <c r="E685" s="128">
        <v>2.0</v>
      </c>
      <c r="F685" s="128">
        <v>2022.0</v>
      </c>
      <c r="G685" s="128">
        <v>11.0</v>
      </c>
      <c r="H685" s="128">
        <v>15.0</v>
      </c>
      <c r="I685" s="128" t="s">
        <v>160</v>
      </c>
      <c r="J685" s="99"/>
      <c r="K685" s="99"/>
      <c r="L685" s="141" t="str">
        <f>IF(J685-K685=0,,IFERROR(K685-J685-휴게시간-VLOOKUP(A685,지정휴게시간,2,FALSE),K685-J685-휴게시간))</f>
        <v/>
      </c>
      <c r="M685" s="142" t="str">
        <f>IFERROR(VLOOKUP(Text(A685,"m월 d일"),양력휴일,2,FALSE),IFERROR(VLOOKUP(Text(B685,"m월 d일"),음력휴일,2,FALSE),IFERROR(VLOOKUP(A685,양력지정휴일,2,FALSE), IFERROR(VLOOKUP(B685,음력지정휴일,2,FALSE), ""))))</f>
        <v/>
      </c>
      <c r="N685" s="128"/>
      <c r="O685" s="128" t="str">
        <f>IFERROR(VLOOKUP(N685,연차지정일수,2,FALSE),"")</f>
        <v/>
      </c>
      <c r="P685" s="143"/>
      <c r="Q685" s="2"/>
    </row>
    <row r="686">
      <c r="A686" s="129">
        <v>44881.0</v>
      </c>
      <c r="B686" s="129">
        <v>44857.0</v>
      </c>
      <c r="C686" s="128">
        <v>2022.0</v>
      </c>
      <c r="D686" s="128">
        <v>11.0</v>
      </c>
      <c r="E686" s="128">
        <v>2.0</v>
      </c>
      <c r="F686" s="128">
        <v>2022.0</v>
      </c>
      <c r="G686" s="128">
        <v>11.0</v>
      </c>
      <c r="H686" s="128">
        <v>16.0</v>
      </c>
      <c r="I686" s="128" t="s">
        <v>161</v>
      </c>
      <c r="J686" s="99"/>
      <c r="K686" s="99"/>
      <c r="L686" s="141" t="str">
        <f>IF(J686-K686=0,,IFERROR(K686-J686-휴게시간-VLOOKUP(A686,지정휴게시간,2,FALSE),K686-J686-휴게시간))</f>
        <v/>
      </c>
      <c r="M686" s="142" t="str">
        <f>IFERROR(VLOOKUP(Text(A686,"m월 d일"),양력휴일,2,FALSE),IFERROR(VLOOKUP(Text(B686,"m월 d일"),음력휴일,2,FALSE),IFERROR(VLOOKUP(A686,양력지정휴일,2,FALSE), IFERROR(VLOOKUP(B686,음력지정휴일,2,FALSE), ""))))</f>
        <v/>
      </c>
      <c r="N686" s="128"/>
      <c r="O686" s="128" t="str">
        <f>IFERROR(VLOOKUP(N686,연차지정일수,2,FALSE),"")</f>
        <v/>
      </c>
      <c r="P686" s="143"/>
      <c r="Q686" s="2"/>
    </row>
    <row r="687">
      <c r="A687" s="129">
        <v>44882.0</v>
      </c>
      <c r="B687" s="129">
        <v>44858.0</v>
      </c>
      <c r="C687" s="128">
        <v>2022.0</v>
      </c>
      <c r="D687" s="128">
        <v>11.0</v>
      </c>
      <c r="E687" s="128">
        <v>2.0</v>
      </c>
      <c r="F687" s="128">
        <v>2022.0</v>
      </c>
      <c r="G687" s="128">
        <v>11.0</v>
      </c>
      <c r="H687" s="128">
        <v>17.0</v>
      </c>
      <c r="I687" s="128" t="s">
        <v>162</v>
      </c>
      <c r="J687" s="99"/>
      <c r="K687" s="99"/>
      <c r="L687" s="141" t="str">
        <f>IF(J687-K687=0,,IFERROR(K687-J687-휴게시간-VLOOKUP(A687,지정휴게시간,2,FALSE),K687-J687-휴게시간))</f>
        <v/>
      </c>
      <c r="M687" s="142" t="str">
        <f>IFERROR(VLOOKUP(Text(A687,"m월 d일"),양력휴일,2,FALSE),IFERROR(VLOOKUP(Text(B687,"m월 d일"),음력휴일,2,FALSE),IFERROR(VLOOKUP(A687,양력지정휴일,2,FALSE), IFERROR(VLOOKUP(B687,음력지정휴일,2,FALSE), ""))))</f>
        <v/>
      </c>
      <c r="N687" s="128"/>
      <c r="O687" s="128" t="str">
        <f>IFERROR(VLOOKUP(N687,연차지정일수,2,FALSE),"")</f>
        <v/>
      </c>
      <c r="P687" s="143"/>
      <c r="Q687" s="2"/>
    </row>
    <row r="688">
      <c r="A688" s="129">
        <v>44883.0</v>
      </c>
      <c r="B688" s="129">
        <v>44859.0</v>
      </c>
      <c r="C688" s="128">
        <v>2022.0</v>
      </c>
      <c r="D688" s="128">
        <v>11.0</v>
      </c>
      <c r="E688" s="128">
        <v>2.0</v>
      </c>
      <c r="F688" s="128">
        <v>2022.0</v>
      </c>
      <c r="G688" s="128">
        <v>11.0</v>
      </c>
      <c r="H688" s="128">
        <v>18.0</v>
      </c>
      <c r="I688" s="128" t="s">
        <v>158</v>
      </c>
      <c r="J688" s="99"/>
      <c r="K688" s="99"/>
      <c r="L688" s="141" t="str">
        <f>IF(J688-K688=0,,IFERROR(K688-J688-휴게시간-VLOOKUP(A688,지정휴게시간,2,FALSE),K688-J688-휴게시간))</f>
        <v/>
      </c>
      <c r="M688" s="142" t="str">
        <f>IFERROR(VLOOKUP(Text(A688,"m월 d일"),양력휴일,2,FALSE),IFERROR(VLOOKUP(Text(B688,"m월 d일"),음력휴일,2,FALSE),IFERROR(VLOOKUP(A688,양력지정휴일,2,FALSE), IFERROR(VLOOKUP(B688,음력지정휴일,2,FALSE), ""))))</f>
        <v/>
      </c>
      <c r="N688" s="128"/>
      <c r="O688" s="128" t="str">
        <f>IFERROR(VLOOKUP(N688,연차지정일수,2,FALSE),"")</f>
        <v/>
      </c>
      <c r="P688" s="143"/>
      <c r="Q688" s="2"/>
    </row>
    <row r="689">
      <c r="A689" s="129">
        <v>44884.0</v>
      </c>
      <c r="B689" s="129">
        <v>44860.0</v>
      </c>
      <c r="C689" s="128">
        <v>2022.0</v>
      </c>
      <c r="D689" s="128">
        <v>11.0</v>
      </c>
      <c r="E689" s="128">
        <v>2.0</v>
      </c>
      <c r="F689" s="128">
        <v>2022.0</v>
      </c>
      <c r="G689" s="128">
        <v>11.0</v>
      </c>
      <c r="H689" s="128">
        <v>19.0</v>
      </c>
      <c r="I689" s="128" t="s">
        <v>159</v>
      </c>
      <c r="J689" s="99"/>
      <c r="K689" s="99"/>
      <c r="L689" s="141" t="str">
        <f>IF(J689-K689=0,,IFERROR(K689-J689-휴게시간-VLOOKUP(A689,지정휴게시간,2,FALSE),K689-J689-휴게시간))</f>
        <v/>
      </c>
      <c r="M689" s="142" t="str">
        <f>IFERROR(VLOOKUP(Text(A689,"m월 d일"),양력휴일,2,FALSE),IFERROR(VLOOKUP(Text(B689,"m월 d일"),음력휴일,2,FALSE),IFERROR(VLOOKUP(A689,양력지정휴일,2,FALSE), IFERROR(VLOOKUP(B689,음력지정휴일,2,FALSE), ""))))</f>
        <v/>
      </c>
      <c r="N689" s="128"/>
      <c r="O689" s="128" t="str">
        <f>IFERROR(VLOOKUP(N689,연차지정일수,2,FALSE),"")</f>
        <v/>
      </c>
      <c r="P689" s="143"/>
      <c r="Q689" s="2"/>
    </row>
    <row r="690">
      <c r="A690" s="129">
        <v>44885.0</v>
      </c>
      <c r="B690" s="129">
        <v>44861.0</v>
      </c>
      <c r="C690" s="128">
        <v>2022.0</v>
      </c>
      <c r="D690" s="128">
        <v>11.0</v>
      </c>
      <c r="E690" s="128">
        <v>2.0</v>
      </c>
      <c r="F690" s="128">
        <v>2022.0</v>
      </c>
      <c r="G690" s="128">
        <v>11.0</v>
      </c>
      <c r="H690" s="128">
        <v>20.0</v>
      </c>
      <c r="I690" s="128" t="s">
        <v>156</v>
      </c>
      <c r="J690" s="99"/>
      <c r="K690" s="99"/>
      <c r="L690" s="141" t="str">
        <f>IF(J690-K690=0,,IFERROR(K690-J690-휴게시간-VLOOKUP(A690,지정휴게시간,2,FALSE),K690-J690-휴게시간))</f>
        <v/>
      </c>
      <c r="M690" s="142" t="str">
        <f>IFERROR(VLOOKUP(Text(A690,"m월 d일"),양력휴일,2,FALSE),IFERROR(VLOOKUP(Text(B690,"m월 d일"),음력휴일,2,FALSE),IFERROR(VLOOKUP(A690,양력지정휴일,2,FALSE), IFERROR(VLOOKUP(B690,음력지정휴일,2,FALSE), ""))))</f>
        <v/>
      </c>
      <c r="N690" s="128"/>
      <c r="O690" s="128" t="str">
        <f>IFERROR(VLOOKUP(N690,연차지정일수,2,FALSE),"")</f>
        <v/>
      </c>
      <c r="P690" s="143"/>
      <c r="Q690" s="2"/>
    </row>
    <row r="691">
      <c r="A691" s="129">
        <v>44886.0</v>
      </c>
      <c r="B691" s="129">
        <v>44862.0</v>
      </c>
      <c r="C691" s="128">
        <v>2022.0</v>
      </c>
      <c r="D691" s="128">
        <v>11.0</v>
      </c>
      <c r="E691" s="128">
        <v>3.0</v>
      </c>
      <c r="F691" s="128">
        <v>2022.0</v>
      </c>
      <c r="G691" s="128">
        <v>11.0</v>
      </c>
      <c r="H691" s="128">
        <v>21.0</v>
      </c>
      <c r="I691" s="128" t="s">
        <v>83</v>
      </c>
      <c r="J691" s="99"/>
      <c r="K691" s="99"/>
      <c r="L691" s="141" t="str">
        <f>IF(J691-K691=0,,IFERROR(K691-J691-휴게시간-VLOOKUP(A691,지정휴게시간,2,FALSE),K691-J691-휴게시간))</f>
        <v/>
      </c>
      <c r="M691" s="142" t="str">
        <f>IFERROR(VLOOKUP(Text(A691,"m월 d일"),양력휴일,2,FALSE),IFERROR(VLOOKUP(Text(B691,"m월 d일"),음력휴일,2,FALSE),IFERROR(VLOOKUP(A691,양력지정휴일,2,FALSE), IFERROR(VLOOKUP(B691,음력지정휴일,2,FALSE), ""))))</f>
        <v/>
      </c>
      <c r="N691" s="128"/>
      <c r="O691" s="128" t="str">
        <f>IFERROR(VLOOKUP(N691,연차지정일수,2,FALSE),"")</f>
        <v/>
      </c>
      <c r="P691" s="143"/>
      <c r="Q691" s="2"/>
    </row>
    <row r="692">
      <c r="A692" s="129">
        <v>44887.0</v>
      </c>
      <c r="B692" s="129">
        <v>44863.0</v>
      </c>
      <c r="C692" s="128">
        <v>2022.0</v>
      </c>
      <c r="D692" s="128">
        <v>11.0</v>
      </c>
      <c r="E692" s="128">
        <v>3.0</v>
      </c>
      <c r="F692" s="128">
        <v>2022.0</v>
      </c>
      <c r="G692" s="128">
        <v>11.0</v>
      </c>
      <c r="H692" s="128">
        <v>22.0</v>
      </c>
      <c r="I692" s="128" t="s">
        <v>160</v>
      </c>
      <c r="J692" s="99"/>
      <c r="K692" s="99"/>
      <c r="L692" s="141" t="str">
        <f>IF(J692-K692=0,,IFERROR(K692-J692-휴게시간-VLOOKUP(A692,지정휴게시간,2,FALSE),K692-J692-휴게시간))</f>
        <v/>
      </c>
      <c r="M692" s="142" t="str">
        <f>IFERROR(VLOOKUP(Text(A692,"m월 d일"),양력휴일,2,FALSE),IFERROR(VLOOKUP(Text(B692,"m월 d일"),음력휴일,2,FALSE),IFERROR(VLOOKUP(A692,양력지정휴일,2,FALSE), IFERROR(VLOOKUP(B692,음력지정휴일,2,FALSE), ""))))</f>
        <v/>
      </c>
      <c r="N692" s="128"/>
      <c r="O692" s="128" t="str">
        <f>IFERROR(VLOOKUP(N692,연차지정일수,2,FALSE),"")</f>
        <v/>
      </c>
      <c r="P692" s="143"/>
      <c r="Q692" s="2"/>
    </row>
    <row r="693">
      <c r="A693" s="129">
        <v>44888.0</v>
      </c>
      <c r="B693" s="129">
        <v>44864.0</v>
      </c>
      <c r="C693" s="128">
        <v>2022.0</v>
      </c>
      <c r="D693" s="128">
        <v>11.0</v>
      </c>
      <c r="E693" s="128">
        <v>3.0</v>
      </c>
      <c r="F693" s="128">
        <v>2022.0</v>
      </c>
      <c r="G693" s="128">
        <v>11.0</v>
      </c>
      <c r="H693" s="128">
        <v>23.0</v>
      </c>
      <c r="I693" s="128" t="s">
        <v>161</v>
      </c>
      <c r="J693" s="99"/>
      <c r="K693" s="99"/>
      <c r="L693" s="141" t="str">
        <f>IF(J693-K693=0,,IFERROR(K693-J693-휴게시간-VLOOKUP(A693,지정휴게시간,2,FALSE),K693-J693-휴게시간))</f>
        <v/>
      </c>
      <c r="M693" s="142" t="str">
        <f>IFERROR(VLOOKUP(Text(A693,"m월 d일"),양력휴일,2,FALSE),IFERROR(VLOOKUP(Text(B693,"m월 d일"),음력휴일,2,FALSE),IFERROR(VLOOKUP(A693,양력지정휴일,2,FALSE), IFERROR(VLOOKUP(B693,음력지정휴일,2,FALSE), ""))))</f>
        <v/>
      </c>
      <c r="N693" s="128"/>
      <c r="O693" s="128" t="str">
        <f>IFERROR(VLOOKUP(N693,연차지정일수,2,FALSE),"")</f>
        <v/>
      </c>
      <c r="P693" s="143"/>
      <c r="Q693" s="2"/>
    </row>
    <row r="694">
      <c r="A694" s="129">
        <v>44889.0</v>
      </c>
      <c r="B694" s="129">
        <v>44866.0</v>
      </c>
      <c r="C694" s="128">
        <v>2022.0</v>
      </c>
      <c r="D694" s="128">
        <v>11.0</v>
      </c>
      <c r="E694" s="128">
        <v>3.0</v>
      </c>
      <c r="F694" s="128">
        <v>2022.0</v>
      </c>
      <c r="G694" s="128">
        <v>11.0</v>
      </c>
      <c r="H694" s="128">
        <v>24.0</v>
      </c>
      <c r="I694" s="128" t="s">
        <v>162</v>
      </c>
      <c r="J694" s="99"/>
      <c r="K694" s="99"/>
      <c r="L694" s="141" t="str">
        <f>IF(J694-K694=0,,IFERROR(K694-J694-휴게시간-VLOOKUP(A694,지정휴게시간,2,FALSE),K694-J694-휴게시간))</f>
        <v/>
      </c>
      <c r="M694" s="142" t="str">
        <f>IFERROR(VLOOKUP(Text(A694,"m월 d일"),양력휴일,2,FALSE),IFERROR(VLOOKUP(Text(B694,"m월 d일"),음력휴일,2,FALSE),IFERROR(VLOOKUP(A694,양력지정휴일,2,FALSE), IFERROR(VLOOKUP(B694,음력지정휴일,2,FALSE), ""))))</f>
        <v/>
      </c>
      <c r="N694" s="128"/>
      <c r="O694" s="128" t="str">
        <f>IFERROR(VLOOKUP(N694,연차지정일수,2,FALSE),"")</f>
        <v/>
      </c>
      <c r="P694" s="143"/>
      <c r="Q694" s="2"/>
    </row>
    <row r="695">
      <c r="A695" s="129">
        <v>44890.0</v>
      </c>
      <c r="B695" s="129">
        <v>44867.0</v>
      </c>
      <c r="C695" s="128">
        <v>2022.0</v>
      </c>
      <c r="D695" s="128">
        <v>11.0</v>
      </c>
      <c r="E695" s="128">
        <v>3.0</v>
      </c>
      <c r="F695" s="128">
        <v>2022.0</v>
      </c>
      <c r="G695" s="128">
        <v>11.0</v>
      </c>
      <c r="H695" s="128">
        <v>25.0</v>
      </c>
      <c r="I695" s="128" t="s">
        <v>158</v>
      </c>
      <c r="J695" s="99"/>
      <c r="K695" s="99"/>
      <c r="L695" s="141" t="str">
        <f>IF(J695-K695=0,,IFERROR(K695-J695-휴게시간-VLOOKUP(A695,지정휴게시간,2,FALSE),K695-J695-휴게시간))</f>
        <v/>
      </c>
      <c r="M695" s="142" t="str">
        <f>IFERROR(VLOOKUP(Text(A695,"m월 d일"),양력휴일,2,FALSE),IFERROR(VLOOKUP(Text(B695,"m월 d일"),음력휴일,2,FALSE),IFERROR(VLOOKUP(A695,양력지정휴일,2,FALSE), IFERROR(VLOOKUP(B695,음력지정휴일,2,FALSE), ""))))</f>
        <v/>
      </c>
      <c r="N695" s="128"/>
      <c r="O695" s="128" t="str">
        <f>IFERROR(VLOOKUP(N695,연차지정일수,2,FALSE),"")</f>
        <v/>
      </c>
      <c r="P695" s="143"/>
      <c r="Q695" s="2"/>
    </row>
    <row r="696">
      <c r="A696" s="129">
        <v>44891.0</v>
      </c>
      <c r="B696" s="129">
        <v>44868.0</v>
      </c>
      <c r="C696" s="128">
        <v>2022.0</v>
      </c>
      <c r="D696" s="128">
        <v>11.0</v>
      </c>
      <c r="E696" s="128">
        <v>3.0</v>
      </c>
      <c r="F696" s="128">
        <v>2022.0</v>
      </c>
      <c r="G696" s="128">
        <v>11.0</v>
      </c>
      <c r="H696" s="128">
        <v>26.0</v>
      </c>
      <c r="I696" s="128" t="s">
        <v>159</v>
      </c>
      <c r="J696" s="99"/>
      <c r="K696" s="99"/>
      <c r="L696" s="141" t="str">
        <f>IF(J696-K696=0,,IFERROR(K696-J696-휴게시간-VLOOKUP(A696,지정휴게시간,2,FALSE),K696-J696-휴게시간))</f>
        <v/>
      </c>
      <c r="M696" s="142" t="str">
        <f>IFERROR(VLOOKUP(Text(A696,"m월 d일"),양력휴일,2,FALSE),IFERROR(VLOOKUP(Text(B696,"m월 d일"),음력휴일,2,FALSE),IFERROR(VLOOKUP(A696,양력지정휴일,2,FALSE), IFERROR(VLOOKUP(B696,음력지정휴일,2,FALSE), ""))))</f>
        <v/>
      </c>
      <c r="N696" s="128"/>
      <c r="O696" s="128" t="str">
        <f>IFERROR(VLOOKUP(N696,연차지정일수,2,FALSE),"")</f>
        <v/>
      </c>
      <c r="P696" s="143"/>
      <c r="Q696" s="2"/>
    </row>
    <row r="697">
      <c r="A697" s="129">
        <v>44892.0</v>
      </c>
      <c r="B697" s="129">
        <v>44869.0</v>
      </c>
      <c r="C697" s="128">
        <v>2022.0</v>
      </c>
      <c r="D697" s="128">
        <v>11.0</v>
      </c>
      <c r="E697" s="128">
        <v>3.0</v>
      </c>
      <c r="F697" s="128">
        <v>2022.0</v>
      </c>
      <c r="G697" s="128">
        <v>11.0</v>
      </c>
      <c r="H697" s="128">
        <v>27.0</v>
      </c>
      <c r="I697" s="128" t="s">
        <v>156</v>
      </c>
      <c r="J697" s="99"/>
      <c r="K697" s="99"/>
      <c r="L697" s="141" t="str">
        <f>IF(J697-K697=0,,IFERROR(K697-J697-휴게시간-VLOOKUP(A697,지정휴게시간,2,FALSE),K697-J697-휴게시간))</f>
        <v/>
      </c>
      <c r="M697" s="142" t="str">
        <f>IFERROR(VLOOKUP(Text(A697,"m월 d일"),양력휴일,2,FALSE),IFERROR(VLOOKUP(Text(B697,"m월 d일"),음력휴일,2,FALSE),IFERROR(VLOOKUP(A697,양력지정휴일,2,FALSE), IFERROR(VLOOKUP(B697,음력지정휴일,2,FALSE), ""))))</f>
        <v/>
      </c>
      <c r="N697" s="128"/>
      <c r="O697" s="128" t="str">
        <f>IFERROR(VLOOKUP(N697,연차지정일수,2,FALSE),"")</f>
        <v/>
      </c>
      <c r="P697" s="143"/>
      <c r="Q697" s="2"/>
    </row>
    <row r="698">
      <c r="A698" s="129">
        <v>44893.0</v>
      </c>
      <c r="B698" s="129">
        <v>44870.0</v>
      </c>
      <c r="C698" s="128">
        <v>2022.0</v>
      </c>
      <c r="D698" s="128">
        <v>11.0</v>
      </c>
      <c r="E698" s="128">
        <v>4.0</v>
      </c>
      <c r="F698" s="128">
        <v>2022.0</v>
      </c>
      <c r="G698" s="128">
        <v>11.0</v>
      </c>
      <c r="H698" s="128">
        <v>28.0</v>
      </c>
      <c r="I698" s="128" t="s">
        <v>83</v>
      </c>
      <c r="J698" s="99"/>
      <c r="K698" s="99"/>
      <c r="L698" s="141" t="str">
        <f>IF(J698-K698=0,,IFERROR(K698-J698-휴게시간-VLOOKUP(A698,지정휴게시간,2,FALSE),K698-J698-휴게시간))</f>
        <v/>
      </c>
      <c r="M698" s="142" t="str">
        <f>IFERROR(VLOOKUP(Text(A698,"m월 d일"),양력휴일,2,FALSE),IFERROR(VLOOKUP(Text(B698,"m월 d일"),음력휴일,2,FALSE),IFERROR(VLOOKUP(A698,양력지정휴일,2,FALSE), IFERROR(VLOOKUP(B698,음력지정휴일,2,FALSE), ""))))</f>
        <v/>
      </c>
      <c r="N698" s="128"/>
      <c r="O698" s="128" t="str">
        <f>IFERROR(VLOOKUP(N698,연차지정일수,2,FALSE),"")</f>
        <v/>
      </c>
      <c r="P698" s="143"/>
      <c r="Q698" s="2"/>
    </row>
    <row r="699">
      <c r="A699" s="129">
        <v>44894.0</v>
      </c>
      <c r="B699" s="129">
        <v>44871.0</v>
      </c>
      <c r="C699" s="128">
        <v>2022.0</v>
      </c>
      <c r="D699" s="128">
        <v>11.0</v>
      </c>
      <c r="E699" s="128">
        <v>4.0</v>
      </c>
      <c r="F699" s="128">
        <v>2022.0</v>
      </c>
      <c r="G699" s="128">
        <v>11.0</v>
      </c>
      <c r="H699" s="128">
        <v>29.0</v>
      </c>
      <c r="I699" s="128" t="s">
        <v>160</v>
      </c>
      <c r="J699" s="99"/>
      <c r="K699" s="99"/>
      <c r="L699" s="141" t="str">
        <f>IF(J699-K699=0,,IFERROR(K699-J699-휴게시간-VLOOKUP(A699,지정휴게시간,2,FALSE),K699-J699-휴게시간))</f>
        <v/>
      </c>
      <c r="M699" s="142" t="str">
        <f>IFERROR(VLOOKUP(Text(A699,"m월 d일"),양력휴일,2,FALSE),IFERROR(VLOOKUP(Text(B699,"m월 d일"),음력휴일,2,FALSE),IFERROR(VLOOKUP(A699,양력지정휴일,2,FALSE), IFERROR(VLOOKUP(B699,음력지정휴일,2,FALSE), ""))))</f>
        <v/>
      </c>
      <c r="N699" s="128"/>
      <c r="O699" s="128" t="str">
        <f>IFERROR(VLOOKUP(N699,연차지정일수,2,FALSE),"")</f>
        <v/>
      </c>
      <c r="P699" s="143"/>
      <c r="Q699" s="2"/>
    </row>
    <row r="700">
      <c r="A700" s="129">
        <v>44895.0</v>
      </c>
      <c r="B700" s="129">
        <v>44872.0</v>
      </c>
      <c r="C700" s="128">
        <v>2022.0</v>
      </c>
      <c r="D700" s="128">
        <v>11.0</v>
      </c>
      <c r="E700" s="128">
        <v>4.0</v>
      </c>
      <c r="F700" s="128">
        <v>2022.0</v>
      </c>
      <c r="G700" s="128">
        <v>11.0</v>
      </c>
      <c r="H700" s="128">
        <v>30.0</v>
      </c>
      <c r="I700" s="128" t="s">
        <v>161</v>
      </c>
      <c r="J700" s="99"/>
      <c r="K700" s="99"/>
      <c r="L700" s="141" t="str">
        <f>IF(J700-K700=0,,IFERROR(K700-J700-휴게시간-VLOOKUP(A700,지정휴게시간,2,FALSE),K700-J700-휴게시간))</f>
        <v/>
      </c>
      <c r="M700" s="142" t="str">
        <f>IFERROR(VLOOKUP(Text(A700,"m월 d일"),양력휴일,2,FALSE),IFERROR(VLOOKUP(Text(B700,"m월 d일"),음력휴일,2,FALSE),IFERROR(VLOOKUP(A700,양력지정휴일,2,FALSE), IFERROR(VLOOKUP(B700,음력지정휴일,2,FALSE), ""))))</f>
        <v/>
      </c>
      <c r="N700" s="128"/>
      <c r="O700" s="128" t="str">
        <f>IFERROR(VLOOKUP(N700,연차지정일수,2,FALSE),"")</f>
        <v/>
      </c>
      <c r="P700" s="143"/>
      <c r="Q700" s="2"/>
    </row>
    <row r="701">
      <c r="A701" s="129">
        <v>44896.0</v>
      </c>
      <c r="B701" s="129">
        <v>44873.0</v>
      </c>
      <c r="C701" s="128">
        <v>2022.0</v>
      </c>
      <c r="D701" s="128">
        <v>11.0</v>
      </c>
      <c r="E701" s="128">
        <v>4.0</v>
      </c>
      <c r="F701" s="128">
        <v>2022.0</v>
      </c>
      <c r="G701" s="128">
        <v>12.0</v>
      </c>
      <c r="H701" s="128">
        <v>1.0</v>
      </c>
      <c r="I701" s="128" t="s">
        <v>162</v>
      </c>
      <c r="J701" s="99"/>
      <c r="K701" s="99"/>
      <c r="L701" s="141" t="str">
        <f>IF(J701-K701=0,,IFERROR(K701-J701-휴게시간-VLOOKUP(A701,지정휴게시간,2,FALSE),K701-J701-휴게시간))</f>
        <v/>
      </c>
      <c r="M701" s="142" t="str">
        <f>IFERROR(VLOOKUP(Text(A701,"m월 d일"),양력휴일,2,FALSE),IFERROR(VLOOKUP(Text(B701,"m월 d일"),음력휴일,2,FALSE),IFERROR(VLOOKUP(A701,양력지정휴일,2,FALSE), IFERROR(VLOOKUP(B701,음력지정휴일,2,FALSE), ""))))</f>
        <v/>
      </c>
      <c r="N701" s="128"/>
      <c r="O701" s="128" t="str">
        <f>IFERROR(VLOOKUP(N701,연차지정일수,2,FALSE),"")</f>
        <v/>
      </c>
      <c r="P701" s="143"/>
      <c r="Q701" s="2"/>
    </row>
    <row r="702">
      <c r="A702" s="129">
        <v>44897.0</v>
      </c>
      <c r="B702" s="129">
        <v>44874.0</v>
      </c>
      <c r="C702" s="128">
        <v>2022.0</v>
      </c>
      <c r="D702" s="128">
        <v>11.0</v>
      </c>
      <c r="E702" s="128">
        <v>4.0</v>
      </c>
      <c r="F702" s="128">
        <v>2022.0</v>
      </c>
      <c r="G702" s="128">
        <v>12.0</v>
      </c>
      <c r="H702" s="128">
        <v>2.0</v>
      </c>
      <c r="I702" s="128" t="s">
        <v>158</v>
      </c>
      <c r="J702" s="99"/>
      <c r="K702" s="99"/>
      <c r="L702" s="141" t="str">
        <f>IF(J702-K702=0,,IFERROR(K702-J702-휴게시간-VLOOKUP(A702,지정휴게시간,2,FALSE),K702-J702-휴게시간))</f>
        <v/>
      </c>
      <c r="M702" s="142" t="str">
        <f>IFERROR(VLOOKUP(Text(A702,"m월 d일"),양력휴일,2,FALSE),IFERROR(VLOOKUP(Text(B702,"m월 d일"),음력휴일,2,FALSE),IFERROR(VLOOKUP(A702,양력지정휴일,2,FALSE), IFERROR(VLOOKUP(B702,음력지정휴일,2,FALSE), ""))))</f>
        <v/>
      </c>
      <c r="N702" s="128"/>
      <c r="O702" s="128" t="str">
        <f>IFERROR(VLOOKUP(N702,연차지정일수,2,FALSE),"")</f>
        <v/>
      </c>
      <c r="P702" s="143"/>
      <c r="Q702" s="2"/>
    </row>
    <row r="703">
      <c r="A703" s="129">
        <v>44898.0</v>
      </c>
      <c r="B703" s="129">
        <v>44875.0</v>
      </c>
      <c r="C703" s="128">
        <v>2022.0</v>
      </c>
      <c r="D703" s="128">
        <v>11.0</v>
      </c>
      <c r="E703" s="128">
        <v>4.0</v>
      </c>
      <c r="F703" s="128">
        <v>2022.0</v>
      </c>
      <c r="G703" s="128">
        <v>12.0</v>
      </c>
      <c r="H703" s="128">
        <v>3.0</v>
      </c>
      <c r="I703" s="128" t="s">
        <v>159</v>
      </c>
      <c r="J703" s="99"/>
      <c r="K703" s="99"/>
      <c r="L703" s="141" t="str">
        <f>IF(J703-K703=0,,IFERROR(K703-J703-휴게시간-VLOOKUP(A703,지정휴게시간,2,FALSE),K703-J703-휴게시간))</f>
        <v/>
      </c>
      <c r="M703" s="142" t="str">
        <f>IFERROR(VLOOKUP(Text(A703,"m월 d일"),양력휴일,2,FALSE),IFERROR(VLOOKUP(Text(B703,"m월 d일"),음력휴일,2,FALSE),IFERROR(VLOOKUP(A703,양력지정휴일,2,FALSE), IFERROR(VLOOKUP(B703,음력지정휴일,2,FALSE), ""))))</f>
        <v/>
      </c>
      <c r="N703" s="128"/>
      <c r="O703" s="128" t="str">
        <f>IFERROR(VLOOKUP(N703,연차지정일수,2,FALSE),"")</f>
        <v/>
      </c>
      <c r="P703" s="143"/>
      <c r="Q703" s="2"/>
    </row>
    <row r="704">
      <c r="A704" s="129">
        <v>44899.0</v>
      </c>
      <c r="B704" s="129">
        <v>44876.0</v>
      </c>
      <c r="C704" s="128">
        <v>2022.0</v>
      </c>
      <c r="D704" s="128">
        <v>11.0</v>
      </c>
      <c r="E704" s="128">
        <v>4.0</v>
      </c>
      <c r="F704" s="128">
        <v>2022.0</v>
      </c>
      <c r="G704" s="128">
        <v>12.0</v>
      </c>
      <c r="H704" s="128">
        <v>4.0</v>
      </c>
      <c r="I704" s="128" t="s">
        <v>156</v>
      </c>
      <c r="J704" s="99"/>
      <c r="K704" s="99"/>
      <c r="L704" s="141" t="str">
        <f>IF(J704-K704=0,,IFERROR(K704-J704-휴게시간-VLOOKUP(A704,지정휴게시간,2,FALSE),K704-J704-휴게시간))</f>
        <v/>
      </c>
      <c r="M704" s="142" t="str">
        <f>IFERROR(VLOOKUP(Text(A704,"m월 d일"),양력휴일,2,FALSE),IFERROR(VLOOKUP(Text(B704,"m월 d일"),음력휴일,2,FALSE),IFERROR(VLOOKUP(A704,양력지정휴일,2,FALSE), IFERROR(VLOOKUP(B704,음력지정휴일,2,FALSE), ""))))</f>
        <v/>
      </c>
      <c r="N704" s="128"/>
      <c r="O704" s="128" t="str">
        <f>IFERROR(VLOOKUP(N704,연차지정일수,2,FALSE),"")</f>
        <v/>
      </c>
      <c r="P704" s="143"/>
      <c r="Q704" s="2"/>
    </row>
    <row r="705">
      <c r="A705" s="129">
        <v>44900.0</v>
      </c>
      <c r="B705" s="129">
        <v>44877.0</v>
      </c>
      <c r="C705" s="128">
        <v>2022.0</v>
      </c>
      <c r="D705" s="128">
        <v>12.0</v>
      </c>
      <c r="E705" s="128">
        <v>1.0</v>
      </c>
      <c r="F705" s="128">
        <v>2022.0</v>
      </c>
      <c r="G705" s="128">
        <v>12.0</v>
      </c>
      <c r="H705" s="128">
        <v>5.0</v>
      </c>
      <c r="I705" s="128" t="s">
        <v>83</v>
      </c>
      <c r="J705" s="99"/>
      <c r="K705" s="99"/>
      <c r="L705" s="141" t="str">
        <f>IF(J705-K705=0,,IFERROR(K705-J705-휴게시간-VLOOKUP(A705,지정휴게시간,2,FALSE),K705-J705-휴게시간))</f>
        <v/>
      </c>
      <c r="M705" s="142" t="str">
        <f>IFERROR(VLOOKUP(Text(A705,"m월 d일"),양력휴일,2,FALSE),IFERROR(VLOOKUP(Text(B705,"m월 d일"),음력휴일,2,FALSE),IFERROR(VLOOKUP(A705,양력지정휴일,2,FALSE), IFERROR(VLOOKUP(B705,음력지정휴일,2,FALSE), ""))))</f>
        <v/>
      </c>
      <c r="N705" s="128"/>
      <c r="O705" s="128" t="str">
        <f>IFERROR(VLOOKUP(N705,연차지정일수,2,FALSE),"")</f>
        <v/>
      </c>
      <c r="P705" s="143"/>
      <c r="Q705" s="2"/>
    </row>
    <row r="706">
      <c r="A706" s="129">
        <v>44901.0</v>
      </c>
      <c r="B706" s="129">
        <v>44878.0</v>
      </c>
      <c r="C706" s="128">
        <v>2022.0</v>
      </c>
      <c r="D706" s="128">
        <v>12.0</v>
      </c>
      <c r="E706" s="128">
        <v>1.0</v>
      </c>
      <c r="F706" s="128">
        <v>2022.0</v>
      </c>
      <c r="G706" s="128">
        <v>12.0</v>
      </c>
      <c r="H706" s="128">
        <v>6.0</v>
      </c>
      <c r="I706" s="128" t="s">
        <v>160</v>
      </c>
      <c r="J706" s="99"/>
      <c r="K706" s="99"/>
      <c r="L706" s="141" t="str">
        <f>IF(J706-K706=0,,IFERROR(K706-J706-휴게시간-VLOOKUP(A706,지정휴게시간,2,FALSE),K706-J706-휴게시간))</f>
        <v/>
      </c>
      <c r="M706" s="142" t="str">
        <f>IFERROR(VLOOKUP(Text(A706,"m월 d일"),양력휴일,2,FALSE),IFERROR(VLOOKUP(Text(B706,"m월 d일"),음력휴일,2,FALSE),IFERROR(VLOOKUP(A706,양력지정휴일,2,FALSE), IFERROR(VLOOKUP(B706,음력지정휴일,2,FALSE), ""))))</f>
        <v/>
      </c>
      <c r="N706" s="128"/>
      <c r="O706" s="128" t="str">
        <f>IFERROR(VLOOKUP(N706,연차지정일수,2,FALSE),"")</f>
        <v/>
      </c>
      <c r="P706" s="143"/>
      <c r="Q706" s="2"/>
    </row>
    <row r="707">
      <c r="A707" s="129">
        <v>44902.0</v>
      </c>
      <c r="B707" s="129">
        <v>44879.0</v>
      </c>
      <c r="C707" s="128">
        <v>2022.0</v>
      </c>
      <c r="D707" s="128">
        <v>12.0</v>
      </c>
      <c r="E707" s="128">
        <v>1.0</v>
      </c>
      <c r="F707" s="128">
        <v>2022.0</v>
      </c>
      <c r="G707" s="128">
        <v>12.0</v>
      </c>
      <c r="H707" s="128">
        <v>7.0</v>
      </c>
      <c r="I707" s="128" t="s">
        <v>161</v>
      </c>
      <c r="J707" s="99"/>
      <c r="K707" s="99"/>
      <c r="L707" s="141" t="str">
        <f>IF(J707-K707=0,,IFERROR(K707-J707-휴게시간-VLOOKUP(A707,지정휴게시간,2,FALSE),K707-J707-휴게시간))</f>
        <v/>
      </c>
      <c r="M707" s="142" t="str">
        <f>IFERROR(VLOOKUP(Text(A707,"m월 d일"),양력휴일,2,FALSE),IFERROR(VLOOKUP(Text(B707,"m월 d일"),음력휴일,2,FALSE),IFERROR(VLOOKUP(A707,양력지정휴일,2,FALSE), IFERROR(VLOOKUP(B707,음력지정휴일,2,FALSE), ""))))</f>
        <v/>
      </c>
      <c r="N707" s="128"/>
      <c r="O707" s="128" t="str">
        <f>IFERROR(VLOOKUP(N707,연차지정일수,2,FALSE),"")</f>
        <v/>
      </c>
      <c r="P707" s="143"/>
      <c r="Q707" s="2"/>
    </row>
    <row r="708">
      <c r="A708" s="129">
        <v>44903.0</v>
      </c>
      <c r="B708" s="129">
        <v>44880.0</v>
      </c>
      <c r="C708" s="128">
        <v>2022.0</v>
      </c>
      <c r="D708" s="128">
        <v>12.0</v>
      </c>
      <c r="E708" s="128">
        <v>1.0</v>
      </c>
      <c r="F708" s="128">
        <v>2022.0</v>
      </c>
      <c r="G708" s="128">
        <v>12.0</v>
      </c>
      <c r="H708" s="128">
        <v>8.0</v>
      </c>
      <c r="I708" s="128" t="s">
        <v>162</v>
      </c>
      <c r="J708" s="99"/>
      <c r="K708" s="99"/>
      <c r="L708" s="141" t="str">
        <f>IF(J708-K708=0,,IFERROR(K708-J708-휴게시간-VLOOKUP(A708,지정휴게시간,2,FALSE),K708-J708-휴게시간))</f>
        <v/>
      </c>
      <c r="M708" s="142" t="str">
        <f>IFERROR(VLOOKUP(Text(A708,"m월 d일"),양력휴일,2,FALSE),IFERROR(VLOOKUP(Text(B708,"m월 d일"),음력휴일,2,FALSE),IFERROR(VLOOKUP(A708,양력지정휴일,2,FALSE), IFERROR(VLOOKUP(B708,음력지정휴일,2,FALSE), ""))))</f>
        <v/>
      </c>
      <c r="N708" s="128"/>
      <c r="O708" s="128" t="str">
        <f>IFERROR(VLOOKUP(N708,연차지정일수,2,FALSE),"")</f>
        <v/>
      </c>
      <c r="P708" s="143"/>
      <c r="Q708" s="2"/>
    </row>
    <row r="709">
      <c r="A709" s="129">
        <v>44904.0</v>
      </c>
      <c r="B709" s="129">
        <v>44881.0</v>
      </c>
      <c r="C709" s="128">
        <v>2022.0</v>
      </c>
      <c r="D709" s="128">
        <v>12.0</v>
      </c>
      <c r="E709" s="128">
        <v>1.0</v>
      </c>
      <c r="F709" s="128">
        <v>2022.0</v>
      </c>
      <c r="G709" s="128">
        <v>12.0</v>
      </c>
      <c r="H709" s="128">
        <v>9.0</v>
      </c>
      <c r="I709" s="128" t="s">
        <v>158</v>
      </c>
      <c r="J709" s="99"/>
      <c r="K709" s="99"/>
      <c r="L709" s="141" t="str">
        <f>IF(J709-K709=0,,IFERROR(K709-J709-휴게시간-VLOOKUP(A709,지정휴게시간,2,FALSE),K709-J709-휴게시간))</f>
        <v/>
      </c>
      <c r="M709" s="142" t="str">
        <f>IFERROR(VLOOKUP(Text(A709,"m월 d일"),양력휴일,2,FALSE),IFERROR(VLOOKUP(Text(B709,"m월 d일"),음력휴일,2,FALSE),IFERROR(VLOOKUP(A709,양력지정휴일,2,FALSE), IFERROR(VLOOKUP(B709,음력지정휴일,2,FALSE), ""))))</f>
        <v/>
      </c>
      <c r="N709" s="128"/>
      <c r="O709" s="128" t="str">
        <f>IFERROR(VLOOKUP(N709,연차지정일수,2,FALSE),"")</f>
        <v/>
      </c>
      <c r="P709" s="143"/>
      <c r="Q709" s="2"/>
    </row>
    <row r="710">
      <c r="A710" s="129">
        <v>44905.0</v>
      </c>
      <c r="B710" s="129">
        <v>44882.0</v>
      </c>
      <c r="C710" s="128">
        <v>2022.0</v>
      </c>
      <c r="D710" s="128">
        <v>12.0</v>
      </c>
      <c r="E710" s="128">
        <v>1.0</v>
      </c>
      <c r="F710" s="128">
        <v>2022.0</v>
      </c>
      <c r="G710" s="128">
        <v>12.0</v>
      </c>
      <c r="H710" s="128">
        <v>10.0</v>
      </c>
      <c r="I710" s="128" t="s">
        <v>159</v>
      </c>
      <c r="J710" s="99"/>
      <c r="K710" s="99"/>
      <c r="L710" s="141" t="str">
        <f>IF(J710-K710=0,,IFERROR(K710-J710-휴게시간-VLOOKUP(A710,지정휴게시간,2,FALSE),K710-J710-휴게시간))</f>
        <v/>
      </c>
      <c r="M710" s="142" t="str">
        <f>IFERROR(VLOOKUP(Text(A710,"m월 d일"),양력휴일,2,FALSE),IFERROR(VLOOKUP(Text(B710,"m월 d일"),음력휴일,2,FALSE),IFERROR(VLOOKUP(A710,양력지정휴일,2,FALSE), IFERROR(VLOOKUP(B710,음력지정휴일,2,FALSE), ""))))</f>
        <v/>
      </c>
      <c r="N710" s="128"/>
      <c r="O710" s="128" t="str">
        <f>IFERROR(VLOOKUP(N710,연차지정일수,2,FALSE),"")</f>
        <v/>
      </c>
      <c r="P710" s="143"/>
      <c r="Q710" s="2"/>
    </row>
    <row r="711">
      <c r="A711" s="129">
        <v>44906.0</v>
      </c>
      <c r="B711" s="129">
        <v>44883.0</v>
      </c>
      <c r="C711" s="128">
        <v>2022.0</v>
      </c>
      <c r="D711" s="128">
        <v>12.0</v>
      </c>
      <c r="E711" s="128">
        <v>1.0</v>
      </c>
      <c r="F711" s="128">
        <v>2022.0</v>
      </c>
      <c r="G711" s="128">
        <v>12.0</v>
      </c>
      <c r="H711" s="128">
        <v>11.0</v>
      </c>
      <c r="I711" s="128" t="s">
        <v>156</v>
      </c>
      <c r="J711" s="99"/>
      <c r="K711" s="99"/>
      <c r="L711" s="141" t="str">
        <f>IF(J711-K711=0,,IFERROR(K711-J711-휴게시간-VLOOKUP(A711,지정휴게시간,2,FALSE),K711-J711-휴게시간))</f>
        <v/>
      </c>
      <c r="M711" s="142" t="str">
        <f>IFERROR(VLOOKUP(Text(A711,"m월 d일"),양력휴일,2,FALSE),IFERROR(VLOOKUP(Text(B711,"m월 d일"),음력휴일,2,FALSE),IFERROR(VLOOKUP(A711,양력지정휴일,2,FALSE), IFERROR(VLOOKUP(B711,음력지정휴일,2,FALSE), ""))))</f>
        <v/>
      </c>
      <c r="N711" s="128"/>
      <c r="O711" s="128" t="str">
        <f>IFERROR(VLOOKUP(N711,연차지정일수,2,FALSE),"")</f>
        <v/>
      </c>
      <c r="P711" s="143"/>
      <c r="Q711" s="2"/>
    </row>
    <row r="712">
      <c r="A712" s="129">
        <v>44907.0</v>
      </c>
      <c r="B712" s="129">
        <v>44884.0</v>
      </c>
      <c r="C712" s="128">
        <v>2022.0</v>
      </c>
      <c r="D712" s="128">
        <v>12.0</v>
      </c>
      <c r="E712" s="128">
        <v>2.0</v>
      </c>
      <c r="F712" s="128">
        <v>2022.0</v>
      </c>
      <c r="G712" s="128">
        <v>12.0</v>
      </c>
      <c r="H712" s="128">
        <v>12.0</v>
      </c>
      <c r="I712" s="128" t="s">
        <v>83</v>
      </c>
      <c r="J712" s="99"/>
      <c r="K712" s="99"/>
      <c r="L712" s="141" t="str">
        <f>IF(J712-K712=0,,IFERROR(K712-J712-휴게시간-VLOOKUP(A712,지정휴게시간,2,FALSE),K712-J712-휴게시간))</f>
        <v/>
      </c>
      <c r="M712" s="142" t="str">
        <f>IFERROR(VLOOKUP(Text(A712,"m월 d일"),양력휴일,2,FALSE),IFERROR(VLOOKUP(Text(B712,"m월 d일"),음력휴일,2,FALSE),IFERROR(VLOOKUP(A712,양력지정휴일,2,FALSE), IFERROR(VLOOKUP(B712,음력지정휴일,2,FALSE), ""))))</f>
        <v/>
      </c>
      <c r="N712" s="128"/>
      <c r="O712" s="128" t="str">
        <f>IFERROR(VLOOKUP(N712,연차지정일수,2,FALSE),"")</f>
        <v/>
      </c>
      <c r="P712" s="143"/>
      <c r="Q712" s="2"/>
    </row>
    <row r="713">
      <c r="A713" s="129">
        <v>44908.0</v>
      </c>
      <c r="B713" s="129">
        <v>44885.0</v>
      </c>
      <c r="C713" s="128">
        <v>2022.0</v>
      </c>
      <c r="D713" s="128">
        <v>12.0</v>
      </c>
      <c r="E713" s="128">
        <v>2.0</v>
      </c>
      <c r="F713" s="128">
        <v>2022.0</v>
      </c>
      <c r="G713" s="128">
        <v>12.0</v>
      </c>
      <c r="H713" s="128">
        <v>13.0</v>
      </c>
      <c r="I713" s="128" t="s">
        <v>160</v>
      </c>
      <c r="J713" s="99"/>
      <c r="K713" s="99"/>
      <c r="L713" s="141" t="str">
        <f>IF(J713-K713=0,,IFERROR(K713-J713-휴게시간-VLOOKUP(A713,지정휴게시간,2,FALSE),K713-J713-휴게시간))</f>
        <v/>
      </c>
      <c r="M713" s="142" t="str">
        <f>IFERROR(VLOOKUP(Text(A713,"m월 d일"),양력휴일,2,FALSE),IFERROR(VLOOKUP(Text(B713,"m월 d일"),음력휴일,2,FALSE),IFERROR(VLOOKUP(A713,양력지정휴일,2,FALSE), IFERROR(VLOOKUP(B713,음력지정휴일,2,FALSE), ""))))</f>
        <v/>
      </c>
      <c r="N713" s="128"/>
      <c r="O713" s="128" t="str">
        <f>IFERROR(VLOOKUP(N713,연차지정일수,2,FALSE),"")</f>
        <v/>
      </c>
      <c r="P713" s="143"/>
      <c r="Q713" s="2"/>
    </row>
    <row r="714">
      <c r="A714" s="129">
        <v>44909.0</v>
      </c>
      <c r="B714" s="129">
        <v>44886.0</v>
      </c>
      <c r="C714" s="128">
        <v>2022.0</v>
      </c>
      <c r="D714" s="128">
        <v>12.0</v>
      </c>
      <c r="E714" s="128">
        <v>2.0</v>
      </c>
      <c r="F714" s="128">
        <v>2022.0</v>
      </c>
      <c r="G714" s="128">
        <v>12.0</v>
      </c>
      <c r="H714" s="128">
        <v>14.0</v>
      </c>
      <c r="I714" s="128" t="s">
        <v>161</v>
      </c>
      <c r="J714" s="99"/>
      <c r="K714" s="99"/>
      <c r="L714" s="141" t="str">
        <f>IF(J714-K714=0,,IFERROR(K714-J714-휴게시간-VLOOKUP(A714,지정휴게시간,2,FALSE),K714-J714-휴게시간))</f>
        <v/>
      </c>
      <c r="M714" s="142" t="str">
        <f>IFERROR(VLOOKUP(Text(A714,"m월 d일"),양력휴일,2,FALSE),IFERROR(VLOOKUP(Text(B714,"m월 d일"),음력휴일,2,FALSE),IFERROR(VLOOKUP(A714,양력지정휴일,2,FALSE), IFERROR(VLOOKUP(B714,음력지정휴일,2,FALSE), ""))))</f>
        <v/>
      </c>
      <c r="N714" s="128"/>
      <c r="O714" s="128" t="str">
        <f>IFERROR(VLOOKUP(N714,연차지정일수,2,FALSE),"")</f>
        <v/>
      </c>
      <c r="P714" s="143"/>
      <c r="Q714" s="2"/>
    </row>
    <row r="715">
      <c r="A715" s="129">
        <v>44910.0</v>
      </c>
      <c r="B715" s="129">
        <v>44887.0</v>
      </c>
      <c r="C715" s="128">
        <v>2022.0</v>
      </c>
      <c r="D715" s="128">
        <v>12.0</v>
      </c>
      <c r="E715" s="128">
        <v>2.0</v>
      </c>
      <c r="F715" s="128">
        <v>2022.0</v>
      </c>
      <c r="G715" s="128">
        <v>12.0</v>
      </c>
      <c r="H715" s="128">
        <v>15.0</v>
      </c>
      <c r="I715" s="128" t="s">
        <v>162</v>
      </c>
      <c r="J715" s="99"/>
      <c r="K715" s="99"/>
      <c r="L715" s="141" t="str">
        <f>IF(J715-K715=0,,IFERROR(K715-J715-휴게시간-VLOOKUP(A715,지정휴게시간,2,FALSE),K715-J715-휴게시간))</f>
        <v/>
      </c>
      <c r="M715" s="142" t="str">
        <f>IFERROR(VLOOKUP(Text(A715,"m월 d일"),양력휴일,2,FALSE),IFERROR(VLOOKUP(Text(B715,"m월 d일"),음력휴일,2,FALSE),IFERROR(VLOOKUP(A715,양력지정휴일,2,FALSE), IFERROR(VLOOKUP(B715,음력지정휴일,2,FALSE), ""))))</f>
        <v/>
      </c>
      <c r="N715" s="128"/>
      <c r="O715" s="128" t="str">
        <f>IFERROR(VLOOKUP(N715,연차지정일수,2,FALSE),"")</f>
        <v/>
      </c>
      <c r="P715" s="143"/>
      <c r="Q715" s="2"/>
    </row>
    <row r="716">
      <c r="A716" s="129">
        <v>44911.0</v>
      </c>
      <c r="B716" s="129">
        <v>44888.0</v>
      </c>
      <c r="C716" s="128">
        <v>2022.0</v>
      </c>
      <c r="D716" s="128">
        <v>12.0</v>
      </c>
      <c r="E716" s="128">
        <v>2.0</v>
      </c>
      <c r="F716" s="128">
        <v>2022.0</v>
      </c>
      <c r="G716" s="128">
        <v>12.0</v>
      </c>
      <c r="H716" s="128">
        <v>16.0</v>
      </c>
      <c r="I716" s="128" t="s">
        <v>158</v>
      </c>
      <c r="J716" s="99"/>
      <c r="K716" s="99"/>
      <c r="L716" s="141" t="str">
        <f>IF(J716-K716=0,,IFERROR(K716-J716-휴게시간-VLOOKUP(A716,지정휴게시간,2,FALSE),K716-J716-휴게시간))</f>
        <v/>
      </c>
      <c r="M716" s="142" t="str">
        <f>IFERROR(VLOOKUP(Text(A716,"m월 d일"),양력휴일,2,FALSE),IFERROR(VLOOKUP(Text(B716,"m월 d일"),음력휴일,2,FALSE),IFERROR(VLOOKUP(A716,양력지정휴일,2,FALSE), IFERROR(VLOOKUP(B716,음력지정휴일,2,FALSE), ""))))</f>
        <v/>
      </c>
      <c r="N716" s="128"/>
      <c r="O716" s="128" t="str">
        <f>IFERROR(VLOOKUP(N716,연차지정일수,2,FALSE),"")</f>
        <v/>
      </c>
      <c r="P716" s="143"/>
      <c r="Q716" s="2"/>
    </row>
    <row r="717">
      <c r="A717" s="129">
        <v>44912.0</v>
      </c>
      <c r="B717" s="129">
        <v>44889.0</v>
      </c>
      <c r="C717" s="128">
        <v>2022.0</v>
      </c>
      <c r="D717" s="128">
        <v>12.0</v>
      </c>
      <c r="E717" s="128">
        <v>2.0</v>
      </c>
      <c r="F717" s="128">
        <v>2022.0</v>
      </c>
      <c r="G717" s="128">
        <v>12.0</v>
      </c>
      <c r="H717" s="128">
        <v>17.0</v>
      </c>
      <c r="I717" s="128" t="s">
        <v>159</v>
      </c>
      <c r="J717" s="99"/>
      <c r="K717" s="99"/>
      <c r="L717" s="141" t="str">
        <f>IF(J717-K717=0,,IFERROR(K717-J717-휴게시간-VLOOKUP(A717,지정휴게시간,2,FALSE),K717-J717-휴게시간))</f>
        <v/>
      </c>
      <c r="M717" s="142" t="str">
        <f>IFERROR(VLOOKUP(Text(A717,"m월 d일"),양력휴일,2,FALSE),IFERROR(VLOOKUP(Text(B717,"m월 d일"),음력휴일,2,FALSE),IFERROR(VLOOKUP(A717,양력지정휴일,2,FALSE), IFERROR(VLOOKUP(B717,음력지정휴일,2,FALSE), ""))))</f>
        <v/>
      </c>
      <c r="N717" s="128"/>
      <c r="O717" s="128" t="str">
        <f>IFERROR(VLOOKUP(N717,연차지정일수,2,FALSE),"")</f>
        <v/>
      </c>
      <c r="P717" s="143"/>
      <c r="Q717" s="2"/>
    </row>
    <row r="718">
      <c r="A718" s="129">
        <v>44913.0</v>
      </c>
      <c r="B718" s="129">
        <v>44890.0</v>
      </c>
      <c r="C718" s="128">
        <v>2022.0</v>
      </c>
      <c r="D718" s="128">
        <v>12.0</v>
      </c>
      <c r="E718" s="128">
        <v>2.0</v>
      </c>
      <c r="F718" s="128">
        <v>2022.0</v>
      </c>
      <c r="G718" s="128">
        <v>12.0</v>
      </c>
      <c r="H718" s="128">
        <v>18.0</v>
      </c>
      <c r="I718" s="128" t="s">
        <v>156</v>
      </c>
      <c r="J718" s="99"/>
      <c r="K718" s="99"/>
      <c r="L718" s="141" t="str">
        <f>IF(J718-K718=0,,IFERROR(K718-J718-휴게시간-VLOOKUP(A718,지정휴게시간,2,FALSE),K718-J718-휴게시간))</f>
        <v/>
      </c>
      <c r="M718" s="142" t="str">
        <f>IFERROR(VLOOKUP(Text(A718,"m월 d일"),양력휴일,2,FALSE),IFERROR(VLOOKUP(Text(B718,"m월 d일"),음력휴일,2,FALSE),IFERROR(VLOOKUP(A718,양력지정휴일,2,FALSE), IFERROR(VLOOKUP(B718,음력지정휴일,2,FALSE), ""))))</f>
        <v/>
      </c>
      <c r="N718" s="128"/>
      <c r="O718" s="128" t="str">
        <f>IFERROR(VLOOKUP(N718,연차지정일수,2,FALSE),"")</f>
        <v/>
      </c>
      <c r="P718" s="143"/>
      <c r="Q718" s="2"/>
    </row>
    <row r="719">
      <c r="A719" s="129">
        <v>44914.0</v>
      </c>
      <c r="B719" s="129">
        <v>44891.0</v>
      </c>
      <c r="C719" s="128">
        <v>2022.0</v>
      </c>
      <c r="D719" s="128">
        <v>12.0</v>
      </c>
      <c r="E719" s="128">
        <v>3.0</v>
      </c>
      <c r="F719" s="128">
        <v>2022.0</v>
      </c>
      <c r="G719" s="128">
        <v>12.0</v>
      </c>
      <c r="H719" s="128">
        <v>19.0</v>
      </c>
      <c r="I719" s="128" t="s">
        <v>83</v>
      </c>
      <c r="J719" s="99"/>
      <c r="K719" s="99"/>
      <c r="L719" s="141" t="str">
        <f>IF(J719-K719=0,,IFERROR(K719-J719-휴게시간-VLOOKUP(A719,지정휴게시간,2,FALSE),K719-J719-휴게시간))</f>
        <v/>
      </c>
      <c r="M719" s="142" t="str">
        <f>IFERROR(VLOOKUP(Text(A719,"m월 d일"),양력휴일,2,FALSE),IFERROR(VLOOKUP(Text(B719,"m월 d일"),음력휴일,2,FALSE),IFERROR(VLOOKUP(A719,양력지정휴일,2,FALSE), IFERROR(VLOOKUP(B719,음력지정휴일,2,FALSE), ""))))</f>
        <v/>
      </c>
      <c r="N719" s="128"/>
      <c r="O719" s="128" t="str">
        <f>IFERROR(VLOOKUP(N719,연차지정일수,2,FALSE),"")</f>
        <v/>
      </c>
      <c r="P719" s="143"/>
      <c r="Q719" s="2"/>
    </row>
    <row r="720">
      <c r="A720" s="129">
        <v>44915.0</v>
      </c>
      <c r="B720" s="129">
        <v>44892.0</v>
      </c>
      <c r="C720" s="128">
        <v>2022.0</v>
      </c>
      <c r="D720" s="128">
        <v>12.0</v>
      </c>
      <c r="E720" s="128">
        <v>3.0</v>
      </c>
      <c r="F720" s="128">
        <v>2022.0</v>
      </c>
      <c r="G720" s="128">
        <v>12.0</v>
      </c>
      <c r="H720" s="128">
        <v>20.0</v>
      </c>
      <c r="I720" s="128" t="s">
        <v>160</v>
      </c>
      <c r="J720" s="99"/>
      <c r="K720" s="99"/>
      <c r="L720" s="141" t="str">
        <f>IF(J720-K720=0,,IFERROR(K720-J720-휴게시간-VLOOKUP(A720,지정휴게시간,2,FALSE),K720-J720-휴게시간))</f>
        <v/>
      </c>
      <c r="M720" s="142" t="str">
        <f>IFERROR(VLOOKUP(Text(A720,"m월 d일"),양력휴일,2,FALSE),IFERROR(VLOOKUP(Text(B720,"m월 d일"),음력휴일,2,FALSE),IFERROR(VLOOKUP(A720,양력지정휴일,2,FALSE), IFERROR(VLOOKUP(B720,음력지정휴일,2,FALSE), ""))))</f>
        <v/>
      </c>
      <c r="N720" s="128"/>
      <c r="O720" s="128" t="str">
        <f>IFERROR(VLOOKUP(N720,연차지정일수,2,FALSE),"")</f>
        <v/>
      </c>
      <c r="P720" s="143"/>
      <c r="Q720" s="2"/>
    </row>
    <row r="721">
      <c r="A721" s="129">
        <v>44916.0</v>
      </c>
      <c r="B721" s="129">
        <v>44893.0</v>
      </c>
      <c r="C721" s="128">
        <v>2022.0</v>
      </c>
      <c r="D721" s="128">
        <v>12.0</v>
      </c>
      <c r="E721" s="128">
        <v>3.0</v>
      </c>
      <c r="F721" s="128">
        <v>2022.0</v>
      </c>
      <c r="G721" s="128">
        <v>12.0</v>
      </c>
      <c r="H721" s="128">
        <v>21.0</v>
      </c>
      <c r="I721" s="128" t="s">
        <v>161</v>
      </c>
      <c r="J721" s="99"/>
      <c r="K721" s="99"/>
      <c r="L721" s="141" t="str">
        <f>IF(J721-K721=0,,IFERROR(K721-J721-휴게시간-VLOOKUP(A721,지정휴게시간,2,FALSE),K721-J721-휴게시간))</f>
        <v/>
      </c>
      <c r="M721" s="142" t="str">
        <f>IFERROR(VLOOKUP(Text(A721,"m월 d일"),양력휴일,2,FALSE),IFERROR(VLOOKUP(Text(B721,"m월 d일"),음력휴일,2,FALSE),IFERROR(VLOOKUP(A721,양력지정휴일,2,FALSE), IFERROR(VLOOKUP(B721,음력지정휴일,2,FALSE), ""))))</f>
        <v/>
      </c>
      <c r="N721" s="128"/>
      <c r="O721" s="128" t="str">
        <f>IFERROR(VLOOKUP(N721,연차지정일수,2,FALSE),"")</f>
        <v/>
      </c>
      <c r="P721" s="143"/>
      <c r="Q721" s="2"/>
    </row>
    <row r="722">
      <c r="A722" s="129">
        <v>44917.0</v>
      </c>
      <c r="B722" s="129">
        <v>44894.0</v>
      </c>
      <c r="C722" s="128">
        <v>2022.0</v>
      </c>
      <c r="D722" s="128">
        <v>12.0</v>
      </c>
      <c r="E722" s="128">
        <v>3.0</v>
      </c>
      <c r="F722" s="128">
        <v>2022.0</v>
      </c>
      <c r="G722" s="128">
        <v>12.0</v>
      </c>
      <c r="H722" s="128">
        <v>22.0</v>
      </c>
      <c r="I722" s="128" t="s">
        <v>162</v>
      </c>
      <c r="J722" s="99"/>
      <c r="K722" s="99"/>
      <c r="L722" s="141" t="str">
        <f>IF(J722-K722=0,,IFERROR(K722-J722-휴게시간-VLOOKUP(A722,지정휴게시간,2,FALSE),K722-J722-휴게시간))</f>
        <v/>
      </c>
      <c r="M722" s="142" t="str">
        <f>IFERROR(VLOOKUP(Text(A722,"m월 d일"),양력휴일,2,FALSE),IFERROR(VLOOKUP(Text(B722,"m월 d일"),음력휴일,2,FALSE),IFERROR(VLOOKUP(A722,양력지정휴일,2,FALSE), IFERROR(VLOOKUP(B722,음력지정휴일,2,FALSE), ""))))</f>
        <v/>
      </c>
      <c r="N722" s="128"/>
      <c r="O722" s="128" t="str">
        <f>IFERROR(VLOOKUP(N722,연차지정일수,2,FALSE),"")</f>
        <v/>
      </c>
      <c r="P722" s="143"/>
      <c r="Q722" s="2"/>
    </row>
    <row r="723">
      <c r="A723" s="129">
        <v>44918.0</v>
      </c>
      <c r="B723" s="129">
        <v>44896.0</v>
      </c>
      <c r="C723" s="128">
        <v>2022.0</v>
      </c>
      <c r="D723" s="128">
        <v>12.0</v>
      </c>
      <c r="E723" s="128">
        <v>3.0</v>
      </c>
      <c r="F723" s="128">
        <v>2022.0</v>
      </c>
      <c r="G723" s="128">
        <v>12.0</v>
      </c>
      <c r="H723" s="128">
        <v>23.0</v>
      </c>
      <c r="I723" s="128" t="s">
        <v>158</v>
      </c>
      <c r="J723" s="99"/>
      <c r="K723" s="99"/>
      <c r="L723" s="141" t="str">
        <f>IF(J723-K723=0,,IFERROR(K723-J723-휴게시간-VLOOKUP(A723,지정휴게시간,2,FALSE),K723-J723-휴게시간))</f>
        <v/>
      </c>
      <c r="M723" s="142" t="str">
        <f>IFERROR(VLOOKUP(Text(A723,"m월 d일"),양력휴일,2,FALSE),IFERROR(VLOOKUP(Text(B723,"m월 d일"),음력휴일,2,FALSE),IFERROR(VLOOKUP(A723,양력지정휴일,2,FALSE), IFERROR(VLOOKUP(B723,음력지정휴일,2,FALSE), ""))))</f>
        <v/>
      </c>
      <c r="N723" s="128"/>
      <c r="O723" s="128" t="str">
        <f>IFERROR(VLOOKUP(N723,연차지정일수,2,FALSE),"")</f>
        <v/>
      </c>
      <c r="P723" s="143"/>
      <c r="Q723" s="2"/>
    </row>
    <row r="724">
      <c r="A724" s="129">
        <v>44919.0</v>
      </c>
      <c r="B724" s="129">
        <v>44897.0</v>
      </c>
      <c r="C724" s="128">
        <v>2022.0</v>
      </c>
      <c r="D724" s="128">
        <v>12.0</v>
      </c>
      <c r="E724" s="128">
        <v>3.0</v>
      </c>
      <c r="F724" s="128">
        <v>2022.0</v>
      </c>
      <c r="G724" s="128">
        <v>12.0</v>
      </c>
      <c r="H724" s="128">
        <v>24.0</v>
      </c>
      <c r="I724" s="128" t="s">
        <v>159</v>
      </c>
      <c r="J724" s="99"/>
      <c r="K724" s="99"/>
      <c r="L724" s="141" t="str">
        <f>IF(J724-K724=0,,IFERROR(K724-J724-휴게시간-VLOOKUP(A724,지정휴게시간,2,FALSE),K724-J724-휴게시간))</f>
        <v/>
      </c>
      <c r="M724" s="142" t="str">
        <f>IFERROR(VLOOKUP(Text(A724,"m월 d일"),양력휴일,2,FALSE),IFERROR(VLOOKUP(Text(B724,"m월 d일"),음력휴일,2,FALSE),IFERROR(VLOOKUP(A724,양력지정휴일,2,FALSE), IFERROR(VLOOKUP(B724,음력지정휴일,2,FALSE), ""))))</f>
        <v/>
      </c>
      <c r="N724" s="128"/>
      <c r="O724" s="128" t="str">
        <f>IFERROR(VLOOKUP(N724,연차지정일수,2,FALSE),"")</f>
        <v/>
      </c>
      <c r="P724" s="143"/>
      <c r="Q724" s="2"/>
    </row>
    <row r="725">
      <c r="A725" s="129">
        <v>44920.0</v>
      </c>
      <c r="B725" s="129">
        <v>44898.0</v>
      </c>
      <c r="C725" s="128">
        <v>2022.0</v>
      </c>
      <c r="D725" s="128">
        <v>12.0</v>
      </c>
      <c r="E725" s="128">
        <v>3.0</v>
      </c>
      <c r="F725" s="128">
        <v>2022.0</v>
      </c>
      <c r="G725" s="128">
        <v>12.0</v>
      </c>
      <c r="H725" s="128">
        <v>25.0</v>
      </c>
      <c r="I725" s="128" t="s">
        <v>156</v>
      </c>
      <c r="J725" s="99"/>
      <c r="K725" s="99"/>
      <c r="L725" s="141" t="str">
        <f>IF(J725-K725=0,,IFERROR(K725-J725-휴게시간-VLOOKUP(A725,지정휴게시간,2,FALSE),K725-J725-휴게시간))</f>
        <v/>
      </c>
      <c r="M725" s="142" t="str">
        <f>IFERROR(VLOOKUP(Text(A725,"m월 d일"),양력휴일,2,FALSE),IFERROR(VLOOKUP(Text(B725,"m월 d일"),음력휴일,2,FALSE),IFERROR(VLOOKUP(A725,양력지정휴일,2,FALSE), IFERROR(VLOOKUP(B725,음력지정휴일,2,FALSE), ""))))</f>
        <v>기독탄신일</v>
      </c>
      <c r="N725" s="128"/>
      <c r="O725" s="128" t="str">
        <f>IFERROR(VLOOKUP(N725,연차지정일수,2,FALSE),"")</f>
        <v/>
      </c>
      <c r="P725" s="143"/>
      <c r="Q725" s="2"/>
    </row>
    <row r="726">
      <c r="A726" s="129">
        <v>44921.0</v>
      </c>
      <c r="B726" s="129">
        <v>44899.0</v>
      </c>
      <c r="C726" s="128">
        <v>2022.0</v>
      </c>
      <c r="D726" s="128">
        <v>12.0</v>
      </c>
      <c r="E726" s="128">
        <v>4.0</v>
      </c>
      <c r="F726" s="128">
        <v>2022.0</v>
      </c>
      <c r="G726" s="128">
        <v>12.0</v>
      </c>
      <c r="H726" s="128">
        <v>26.0</v>
      </c>
      <c r="I726" s="128" t="s">
        <v>83</v>
      </c>
      <c r="J726" s="99"/>
      <c r="K726" s="99"/>
      <c r="L726" s="141" t="str">
        <f>IF(J726-K726=0,,IFERROR(K726-J726-휴게시간-VLOOKUP(A726,지정휴게시간,2,FALSE),K726-J726-휴게시간))</f>
        <v/>
      </c>
      <c r="M726" s="142" t="str">
        <f>IFERROR(VLOOKUP(Text(A726,"m월 d일"),양력휴일,2,FALSE),IFERROR(VLOOKUP(Text(B726,"m월 d일"),음력휴일,2,FALSE),IFERROR(VLOOKUP(A726,양력지정휴일,2,FALSE), IFERROR(VLOOKUP(B726,음력지정휴일,2,FALSE), ""))))</f>
        <v/>
      </c>
      <c r="N726" s="128"/>
      <c r="O726" s="128" t="str">
        <f>IFERROR(VLOOKUP(N726,연차지정일수,2,FALSE),"")</f>
        <v/>
      </c>
      <c r="P726" s="143"/>
      <c r="Q726" s="2"/>
    </row>
    <row r="727">
      <c r="A727" s="129">
        <v>44922.0</v>
      </c>
      <c r="B727" s="129">
        <v>44900.0</v>
      </c>
      <c r="C727" s="128">
        <v>2022.0</v>
      </c>
      <c r="D727" s="128">
        <v>12.0</v>
      </c>
      <c r="E727" s="128">
        <v>4.0</v>
      </c>
      <c r="F727" s="128">
        <v>2022.0</v>
      </c>
      <c r="G727" s="128">
        <v>12.0</v>
      </c>
      <c r="H727" s="128">
        <v>27.0</v>
      </c>
      <c r="I727" s="128" t="s">
        <v>160</v>
      </c>
      <c r="J727" s="99"/>
      <c r="K727" s="99"/>
      <c r="L727" s="141" t="str">
        <f>IF(J727-K727=0,,IFERROR(K727-J727-휴게시간-VLOOKUP(A727,지정휴게시간,2,FALSE),K727-J727-휴게시간))</f>
        <v/>
      </c>
      <c r="M727" s="142" t="str">
        <f>IFERROR(VLOOKUP(Text(A727,"m월 d일"),양력휴일,2,FALSE),IFERROR(VLOOKUP(Text(B727,"m월 d일"),음력휴일,2,FALSE),IFERROR(VLOOKUP(A727,양력지정휴일,2,FALSE), IFERROR(VLOOKUP(B727,음력지정휴일,2,FALSE), ""))))</f>
        <v/>
      </c>
      <c r="N727" s="128"/>
      <c r="O727" s="128" t="str">
        <f>IFERROR(VLOOKUP(N727,연차지정일수,2,FALSE),"")</f>
        <v/>
      </c>
      <c r="P727" s="143"/>
      <c r="Q727" s="2"/>
    </row>
    <row r="728">
      <c r="A728" s="129">
        <v>44923.0</v>
      </c>
      <c r="B728" s="129">
        <v>44901.0</v>
      </c>
      <c r="C728" s="128">
        <v>2022.0</v>
      </c>
      <c r="D728" s="128">
        <v>12.0</v>
      </c>
      <c r="E728" s="128">
        <v>4.0</v>
      </c>
      <c r="F728" s="128">
        <v>2022.0</v>
      </c>
      <c r="G728" s="128">
        <v>12.0</v>
      </c>
      <c r="H728" s="128">
        <v>28.0</v>
      </c>
      <c r="I728" s="128" t="s">
        <v>161</v>
      </c>
      <c r="J728" s="99"/>
      <c r="K728" s="99"/>
      <c r="L728" s="141" t="str">
        <f>IF(J728-K728=0,,IFERROR(K728-J728-휴게시간-VLOOKUP(A728,지정휴게시간,2,FALSE),K728-J728-휴게시간))</f>
        <v/>
      </c>
      <c r="M728" s="142" t="str">
        <f>IFERROR(VLOOKUP(Text(A728,"m월 d일"),양력휴일,2,FALSE),IFERROR(VLOOKUP(Text(B728,"m월 d일"),음력휴일,2,FALSE),IFERROR(VLOOKUP(A728,양력지정휴일,2,FALSE), IFERROR(VLOOKUP(B728,음력지정휴일,2,FALSE), ""))))</f>
        <v/>
      </c>
      <c r="N728" s="128"/>
      <c r="O728" s="128" t="str">
        <f>IFERROR(VLOOKUP(N728,연차지정일수,2,FALSE),"")</f>
        <v/>
      </c>
      <c r="P728" s="143"/>
      <c r="Q728" s="2"/>
    </row>
    <row r="729">
      <c r="A729" s="129">
        <v>44924.0</v>
      </c>
      <c r="B729" s="129">
        <v>44902.0</v>
      </c>
      <c r="C729" s="128">
        <v>2022.0</v>
      </c>
      <c r="D729" s="128">
        <v>12.0</v>
      </c>
      <c r="E729" s="128">
        <v>4.0</v>
      </c>
      <c r="F729" s="128">
        <v>2022.0</v>
      </c>
      <c r="G729" s="128">
        <v>12.0</v>
      </c>
      <c r="H729" s="128">
        <v>29.0</v>
      </c>
      <c r="I729" s="128" t="s">
        <v>162</v>
      </c>
      <c r="J729" s="99"/>
      <c r="K729" s="99"/>
      <c r="L729" s="141" t="str">
        <f>IF(J729-K729=0,,IFERROR(K729-J729-휴게시간-VLOOKUP(A729,지정휴게시간,2,FALSE),K729-J729-휴게시간))</f>
        <v/>
      </c>
      <c r="M729" s="142" t="str">
        <f>IFERROR(VLOOKUP(Text(A729,"m월 d일"),양력휴일,2,FALSE),IFERROR(VLOOKUP(Text(B729,"m월 d일"),음력휴일,2,FALSE),IFERROR(VLOOKUP(A729,양력지정휴일,2,FALSE), IFERROR(VLOOKUP(B729,음력지정휴일,2,FALSE), ""))))</f>
        <v/>
      </c>
      <c r="N729" s="128"/>
      <c r="O729" s="128" t="str">
        <f>IFERROR(VLOOKUP(N729,연차지정일수,2,FALSE),"")</f>
        <v/>
      </c>
      <c r="P729" s="143"/>
      <c r="Q729" s="2"/>
    </row>
    <row r="730">
      <c r="A730" s="129">
        <v>44925.0</v>
      </c>
      <c r="B730" s="129">
        <v>44903.0</v>
      </c>
      <c r="C730" s="128">
        <v>2022.0</v>
      </c>
      <c r="D730" s="128">
        <v>12.0</v>
      </c>
      <c r="E730" s="128">
        <v>4.0</v>
      </c>
      <c r="F730" s="128">
        <v>2022.0</v>
      </c>
      <c r="G730" s="128">
        <v>12.0</v>
      </c>
      <c r="H730" s="128">
        <v>30.0</v>
      </c>
      <c r="I730" s="128" t="s">
        <v>158</v>
      </c>
      <c r="J730" s="99"/>
      <c r="K730" s="99"/>
      <c r="L730" s="141" t="str">
        <f>IF(J730-K730=0,,IFERROR(K730-J730-휴게시간-VLOOKUP(A730,지정휴게시간,2,FALSE),K730-J730-휴게시간))</f>
        <v/>
      </c>
      <c r="M730" s="142" t="str">
        <f>IFERROR(VLOOKUP(Text(A730,"m월 d일"),양력휴일,2,FALSE),IFERROR(VLOOKUP(Text(B730,"m월 d일"),음력휴일,2,FALSE),IFERROR(VLOOKUP(A730,양력지정휴일,2,FALSE), IFERROR(VLOOKUP(B730,음력지정휴일,2,FALSE), ""))))</f>
        <v/>
      </c>
      <c r="N730" s="128"/>
      <c r="O730" s="128" t="str">
        <f>IFERROR(VLOOKUP(N730,연차지정일수,2,FALSE),"")</f>
        <v/>
      </c>
      <c r="P730" s="143"/>
      <c r="Q730" s="2"/>
    </row>
    <row r="731">
      <c r="A731" s="129">
        <v>44926.0</v>
      </c>
      <c r="B731" s="129">
        <v>44904.0</v>
      </c>
      <c r="C731" s="128">
        <v>2022.0</v>
      </c>
      <c r="D731" s="128">
        <v>12.0</v>
      </c>
      <c r="E731" s="128">
        <v>4.0</v>
      </c>
      <c r="F731" s="128">
        <v>2022.0</v>
      </c>
      <c r="G731" s="128">
        <v>12.0</v>
      </c>
      <c r="H731" s="128">
        <v>31.0</v>
      </c>
      <c r="I731" s="128" t="s">
        <v>159</v>
      </c>
      <c r="J731" s="99"/>
      <c r="K731" s="99"/>
      <c r="L731" s="141" t="str">
        <f>IF(J731-K731=0,,IFERROR(K731-J731-휴게시간-VLOOKUP(A731,지정휴게시간,2,FALSE),K731-J731-휴게시간))</f>
        <v/>
      </c>
      <c r="M731" s="142" t="str">
        <f>IFERROR(VLOOKUP(Text(A731,"m월 d일"),양력휴일,2,FALSE),IFERROR(VLOOKUP(Text(B731,"m월 d일"),음력휴일,2,FALSE),IFERROR(VLOOKUP(A731,양력지정휴일,2,FALSE), IFERROR(VLOOKUP(B731,음력지정휴일,2,FALSE), ""))))</f>
        <v/>
      </c>
      <c r="N731" s="128"/>
      <c r="O731" s="128" t="str">
        <f>IFERROR(VLOOKUP(N731,연차지정일수,2,FALSE),"")</f>
        <v/>
      </c>
      <c r="P731" s="143"/>
      <c r="Q731" s="2"/>
    </row>
    <row r="732">
      <c r="A732" s="129">
        <v>44927.0</v>
      </c>
      <c r="B732" s="129">
        <v>44905.0</v>
      </c>
      <c r="C732" s="128">
        <v>2022.0</v>
      </c>
      <c r="D732" s="128">
        <v>12.0</v>
      </c>
      <c r="E732" s="128">
        <v>4.0</v>
      </c>
      <c r="F732" s="128">
        <v>2023.0</v>
      </c>
      <c r="G732" s="128">
        <v>1.0</v>
      </c>
      <c r="H732" s="128">
        <v>1.0</v>
      </c>
      <c r="I732" s="128" t="s">
        <v>156</v>
      </c>
      <c r="J732" s="99"/>
      <c r="K732" s="99"/>
      <c r="L732" s="141" t="str">
        <f>IF(J732-K732=0,,IFERROR(K732-J732-휴게시간-VLOOKUP(A732,지정휴게시간,2,FALSE),K732-J732-휴게시간))</f>
        <v/>
      </c>
      <c r="M732" s="142" t="str">
        <f>IFERROR(VLOOKUP(Text(A732,"m월 d일"),양력휴일,2,FALSE),IFERROR(VLOOKUP(Text(B732,"m월 d일"),음력휴일,2,FALSE),IFERROR(VLOOKUP(A732,양력지정휴일,2,FALSE), IFERROR(VLOOKUP(B732,음력지정휴일,2,FALSE), ""))))</f>
        <v>신정</v>
      </c>
      <c r="N732" s="128"/>
      <c r="O732" s="128" t="str">
        <f>IFERROR(VLOOKUP(N732,연차지정일수,2,FALSE),"")</f>
        <v/>
      </c>
      <c r="P732" s="143"/>
      <c r="Q732" s="2"/>
    </row>
    <row r="733">
      <c r="A733" s="129">
        <v>44928.0</v>
      </c>
      <c r="B733" s="129">
        <v>44906.0</v>
      </c>
      <c r="C733" s="128">
        <v>2023.0</v>
      </c>
      <c r="D733" s="128">
        <v>1.0</v>
      </c>
      <c r="E733" s="128">
        <v>1.0</v>
      </c>
      <c r="F733" s="128">
        <v>2023.0</v>
      </c>
      <c r="G733" s="128">
        <v>1.0</v>
      </c>
      <c r="H733" s="128">
        <v>2.0</v>
      </c>
      <c r="I733" s="128" t="s">
        <v>83</v>
      </c>
      <c r="J733" s="99"/>
      <c r="K733" s="99"/>
      <c r="L733" s="141" t="str">
        <f>IF(J733-K733=0,,IFERROR(K733-J733-휴게시간-VLOOKUP(A733,지정휴게시간,2,FALSE),K733-J733-휴게시간))</f>
        <v/>
      </c>
      <c r="M733" s="142" t="str">
        <f>IFERROR(VLOOKUP(Text(A733,"m월 d일"),양력휴일,2,FALSE),IFERROR(VLOOKUP(Text(B733,"m월 d일"),음력휴일,2,FALSE),IFERROR(VLOOKUP(A733,양력지정휴일,2,FALSE), IFERROR(VLOOKUP(B733,음력지정휴일,2,FALSE), ""))))</f>
        <v/>
      </c>
      <c r="N733" s="128"/>
      <c r="O733" s="128" t="str">
        <f>IFERROR(VLOOKUP(N733,연차지정일수,2,FALSE),"")</f>
        <v/>
      </c>
      <c r="P733" s="143"/>
      <c r="Q733" s="2"/>
    </row>
    <row r="734">
      <c r="A734" s="129">
        <v>44929.0</v>
      </c>
      <c r="B734" s="129">
        <v>44907.0</v>
      </c>
      <c r="C734" s="128">
        <v>2023.0</v>
      </c>
      <c r="D734" s="128">
        <v>1.0</v>
      </c>
      <c r="E734" s="128">
        <v>1.0</v>
      </c>
      <c r="F734" s="128">
        <v>2023.0</v>
      </c>
      <c r="G734" s="128">
        <v>1.0</v>
      </c>
      <c r="H734" s="128">
        <v>3.0</v>
      </c>
      <c r="I734" s="128" t="s">
        <v>160</v>
      </c>
      <c r="J734" s="99"/>
      <c r="K734" s="99"/>
      <c r="L734" s="141" t="str">
        <f>IF(J734-K734=0,,IFERROR(K734-J734-휴게시간-VLOOKUP(A734,지정휴게시간,2,FALSE),K734-J734-휴게시간))</f>
        <v/>
      </c>
      <c r="M734" s="142" t="str">
        <f>IFERROR(VLOOKUP(Text(A734,"m월 d일"),양력휴일,2,FALSE),IFERROR(VLOOKUP(Text(B734,"m월 d일"),음력휴일,2,FALSE),IFERROR(VLOOKUP(A734,양력지정휴일,2,FALSE), IFERROR(VLOOKUP(B734,음력지정휴일,2,FALSE), ""))))</f>
        <v/>
      </c>
      <c r="N734" s="128"/>
      <c r="O734" s="128" t="str">
        <f>IFERROR(VLOOKUP(N734,연차지정일수,2,FALSE),"")</f>
        <v/>
      </c>
      <c r="P734" s="143"/>
      <c r="Q734" s="2"/>
    </row>
    <row r="735">
      <c r="A735" s="129">
        <v>44930.0</v>
      </c>
      <c r="B735" s="129">
        <v>44908.0</v>
      </c>
      <c r="C735" s="128">
        <v>2023.0</v>
      </c>
      <c r="D735" s="128">
        <v>1.0</v>
      </c>
      <c r="E735" s="128">
        <v>1.0</v>
      </c>
      <c r="F735" s="128">
        <v>2023.0</v>
      </c>
      <c r="G735" s="128">
        <v>1.0</v>
      </c>
      <c r="H735" s="128">
        <v>4.0</v>
      </c>
      <c r="I735" s="128" t="s">
        <v>161</v>
      </c>
      <c r="J735" s="99"/>
      <c r="K735" s="99"/>
      <c r="L735" s="141" t="str">
        <f>IF(J735-K735=0,,IFERROR(K735-J735-휴게시간-VLOOKUP(A735,지정휴게시간,2,FALSE),K735-J735-휴게시간))</f>
        <v/>
      </c>
      <c r="M735" s="142" t="str">
        <f>IFERROR(VLOOKUP(Text(A735,"m월 d일"),양력휴일,2,FALSE),IFERROR(VLOOKUP(Text(B735,"m월 d일"),음력휴일,2,FALSE),IFERROR(VLOOKUP(A735,양력지정휴일,2,FALSE), IFERROR(VLOOKUP(B735,음력지정휴일,2,FALSE), ""))))</f>
        <v/>
      </c>
      <c r="N735" s="128"/>
      <c r="O735" s="128" t="str">
        <f>IFERROR(VLOOKUP(N735,연차지정일수,2,FALSE),"")</f>
        <v/>
      </c>
      <c r="P735" s="143"/>
      <c r="Q735" s="2"/>
    </row>
    <row r="736">
      <c r="A736" s="129">
        <v>44931.0</v>
      </c>
      <c r="B736" s="129">
        <v>44909.0</v>
      </c>
      <c r="C736" s="128">
        <v>2023.0</v>
      </c>
      <c r="D736" s="128">
        <v>1.0</v>
      </c>
      <c r="E736" s="128">
        <v>1.0</v>
      </c>
      <c r="F736" s="128">
        <v>2023.0</v>
      </c>
      <c r="G736" s="128">
        <v>1.0</v>
      </c>
      <c r="H736" s="128">
        <v>5.0</v>
      </c>
      <c r="I736" s="128" t="s">
        <v>162</v>
      </c>
      <c r="J736" s="99"/>
      <c r="K736" s="99"/>
      <c r="L736" s="141" t="str">
        <f>IF(J736-K736=0,,IFERROR(K736-J736-휴게시간-VLOOKUP(A736,지정휴게시간,2,FALSE),K736-J736-휴게시간))</f>
        <v/>
      </c>
      <c r="M736" s="142" t="str">
        <f>IFERROR(VLOOKUP(Text(A736,"m월 d일"),양력휴일,2,FALSE),IFERROR(VLOOKUP(Text(B736,"m월 d일"),음력휴일,2,FALSE),IFERROR(VLOOKUP(A736,양력지정휴일,2,FALSE), IFERROR(VLOOKUP(B736,음력지정휴일,2,FALSE), ""))))</f>
        <v/>
      </c>
      <c r="N736" s="128"/>
      <c r="O736" s="128" t="str">
        <f>IFERROR(VLOOKUP(N736,연차지정일수,2,FALSE),"")</f>
        <v/>
      </c>
      <c r="P736" s="143"/>
      <c r="Q736" s="2"/>
    </row>
    <row r="737">
      <c r="A737" s="129">
        <v>44932.0</v>
      </c>
      <c r="B737" s="129">
        <v>44910.0</v>
      </c>
      <c r="C737" s="128">
        <v>2023.0</v>
      </c>
      <c r="D737" s="128">
        <v>1.0</v>
      </c>
      <c r="E737" s="128">
        <v>1.0</v>
      </c>
      <c r="F737" s="128">
        <v>2023.0</v>
      </c>
      <c r="G737" s="128">
        <v>1.0</v>
      </c>
      <c r="H737" s="128">
        <v>6.0</v>
      </c>
      <c r="I737" s="128" t="s">
        <v>158</v>
      </c>
      <c r="J737" s="99"/>
      <c r="K737" s="99"/>
      <c r="L737" s="141" t="str">
        <f>IF(J737-K737=0,,IFERROR(K737-J737-휴게시간-VLOOKUP(A737,지정휴게시간,2,FALSE),K737-J737-휴게시간))</f>
        <v/>
      </c>
      <c r="M737" s="142" t="str">
        <f>IFERROR(VLOOKUP(Text(A737,"m월 d일"),양력휴일,2,FALSE),IFERROR(VLOOKUP(Text(B737,"m월 d일"),음력휴일,2,FALSE),IFERROR(VLOOKUP(A737,양력지정휴일,2,FALSE), IFERROR(VLOOKUP(B737,음력지정휴일,2,FALSE), ""))))</f>
        <v/>
      </c>
      <c r="N737" s="128"/>
      <c r="O737" s="128" t="str">
        <f>IFERROR(VLOOKUP(N737,연차지정일수,2,FALSE),"")</f>
        <v/>
      </c>
      <c r="P737" s="143"/>
      <c r="Q737" s="2"/>
    </row>
    <row r="738">
      <c r="A738" s="129">
        <v>44933.0</v>
      </c>
      <c r="B738" s="129">
        <v>44911.0</v>
      </c>
      <c r="C738" s="128">
        <v>2023.0</v>
      </c>
      <c r="D738" s="128">
        <v>1.0</v>
      </c>
      <c r="E738" s="128">
        <v>1.0</v>
      </c>
      <c r="F738" s="128">
        <v>2023.0</v>
      </c>
      <c r="G738" s="128">
        <v>1.0</v>
      </c>
      <c r="H738" s="128">
        <v>7.0</v>
      </c>
      <c r="I738" s="128" t="s">
        <v>159</v>
      </c>
      <c r="J738" s="99"/>
      <c r="K738" s="99"/>
      <c r="L738" s="141" t="str">
        <f>IF(J738-K738=0,,IFERROR(K738-J738-휴게시간-VLOOKUP(A738,지정휴게시간,2,FALSE),K738-J738-휴게시간))</f>
        <v/>
      </c>
      <c r="M738" s="142" t="str">
        <f>IFERROR(VLOOKUP(Text(A738,"m월 d일"),양력휴일,2,FALSE),IFERROR(VLOOKUP(Text(B738,"m월 d일"),음력휴일,2,FALSE),IFERROR(VLOOKUP(A738,양력지정휴일,2,FALSE), IFERROR(VLOOKUP(B738,음력지정휴일,2,FALSE), ""))))</f>
        <v/>
      </c>
      <c r="N738" s="128"/>
      <c r="O738" s="128" t="str">
        <f>IFERROR(VLOOKUP(N738,연차지정일수,2,FALSE),"")</f>
        <v/>
      </c>
      <c r="P738" s="143"/>
      <c r="Q738" s="2"/>
    </row>
    <row r="739">
      <c r="A739" s="129">
        <v>44934.0</v>
      </c>
      <c r="B739" s="129">
        <v>44912.0</v>
      </c>
      <c r="C739" s="128">
        <v>2023.0</v>
      </c>
      <c r="D739" s="128">
        <v>1.0</v>
      </c>
      <c r="E739" s="128">
        <v>1.0</v>
      </c>
      <c r="F739" s="128">
        <v>2023.0</v>
      </c>
      <c r="G739" s="128">
        <v>1.0</v>
      </c>
      <c r="H739" s="128">
        <v>8.0</v>
      </c>
      <c r="I739" s="128" t="s">
        <v>156</v>
      </c>
      <c r="J739" s="99"/>
      <c r="K739" s="99"/>
      <c r="L739" s="141" t="str">
        <f>IF(J739-K739=0,,IFERROR(K739-J739-휴게시간-VLOOKUP(A739,지정휴게시간,2,FALSE),K739-J739-휴게시간))</f>
        <v/>
      </c>
      <c r="M739" s="142" t="str">
        <f>IFERROR(VLOOKUP(Text(A739,"m월 d일"),양력휴일,2,FALSE),IFERROR(VLOOKUP(Text(B739,"m월 d일"),음력휴일,2,FALSE),IFERROR(VLOOKUP(A739,양력지정휴일,2,FALSE), IFERROR(VLOOKUP(B739,음력지정휴일,2,FALSE), ""))))</f>
        <v/>
      </c>
      <c r="N739" s="128"/>
      <c r="O739" s="128" t="str">
        <f>IFERROR(VLOOKUP(N739,연차지정일수,2,FALSE),"")</f>
        <v/>
      </c>
      <c r="P739" s="143"/>
      <c r="Q739" s="2"/>
    </row>
    <row r="740">
      <c r="A740" s="129">
        <v>44935.0</v>
      </c>
      <c r="B740" s="129">
        <v>44913.0</v>
      </c>
      <c r="C740" s="128">
        <v>2023.0</v>
      </c>
      <c r="D740" s="128">
        <v>1.0</v>
      </c>
      <c r="E740" s="128">
        <v>2.0</v>
      </c>
      <c r="F740" s="128">
        <v>2023.0</v>
      </c>
      <c r="G740" s="128">
        <v>1.0</v>
      </c>
      <c r="H740" s="128">
        <v>9.0</v>
      </c>
      <c r="I740" s="128" t="s">
        <v>83</v>
      </c>
      <c r="J740" s="99"/>
      <c r="K740" s="99"/>
      <c r="L740" s="141" t="str">
        <f>IF(J740-K740=0,,IFERROR(K740-J740-휴게시간-VLOOKUP(A740,지정휴게시간,2,FALSE),K740-J740-휴게시간))</f>
        <v/>
      </c>
      <c r="M740" s="142" t="str">
        <f>IFERROR(VLOOKUP(Text(A740,"m월 d일"),양력휴일,2,FALSE),IFERROR(VLOOKUP(Text(B740,"m월 d일"),음력휴일,2,FALSE),IFERROR(VLOOKUP(A740,양력지정휴일,2,FALSE), IFERROR(VLOOKUP(B740,음력지정휴일,2,FALSE), ""))))</f>
        <v/>
      </c>
      <c r="N740" s="128"/>
      <c r="O740" s="128" t="str">
        <f>IFERROR(VLOOKUP(N740,연차지정일수,2,FALSE),"")</f>
        <v/>
      </c>
      <c r="P740" s="143"/>
      <c r="Q740" s="2"/>
    </row>
    <row r="741">
      <c r="A741" s="129">
        <v>44936.0</v>
      </c>
      <c r="B741" s="129">
        <v>44914.0</v>
      </c>
      <c r="C741" s="128">
        <v>2023.0</v>
      </c>
      <c r="D741" s="128">
        <v>1.0</v>
      </c>
      <c r="E741" s="128">
        <v>2.0</v>
      </c>
      <c r="F741" s="128">
        <v>2023.0</v>
      </c>
      <c r="G741" s="128">
        <v>1.0</v>
      </c>
      <c r="H741" s="128">
        <v>10.0</v>
      </c>
      <c r="I741" s="128" t="s">
        <v>160</v>
      </c>
      <c r="J741" s="99"/>
      <c r="K741" s="99"/>
      <c r="L741" s="141" t="str">
        <f>IF(J741-K741=0,,IFERROR(K741-J741-휴게시간-VLOOKUP(A741,지정휴게시간,2,FALSE),K741-J741-휴게시간))</f>
        <v/>
      </c>
      <c r="M741" s="142" t="str">
        <f>IFERROR(VLOOKUP(Text(A741,"m월 d일"),양력휴일,2,FALSE),IFERROR(VLOOKUP(Text(B741,"m월 d일"),음력휴일,2,FALSE),IFERROR(VLOOKUP(A741,양력지정휴일,2,FALSE), IFERROR(VLOOKUP(B741,음력지정휴일,2,FALSE), ""))))</f>
        <v/>
      </c>
      <c r="N741" s="128"/>
      <c r="O741" s="128" t="str">
        <f>IFERROR(VLOOKUP(N741,연차지정일수,2,FALSE),"")</f>
        <v/>
      </c>
      <c r="P741" s="143"/>
      <c r="Q741" s="2"/>
    </row>
    <row r="742">
      <c r="A742" s="129">
        <v>44937.0</v>
      </c>
      <c r="B742" s="129">
        <v>44915.0</v>
      </c>
      <c r="C742" s="128">
        <v>2023.0</v>
      </c>
      <c r="D742" s="128">
        <v>1.0</v>
      </c>
      <c r="E742" s="128">
        <v>2.0</v>
      </c>
      <c r="F742" s="128">
        <v>2023.0</v>
      </c>
      <c r="G742" s="128">
        <v>1.0</v>
      </c>
      <c r="H742" s="128">
        <v>11.0</v>
      </c>
      <c r="I742" s="128" t="s">
        <v>161</v>
      </c>
      <c r="J742" s="99"/>
      <c r="K742" s="99"/>
      <c r="L742" s="141" t="str">
        <f>IF(J742-K742=0,,IFERROR(K742-J742-휴게시간-VLOOKUP(A742,지정휴게시간,2,FALSE),K742-J742-휴게시간))</f>
        <v/>
      </c>
      <c r="M742" s="142" t="str">
        <f>IFERROR(VLOOKUP(Text(A742,"m월 d일"),양력휴일,2,FALSE),IFERROR(VLOOKUP(Text(B742,"m월 d일"),음력휴일,2,FALSE),IFERROR(VLOOKUP(A742,양력지정휴일,2,FALSE), IFERROR(VLOOKUP(B742,음력지정휴일,2,FALSE), ""))))</f>
        <v/>
      </c>
      <c r="N742" s="128"/>
      <c r="O742" s="128" t="str">
        <f>IFERROR(VLOOKUP(N742,연차지정일수,2,FALSE),"")</f>
        <v/>
      </c>
      <c r="P742" s="143"/>
      <c r="Q742" s="2"/>
    </row>
    <row r="743">
      <c r="A743" s="129">
        <v>44938.0</v>
      </c>
      <c r="B743" s="129">
        <v>44916.0</v>
      </c>
      <c r="C743" s="128">
        <v>2023.0</v>
      </c>
      <c r="D743" s="128">
        <v>1.0</v>
      </c>
      <c r="E743" s="128">
        <v>2.0</v>
      </c>
      <c r="F743" s="128">
        <v>2023.0</v>
      </c>
      <c r="G743" s="128">
        <v>1.0</v>
      </c>
      <c r="H743" s="128">
        <v>12.0</v>
      </c>
      <c r="I743" s="128" t="s">
        <v>162</v>
      </c>
      <c r="J743" s="99"/>
      <c r="K743" s="99"/>
      <c r="L743" s="141" t="str">
        <f>IF(J743-K743=0,,IFERROR(K743-J743-휴게시간-VLOOKUP(A743,지정휴게시간,2,FALSE),K743-J743-휴게시간))</f>
        <v/>
      </c>
      <c r="M743" s="142" t="str">
        <f>IFERROR(VLOOKUP(Text(A743,"m월 d일"),양력휴일,2,FALSE),IFERROR(VLOOKUP(Text(B743,"m월 d일"),음력휴일,2,FALSE),IFERROR(VLOOKUP(A743,양력지정휴일,2,FALSE), IFERROR(VLOOKUP(B743,음력지정휴일,2,FALSE), ""))))</f>
        <v/>
      </c>
      <c r="N743" s="128"/>
      <c r="O743" s="128" t="str">
        <f>IFERROR(VLOOKUP(N743,연차지정일수,2,FALSE),"")</f>
        <v/>
      </c>
      <c r="P743" s="143"/>
      <c r="Q743" s="2"/>
    </row>
    <row r="744">
      <c r="A744" s="129">
        <v>44939.0</v>
      </c>
      <c r="B744" s="129">
        <v>44917.0</v>
      </c>
      <c r="C744" s="128">
        <v>2023.0</v>
      </c>
      <c r="D744" s="128">
        <v>1.0</v>
      </c>
      <c r="E744" s="128">
        <v>2.0</v>
      </c>
      <c r="F744" s="128">
        <v>2023.0</v>
      </c>
      <c r="G744" s="128">
        <v>1.0</v>
      </c>
      <c r="H744" s="128">
        <v>13.0</v>
      </c>
      <c r="I744" s="128" t="s">
        <v>158</v>
      </c>
      <c r="J744" s="99"/>
      <c r="K744" s="99"/>
      <c r="L744" s="141" t="str">
        <f>IF(J744-K744=0,,IFERROR(K744-J744-휴게시간-VLOOKUP(A744,지정휴게시간,2,FALSE),K744-J744-휴게시간))</f>
        <v/>
      </c>
      <c r="M744" s="142" t="str">
        <f>IFERROR(VLOOKUP(Text(A744,"m월 d일"),양력휴일,2,FALSE),IFERROR(VLOOKUP(Text(B744,"m월 d일"),음력휴일,2,FALSE),IFERROR(VLOOKUP(A744,양력지정휴일,2,FALSE), IFERROR(VLOOKUP(B744,음력지정휴일,2,FALSE), ""))))</f>
        <v/>
      </c>
      <c r="N744" s="128"/>
      <c r="O744" s="128" t="str">
        <f>IFERROR(VLOOKUP(N744,연차지정일수,2,FALSE),"")</f>
        <v/>
      </c>
      <c r="P744" s="143"/>
      <c r="Q744" s="2"/>
    </row>
    <row r="745">
      <c r="A745" s="129">
        <v>44940.0</v>
      </c>
      <c r="B745" s="129">
        <v>44918.0</v>
      </c>
      <c r="C745" s="128">
        <v>2023.0</v>
      </c>
      <c r="D745" s="128">
        <v>1.0</v>
      </c>
      <c r="E745" s="128">
        <v>2.0</v>
      </c>
      <c r="F745" s="128">
        <v>2023.0</v>
      </c>
      <c r="G745" s="128">
        <v>1.0</v>
      </c>
      <c r="H745" s="128">
        <v>14.0</v>
      </c>
      <c r="I745" s="128" t="s">
        <v>159</v>
      </c>
      <c r="J745" s="99"/>
      <c r="K745" s="99"/>
      <c r="L745" s="141" t="str">
        <f>IF(J745-K745=0,,IFERROR(K745-J745-휴게시간-VLOOKUP(A745,지정휴게시간,2,FALSE),K745-J745-휴게시간))</f>
        <v/>
      </c>
      <c r="M745" s="142" t="str">
        <f>IFERROR(VLOOKUP(Text(A745,"m월 d일"),양력휴일,2,FALSE),IFERROR(VLOOKUP(Text(B745,"m월 d일"),음력휴일,2,FALSE),IFERROR(VLOOKUP(A745,양력지정휴일,2,FALSE), IFERROR(VLOOKUP(B745,음력지정휴일,2,FALSE), ""))))</f>
        <v/>
      </c>
      <c r="N745" s="128"/>
      <c r="O745" s="128" t="str">
        <f>IFERROR(VLOOKUP(N745,연차지정일수,2,FALSE),"")</f>
        <v/>
      </c>
      <c r="P745" s="143"/>
      <c r="Q745" s="2"/>
    </row>
    <row r="746">
      <c r="A746" s="129">
        <v>44941.0</v>
      </c>
      <c r="B746" s="129">
        <v>44919.0</v>
      </c>
      <c r="C746" s="128">
        <v>2023.0</v>
      </c>
      <c r="D746" s="128">
        <v>1.0</v>
      </c>
      <c r="E746" s="128">
        <v>2.0</v>
      </c>
      <c r="F746" s="128">
        <v>2023.0</v>
      </c>
      <c r="G746" s="128">
        <v>1.0</v>
      </c>
      <c r="H746" s="128">
        <v>15.0</v>
      </c>
      <c r="I746" s="128" t="s">
        <v>156</v>
      </c>
      <c r="J746" s="99"/>
      <c r="K746" s="99"/>
      <c r="L746" s="141" t="str">
        <f>IF(J746-K746=0,,IFERROR(K746-J746-휴게시간-VLOOKUP(A746,지정휴게시간,2,FALSE),K746-J746-휴게시간))</f>
        <v/>
      </c>
      <c r="M746" s="142" t="str">
        <f>IFERROR(VLOOKUP(Text(A746,"m월 d일"),양력휴일,2,FALSE),IFERROR(VLOOKUP(Text(B746,"m월 d일"),음력휴일,2,FALSE),IFERROR(VLOOKUP(A746,양력지정휴일,2,FALSE), IFERROR(VLOOKUP(B746,음력지정휴일,2,FALSE), ""))))</f>
        <v/>
      </c>
      <c r="N746" s="128"/>
      <c r="O746" s="128" t="str">
        <f>IFERROR(VLOOKUP(N746,연차지정일수,2,FALSE),"")</f>
        <v/>
      </c>
      <c r="P746" s="143"/>
      <c r="Q746" s="2"/>
    </row>
    <row r="747">
      <c r="A747" s="129">
        <v>44942.0</v>
      </c>
      <c r="B747" s="129">
        <v>44920.0</v>
      </c>
      <c r="C747" s="128">
        <v>2023.0</v>
      </c>
      <c r="D747" s="128">
        <v>1.0</v>
      </c>
      <c r="E747" s="128">
        <v>3.0</v>
      </c>
      <c r="F747" s="128">
        <v>2023.0</v>
      </c>
      <c r="G747" s="128">
        <v>1.0</v>
      </c>
      <c r="H747" s="128">
        <v>16.0</v>
      </c>
      <c r="I747" s="128" t="s">
        <v>83</v>
      </c>
      <c r="J747" s="99"/>
      <c r="K747" s="99"/>
      <c r="L747" s="141" t="str">
        <f>IF(J747-K747=0,,IFERROR(K747-J747-휴게시간-VLOOKUP(A747,지정휴게시간,2,FALSE),K747-J747-휴게시간))</f>
        <v/>
      </c>
      <c r="M747" s="142" t="str">
        <f>IFERROR(VLOOKUP(Text(A747,"m월 d일"),양력휴일,2,FALSE),IFERROR(VLOOKUP(Text(B747,"m월 d일"),음력휴일,2,FALSE),IFERROR(VLOOKUP(A747,양력지정휴일,2,FALSE), IFERROR(VLOOKUP(B747,음력지정휴일,2,FALSE), ""))))</f>
        <v/>
      </c>
      <c r="N747" s="128"/>
      <c r="O747" s="128" t="str">
        <f>IFERROR(VLOOKUP(N747,연차지정일수,2,FALSE),"")</f>
        <v/>
      </c>
      <c r="P747" s="143"/>
      <c r="Q747" s="2"/>
    </row>
    <row r="748">
      <c r="A748" s="129">
        <v>44943.0</v>
      </c>
      <c r="B748" s="129">
        <v>44921.0</v>
      </c>
      <c r="C748" s="128">
        <v>2023.0</v>
      </c>
      <c r="D748" s="128">
        <v>1.0</v>
      </c>
      <c r="E748" s="128">
        <v>3.0</v>
      </c>
      <c r="F748" s="128">
        <v>2023.0</v>
      </c>
      <c r="G748" s="128">
        <v>1.0</v>
      </c>
      <c r="H748" s="128">
        <v>17.0</v>
      </c>
      <c r="I748" s="128" t="s">
        <v>160</v>
      </c>
      <c r="J748" s="99"/>
      <c r="K748" s="99"/>
      <c r="L748" s="141" t="str">
        <f>IF(J748-K748=0,,IFERROR(K748-J748-휴게시간-VLOOKUP(A748,지정휴게시간,2,FALSE),K748-J748-휴게시간))</f>
        <v/>
      </c>
      <c r="M748" s="142" t="str">
        <f>IFERROR(VLOOKUP(Text(A748,"m월 d일"),양력휴일,2,FALSE),IFERROR(VLOOKUP(Text(B748,"m월 d일"),음력휴일,2,FALSE),IFERROR(VLOOKUP(A748,양력지정휴일,2,FALSE), IFERROR(VLOOKUP(B748,음력지정휴일,2,FALSE), ""))))</f>
        <v/>
      </c>
      <c r="N748" s="128"/>
      <c r="O748" s="128" t="str">
        <f>IFERROR(VLOOKUP(N748,연차지정일수,2,FALSE),"")</f>
        <v/>
      </c>
      <c r="P748" s="143"/>
      <c r="Q748" s="2"/>
    </row>
    <row r="749">
      <c r="A749" s="129">
        <v>44944.0</v>
      </c>
      <c r="B749" s="129">
        <v>44922.0</v>
      </c>
      <c r="C749" s="128">
        <v>2023.0</v>
      </c>
      <c r="D749" s="128">
        <v>1.0</v>
      </c>
      <c r="E749" s="128">
        <v>3.0</v>
      </c>
      <c r="F749" s="128">
        <v>2023.0</v>
      </c>
      <c r="G749" s="128">
        <v>1.0</v>
      </c>
      <c r="H749" s="128">
        <v>18.0</v>
      </c>
      <c r="I749" s="128" t="s">
        <v>161</v>
      </c>
      <c r="J749" s="99"/>
      <c r="K749" s="99"/>
      <c r="L749" s="141" t="str">
        <f>IF(J749-K749=0,,IFERROR(K749-J749-휴게시간-VLOOKUP(A749,지정휴게시간,2,FALSE),K749-J749-휴게시간))</f>
        <v/>
      </c>
      <c r="M749" s="142" t="str">
        <f>IFERROR(VLOOKUP(Text(A749,"m월 d일"),양력휴일,2,FALSE),IFERROR(VLOOKUP(Text(B749,"m월 d일"),음력휴일,2,FALSE),IFERROR(VLOOKUP(A749,양력지정휴일,2,FALSE), IFERROR(VLOOKUP(B749,음력지정휴일,2,FALSE), ""))))</f>
        <v/>
      </c>
      <c r="N749" s="128"/>
      <c r="O749" s="128" t="str">
        <f>IFERROR(VLOOKUP(N749,연차지정일수,2,FALSE),"")</f>
        <v/>
      </c>
      <c r="P749" s="143"/>
      <c r="Q749" s="2"/>
    </row>
    <row r="750">
      <c r="A750" s="129">
        <v>44945.0</v>
      </c>
      <c r="B750" s="129">
        <v>44923.0</v>
      </c>
      <c r="C750" s="128">
        <v>2023.0</v>
      </c>
      <c r="D750" s="128">
        <v>1.0</v>
      </c>
      <c r="E750" s="128">
        <v>3.0</v>
      </c>
      <c r="F750" s="128">
        <v>2023.0</v>
      </c>
      <c r="G750" s="128">
        <v>1.0</v>
      </c>
      <c r="H750" s="128">
        <v>19.0</v>
      </c>
      <c r="I750" s="128" t="s">
        <v>162</v>
      </c>
      <c r="J750" s="99"/>
      <c r="K750" s="99"/>
      <c r="L750" s="141" t="str">
        <f>IF(J750-K750=0,,IFERROR(K750-J750-휴게시간-VLOOKUP(A750,지정휴게시간,2,FALSE),K750-J750-휴게시간))</f>
        <v/>
      </c>
      <c r="M750" s="142" t="str">
        <f>IFERROR(VLOOKUP(Text(A750,"m월 d일"),양력휴일,2,FALSE),IFERROR(VLOOKUP(Text(B750,"m월 d일"),음력휴일,2,FALSE),IFERROR(VLOOKUP(A750,양력지정휴일,2,FALSE), IFERROR(VLOOKUP(B750,음력지정휴일,2,FALSE), ""))))</f>
        <v/>
      </c>
      <c r="N750" s="128"/>
      <c r="O750" s="128" t="str">
        <f>IFERROR(VLOOKUP(N750,연차지정일수,2,FALSE),"")</f>
        <v/>
      </c>
      <c r="P750" s="143"/>
      <c r="Q750" s="2"/>
    </row>
    <row r="751">
      <c r="A751" s="129">
        <v>44946.0</v>
      </c>
      <c r="B751" s="129">
        <v>44924.0</v>
      </c>
      <c r="C751" s="128">
        <v>2023.0</v>
      </c>
      <c r="D751" s="128">
        <v>1.0</v>
      </c>
      <c r="E751" s="128">
        <v>3.0</v>
      </c>
      <c r="F751" s="128">
        <v>2023.0</v>
      </c>
      <c r="G751" s="128">
        <v>1.0</v>
      </c>
      <c r="H751" s="128">
        <v>20.0</v>
      </c>
      <c r="I751" s="128" t="s">
        <v>158</v>
      </c>
      <c r="J751" s="99"/>
      <c r="K751" s="99"/>
      <c r="L751" s="141" t="str">
        <f>IF(J751-K751=0,,IFERROR(K751-J751-휴게시간-VLOOKUP(A751,지정휴게시간,2,FALSE),K751-J751-휴게시간))</f>
        <v/>
      </c>
      <c r="M751" s="142" t="str">
        <f>IFERROR(VLOOKUP(Text(A751,"m월 d일"),양력휴일,2,FALSE),IFERROR(VLOOKUP(Text(B751,"m월 d일"),음력휴일,2,FALSE),IFERROR(VLOOKUP(A751,양력지정휴일,2,FALSE), IFERROR(VLOOKUP(B751,음력지정휴일,2,FALSE), ""))))</f>
        <v/>
      </c>
      <c r="N751" s="128"/>
      <c r="O751" s="128" t="str">
        <f>IFERROR(VLOOKUP(N751,연차지정일수,2,FALSE),"")</f>
        <v/>
      </c>
      <c r="P751" s="143"/>
      <c r="Q751" s="2"/>
    </row>
    <row r="752">
      <c r="A752" s="129">
        <v>44947.0</v>
      </c>
      <c r="B752" s="129">
        <v>44925.0</v>
      </c>
      <c r="C752" s="128">
        <v>2023.0</v>
      </c>
      <c r="D752" s="128">
        <v>1.0</v>
      </c>
      <c r="E752" s="128">
        <v>3.0</v>
      </c>
      <c r="F752" s="128">
        <v>2023.0</v>
      </c>
      <c r="G752" s="128">
        <v>1.0</v>
      </c>
      <c r="H752" s="128">
        <v>21.0</v>
      </c>
      <c r="I752" s="128" t="s">
        <v>159</v>
      </c>
      <c r="J752" s="99"/>
      <c r="K752" s="99"/>
      <c r="L752" s="141" t="str">
        <f>IF(J752-K752=0,,IFERROR(K752-J752-휴게시간-VLOOKUP(A752,지정휴게시간,2,FALSE),K752-J752-휴게시간))</f>
        <v/>
      </c>
      <c r="M752" s="142" t="str">
        <f>IFERROR(VLOOKUP(Text(A752,"m월 d일"),양력휴일,2,FALSE),IFERROR(VLOOKUP(Text(B752,"m월 d일"),음력휴일,2,FALSE),IFERROR(VLOOKUP(A752,양력지정휴일,2,FALSE), IFERROR(VLOOKUP(B752,음력지정휴일,2,FALSE), ""))))</f>
        <v>설날연휴</v>
      </c>
      <c r="N752" s="128"/>
      <c r="O752" s="128" t="str">
        <f>IFERROR(VLOOKUP(N752,연차지정일수,2,FALSE),"")</f>
        <v/>
      </c>
      <c r="P752" s="143"/>
      <c r="Q752" s="2"/>
    </row>
    <row r="753">
      <c r="A753" s="129">
        <v>44948.0</v>
      </c>
      <c r="B753" s="129">
        <v>44927.0</v>
      </c>
      <c r="C753" s="128">
        <v>2023.0</v>
      </c>
      <c r="D753" s="128">
        <v>1.0</v>
      </c>
      <c r="E753" s="128">
        <v>3.0</v>
      </c>
      <c r="F753" s="128">
        <v>2023.0</v>
      </c>
      <c r="G753" s="128">
        <v>1.0</v>
      </c>
      <c r="H753" s="128">
        <v>22.0</v>
      </c>
      <c r="I753" s="128" t="s">
        <v>156</v>
      </c>
      <c r="J753" s="99"/>
      <c r="K753" s="99"/>
      <c r="L753" s="141" t="str">
        <f>IF(J753-K753=0,,IFERROR(K753-J753-휴게시간-VLOOKUP(A753,지정휴게시간,2,FALSE),K753-J753-휴게시간))</f>
        <v/>
      </c>
      <c r="M753" s="142" t="str">
        <f>IFERROR(VLOOKUP(Text(A753,"m월 d일"),양력휴일,2,FALSE),IFERROR(VLOOKUP(Text(B753,"m월 d일"),음력휴일,2,FALSE),IFERROR(VLOOKUP(A753,양력지정휴일,2,FALSE), IFERROR(VLOOKUP(B753,음력지정휴일,2,FALSE), ""))))</f>
        <v>설날연휴</v>
      </c>
      <c r="N753" s="128"/>
      <c r="O753" s="128" t="str">
        <f>IFERROR(VLOOKUP(N753,연차지정일수,2,FALSE),"")</f>
        <v/>
      </c>
      <c r="P753" s="143"/>
      <c r="Q753" s="2"/>
    </row>
    <row r="754">
      <c r="A754" s="129">
        <v>44949.0</v>
      </c>
      <c r="B754" s="129">
        <v>44928.0</v>
      </c>
      <c r="C754" s="128">
        <v>2023.0</v>
      </c>
      <c r="D754" s="128">
        <v>1.0</v>
      </c>
      <c r="E754" s="128">
        <v>4.0</v>
      </c>
      <c r="F754" s="128">
        <v>2023.0</v>
      </c>
      <c r="G754" s="128">
        <v>1.0</v>
      </c>
      <c r="H754" s="128">
        <v>23.0</v>
      </c>
      <c r="I754" s="128" t="s">
        <v>83</v>
      </c>
      <c r="J754" s="99"/>
      <c r="K754" s="99"/>
      <c r="L754" s="141" t="str">
        <f>IF(J754-K754=0,,IFERROR(K754-J754-휴게시간-VLOOKUP(A754,지정휴게시간,2,FALSE),K754-J754-휴게시간))</f>
        <v/>
      </c>
      <c r="M754" s="142" t="str">
        <f>IFERROR(VLOOKUP(Text(A754,"m월 d일"),양력휴일,2,FALSE),IFERROR(VLOOKUP(Text(B754,"m월 d일"),음력휴일,2,FALSE),IFERROR(VLOOKUP(A754,양력지정휴일,2,FALSE), IFERROR(VLOOKUP(B754,음력지정휴일,2,FALSE), ""))))</f>
        <v>설날연휴</v>
      </c>
      <c r="N754" s="128"/>
      <c r="O754" s="128" t="str">
        <f>IFERROR(VLOOKUP(N754,연차지정일수,2,FALSE),"")</f>
        <v/>
      </c>
      <c r="P754" s="143"/>
      <c r="Q754" s="2"/>
    </row>
    <row r="755">
      <c r="A755" s="129">
        <v>44950.0</v>
      </c>
      <c r="B755" s="129">
        <v>44929.0</v>
      </c>
      <c r="C755" s="128">
        <v>2023.0</v>
      </c>
      <c r="D755" s="128">
        <v>1.0</v>
      </c>
      <c r="E755" s="128">
        <v>4.0</v>
      </c>
      <c r="F755" s="128">
        <v>2023.0</v>
      </c>
      <c r="G755" s="128">
        <v>1.0</v>
      </c>
      <c r="H755" s="128">
        <v>24.0</v>
      </c>
      <c r="I755" s="128" t="s">
        <v>160</v>
      </c>
      <c r="J755" s="99"/>
      <c r="K755" s="99"/>
      <c r="L755" s="141" t="str">
        <f>IF(J755-K755=0,,IFERROR(K755-J755-휴게시간-VLOOKUP(A755,지정휴게시간,2,FALSE),K755-J755-휴게시간))</f>
        <v/>
      </c>
      <c r="M755" s="142" t="str">
        <f>IFERROR(VLOOKUP(Text(A755,"m월 d일"),양력휴일,2,FALSE),IFERROR(VLOOKUP(Text(B755,"m월 d일"),음력휴일,2,FALSE),IFERROR(VLOOKUP(A755,양력지정휴일,2,FALSE), IFERROR(VLOOKUP(B755,음력지정휴일,2,FALSE), ""))))</f>
        <v/>
      </c>
      <c r="N755" s="128"/>
      <c r="O755" s="128" t="str">
        <f>IFERROR(VLOOKUP(N755,연차지정일수,2,FALSE),"")</f>
        <v/>
      </c>
      <c r="P755" s="143"/>
      <c r="Q755" s="2"/>
    </row>
    <row r="756">
      <c r="A756" s="129">
        <v>44951.0</v>
      </c>
      <c r="B756" s="129">
        <v>44930.0</v>
      </c>
      <c r="C756" s="128">
        <v>2023.0</v>
      </c>
      <c r="D756" s="128">
        <v>1.0</v>
      </c>
      <c r="E756" s="128">
        <v>4.0</v>
      </c>
      <c r="F756" s="128">
        <v>2023.0</v>
      </c>
      <c r="G756" s="128">
        <v>1.0</v>
      </c>
      <c r="H756" s="128">
        <v>25.0</v>
      </c>
      <c r="I756" s="128" t="s">
        <v>161</v>
      </c>
      <c r="J756" s="99"/>
      <c r="K756" s="99"/>
      <c r="L756" s="141" t="str">
        <f>IF(J756-K756=0,,IFERROR(K756-J756-휴게시간-VLOOKUP(A756,지정휴게시간,2,FALSE),K756-J756-휴게시간))</f>
        <v/>
      </c>
      <c r="M756" s="142" t="str">
        <f>IFERROR(VLOOKUP(Text(A756,"m월 d일"),양력휴일,2,FALSE),IFERROR(VLOOKUP(Text(B756,"m월 d일"),음력휴일,2,FALSE),IFERROR(VLOOKUP(A756,양력지정휴일,2,FALSE), IFERROR(VLOOKUP(B756,음력지정휴일,2,FALSE), ""))))</f>
        <v/>
      </c>
      <c r="N756" s="128"/>
      <c r="O756" s="128" t="str">
        <f>IFERROR(VLOOKUP(N756,연차지정일수,2,FALSE),"")</f>
        <v/>
      </c>
      <c r="P756" s="143"/>
      <c r="Q756" s="2"/>
    </row>
    <row r="757">
      <c r="A757" s="129">
        <v>44952.0</v>
      </c>
      <c r="B757" s="129">
        <v>44931.0</v>
      </c>
      <c r="C757" s="128">
        <v>2023.0</v>
      </c>
      <c r="D757" s="128">
        <v>1.0</v>
      </c>
      <c r="E757" s="128">
        <v>4.0</v>
      </c>
      <c r="F757" s="128">
        <v>2023.0</v>
      </c>
      <c r="G757" s="128">
        <v>1.0</v>
      </c>
      <c r="H757" s="128">
        <v>26.0</v>
      </c>
      <c r="I757" s="128" t="s">
        <v>162</v>
      </c>
      <c r="J757" s="99"/>
      <c r="K757" s="99"/>
      <c r="L757" s="141" t="str">
        <f>IF(J757-K757=0,,IFERROR(K757-J757-휴게시간-VLOOKUP(A757,지정휴게시간,2,FALSE),K757-J757-휴게시간))</f>
        <v/>
      </c>
      <c r="M757" s="142" t="str">
        <f>IFERROR(VLOOKUP(Text(A757,"m월 d일"),양력휴일,2,FALSE),IFERROR(VLOOKUP(Text(B757,"m월 d일"),음력휴일,2,FALSE),IFERROR(VLOOKUP(A757,양력지정휴일,2,FALSE), IFERROR(VLOOKUP(B757,음력지정휴일,2,FALSE), ""))))</f>
        <v/>
      </c>
      <c r="N757" s="128"/>
      <c r="O757" s="128" t="str">
        <f>IFERROR(VLOOKUP(N757,연차지정일수,2,FALSE),"")</f>
        <v/>
      </c>
      <c r="P757" s="143"/>
      <c r="Q757" s="2"/>
    </row>
    <row r="758">
      <c r="A758" s="129">
        <v>44953.0</v>
      </c>
      <c r="B758" s="129">
        <v>44932.0</v>
      </c>
      <c r="C758" s="128">
        <v>2023.0</v>
      </c>
      <c r="D758" s="128">
        <v>1.0</v>
      </c>
      <c r="E758" s="128">
        <v>4.0</v>
      </c>
      <c r="F758" s="128">
        <v>2023.0</v>
      </c>
      <c r="G758" s="128">
        <v>1.0</v>
      </c>
      <c r="H758" s="128">
        <v>27.0</v>
      </c>
      <c r="I758" s="128" t="s">
        <v>158</v>
      </c>
      <c r="J758" s="99"/>
      <c r="K758" s="99"/>
      <c r="L758" s="141" t="str">
        <f>IF(J758-K758=0,,IFERROR(K758-J758-휴게시간-VLOOKUP(A758,지정휴게시간,2,FALSE),K758-J758-휴게시간))</f>
        <v/>
      </c>
      <c r="M758" s="142" t="str">
        <f>IFERROR(VLOOKUP(Text(A758,"m월 d일"),양력휴일,2,FALSE),IFERROR(VLOOKUP(Text(B758,"m월 d일"),음력휴일,2,FALSE),IFERROR(VLOOKUP(A758,양력지정휴일,2,FALSE), IFERROR(VLOOKUP(B758,음력지정휴일,2,FALSE), ""))))</f>
        <v/>
      </c>
      <c r="N758" s="128"/>
      <c r="O758" s="128" t="str">
        <f>IFERROR(VLOOKUP(N758,연차지정일수,2,FALSE),"")</f>
        <v/>
      </c>
      <c r="P758" s="143"/>
      <c r="Q758" s="2"/>
    </row>
    <row r="759">
      <c r="A759" s="129">
        <v>44954.0</v>
      </c>
      <c r="B759" s="129">
        <v>44933.0</v>
      </c>
      <c r="C759" s="128">
        <v>2023.0</v>
      </c>
      <c r="D759" s="128">
        <v>1.0</v>
      </c>
      <c r="E759" s="128">
        <v>4.0</v>
      </c>
      <c r="F759" s="128">
        <v>2023.0</v>
      </c>
      <c r="G759" s="128">
        <v>1.0</v>
      </c>
      <c r="H759" s="128">
        <v>28.0</v>
      </c>
      <c r="I759" s="128" t="s">
        <v>159</v>
      </c>
      <c r="J759" s="99"/>
      <c r="K759" s="99"/>
      <c r="L759" s="141" t="str">
        <f>IF(J759-K759=0,,IFERROR(K759-J759-휴게시간-VLOOKUP(A759,지정휴게시간,2,FALSE),K759-J759-휴게시간))</f>
        <v/>
      </c>
      <c r="M759" s="142" t="str">
        <f>IFERROR(VLOOKUP(Text(A759,"m월 d일"),양력휴일,2,FALSE),IFERROR(VLOOKUP(Text(B759,"m월 d일"),음력휴일,2,FALSE),IFERROR(VLOOKUP(A759,양력지정휴일,2,FALSE), IFERROR(VLOOKUP(B759,음력지정휴일,2,FALSE), ""))))</f>
        <v/>
      </c>
      <c r="N759" s="128"/>
      <c r="O759" s="128" t="str">
        <f>IFERROR(VLOOKUP(N759,연차지정일수,2,FALSE),"")</f>
        <v/>
      </c>
      <c r="P759" s="143"/>
      <c r="Q759" s="2"/>
    </row>
    <row r="760">
      <c r="A760" s="129">
        <v>44955.0</v>
      </c>
      <c r="B760" s="129">
        <v>44934.0</v>
      </c>
      <c r="C760" s="128">
        <v>2023.0</v>
      </c>
      <c r="D760" s="128">
        <v>1.0</v>
      </c>
      <c r="E760" s="128">
        <v>4.0</v>
      </c>
      <c r="F760" s="128">
        <v>2023.0</v>
      </c>
      <c r="G760" s="128">
        <v>1.0</v>
      </c>
      <c r="H760" s="128">
        <v>29.0</v>
      </c>
      <c r="I760" s="128" t="s">
        <v>156</v>
      </c>
      <c r="J760" s="99"/>
      <c r="K760" s="99"/>
      <c r="L760" s="141" t="str">
        <f>IF(J760-K760=0,,IFERROR(K760-J760-휴게시간-VLOOKUP(A760,지정휴게시간,2,FALSE),K760-J760-휴게시간))</f>
        <v/>
      </c>
      <c r="M760" s="142" t="str">
        <f>IFERROR(VLOOKUP(Text(A760,"m월 d일"),양력휴일,2,FALSE),IFERROR(VLOOKUP(Text(B760,"m월 d일"),음력휴일,2,FALSE),IFERROR(VLOOKUP(A760,양력지정휴일,2,FALSE), IFERROR(VLOOKUP(B760,음력지정휴일,2,FALSE), ""))))</f>
        <v/>
      </c>
      <c r="N760" s="128"/>
      <c r="O760" s="128" t="str">
        <f>IFERROR(VLOOKUP(N760,연차지정일수,2,FALSE),"")</f>
        <v/>
      </c>
      <c r="P760" s="143"/>
      <c r="Q760" s="2"/>
    </row>
    <row r="761">
      <c r="A761" s="129">
        <v>44956.0</v>
      </c>
      <c r="B761" s="129">
        <v>44935.0</v>
      </c>
      <c r="C761" s="128">
        <v>2023.0</v>
      </c>
      <c r="D761" s="128">
        <v>1.0</v>
      </c>
      <c r="E761" s="128">
        <v>5.0</v>
      </c>
      <c r="F761" s="128">
        <v>2023.0</v>
      </c>
      <c r="G761" s="128">
        <v>1.0</v>
      </c>
      <c r="H761" s="128">
        <v>30.0</v>
      </c>
      <c r="I761" s="128" t="s">
        <v>83</v>
      </c>
      <c r="J761" s="99"/>
      <c r="K761" s="99"/>
      <c r="L761" s="141" t="str">
        <f>IF(J761-K761=0,,IFERROR(K761-J761-휴게시간-VLOOKUP(A761,지정휴게시간,2,FALSE),K761-J761-휴게시간))</f>
        <v/>
      </c>
      <c r="M761" s="142" t="str">
        <f>IFERROR(VLOOKUP(Text(A761,"m월 d일"),양력휴일,2,FALSE),IFERROR(VLOOKUP(Text(B761,"m월 d일"),음력휴일,2,FALSE),IFERROR(VLOOKUP(A761,양력지정휴일,2,FALSE), IFERROR(VLOOKUP(B761,음력지정휴일,2,FALSE), ""))))</f>
        <v/>
      </c>
      <c r="N761" s="128"/>
      <c r="O761" s="128" t="str">
        <f>IFERROR(VLOOKUP(N761,연차지정일수,2,FALSE),"")</f>
        <v/>
      </c>
      <c r="P761" s="143"/>
      <c r="Q761" s="2"/>
    </row>
    <row r="762">
      <c r="A762" s="129">
        <v>44957.0</v>
      </c>
      <c r="B762" s="129">
        <v>44936.0</v>
      </c>
      <c r="C762" s="128">
        <v>2023.0</v>
      </c>
      <c r="D762" s="128">
        <v>1.0</v>
      </c>
      <c r="E762" s="128">
        <v>5.0</v>
      </c>
      <c r="F762" s="128">
        <v>2023.0</v>
      </c>
      <c r="G762" s="128">
        <v>1.0</v>
      </c>
      <c r="H762" s="128">
        <v>31.0</v>
      </c>
      <c r="I762" s="128" t="s">
        <v>160</v>
      </c>
      <c r="J762" s="99"/>
      <c r="K762" s="99"/>
      <c r="L762" s="141" t="str">
        <f>IF(J762-K762=0,,IFERROR(K762-J762-휴게시간-VLOOKUP(A762,지정휴게시간,2,FALSE),K762-J762-휴게시간))</f>
        <v/>
      </c>
      <c r="M762" s="142" t="str">
        <f>IFERROR(VLOOKUP(Text(A762,"m월 d일"),양력휴일,2,FALSE),IFERROR(VLOOKUP(Text(B762,"m월 d일"),음력휴일,2,FALSE),IFERROR(VLOOKUP(A762,양력지정휴일,2,FALSE), IFERROR(VLOOKUP(B762,음력지정휴일,2,FALSE), ""))))</f>
        <v/>
      </c>
      <c r="N762" s="128"/>
      <c r="O762" s="128" t="str">
        <f>IFERROR(VLOOKUP(N762,연차지정일수,2,FALSE),"")</f>
        <v/>
      </c>
      <c r="P762" s="143"/>
      <c r="Q762" s="2"/>
    </row>
    <row r="763">
      <c r="A763" s="129">
        <v>44958.0</v>
      </c>
      <c r="B763" s="129">
        <v>44937.0</v>
      </c>
      <c r="C763" s="128">
        <v>2023.0</v>
      </c>
      <c r="D763" s="128">
        <v>1.0</v>
      </c>
      <c r="E763" s="128">
        <v>5.0</v>
      </c>
      <c r="F763" s="128">
        <v>2023.0</v>
      </c>
      <c r="G763" s="128">
        <v>2.0</v>
      </c>
      <c r="H763" s="128">
        <v>1.0</v>
      </c>
      <c r="I763" s="128" t="s">
        <v>161</v>
      </c>
      <c r="J763" s="99"/>
      <c r="K763" s="99"/>
      <c r="L763" s="141" t="str">
        <f>IF(J763-K763=0,,IFERROR(K763-J763-휴게시간-VLOOKUP(A763,지정휴게시간,2,FALSE),K763-J763-휴게시간))</f>
        <v/>
      </c>
      <c r="M763" s="142" t="str">
        <f>IFERROR(VLOOKUP(Text(A763,"m월 d일"),양력휴일,2,FALSE),IFERROR(VLOOKUP(Text(B763,"m월 d일"),음력휴일,2,FALSE),IFERROR(VLOOKUP(A763,양력지정휴일,2,FALSE), IFERROR(VLOOKUP(B763,음력지정휴일,2,FALSE), ""))))</f>
        <v/>
      </c>
      <c r="N763" s="128"/>
      <c r="O763" s="128" t="str">
        <f>IFERROR(VLOOKUP(N763,연차지정일수,2,FALSE),"")</f>
        <v/>
      </c>
      <c r="P763" s="143"/>
      <c r="Q763" s="2"/>
    </row>
    <row r="764">
      <c r="A764" s="129">
        <v>44959.0</v>
      </c>
      <c r="B764" s="129">
        <v>44938.0</v>
      </c>
      <c r="C764" s="128">
        <v>2023.0</v>
      </c>
      <c r="D764" s="128">
        <v>1.0</v>
      </c>
      <c r="E764" s="128">
        <v>5.0</v>
      </c>
      <c r="F764" s="128">
        <v>2023.0</v>
      </c>
      <c r="G764" s="128">
        <v>2.0</v>
      </c>
      <c r="H764" s="128">
        <v>2.0</v>
      </c>
      <c r="I764" s="128" t="s">
        <v>162</v>
      </c>
      <c r="J764" s="99"/>
      <c r="K764" s="99"/>
      <c r="L764" s="141" t="str">
        <f>IF(J764-K764=0,,IFERROR(K764-J764-휴게시간-VLOOKUP(A764,지정휴게시간,2,FALSE),K764-J764-휴게시간))</f>
        <v/>
      </c>
      <c r="M764" s="142" t="str">
        <f>IFERROR(VLOOKUP(Text(A764,"m월 d일"),양력휴일,2,FALSE),IFERROR(VLOOKUP(Text(B764,"m월 d일"),음력휴일,2,FALSE),IFERROR(VLOOKUP(A764,양력지정휴일,2,FALSE), IFERROR(VLOOKUP(B764,음력지정휴일,2,FALSE), ""))))</f>
        <v/>
      </c>
      <c r="N764" s="128"/>
      <c r="O764" s="128" t="str">
        <f>IFERROR(VLOOKUP(N764,연차지정일수,2,FALSE),"")</f>
        <v/>
      </c>
      <c r="P764" s="143"/>
      <c r="Q764" s="2"/>
    </row>
    <row r="765">
      <c r="A765" s="129">
        <v>44960.0</v>
      </c>
      <c r="B765" s="129">
        <v>44939.0</v>
      </c>
      <c r="C765" s="128">
        <v>2023.0</v>
      </c>
      <c r="D765" s="128">
        <v>1.0</v>
      </c>
      <c r="E765" s="128">
        <v>5.0</v>
      </c>
      <c r="F765" s="128">
        <v>2023.0</v>
      </c>
      <c r="G765" s="128">
        <v>2.0</v>
      </c>
      <c r="H765" s="128">
        <v>3.0</v>
      </c>
      <c r="I765" s="128" t="s">
        <v>158</v>
      </c>
      <c r="J765" s="99"/>
      <c r="K765" s="99"/>
      <c r="L765" s="141" t="str">
        <f>IF(J765-K765=0,,IFERROR(K765-J765-휴게시간-VLOOKUP(A765,지정휴게시간,2,FALSE),K765-J765-휴게시간))</f>
        <v/>
      </c>
      <c r="M765" s="142" t="str">
        <f>IFERROR(VLOOKUP(Text(A765,"m월 d일"),양력휴일,2,FALSE),IFERROR(VLOOKUP(Text(B765,"m월 d일"),음력휴일,2,FALSE),IFERROR(VLOOKUP(A765,양력지정휴일,2,FALSE), IFERROR(VLOOKUP(B765,음력지정휴일,2,FALSE), ""))))</f>
        <v/>
      </c>
      <c r="N765" s="128"/>
      <c r="O765" s="128" t="str">
        <f>IFERROR(VLOOKUP(N765,연차지정일수,2,FALSE),"")</f>
        <v/>
      </c>
      <c r="P765" s="143"/>
      <c r="Q765" s="2"/>
    </row>
    <row r="766">
      <c r="A766" s="129">
        <v>44961.0</v>
      </c>
      <c r="B766" s="129">
        <v>44940.0</v>
      </c>
      <c r="C766" s="128">
        <v>2023.0</v>
      </c>
      <c r="D766" s="128">
        <v>1.0</v>
      </c>
      <c r="E766" s="128">
        <v>5.0</v>
      </c>
      <c r="F766" s="128">
        <v>2023.0</v>
      </c>
      <c r="G766" s="128">
        <v>2.0</v>
      </c>
      <c r="H766" s="128">
        <v>4.0</v>
      </c>
      <c r="I766" s="128" t="s">
        <v>159</v>
      </c>
      <c r="J766" s="99"/>
      <c r="K766" s="99"/>
      <c r="L766" s="141" t="str">
        <f>IF(J766-K766=0,,IFERROR(K766-J766-휴게시간-VLOOKUP(A766,지정휴게시간,2,FALSE),K766-J766-휴게시간))</f>
        <v/>
      </c>
      <c r="M766" s="142" t="str">
        <f>IFERROR(VLOOKUP(Text(A766,"m월 d일"),양력휴일,2,FALSE),IFERROR(VLOOKUP(Text(B766,"m월 d일"),음력휴일,2,FALSE),IFERROR(VLOOKUP(A766,양력지정휴일,2,FALSE), IFERROR(VLOOKUP(B766,음력지정휴일,2,FALSE), ""))))</f>
        <v/>
      </c>
      <c r="N766" s="128"/>
      <c r="O766" s="128" t="str">
        <f>IFERROR(VLOOKUP(N766,연차지정일수,2,FALSE),"")</f>
        <v/>
      </c>
      <c r="P766" s="143"/>
      <c r="Q766" s="2"/>
    </row>
    <row r="767">
      <c r="A767" s="129">
        <v>44962.0</v>
      </c>
      <c r="B767" s="129">
        <v>44941.0</v>
      </c>
      <c r="C767" s="128">
        <v>2023.0</v>
      </c>
      <c r="D767" s="128">
        <v>1.0</v>
      </c>
      <c r="E767" s="128">
        <v>5.0</v>
      </c>
      <c r="F767" s="128">
        <v>2023.0</v>
      </c>
      <c r="G767" s="128">
        <v>2.0</v>
      </c>
      <c r="H767" s="128">
        <v>5.0</v>
      </c>
      <c r="I767" s="128" t="s">
        <v>156</v>
      </c>
      <c r="J767" s="99"/>
      <c r="K767" s="99"/>
      <c r="L767" s="141" t="str">
        <f>IF(J767-K767=0,,IFERROR(K767-J767-휴게시간-VLOOKUP(A767,지정휴게시간,2,FALSE),K767-J767-휴게시간))</f>
        <v/>
      </c>
      <c r="M767" s="142" t="str">
        <f>IFERROR(VLOOKUP(Text(A767,"m월 d일"),양력휴일,2,FALSE),IFERROR(VLOOKUP(Text(B767,"m월 d일"),음력휴일,2,FALSE),IFERROR(VLOOKUP(A767,양력지정휴일,2,FALSE), IFERROR(VLOOKUP(B767,음력지정휴일,2,FALSE), ""))))</f>
        <v/>
      </c>
      <c r="N767" s="128"/>
      <c r="O767" s="128" t="str">
        <f>IFERROR(VLOOKUP(N767,연차지정일수,2,FALSE),"")</f>
        <v/>
      </c>
      <c r="P767" s="143"/>
      <c r="Q767" s="2"/>
    </row>
    <row r="768">
      <c r="A768" s="129">
        <v>44963.0</v>
      </c>
      <c r="B768" s="129">
        <v>44942.0</v>
      </c>
      <c r="C768" s="128">
        <v>2023.0</v>
      </c>
      <c r="D768" s="128">
        <v>2.0</v>
      </c>
      <c r="E768" s="128">
        <v>1.0</v>
      </c>
      <c r="F768" s="128">
        <v>2023.0</v>
      </c>
      <c r="G768" s="128">
        <v>2.0</v>
      </c>
      <c r="H768" s="128">
        <v>6.0</v>
      </c>
      <c r="I768" s="128" t="s">
        <v>83</v>
      </c>
      <c r="J768" s="99"/>
      <c r="K768" s="99"/>
      <c r="L768" s="141" t="str">
        <f>IF(J768-K768=0,,IFERROR(K768-J768-휴게시간-VLOOKUP(A768,지정휴게시간,2,FALSE),K768-J768-휴게시간))</f>
        <v/>
      </c>
      <c r="M768" s="142" t="str">
        <f>IFERROR(VLOOKUP(Text(A768,"m월 d일"),양력휴일,2,FALSE),IFERROR(VLOOKUP(Text(B768,"m월 d일"),음력휴일,2,FALSE),IFERROR(VLOOKUP(A768,양력지정휴일,2,FALSE), IFERROR(VLOOKUP(B768,음력지정휴일,2,FALSE), ""))))</f>
        <v/>
      </c>
      <c r="N768" s="128"/>
      <c r="O768" s="128" t="str">
        <f>IFERROR(VLOOKUP(N768,연차지정일수,2,FALSE),"")</f>
        <v/>
      </c>
      <c r="P768" s="143"/>
      <c r="Q768" s="2"/>
    </row>
    <row r="769">
      <c r="A769" s="129">
        <v>44964.0</v>
      </c>
      <c r="B769" s="129">
        <v>44943.0</v>
      </c>
      <c r="C769" s="128">
        <v>2023.0</v>
      </c>
      <c r="D769" s="128">
        <v>2.0</v>
      </c>
      <c r="E769" s="128">
        <v>1.0</v>
      </c>
      <c r="F769" s="128">
        <v>2023.0</v>
      </c>
      <c r="G769" s="128">
        <v>2.0</v>
      </c>
      <c r="H769" s="128">
        <v>7.0</v>
      </c>
      <c r="I769" s="128" t="s">
        <v>160</v>
      </c>
      <c r="J769" s="99"/>
      <c r="K769" s="99"/>
      <c r="L769" s="141" t="str">
        <f>IF(J769-K769=0,,IFERROR(K769-J769-휴게시간-VLOOKUP(A769,지정휴게시간,2,FALSE),K769-J769-휴게시간))</f>
        <v/>
      </c>
      <c r="M769" s="142" t="str">
        <f>IFERROR(VLOOKUP(Text(A769,"m월 d일"),양력휴일,2,FALSE),IFERROR(VLOOKUP(Text(B769,"m월 d일"),음력휴일,2,FALSE),IFERROR(VLOOKUP(A769,양력지정휴일,2,FALSE), IFERROR(VLOOKUP(B769,음력지정휴일,2,FALSE), ""))))</f>
        <v/>
      </c>
      <c r="N769" s="128"/>
      <c r="O769" s="128" t="str">
        <f>IFERROR(VLOOKUP(N769,연차지정일수,2,FALSE),"")</f>
        <v/>
      </c>
      <c r="P769" s="143"/>
      <c r="Q769" s="2"/>
    </row>
    <row r="770">
      <c r="A770" s="129">
        <v>44965.0</v>
      </c>
      <c r="B770" s="129">
        <v>44944.0</v>
      </c>
      <c r="C770" s="128">
        <v>2023.0</v>
      </c>
      <c r="D770" s="128">
        <v>2.0</v>
      </c>
      <c r="E770" s="128">
        <v>1.0</v>
      </c>
      <c r="F770" s="128">
        <v>2023.0</v>
      </c>
      <c r="G770" s="128">
        <v>2.0</v>
      </c>
      <c r="H770" s="128">
        <v>8.0</v>
      </c>
      <c r="I770" s="128" t="s">
        <v>161</v>
      </c>
      <c r="J770" s="99"/>
      <c r="K770" s="99"/>
      <c r="L770" s="141" t="str">
        <f>IF(J770-K770=0,,IFERROR(K770-J770-휴게시간-VLOOKUP(A770,지정휴게시간,2,FALSE),K770-J770-휴게시간))</f>
        <v/>
      </c>
      <c r="M770" s="142" t="str">
        <f>IFERROR(VLOOKUP(Text(A770,"m월 d일"),양력휴일,2,FALSE),IFERROR(VLOOKUP(Text(B770,"m월 d일"),음력휴일,2,FALSE),IFERROR(VLOOKUP(A770,양력지정휴일,2,FALSE), IFERROR(VLOOKUP(B770,음력지정휴일,2,FALSE), ""))))</f>
        <v/>
      </c>
      <c r="N770" s="128"/>
      <c r="O770" s="128" t="str">
        <f>IFERROR(VLOOKUP(N770,연차지정일수,2,FALSE),"")</f>
        <v/>
      </c>
      <c r="P770" s="143"/>
      <c r="Q770" s="2"/>
    </row>
    <row r="771">
      <c r="A771" s="129">
        <v>44966.0</v>
      </c>
      <c r="B771" s="129">
        <v>44945.0</v>
      </c>
      <c r="C771" s="128">
        <v>2023.0</v>
      </c>
      <c r="D771" s="128">
        <v>2.0</v>
      </c>
      <c r="E771" s="128">
        <v>1.0</v>
      </c>
      <c r="F771" s="128">
        <v>2023.0</v>
      </c>
      <c r="G771" s="128">
        <v>2.0</v>
      </c>
      <c r="H771" s="128">
        <v>9.0</v>
      </c>
      <c r="I771" s="128" t="s">
        <v>162</v>
      </c>
      <c r="J771" s="99"/>
      <c r="K771" s="99"/>
      <c r="L771" s="141" t="str">
        <f>IF(J771-K771=0,,IFERROR(K771-J771-휴게시간-VLOOKUP(A771,지정휴게시간,2,FALSE),K771-J771-휴게시간))</f>
        <v/>
      </c>
      <c r="M771" s="142" t="str">
        <f>IFERROR(VLOOKUP(Text(A771,"m월 d일"),양력휴일,2,FALSE),IFERROR(VLOOKUP(Text(B771,"m월 d일"),음력휴일,2,FALSE),IFERROR(VLOOKUP(A771,양력지정휴일,2,FALSE), IFERROR(VLOOKUP(B771,음력지정휴일,2,FALSE), ""))))</f>
        <v/>
      </c>
      <c r="N771" s="128"/>
      <c r="O771" s="128" t="str">
        <f>IFERROR(VLOOKUP(N771,연차지정일수,2,FALSE),"")</f>
        <v/>
      </c>
      <c r="P771" s="143"/>
      <c r="Q771" s="2"/>
    </row>
    <row r="772">
      <c r="A772" s="129">
        <v>44967.0</v>
      </c>
      <c r="B772" s="129">
        <v>44946.0</v>
      </c>
      <c r="C772" s="128">
        <v>2023.0</v>
      </c>
      <c r="D772" s="128">
        <v>2.0</v>
      </c>
      <c r="E772" s="128">
        <v>1.0</v>
      </c>
      <c r="F772" s="128">
        <v>2023.0</v>
      </c>
      <c r="G772" s="128">
        <v>2.0</v>
      </c>
      <c r="H772" s="128">
        <v>10.0</v>
      </c>
      <c r="I772" s="128" t="s">
        <v>158</v>
      </c>
      <c r="J772" s="99"/>
      <c r="K772" s="99"/>
      <c r="L772" s="141" t="str">
        <f>IF(J772-K772=0,,IFERROR(K772-J772-휴게시간-VLOOKUP(A772,지정휴게시간,2,FALSE),K772-J772-휴게시간))</f>
        <v/>
      </c>
      <c r="M772" s="142" t="str">
        <f>IFERROR(VLOOKUP(Text(A772,"m월 d일"),양력휴일,2,FALSE),IFERROR(VLOOKUP(Text(B772,"m월 d일"),음력휴일,2,FALSE),IFERROR(VLOOKUP(A772,양력지정휴일,2,FALSE), IFERROR(VLOOKUP(B772,음력지정휴일,2,FALSE), ""))))</f>
        <v/>
      </c>
      <c r="N772" s="128"/>
      <c r="O772" s="128" t="str">
        <f>IFERROR(VLOOKUP(N772,연차지정일수,2,FALSE),"")</f>
        <v/>
      </c>
      <c r="P772" s="143"/>
      <c r="Q772" s="2"/>
    </row>
    <row r="773">
      <c r="A773" s="129">
        <v>44968.0</v>
      </c>
      <c r="B773" s="129">
        <v>44947.0</v>
      </c>
      <c r="C773" s="128">
        <v>2023.0</v>
      </c>
      <c r="D773" s="128">
        <v>2.0</v>
      </c>
      <c r="E773" s="128">
        <v>1.0</v>
      </c>
      <c r="F773" s="128">
        <v>2023.0</v>
      </c>
      <c r="G773" s="128">
        <v>2.0</v>
      </c>
      <c r="H773" s="128">
        <v>11.0</v>
      </c>
      <c r="I773" s="128" t="s">
        <v>159</v>
      </c>
      <c r="J773" s="99"/>
      <c r="K773" s="99"/>
      <c r="L773" s="141" t="str">
        <f>IF(J773-K773=0,,IFERROR(K773-J773-휴게시간-VLOOKUP(A773,지정휴게시간,2,FALSE),K773-J773-휴게시간))</f>
        <v/>
      </c>
      <c r="M773" s="142" t="str">
        <f>IFERROR(VLOOKUP(Text(A773,"m월 d일"),양력휴일,2,FALSE),IFERROR(VLOOKUP(Text(B773,"m월 d일"),음력휴일,2,FALSE),IFERROR(VLOOKUP(A773,양력지정휴일,2,FALSE), IFERROR(VLOOKUP(B773,음력지정휴일,2,FALSE), ""))))</f>
        <v/>
      </c>
      <c r="N773" s="128"/>
      <c r="O773" s="128" t="str">
        <f>IFERROR(VLOOKUP(N773,연차지정일수,2,FALSE),"")</f>
        <v/>
      </c>
      <c r="P773" s="143"/>
      <c r="Q773" s="2"/>
    </row>
    <row r="774">
      <c r="A774" s="129">
        <v>44969.0</v>
      </c>
      <c r="B774" s="129">
        <v>44948.0</v>
      </c>
      <c r="C774" s="128">
        <v>2023.0</v>
      </c>
      <c r="D774" s="128">
        <v>2.0</v>
      </c>
      <c r="E774" s="128">
        <v>1.0</v>
      </c>
      <c r="F774" s="128">
        <v>2023.0</v>
      </c>
      <c r="G774" s="128">
        <v>2.0</v>
      </c>
      <c r="H774" s="128">
        <v>12.0</v>
      </c>
      <c r="I774" s="128" t="s">
        <v>156</v>
      </c>
      <c r="J774" s="99"/>
      <c r="K774" s="99"/>
      <c r="L774" s="141" t="str">
        <f>IF(J774-K774=0,,IFERROR(K774-J774-휴게시간-VLOOKUP(A774,지정휴게시간,2,FALSE),K774-J774-휴게시간))</f>
        <v/>
      </c>
      <c r="M774" s="142" t="str">
        <f>IFERROR(VLOOKUP(Text(A774,"m월 d일"),양력휴일,2,FALSE),IFERROR(VLOOKUP(Text(B774,"m월 d일"),음력휴일,2,FALSE),IFERROR(VLOOKUP(A774,양력지정휴일,2,FALSE), IFERROR(VLOOKUP(B774,음력지정휴일,2,FALSE), ""))))</f>
        <v/>
      </c>
      <c r="N774" s="128"/>
      <c r="O774" s="128" t="str">
        <f>IFERROR(VLOOKUP(N774,연차지정일수,2,FALSE),"")</f>
        <v/>
      </c>
      <c r="P774" s="143"/>
      <c r="Q774" s="2"/>
    </row>
    <row r="775">
      <c r="A775" s="129">
        <v>44970.0</v>
      </c>
      <c r="B775" s="129">
        <v>44949.0</v>
      </c>
      <c r="C775" s="128">
        <v>2023.0</v>
      </c>
      <c r="D775" s="128">
        <v>2.0</v>
      </c>
      <c r="E775" s="128">
        <v>2.0</v>
      </c>
      <c r="F775" s="128">
        <v>2023.0</v>
      </c>
      <c r="G775" s="128">
        <v>2.0</v>
      </c>
      <c r="H775" s="128">
        <v>13.0</v>
      </c>
      <c r="I775" s="128" t="s">
        <v>83</v>
      </c>
      <c r="J775" s="99"/>
      <c r="K775" s="99"/>
      <c r="L775" s="141" t="str">
        <f>IF(J775-K775=0,,IFERROR(K775-J775-휴게시간-VLOOKUP(A775,지정휴게시간,2,FALSE),K775-J775-휴게시간))</f>
        <v/>
      </c>
      <c r="M775" s="142" t="str">
        <f>IFERROR(VLOOKUP(Text(A775,"m월 d일"),양력휴일,2,FALSE),IFERROR(VLOOKUP(Text(B775,"m월 d일"),음력휴일,2,FALSE),IFERROR(VLOOKUP(A775,양력지정휴일,2,FALSE), IFERROR(VLOOKUP(B775,음력지정휴일,2,FALSE), ""))))</f>
        <v/>
      </c>
      <c r="N775" s="128"/>
      <c r="O775" s="128" t="str">
        <f>IFERROR(VLOOKUP(N775,연차지정일수,2,FALSE),"")</f>
        <v/>
      </c>
      <c r="P775" s="143"/>
      <c r="Q775" s="2"/>
    </row>
    <row r="776">
      <c r="A776" s="129">
        <v>44971.0</v>
      </c>
      <c r="B776" s="129">
        <v>44950.0</v>
      </c>
      <c r="C776" s="128">
        <v>2023.0</v>
      </c>
      <c r="D776" s="128">
        <v>2.0</v>
      </c>
      <c r="E776" s="128">
        <v>2.0</v>
      </c>
      <c r="F776" s="128">
        <v>2023.0</v>
      </c>
      <c r="G776" s="128">
        <v>2.0</v>
      </c>
      <c r="H776" s="128">
        <v>14.0</v>
      </c>
      <c r="I776" s="128" t="s">
        <v>160</v>
      </c>
      <c r="J776" s="99"/>
      <c r="K776" s="99"/>
      <c r="L776" s="141" t="str">
        <f>IF(J776-K776=0,,IFERROR(K776-J776-휴게시간-VLOOKUP(A776,지정휴게시간,2,FALSE),K776-J776-휴게시간))</f>
        <v/>
      </c>
      <c r="M776" s="142" t="str">
        <f>IFERROR(VLOOKUP(Text(A776,"m월 d일"),양력휴일,2,FALSE),IFERROR(VLOOKUP(Text(B776,"m월 d일"),음력휴일,2,FALSE),IFERROR(VLOOKUP(A776,양력지정휴일,2,FALSE), IFERROR(VLOOKUP(B776,음력지정휴일,2,FALSE), ""))))</f>
        <v/>
      </c>
      <c r="N776" s="128"/>
      <c r="O776" s="128" t="str">
        <f>IFERROR(VLOOKUP(N776,연차지정일수,2,FALSE),"")</f>
        <v/>
      </c>
      <c r="P776" s="143"/>
      <c r="Q776" s="2"/>
    </row>
    <row r="777">
      <c r="A777" s="129">
        <v>44972.0</v>
      </c>
      <c r="B777" s="129">
        <v>44951.0</v>
      </c>
      <c r="C777" s="128">
        <v>2023.0</v>
      </c>
      <c r="D777" s="128">
        <v>2.0</v>
      </c>
      <c r="E777" s="128">
        <v>2.0</v>
      </c>
      <c r="F777" s="128">
        <v>2023.0</v>
      </c>
      <c r="G777" s="128">
        <v>2.0</v>
      </c>
      <c r="H777" s="128">
        <v>15.0</v>
      </c>
      <c r="I777" s="128" t="s">
        <v>161</v>
      </c>
      <c r="J777" s="99"/>
      <c r="K777" s="99"/>
      <c r="L777" s="141" t="str">
        <f>IF(J777-K777=0,,IFERROR(K777-J777-휴게시간-VLOOKUP(A777,지정휴게시간,2,FALSE),K777-J777-휴게시간))</f>
        <v/>
      </c>
      <c r="M777" s="142" t="str">
        <f>IFERROR(VLOOKUP(Text(A777,"m월 d일"),양력휴일,2,FALSE),IFERROR(VLOOKUP(Text(B777,"m월 d일"),음력휴일,2,FALSE),IFERROR(VLOOKUP(A777,양력지정휴일,2,FALSE), IFERROR(VLOOKUP(B777,음력지정휴일,2,FALSE), ""))))</f>
        <v/>
      </c>
      <c r="N777" s="128"/>
      <c r="O777" s="128" t="str">
        <f>IFERROR(VLOOKUP(N777,연차지정일수,2,FALSE),"")</f>
        <v/>
      </c>
      <c r="P777" s="143"/>
      <c r="Q777" s="2"/>
    </row>
    <row r="778">
      <c r="A778" s="129">
        <v>44973.0</v>
      </c>
      <c r="B778" s="129">
        <v>44952.0</v>
      </c>
      <c r="C778" s="128">
        <v>2023.0</v>
      </c>
      <c r="D778" s="128">
        <v>2.0</v>
      </c>
      <c r="E778" s="128">
        <v>2.0</v>
      </c>
      <c r="F778" s="128">
        <v>2023.0</v>
      </c>
      <c r="G778" s="128">
        <v>2.0</v>
      </c>
      <c r="H778" s="128">
        <v>16.0</v>
      </c>
      <c r="I778" s="128" t="s">
        <v>162</v>
      </c>
      <c r="J778" s="99"/>
      <c r="K778" s="99"/>
      <c r="L778" s="141" t="str">
        <f>IF(J778-K778=0,,IFERROR(K778-J778-휴게시간-VLOOKUP(A778,지정휴게시간,2,FALSE),K778-J778-휴게시간))</f>
        <v/>
      </c>
      <c r="M778" s="142" t="str">
        <f>IFERROR(VLOOKUP(Text(A778,"m월 d일"),양력휴일,2,FALSE),IFERROR(VLOOKUP(Text(B778,"m월 d일"),음력휴일,2,FALSE),IFERROR(VLOOKUP(A778,양력지정휴일,2,FALSE), IFERROR(VLOOKUP(B778,음력지정휴일,2,FALSE), ""))))</f>
        <v/>
      </c>
      <c r="N778" s="128"/>
      <c r="O778" s="128" t="str">
        <f>IFERROR(VLOOKUP(N778,연차지정일수,2,FALSE),"")</f>
        <v/>
      </c>
      <c r="P778" s="143"/>
      <c r="Q778" s="2"/>
    </row>
    <row r="779">
      <c r="A779" s="129">
        <v>44974.0</v>
      </c>
      <c r="B779" s="129">
        <v>44953.0</v>
      </c>
      <c r="C779" s="128">
        <v>2023.0</v>
      </c>
      <c r="D779" s="128">
        <v>2.0</v>
      </c>
      <c r="E779" s="128">
        <v>2.0</v>
      </c>
      <c r="F779" s="128">
        <v>2023.0</v>
      </c>
      <c r="G779" s="128">
        <v>2.0</v>
      </c>
      <c r="H779" s="128">
        <v>17.0</v>
      </c>
      <c r="I779" s="128" t="s">
        <v>158</v>
      </c>
      <c r="J779" s="99"/>
      <c r="K779" s="99"/>
      <c r="L779" s="141" t="str">
        <f>IF(J779-K779=0,,IFERROR(K779-J779-휴게시간-VLOOKUP(A779,지정휴게시간,2,FALSE),K779-J779-휴게시간))</f>
        <v/>
      </c>
      <c r="M779" s="142" t="str">
        <f>IFERROR(VLOOKUP(Text(A779,"m월 d일"),양력휴일,2,FALSE),IFERROR(VLOOKUP(Text(B779,"m월 d일"),음력휴일,2,FALSE),IFERROR(VLOOKUP(A779,양력지정휴일,2,FALSE), IFERROR(VLOOKUP(B779,음력지정휴일,2,FALSE), ""))))</f>
        <v/>
      </c>
      <c r="N779" s="128"/>
      <c r="O779" s="128" t="str">
        <f>IFERROR(VLOOKUP(N779,연차지정일수,2,FALSE),"")</f>
        <v/>
      </c>
      <c r="P779" s="143"/>
      <c r="Q779" s="2"/>
    </row>
    <row r="780">
      <c r="A780" s="129">
        <v>44975.0</v>
      </c>
      <c r="B780" s="129">
        <v>44954.0</v>
      </c>
      <c r="C780" s="128">
        <v>2023.0</v>
      </c>
      <c r="D780" s="128">
        <v>2.0</v>
      </c>
      <c r="E780" s="128">
        <v>2.0</v>
      </c>
      <c r="F780" s="128">
        <v>2023.0</v>
      </c>
      <c r="G780" s="128">
        <v>2.0</v>
      </c>
      <c r="H780" s="128">
        <v>18.0</v>
      </c>
      <c r="I780" s="128" t="s">
        <v>159</v>
      </c>
      <c r="J780" s="99"/>
      <c r="K780" s="99"/>
      <c r="L780" s="141" t="str">
        <f>IF(J780-K780=0,,IFERROR(K780-J780-휴게시간-VLOOKUP(A780,지정휴게시간,2,FALSE),K780-J780-휴게시간))</f>
        <v/>
      </c>
      <c r="M780" s="142" t="str">
        <f>IFERROR(VLOOKUP(Text(A780,"m월 d일"),양력휴일,2,FALSE),IFERROR(VLOOKUP(Text(B780,"m월 d일"),음력휴일,2,FALSE),IFERROR(VLOOKUP(A780,양력지정휴일,2,FALSE), IFERROR(VLOOKUP(B780,음력지정휴일,2,FALSE), ""))))</f>
        <v/>
      </c>
      <c r="N780" s="128"/>
      <c r="O780" s="128" t="str">
        <f>IFERROR(VLOOKUP(N780,연차지정일수,2,FALSE),"")</f>
        <v/>
      </c>
      <c r="P780" s="143"/>
      <c r="Q780" s="2"/>
    </row>
    <row r="781">
      <c r="A781" s="129">
        <v>44976.0</v>
      </c>
      <c r="B781" s="129">
        <v>44955.0</v>
      </c>
      <c r="C781" s="128">
        <v>2023.0</v>
      </c>
      <c r="D781" s="128">
        <v>2.0</v>
      </c>
      <c r="E781" s="128">
        <v>2.0</v>
      </c>
      <c r="F781" s="128">
        <v>2023.0</v>
      </c>
      <c r="G781" s="128">
        <v>2.0</v>
      </c>
      <c r="H781" s="128">
        <v>19.0</v>
      </c>
      <c r="I781" s="128" t="s">
        <v>156</v>
      </c>
      <c r="J781" s="99"/>
      <c r="K781" s="99"/>
      <c r="L781" s="141" t="str">
        <f>IF(J781-K781=0,,IFERROR(K781-J781-휴게시간-VLOOKUP(A781,지정휴게시간,2,FALSE),K781-J781-휴게시간))</f>
        <v/>
      </c>
      <c r="M781" s="142" t="str">
        <f>IFERROR(VLOOKUP(Text(A781,"m월 d일"),양력휴일,2,FALSE),IFERROR(VLOOKUP(Text(B781,"m월 d일"),음력휴일,2,FALSE),IFERROR(VLOOKUP(A781,양력지정휴일,2,FALSE), IFERROR(VLOOKUP(B781,음력지정휴일,2,FALSE), ""))))</f>
        <v/>
      </c>
      <c r="N781" s="128"/>
      <c r="O781" s="128" t="str">
        <f>IFERROR(VLOOKUP(N781,연차지정일수,2,FALSE),"")</f>
        <v/>
      </c>
      <c r="P781" s="143"/>
      <c r="Q781" s="2"/>
    </row>
    <row r="782">
      <c r="A782" s="129">
        <v>44977.0</v>
      </c>
      <c r="B782" s="129">
        <v>44958.0</v>
      </c>
      <c r="C782" s="128">
        <v>2023.0</v>
      </c>
      <c r="D782" s="128">
        <v>2.0</v>
      </c>
      <c r="E782" s="128">
        <v>3.0</v>
      </c>
      <c r="F782" s="128">
        <v>2023.0</v>
      </c>
      <c r="G782" s="128">
        <v>2.0</v>
      </c>
      <c r="H782" s="128">
        <v>20.0</v>
      </c>
      <c r="I782" s="128" t="s">
        <v>83</v>
      </c>
      <c r="J782" s="99"/>
      <c r="K782" s="99"/>
      <c r="L782" s="141" t="str">
        <f>IF(J782-K782=0,,IFERROR(K782-J782-휴게시간-VLOOKUP(A782,지정휴게시간,2,FALSE),K782-J782-휴게시간))</f>
        <v/>
      </c>
      <c r="M782" s="142" t="str">
        <f>IFERROR(VLOOKUP(Text(A782,"m월 d일"),양력휴일,2,FALSE),IFERROR(VLOOKUP(Text(B782,"m월 d일"),음력휴일,2,FALSE),IFERROR(VLOOKUP(A782,양력지정휴일,2,FALSE), IFERROR(VLOOKUP(B782,음력지정휴일,2,FALSE), ""))))</f>
        <v/>
      </c>
      <c r="N782" s="128"/>
      <c r="O782" s="128" t="str">
        <f>IFERROR(VLOOKUP(N782,연차지정일수,2,FALSE),"")</f>
        <v/>
      </c>
      <c r="P782" s="143"/>
      <c r="Q782" s="2"/>
    </row>
    <row r="783">
      <c r="A783" s="129">
        <v>44978.0</v>
      </c>
      <c r="B783" s="129">
        <v>44959.0</v>
      </c>
      <c r="C783" s="128">
        <v>2023.0</v>
      </c>
      <c r="D783" s="128">
        <v>2.0</v>
      </c>
      <c r="E783" s="128">
        <v>3.0</v>
      </c>
      <c r="F783" s="128">
        <v>2023.0</v>
      </c>
      <c r="G783" s="128">
        <v>2.0</v>
      </c>
      <c r="H783" s="128">
        <v>21.0</v>
      </c>
      <c r="I783" s="128" t="s">
        <v>160</v>
      </c>
      <c r="J783" s="99"/>
      <c r="K783" s="99"/>
      <c r="L783" s="141" t="str">
        <f>IF(J783-K783=0,,IFERROR(K783-J783-휴게시간-VLOOKUP(A783,지정휴게시간,2,FALSE),K783-J783-휴게시간))</f>
        <v/>
      </c>
      <c r="M783" s="142" t="str">
        <f>IFERROR(VLOOKUP(Text(A783,"m월 d일"),양력휴일,2,FALSE),IFERROR(VLOOKUP(Text(B783,"m월 d일"),음력휴일,2,FALSE),IFERROR(VLOOKUP(A783,양력지정휴일,2,FALSE), IFERROR(VLOOKUP(B783,음력지정휴일,2,FALSE), ""))))</f>
        <v/>
      </c>
      <c r="N783" s="128"/>
      <c r="O783" s="128" t="str">
        <f>IFERROR(VLOOKUP(N783,연차지정일수,2,FALSE),"")</f>
        <v/>
      </c>
      <c r="P783" s="143"/>
      <c r="Q783" s="2"/>
    </row>
    <row r="784">
      <c r="A784" s="129">
        <v>44979.0</v>
      </c>
      <c r="B784" s="129">
        <v>44960.0</v>
      </c>
      <c r="C784" s="128">
        <v>2023.0</v>
      </c>
      <c r="D784" s="128">
        <v>2.0</v>
      </c>
      <c r="E784" s="128">
        <v>3.0</v>
      </c>
      <c r="F784" s="128">
        <v>2023.0</v>
      </c>
      <c r="G784" s="128">
        <v>2.0</v>
      </c>
      <c r="H784" s="128">
        <v>22.0</v>
      </c>
      <c r="I784" s="128" t="s">
        <v>161</v>
      </c>
      <c r="J784" s="99"/>
      <c r="K784" s="99"/>
      <c r="L784" s="141" t="str">
        <f>IF(J784-K784=0,,IFERROR(K784-J784-휴게시간-VLOOKUP(A784,지정휴게시간,2,FALSE),K784-J784-휴게시간))</f>
        <v/>
      </c>
      <c r="M784" s="142" t="str">
        <f>IFERROR(VLOOKUP(Text(A784,"m월 d일"),양력휴일,2,FALSE),IFERROR(VLOOKUP(Text(B784,"m월 d일"),음력휴일,2,FALSE),IFERROR(VLOOKUP(A784,양력지정휴일,2,FALSE), IFERROR(VLOOKUP(B784,음력지정휴일,2,FALSE), ""))))</f>
        <v/>
      </c>
      <c r="N784" s="128"/>
      <c r="O784" s="128" t="str">
        <f>IFERROR(VLOOKUP(N784,연차지정일수,2,FALSE),"")</f>
        <v/>
      </c>
      <c r="P784" s="143"/>
      <c r="Q784" s="2"/>
    </row>
    <row r="785">
      <c r="A785" s="129">
        <v>44980.0</v>
      </c>
      <c r="B785" s="129">
        <v>44961.0</v>
      </c>
      <c r="C785" s="128">
        <v>2023.0</v>
      </c>
      <c r="D785" s="128">
        <v>2.0</v>
      </c>
      <c r="E785" s="128">
        <v>3.0</v>
      </c>
      <c r="F785" s="128">
        <v>2023.0</v>
      </c>
      <c r="G785" s="128">
        <v>2.0</v>
      </c>
      <c r="H785" s="128">
        <v>23.0</v>
      </c>
      <c r="I785" s="128" t="s">
        <v>162</v>
      </c>
      <c r="J785" s="99"/>
      <c r="K785" s="99"/>
      <c r="L785" s="141" t="str">
        <f>IF(J785-K785=0,,IFERROR(K785-J785-휴게시간-VLOOKUP(A785,지정휴게시간,2,FALSE),K785-J785-휴게시간))</f>
        <v/>
      </c>
      <c r="M785" s="142" t="str">
        <f>IFERROR(VLOOKUP(Text(A785,"m월 d일"),양력휴일,2,FALSE),IFERROR(VLOOKUP(Text(B785,"m월 d일"),음력휴일,2,FALSE),IFERROR(VLOOKUP(A785,양력지정휴일,2,FALSE), IFERROR(VLOOKUP(B785,음력지정휴일,2,FALSE), ""))))</f>
        <v/>
      </c>
      <c r="N785" s="128"/>
      <c r="O785" s="128" t="str">
        <f>IFERROR(VLOOKUP(N785,연차지정일수,2,FALSE),"")</f>
        <v/>
      </c>
      <c r="P785" s="143"/>
      <c r="Q785" s="2"/>
    </row>
    <row r="786">
      <c r="A786" s="129">
        <v>44981.0</v>
      </c>
      <c r="B786" s="129">
        <v>44962.0</v>
      </c>
      <c r="C786" s="128">
        <v>2023.0</v>
      </c>
      <c r="D786" s="128">
        <v>2.0</v>
      </c>
      <c r="E786" s="128">
        <v>3.0</v>
      </c>
      <c r="F786" s="128">
        <v>2023.0</v>
      </c>
      <c r="G786" s="128">
        <v>2.0</v>
      </c>
      <c r="H786" s="128">
        <v>24.0</v>
      </c>
      <c r="I786" s="128" t="s">
        <v>158</v>
      </c>
      <c r="J786" s="99"/>
      <c r="K786" s="99"/>
      <c r="L786" s="141" t="str">
        <f>IF(J786-K786=0,,IFERROR(K786-J786-휴게시간-VLOOKUP(A786,지정휴게시간,2,FALSE),K786-J786-휴게시간))</f>
        <v/>
      </c>
      <c r="M786" s="142" t="str">
        <f>IFERROR(VLOOKUP(Text(A786,"m월 d일"),양력휴일,2,FALSE),IFERROR(VLOOKUP(Text(B786,"m월 d일"),음력휴일,2,FALSE),IFERROR(VLOOKUP(A786,양력지정휴일,2,FALSE), IFERROR(VLOOKUP(B786,음력지정휴일,2,FALSE), ""))))</f>
        <v/>
      </c>
      <c r="N786" s="128"/>
      <c r="O786" s="128" t="str">
        <f>IFERROR(VLOOKUP(N786,연차지정일수,2,FALSE),"")</f>
        <v/>
      </c>
      <c r="P786" s="143"/>
      <c r="Q786" s="2"/>
    </row>
    <row r="787">
      <c r="A787" s="129">
        <v>44982.0</v>
      </c>
      <c r="B787" s="129">
        <v>44963.0</v>
      </c>
      <c r="C787" s="128">
        <v>2023.0</v>
      </c>
      <c r="D787" s="128">
        <v>2.0</v>
      </c>
      <c r="E787" s="128">
        <v>3.0</v>
      </c>
      <c r="F787" s="128">
        <v>2023.0</v>
      </c>
      <c r="G787" s="128">
        <v>2.0</v>
      </c>
      <c r="H787" s="128">
        <v>25.0</v>
      </c>
      <c r="I787" s="128" t="s">
        <v>159</v>
      </c>
      <c r="J787" s="99"/>
      <c r="K787" s="99"/>
      <c r="L787" s="141" t="str">
        <f>IF(J787-K787=0,,IFERROR(K787-J787-휴게시간-VLOOKUP(A787,지정휴게시간,2,FALSE),K787-J787-휴게시간))</f>
        <v/>
      </c>
      <c r="M787" s="142" t="str">
        <f>IFERROR(VLOOKUP(Text(A787,"m월 d일"),양력휴일,2,FALSE),IFERROR(VLOOKUP(Text(B787,"m월 d일"),음력휴일,2,FALSE),IFERROR(VLOOKUP(A787,양력지정휴일,2,FALSE), IFERROR(VLOOKUP(B787,음력지정휴일,2,FALSE), ""))))</f>
        <v/>
      </c>
      <c r="N787" s="128"/>
      <c r="O787" s="128" t="str">
        <f>IFERROR(VLOOKUP(N787,연차지정일수,2,FALSE),"")</f>
        <v/>
      </c>
      <c r="P787" s="143"/>
      <c r="Q787" s="2"/>
    </row>
    <row r="788">
      <c r="A788" s="129">
        <v>44983.0</v>
      </c>
      <c r="B788" s="129">
        <v>44964.0</v>
      </c>
      <c r="C788" s="128">
        <v>2023.0</v>
      </c>
      <c r="D788" s="128">
        <v>2.0</v>
      </c>
      <c r="E788" s="128">
        <v>3.0</v>
      </c>
      <c r="F788" s="128">
        <v>2023.0</v>
      </c>
      <c r="G788" s="128">
        <v>2.0</v>
      </c>
      <c r="H788" s="128">
        <v>26.0</v>
      </c>
      <c r="I788" s="128" t="s">
        <v>156</v>
      </c>
      <c r="J788" s="99"/>
      <c r="K788" s="99"/>
      <c r="L788" s="141" t="str">
        <f>IF(J788-K788=0,,IFERROR(K788-J788-휴게시간-VLOOKUP(A788,지정휴게시간,2,FALSE),K788-J788-휴게시간))</f>
        <v/>
      </c>
      <c r="M788" s="142" t="str">
        <f>IFERROR(VLOOKUP(Text(A788,"m월 d일"),양력휴일,2,FALSE),IFERROR(VLOOKUP(Text(B788,"m월 d일"),음력휴일,2,FALSE),IFERROR(VLOOKUP(A788,양력지정휴일,2,FALSE), IFERROR(VLOOKUP(B788,음력지정휴일,2,FALSE), ""))))</f>
        <v/>
      </c>
      <c r="N788" s="128"/>
      <c r="O788" s="128" t="str">
        <f>IFERROR(VLOOKUP(N788,연차지정일수,2,FALSE),"")</f>
        <v/>
      </c>
      <c r="P788" s="143"/>
      <c r="Q788" s="2"/>
    </row>
    <row r="789">
      <c r="A789" s="129">
        <v>44984.0</v>
      </c>
      <c r="B789" s="129">
        <v>44965.0</v>
      </c>
      <c r="C789" s="128">
        <v>2023.0</v>
      </c>
      <c r="D789" s="128">
        <v>2.0</v>
      </c>
      <c r="E789" s="128">
        <v>4.0</v>
      </c>
      <c r="F789" s="128">
        <v>2023.0</v>
      </c>
      <c r="G789" s="128">
        <v>2.0</v>
      </c>
      <c r="H789" s="128">
        <v>27.0</v>
      </c>
      <c r="I789" s="128" t="s">
        <v>83</v>
      </c>
      <c r="J789" s="99"/>
      <c r="K789" s="99"/>
      <c r="L789" s="141" t="str">
        <f>IF(J789-K789=0,,IFERROR(K789-J789-휴게시간-VLOOKUP(A789,지정휴게시간,2,FALSE),K789-J789-휴게시간))</f>
        <v/>
      </c>
      <c r="M789" s="142" t="str">
        <f>IFERROR(VLOOKUP(Text(A789,"m월 d일"),양력휴일,2,FALSE),IFERROR(VLOOKUP(Text(B789,"m월 d일"),음력휴일,2,FALSE),IFERROR(VLOOKUP(A789,양력지정휴일,2,FALSE), IFERROR(VLOOKUP(B789,음력지정휴일,2,FALSE), ""))))</f>
        <v/>
      </c>
      <c r="N789" s="128"/>
      <c r="O789" s="128" t="str">
        <f>IFERROR(VLOOKUP(N789,연차지정일수,2,FALSE),"")</f>
        <v/>
      </c>
      <c r="P789" s="143"/>
      <c r="Q789" s="2"/>
    </row>
    <row r="790">
      <c r="A790" s="129">
        <v>44985.0</v>
      </c>
      <c r="B790" s="129">
        <v>44966.0</v>
      </c>
      <c r="C790" s="128">
        <v>2023.0</v>
      </c>
      <c r="D790" s="128">
        <v>2.0</v>
      </c>
      <c r="E790" s="128">
        <v>4.0</v>
      </c>
      <c r="F790" s="128">
        <v>2023.0</v>
      </c>
      <c r="G790" s="128">
        <v>2.0</v>
      </c>
      <c r="H790" s="128">
        <v>28.0</v>
      </c>
      <c r="I790" s="128" t="s">
        <v>160</v>
      </c>
      <c r="J790" s="99"/>
      <c r="K790" s="99"/>
      <c r="L790" s="141" t="str">
        <f>IF(J790-K790=0,,IFERROR(K790-J790-휴게시간-VLOOKUP(A790,지정휴게시간,2,FALSE),K790-J790-휴게시간))</f>
        <v/>
      </c>
      <c r="M790" s="142" t="str">
        <f>IFERROR(VLOOKUP(Text(A790,"m월 d일"),양력휴일,2,FALSE),IFERROR(VLOOKUP(Text(B790,"m월 d일"),음력휴일,2,FALSE),IFERROR(VLOOKUP(A790,양력지정휴일,2,FALSE), IFERROR(VLOOKUP(B790,음력지정휴일,2,FALSE), ""))))</f>
        <v/>
      </c>
      <c r="N790" s="128"/>
      <c r="O790" s="128" t="str">
        <f>IFERROR(VLOOKUP(N790,연차지정일수,2,FALSE),"")</f>
        <v/>
      </c>
      <c r="P790" s="143"/>
      <c r="Q790" s="2"/>
    </row>
    <row r="791">
      <c r="A791" s="129">
        <v>44986.0</v>
      </c>
      <c r="B791" s="129">
        <v>44967.0</v>
      </c>
      <c r="C791" s="128">
        <v>2023.0</v>
      </c>
      <c r="D791" s="128">
        <v>2.0</v>
      </c>
      <c r="E791" s="128">
        <v>4.0</v>
      </c>
      <c r="F791" s="128">
        <v>2023.0</v>
      </c>
      <c r="G791" s="128">
        <v>3.0</v>
      </c>
      <c r="H791" s="128">
        <v>1.0</v>
      </c>
      <c r="I791" s="128" t="s">
        <v>161</v>
      </c>
      <c r="J791" s="99"/>
      <c r="K791" s="99"/>
      <c r="L791" s="141" t="str">
        <f>IF(J791-K791=0,,IFERROR(K791-J791-휴게시간-VLOOKUP(A791,지정휴게시간,2,FALSE),K791-J791-휴게시간))</f>
        <v/>
      </c>
      <c r="M791" s="142" t="str">
        <f>IFERROR(VLOOKUP(Text(A791,"m월 d일"),양력휴일,2,FALSE),IFERROR(VLOOKUP(Text(B791,"m월 d일"),음력휴일,2,FALSE),IFERROR(VLOOKUP(A791,양력지정휴일,2,FALSE), IFERROR(VLOOKUP(B791,음력지정휴일,2,FALSE), ""))))</f>
        <v>삼일절</v>
      </c>
      <c r="N791" s="128"/>
      <c r="O791" s="128" t="str">
        <f>IFERROR(VLOOKUP(N791,연차지정일수,2,FALSE),"")</f>
        <v/>
      </c>
      <c r="P791" s="143"/>
      <c r="Q791" s="2"/>
    </row>
    <row r="792">
      <c r="A792" s="129">
        <v>44987.0</v>
      </c>
      <c r="B792" s="129">
        <v>44968.0</v>
      </c>
      <c r="C792" s="128">
        <v>2023.0</v>
      </c>
      <c r="D792" s="128">
        <v>2.0</v>
      </c>
      <c r="E792" s="128">
        <v>4.0</v>
      </c>
      <c r="F792" s="128">
        <v>2023.0</v>
      </c>
      <c r="G792" s="128">
        <v>3.0</v>
      </c>
      <c r="H792" s="128">
        <v>2.0</v>
      </c>
      <c r="I792" s="128" t="s">
        <v>162</v>
      </c>
      <c r="J792" s="99"/>
      <c r="K792" s="99"/>
      <c r="L792" s="141" t="str">
        <f>IF(J792-K792=0,,IFERROR(K792-J792-휴게시간-VLOOKUP(A792,지정휴게시간,2,FALSE),K792-J792-휴게시간))</f>
        <v/>
      </c>
      <c r="M792" s="142" t="str">
        <f>IFERROR(VLOOKUP(Text(A792,"m월 d일"),양력휴일,2,FALSE),IFERROR(VLOOKUP(Text(B792,"m월 d일"),음력휴일,2,FALSE),IFERROR(VLOOKUP(A792,양력지정휴일,2,FALSE), IFERROR(VLOOKUP(B792,음력지정휴일,2,FALSE), ""))))</f>
        <v/>
      </c>
      <c r="N792" s="128"/>
      <c r="O792" s="128" t="str">
        <f>IFERROR(VLOOKUP(N792,연차지정일수,2,FALSE),"")</f>
        <v/>
      </c>
      <c r="P792" s="143"/>
      <c r="Q792" s="2"/>
    </row>
    <row r="793">
      <c r="A793" s="129">
        <v>44988.0</v>
      </c>
      <c r="B793" s="129">
        <v>44969.0</v>
      </c>
      <c r="C793" s="128">
        <v>2023.0</v>
      </c>
      <c r="D793" s="128">
        <v>2.0</v>
      </c>
      <c r="E793" s="128">
        <v>4.0</v>
      </c>
      <c r="F793" s="128">
        <v>2023.0</v>
      </c>
      <c r="G793" s="128">
        <v>3.0</v>
      </c>
      <c r="H793" s="128">
        <v>3.0</v>
      </c>
      <c r="I793" s="128" t="s">
        <v>158</v>
      </c>
      <c r="J793" s="99"/>
      <c r="K793" s="99"/>
      <c r="L793" s="141" t="str">
        <f>IF(J793-K793=0,,IFERROR(K793-J793-휴게시간-VLOOKUP(A793,지정휴게시간,2,FALSE),K793-J793-휴게시간))</f>
        <v/>
      </c>
      <c r="M793" s="142" t="str">
        <f>IFERROR(VLOOKUP(Text(A793,"m월 d일"),양력휴일,2,FALSE),IFERROR(VLOOKUP(Text(B793,"m월 d일"),음력휴일,2,FALSE),IFERROR(VLOOKUP(A793,양력지정휴일,2,FALSE), IFERROR(VLOOKUP(B793,음력지정휴일,2,FALSE), ""))))</f>
        <v/>
      </c>
      <c r="N793" s="128"/>
      <c r="O793" s="128" t="str">
        <f>IFERROR(VLOOKUP(N793,연차지정일수,2,FALSE),"")</f>
        <v/>
      </c>
      <c r="P793" s="143"/>
      <c r="Q793" s="2"/>
    </row>
    <row r="794">
      <c r="A794" s="129">
        <v>44989.0</v>
      </c>
      <c r="B794" s="129">
        <v>44970.0</v>
      </c>
      <c r="C794" s="128">
        <v>2023.0</v>
      </c>
      <c r="D794" s="128">
        <v>2.0</v>
      </c>
      <c r="E794" s="128">
        <v>4.0</v>
      </c>
      <c r="F794" s="128">
        <v>2023.0</v>
      </c>
      <c r="G794" s="128">
        <v>3.0</v>
      </c>
      <c r="H794" s="128">
        <v>4.0</v>
      </c>
      <c r="I794" s="128" t="s">
        <v>159</v>
      </c>
      <c r="J794" s="99"/>
      <c r="K794" s="99"/>
      <c r="L794" s="141" t="str">
        <f>IF(J794-K794=0,,IFERROR(K794-J794-휴게시간-VLOOKUP(A794,지정휴게시간,2,FALSE),K794-J794-휴게시간))</f>
        <v/>
      </c>
      <c r="M794" s="142" t="str">
        <f>IFERROR(VLOOKUP(Text(A794,"m월 d일"),양력휴일,2,FALSE),IFERROR(VLOOKUP(Text(B794,"m월 d일"),음력휴일,2,FALSE),IFERROR(VLOOKUP(A794,양력지정휴일,2,FALSE), IFERROR(VLOOKUP(B794,음력지정휴일,2,FALSE), ""))))</f>
        <v/>
      </c>
      <c r="N794" s="128"/>
      <c r="O794" s="128" t="str">
        <f>IFERROR(VLOOKUP(N794,연차지정일수,2,FALSE),"")</f>
        <v/>
      </c>
      <c r="P794" s="143"/>
      <c r="Q794" s="2"/>
    </row>
    <row r="795">
      <c r="A795" s="129">
        <v>44990.0</v>
      </c>
      <c r="B795" s="129">
        <v>44971.0</v>
      </c>
      <c r="C795" s="128">
        <v>2023.0</v>
      </c>
      <c r="D795" s="128">
        <v>2.0</v>
      </c>
      <c r="E795" s="128">
        <v>4.0</v>
      </c>
      <c r="F795" s="128">
        <v>2023.0</v>
      </c>
      <c r="G795" s="128">
        <v>3.0</v>
      </c>
      <c r="H795" s="128">
        <v>5.0</v>
      </c>
      <c r="I795" s="128" t="s">
        <v>156</v>
      </c>
      <c r="J795" s="99"/>
      <c r="K795" s="99"/>
      <c r="L795" s="141" t="str">
        <f>IF(J795-K795=0,,IFERROR(K795-J795-휴게시간-VLOOKUP(A795,지정휴게시간,2,FALSE),K795-J795-휴게시간))</f>
        <v/>
      </c>
      <c r="M795" s="142" t="str">
        <f>IFERROR(VLOOKUP(Text(A795,"m월 d일"),양력휴일,2,FALSE),IFERROR(VLOOKUP(Text(B795,"m월 d일"),음력휴일,2,FALSE),IFERROR(VLOOKUP(A795,양력지정휴일,2,FALSE), IFERROR(VLOOKUP(B795,음력지정휴일,2,FALSE), ""))))</f>
        <v/>
      </c>
      <c r="N795" s="128"/>
      <c r="O795" s="128" t="str">
        <f>IFERROR(VLOOKUP(N795,연차지정일수,2,FALSE),"")</f>
        <v/>
      </c>
      <c r="P795" s="143"/>
      <c r="Q795" s="2"/>
    </row>
    <row r="796">
      <c r="A796" s="129">
        <v>44991.0</v>
      </c>
      <c r="B796" s="129">
        <v>44972.0</v>
      </c>
      <c r="C796" s="128">
        <v>2023.0</v>
      </c>
      <c r="D796" s="128">
        <v>3.0</v>
      </c>
      <c r="E796" s="128">
        <v>1.0</v>
      </c>
      <c r="F796" s="128">
        <v>2023.0</v>
      </c>
      <c r="G796" s="128">
        <v>3.0</v>
      </c>
      <c r="H796" s="128">
        <v>6.0</v>
      </c>
      <c r="I796" s="128" t="s">
        <v>83</v>
      </c>
      <c r="J796" s="99"/>
      <c r="K796" s="99"/>
      <c r="L796" s="141" t="str">
        <f>IF(J796-K796=0,,IFERROR(K796-J796-휴게시간-VLOOKUP(A796,지정휴게시간,2,FALSE),K796-J796-휴게시간))</f>
        <v/>
      </c>
      <c r="M796" s="142" t="str">
        <f>IFERROR(VLOOKUP(Text(A796,"m월 d일"),양력휴일,2,FALSE),IFERROR(VLOOKUP(Text(B796,"m월 d일"),음력휴일,2,FALSE),IFERROR(VLOOKUP(A796,양력지정휴일,2,FALSE), IFERROR(VLOOKUP(B796,음력지정휴일,2,FALSE), ""))))</f>
        <v/>
      </c>
      <c r="N796" s="128"/>
      <c r="O796" s="128" t="str">
        <f>IFERROR(VLOOKUP(N796,연차지정일수,2,FALSE),"")</f>
        <v/>
      </c>
      <c r="P796" s="143"/>
      <c r="Q796" s="2"/>
    </row>
    <row r="797">
      <c r="A797" s="129">
        <v>44992.0</v>
      </c>
      <c r="B797" s="129">
        <v>44973.0</v>
      </c>
      <c r="C797" s="128">
        <v>2023.0</v>
      </c>
      <c r="D797" s="128">
        <v>3.0</v>
      </c>
      <c r="E797" s="128">
        <v>1.0</v>
      </c>
      <c r="F797" s="128">
        <v>2023.0</v>
      </c>
      <c r="G797" s="128">
        <v>3.0</v>
      </c>
      <c r="H797" s="128">
        <v>7.0</v>
      </c>
      <c r="I797" s="128" t="s">
        <v>160</v>
      </c>
      <c r="J797" s="99"/>
      <c r="K797" s="99"/>
      <c r="L797" s="141" t="str">
        <f>IF(J797-K797=0,,IFERROR(K797-J797-휴게시간-VLOOKUP(A797,지정휴게시간,2,FALSE),K797-J797-휴게시간))</f>
        <v/>
      </c>
      <c r="M797" s="142" t="str">
        <f>IFERROR(VLOOKUP(Text(A797,"m월 d일"),양력휴일,2,FALSE),IFERROR(VLOOKUP(Text(B797,"m월 d일"),음력휴일,2,FALSE),IFERROR(VLOOKUP(A797,양력지정휴일,2,FALSE), IFERROR(VLOOKUP(B797,음력지정휴일,2,FALSE), ""))))</f>
        <v/>
      </c>
      <c r="N797" s="128"/>
      <c r="O797" s="128" t="str">
        <f>IFERROR(VLOOKUP(N797,연차지정일수,2,FALSE),"")</f>
        <v/>
      </c>
      <c r="P797" s="143"/>
      <c r="Q797" s="2"/>
    </row>
    <row r="798">
      <c r="A798" s="129">
        <v>44993.0</v>
      </c>
      <c r="B798" s="129">
        <v>44974.0</v>
      </c>
      <c r="C798" s="128">
        <v>2023.0</v>
      </c>
      <c r="D798" s="128">
        <v>3.0</v>
      </c>
      <c r="E798" s="128">
        <v>1.0</v>
      </c>
      <c r="F798" s="128">
        <v>2023.0</v>
      </c>
      <c r="G798" s="128">
        <v>3.0</v>
      </c>
      <c r="H798" s="128">
        <v>8.0</v>
      </c>
      <c r="I798" s="128" t="s">
        <v>161</v>
      </c>
      <c r="J798" s="99"/>
      <c r="K798" s="99"/>
      <c r="L798" s="141" t="str">
        <f>IF(J798-K798=0,,IFERROR(K798-J798-휴게시간-VLOOKUP(A798,지정휴게시간,2,FALSE),K798-J798-휴게시간))</f>
        <v/>
      </c>
      <c r="M798" s="142" t="str">
        <f>IFERROR(VLOOKUP(Text(A798,"m월 d일"),양력휴일,2,FALSE),IFERROR(VLOOKUP(Text(B798,"m월 d일"),음력휴일,2,FALSE),IFERROR(VLOOKUP(A798,양력지정휴일,2,FALSE), IFERROR(VLOOKUP(B798,음력지정휴일,2,FALSE), ""))))</f>
        <v/>
      </c>
      <c r="N798" s="128"/>
      <c r="O798" s="128" t="str">
        <f>IFERROR(VLOOKUP(N798,연차지정일수,2,FALSE),"")</f>
        <v/>
      </c>
      <c r="P798" s="143"/>
      <c r="Q798" s="2"/>
    </row>
    <row r="799">
      <c r="A799" s="129">
        <v>44994.0</v>
      </c>
      <c r="B799" s="129">
        <v>44975.0</v>
      </c>
      <c r="C799" s="128">
        <v>2023.0</v>
      </c>
      <c r="D799" s="128">
        <v>3.0</v>
      </c>
      <c r="E799" s="128">
        <v>1.0</v>
      </c>
      <c r="F799" s="128">
        <v>2023.0</v>
      </c>
      <c r="G799" s="128">
        <v>3.0</v>
      </c>
      <c r="H799" s="128">
        <v>9.0</v>
      </c>
      <c r="I799" s="128" t="s">
        <v>162</v>
      </c>
      <c r="J799" s="99"/>
      <c r="K799" s="99"/>
      <c r="L799" s="141" t="str">
        <f>IF(J799-K799=0,,IFERROR(K799-J799-휴게시간-VLOOKUP(A799,지정휴게시간,2,FALSE),K799-J799-휴게시간))</f>
        <v/>
      </c>
      <c r="M799" s="142" t="str">
        <f>IFERROR(VLOOKUP(Text(A799,"m월 d일"),양력휴일,2,FALSE),IFERROR(VLOOKUP(Text(B799,"m월 d일"),음력휴일,2,FALSE),IFERROR(VLOOKUP(A799,양력지정휴일,2,FALSE), IFERROR(VLOOKUP(B799,음력지정휴일,2,FALSE), ""))))</f>
        <v/>
      </c>
      <c r="N799" s="128"/>
      <c r="O799" s="128" t="str">
        <f>IFERROR(VLOOKUP(N799,연차지정일수,2,FALSE),"")</f>
        <v/>
      </c>
      <c r="P799" s="143"/>
      <c r="Q799" s="2"/>
    </row>
    <row r="800">
      <c r="A800" s="129">
        <v>44995.0</v>
      </c>
      <c r="B800" s="129">
        <v>44976.0</v>
      </c>
      <c r="C800" s="128">
        <v>2023.0</v>
      </c>
      <c r="D800" s="128">
        <v>3.0</v>
      </c>
      <c r="E800" s="128">
        <v>1.0</v>
      </c>
      <c r="F800" s="128">
        <v>2023.0</v>
      </c>
      <c r="G800" s="128">
        <v>3.0</v>
      </c>
      <c r="H800" s="128">
        <v>10.0</v>
      </c>
      <c r="I800" s="128" t="s">
        <v>158</v>
      </c>
      <c r="J800" s="99"/>
      <c r="K800" s="99"/>
      <c r="L800" s="141" t="str">
        <f>IF(J800-K800=0,,IFERROR(K800-J800-휴게시간-VLOOKUP(A800,지정휴게시간,2,FALSE),K800-J800-휴게시간))</f>
        <v/>
      </c>
      <c r="M800" s="142" t="str">
        <f>IFERROR(VLOOKUP(Text(A800,"m월 d일"),양력휴일,2,FALSE),IFERROR(VLOOKUP(Text(B800,"m월 d일"),음력휴일,2,FALSE),IFERROR(VLOOKUP(A800,양력지정휴일,2,FALSE), IFERROR(VLOOKUP(B800,음력지정휴일,2,FALSE), ""))))</f>
        <v/>
      </c>
      <c r="N800" s="128"/>
      <c r="O800" s="128" t="str">
        <f>IFERROR(VLOOKUP(N800,연차지정일수,2,FALSE),"")</f>
        <v/>
      </c>
      <c r="P800" s="143"/>
      <c r="Q800" s="2"/>
    </row>
    <row r="801">
      <c r="A801" s="129">
        <v>44996.0</v>
      </c>
      <c r="B801" s="129">
        <v>44977.0</v>
      </c>
      <c r="C801" s="128">
        <v>2023.0</v>
      </c>
      <c r="D801" s="128">
        <v>3.0</v>
      </c>
      <c r="E801" s="128">
        <v>1.0</v>
      </c>
      <c r="F801" s="128">
        <v>2023.0</v>
      </c>
      <c r="G801" s="128">
        <v>3.0</v>
      </c>
      <c r="H801" s="128">
        <v>11.0</v>
      </c>
      <c r="I801" s="128" t="s">
        <v>159</v>
      </c>
      <c r="J801" s="99"/>
      <c r="K801" s="99"/>
      <c r="L801" s="141" t="str">
        <f>IF(J801-K801=0,,IFERROR(K801-J801-휴게시간-VLOOKUP(A801,지정휴게시간,2,FALSE),K801-J801-휴게시간))</f>
        <v/>
      </c>
      <c r="M801" s="142" t="str">
        <f>IFERROR(VLOOKUP(Text(A801,"m월 d일"),양력휴일,2,FALSE),IFERROR(VLOOKUP(Text(B801,"m월 d일"),음력휴일,2,FALSE),IFERROR(VLOOKUP(A801,양력지정휴일,2,FALSE), IFERROR(VLOOKUP(B801,음력지정휴일,2,FALSE), ""))))</f>
        <v/>
      </c>
      <c r="N801" s="128"/>
      <c r="O801" s="128" t="str">
        <f>IFERROR(VLOOKUP(N801,연차지정일수,2,FALSE),"")</f>
        <v/>
      </c>
      <c r="P801" s="143"/>
      <c r="Q801" s="2"/>
    </row>
    <row r="802">
      <c r="A802" s="129">
        <v>44997.0</v>
      </c>
      <c r="B802" s="129">
        <v>44978.0</v>
      </c>
      <c r="C802" s="128">
        <v>2023.0</v>
      </c>
      <c r="D802" s="128">
        <v>3.0</v>
      </c>
      <c r="E802" s="128">
        <v>1.0</v>
      </c>
      <c r="F802" s="128">
        <v>2023.0</v>
      </c>
      <c r="G802" s="128">
        <v>3.0</v>
      </c>
      <c r="H802" s="128">
        <v>12.0</v>
      </c>
      <c r="I802" s="128" t="s">
        <v>156</v>
      </c>
      <c r="J802" s="99"/>
      <c r="K802" s="99"/>
      <c r="L802" s="141" t="str">
        <f>IF(J802-K802=0,,IFERROR(K802-J802-휴게시간-VLOOKUP(A802,지정휴게시간,2,FALSE),K802-J802-휴게시간))</f>
        <v/>
      </c>
      <c r="M802" s="142" t="str">
        <f>IFERROR(VLOOKUP(Text(A802,"m월 d일"),양력휴일,2,FALSE),IFERROR(VLOOKUP(Text(B802,"m월 d일"),음력휴일,2,FALSE),IFERROR(VLOOKUP(A802,양력지정휴일,2,FALSE), IFERROR(VLOOKUP(B802,음력지정휴일,2,FALSE), ""))))</f>
        <v/>
      </c>
      <c r="N802" s="128"/>
      <c r="O802" s="128" t="str">
        <f>IFERROR(VLOOKUP(N802,연차지정일수,2,FALSE),"")</f>
        <v/>
      </c>
      <c r="P802" s="143"/>
      <c r="Q802" s="2"/>
    </row>
    <row r="803">
      <c r="A803" s="129">
        <v>44998.0</v>
      </c>
      <c r="B803" s="129">
        <v>44979.0</v>
      </c>
      <c r="C803" s="128">
        <v>2023.0</v>
      </c>
      <c r="D803" s="128">
        <v>3.0</v>
      </c>
      <c r="E803" s="128">
        <v>2.0</v>
      </c>
      <c r="F803" s="128">
        <v>2023.0</v>
      </c>
      <c r="G803" s="128">
        <v>3.0</v>
      </c>
      <c r="H803" s="128">
        <v>13.0</v>
      </c>
      <c r="I803" s="128" t="s">
        <v>83</v>
      </c>
      <c r="J803" s="99"/>
      <c r="K803" s="99"/>
      <c r="L803" s="141" t="str">
        <f>IF(J803-K803=0,,IFERROR(K803-J803-휴게시간-VLOOKUP(A803,지정휴게시간,2,FALSE),K803-J803-휴게시간))</f>
        <v/>
      </c>
      <c r="M803" s="142" t="str">
        <f>IFERROR(VLOOKUP(Text(A803,"m월 d일"),양력휴일,2,FALSE),IFERROR(VLOOKUP(Text(B803,"m월 d일"),음력휴일,2,FALSE),IFERROR(VLOOKUP(A803,양력지정휴일,2,FALSE), IFERROR(VLOOKUP(B803,음력지정휴일,2,FALSE), ""))))</f>
        <v/>
      </c>
      <c r="N803" s="128"/>
      <c r="O803" s="128" t="str">
        <f>IFERROR(VLOOKUP(N803,연차지정일수,2,FALSE),"")</f>
        <v/>
      </c>
      <c r="P803" s="143"/>
      <c r="Q803" s="2"/>
    </row>
    <row r="804">
      <c r="A804" s="129">
        <v>44999.0</v>
      </c>
      <c r="B804" s="129">
        <v>44980.0</v>
      </c>
      <c r="C804" s="128">
        <v>2023.0</v>
      </c>
      <c r="D804" s="128">
        <v>3.0</v>
      </c>
      <c r="E804" s="128">
        <v>2.0</v>
      </c>
      <c r="F804" s="128">
        <v>2023.0</v>
      </c>
      <c r="G804" s="128">
        <v>3.0</v>
      </c>
      <c r="H804" s="128">
        <v>14.0</v>
      </c>
      <c r="I804" s="128" t="s">
        <v>160</v>
      </c>
      <c r="J804" s="99"/>
      <c r="K804" s="99"/>
      <c r="L804" s="141" t="str">
        <f>IF(J804-K804=0,,IFERROR(K804-J804-휴게시간-VLOOKUP(A804,지정휴게시간,2,FALSE),K804-J804-휴게시간))</f>
        <v/>
      </c>
      <c r="M804" s="142" t="str">
        <f>IFERROR(VLOOKUP(Text(A804,"m월 d일"),양력휴일,2,FALSE),IFERROR(VLOOKUP(Text(B804,"m월 d일"),음력휴일,2,FALSE),IFERROR(VLOOKUP(A804,양력지정휴일,2,FALSE), IFERROR(VLOOKUP(B804,음력지정휴일,2,FALSE), ""))))</f>
        <v/>
      </c>
      <c r="N804" s="128"/>
      <c r="O804" s="128" t="str">
        <f>IFERROR(VLOOKUP(N804,연차지정일수,2,FALSE),"")</f>
        <v/>
      </c>
      <c r="P804" s="143"/>
      <c r="Q804" s="2"/>
    </row>
    <row r="805">
      <c r="A805" s="129">
        <v>45000.0</v>
      </c>
      <c r="B805" s="129">
        <v>44981.0</v>
      </c>
      <c r="C805" s="128">
        <v>2023.0</v>
      </c>
      <c r="D805" s="128">
        <v>3.0</v>
      </c>
      <c r="E805" s="128">
        <v>2.0</v>
      </c>
      <c r="F805" s="128">
        <v>2023.0</v>
      </c>
      <c r="G805" s="128">
        <v>3.0</v>
      </c>
      <c r="H805" s="128">
        <v>15.0</v>
      </c>
      <c r="I805" s="128" t="s">
        <v>161</v>
      </c>
      <c r="J805" s="99"/>
      <c r="K805" s="99"/>
      <c r="L805" s="141" t="str">
        <f>IF(J805-K805=0,,IFERROR(K805-J805-휴게시간-VLOOKUP(A805,지정휴게시간,2,FALSE),K805-J805-휴게시간))</f>
        <v/>
      </c>
      <c r="M805" s="142" t="str">
        <f>IFERROR(VLOOKUP(Text(A805,"m월 d일"),양력휴일,2,FALSE),IFERROR(VLOOKUP(Text(B805,"m월 d일"),음력휴일,2,FALSE),IFERROR(VLOOKUP(A805,양력지정휴일,2,FALSE), IFERROR(VLOOKUP(B805,음력지정휴일,2,FALSE), ""))))</f>
        <v/>
      </c>
      <c r="N805" s="128"/>
      <c r="O805" s="128" t="str">
        <f>IFERROR(VLOOKUP(N805,연차지정일수,2,FALSE),"")</f>
        <v/>
      </c>
      <c r="P805" s="143"/>
      <c r="Q805" s="2"/>
    </row>
    <row r="806">
      <c r="A806" s="129">
        <v>45001.0</v>
      </c>
      <c r="B806" s="129">
        <v>44982.0</v>
      </c>
      <c r="C806" s="128">
        <v>2023.0</v>
      </c>
      <c r="D806" s="128">
        <v>3.0</v>
      </c>
      <c r="E806" s="128">
        <v>2.0</v>
      </c>
      <c r="F806" s="128">
        <v>2023.0</v>
      </c>
      <c r="G806" s="128">
        <v>3.0</v>
      </c>
      <c r="H806" s="128">
        <v>16.0</v>
      </c>
      <c r="I806" s="128" t="s">
        <v>162</v>
      </c>
      <c r="J806" s="99"/>
      <c r="K806" s="99"/>
      <c r="L806" s="141" t="str">
        <f>IF(J806-K806=0,,IFERROR(K806-J806-휴게시간-VLOOKUP(A806,지정휴게시간,2,FALSE),K806-J806-휴게시간))</f>
        <v/>
      </c>
      <c r="M806" s="142" t="str">
        <f>IFERROR(VLOOKUP(Text(A806,"m월 d일"),양력휴일,2,FALSE),IFERROR(VLOOKUP(Text(B806,"m월 d일"),음력휴일,2,FALSE),IFERROR(VLOOKUP(A806,양력지정휴일,2,FALSE), IFERROR(VLOOKUP(B806,음력지정휴일,2,FALSE), ""))))</f>
        <v/>
      </c>
      <c r="N806" s="128"/>
      <c r="O806" s="128" t="str">
        <f>IFERROR(VLOOKUP(N806,연차지정일수,2,FALSE),"")</f>
        <v/>
      </c>
      <c r="P806" s="143"/>
      <c r="Q806" s="2"/>
    </row>
    <row r="807">
      <c r="A807" s="129">
        <v>45002.0</v>
      </c>
      <c r="B807" s="129">
        <v>44983.0</v>
      </c>
      <c r="C807" s="128">
        <v>2023.0</v>
      </c>
      <c r="D807" s="128">
        <v>3.0</v>
      </c>
      <c r="E807" s="128">
        <v>2.0</v>
      </c>
      <c r="F807" s="128">
        <v>2023.0</v>
      </c>
      <c r="G807" s="128">
        <v>3.0</v>
      </c>
      <c r="H807" s="128">
        <v>17.0</v>
      </c>
      <c r="I807" s="128" t="s">
        <v>158</v>
      </c>
      <c r="J807" s="99"/>
      <c r="K807" s="99"/>
      <c r="L807" s="141" t="str">
        <f>IF(J807-K807=0,,IFERROR(K807-J807-휴게시간-VLOOKUP(A807,지정휴게시간,2,FALSE),K807-J807-휴게시간))</f>
        <v/>
      </c>
      <c r="M807" s="142" t="str">
        <f>IFERROR(VLOOKUP(Text(A807,"m월 d일"),양력휴일,2,FALSE),IFERROR(VLOOKUP(Text(B807,"m월 d일"),음력휴일,2,FALSE),IFERROR(VLOOKUP(A807,양력지정휴일,2,FALSE), IFERROR(VLOOKUP(B807,음력지정휴일,2,FALSE), ""))))</f>
        <v/>
      </c>
      <c r="N807" s="128"/>
      <c r="O807" s="128" t="str">
        <f>IFERROR(VLOOKUP(N807,연차지정일수,2,FALSE),"")</f>
        <v/>
      </c>
      <c r="P807" s="143"/>
      <c r="Q807" s="2"/>
    </row>
    <row r="808">
      <c r="A808" s="129">
        <v>45003.0</v>
      </c>
      <c r="B808" s="129">
        <v>44984.0</v>
      </c>
      <c r="C808" s="128">
        <v>2023.0</v>
      </c>
      <c r="D808" s="128">
        <v>3.0</v>
      </c>
      <c r="E808" s="128">
        <v>2.0</v>
      </c>
      <c r="F808" s="128">
        <v>2023.0</v>
      </c>
      <c r="G808" s="128">
        <v>3.0</v>
      </c>
      <c r="H808" s="128">
        <v>18.0</v>
      </c>
      <c r="I808" s="128" t="s">
        <v>159</v>
      </c>
      <c r="J808" s="99"/>
      <c r="K808" s="99"/>
      <c r="L808" s="141" t="str">
        <f>IF(J808-K808=0,,IFERROR(K808-J808-휴게시간-VLOOKUP(A808,지정휴게시간,2,FALSE),K808-J808-휴게시간))</f>
        <v/>
      </c>
      <c r="M808" s="142" t="str">
        <f>IFERROR(VLOOKUP(Text(A808,"m월 d일"),양력휴일,2,FALSE),IFERROR(VLOOKUP(Text(B808,"m월 d일"),음력휴일,2,FALSE),IFERROR(VLOOKUP(A808,양력지정휴일,2,FALSE), IFERROR(VLOOKUP(B808,음력지정휴일,2,FALSE), ""))))</f>
        <v/>
      </c>
      <c r="N808" s="128"/>
      <c r="O808" s="128" t="str">
        <f>IFERROR(VLOOKUP(N808,연차지정일수,2,FALSE),"")</f>
        <v/>
      </c>
      <c r="P808" s="143"/>
      <c r="Q808" s="2"/>
    </row>
    <row r="809">
      <c r="A809" s="129">
        <v>45004.0</v>
      </c>
      <c r="B809" s="129">
        <v>44985.0</v>
      </c>
      <c r="C809" s="128">
        <v>2023.0</v>
      </c>
      <c r="D809" s="128">
        <v>3.0</v>
      </c>
      <c r="E809" s="128">
        <v>2.0</v>
      </c>
      <c r="F809" s="128">
        <v>2023.0</v>
      </c>
      <c r="G809" s="128">
        <v>3.0</v>
      </c>
      <c r="H809" s="128">
        <v>19.0</v>
      </c>
      <c r="I809" s="128" t="s">
        <v>156</v>
      </c>
      <c r="J809" s="99"/>
      <c r="K809" s="99"/>
      <c r="L809" s="141" t="str">
        <f>IF(J809-K809=0,,IFERROR(K809-J809-휴게시간-VLOOKUP(A809,지정휴게시간,2,FALSE),K809-J809-휴게시간))</f>
        <v/>
      </c>
      <c r="M809" s="142" t="str">
        <f>IFERROR(VLOOKUP(Text(A809,"m월 d일"),양력휴일,2,FALSE),IFERROR(VLOOKUP(Text(B809,"m월 d일"),음력휴일,2,FALSE),IFERROR(VLOOKUP(A809,양력지정휴일,2,FALSE), IFERROR(VLOOKUP(B809,음력지정휴일,2,FALSE), ""))))</f>
        <v/>
      </c>
      <c r="N809" s="128"/>
      <c r="O809" s="128" t="str">
        <f>IFERROR(VLOOKUP(N809,연차지정일수,2,FALSE),"")</f>
        <v/>
      </c>
      <c r="P809" s="143"/>
      <c r="Q809" s="2"/>
    </row>
    <row r="810">
      <c r="A810" s="129">
        <v>45005.0</v>
      </c>
      <c r="B810" s="129" t="s">
        <v>166</v>
      </c>
      <c r="C810" s="128">
        <v>2023.0</v>
      </c>
      <c r="D810" s="128">
        <v>3.0</v>
      </c>
      <c r="E810" s="128">
        <v>3.0</v>
      </c>
      <c r="F810" s="128">
        <v>2023.0</v>
      </c>
      <c r="G810" s="128">
        <v>3.0</v>
      </c>
      <c r="H810" s="128">
        <v>20.0</v>
      </c>
      <c r="I810" s="128" t="s">
        <v>83</v>
      </c>
      <c r="J810" s="99"/>
      <c r="K810" s="99"/>
      <c r="L810" s="141" t="str">
        <f>IF(J810-K810=0,,IFERROR(K810-J810-휴게시간-VLOOKUP(A810,지정휴게시간,2,FALSE),K810-J810-휴게시간))</f>
        <v/>
      </c>
      <c r="M810" s="142" t="str">
        <f>IFERROR(VLOOKUP(Text(A810,"m월 d일"),양력휴일,2,FALSE),IFERROR(VLOOKUP(Text(B810,"m월 d일"),음력휴일,2,FALSE),IFERROR(VLOOKUP(A810,양력지정휴일,2,FALSE), IFERROR(VLOOKUP(B810,음력지정휴일,2,FALSE), ""))))</f>
        <v/>
      </c>
      <c r="N810" s="128"/>
      <c r="O810" s="128" t="str">
        <f>IFERROR(VLOOKUP(N810,연차지정일수,2,FALSE),"")</f>
        <v/>
      </c>
      <c r="P810" s="143"/>
      <c r="Q810" s="2"/>
    </row>
    <row r="811">
      <c r="A811" s="129">
        <v>45006.0</v>
      </c>
      <c r="B811" s="129" t="s">
        <v>167</v>
      </c>
      <c r="C811" s="128">
        <v>2023.0</v>
      </c>
      <c r="D811" s="128">
        <v>3.0</v>
      </c>
      <c r="E811" s="128">
        <v>3.0</v>
      </c>
      <c r="F811" s="128">
        <v>2023.0</v>
      </c>
      <c r="G811" s="128">
        <v>3.0</v>
      </c>
      <c r="H811" s="128">
        <v>21.0</v>
      </c>
      <c r="I811" s="128" t="s">
        <v>160</v>
      </c>
      <c r="J811" s="99"/>
      <c r="K811" s="99"/>
      <c r="L811" s="141" t="str">
        <f>IF(J811-K811=0,,IFERROR(K811-J811-휴게시간-VLOOKUP(A811,지정휴게시간,2,FALSE),K811-J811-휴게시간))</f>
        <v/>
      </c>
      <c r="M811" s="142" t="str">
        <f>IFERROR(VLOOKUP(Text(A811,"m월 d일"),양력휴일,2,FALSE),IFERROR(VLOOKUP(Text(B811,"m월 d일"),음력휴일,2,FALSE),IFERROR(VLOOKUP(A811,양력지정휴일,2,FALSE), IFERROR(VLOOKUP(B811,음력지정휴일,2,FALSE), ""))))</f>
        <v/>
      </c>
      <c r="N811" s="128"/>
      <c r="O811" s="128" t="str">
        <f>IFERROR(VLOOKUP(N811,연차지정일수,2,FALSE),"")</f>
        <v/>
      </c>
      <c r="P811" s="143"/>
      <c r="Q811" s="2"/>
    </row>
    <row r="812">
      <c r="A812" s="129">
        <v>45007.0</v>
      </c>
      <c r="B812" s="129">
        <v>44958.0</v>
      </c>
      <c r="C812" s="128">
        <v>2023.0</v>
      </c>
      <c r="D812" s="128">
        <v>3.0</v>
      </c>
      <c r="E812" s="128">
        <v>3.0</v>
      </c>
      <c r="F812" s="128">
        <v>2023.0</v>
      </c>
      <c r="G812" s="128">
        <v>3.0</v>
      </c>
      <c r="H812" s="128">
        <v>22.0</v>
      </c>
      <c r="I812" s="128" t="s">
        <v>161</v>
      </c>
      <c r="J812" s="99"/>
      <c r="K812" s="99"/>
      <c r="L812" s="141" t="str">
        <f>IF(J812-K812=0,,IFERROR(K812-J812-휴게시간-VLOOKUP(A812,지정휴게시간,2,FALSE),K812-J812-휴게시간))</f>
        <v/>
      </c>
      <c r="M812" s="142" t="str">
        <f>IFERROR(VLOOKUP(Text(A812,"m월 d일"),양력휴일,2,FALSE),IFERROR(VLOOKUP(Text(B812,"m월 d일"),음력휴일,2,FALSE),IFERROR(VLOOKUP(A812,양력지정휴일,2,FALSE), IFERROR(VLOOKUP(B812,음력지정휴일,2,FALSE), ""))))</f>
        <v/>
      </c>
      <c r="N812" s="128"/>
      <c r="O812" s="128" t="str">
        <f>IFERROR(VLOOKUP(N812,연차지정일수,2,FALSE),"")</f>
        <v/>
      </c>
      <c r="P812" s="143"/>
      <c r="Q812" s="2"/>
    </row>
    <row r="813">
      <c r="A813" s="129">
        <v>45008.0</v>
      </c>
      <c r="B813" s="129">
        <v>44959.0</v>
      </c>
      <c r="C813" s="128">
        <v>2023.0</v>
      </c>
      <c r="D813" s="128">
        <v>3.0</v>
      </c>
      <c r="E813" s="128">
        <v>3.0</v>
      </c>
      <c r="F813" s="128">
        <v>2023.0</v>
      </c>
      <c r="G813" s="128">
        <v>3.0</v>
      </c>
      <c r="H813" s="128">
        <v>23.0</v>
      </c>
      <c r="I813" s="128" t="s">
        <v>162</v>
      </c>
      <c r="J813" s="99"/>
      <c r="K813" s="99"/>
      <c r="L813" s="141" t="str">
        <f>IF(J813-K813=0,,IFERROR(K813-J813-휴게시간-VLOOKUP(A813,지정휴게시간,2,FALSE),K813-J813-휴게시간))</f>
        <v/>
      </c>
      <c r="M813" s="142" t="str">
        <f>IFERROR(VLOOKUP(Text(A813,"m월 d일"),양력휴일,2,FALSE),IFERROR(VLOOKUP(Text(B813,"m월 d일"),음력휴일,2,FALSE),IFERROR(VLOOKUP(A813,양력지정휴일,2,FALSE), IFERROR(VLOOKUP(B813,음력지정휴일,2,FALSE), ""))))</f>
        <v/>
      </c>
      <c r="N813" s="128"/>
      <c r="O813" s="128" t="str">
        <f>IFERROR(VLOOKUP(N813,연차지정일수,2,FALSE),"")</f>
        <v/>
      </c>
      <c r="P813" s="143"/>
      <c r="Q813" s="2"/>
    </row>
    <row r="814">
      <c r="A814" s="129">
        <v>45009.0</v>
      </c>
      <c r="B814" s="129">
        <v>44960.0</v>
      </c>
      <c r="C814" s="128">
        <v>2023.0</v>
      </c>
      <c r="D814" s="128">
        <v>3.0</v>
      </c>
      <c r="E814" s="128">
        <v>3.0</v>
      </c>
      <c r="F814" s="128">
        <v>2023.0</v>
      </c>
      <c r="G814" s="128">
        <v>3.0</v>
      </c>
      <c r="H814" s="128">
        <v>24.0</v>
      </c>
      <c r="I814" s="128" t="s">
        <v>158</v>
      </c>
      <c r="J814" s="99"/>
      <c r="K814" s="99"/>
      <c r="L814" s="141" t="str">
        <f>IF(J814-K814=0,,IFERROR(K814-J814-휴게시간-VLOOKUP(A814,지정휴게시간,2,FALSE),K814-J814-휴게시간))</f>
        <v/>
      </c>
      <c r="M814" s="142" t="str">
        <f>IFERROR(VLOOKUP(Text(A814,"m월 d일"),양력휴일,2,FALSE),IFERROR(VLOOKUP(Text(B814,"m월 d일"),음력휴일,2,FALSE),IFERROR(VLOOKUP(A814,양력지정휴일,2,FALSE), IFERROR(VLOOKUP(B814,음력지정휴일,2,FALSE), ""))))</f>
        <v/>
      </c>
      <c r="N814" s="128"/>
      <c r="O814" s="128" t="str">
        <f>IFERROR(VLOOKUP(N814,연차지정일수,2,FALSE),"")</f>
        <v/>
      </c>
      <c r="P814" s="143"/>
      <c r="Q814" s="2"/>
    </row>
    <row r="815">
      <c r="A815" s="129">
        <v>45010.0</v>
      </c>
      <c r="B815" s="129">
        <v>44961.0</v>
      </c>
      <c r="C815" s="128">
        <v>2023.0</v>
      </c>
      <c r="D815" s="128">
        <v>3.0</v>
      </c>
      <c r="E815" s="128">
        <v>3.0</v>
      </c>
      <c r="F815" s="128">
        <v>2023.0</v>
      </c>
      <c r="G815" s="128">
        <v>3.0</v>
      </c>
      <c r="H815" s="128">
        <v>25.0</v>
      </c>
      <c r="I815" s="128" t="s">
        <v>159</v>
      </c>
      <c r="J815" s="99"/>
      <c r="K815" s="99"/>
      <c r="L815" s="141" t="str">
        <f>IF(J815-K815=0,,IFERROR(K815-J815-휴게시간-VLOOKUP(A815,지정휴게시간,2,FALSE),K815-J815-휴게시간))</f>
        <v/>
      </c>
      <c r="M815" s="142" t="str">
        <f>IFERROR(VLOOKUP(Text(A815,"m월 d일"),양력휴일,2,FALSE),IFERROR(VLOOKUP(Text(B815,"m월 d일"),음력휴일,2,FALSE),IFERROR(VLOOKUP(A815,양력지정휴일,2,FALSE), IFERROR(VLOOKUP(B815,음력지정휴일,2,FALSE), ""))))</f>
        <v/>
      </c>
      <c r="N815" s="128"/>
      <c r="O815" s="128" t="str">
        <f>IFERROR(VLOOKUP(N815,연차지정일수,2,FALSE),"")</f>
        <v/>
      </c>
      <c r="P815" s="143"/>
      <c r="Q815" s="2"/>
    </row>
    <row r="816">
      <c r="A816" s="129">
        <v>45011.0</v>
      </c>
      <c r="B816" s="129">
        <v>44962.0</v>
      </c>
      <c r="C816" s="128">
        <v>2023.0</v>
      </c>
      <c r="D816" s="128">
        <v>3.0</v>
      </c>
      <c r="E816" s="128">
        <v>3.0</v>
      </c>
      <c r="F816" s="128">
        <v>2023.0</v>
      </c>
      <c r="G816" s="128">
        <v>3.0</v>
      </c>
      <c r="H816" s="128">
        <v>26.0</v>
      </c>
      <c r="I816" s="128" t="s">
        <v>156</v>
      </c>
      <c r="J816" s="99"/>
      <c r="K816" s="99"/>
      <c r="L816" s="141" t="str">
        <f>IF(J816-K816=0,,IFERROR(K816-J816-휴게시간-VLOOKUP(A816,지정휴게시간,2,FALSE),K816-J816-휴게시간))</f>
        <v/>
      </c>
      <c r="M816" s="142" t="str">
        <f>IFERROR(VLOOKUP(Text(A816,"m월 d일"),양력휴일,2,FALSE),IFERROR(VLOOKUP(Text(B816,"m월 d일"),음력휴일,2,FALSE),IFERROR(VLOOKUP(A816,양력지정휴일,2,FALSE), IFERROR(VLOOKUP(B816,음력지정휴일,2,FALSE), ""))))</f>
        <v/>
      </c>
      <c r="N816" s="128"/>
      <c r="O816" s="128" t="str">
        <f>IFERROR(VLOOKUP(N816,연차지정일수,2,FALSE),"")</f>
        <v/>
      </c>
      <c r="P816" s="143"/>
      <c r="Q816" s="2"/>
    </row>
    <row r="817">
      <c r="A817" s="129">
        <v>45012.0</v>
      </c>
      <c r="B817" s="129">
        <v>44963.0</v>
      </c>
      <c r="C817" s="128">
        <v>2023.0</v>
      </c>
      <c r="D817" s="128">
        <v>3.0</v>
      </c>
      <c r="E817" s="128">
        <v>4.0</v>
      </c>
      <c r="F817" s="128">
        <v>2023.0</v>
      </c>
      <c r="G817" s="128">
        <v>3.0</v>
      </c>
      <c r="H817" s="128">
        <v>27.0</v>
      </c>
      <c r="I817" s="128" t="s">
        <v>83</v>
      </c>
      <c r="J817" s="99"/>
      <c r="K817" s="99"/>
      <c r="L817" s="141" t="str">
        <f>IF(J817-K817=0,,IFERROR(K817-J817-휴게시간-VLOOKUP(A817,지정휴게시간,2,FALSE),K817-J817-휴게시간))</f>
        <v/>
      </c>
      <c r="M817" s="142" t="str">
        <f>IFERROR(VLOOKUP(Text(A817,"m월 d일"),양력휴일,2,FALSE),IFERROR(VLOOKUP(Text(B817,"m월 d일"),음력휴일,2,FALSE),IFERROR(VLOOKUP(A817,양력지정휴일,2,FALSE), IFERROR(VLOOKUP(B817,음력지정휴일,2,FALSE), ""))))</f>
        <v/>
      </c>
      <c r="N817" s="128"/>
      <c r="O817" s="128" t="str">
        <f>IFERROR(VLOOKUP(N817,연차지정일수,2,FALSE),"")</f>
        <v/>
      </c>
      <c r="P817" s="143"/>
      <c r="Q817" s="2"/>
    </row>
    <row r="818">
      <c r="A818" s="129">
        <v>45013.0</v>
      </c>
      <c r="B818" s="129">
        <v>44964.0</v>
      </c>
      <c r="C818" s="128">
        <v>2023.0</v>
      </c>
      <c r="D818" s="128">
        <v>3.0</v>
      </c>
      <c r="E818" s="128">
        <v>4.0</v>
      </c>
      <c r="F818" s="128">
        <v>2023.0</v>
      </c>
      <c r="G818" s="128">
        <v>3.0</v>
      </c>
      <c r="H818" s="128">
        <v>28.0</v>
      </c>
      <c r="I818" s="128" t="s">
        <v>160</v>
      </c>
      <c r="J818" s="99"/>
      <c r="K818" s="99"/>
      <c r="L818" s="141" t="str">
        <f>IF(J818-K818=0,,IFERROR(K818-J818-휴게시간-VLOOKUP(A818,지정휴게시간,2,FALSE),K818-J818-휴게시간))</f>
        <v/>
      </c>
      <c r="M818" s="142" t="str">
        <f>IFERROR(VLOOKUP(Text(A818,"m월 d일"),양력휴일,2,FALSE),IFERROR(VLOOKUP(Text(B818,"m월 d일"),음력휴일,2,FALSE),IFERROR(VLOOKUP(A818,양력지정휴일,2,FALSE), IFERROR(VLOOKUP(B818,음력지정휴일,2,FALSE), ""))))</f>
        <v/>
      </c>
      <c r="N818" s="128"/>
      <c r="O818" s="128" t="str">
        <f>IFERROR(VLOOKUP(N818,연차지정일수,2,FALSE),"")</f>
        <v/>
      </c>
      <c r="P818" s="143"/>
      <c r="Q818" s="2"/>
    </row>
    <row r="819">
      <c r="A819" s="129">
        <v>45014.0</v>
      </c>
      <c r="B819" s="129">
        <v>44965.0</v>
      </c>
      <c r="C819" s="128">
        <v>2023.0</v>
      </c>
      <c r="D819" s="128">
        <v>3.0</v>
      </c>
      <c r="E819" s="128">
        <v>4.0</v>
      </c>
      <c r="F819" s="128">
        <v>2023.0</v>
      </c>
      <c r="G819" s="128">
        <v>3.0</v>
      </c>
      <c r="H819" s="128">
        <v>29.0</v>
      </c>
      <c r="I819" s="128" t="s">
        <v>161</v>
      </c>
      <c r="J819" s="99"/>
      <c r="K819" s="99"/>
      <c r="L819" s="141" t="str">
        <f>IF(J819-K819=0,,IFERROR(K819-J819-휴게시간-VLOOKUP(A819,지정휴게시간,2,FALSE),K819-J819-휴게시간))</f>
        <v/>
      </c>
      <c r="M819" s="142" t="str">
        <f>IFERROR(VLOOKUP(Text(A819,"m월 d일"),양력휴일,2,FALSE),IFERROR(VLOOKUP(Text(B819,"m월 d일"),음력휴일,2,FALSE),IFERROR(VLOOKUP(A819,양력지정휴일,2,FALSE), IFERROR(VLOOKUP(B819,음력지정휴일,2,FALSE), ""))))</f>
        <v/>
      </c>
      <c r="N819" s="128"/>
      <c r="O819" s="128" t="str">
        <f>IFERROR(VLOOKUP(N819,연차지정일수,2,FALSE),"")</f>
        <v/>
      </c>
      <c r="P819" s="143"/>
      <c r="Q819" s="2"/>
    </row>
    <row r="820">
      <c r="A820" s="129">
        <v>45015.0</v>
      </c>
      <c r="B820" s="129">
        <v>44966.0</v>
      </c>
      <c r="C820" s="128">
        <v>2023.0</v>
      </c>
      <c r="D820" s="128">
        <v>3.0</v>
      </c>
      <c r="E820" s="128">
        <v>4.0</v>
      </c>
      <c r="F820" s="128">
        <v>2023.0</v>
      </c>
      <c r="G820" s="128">
        <v>3.0</v>
      </c>
      <c r="H820" s="128">
        <v>30.0</v>
      </c>
      <c r="I820" s="128" t="s">
        <v>162</v>
      </c>
      <c r="J820" s="99"/>
      <c r="K820" s="99"/>
      <c r="L820" s="141" t="str">
        <f>IF(J820-K820=0,,IFERROR(K820-J820-휴게시간-VLOOKUP(A820,지정휴게시간,2,FALSE),K820-J820-휴게시간))</f>
        <v/>
      </c>
      <c r="M820" s="142" t="str">
        <f>IFERROR(VLOOKUP(Text(A820,"m월 d일"),양력휴일,2,FALSE),IFERROR(VLOOKUP(Text(B820,"m월 d일"),음력휴일,2,FALSE),IFERROR(VLOOKUP(A820,양력지정휴일,2,FALSE), IFERROR(VLOOKUP(B820,음력지정휴일,2,FALSE), ""))))</f>
        <v/>
      </c>
      <c r="N820" s="128"/>
      <c r="O820" s="128" t="str">
        <f>IFERROR(VLOOKUP(N820,연차지정일수,2,FALSE),"")</f>
        <v/>
      </c>
      <c r="P820" s="143"/>
      <c r="Q820" s="2"/>
    </row>
    <row r="821">
      <c r="A821" s="129">
        <v>45016.0</v>
      </c>
      <c r="B821" s="129">
        <v>44967.0</v>
      </c>
      <c r="C821" s="128">
        <v>2023.0</v>
      </c>
      <c r="D821" s="128">
        <v>3.0</v>
      </c>
      <c r="E821" s="128">
        <v>4.0</v>
      </c>
      <c r="F821" s="128">
        <v>2023.0</v>
      </c>
      <c r="G821" s="128">
        <v>3.0</v>
      </c>
      <c r="H821" s="128">
        <v>31.0</v>
      </c>
      <c r="I821" s="128" t="s">
        <v>158</v>
      </c>
      <c r="J821" s="99"/>
      <c r="K821" s="99"/>
      <c r="L821" s="141" t="str">
        <f>IF(J821-K821=0,,IFERROR(K821-J821-휴게시간-VLOOKUP(A821,지정휴게시간,2,FALSE),K821-J821-휴게시간))</f>
        <v/>
      </c>
      <c r="M821" s="142" t="str">
        <f>IFERROR(VLOOKUP(Text(A821,"m월 d일"),양력휴일,2,FALSE),IFERROR(VLOOKUP(Text(B821,"m월 d일"),음력휴일,2,FALSE),IFERROR(VLOOKUP(A821,양력지정휴일,2,FALSE), IFERROR(VLOOKUP(B821,음력지정휴일,2,FALSE), ""))))</f>
        <v/>
      </c>
      <c r="N821" s="128"/>
      <c r="O821" s="128" t="str">
        <f>IFERROR(VLOOKUP(N821,연차지정일수,2,FALSE),"")</f>
        <v/>
      </c>
      <c r="P821" s="143"/>
      <c r="Q821" s="2"/>
    </row>
    <row r="822">
      <c r="A822" s="129">
        <v>45017.0</v>
      </c>
      <c r="B822" s="129">
        <v>44968.0</v>
      </c>
      <c r="C822" s="128">
        <v>2023.0</v>
      </c>
      <c r="D822" s="128">
        <v>3.0</v>
      </c>
      <c r="E822" s="128">
        <v>4.0</v>
      </c>
      <c r="F822" s="128">
        <v>2023.0</v>
      </c>
      <c r="G822" s="128">
        <v>4.0</v>
      </c>
      <c r="H822" s="128">
        <v>1.0</v>
      </c>
      <c r="I822" s="128" t="s">
        <v>159</v>
      </c>
      <c r="J822" s="99"/>
      <c r="K822" s="99"/>
      <c r="L822" s="141" t="str">
        <f>IF(J822-K822=0,,IFERROR(K822-J822-휴게시간-VLOOKUP(A822,지정휴게시간,2,FALSE),K822-J822-휴게시간))</f>
        <v/>
      </c>
      <c r="M822" s="142" t="str">
        <f>IFERROR(VLOOKUP(Text(A822,"m월 d일"),양력휴일,2,FALSE),IFERROR(VLOOKUP(Text(B822,"m월 d일"),음력휴일,2,FALSE),IFERROR(VLOOKUP(A822,양력지정휴일,2,FALSE), IFERROR(VLOOKUP(B822,음력지정휴일,2,FALSE), ""))))</f>
        <v/>
      </c>
      <c r="N822" s="128"/>
      <c r="O822" s="128" t="str">
        <f>IFERROR(VLOOKUP(N822,연차지정일수,2,FALSE),"")</f>
        <v/>
      </c>
      <c r="P822" s="143"/>
      <c r="Q822" s="2"/>
    </row>
    <row r="823">
      <c r="A823" s="129">
        <v>45018.0</v>
      </c>
      <c r="B823" s="129">
        <v>44969.0</v>
      </c>
      <c r="C823" s="128">
        <v>2023.0</v>
      </c>
      <c r="D823" s="128">
        <v>3.0</v>
      </c>
      <c r="E823" s="128">
        <v>4.0</v>
      </c>
      <c r="F823" s="128">
        <v>2023.0</v>
      </c>
      <c r="G823" s="128">
        <v>4.0</v>
      </c>
      <c r="H823" s="128">
        <v>2.0</v>
      </c>
      <c r="I823" s="128" t="s">
        <v>156</v>
      </c>
      <c r="J823" s="99"/>
      <c r="K823" s="99"/>
      <c r="L823" s="141" t="str">
        <f>IF(J823-K823=0,,IFERROR(K823-J823-휴게시간-VLOOKUP(A823,지정휴게시간,2,FALSE),K823-J823-휴게시간))</f>
        <v/>
      </c>
      <c r="M823" s="142" t="str">
        <f>IFERROR(VLOOKUP(Text(A823,"m월 d일"),양력휴일,2,FALSE),IFERROR(VLOOKUP(Text(B823,"m월 d일"),음력휴일,2,FALSE),IFERROR(VLOOKUP(A823,양력지정휴일,2,FALSE), IFERROR(VLOOKUP(B823,음력지정휴일,2,FALSE), ""))))</f>
        <v/>
      </c>
      <c r="N823" s="128"/>
      <c r="O823" s="128" t="str">
        <f>IFERROR(VLOOKUP(N823,연차지정일수,2,FALSE),"")</f>
        <v/>
      </c>
      <c r="P823" s="143"/>
      <c r="Q823" s="2"/>
    </row>
    <row r="824">
      <c r="A824" s="129">
        <v>45019.0</v>
      </c>
      <c r="B824" s="129">
        <v>44970.0</v>
      </c>
      <c r="C824" s="128">
        <v>2023.0</v>
      </c>
      <c r="D824" s="128">
        <v>4.0</v>
      </c>
      <c r="E824" s="128">
        <v>1.0</v>
      </c>
      <c r="F824" s="128">
        <v>2023.0</v>
      </c>
      <c r="G824" s="128">
        <v>4.0</v>
      </c>
      <c r="H824" s="128">
        <v>3.0</v>
      </c>
      <c r="I824" s="128" t="s">
        <v>83</v>
      </c>
      <c r="J824" s="99"/>
      <c r="K824" s="99"/>
      <c r="L824" s="141" t="str">
        <f>IF(J824-K824=0,,IFERROR(K824-J824-휴게시간-VLOOKUP(A824,지정휴게시간,2,FALSE),K824-J824-휴게시간))</f>
        <v/>
      </c>
      <c r="M824" s="142" t="str">
        <f>IFERROR(VLOOKUP(Text(A824,"m월 d일"),양력휴일,2,FALSE),IFERROR(VLOOKUP(Text(B824,"m월 d일"),음력휴일,2,FALSE),IFERROR(VLOOKUP(A824,양력지정휴일,2,FALSE), IFERROR(VLOOKUP(B824,음력지정휴일,2,FALSE), ""))))</f>
        <v/>
      </c>
      <c r="N824" s="128"/>
      <c r="O824" s="128" t="str">
        <f>IFERROR(VLOOKUP(N824,연차지정일수,2,FALSE),"")</f>
        <v/>
      </c>
      <c r="P824" s="143"/>
      <c r="Q824" s="2"/>
    </row>
    <row r="825">
      <c r="A825" s="129">
        <v>45020.0</v>
      </c>
      <c r="B825" s="129">
        <v>44971.0</v>
      </c>
      <c r="C825" s="128">
        <v>2023.0</v>
      </c>
      <c r="D825" s="128">
        <v>4.0</v>
      </c>
      <c r="E825" s="128">
        <v>1.0</v>
      </c>
      <c r="F825" s="128">
        <v>2023.0</v>
      </c>
      <c r="G825" s="128">
        <v>4.0</v>
      </c>
      <c r="H825" s="128">
        <v>4.0</v>
      </c>
      <c r="I825" s="128" t="s">
        <v>160</v>
      </c>
      <c r="J825" s="99"/>
      <c r="K825" s="99"/>
      <c r="L825" s="141" t="str">
        <f>IF(J825-K825=0,,IFERROR(K825-J825-휴게시간-VLOOKUP(A825,지정휴게시간,2,FALSE),K825-J825-휴게시간))</f>
        <v/>
      </c>
      <c r="M825" s="142" t="str">
        <f>IFERROR(VLOOKUP(Text(A825,"m월 d일"),양력휴일,2,FALSE),IFERROR(VLOOKUP(Text(B825,"m월 d일"),음력휴일,2,FALSE),IFERROR(VLOOKUP(A825,양력지정휴일,2,FALSE), IFERROR(VLOOKUP(B825,음력지정휴일,2,FALSE), ""))))</f>
        <v/>
      </c>
      <c r="N825" s="128"/>
      <c r="O825" s="128" t="str">
        <f>IFERROR(VLOOKUP(N825,연차지정일수,2,FALSE),"")</f>
        <v/>
      </c>
      <c r="P825" s="143"/>
      <c r="Q825" s="2"/>
    </row>
    <row r="826">
      <c r="A826" s="129">
        <v>45021.0</v>
      </c>
      <c r="B826" s="129">
        <v>44972.0</v>
      </c>
      <c r="C826" s="128">
        <v>2023.0</v>
      </c>
      <c r="D826" s="128">
        <v>4.0</v>
      </c>
      <c r="E826" s="128">
        <v>1.0</v>
      </c>
      <c r="F826" s="128">
        <v>2023.0</v>
      </c>
      <c r="G826" s="128">
        <v>4.0</v>
      </c>
      <c r="H826" s="128">
        <v>5.0</v>
      </c>
      <c r="I826" s="128" t="s">
        <v>161</v>
      </c>
      <c r="J826" s="99"/>
      <c r="K826" s="99"/>
      <c r="L826" s="141" t="str">
        <f>IF(J826-K826=0,,IFERROR(K826-J826-휴게시간-VLOOKUP(A826,지정휴게시간,2,FALSE),K826-J826-휴게시간))</f>
        <v/>
      </c>
      <c r="M826" s="142" t="str">
        <f>IFERROR(VLOOKUP(Text(A826,"m월 d일"),양력휴일,2,FALSE),IFERROR(VLOOKUP(Text(B826,"m월 d일"),음력휴일,2,FALSE),IFERROR(VLOOKUP(A826,양력지정휴일,2,FALSE), IFERROR(VLOOKUP(B826,음력지정휴일,2,FALSE), ""))))</f>
        <v/>
      </c>
      <c r="N826" s="128"/>
      <c r="O826" s="128" t="str">
        <f>IFERROR(VLOOKUP(N826,연차지정일수,2,FALSE),"")</f>
        <v/>
      </c>
      <c r="P826" s="143"/>
      <c r="Q826" s="2"/>
    </row>
    <row r="827">
      <c r="A827" s="129">
        <v>45022.0</v>
      </c>
      <c r="B827" s="129">
        <v>44973.0</v>
      </c>
      <c r="C827" s="128">
        <v>2023.0</v>
      </c>
      <c r="D827" s="128">
        <v>4.0</v>
      </c>
      <c r="E827" s="128">
        <v>1.0</v>
      </c>
      <c r="F827" s="128">
        <v>2023.0</v>
      </c>
      <c r="G827" s="128">
        <v>4.0</v>
      </c>
      <c r="H827" s="128">
        <v>6.0</v>
      </c>
      <c r="I827" s="128" t="s">
        <v>162</v>
      </c>
      <c r="J827" s="99"/>
      <c r="K827" s="99"/>
      <c r="L827" s="141" t="str">
        <f>IF(J827-K827=0,,IFERROR(K827-J827-휴게시간-VLOOKUP(A827,지정휴게시간,2,FALSE),K827-J827-휴게시간))</f>
        <v/>
      </c>
      <c r="M827" s="142" t="str">
        <f>IFERROR(VLOOKUP(Text(A827,"m월 d일"),양력휴일,2,FALSE),IFERROR(VLOOKUP(Text(B827,"m월 d일"),음력휴일,2,FALSE),IFERROR(VLOOKUP(A827,양력지정휴일,2,FALSE), IFERROR(VLOOKUP(B827,음력지정휴일,2,FALSE), ""))))</f>
        <v/>
      </c>
      <c r="N827" s="128"/>
      <c r="O827" s="128" t="str">
        <f>IFERROR(VLOOKUP(N827,연차지정일수,2,FALSE),"")</f>
        <v/>
      </c>
      <c r="P827" s="143"/>
      <c r="Q827" s="2"/>
    </row>
    <row r="828">
      <c r="A828" s="129">
        <v>45023.0</v>
      </c>
      <c r="B828" s="129">
        <v>44974.0</v>
      </c>
      <c r="C828" s="128">
        <v>2023.0</v>
      </c>
      <c r="D828" s="128">
        <v>4.0</v>
      </c>
      <c r="E828" s="128">
        <v>1.0</v>
      </c>
      <c r="F828" s="128">
        <v>2023.0</v>
      </c>
      <c r="G828" s="128">
        <v>4.0</v>
      </c>
      <c r="H828" s="128">
        <v>7.0</v>
      </c>
      <c r="I828" s="128" t="s">
        <v>158</v>
      </c>
      <c r="J828" s="99"/>
      <c r="K828" s="99"/>
      <c r="L828" s="141" t="str">
        <f>IF(J828-K828=0,,IFERROR(K828-J828-휴게시간-VLOOKUP(A828,지정휴게시간,2,FALSE),K828-J828-휴게시간))</f>
        <v/>
      </c>
      <c r="M828" s="142" t="str">
        <f>IFERROR(VLOOKUP(Text(A828,"m월 d일"),양력휴일,2,FALSE),IFERROR(VLOOKUP(Text(B828,"m월 d일"),음력휴일,2,FALSE),IFERROR(VLOOKUP(A828,양력지정휴일,2,FALSE), IFERROR(VLOOKUP(B828,음력지정휴일,2,FALSE), ""))))</f>
        <v/>
      </c>
      <c r="N828" s="128"/>
      <c r="O828" s="128" t="str">
        <f>IFERROR(VLOOKUP(N828,연차지정일수,2,FALSE),"")</f>
        <v/>
      </c>
      <c r="P828" s="143"/>
      <c r="Q828" s="2"/>
    </row>
    <row r="829">
      <c r="A829" s="129">
        <v>45024.0</v>
      </c>
      <c r="B829" s="129">
        <v>44975.0</v>
      </c>
      <c r="C829" s="128">
        <v>2023.0</v>
      </c>
      <c r="D829" s="128">
        <v>4.0</v>
      </c>
      <c r="E829" s="128">
        <v>1.0</v>
      </c>
      <c r="F829" s="128">
        <v>2023.0</v>
      </c>
      <c r="G829" s="128">
        <v>4.0</v>
      </c>
      <c r="H829" s="128">
        <v>8.0</v>
      </c>
      <c r="I829" s="128" t="s">
        <v>159</v>
      </c>
      <c r="J829" s="99"/>
      <c r="K829" s="99"/>
      <c r="L829" s="141" t="str">
        <f>IF(J829-K829=0,,IFERROR(K829-J829-휴게시간-VLOOKUP(A829,지정휴게시간,2,FALSE),K829-J829-휴게시간))</f>
        <v/>
      </c>
      <c r="M829" s="142" t="str">
        <f>IFERROR(VLOOKUP(Text(A829,"m월 d일"),양력휴일,2,FALSE),IFERROR(VLOOKUP(Text(B829,"m월 d일"),음력휴일,2,FALSE),IFERROR(VLOOKUP(A829,양력지정휴일,2,FALSE), IFERROR(VLOOKUP(B829,음력지정휴일,2,FALSE), ""))))</f>
        <v/>
      </c>
      <c r="N829" s="128"/>
      <c r="O829" s="128" t="str">
        <f>IFERROR(VLOOKUP(N829,연차지정일수,2,FALSE),"")</f>
        <v/>
      </c>
      <c r="P829" s="143"/>
      <c r="Q829" s="2"/>
    </row>
    <row r="830">
      <c r="A830" s="129">
        <v>45025.0</v>
      </c>
      <c r="B830" s="129">
        <v>44976.0</v>
      </c>
      <c r="C830" s="128">
        <v>2023.0</v>
      </c>
      <c r="D830" s="128">
        <v>4.0</v>
      </c>
      <c r="E830" s="128">
        <v>1.0</v>
      </c>
      <c r="F830" s="128">
        <v>2023.0</v>
      </c>
      <c r="G830" s="128">
        <v>4.0</v>
      </c>
      <c r="H830" s="128">
        <v>9.0</v>
      </c>
      <c r="I830" s="128" t="s">
        <v>156</v>
      </c>
      <c r="J830" s="99"/>
      <c r="K830" s="99"/>
      <c r="L830" s="141" t="str">
        <f>IF(J830-K830=0,,IFERROR(K830-J830-휴게시간-VLOOKUP(A830,지정휴게시간,2,FALSE),K830-J830-휴게시간))</f>
        <v/>
      </c>
      <c r="M830" s="142" t="str">
        <f>IFERROR(VLOOKUP(Text(A830,"m월 d일"),양력휴일,2,FALSE),IFERROR(VLOOKUP(Text(B830,"m월 d일"),음력휴일,2,FALSE),IFERROR(VLOOKUP(A830,양력지정휴일,2,FALSE), IFERROR(VLOOKUP(B830,음력지정휴일,2,FALSE), ""))))</f>
        <v/>
      </c>
      <c r="N830" s="128"/>
      <c r="O830" s="128" t="str">
        <f>IFERROR(VLOOKUP(N830,연차지정일수,2,FALSE),"")</f>
        <v/>
      </c>
      <c r="P830" s="143"/>
      <c r="Q830" s="2"/>
    </row>
    <row r="831">
      <c r="A831" s="129">
        <v>45026.0</v>
      </c>
      <c r="B831" s="129">
        <v>44977.0</v>
      </c>
      <c r="C831" s="128">
        <v>2023.0</v>
      </c>
      <c r="D831" s="128">
        <v>4.0</v>
      </c>
      <c r="E831" s="128">
        <v>2.0</v>
      </c>
      <c r="F831" s="128">
        <v>2023.0</v>
      </c>
      <c r="G831" s="128">
        <v>4.0</v>
      </c>
      <c r="H831" s="128">
        <v>10.0</v>
      </c>
      <c r="I831" s="128" t="s">
        <v>83</v>
      </c>
      <c r="J831" s="99"/>
      <c r="K831" s="99"/>
      <c r="L831" s="141" t="str">
        <f>IF(J831-K831=0,,IFERROR(K831-J831-휴게시간-VLOOKUP(A831,지정휴게시간,2,FALSE),K831-J831-휴게시간))</f>
        <v/>
      </c>
      <c r="M831" s="142" t="str">
        <f>IFERROR(VLOOKUP(Text(A831,"m월 d일"),양력휴일,2,FALSE),IFERROR(VLOOKUP(Text(B831,"m월 d일"),음력휴일,2,FALSE),IFERROR(VLOOKUP(A831,양력지정휴일,2,FALSE), IFERROR(VLOOKUP(B831,음력지정휴일,2,FALSE), ""))))</f>
        <v/>
      </c>
      <c r="N831" s="128"/>
      <c r="O831" s="128" t="str">
        <f>IFERROR(VLOOKUP(N831,연차지정일수,2,FALSE),"")</f>
        <v/>
      </c>
      <c r="P831" s="143"/>
      <c r="Q831" s="2"/>
    </row>
    <row r="832">
      <c r="A832" s="129">
        <v>45027.0</v>
      </c>
      <c r="B832" s="129">
        <v>44978.0</v>
      </c>
      <c r="C832" s="128">
        <v>2023.0</v>
      </c>
      <c r="D832" s="128">
        <v>4.0</v>
      </c>
      <c r="E832" s="128">
        <v>2.0</v>
      </c>
      <c r="F832" s="128">
        <v>2023.0</v>
      </c>
      <c r="G832" s="128">
        <v>4.0</v>
      </c>
      <c r="H832" s="128">
        <v>11.0</v>
      </c>
      <c r="I832" s="128" t="s">
        <v>160</v>
      </c>
      <c r="J832" s="99"/>
      <c r="K832" s="99"/>
      <c r="L832" s="141" t="str">
        <f>IF(J832-K832=0,,IFERROR(K832-J832-휴게시간-VLOOKUP(A832,지정휴게시간,2,FALSE),K832-J832-휴게시간))</f>
        <v/>
      </c>
      <c r="M832" s="142" t="str">
        <f>IFERROR(VLOOKUP(Text(A832,"m월 d일"),양력휴일,2,FALSE),IFERROR(VLOOKUP(Text(B832,"m월 d일"),음력휴일,2,FALSE),IFERROR(VLOOKUP(A832,양력지정휴일,2,FALSE), IFERROR(VLOOKUP(B832,음력지정휴일,2,FALSE), ""))))</f>
        <v/>
      </c>
      <c r="N832" s="128"/>
      <c r="O832" s="128" t="str">
        <f>IFERROR(VLOOKUP(N832,연차지정일수,2,FALSE),"")</f>
        <v/>
      </c>
      <c r="P832" s="143"/>
      <c r="Q832" s="2"/>
    </row>
    <row r="833">
      <c r="A833" s="129">
        <v>45028.0</v>
      </c>
      <c r="B833" s="129">
        <v>44979.0</v>
      </c>
      <c r="C833" s="128">
        <v>2023.0</v>
      </c>
      <c r="D833" s="128">
        <v>4.0</v>
      </c>
      <c r="E833" s="128">
        <v>2.0</v>
      </c>
      <c r="F833" s="128">
        <v>2023.0</v>
      </c>
      <c r="G833" s="128">
        <v>4.0</v>
      </c>
      <c r="H833" s="128">
        <v>12.0</v>
      </c>
      <c r="I833" s="128" t="s">
        <v>161</v>
      </c>
      <c r="J833" s="99"/>
      <c r="K833" s="99"/>
      <c r="L833" s="141" t="str">
        <f>IF(J833-K833=0,,IFERROR(K833-J833-휴게시간-VLOOKUP(A833,지정휴게시간,2,FALSE),K833-J833-휴게시간))</f>
        <v/>
      </c>
      <c r="M833" s="142" t="str">
        <f>IFERROR(VLOOKUP(Text(A833,"m월 d일"),양력휴일,2,FALSE),IFERROR(VLOOKUP(Text(B833,"m월 d일"),음력휴일,2,FALSE),IFERROR(VLOOKUP(A833,양력지정휴일,2,FALSE), IFERROR(VLOOKUP(B833,음력지정휴일,2,FALSE), ""))))</f>
        <v/>
      </c>
      <c r="N833" s="128"/>
      <c r="O833" s="128" t="str">
        <f>IFERROR(VLOOKUP(N833,연차지정일수,2,FALSE),"")</f>
        <v/>
      </c>
      <c r="P833" s="143"/>
      <c r="Q833" s="2"/>
    </row>
    <row r="834">
      <c r="A834" s="129">
        <v>45029.0</v>
      </c>
      <c r="B834" s="129">
        <v>44980.0</v>
      </c>
      <c r="C834" s="128">
        <v>2023.0</v>
      </c>
      <c r="D834" s="128">
        <v>4.0</v>
      </c>
      <c r="E834" s="128">
        <v>2.0</v>
      </c>
      <c r="F834" s="128">
        <v>2023.0</v>
      </c>
      <c r="G834" s="128">
        <v>4.0</v>
      </c>
      <c r="H834" s="128">
        <v>13.0</v>
      </c>
      <c r="I834" s="128" t="s">
        <v>162</v>
      </c>
      <c r="J834" s="99"/>
      <c r="K834" s="99"/>
      <c r="L834" s="141" t="str">
        <f>IF(J834-K834=0,,IFERROR(K834-J834-휴게시간-VLOOKUP(A834,지정휴게시간,2,FALSE),K834-J834-휴게시간))</f>
        <v/>
      </c>
      <c r="M834" s="142" t="str">
        <f>IFERROR(VLOOKUP(Text(A834,"m월 d일"),양력휴일,2,FALSE),IFERROR(VLOOKUP(Text(B834,"m월 d일"),음력휴일,2,FALSE),IFERROR(VLOOKUP(A834,양력지정휴일,2,FALSE), IFERROR(VLOOKUP(B834,음력지정휴일,2,FALSE), ""))))</f>
        <v/>
      </c>
      <c r="N834" s="128"/>
      <c r="O834" s="128" t="str">
        <f>IFERROR(VLOOKUP(N834,연차지정일수,2,FALSE),"")</f>
        <v/>
      </c>
      <c r="P834" s="143"/>
      <c r="Q834" s="2"/>
    </row>
    <row r="835">
      <c r="A835" s="129">
        <v>45030.0</v>
      </c>
      <c r="B835" s="129">
        <v>44981.0</v>
      </c>
      <c r="C835" s="128">
        <v>2023.0</v>
      </c>
      <c r="D835" s="128">
        <v>4.0</v>
      </c>
      <c r="E835" s="128">
        <v>2.0</v>
      </c>
      <c r="F835" s="128">
        <v>2023.0</v>
      </c>
      <c r="G835" s="128">
        <v>4.0</v>
      </c>
      <c r="H835" s="128">
        <v>14.0</v>
      </c>
      <c r="I835" s="128" t="s">
        <v>158</v>
      </c>
      <c r="J835" s="99"/>
      <c r="K835" s="99"/>
      <c r="L835" s="141" t="str">
        <f>IF(J835-K835=0,,IFERROR(K835-J835-휴게시간-VLOOKUP(A835,지정휴게시간,2,FALSE),K835-J835-휴게시간))</f>
        <v/>
      </c>
      <c r="M835" s="142" t="str">
        <f>IFERROR(VLOOKUP(Text(A835,"m월 d일"),양력휴일,2,FALSE),IFERROR(VLOOKUP(Text(B835,"m월 d일"),음력휴일,2,FALSE),IFERROR(VLOOKUP(A835,양력지정휴일,2,FALSE), IFERROR(VLOOKUP(B835,음력지정휴일,2,FALSE), ""))))</f>
        <v/>
      </c>
      <c r="N835" s="128"/>
      <c r="O835" s="128" t="str">
        <f>IFERROR(VLOOKUP(N835,연차지정일수,2,FALSE),"")</f>
        <v/>
      </c>
      <c r="P835" s="143"/>
      <c r="Q835" s="2"/>
    </row>
    <row r="836">
      <c r="A836" s="129">
        <v>45031.0</v>
      </c>
      <c r="B836" s="129">
        <v>44982.0</v>
      </c>
      <c r="C836" s="128">
        <v>2023.0</v>
      </c>
      <c r="D836" s="128">
        <v>4.0</v>
      </c>
      <c r="E836" s="128">
        <v>2.0</v>
      </c>
      <c r="F836" s="128">
        <v>2023.0</v>
      </c>
      <c r="G836" s="128">
        <v>4.0</v>
      </c>
      <c r="H836" s="128">
        <v>15.0</v>
      </c>
      <c r="I836" s="128" t="s">
        <v>159</v>
      </c>
      <c r="J836" s="99"/>
      <c r="K836" s="99"/>
      <c r="L836" s="141" t="str">
        <f>IF(J836-K836=0,,IFERROR(K836-J836-휴게시간-VLOOKUP(A836,지정휴게시간,2,FALSE),K836-J836-휴게시간))</f>
        <v/>
      </c>
      <c r="M836" s="142" t="str">
        <f>IFERROR(VLOOKUP(Text(A836,"m월 d일"),양력휴일,2,FALSE),IFERROR(VLOOKUP(Text(B836,"m월 d일"),음력휴일,2,FALSE),IFERROR(VLOOKUP(A836,양력지정휴일,2,FALSE), IFERROR(VLOOKUP(B836,음력지정휴일,2,FALSE), ""))))</f>
        <v/>
      </c>
      <c r="N836" s="128"/>
      <c r="O836" s="128" t="str">
        <f>IFERROR(VLOOKUP(N836,연차지정일수,2,FALSE),"")</f>
        <v/>
      </c>
      <c r="P836" s="143"/>
      <c r="Q836" s="2"/>
    </row>
    <row r="837">
      <c r="A837" s="129">
        <v>45032.0</v>
      </c>
      <c r="B837" s="129">
        <v>44983.0</v>
      </c>
      <c r="C837" s="128">
        <v>2023.0</v>
      </c>
      <c r="D837" s="128">
        <v>4.0</v>
      </c>
      <c r="E837" s="128">
        <v>2.0</v>
      </c>
      <c r="F837" s="128">
        <v>2023.0</v>
      </c>
      <c r="G837" s="128">
        <v>4.0</v>
      </c>
      <c r="H837" s="128">
        <v>16.0</v>
      </c>
      <c r="I837" s="128" t="s">
        <v>156</v>
      </c>
      <c r="J837" s="99"/>
      <c r="K837" s="99"/>
      <c r="L837" s="141" t="str">
        <f>IF(J837-K837=0,,IFERROR(K837-J837-휴게시간-VLOOKUP(A837,지정휴게시간,2,FALSE),K837-J837-휴게시간))</f>
        <v/>
      </c>
      <c r="M837" s="142" t="str">
        <f>IFERROR(VLOOKUP(Text(A837,"m월 d일"),양력휴일,2,FALSE),IFERROR(VLOOKUP(Text(B837,"m월 d일"),음력휴일,2,FALSE),IFERROR(VLOOKUP(A837,양력지정휴일,2,FALSE), IFERROR(VLOOKUP(B837,음력지정휴일,2,FALSE), ""))))</f>
        <v/>
      </c>
      <c r="N837" s="128"/>
      <c r="O837" s="128" t="str">
        <f>IFERROR(VLOOKUP(N837,연차지정일수,2,FALSE),"")</f>
        <v/>
      </c>
      <c r="P837" s="143"/>
      <c r="Q837" s="2"/>
    </row>
    <row r="838">
      <c r="A838" s="129">
        <v>45033.0</v>
      </c>
      <c r="B838" s="129">
        <v>44984.0</v>
      </c>
      <c r="C838" s="128">
        <v>2023.0</v>
      </c>
      <c r="D838" s="128">
        <v>4.0</v>
      </c>
      <c r="E838" s="128">
        <v>3.0</v>
      </c>
      <c r="F838" s="128">
        <v>2023.0</v>
      </c>
      <c r="G838" s="128">
        <v>4.0</v>
      </c>
      <c r="H838" s="128">
        <v>17.0</v>
      </c>
      <c r="I838" s="128" t="s">
        <v>83</v>
      </c>
      <c r="J838" s="99"/>
      <c r="K838" s="99"/>
      <c r="L838" s="141" t="str">
        <f>IF(J838-K838=0,,IFERROR(K838-J838-휴게시간-VLOOKUP(A838,지정휴게시간,2,FALSE),K838-J838-휴게시간))</f>
        <v/>
      </c>
      <c r="M838" s="142" t="str">
        <f>IFERROR(VLOOKUP(Text(A838,"m월 d일"),양력휴일,2,FALSE),IFERROR(VLOOKUP(Text(B838,"m월 d일"),음력휴일,2,FALSE),IFERROR(VLOOKUP(A838,양력지정휴일,2,FALSE), IFERROR(VLOOKUP(B838,음력지정휴일,2,FALSE), ""))))</f>
        <v/>
      </c>
      <c r="N838" s="128"/>
      <c r="O838" s="128" t="str">
        <f>IFERROR(VLOOKUP(N838,연차지정일수,2,FALSE),"")</f>
        <v/>
      </c>
      <c r="P838" s="143"/>
      <c r="Q838" s="2"/>
    </row>
    <row r="839">
      <c r="A839" s="129">
        <v>45034.0</v>
      </c>
      <c r="B839" s="129">
        <v>44985.0</v>
      </c>
      <c r="C839" s="128">
        <v>2023.0</v>
      </c>
      <c r="D839" s="128">
        <v>4.0</v>
      </c>
      <c r="E839" s="128">
        <v>3.0</v>
      </c>
      <c r="F839" s="128">
        <v>2023.0</v>
      </c>
      <c r="G839" s="128">
        <v>4.0</v>
      </c>
      <c r="H839" s="128">
        <v>18.0</v>
      </c>
      <c r="I839" s="128" t="s">
        <v>160</v>
      </c>
      <c r="J839" s="99"/>
      <c r="K839" s="99"/>
      <c r="L839" s="141" t="str">
        <f>IF(J839-K839=0,,IFERROR(K839-J839-휴게시간-VLOOKUP(A839,지정휴게시간,2,FALSE),K839-J839-휴게시간))</f>
        <v/>
      </c>
      <c r="M839" s="142" t="str">
        <f>IFERROR(VLOOKUP(Text(A839,"m월 d일"),양력휴일,2,FALSE),IFERROR(VLOOKUP(Text(B839,"m월 d일"),음력휴일,2,FALSE),IFERROR(VLOOKUP(A839,양력지정휴일,2,FALSE), IFERROR(VLOOKUP(B839,음력지정휴일,2,FALSE), ""))))</f>
        <v/>
      </c>
      <c r="N839" s="128"/>
      <c r="O839" s="128" t="str">
        <f>IFERROR(VLOOKUP(N839,연차지정일수,2,FALSE),"")</f>
        <v/>
      </c>
      <c r="P839" s="143"/>
      <c r="Q839" s="2"/>
    </row>
    <row r="840">
      <c r="A840" s="129">
        <v>45035.0</v>
      </c>
      <c r="B840" s="129" t="s">
        <v>166</v>
      </c>
      <c r="C840" s="128">
        <v>2023.0</v>
      </c>
      <c r="D840" s="128">
        <v>4.0</v>
      </c>
      <c r="E840" s="128">
        <v>3.0</v>
      </c>
      <c r="F840" s="128">
        <v>2023.0</v>
      </c>
      <c r="G840" s="128">
        <v>4.0</v>
      </c>
      <c r="H840" s="128">
        <v>19.0</v>
      </c>
      <c r="I840" s="128" t="s">
        <v>161</v>
      </c>
      <c r="J840" s="99"/>
      <c r="K840" s="99"/>
      <c r="L840" s="141" t="str">
        <f>IF(J840-K840=0,,IFERROR(K840-J840-휴게시간-VLOOKUP(A840,지정휴게시간,2,FALSE),K840-J840-휴게시간))</f>
        <v/>
      </c>
      <c r="M840" s="142" t="str">
        <f>IFERROR(VLOOKUP(Text(A840,"m월 d일"),양력휴일,2,FALSE),IFERROR(VLOOKUP(Text(B840,"m월 d일"),음력휴일,2,FALSE),IFERROR(VLOOKUP(A840,양력지정휴일,2,FALSE), IFERROR(VLOOKUP(B840,음력지정휴일,2,FALSE), ""))))</f>
        <v/>
      </c>
      <c r="N840" s="128"/>
      <c r="O840" s="128" t="str">
        <f>IFERROR(VLOOKUP(N840,연차지정일수,2,FALSE),"")</f>
        <v/>
      </c>
      <c r="P840" s="143"/>
      <c r="Q840" s="2"/>
    </row>
    <row r="841">
      <c r="A841" s="129">
        <v>45036.0</v>
      </c>
      <c r="B841" s="129">
        <v>44986.0</v>
      </c>
      <c r="C841" s="128">
        <v>2023.0</v>
      </c>
      <c r="D841" s="128">
        <v>4.0</v>
      </c>
      <c r="E841" s="128">
        <v>3.0</v>
      </c>
      <c r="F841" s="128">
        <v>2023.0</v>
      </c>
      <c r="G841" s="128">
        <v>4.0</v>
      </c>
      <c r="H841" s="128">
        <v>20.0</v>
      </c>
      <c r="I841" s="128" t="s">
        <v>162</v>
      </c>
      <c r="J841" s="99"/>
      <c r="K841" s="99"/>
      <c r="L841" s="141" t="str">
        <f>IF(J841-K841=0,,IFERROR(K841-J841-휴게시간-VLOOKUP(A841,지정휴게시간,2,FALSE),K841-J841-휴게시간))</f>
        <v/>
      </c>
      <c r="M841" s="142" t="str">
        <f>IFERROR(VLOOKUP(Text(A841,"m월 d일"),양력휴일,2,FALSE),IFERROR(VLOOKUP(Text(B841,"m월 d일"),음력휴일,2,FALSE),IFERROR(VLOOKUP(A841,양력지정휴일,2,FALSE), IFERROR(VLOOKUP(B841,음력지정휴일,2,FALSE), ""))))</f>
        <v/>
      </c>
      <c r="N841" s="128"/>
      <c r="O841" s="128" t="str">
        <f>IFERROR(VLOOKUP(N841,연차지정일수,2,FALSE),"")</f>
        <v/>
      </c>
      <c r="P841" s="143"/>
      <c r="Q841" s="2"/>
    </row>
    <row r="842">
      <c r="A842" s="129">
        <v>45037.0</v>
      </c>
      <c r="B842" s="129">
        <v>44987.0</v>
      </c>
      <c r="C842" s="128">
        <v>2023.0</v>
      </c>
      <c r="D842" s="128">
        <v>4.0</v>
      </c>
      <c r="E842" s="128">
        <v>3.0</v>
      </c>
      <c r="F842" s="128">
        <v>2023.0</v>
      </c>
      <c r="G842" s="128">
        <v>4.0</v>
      </c>
      <c r="H842" s="128">
        <v>21.0</v>
      </c>
      <c r="I842" s="128" t="s">
        <v>158</v>
      </c>
      <c r="J842" s="99"/>
      <c r="K842" s="99"/>
      <c r="L842" s="141" t="str">
        <f>IF(J842-K842=0,,IFERROR(K842-J842-휴게시간-VLOOKUP(A842,지정휴게시간,2,FALSE),K842-J842-휴게시간))</f>
        <v/>
      </c>
      <c r="M842" s="142" t="str">
        <f>IFERROR(VLOOKUP(Text(A842,"m월 d일"),양력휴일,2,FALSE),IFERROR(VLOOKUP(Text(B842,"m월 d일"),음력휴일,2,FALSE),IFERROR(VLOOKUP(A842,양력지정휴일,2,FALSE), IFERROR(VLOOKUP(B842,음력지정휴일,2,FALSE), ""))))</f>
        <v/>
      </c>
      <c r="N842" s="128"/>
      <c r="O842" s="128" t="str">
        <f>IFERROR(VLOOKUP(N842,연차지정일수,2,FALSE),"")</f>
        <v/>
      </c>
      <c r="P842" s="143"/>
      <c r="Q842" s="2"/>
    </row>
    <row r="843">
      <c r="A843" s="129">
        <v>45038.0</v>
      </c>
      <c r="B843" s="129">
        <v>44988.0</v>
      </c>
      <c r="C843" s="128">
        <v>2023.0</v>
      </c>
      <c r="D843" s="128">
        <v>4.0</v>
      </c>
      <c r="E843" s="128">
        <v>3.0</v>
      </c>
      <c r="F843" s="128">
        <v>2023.0</v>
      </c>
      <c r="G843" s="128">
        <v>4.0</v>
      </c>
      <c r="H843" s="128">
        <v>22.0</v>
      </c>
      <c r="I843" s="128" t="s">
        <v>159</v>
      </c>
      <c r="J843" s="99"/>
      <c r="K843" s="99"/>
      <c r="L843" s="141" t="str">
        <f>IF(J843-K843=0,,IFERROR(K843-J843-휴게시간-VLOOKUP(A843,지정휴게시간,2,FALSE),K843-J843-휴게시간))</f>
        <v/>
      </c>
      <c r="M843" s="142" t="str">
        <f>IFERROR(VLOOKUP(Text(A843,"m월 d일"),양력휴일,2,FALSE),IFERROR(VLOOKUP(Text(B843,"m월 d일"),음력휴일,2,FALSE),IFERROR(VLOOKUP(A843,양력지정휴일,2,FALSE), IFERROR(VLOOKUP(B843,음력지정휴일,2,FALSE), ""))))</f>
        <v/>
      </c>
      <c r="N843" s="128"/>
      <c r="O843" s="128" t="str">
        <f>IFERROR(VLOOKUP(N843,연차지정일수,2,FALSE),"")</f>
        <v/>
      </c>
      <c r="P843" s="143"/>
      <c r="Q843" s="2"/>
    </row>
    <row r="844">
      <c r="A844" s="129">
        <v>45039.0</v>
      </c>
      <c r="B844" s="129">
        <v>44989.0</v>
      </c>
      <c r="C844" s="128">
        <v>2023.0</v>
      </c>
      <c r="D844" s="128">
        <v>4.0</v>
      </c>
      <c r="E844" s="128">
        <v>3.0</v>
      </c>
      <c r="F844" s="128">
        <v>2023.0</v>
      </c>
      <c r="G844" s="128">
        <v>4.0</v>
      </c>
      <c r="H844" s="128">
        <v>23.0</v>
      </c>
      <c r="I844" s="128" t="s">
        <v>156</v>
      </c>
      <c r="J844" s="99"/>
      <c r="K844" s="99"/>
      <c r="L844" s="141" t="str">
        <f>IF(J844-K844=0,,IFERROR(K844-J844-휴게시간-VLOOKUP(A844,지정휴게시간,2,FALSE),K844-J844-휴게시간))</f>
        <v/>
      </c>
      <c r="M844" s="142" t="str">
        <f>IFERROR(VLOOKUP(Text(A844,"m월 d일"),양력휴일,2,FALSE),IFERROR(VLOOKUP(Text(B844,"m월 d일"),음력휴일,2,FALSE),IFERROR(VLOOKUP(A844,양력지정휴일,2,FALSE), IFERROR(VLOOKUP(B844,음력지정휴일,2,FALSE), ""))))</f>
        <v/>
      </c>
      <c r="N844" s="128"/>
      <c r="O844" s="128" t="str">
        <f>IFERROR(VLOOKUP(N844,연차지정일수,2,FALSE),"")</f>
        <v/>
      </c>
      <c r="P844" s="143"/>
      <c r="Q844" s="2"/>
    </row>
    <row r="845">
      <c r="A845" s="129">
        <v>45040.0</v>
      </c>
      <c r="B845" s="129">
        <v>44990.0</v>
      </c>
      <c r="C845" s="128">
        <v>2023.0</v>
      </c>
      <c r="D845" s="128">
        <v>4.0</v>
      </c>
      <c r="E845" s="128">
        <v>4.0</v>
      </c>
      <c r="F845" s="128">
        <v>2023.0</v>
      </c>
      <c r="G845" s="128">
        <v>4.0</v>
      </c>
      <c r="H845" s="128">
        <v>24.0</v>
      </c>
      <c r="I845" s="128" t="s">
        <v>83</v>
      </c>
      <c r="J845" s="99"/>
      <c r="K845" s="99"/>
      <c r="L845" s="141" t="str">
        <f>IF(J845-K845=0,,IFERROR(K845-J845-휴게시간-VLOOKUP(A845,지정휴게시간,2,FALSE),K845-J845-휴게시간))</f>
        <v/>
      </c>
      <c r="M845" s="142" t="str">
        <f>IFERROR(VLOOKUP(Text(A845,"m월 d일"),양력휴일,2,FALSE),IFERROR(VLOOKUP(Text(B845,"m월 d일"),음력휴일,2,FALSE),IFERROR(VLOOKUP(A845,양력지정휴일,2,FALSE), IFERROR(VLOOKUP(B845,음력지정휴일,2,FALSE), ""))))</f>
        <v/>
      </c>
      <c r="N845" s="128"/>
      <c r="O845" s="128" t="str">
        <f>IFERROR(VLOOKUP(N845,연차지정일수,2,FALSE),"")</f>
        <v/>
      </c>
      <c r="P845" s="143"/>
      <c r="Q845" s="2"/>
    </row>
    <row r="846">
      <c r="A846" s="129">
        <v>45041.0</v>
      </c>
      <c r="B846" s="129">
        <v>44991.0</v>
      </c>
      <c r="C846" s="128">
        <v>2023.0</v>
      </c>
      <c r="D846" s="128">
        <v>4.0</v>
      </c>
      <c r="E846" s="128">
        <v>4.0</v>
      </c>
      <c r="F846" s="128">
        <v>2023.0</v>
      </c>
      <c r="G846" s="128">
        <v>4.0</v>
      </c>
      <c r="H846" s="128">
        <v>25.0</v>
      </c>
      <c r="I846" s="128" t="s">
        <v>160</v>
      </c>
      <c r="J846" s="99"/>
      <c r="K846" s="99"/>
      <c r="L846" s="141" t="str">
        <f>IF(J846-K846=0,,IFERROR(K846-J846-휴게시간-VLOOKUP(A846,지정휴게시간,2,FALSE),K846-J846-휴게시간))</f>
        <v/>
      </c>
      <c r="M846" s="142" t="str">
        <f>IFERROR(VLOOKUP(Text(A846,"m월 d일"),양력휴일,2,FALSE),IFERROR(VLOOKUP(Text(B846,"m월 d일"),음력휴일,2,FALSE),IFERROR(VLOOKUP(A846,양력지정휴일,2,FALSE), IFERROR(VLOOKUP(B846,음력지정휴일,2,FALSE), ""))))</f>
        <v/>
      </c>
      <c r="N846" s="128"/>
      <c r="O846" s="128" t="str">
        <f>IFERROR(VLOOKUP(N846,연차지정일수,2,FALSE),"")</f>
        <v/>
      </c>
      <c r="P846" s="143"/>
      <c r="Q846" s="2"/>
    </row>
    <row r="847">
      <c r="A847" s="129">
        <v>45042.0</v>
      </c>
      <c r="B847" s="129">
        <v>44992.0</v>
      </c>
      <c r="C847" s="128">
        <v>2023.0</v>
      </c>
      <c r="D847" s="128">
        <v>4.0</v>
      </c>
      <c r="E847" s="128">
        <v>4.0</v>
      </c>
      <c r="F847" s="128">
        <v>2023.0</v>
      </c>
      <c r="G847" s="128">
        <v>4.0</v>
      </c>
      <c r="H847" s="128">
        <v>26.0</v>
      </c>
      <c r="I847" s="128" t="s">
        <v>161</v>
      </c>
      <c r="J847" s="99"/>
      <c r="K847" s="99"/>
      <c r="L847" s="141" t="str">
        <f>IF(J847-K847=0,,IFERROR(K847-J847-휴게시간-VLOOKUP(A847,지정휴게시간,2,FALSE),K847-J847-휴게시간))</f>
        <v/>
      </c>
      <c r="M847" s="142" t="str">
        <f>IFERROR(VLOOKUP(Text(A847,"m월 d일"),양력휴일,2,FALSE),IFERROR(VLOOKUP(Text(B847,"m월 d일"),음력휴일,2,FALSE),IFERROR(VLOOKUP(A847,양력지정휴일,2,FALSE), IFERROR(VLOOKUP(B847,음력지정휴일,2,FALSE), ""))))</f>
        <v/>
      </c>
      <c r="N847" s="128"/>
      <c r="O847" s="128" t="str">
        <f>IFERROR(VLOOKUP(N847,연차지정일수,2,FALSE),"")</f>
        <v/>
      </c>
      <c r="P847" s="143"/>
      <c r="Q847" s="2"/>
    </row>
    <row r="848">
      <c r="A848" s="129">
        <v>45043.0</v>
      </c>
      <c r="B848" s="129">
        <v>44993.0</v>
      </c>
      <c r="C848" s="128">
        <v>2023.0</v>
      </c>
      <c r="D848" s="128">
        <v>4.0</v>
      </c>
      <c r="E848" s="128">
        <v>4.0</v>
      </c>
      <c r="F848" s="128">
        <v>2023.0</v>
      </c>
      <c r="G848" s="128">
        <v>4.0</v>
      </c>
      <c r="H848" s="128">
        <v>27.0</v>
      </c>
      <c r="I848" s="128" t="s">
        <v>162</v>
      </c>
      <c r="J848" s="99"/>
      <c r="K848" s="99"/>
      <c r="L848" s="141" t="str">
        <f>IF(J848-K848=0,,IFERROR(K848-J848-휴게시간-VLOOKUP(A848,지정휴게시간,2,FALSE),K848-J848-휴게시간))</f>
        <v/>
      </c>
      <c r="M848" s="142" t="str">
        <f>IFERROR(VLOOKUP(Text(A848,"m월 d일"),양력휴일,2,FALSE),IFERROR(VLOOKUP(Text(B848,"m월 d일"),음력휴일,2,FALSE),IFERROR(VLOOKUP(A848,양력지정휴일,2,FALSE), IFERROR(VLOOKUP(B848,음력지정휴일,2,FALSE), ""))))</f>
        <v/>
      </c>
      <c r="N848" s="128"/>
      <c r="O848" s="128" t="str">
        <f>IFERROR(VLOOKUP(N848,연차지정일수,2,FALSE),"")</f>
        <v/>
      </c>
      <c r="P848" s="143"/>
      <c r="Q848" s="2"/>
    </row>
    <row r="849">
      <c r="A849" s="129">
        <v>45044.0</v>
      </c>
      <c r="B849" s="129">
        <v>44994.0</v>
      </c>
      <c r="C849" s="128">
        <v>2023.0</v>
      </c>
      <c r="D849" s="128">
        <v>4.0</v>
      </c>
      <c r="E849" s="128">
        <v>4.0</v>
      </c>
      <c r="F849" s="128">
        <v>2023.0</v>
      </c>
      <c r="G849" s="128">
        <v>4.0</v>
      </c>
      <c r="H849" s="128">
        <v>28.0</v>
      </c>
      <c r="I849" s="128" t="s">
        <v>158</v>
      </c>
      <c r="J849" s="99"/>
      <c r="K849" s="99"/>
      <c r="L849" s="141" t="str">
        <f>IF(J849-K849=0,,IFERROR(K849-J849-휴게시간-VLOOKUP(A849,지정휴게시간,2,FALSE),K849-J849-휴게시간))</f>
        <v/>
      </c>
      <c r="M849" s="142" t="str">
        <f>IFERROR(VLOOKUP(Text(A849,"m월 d일"),양력휴일,2,FALSE),IFERROR(VLOOKUP(Text(B849,"m월 d일"),음력휴일,2,FALSE),IFERROR(VLOOKUP(A849,양력지정휴일,2,FALSE), IFERROR(VLOOKUP(B849,음력지정휴일,2,FALSE), ""))))</f>
        <v/>
      </c>
      <c r="N849" s="128"/>
      <c r="O849" s="128" t="str">
        <f>IFERROR(VLOOKUP(N849,연차지정일수,2,FALSE),"")</f>
        <v/>
      </c>
      <c r="P849" s="143"/>
      <c r="Q849" s="2"/>
    </row>
    <row r="850">
      <c r="A850" s="129">
        <v>45045.0</v>
      </c>
      <c r="B850" s="129">
        <v>44995.0</v>
      </c>
      <c r="C850" s="128">
        <v>2023.0</v>
      </c>
      <c r="D850" s="128">
        <v>4.0</v>
      </c>
      <c r="E850" s="128">
        <v>4.0</v>
      </c>
      <c r="F850" s="128">
        <v>2023.0</v>
      </c>
      <c r="G850" s="128">
        <v>4.0</v>
      </c>
      <c r="H850" s="128">
        <v>29.0</v>
      </c>
      <c r="I850" s="128" t="s">
        <v>159</v>
      </c>
      <c r="J850" s="99"/>
      <c r="K850" s="99"/>
      <c r="L850" s="141" t="str">
        <f>IF(J850-K850=0,,IFERROR(K850-J850-휴게시간-VLOOKUP(A850,지정휴게시간,2,FALSE),K850-J850-휴게시간))</f>
        <v/>
      </c>
      <c r="M850" s="142" t="str">
        <f>IFERROR(VLOOKUP(Text(A850,"m월 d일"),양력휴일,2,FALSE),IFERROR(VLOOKUP(Text(B850,"m월 d일"),음력휴일,2,FALSE),IFERROR(VLOOKUP(A850,양력지정휴일,2,FALSE), IFERROR(VLOOKUP(B850,음력지정휴일,2,FALSE), ""))))</f>
        <v/>
      </c>
      <c r="N850" s="128"/>
      <c r="O850" s="128" t="str">
        <f>IFERROR(VLOOKUP(N850,연차지정일수,2,FALSE),"")</f>
        <v/>
      </c>
      <c r="P850" s="143"/>
      <c r="Q850" s="2"/>
    </row>
    <row r="851">
      <c r="A851" s="129">
        <v>45046.0</v>
      </c>
      <c r="B851" s="129">
        <v>44996.0</v>
      </c>
      <c r="C851" s="128">
        <v>2023.0</v>
      </c>
      <c r="D851" s="128">
        <v>4.0</v>
      </c>
      <c r="E851" s="128">
        <v>4.0</v>
      </c>
      <c r="F851" s="128">
        <v>2023.0</v>
      </c>
      <c r="G851" s="128">
        <v>4.0</v>
      </c>
      <c r="H851" s="128">
        <v>30.0</v>
      </c>
      <c r="I851" s="128" t="s">
        <v>156</v>
      </c>
      <c r="J851" s="99"/>
      <c r="K851" s="99"/>
      <c r="L851" s="141" t="str">
        <f>IF(J851-K851=0,,IFERROR(K851-J851-휴게시간-VLOOKUP(A851,지정휴게시간,2,FALSE),K851-J851-휴게시간))</f>
        <v/>
      </c>
      <c r="M851" s="142" t="str">
        <f>IFERROR(VLOOKUP(Text(A851,"m월 d일"),양력휴일,2,FALSE),IFERROR(VLOOKUP(Text(B851,"m월 d일"),음력휴일,2,FALSE),IFERROR(VLOOKUP(A851,양력지정휴일,2,FALSE), IFERROR(VLOOKUP(B851,음력지정휴일,2,FALSE), ""))))</f>
        <v/>
      </c>
      <c r="N851" s="128"/>
      <c r="O851" s="128" t="str">
        <f>IFERROR(VLOOKUP(N851,연차지정일수,2,FALSE),"")</f>
        <v/>
      </c>
      <c r="P851" s="143"/>
      <c r="Q851" s="2"/>
    </row>
    <row r="852">
      <c r="A852" s="129">
        <v>45047.0</v>
      </c>
      <c r="B852" s="129">
        <v>44997.0</v>
      </c>
      <c r="C852" s="128">
        <v>2023.0</v>
      </c>
      <c r="D852" s="128">
        <v>4.0</v>
      </c>
      <c r="E852" s="128">
        <v>1.0</v>
      </c>
      <c r="F852" s="128">
        <v>2023.0</v>
      </c>
      <c r="G852" s="128">
        <v>5.0</v>
      </c>
      <c r="H852" s="128">
        <v>1.0</v>
      </c>
      <c r="I852" s="128" t="s">
        <v>83</v>
      </c>
      <c r="J852" s="99"/>
      <c r="K852" s="99"/>
      <c r="L852" s="141" t="str">
        <f>IF(J852-K852=0,,IFERROR(K852-J852-휴게시간-VLOOKUP(A852,지정휴게시간,2,FALSE),K852-J852-휴게시간))</f>
        <v/>
      </c>
      <c r="M852" s="142" t="str">
        <f>IFERROR(VLOOKUP(Text(A852,"m월 d일"),양력휴일,2,FALSE),IFERROR(VLOOKUP(Text(B852,"m월 d일"),음력휴일,2,FALSE),IFERROR(VLOOKUP(A852,양력지정휴일,2,FALSE), IFERROR(VLOOKUP(B852,음력지정휴일,2,FALSE), ""))))</f>
        <v>근로자의 날</v>
      </c>
      <c r="N852" s="128"/>
      <c r="O852" s="128" t="str">
        <f>IFERROR(VLOOKUP(N852,연차지정일수,2,FALSE),"")</f>
        <v/>
      </c>
      <c r="P852" s="143"/>
      <c r="Q852" s="2"/>
    </row>
    <row r="853">
      <c r="A853" s="129">
        <v>45048.0</v>
      </c>
      <c r="B853" s="129">
        <v>44998.0</v>
      </c>
      <c r="C853" s="128">
        <v>2023.0</v>
      </c>
      <c r="D853" s="128">
        <v>4.0</v>
      </c>
      <c r="E853" s="128">
        <v>1.0</v>
      </c>
      <c r="F853" s="128">
        <v>2023.0</v>
      </c>
      <c r="G853" s="128">
        <v>5.0</v>
      </c>
      <c r="H853" s="128">
        <v>2.0</v>
      </c>
      <c r="I853" s="128" t="s">
        <v>160</v>
      </c>
      <c r="J853" s="99"/>
      <c r="K853" s="99"/>
      <c r="L853" s="141" t="str">
        <f>IF(J853-K853=0,,IFERROR(K853-J853-휴게시간-VLOOKUP(A853,지정휴게시간,2,FALSE),K853-J853-휴게시간))</f>
        <v/>
      </c>
      <c r="M853" s="142" t="str">
        <f>IFERROR(VLOOKUP(Text(A853,"m월 d일"),양력휴일,2,FALSE),IFERROR(VLOOKUP(Text(B853,"m월 d일"),음력휴일,2,FALSE),IFERROR(VLOOKUP(A853,양력지정휴일,2,FALSE), IFERROR(VLOOKUP(B853,음력지정휴일,2,FALSE), ""))))</f>
        <v/>
      </c>
      <c r="N853" s="128"/>
      <c r="O853" s="128" t="str">
        <f>IFERROR(VLOOKUP(N853,연차지정일수,2,FALSE),"")</f>
        <v/>
      </c>
      <c r="P853" s="143"/>
      <c r="Q853" s="2"/>
    </row>
    <row r="854">
      <c r="A854" s="129">
        <v>45049.0</v>
      </c>
      <c r="B854" s="129">
        <v>44999.0</v>
      </c>
      <c r="C854" s="128">
        <v>2023.0</v>
      </c>
      <c r="D854" s="128">
        <v>4.0</v>
      </c>
      <c r="E854" s="128">
        <v>1.0</v>
      </c>
      <c r="F854" s="128">
        <v>2023.0</v>
      </c>
      <c r="G854" s="128">
        <v>5.0</v>
      </c>
      <c r="H854" s="128">
        <v>3.0</v>
      </c>
      <c r="I854" s="128" t="s">
        <v>161</v>
      </c>
      <c r="J854" s="99"/>
      <c r="K854" s="99"/>
      <c r="L854" s="141" t="str">
        <f>IF(J854-K854=0,,IFERROR(K854-J854-휴게시간-VLOOKUP(A854,지정휴게시간,2,FALSE),K854-J854-휴게시간))</f>
        <v/>
      </c>
      <c r="M854" s="142" t="str">
        <f>IFERROR(VLOOKUP(Text(A854,"m월 d일"),양력휴일,2,FALSE),IFERROR(VLOOKUP(Text(B854,"m월 d일"),음력휴일,2,FALSE),IFERROR(VLOOKUP(A854,양력지정휴일,2,FALSE), IFERROR(VLOOKUP(B854,음력지정휴일,2,FALSE), ""))))</f>
        <v/>
      </c>
      <c r="N854" s="128"/>
      <c r="O854" s="128" t="str">
        <f>IFERROR(VLOOKUP(N854,연차지정일수,2,FALSE),"")</f>
        <v/>
      </c>
      <c r="P854" s="143"/>
      <c r="Q854" s="2"/>
    </row>
    <row r="855">
      <c r="A855" s="129">
        <v>45050.0</v>
      </c>
      <c r="B855" s="129">
        <v>45000.0</v>
      </c>
      <c r="C855" s="128">
        <v>2023.0</v>
      </c>
      <c r="D855" s="128">
        <v>4.0</v>
      </c>
      <c r="E855" s="128">
        <v>1.0</v>
      </c>
      <c r="F855" s="128">
        <v>2023.0</v>
      </c>
      <c r="G855" s="128">
        <v>5.0</v>
      </c>
      <c r="H855" s="128">
        <v>4.0</v>
      </c>
      <c r="I855" s="128" t="s">
        <v>162</v>
      </c>
      <c r="J855" s="99"/>
      <c r="K855" s="99"/>
      <c r="L855" s="141" t="str">
        <f>IF(J855-K855=0,,IFERROR(K855-J855-휴게시간-VLOOKUP(A855,지정휴게시간,2,FALSE),K855-J855-휴게시간))</f>
        <v/>
      </c>
      <c r="M855" s="142" t="str">
        <f>IFERROR(VLOOKUP(Text(A855,"m월 d일"),양력휴일,2,FALSE),IFERROR(VLOOKUP(Text(B855,"m월 d일"),음력휴일,2,FALSE),IFERROR(VLOOKUP(A855,양력지정휴일,2,FALSE), IFERROR(VLOOKUP(B855,음력지정휴일,2,FALSE), ""))))</f>
        <v/>
      </c>
      <c r="N855" s="128"/>
      <c r="O855" s="128" t="str">
        <f>IFERROR(VLOOKUP(N855,연차지정일수,2,FALSE),"")</f>
        <v/>
      </c>
      <c r="P855" s="143"/>
      <c r="Q855" s="2"/>
    </row>
    <row r="856">
      <c r="A856" s="129">
        <v>45051.0</v>
      </c>
      <c r="B856" s="129">
        <v>45001.0</v>
      </c>
      <c r="C856" s="128">
        <v>2023.0</v>
      </c>
      <c r="D856" s="128">
        <v>4.0</v>
      </c>
      <c r="E856" s="128">
        <v>1.0</v>
      </c>
      <c r="F856" s="128">
        <v>2023.0</v>
      </c>
      <c r="G856" s="128">
        <v>5.0</v>
      </c>
      <c r="H856" s="128">
        <v>5.0</v>
      </c>
      <c r="I856" s="128" t="s">
        <v>158</v>
      </c>
      <c r="J856" s="99"/>
      <c r="K856" s="99"/>
      <c r="L856" s="141" t="str">
        <f>IF(J856-K856=0,,IFERROR(K856-J856-휴게시간-VLOOKUP(A856,지정휴게시간,2,FALSE),K856-J856-휴게시간))</f>
        <v/>
      </c>
      <c r="M856" s="142" t="str">
        <f>IFERROR(VLOOKUP(Text(A856,"m월 d일"),양력휴일,2,FALSE),IFERROR(VLOOKUP(Text(B856,"m월 d일"),음력휴일,2,FALSE),IFERROR(VLOOKUP(A856,양력지정휴일,2,FALSE), IFERROR(VLOOKUP(B856,음력지정휴일,2,FALSE), ""))))</f>
        <v>어린이날</v>
      </c>
      <c r="N856" s="128"/>
      <c r="O856" s="128" t="str">
        <f>IFERROR(VLOOKUP(N856,연차지정일수,2,FALSE),"")</f>
        <v/>
      </c>
      <c r="P856" s="143"/>
      <c r="Q856" s="2"/>
    </row>
    <row r="857">
      <c r="A857" s="129">
        <v>45052.0</v>
      </c>
      <c r="B857" s="129">
        <v>45002.0</v>
      </c>
      <c r="C857" s="128">
        <v>2023.0</v>
      </c>
      <c r="D857" s="128">
        <v>4.0</v>
      </c>
      <c r="E857" s="128">
        <v>1.0</v>
      </c>
      <c r="F857" s="128">
        <v>2023.0</v>
      </c>
      <c r="G857" s="128">
        <v>5.0</v>
      </c>
      <c r="H857" s="128">
        <v>6.0</v>
      </c>
      <c r="I857" s="128" t="s">
        <v>159</v>
      </c>
      <c r="J857" s="99"/>
      <c r="K857" s="99"/>
      <c r="L857" s="141" t="str">
        <f>IF(J857-K857=0,,IFERROR(K857-J857-휴게시간-VLOOKUP(A857,지정휴게시간,2,FALSE),K857-J857-휴게시간))</f>
        <v/>
      </c>
      <c r="M857" s="142" t="str">
        <f>IFERROR(VLOOKUP(Text(A857,"m월 d일"),양력휴일,2,FALSE),IFERROR(VLOOKUP(Text(B857,"m월 d일"),음력휴일,2,FALSE),IFERROR(VLOOKUP(A857,양력지정휴일,2,FALSE), IFERROR(VLOOKUP(B857,음력지정휴일,2,FALSE), ""))))</f>
        <v/>
      </c>
      <c r="N857" s="128"/>
      <c r="O857" s="128" t="str">
        <f>IFERROR(VLOOKUP(N857,연차지정일수,2,FALSE),"")</f>
        <v/>
      </c>
      <c r="P857" s="143"/>
      <c r="Q857" s="2"/>
    </row>
    <row r="858">
      <c r="A858" s="129">
        <v>45053.0</v>
      </c>
      <c r="B858" s="129">
        <v>45003.0</v>
      </c>
      <c r="C858" s="128">
        <v>2023.0</v>
      </c>
      <c r="D858" s="128">
        <v>4.0</v>
      </c>
      <c r="E858" s="128">
        <v>1.0</v>
      </c>
      <c r="F858" s="128">
        <v>2023.0</v>
      </c>
      <c r="G858" s="128">
        <v>5.0</v>
      </c>
      <c r="H858" s="128">
        <v>7.0</v>
      </c>
      <c r="I858" s="128" t="s">
        <v>156</v>
      </c>
      <c r="J858" s="99"/>
      <c r="K858" s="99"/>
      <c r="L858" s="141" t="str">
        <f>IF(J858-K858=0,,IFERROR(K858-J858-휴게시간-VLOOKUP(A858,지정휴게시간,2,FALSE),K858-J858-휴게시간))</f>
        <v/>
      </c>
      <c r="M858" s="142" t="str">
        <f>IFERROR(VLOOKUP(Text(A858,"m월 d일"),양력휴일,2,FALSE),IFERROR(VLOOKUP(Text(B858,"m월 d일"),음력휴일,2,FALSE),IFERROR(VLOOKUP(A858,양력지정휴일,2,FALSE), IFERROR(VLOOKUP(B858,음력지정휴일,2,FALSE), ""))))</f>
        <v/>
      </c>
      <c r="N858" s="128"/>
      <c r="O858" s="128" t="str">
        <f>IFERROR(VLOOKUP(N858,연차지정일수,2,FALSE),"")</f>
        <v/>
      </c>
      <c r="P858" s="143"/>
      <c r="Q858" s="2"/>
    </row>
    <row r="859">
      <c r="A859" s="129">
        <v>45054.0</v>
      </c>
      <c r="B859" s="129">
        <v>45004.0</v>
      </c>
      <c r="C859" s="128">
        <v>2023.0</v>
      </c>
      <c r="D859" s="128">
        <v>5.0</v>
      </c>
      <c r="E859" s="128">
        <v>2.0</v>
      </c>
      <c r="F859" s="128">
        <v>2023.0</v>
      </c>
      <c r="G859" s="128">
        <v>5.0</v>
      </c>
      <c r="H859" s="128">
        <v>8.0</v>
      </c>
      <c r="I859" s="128" t="s">
        <v>83</v>
      </c>
      <c r="J859" s="99"/>
      <c r="K859" s="99"/>
      <c r="L859" s="141" t="str">
        <f>IF(J859-K859=0,,IFERROR(K859-J859-휴게시간-VLOOKUP(A859,지정휴게시간,2,FALSE),K859-J859-휴게시간))</f>
        <v/>
      </c>
      <c r="M859" s="142" t="str">
        <f>IFERROR(VLOOKUP(Text(A859,"m월 d일"),양력휴일,2,FALSE),IFERROR(VLOOKUP(Text(B859,"m월 d일"),음력휴일,2,FALSE),IFERROR(VLOOKUP(A859,양력지정휴일,2,FALSE), IFERROR(VLOOKUP(B859,음력지정휴일,2,FALSE), ""))))</f>
        <v/>
      </c>
      <c r="N859" s="128"/>
      <c r="O859" s="128" t="str">
        <f>IFERROR(VLOOKUP(N859,연차지정일수,2,FALSE),"")</f>
        <v/>
      </c>
      <c r="P859" s="143"/>
      <c r="Q859" s="2"/>
    </row>
    <row r="860">
      <c r="A860" s="129">
        <v>45055.0</v>
      </c>
      <c r="B860" s="129">
        <v>45005.0</v>
      </c>
      <c r="C860" s="128">
        <v>2023.0</v>
      </c>
      <c r="D860" s="128">
        <v>5.0</v>
      </c>
      <c r="E860" s="128">
        <v>2.0</v>
      </c>
      <c r="F860" s="128">
        <v>2023.0</v>
      </c>
      <c r="G860" s="128">
        <v>5.0</v>
      </c>
      <c r="H860" s="128">
        <v>9.0</v>
      </c>
      <c r="I860" s="128" t="s">
        <v>160</v>
      </c>
      <c r="J860" s="99"/>
      <c r="K860" s="99"/>
      <c r="L860" s="141" t="str">
        <f>IF(J860-K860=0,,IFERROR(K860-J860-휴게시간-VLOOKUP(A860,지정휴게시간,2,FALSE),K860-J860-휴게시간))</f>
        <v/>
      </c>
      <c r="M860" s="142" t="str">
        <f>IFERROR(VLOOKUP(Text(A860,"m월 d일"),양력휴일,2,FALSE),IFERROR(VLOOKUP(Text(B860,"m월 d일"),음력휴일,2,FALSE),IFERROR(VLOOKUP(A860,양력지정휴일,2,FALSE), IFERROR(VLOOKUP(B860,음력지정휴일,2,FALSE), ""))))</f>
        <v/>
      </c>
      <c r="N860" s="128"/>
      <c r="O860" s="128" t="str">
        <f>IFERROR(VLOOKUP(N860,연차지정일수,2,FALSE),"")</f>
        <v/>
      </c>
      <c r="P860" s="143"/>
      <c r="Q860" s="2"/>
    </row>
    <row r="861">
      <c r="A861" s="129">
        <v>45056.0</v>
      </c>
      <c r="B861" s="129">
        <v>45006.0</v>
      </c>
      <c r="C861" s="128">
        <v>2023.0</v>
      </c>
      <c r="D861" s="128">
        <v>5.0</v>
      </c>
      <c r="E861" s="128">
        <v>2.0</v>
      </c>
      <c r="F861" s="128">
        <v>2023.0</v>
      </c>
      <c r="G861" s="128">
        <v>5.0</v>
      </c>
      <c r="H861" s="128">
        <v>10.0</v>
      </c>
      <c r="I861" s="128" t="s">
        <v>161</v>
      </c>
      <c r="J861" s="99"/>
      <c r="K861" s="99"/>
      <c r="L861" s="141" t="str">
        <f>IF(J861-K861=0,,IFERROR(K861-J861-휴게시간-VLOOKUP(A861,지정휴게시간,2,FALSE),K861-J861-휴게시간))</f>
        <v/>
      </c>
      <c r="M861" s="142" t="str">
        <f>IFERROR(VLOOKUP(Text(A861,"m월 d일"),양력휴일,2,FALSE),IFERROR(VLOOKUP(Text(B861,"m월 d일"),음력휴일,2,FALSE),IFERROR(VLOOKUP(A861,양력지정휴일,2,FALSE), IFERROR(VLOOKUP(B861,음력지정휴일,2,FALSE), ""))))</f>
        <v/>
      </c>
      <c r="N861" s="128"/>
      <c r="O861" s="128" t="str">
        <f>IFERROR(VLOOKUP(N861,연차지정일수,2,FALSE),"")</f>
        <v/>
      </c>
      <c r="P861" s="143"/>
      <c r="Q861" s="2"/>
    </row>
    <row r="862">
      <c r="A862" s="129">
        <v>45057.0</v>
      </c>
      <c r="B862" s="129">
        <v>45007.0</v>
      </c>
      <c r="C862" s="128">
        <v>2023.0</v>
      </c>
      <c r="D862" s="128">
        <v>5.0</v>
      </c>
      <c r="E862" s="128">
        <v>2.0</v>
      </c>
      <c r="F862" s="128">
        <v>2023.0</v>
      </c>
      <c r="G862" s="128">
        <v>5.0</v>
      </c>
      <c r="H862" s="128">
        <v>11.0</v>
      </c>
      <c r="I862" s="128" t="s">
        <v>162</v>
      </c>
      <c r="J862" s="99"/>
      <c r="K862" s="99"/>
      <c r="L862" s="141" t="str">
        <f>IF(J862-K862=0,,IFERROR(K862-J862-휴게시간-VLOOKUP(A862,지정휴게시간,2,FALSE),K862-J862-휴게시간))</f>
        <v/>
      </c>
      <c r="M862" s="142" t="str">
        <f>IFERROR(VLOOKUP(Text(A862,"m월 d일"),양력휴일,2,FALSE),IFERROR(VLOOKUP(Text(B862,"m월 d일"),음력휴일,2,FALSE),IFERROR(VLOOKUP(A862,양력지정휴일,2,FALSE), IFERROR(VLOOKUP(B862,음력지정휴일,2,FALSE), ""))))</f>
        <v/>
      </c>
      <c r="N862" s="128"/>
      <c r="O862" s="128" t="str">
        <f>IFERROR(VLOOKUP(N862,연차지정일수,2,FALSE),"")</f>
        <v/>
      </c>
      <c r="P862" s="143"/>
      <c r="Q862" s="2"/>
    </row>
    <row r="863">
      <c r="A863" s="129">
        <v>45058.0</v>
      </c>
      <c r="B863" s="129">
        <v>45008.0</v>
      </c>
      <c r="C863" s="128">
        <v>2023.0</v>
      </c>
      <c r="D863" s="128">
        <v>5.0</v>
      </c>
      <c r="E863" s="128">
        <v>2.0</v>
      </c>
      <c r="F863" s="128">
        <v>2023.0</v>
      </c>
      <c r="G863" s="128">
        <v>5.0</v>
      </c>
      <c r="H863" s="128">
        <v>12.0</v>
      </c>
      <c r="I863" s="128" t="s">
        <v>158</v>
      </c>
      <c r="J863" s="99"/>
      <c r="K863" s="99"/>
      <c r="L863" s="141" t="str">
        <f>IF(J863-K863=0,,IFERROR(K863-J863-휴게시간-VLOOKUP(A863,지정휴게시간,2,FALSE),K863-J863-휴게시간))</f>
        <v/>
      </c>
      <c r="M863" s="142" t="str">
        <f>IFERROR(VLOOKUP(Text(A863,"m월 d일"),양력휴일,2,FALSE),IFERROR(VLOOKUP(Text(B863,"m월 d일"),음력휴일,2,FALSE),IFERROR(VLOOKUP(A863,양력지정휴일,2,FALSE), IFERROR(VLOOKUP(B863,음력지정휴일,2,FALSE), ""))))</f>
        <v/>
      </c>
      <c r="N863" s="128"/>
      <c r="O863" s="128" t="str">
        <f>IFERROR(VLOOKUP(N863,연차지정일수,2,FALSE),"")</f>
        <v/>
      </c>
      <c r="P863" s="143"/>
      <c r="Q863" s="2"/>
    </row>
    <row r="864">
      <c r="A864" s="129">
        <v>45059.0</v>
      </c>
      <c r="B864" s="129">
        <v>45009.0</v>
      </c>
      <c r="C864" s="128">
        <v>2023.0</v>
      </c>
      <c r="D864" s="128">
        <v>5.0</v>
      </c>
      <c r="E864" s="128">
        <v>2.0</v>
      </c>
      <c r="F864" s="128">
        <v>2023.0</v>
      </c>
      <c r="G864" s="128">
        <v>5.0</v>
      </c>
      <c r="H864" s="128">
        <v>13.0</v>
      </c>
      <c r="I864" s="128" t="s">
        <v>159</v>
      </c>
      <c r="J864" s="99"/>
      <c r="K864" s="99"/>
      <c r="L864" s="141" t="str">
        <f>IF(J864-K864=0,,IFERROR(K864-J864-휴게시간-VLOOKUP(A864,지정휴게시간,2,FALSE),K864-J864-휴게시간))</f>
        <v/>
      </c>
      <c r="M864" s="142" t="str">
        <f>IFERROR(VLOOKUP(Text(A864,"m월 d일"),양력휴일,2,FALSE),IFERROR(VLOOKUP(Text(B864,"m월 d일"),음력휴일,2,FALSE),IFERROR(VLOOKUP(A864,양력지정휴일,2,FALSE), IFERROR(VLOOKUP(B864,음력지정휴일,2,FALSE), ""))))</f>
        <v/>
      </c>
      <c r="N864" s="128"/>
      <c r="O864" s="128" t="str">
        <f>IFERROR(VLOOKUP(N864,연차지정일수,2,FALSE),"")</f>
        <v/>
      </c>
      <c r="P864" s="143"/>
      <c r="Q864" s="2"/>
    </row>
    <row r="865">
      <c r="A865" s="129">
        <v>45060.0</v>
      </c>
      <c r="B865" s="129">
        <v>45010.0</v>
      </c>
      <c r="C865" s="128">
        <v>2023.0</v>
      </c>
      <c r="D865" s="128">
        <v>5.0</v>
      </c>
      <c r="E865" s="128">
        <v>2.0</v>
      </c>
      <c r="F865" s="128">
        <v>2023.0</v>
      </c>
      <c r="G865" s="128">
        <v>5.0</v>
      </c>
      <c r="H865" s="128">
        <v>14.0</v>
      </c>
      <c r="I865" s="128" t="s">
        <v>156</v>
      </c>
      <c r="J865" s="99"/>
      <c r="K865" s="99"/>
      <c r="L865" s="141" t="str">
        <f>IF(J865-K865=0,,IFERROR(K865-J865-휴게시간-VLOOKUP(A865,지정휴게시간,2,FALSE),K865-J865-휴게시간))</f>
        <v/>
      </c>
      <c r="M865" s="142" t="str">
        <f>IFERROR(VLOOKUP(Text(A865,"m월 d일"),양력휴일,2,FALSE),IFERROR(VLOOKUP(Text(B865,"m월 d일"),음력휴일,2,FALSE),IFERROR(VLOOKUP(A865,양력지정휴일,2,FALSE), IFERROR(VLOOKUP(B865,음력지정휴일,2,FALSE), ""))))</f>
        <v/>
      </c>
      <c r="N865" s="128"/>
      <c r="O865" s="128" t="str">
        <f>IFERROR(VLOOKUP(N865,연차지정일수,2,FALSE),"")</f>
        <v/>
      </c>
      <c r="P865" s="143"/>
      <c r="Q865" s="2"/>
    </row>
    <row r="866">
      <c r="A866" s="129">
        <v>45061.0</v>
      </c>
      <c r="B866" s="129">
        <v>45011.0</v>
      </c>
      <c r="C866" s="128">
        <v>2023.0</v>
      </c>
      <c r="D866" s="128">
        <v>5.0</v>
      </c>
      <c r="E866" s="128">
        <v>3.0</v>
      </c>
      <c r="F866" s="128">
        <v>2023.0</v>
      </c>
      <c r="G866" s="128">
        <v>5.0</v>
      </c>
      <c r="H866" s="128">
        <v>15.0</v>
      </c>
      <c r="I866" s="128" t="s">
        <v>83</v>
      </c>
      <c r="J866" s="99"/>
      <c r="K866" s="99"/>
      <c r="L866" s="141" t="str">
        <f>IF(J866-K866=0,,IFERROR(K866-J866-휴게시간-VLOOKUP(A866,지정휴게시간,2,FALSE),K866-J866-휴게시간))</f>
        <v/>
      </c>
      <c r="M866" s="142" t="str">
        <f>IFERROR(VLOOKUP(Text(A866,"m월 d일"),양력휴일,2,FALSE),IFERROR(VLOOKUP(Text(B866,"m월 d일"),음력휴일,2,FALSE),IFERROR(VLOOKUP(A866,양력지정휴일,2,FALSE), IFERROR(VLOOKUP(B866,음력지정휴일,2,FALSE), ""))))</f>
        <v/>
      </c>
      <c r="N866" s="128"/>
      <c r="O866" s="128" t="str">
        <f>IFERROR(VLOOKUP(N866,연차지정일수,2,FALSE),"")</f>
        <v/>
      </c>
      <c r="P866" s="143"/>
      <c r="Q866" s="2"/>
    </row>
    <row r="867">
      <c r="A867" s="129">
        <v>45062.0</v>
      </c>
      <c r="B867" s="129">
        <v>45012.0</v>
      </c>
      <c r="C867" s="128">
        <v>2023.0</v>
      </c>
      <c r="D867" s="128">
        <v>5.0</v>
      </c>
      <c r="E867" s="128">
        <v>3.0</v>
      </c>
      <c r="F867" s="128">
        <v>2023.0</v>
      </c>
      <c r="G867" s="128">
        <v>5.0</v>
      </c>
      <c r="H867" s="128">
        <v>16.0</v>
      </c>
      <c r="I867" s="128" t="s">
        <v>160</v>
      </c>
      <c r="J867" s="99"/>
      <c r="K867" s="99"/>
      <c r="L867" s="141" t="str">
        <f>IF(J867-K867=0,,IFERROR(K867-J867-휴게시간-VLOOKUP(A867,지정휴게시간,2,FALSE),K867-J867-휴게시간))</f>
        <v/>
      </c>
      <c r="M867" s="142" t="str">
        <f>IFERROR(VLOOKUP(Text(A867,"m월 d일"),양력휴일,2,FALSE),IFERROR(VLOOKUP(Text(B867,"m월 d일"),음력휴일,2,FALSE),IFERROR(VLOOKUP(A867,양력지정휴일,2,FALSE), IFERROR(VLOOKUP(B867,음력지정휴일,2,FALSE), ""))))</f>
        <v/>
      </c>
      <c r="N867" s="128"/>
      <c r="O867" s="128" t="str">
        <f>IFERROR(VLOOKUP(N867,연차지정일수,2,FALSE),"")</f>
        <v/>
      </c>
      <c r="P867" s="143"/>
      <c r="Q867" s="2"/>
    </row>
    <row r="868">
      <c r="A868" s="129">
        <v>45063.0</v>
      </c>
      <c r="B868" s="129">
        <v>45013.0</v>
      </c>
      <c r="C868" s="128">
        <v>2023.0</v>
      </c>
      <c r="D868" s="128">
        <v>5.0</v>
      </c>
      <c r="E868" s="128">
        <v>3.0</v>
      </c>
      <c r="F868" s="128">
        <v>2023.0</v>
      </c>
      <c r="G868" s="128">
        <v>5.0</v>
      </c>
      <c r="H868" s="128">
        <v>17.0</v>
      </c>
      <c r="I868" s="128" t="s">
        <v>161</v>
      </c>
      <c r="J868" s="99"/>
      <c r="K868" s="99"/>
      <c r="L868" s="141" t="str">
        <f>IF(J868-K868=0,,IFERROR(K868-J868-휴게시간-VLOOKUP(A868,지정휴게시간,2,FALSE),K868-J868-휴게시간))</f>
        <v/>
      </c>
      <c r="M868" s="142" t="str">
        <f>IFERROR(VLOOKUP(Text(A868,"m월 d일"),양력휴일,2,FALSE),IFERROR(VLOOKUP(Text(B868,"m월 d일"),음력휴일,2,FALSE),IFERROR(VLOOKUP(A868,양력지정휴일,2,FALSE), IFERROR(VLOOKUP(B868,음력지정휴일,2,FALSE), ""))))</f>
        <v/>
      </c>
      <c r="N868" s="128"/>
      <c r="O868" s="128" t="str">
        <f>IFERROR(VLOOKUP(N868,연차지정일수,2,FALSE),"")</f>
        <v/>
      </c>
      <c r="P868" s="143"/>
      <c r="Q868" s="2"/>
    </row>
    <row r="869">
      <c r="A869" s="129">
        <v>45064.0</v>
      </c>
      <c r="B869" s="129">
        <v>45014.0</v>
      </c>
      <c r="C869" s="128">
        <v>2023.0</v>
      </c>
      <c r="D869" s="128">
        <v>5.0</v>
      </c>
      <c r="E869" s="128">
        <v>3.0</v>
      </c>
      <c r="F869" s="128">
        <v>2023.0</v>
      </c>
      <c r="G869" s="128">
        <v>5.0</v>
      </c>
      <c r="H869" s="128">
        <v>18.0</v>
      </c>
      <c r="I869" s="128" t="s">
        <v>162</v>
      </c>
      <c r="J869" s="99"/>
      <c r="K869" s="99"/>
      <c r="L869" s="141" t="str">
        <f>IF(J869-K869=0,,IFERROR(K869-J869-휴게시간-VLOOKUP(A869,지정휴게시간,2,FALSE),K869-J869-휴게시간))</f>
        <v/>
      </c>
      <c r="M869" s="142" t="str">
        <f>IFERROR(VLOOKUP(Text(A869,"m월 d일"),양력휴일,2,FALSE),IFERROR(VLOOKUP(Text(B869,"m월 d일"),음력휴일,2,FALSE),IFERROR(VLOOKUP(A869,양력지정휴일,2,FALSE), IFERROR(VLOOKUP(B869,음력지정휴일,2,FALSE), ""))))</f>
        <v/>
      </c>
      <c r="N869" s="128"/>
      <c r="O869" s="128" t="str">
        <f>IFERROR(VLOOKUP(N869,연차지정일수,2,FALSE),"")</f>
        <v/>
      </c>
      <c r="P869" s="143"/>
      <c r="Q869" s="2"/>
    </row>
    <row r="870">
      <c r="A870" s="129">
        <v>45065.0</v>
      </c>
      <c r="B870" s="129">
        <v>45015.0</v>
      </c>
      <c r="C870" s="128">
        <v>2023.0</v>
      </c>
      <c r="D870" s="128">
        <v>5.0</v>
      </c>
      <c r="E870" s="128">
        <v>3.0</v>
      </c>
      <c r="F870" s="128">
        <v>2023.0</v>
      </c>
      <c r="G870" s="128">
        <v>5.0</v>
      </c>
      <c r="H870" s="128">
        <v>19.0</v>
      </c>
      <c r="I870" s="128" t="s">
        <v>158</v>
      </c>
      <c r="J870" s="99"/>
      <c r="K870" s="99"/>
      <c r="L870" s="141" t="str">
        <f>IF(J870-K870=0,,IFERROR(K870-J870-휴게시간-VLOOKUP(A870,지정휴게시간,2,FALSE),K870-J870-휴게시간))</f>
        <v/>
      </c>
      <c r="M870" s="142" t="str">
        <f>IFERROR(VLOOKUP(Text(A870,"m월 d일"),양력휴일,2,FALSE),IFERROR(VLOOKUP(Text(B870,"m월 d일"),음력휴일,2,FALSE),IFERROR(VLOOKUP(A870,양력지정휴일,2,FALSE), IFERROR(VLOOKUP(B870,음력지정휴일,2,FALSE), ""))))</f>
        <v/>
      </c>
      <c r="N870" s="128"/>
      <c r="O870" s="128" t="str">
        <f>IFERROR(VLOOKUP(N870,연차지정일수,2,FALSE),"")</f>
        <v/>
      </c>
      <c r="P870" s="143"/>
      <c r="Q870" s="2"/>
    </row>
    <row r="871">
      <c r="A871" s="129">
        <v>45066.0</v>
      </c>
      <c r="B871" s="129">
        <v>45017.0</v>
      </c>
      <c r="C871" s="128">
        <v>2023.0</v>
      </c>
      <c r="D871" s="128">
        <v>5.0</v>
      </c>
      <c r="E871" s="128">
        <v>3.0</v>
      </c>
      <c r="F871" s="128">
        <v>2023.0</v>
      </c>
      <c r="G871" s="128">
        <v>5.0</v>
      </c>
      <c r="H871" s="128">
        <v>20.0</v>
      </c>
      <c r="I871" s="128" t="s">
        <v>159</v>
      </c>
      <c r="J871" s="99"/>
      <c r="K871" s="99"/>
      <c r="L871" s="141" t="str">
        <f>IF(J871-K871=0,,IFERROR(K871-J871-휴게시간-VLOOKUP(A871,지정휴게시간,2,FALSE),K871-J871-휴게시간))</f>
        <v/>
      </c>
      <c r="M871" s="142" t="str">
        <f>IFERROR(VLOOKUP(Text(A871,"m월 d일"),양력휴일,2,FALSE),IFERROR(VLOOKUP(Text(B871,"m월 d일"),음력휴일,2,FALSE),IFERROR(VLOOKUP(A871,양력지정휴일,2,FALSE), IFERROR(VLOOKUP(B871,음력지정휴일,2,FALSE), ""))))</f>
        <v/>
      </c>
      <c r="N871" s="128"/>
      <c r="O871" s="128" t="str">
        <f>IFERROR(VLOOKUP(N871,연차지정일수,2,FALSE),"")</f>
        <v/>
      </c>
      <c r="P871" s="143"/>
      <c r="Q871" s="2"/>
    </row>
    <row r="872">
      <c r="A872" s="129">
        <v>45067.0</v>
      </c>
      <c r="B872" s="129">
        <v>45018.0</v>
      </c>
      <c r="C872" s="128">
        <v>2023.0</v>
      </c>
      <c r="D872" s="128">
        <v>5.0</v>
      </c>
      <c r="E872" s="128">
        <v>3.0</v>
      </c>
      <c r="F872" s="128">
        <v>2023.0</v>
      </c>
      <c r="G872" s="128">
        <v>5.0</v>
      </c>
      <c r="H872" s="128">
        <v>21.0</v>
      </c>
      <c r="I872" s="128" t="s">
        <v>156</v>
      </c>
      <c r="J872" s="99"/>
      <c r="K872" s="99"/>
      <c r="L872" s="141" t="str">
        <f>IF(J872-K872=0,,IFERROR(K872-J872-휴게시간-VLOOKUP(A872,지정휴게시간,2,FALSE),K872-J872-휴게시간))</f>
        <v/>
      </c>
      <c r="M872" s="142" t="str">
        <f>IFERROR(VLOOKUP(Text(A872,"m월 d일"),양력휴일,2,FALSE),IFERROR(VLOOKUP(Text(B872,"m월 d일"),음력휴일,2,FALSE),IFERROR(VLOOKUP(A872,양력지정휴일,2,FALSE), IFERROR(VLOOKUP(B872,음력지정휴일,2,FALSE), ""))))</f>
        <v/>
      </c>
      <c r="N872" s="128"/>
      <c r="O872" s="128" t="str">
        <f>IFERROR(VLOOKUP(N872,연차지정일수,2,FALSE),"")</f>
        <v/>
      </c>
      <c r="P872" s="143"/>
      <c r="Q872" s="2"/>
    </row>
    <row r="873">
      <c r="A873" s="129">
        <v>45068.0</v>
      </c>
      <c r="B873" s="129">
        <v>45019.0</v>
      </c>
      <c r="C873" s="128">
        <v>2023.0</v>
      </c>
      <c r="D873" s="128">
        <v>5.0</v>
      </c>
      <c r="E873" s="128">
        <v>4.0</v>
      </c>
      <c r="F873" s="128">
        <v>2023.0</v>
      </c>
      <c r="G873" s="128">
        <v>5.0</v>
      </c>
      <c r="H873" s="128">
        <v>22.0</v>
      </c>
      <c r="I873" s="128" t="s">
        <v>83</v>
      </c>
      <c r="J873" s="99"/>
      <c r="K873" s="99"/>
      <c r="L873" s="141" t="str">
        <f>IF(J873-K873=0,,IFERROR(K873-J873-휴게시간-VLOOKUP(A873,지정휴게시간,2,FALSE),K873-J873-휴게시간))</f>
        <v/>
      </c>
      <c r="M873" s="142" t="str">
        <f>IFERROR(VLOOKUP(Text(A873,"m월 d일"),양력휴일,2,FALSE),IFERROR(VLOOKUP(Text(B873,"m월 d일"),음력휴일,2,FALSE),IFERROR(VLOOKUP(A873,양력지정휴일,2,FALSE), IFERROR(VLOOKUP(B873,음력지정휴일,2,FALSE), ""))))</f>
        <v/>
      </c>
      <c r="N873" s="128"/>
      <c r="O873" s="128" t="str">
        <f>IFERROR(VLOOKUP(N873,연차지정일수,2,FALSE),"")</f>
        <v/>
      </c>
      <c r="P873" s="143"/>
      <c r="Q873" s="2"/>
    </row>
    <row r="874">
      <c r="A874" s="129">
        <v>45069.0</v>
      </c>
      <c r="B874" s="129">
        <v>45020.0</v>
      </c>
      <c r="C874" s="128">
        <v>2023.0</v>
      </c>
      <c r="D874" s="128">
        <v>5.0</v>
      </c>
      <c r="E874" s="128">
        <v>4.0</v>
      </c>
      <c r="F874" s="128">
        <v>2023.0</v>
      </c>
      <c r="G874" s="128">
        <v>5.0</v>
      </c>
      <c r="H874" s="128">
        <v>23.0</v>
      </c>
      <c r="I874" s="128" t="s">
        <v>160</v>
      </c>
      <c r="J874" s="99"/>
      <c r="K874" s="99"/>
      <c r="L874" s="141" t="str">
        <f>IF(J874-K874=0,,IFERROR(K874-J874-휴게시간-VLOOKUP(A874,지정휴게시간,2,FALSE),K874-J874-휴게시간))</f>
        <v/>
      </c>
      <c r="M874" s="142" t="str">
        <f>IFERROR(VLOOKUP(Text(A874,"m월 d일"),양력휴일,2,FALSE),IFERROR(VLOOKUP(Text(B874,"m월 d일"),음력휴일,2,FALSE),IFERROR(VLOOKUP(A874,양력지정휴일,2,FALSE), IFERROR(VLOOKUP(B874,음력지정휴일,2,FALSE), ""))))</f>
        <v/>
      </c>
      <c r="N874" s="128"/>
      <c r="O874" s="128" t="str">
        <f>IFERROR(VLOOKUP(N874,연차지정일수,2,FALSE),"")</f>
        <v/>
      </c>
      <c r="P874" s="143"/>
      <c r="Q874" s="2"/>
    </row>
    <row r="875">
      <c r="A875" s="129">
        <v>45070.0</v>
      </c>
      <c r="B875" s="129">
        <v>45021.0</v>
      </c>
      <c r="C875" s="128">
        <v>2023.0</v>
      </c>
      <c r="D875" s="128">
        <v>5.0</v>
      </c>
      <c r="E875" s="128">
        <v>4.0</v>
      </c>
      <c r="F875" s="128">
        <v>2023.0</v>
      </c>
      <c r="G875" s="128">
        <v>5.0</v>
      </c>
      <c r="H875" s="128">
        <v>24.0</v>
      </c>
      <c r="I875" s="128" t="s">
        <v>161</v>
      </c>
      <c r="J875" s="99"/>
      <c r="K875" s="99"/>
      <c r="L875" s="141" t="str">
        <f>IF(J875-K875=0,,IFERROR(K875-J875-휴게시간-VLOOKUP(A875,지정휴게시간,2,FALSE),K875-J875-휴게시간))</f>
        <v/>
      </c>
      <c r="M875" s="142" t="str">
        <f>IFERROR(VLOOKUP(Text(A875,"m월 d일"),양력휴일,2,FALSE),IFERROR(VLOOKUP(Text(B875,"m월 d일"),음력휴일,2,FALSE),IFERROR(VLOOKUP(A875,양력지정휴일,2,FALSE), IFERROR(VLOOKUP(B875,음력지정휴일,2,FALSE), ""))))</f>
        <v/>
      </c>
      <c r="N875" s="128"/>
      <c r="O875" s="128" t="str">
        <f>IFERROR(VLOOKUP(N875,연차지정일수,2,FALSE),"")</f>
        <v/>
      </c>
      <c r="P875" s="143"/>
      <c r="Q875" s="2"/>
    </row>
    <row r="876">
      <c r="A876" s="129">
        <v>45071.0</v>
      </c>
      <c r="B876" s="129">
        <v>45022.0</v>
      </c>
      <c r="C876" s="128">
        <v>2023.0</v>
      </c>
      <c r="D876" s="128">
        <v>5.0</v>
      </c>
      <c r="E876" s="128">
        <v>4.0</v>
      </c>
      <c r="F876" s="128">
        <v>2023.0</v>
      </c>
      <c r="G876" s="128">
        <v>5.0</v>
      </c>
      <c r="H876" s="128">
        <v>25.0</v>
      </c>
      <c r="I876" s="128" t="s">
        <v>162</v>
      </c>
      <c r="J876" s="99"/>
      <c r="K876" s="99"/>
      <c r="L876" s="141" t="str">
        <f>IF(J876-K876=0,,IFERROR(K876-J876-휴게시간-VLOOKUP(A876,지정휴게시간,2,FALSE),K876-J876-휴게시간))</f>
        <v/>
      </c>
      <c r="M876" s="142" t="str">
        <f>IFERROR(VLOOKUP(Text(A876,"m월 d일"),양력휴일,2,FALSE),IFERROR(VLOOKUP(Text(B876,"m월 d일"),음력휴일,2,FALSE),IFERROR(VLOOKUP(A876,양력지정휴일,2,FALSE), IFERROR(VLOOKUP(B876,음력지정휴일,2,FALSE), ""))))</f>
        <v/>
      </c>
      <c r="N876" s="128"/>
      <c r="O876" s="128" t="str">
        <f>IFERROR(VLOOKUP(N876,연차지정일수,2,FALSE),"")</f>
        <v/>
      </c>
      <c r="P876" s="143"/>
      <c r="Q876" s="2"/>
    </row>
    <row r="877">
      <c r="A877" s="129">
        <v>45072.0</v>
      </c>
      <c r="B877" s="129">
        <v>45023.0</v>
      </c>
      <c r="C877" s="128">
        <v>2023.0</v>
      </c>
      <c r="D877" s="128">
        <v>5.0</v>
      </c>
      <c r="E877" s="128">
        <v>4.0</v>
      </c>
      <c r="F877" s="128">
        <v>2023.0</v>
      </c>
      <c r="G877" s="128">
        <v>5.0</v>
      </c>
      <c r="H877" s="128">
        <v>26.0</v>
      </c>
      <c r="I877" s="128" t="s">
        <v>158</v>
      </c>
      <c r="J877" s="99"/>
      <c r="K877" s="99"/>
      <c r="L877" s="141" t="str">
        <f>IF(J877-K877=0,,IFERROR(K877-J877-휴게시간-VLOOKUP(A877,지정휴게시간,2,FALSE),K877-J877-휴게시간))</f>
        <v/>
      </c>
      <c r="M877" s="142" t="str">
        <f>IFERROR(VLOOKUP(Text(A877,"m월 d일"),양력휴일,2,FALSE),IFERROR(VLOOKUP(Text(B877,"m월 d일"),음력휴일,2,FALSE),IFERROR(VLOOKUP(A877,양력지정휴일,2,FALSE), IFERROR(VLOOKUP(B877,음력지정휴일,2,FALSE), ""))))</f>
        <v/>
      </c>
      <c r="N877" s="128"/>
      <c r="O877" s="128" t="str">
        <f>IFERROR(VLOOKUP(N877,연차지정일수,2,FALSE),"")</f>
        <v/>
      </c>
      <c r="P877" s="143"/>
      <c r="Q877" s="2"/>
    </row>
    <row r="878">
      <c r="A878" s="129">
        <v>45073.0</v>
      </c>
      <c r="B878" s="129">
        <v>45024.0</v>
      </c>
      <c r="C878" s="128">
        <v>2023.0</v>
      </c>
      <c r="D878" s="128">
        <v>5.0</v>
      </c>
      <c r="E878" s="128">
        <v>4.0</v>
      </c>
      <c r="F878" s="128">
        <v>2023.0</v>
      </c>
      <c r="G878" s="128">
        <v>5.0</v>
      </c>
      <c r="H878" s="128">
        <v>27.0</v>
      </c>
      <c r="I878" s="128" t="s">
        <v>159</v>
      </c>
      <c r="J878" s="99"/>
      <c r="K878" s="99"/>
      <c r="L878" s="141" t="str">
        <f>IF(J878-K878=0,,IFERROR(K878-J878-휴게시간-VLOOKUP(A878,지정휴게시간,2,FALSE),K878-J878-휴게시간))</f>
        <v/>
      </c>
      <c r="M878" s="142" t="str">
        <f>IFERROR(VLOOKUP(Text(A878,"m월 d일"),양력휴일,2,FALSE),IFERROR(VLOOKUP(Text(B878,"m월 d일"),음력휴일,2,FALSE),IFERROR(VLOOKUP(A878,양력지정휴일,2,FALSE), IFERROR(VLOOKUP(B878,음력지정휴일,2,FALSE), ""))))</f>
        <v>부처님오신날</v>
      </c>
      <c r="N878" s="128"/>
      <c r="O878" s="128" t="str">
        <f>IFERROR(VLOOKUP(N878,연차지정일수,2,FALSE),"")</f>
        <v/>
      </c>
      <c r="P878" s="143"/>
      <c r="Q878" s="2"/>
    </row>
    <row r="879">
      <c r="A879" s="129">
        <v>45074.0</v>
      </c>
      <c r="B879" s="129">
        <v>45025.0</v>
      </c>
      <c r="C879" s="128">
        <v>2023.0</v>
      </c>
      <c r="D879" s="128">
        <v>5.0</v>
      </c>
      <c r="E879" s="128">
        <v>4.0</v>
      </c>
      <c r="F879" s="128">
        <v>2023.0</v>
      </c>
      <c r="G879" s="128">
        <v>5.0</v>
      </c>
      <c r="H879" s="128">
        <v>28.0</v>
      </c>
      <c r="I879" s="128" t="s">
        <v>156</v>
      </c>
      <c r="J879" s="99"/>
      <c r="K879" s="99"/>
      <c r="L879" s="141" t="str">
        <f>IF(J879-K879=0,,IFERROR(K879-J879-휴게시간-VLOOKUP(A879,지정휴게시간,2,FALSE),K879-J879-휴게시간))</f>
        <v/>
      </c>
      <c r="M879" s="142" t="str">
        <f>IFERROR(VLOOKUP(Text(A879,"m월 d일"),양력휴일,2,FALSE),IFERROR(VLOOKUP(Text(B879,"m월 d일"),음력휴일,2,FALSE),IFERROR(VLOOKUP(A879,양력지정휴일,2,FALSE), IFERROR(VLOOKUP(B879,음력지정휴일,2,FALSE), ""))))</f>
        <v/>
      </c>
      <c r="N879" s="128"/>
      <c r="O879" s="128" t="str">
        <f>IFERROR(VLOOKUP(N879,연차지정일수,2,FALSE),"")</f>
        <v/>
      </c>
      <c r="P879" s="143"/>
      <c r="Q879" s="2"/>
    </row>
    <row r="880">
      <c r="A880" s="129">
        <v>45075.0</v>
      </c>
      <c r="B880" s="129">
        <v>45026.0</v>
      </c>
      <c r="C880" s="128">
        <v>2023.0</v>
      </c>
      <c r="D880" s="128">
        <v>5.0</v>
      </c>
      <c r="E880" s="128">
        <v>5.0</v>
      </c>
      <c r="F880" s="128">
        <v>2023.0</v>
      </c>
      <c r="G880" s="128">
        <v>5.0</v>
      </c>
      <c r="H880" s="128">
        <v>29.0</v>
      </c>
      <c r="I880" s="128" t="s">
        <v>83</v>
      </c>
      <c r="J880" s="99"/>
      <c r="K880" s="99"/>
      <c r="L880" s="141" t="str">
        <f>IF(J880-K880=0,,IFERROR(K880-J880-휴게시간-VLOOKUP(A880,지정휴게시간,2,FALSE),K880-J880-휴게시간))</f>
        <v/>
      </c>
      <c r="M880" s="142" t="str">
        <f>IFERROR(VLOOKUP(Text(A880,"m월 d일"),양력휴일,2,FALSE),IFERROR(VLOOKUP(Text(B880,"m월 d일"),음력휴일,2,FALSE),IFERROR(VLOOKUP(A880,양력지정휴일,2,FALSE), IFERROR(VLOOKUP(B880,음력지정휴일,2,FALSE), ""))))</f>
        <v/>
      </c>
      <c r="N880" s="128"/>
      <c r="O880" s="128" t="str">
        <f>IFERROR(VLOOKUP(N880,연차지정일수,2,FALSE),"")</f>
        <v/>
      </c>
      <c r="P880" s="143"/>
      <c r="Q880" s="2"/>
    </row>
    <row r="881">
      <c r="A881" s="129">
        <v>45076.0</v>
      </c>
      <c r="B881" s="129">
        <v>45027.0</v>
      </c>
      <c r="C881" s="128">
        <v>2023.0</v>
      </c>
      <c r="D881" s="128">
        <v>5.0</v>
      </c>
      <c r="E881" s="128">
        <v>5.0</v>
      </c>
      <c r="F881" s="128">
        <v>2023.0</v>
      </c>
      <c r="G881" s="128">
        <v>5.0</v>
      </c>
      <c r="H881" s="128">
        <v>30.0</v>
      </c>
      <c r="I881" s="128" t="s">
        <v>160</v>
      </c>
      <c r="J881" s="99"/>
      <c r="K881" s="99"/>
      <c r="L881" s="141" t="str">
        <f>IF(J881-K881=0,,IFERROR(K881-J881-휴게시간-VLOOKUP(A881,지정휴게시간,2,FALSE),K881-J881-휴게시간))</f>
        <v/>
      </c>
      <c r="M881" s="142" t="str">
        <f>IFERROR(VLOOKUP(Text(A881,"m월 d일"),양력휴일,2,FALSE),IFERROR(VLOOKUP(Text(B881,"m월 d일"),음력휴일,2,FALSE),IFERROR(VLOOKUP(A881,양력지정휴일,2,FALSE), IFERROR(VLOOKUP(B881,음력지정휴일,2,FALSE), ""))))</f>
        <v/>
      </c>
      <c r="N881" s="128"/>
      <c r="O881" s="128" t="str">
        <f>IFERROR(VLOOKUP(N881,연차지정일수,2,FALSE),"")</f>
        <v/>
      </c>
      <c r="P881" s="143"/>
      <c r="Q881" s="2"/>
    </row>
    <row r="882">
      <c r="A882" s="129">
        <v>45077.0</v>
      </c>
      <c r="B882" s="129">
        <v>45028.0</v>
      </c>
      <c r="C882" s="128">
        <v>2023.0</v>
      </c>
      <c r="D882" s="128">
        <v>5.0</v>
      </c>
      <c r="E882" s="128">
        <v>5.0</v>
      </c>
      <c r="F882" s="128">
        <v>2023.0</v>
      </c>
      <c r="G882" s="128">
        <v>5.0</v>
      </c>
      <c r="H882" s="128">
        <v>31.0</v>
      </c>
      <c r="I882" s="128" t="s">
        <v>161</v>
      </c>
      <c r="J882" s="99"/>
      <c r="K882" s="99"/>
      <c r="L882" s="141" t="str">
        <f>IF(J882-K882=0,,IFERROR(K882-J882-휴게시간-VLOOKUP(A882,지정휴게시간,2,FALSE),K882-J882-휴게시간))</f>
        <v/>
      </c>
      <c r="M882" s="142" t="str">
        <f>IFERROR(VLOOKUP(Text(A882,"m월 d일"),양력휴일,2,FALSE),IFERROR(VLOOKUP(Text(B882,"m월 d일"),음력휴일,2,FALSE),IFERROR(VLOOKUP(A882,양력지정휴일,2,FALSE), IFERROR(VLOOKUP(B882,음력지정휴일,2,FALSE), ""))))</f>
        <v/>
      </c>
      <c r="N882" s="128"/>
      <c r="O882" s="128" t="str">
        <f>IFERROR(VLOOKUP(N882,연차지정일수,2,FALSE),"")</f>
        <v/>
      </c>
      <c r="P882" s="143"/>
      <c r="Q882" s="2"/>
    </row>
    <row r="883">
      <c r="A883" s="129">
        <v>45078.0</v>
      </c>
      <c r="B883" s="129">
        <v>45029.0</v>
      </c>
      <c r="C883" s="128">
        <v>2023.0</v>
      </c>
      <c r="D883" s="128">
        <v>5.0</v>
      </c>
      <c r="E883" s="128">
        <v>5.0</v>
      </c>
      <c r="F883" s="128">
        <v>2023.0</v>
      </c>
      <c r="G883" s="128">
        <v>6.0</v>
      </c>
      <c r="H883" s="128">
        <v>1.0</v>
      </c>
      <c r="I883" s="128" t="s">
        <v>162</v>
      </c>
      <c r="J883" s="99"/>
      <c r="K883" s="99"/>
      <c r="L883" s="141" t="str">
        <f>IF(J883-K883=0,,IFERROR(K883-J883-휴게시간-VLOOKUP(A883,지정휴게시간,2,FALSE),K883-J883-휴게시간))</f>
        <v/>
      </c>
      <c r="M883" s="142" t="str">
        <f>IFERROR(VLOOKUP(Text(A883,"m월 d일"),양력휴일,2,FALSE),IFERROR(VLOOKUP(Text(B883,"m월 d일"),음력휴일,2,FALSE),IFERROR(VLOOKUP(A883,양력지정휴일,2,FALSE), IFERROR(VLOOKUP(B883,음력지정휴일,2,FALSE), ""))))</f>
        <v/>
      </c>
      <c r="N883" s="128"/>
      <c r="O883" s="128" t="str">
        <f>IFERROR(VLOOKUP(N883,연차지정일수,2,FALSE),"")</f>
        <v/>
      </c>
      <c r="P883" s="143"/>
      <c r="Q883" s="2"/>
    </row>
    <row r="884">
      <c r="A884" s="129">
        <v>45079.0</v>
      </c>
      <c r="B884" s="129">
        <v>45030.0</v>
      </c>
      <c r="C884" s="128">
        <v>2023.0</v>
      </c>
      <c r="D884" s="128">
        <v>5.0</v>
      </c>
      <c r="E884" s="128">
        <v>5.0</v>
      </c>
      <c r="F884" s="128">
        <v>2023.0</v>
      </c>
      <c r="G884" s="128">
        <v>6.0</v>
      </c>
      <c r="H884" s="128">
        <v>2.0</v>
      </c>
      <c r="I884" s="128" t="s">
        <v>158</v>
      </c>
      <c r="J884" s="99"/>
      <c r="K884" s="99"/>
      <c r="L884" s="141" t="str">
        <f>IF(J884-K884=0,,IFERROR(K884-J884-휴게시간-VLOOKUP(A884,지정휴게시간,2,FALSE),K884-J884-휴게시간))</f>
        <v/>
      </c>
      <c r="M884" s="142" t="str">
        <f>IFERROR(VLOOKUP(Text(A884,"m월 d일"),양력휴일,2,FALSE),IFERROR(VLOOKUP(Text(B884,"m월 d일"),음력휴일,2,FALSE),IFERROR(VLOOKUP(A884,양력지정휴일,2,FALSE), IFERROR(VLOOKUP(B884,음력지정휴일,2,FALSE), ""))))</f>
        <v/>
      </c>
      <c r="N884" s="128"/>
      <c r="O884" s="128" t="str">
        <f>IFERROR(VLOOKUP(N884,연차지정일수,2,FALSE),"")</f>
        <v/>
      </c>
      <c r="P884" s="143"/>
      <c r="Q884" s="2"/>
    </row>
    <row r="885">
      <c r="A885" s="129">
        <v>45080.0</v>
      </c>
      <c r="B885" s="129">
        <v>45031.0</v>
      </c>
      <c r="C885" s="128">
        <v>2023.0</v>
      </c>
      <c r="D885" s="128">
        <v>5.0</v>
      </c>
      <c r="E885" s="128">
        <v>5.0</v>
      </c>
      <c r="F885" s="128">
        <v>2023.0</v>
      </c>
      <c r="G885" s="128">
        <v>6.0</v>
      </c>
      <c r="H885" s="128">
        <v>3.0</v>
      </c>
      <c r="I885" s="128" t="s">
        <v>159</v>
      </c>
      <c r="J885" s="99"/>
      <c r="K885" s="99"/>
      <c r="L885" s="141" t="str">
        <f>IF(J885-K885=0,,IFERROR(K885-J885-휴게시간-VLOOKUP(A885,지정휴게시간,2,FALSE),K885-J885-휴게시간))</f>
        <v/>
      </c>
      <c r="M885" s="142" t="str">
        <f>IFERROR(VLOOKUP(Text(A885,"m월 d일"),양력휴일,2,FALSE),IFERROR(VLOOKUP(Text(B885,"m월 d일"),음력휴일,2,FALSE),IFERROR(VLOOKUP(A885,양력지정휴일,2,FALSE), IFERROR(VLOOKUP(B885,음력지정휴일,2,FALSE), ""))))</f>
        <v/>
      </c>
      <c r="N885" s="128"/>
      <c r="O885" s="128" t="str">
        <f>IFERROR(VLOOKUP(N885,연차지정일수,2,FALSE),"")</f>
        <v/>
      </c>
      <c r="P885" s="143"/>
      <c r="Q885" s="2"/>
    </row>
    <row r="886">
      <c r="A886" s="129">
        <v>45081.0</v>
      </c>
      <c r="B886" s="129">
        <v>45032.0</v>
      </c>
      <c r="C886" s="128">
        <v>2023.0</v>
      </c>
      <c r="D886" s="128">
        <v>5.0</v>
      </c>
      <c r="E886" s="128">
        <v>5.0</v>
      </c>
      <c r="F886" s="128">
        <v>2023.0</v>
      </c>
      <c r="G886" s="128">
        <v>6.0</v>
      </c>
      <c r="H886" s="128">
        <v>4.0</v>
      </c>
      <c r="I886" s="128" t="s">
        <v>156</v>
      </c>
      <c r="J886" s="99"/>
      <c r="K886" s="99"/>
      <c r="L886" s="141" t="str">
        <f>IF(J886-K886=0,,IFERROR(K886-J886-휴게시간-VLOOKUP(A886,지정휴게시간,2,FALSE),K886-J886-휴게시간))</f>
        <v/>
      </c>
      <c r="M886" s="142" t="str">
        <f>IFERROR(VLOOKUP(Text(A886,"m월 d일"),양력휴일,2,FALSE),IFERROR(VLOOKUP(Text(B886,"m월 d일"),음력휴일,2,FALSE),IFERROR(VLOOKUP(A886,양력지정휴일,2,FALSE), IFERROR(VLOOKUP(B886,음력지정휴일,2,FALSE), ""))))</f>
        <v/>
      </c>
      <c r="N886" s="128"/>
      <c r="O886" s="128" t="str">
        <f>IFERROR(VLOOKUP(N886,연차지정일수,2,FALSE),"")</f>
        <v/>
      </c>
      <c r="P886" s="143"/>
      <c r="Q886" s="2"/>
    </row>
    <row r="887">
      <c r="A887" s="129">
        <v>45082.0</v>
      </c>
      <c r="B887" s="129">
        <v>45033.0</v>
      </c>
      <c r="C887" s="128">
        <v>2023.0</v>
      </c>
      <c r="D887" s="128">
        <v>6.0</v>
      </c>
      <c r="E887" s="128">
        <v>1.0</v>
      </c>
      <c r="F887" s="128">
        <v>2023.0</v>
      </c>
      <c r="G887" s="128">
        <v>6.0</v>
      </c>
      <c r="H887" s="128">
        <v>5.0</v>
      </c>
      <c r="I887" s="128" t="s">
        <v>83</v>
      </c>
      <c r="J887" s="99"/>
      <c r="K887" s="99"/>
      <c r="L887" s="141" t="str">
        <f>IF(J887-K887=0,,IFERROR(K887-J887-휴게시간-VLOOKUP(A887,지정휴게시간,2,FALSE),K887-J887-휴게시간))</f>
        <v/>
      </c>
      <c r="M887" s="142" t="str">
        <f>IFERROR(VLOOKUP(Text(A887,"m월 d일"),양력휴일,2,FALSE),IFERROR(VLOOKUP(Text(B887,"m월 d일"),음력휴일,2,FALSE),IFERROR(VLOOKUP(A887,양력지정휴일,2,FALSE), IFERROR(VLOOKUP(B887,음력지정휴일,2,FALSE), ""))))</f>
        <v/>
      </c>
      <c r="N887" s="128"/>
      <c r="O887" s="128" t="str">
        <f>IFERROR(VLOOKUP(N887,연차지정일수,2,FALSE),"")</f>
        <v/>
      </c>
      <c r="P887" s="143"/>
      <c r="Q887" s="2"/>
    </row>
    <row r="888">
      <c r="A888" s="129">
        <v>45083.0</v>
      </c>
      <c r="B888" s="129">
        <v>45034.0</v>
      </c>
      <c r="C888" s="128">
        <v>2023.0</v>
      </c>
      <c r="D888" s="128">
        <v>6.0</v>
      </c>
      <c r="E888" s="128">
        <v>1.0</v>
      </c>
      <c r="F888" s="128">
        <v>2023.0</v>
      </c>
      <c r="G888" s="128">
        <v>6.0</v>
      </c>
      <c r="H888" s="128">
        <v>6.0</v>
      </c>
      <c r="I888" s="128" t="s">
        <v>160</v>
      </c>
      <c r="J888" s="99"/>
      <c r="K888" s="99"/>
      <c r="L888" s="141" t="str">
        <f>IF(J888-K888=0,,IFERROR(K888-J888-휴게시간-VLOOKUP(A888,지정휴게시간,2,FALSE),K888-J888-휴게시간))</f>
        <v/>
      </c>
      <c r="M888" s="142" t="str">
        <f>IFERROR(VLOOKUP(Text(A888,"m월 d일"),양력휴일,2,FALSE),IFERROR(VLOOKUP(Text(B888,"m월 d일"),음력휴일,2,FALSE),IFERROR(VLOOKUP(A888,양력지정휴일,2,FALSE), IFERROR(VLOOKUP(B888,음력지정휴일,2,FALSE), ""))))</f>
        <v>현충일</v>
      </c>
      <c r="N888" s="128"/>
      <c r="O888" s="128" t="str">
        <f>IFERROR(VLOOKUP(N888,연차지정일수,2,FALSE),"")</f>
        <v/>
      </c>
      <c r="P888" s="143"/>
      <c r="Q888" s="2"/>
    </row>
    <row r="889">
      <c r="A889" s="129">
        <v>45084.0</v>
      </c>
      <c r="B889" s="129">
        <v>45035.0</v>
      </c>
      <c r="C889" s="128">
        <v>2023.0</v>
      </c>
      <c r="D889" s="128">
        <v>6.0</v>
      </c>
      <c r="E889" s="128">
        <v>1.0</v>
      </c>
      <c r="F889" s="128">
        <v>2023.0</v>
      </c>
      <c r="G889" s="128">
        <v>6.0</v>
      </c>
      <c r="H889" s="128">
        <v>7.0</v>
      </c>
      <c r="I889" s="128" t="s">
        <v>161</v>
      </c>
      <c r="J889" s="99"/>
      <c r="K889" s="99"/>
      <c r="L889" s="141" t="str">
        <f>IF(J889-K889=0,,IFERROR(K889-J889-휴게시간-VLOOKUP(A889,지정휴게시간,2,FALSE),K889-J889-휴게시간))</f>
        <v/>
      </c>
      <c r="M889" s="142" t="str">
        <f>IFERROR(VLOOKUP(Text(A889,"m월 d일"),양력휴일,2,FALSE),IFERROR(VLOOKUP(Text(B889,"m월 d일"),음력휴일,2,FALSE),IFERROR(VLOOKUP(A889,양력지정휴일,2,FALSE), IFERROR(VLOOKUP(B889,음력지정휴일,2,FALSE), ""))))</f>
        <v/>
      </c>
      <c r="N889" s="128"/>
      <c r="O889" s="128" t="str">
        <f>IFERROR(VLOOKUP(N889,연차지정일수,2,FALSE),"")</f>
        <v/>
      </c>
      <c r="P889" s="143"/>
      <c r="Q889" s="2"/>
    </row>
    <row r="890">
      <c r="A890" s="129">
        <v>45085.0</v>
      </c>
      <c r="B890" s="129">
        <v>45036.0</v>
      </c>
      <c r="C890" s="128">
        <v>2023.0</v>
      </c>
      <c r="D890" s="128">
        <v>6.0</v>
      </c>
      <c r="E890" s="128">
        <v>1.0</v>
      </c>
      <c r="F890" s="128">
        <v>2023.0</v>
      </c>
      <c r="G890" s="128">
        <v>6.0</v>
      </c>
      <c r="H890" s="128">
        <v>8.0</v>
      </c>
      <c r="I890" s="128" t="s">
        <v>162</v>
      </c>
      <c r="J890" s="99"/>
      <c r="K890" s="99"/>
      <c r="L890" s="141" t="str">
        <f>IF(J890-K890=0,,IFERROR(K890-J890-휴게시간-VLOOKUP(A890,지정휴게시간,2,FALSE),K890-J890-휴게시간))</f>
        <v/>
      </c>
      <c r="M890" s="142" t="str">
        <f>IFERROR(VLOOKUP(Text(A890,"m월 d일"),양력휴일,2,FALSE),IFERROR(VLOOKUP(Text(B890,"m월 d일"),음력휴일,2,FALSE),IFERROR(VLOOKUP(A890,양력지정휴일,2,FALSE), IFERROR(VLOOKUP(B890,음력지정휴일,2,FALSE), ""))))</f>
        <v/>
      </c>
      <c r="N890" s="128"/>
      <c r="O890" s="128" t="str">
        <f>IFERROR(VLOOKUP(N890,연차지정일수,2,FALSE),"")</f>
        <v/>
      </c>
      <c r="P890" s="143"/>
      <c r="Q890" s="2"/>
    </row>
    <row r="891">
      <c r="A891" s="129">
        <v>45086.0</v>
      </c>
      <c r="B891" s="129">
        <v>45037.0</v>
      </c>
      <c r="C891" s="128">
        <v>2023.0</v>
      </c>
      <c r="D891" s="128">
        <v>6.0</v>
      </c>
      <c r="E891" s="128">
        <v>1.0</v>
      </c>
      <c r="F891" s="128">
        <v>2023.0</v>
      </c>
      <c r="G891" s="128">
        <v>6.0</v>
      </c>
      <c r="H891" s="128">
        <v>9.0</v>
      </c>
      <c r="I891" s="128" t="s">
        <v>158</v>
      </c>
      <c r="J891" s="99"/>
      <c r="K891" s="99"/>
      <c r="L891" s="141" t="str">
        <f>IF(J891-K891=0,,IFERROR(K891-J891-휴게시간-VLOOKUP(A891,지정휴게시간,2,FALSE),K891-J891-휴게시간))</f>
        <v/>
      </c>
      <c r="M891" s="142" t="str">
        <f>IFERROR(VLOOKUP(Text(A891,"m월 d일"),양력휴일,2,FALSE),IFERROR(VLOOKUP(Text(B891,"m월 d일"),음력휴일,2,FALSE),IFERROR(VLOOKUP(A891,양력지정휴일,2,FALSE), IFERROR(VLOOKUP(B891,음력지정휴일,2,FALSE), ""))))</f>
        <v/>
      </c>
      <c r="N891" s="128"/>
      <c r="O891" s="128" t="str">
        <f>IFERROR(VLOOKUP(N891,연차지정일수,2,FALSE),"")</f>
        <v/>
      </c>
      <c r="P891" s="143"/>
      <c r="Q891" s="2"/>
    </row>
    <row r="892">
      <c r="A892" s="129">
        <v>45087.0</v>
      </c>
      <c r="B892" s="129">
        <v>45038.0</v>
      </c>
      <c r="C892" s="128">
        <v>2023.0</v>
      </c>
      <c r="D892" s="128">
        <v>6.0</v>
      </c>
      <c r="E892" s="128">
        <v>1.0</v>
      </c>
      <c r="F892" s="128">
        <v>2023.0</v>
      </c>
      <c r="G892" s="128">
        <v>6.0</v>
      </c>
      <c r="H892" s="128">
        <v>10.0</v>
      </c>
      <c r="I892" s="128" t="s">
        <v>159</v>
      </c>
      <c r="J892" s="99"/>
      <c r="K892" s="99"/>
      <c r="L892" s="141" t="str">
        <f>IF(J892-K892=0,,IFERROR(K892-J892-휴게시간-VLOOKUP(A892,지정휴게시간,2,FALSE),K892-J892-휴게시간))</f>
        <v/>
      </c>
      <c r="M892" s="142" t="str">
        <f>IFERROR(VLOOKUP(Text(A892,"m월 d일"),양력휴일,2,FALSE),IFERROR(VLOOKUP(Text(B892,"m월 d일"),음력휴일,2,FALSE),IFERROR(VLOOKUP(A892,양력지정휴일,2,FALSE), IFERROR(VLOOKUP(B892,음력지정휴일,2,FALSE), ""))))</f>
        <v/>
      </c>
      <c r="N892" s="128"/>
      <c r="O892" s="128" t="str">
        <f>IFERROR(VLOOKUP(N892,연차지정일수,2,FALSE),"")</f>
        <v/>
      </c>
      <c r="P892" s="143"/>
      <c r="Q892" s="2"/>
    </row>
    <row r="893">
      <c r="A893" s="129">
        <v>45088.0</v>
      </c>
      <c r="B893" s="129">
        <v>45039.0</v>
      </c>
      <c r="C893" s="128">
        <v>2023.0</v>
      </c>
      <c r="D893" s="128">
        <v>6.0</v>
      </c>
      <c r="E893" s="128">
        <v>1.0</v>
      </c>
      <c r="F893" s="128">
        <v>2023.0</v>
      </c>
      <c r="G893" s="128">
        <v>6.0</v>
      </c>
      <c r="H893" s="128">
        <v>11.0</v>
      </c>
      <c r="I893" s="128" t="s">
        <v>156</v>
      </c>
      <c r="J893" s="99"/>
      <c r="K893" s="99"/>
      <c r="L893" s="141" t="str">
        <f>IF(J893-K893=0,,IFERROR(K893-J893-휴게시간-VLOOKUP(A893,지정휴게시간,2,FALSE),K893-J893-휴게시간))</f>
        <v/>
      </c>
      <c r="M893" s="142" t="str">
        <f>IFERROR(VLOOKUP(Text(A893,"m월 d일"),양력휴일,2,FALSE),IFERROR(VLOOKUP(Text(B893,"m월 d일"),음력휴일,2,FALSE),IFERROR(VLOOKUP(A893,양력지정휴일,2,FALSE), IFERROR(VLOOKUP(B893,음력지정휴일,2,FALSE), ""))))</f>
        <v/>
      </c>
      <c r="N893" s="128"/>
      <c r="O893" s="128" t="str">
        <f>IFERROR(VLOOKUP(N893,연차지정일수,2,FALSE),"")</f>
        <v/>
      </c>
      <c r="P893" s="143"/>
      <c r="Q893" s="2"/>
    </row>
    <row r="894">
      <c r="A894" s="129">
        <v>45089.0</v>
      </c>
      <c r="B894" s="129">
        <v>45040.0</v>
      </c>
      <c r="C894" s="128">
        <v>2023.0</v>
      </c>
      <c r="D894" s="128">
        <v>6.0</v>
      </c>
      <c r="E894" s="128">
        <v>2.0</v>
      </c>
      <c r="F894" s="128">
        <v>2023.0</v>
      </c>
      <c r="G894" s="128">
        <v>6.0</v>
      </c>
      <c r="H894" s="128">
        <v>12.0</v>
      </c>
      <c r="I894" s="128" t="s">
        <v>83</v>
      </c>
      <c r="J894" s="99"/>
      <c r="K894" s="99"/>
      <c r="L894" s="141" t="str">
        <f>IF(J894-K894=0,,IFERROR(K894-J894-휴게시간-VLOOKUP(A894,지정휴게시간,2,FALSE),K894-J894-휴게시간))</f>
        <v/>
      </c>
      <c r="M894" s="142" t="str">
        <f>IFERROR(VLOOKUP(Text(A894,"m월 d일"),양력휴일,2,FALSE),IFERROR(VLOOKUP(Text(B894,"m월 d일"),음력휴일,2,FALSE),IFERROR(VLOOKUP(A894,양력지정휴일,2,FALSE), IFERROR(VLOOKUP(B894,음력지정휴일,2,FALSE), ""))))</f>
        <v/>
      </c>
      <c r="N894" s="128"/>
      <c r="O894" s="128" t="str">
        <f>IFERROR(VLOOKUP(N894,연차지정일수,2,FALSE),"")</f>
        <v/>
      </c>
      <c r="P894" s="143"/>
      <c r="Q894" s="2"/>
    </row>
    <row r="895">
      <c r="A895" s="129">
        <v>45090.0</v>
      </c>
      <c r="B895" s="129">
        <v>45041.0</v>
      </c>
      <c r="C895" s="128">
        <v>2023.0</v>
      </c>
      <c r="D895" s="128">
        <v>6.0</v>
      </c>
      <c r="E895" s="128">
        <v>2.0</v>
      </c>
      <c r="F895" s="128">
        <v>2023.0</v>
      </c>
      <c r="G895" s="128">
        <v>6.0</v>
      </c>
      <c r="H895" s="128">
        <v>13.0</v>
      </c>
      <c r="I895" s="128" t="s">
        <v>160</v>
      </c>
      <c r="J895" s="99"/>
      <c r="K895" s="99"/>
      <c r="L895" s="141" t="str">
        <f>IF(J895-K895=0,,IFERROR(K895-J895-휴게시간-VLOOKUP(A895,지정휴게시간,2,FALSE),K895-J895-휴게시간))</f>
        <v/>
      </c>
      <c r="M895" s="142" t="str">
        <f>IFERROR(VLOOKUP(Text(A895,"m월 d일"),양력휴일,2,FALSE),IFERROR(VLOOKUP(Text(B895,"m월 d일"),음력휴일,2,FALSE),IFERROR(VLOOKUP(A895,양력지정휴일,2,FALSE), IFERROR(VLOOKUP(B895,음력지정휴일,2,FALSE), ""))))</f>
        <v/>
      </c>
      <c r="N895" s="128"/>
      <c r="O895" s="128" t="str">
        <f>IFERROR(VLOOKUP(N895,연차지정일수,2,FALSE),"")</f>
        <v/>
      </c>
      <c r="P895" s="143"/>
      <c r="Q895" s="2"/>
    </row>
    <row r="896">
      <c r="A896" s="129">
        <v>45091.0</v>
      </c>
      <c r="B896" s="129">
        <v>45042.0</v>
      </c>
      <c r="C896" s="128">
        <v>2023.0</v>
      </c>
      <c r="D896" s="128">
        <v>6.0</v>
      </c>
      <c r="E896" s="128">
        <v>2.0</v>
      </c>
      <c r="F896" s="128">
        <v>2023.0</v>
      </c>
      <c r="G896" s="128">
        <v>6.0</v>
      </c>
      <c r="H896" s="128">
        <v>14.0</v>
      </c>
      <c r="I896" s="128" t="s">
        <v>161</v>
      </c>
      <c r="J896" s="99"/>
      <c r="K896" s="99"/>
      <c r="L896" s="141" t="str">
        <f>IF(J896-K896=0,,IFERROR(K896-J896-휴게시간-VLOOKUP(A896,지정휴게시간,2,FALSE),K896-J896-휴게시간))</f>
        <v/>
      </c>
      <c r="M896" s="142" t="str">
        <f>IFERROR(VLOOKUP(Text(A896,"m월 d일"),양력휴일,2,FALSE),IFERROR(VLOOKUP(Text(B896,"m월 d일"),음력휴일,2,FALSE),IFERROR(VLOOKUP(A896,양력지정휴일,2,FALSE), IFERROR(VLOOKUP(B896,음력지정휴일,2,FALSE), ""))))</f>
        <v/>
      </c>
      <c r="N896" s="128"/>
      <c r="O896" s="128" t="str">
        <f>IFERROR(VLOOKUP(N896,연차지정일수,2,FALSE),"")</f>
        <v/>
      </c>
      <c r="P896" s="143"/>
      <c r="Q896" s="2"/>
    </row>
    <row r="897">
      <c r="A897" s="129">
        <v>45092.0</v>
      </c>
      <c r="B897" s="129">
        <v>45043.0</v>
      </c>
      <c r="C897" s="128">
        <v>2023.0</v>
      </c>
      <c r="D897" s="128">
        <v>6.0</v>
      </c>
      <c r="E897" s="128">
        <v>2.0</v>
      </c>
      <c r="F897" s="128">
        <v>2023.0</v>
      </c>
      <c r="G897" s="128">
        <v>6.0</v>
      </c>
      <c r="H897" s="128">
        <v>15.0</v>
      </c>
      <c r="I897" s="128" t="s">
        <v>162</v>
      </c>
      <c r="J897" s="99"/>
      <c r="K897" s="99"/>
      <c r="L897" s="141" t="str">
        <f>IF(J897-K897=0,,IFERROR(K897-J897-휴게시간-VLOOKUP(A897,지정휴게시간,2,FALSE),K897-J897-휴게시간))</f>
        <v/>
      </c>
      <c r="M897" s="142" t="str">
        <f>IFERROR(VLOOKUP(Text(A897,"m월 d일"),양력휴일,2,FALSE),IFERROR(VLOOKUP(Text(B897,"m월 d일"),음력휴일,2,FALSE),IFERROR(VLOOKUP(A897,양력지정휴일,2,FALSE), IFERROR(VLOOKUP(B897,음력지정휴일,2,FALSE), ""))))</f>
        <v/>
      </c>
      <c r="N897" s="128"/>
      <c r="O897" s="128" t="str">
        <f>IFERROR(VLOOKUP(N897,연차지정일수,2,FALSE),"")</f>
        <v/>
      </c>
      <c r="P897" s="143"/>
      <c r="Q897" s="2"/>
    </row>
    <row r="898">
      <c r="A898" s="129">
        <v>45093.0</v>
      </c>
      <c r="B898" s="129">
        <v>45044.0</v>
      </c>
      <c r="C898" s="128">
        <v>2023.0</v>
      </c>
      <c r="D898" s="128">
        <v>6.0</v>
      </c>
      <c r="E898" s="128">
        <v>2.0</v>
      </c>
      <c r="F898" s="128">
        <v>2023.0</v>
      </c>
      <c r="G898" s="128">
        <v>6.0</v>
      </c>
      <c r="H898" s="128">
        <v>16.0</v>
      </c>
      <c r="I898" s="128" t="s">
        <v>158</v>
      </c>
      <c r="J898" s="99"/>
      <c r="K898" s="99"/>
      <c r="L898" s="141" t="str">
        <f>IF(J898-K898=0,,IFERROR(K898-J898-휴게시간-VLOOKUP(A898,지정휴게시간,2,FALSE),K898-J898-휴게시간))</f>
        <v/>
      </c>
      <c r="M898" s="142" t="str">
        <f>IFERROR(VLOOKUP(Text(A898,"m월 d일"),양력휴일,2,FALSE),IFERROR(VLOOKUP(Text(B898,"m월 d일"),음력휴일,2,FALSE),IFERROR(VLOOKUP(A898,양력지정휴일,2,FALSE), IFERROR(VLOOKUP(B898,음력지정휴일,2,FALSE), ""))))</f>
        <v/>
      </c>
      <c r="N898" s="128"/>
      <c r="O898" s="128" t="str">
        <f>IFERROR(VLOOKUP(N898,연차지정일수,2,FALSE),"")</f>
        <v/>
      </c>
      <c r="P898" s="143"/>
      <c r="Q898" s="2"/>
    </row>
    <row r="899">
      <c r="A899" s="129">
        <v>45094.0</v>
      </c>
      <c r="B899" s="129">
        <v>45045.0</v>
      </c>
      <c r="C899" s="128">
        <v>2023.0</v>
      </c>
      <c r="D899" s="128">
        <v>6.0</v>
      </c>
      <c r="E899" s="128">
        <v>2.0</v>
      </c>
      <c r="F899" s="128">
        <v>2023.0</v>
      </c>
      <c r="G899" s="128">
        <v>6.0</v>
      </c>
      <c r="H899" s="128">
        <v>17.0</v>
      </c>
      <c r="I899" s="128" t="s">
        <v>159</v>
      </c>
      <c r="J899" s="99"/>
      <c r="K899" s="99"/>
      <c r="L899" s="141" t="str">
        <f>IF(J899-K899=0,,IFERROR(K899-J899-휴게시간-VLOOKUP(A899,지정휴게시간,2,FALSE),K899-J899-휴게시간))</f>
        <v/>
      </c>
      <c r="M899" s="142" t="str">
        <f>IFERROR(VLOOKUP(Text(A899,"m월 d일"),양력휴일,2,FALSE),IFERROR(VLOOKUP(Text(B899,"m월 d일"),음력휴일,2,FALSE),IFERROR(VLOOKUP(A899,양력지정휴일,2,FALSE), IFERROR(VLOOKUP(B899,음력지정휴일,2,FALSE), ""))))</f>
        <v/>
      </c>
      <c r="N899" s="128"/>
      <c r="O899" s="128" t="str">
        <f>IFERROR(VLOOKUP(N899,연차지정일수,2,FALSE),"")</f>
        <v/>
      </c>
      <c r="P899" s="143"/>
      <c r="Q899" s="2"/>
    </row>
    <row r="900">
      <c r="A900" s="129">
        <v>45095.0</v>
      </c>
      <c r="B900" s="129">
        <v>45047.0</v>
      </c>
      <c r="C900" s="128">
        <v>2023.0</v>
      </c>
      <c r="D900" s="128">
        <v>6.0</v>
      </c>
      <c r="E900" s="128">
        <v>2.0</v>
      </c>
      <c r="F900" s="128">
        <v>2023.0</v>
      </c>
      <c r="G900" s="128">
        <v>6.0</v>
      </c>
      <c r="H900" s="128">
        <v>18.0</v>
      </c>
      <c r="I900" s="128" t="s">
        <v>156</v>
      </c>
      <c r="J900" s="99"/>
      <c r="K900" s="99"/>
      <c r="L900" s="141" t="str">
        <f>IF(J900-K900=0,,IFERROR(K900-J900-휴게시간-VLOOKUP(A900,지정휴게시간,2,FALSE),K900-J900-휴게시간))</f>
        <v/>
      </c>
      <c r="M900" s="142" t="str">
        <f>IFERROR(VLOOKUP(Text(A900,"m월 d일"),양력휴일,2,FALSE),IFERROR(VLOOKUP(Text(B900,"m월 d일"),음력휴일,2,FALSE),IFERROR(VLOOKUP(A900,양력지정휴일,2,FALSE), IFERROR(VLOOKUP(B900,음력지정휴일,2,FALSE), ""))))</f>
        <v/>
      </c>
      <c r="N900" s="128"/>
      <c r="O900" s="128" t="str">
        <f>IFERROR(VLOOKUP(N900,연차지정일수,2,FALSE),"")</f>
        <v/>
      </c>
      <c r="P900" s="143"/>
      <c r="Q900" s="2"/>
    </row>
    <row r="901">
      <c r="A901" s="129">
        <v>45096.0</v>
      </c>
      <c r="B901" s="129">
        <v>45048.0</v>
      </c>
      <c r="C901" s="128">
        <v>2023.0</v>
      </c>
      <c r="D901" s="128">
        <v>6.0</v>
      </c>
      <c r="E901" s="128">
        <v>3.0</v>
      </c>
      <c r="F901" s="128">
        <v>2023.0</v>
      </c>
      <c r="G901" s="128">
        <v>6.0</v>
      </c>
      <c r="H901" s="128">
        <v>19.0</v>
      </c>
      <c r="I901" s="128" t="s">
        <v>83</v>
      </c>
      <c r="J901" s="99"/>
      <c r="K901" s="99"/>
      <c r="L901" s="141" t="str">
        <f>IF(J901-K901=0,,IFERROR(K901-J901-휴게시간-VLOOKUP(A901,지정휴게시간,2,FALSE),K901-J901-휴게시간))</f>
        <v/>
      </c>
      <c r="M901" s="142" t="str">
        <f>IFERROR(VLOOKUP(Text(A901,"m월 d일"),양력휴일,2,FALSE),IFERROR(VLOOKUP(Text(B901,"m월 d일"),음력휴일,2,FALSE),IFERROR(VLOOKUP(A901,양력지정휴일,2,FALSE), IFERROR(VLOOKUP(B901,음력지정휴일,2,FALSE), ""))))</f>
        <v/>
      </c>
      <c r="N901" s="128"/>
      <c r="O901" s="128" t="str">
        <f>IFERROR(VLOOKUP(N901,연차지정일수,2,FALSE),"")</f>
        <v/>
      </c>
      <c r="P901" s="143"/>
      <c r="Q901" s="2"/>
    </row>
    <row r="902">
      <c r="A902" s="129">
        <v>45097.0</v>
      </c>
      <c r="B902" s="129">
        <v>45049.0</v>
      </c>
      <c r="C902" s="128">
        <v>2023.0</v>
      </c>
      <c r="D902" s="128">
        <v>6.0</v>
      </c>
      <c r="E902" s="128">
        <v>3.0</v>
      </c>
      <c r="F902" s="128">
        <v>2023.0</v>
      </c>
      <c r="G902" s="128">
        <v>6.0</v>
      </c>
      <c r="H902" s="128">
        <v>20.0</v>
      </c>
      <c r="I902" s="128" t="s">
        <v>160</v>
      </c>
      <c r="J902" s="99"/>
      <c r="K902" s="99"/>
      <c r="L902" s="141" t="str">
        <f>IF(J902-K902=0,,IFERROR(K902-J902-휴게시간-VLOOKUP(A902,지정휴게시간,2,FALSE),K902-J902-휴게시간))</f>
        <v/>
      </c>
      <c r="M902" s="142" t="str">
        <f>IFERROR(VLOOKUP(Text(A902,"m월 d일"),양력휴일,2,FALSE),IFERROR(VLOOKUP(Text(B902,"m월 d일"),음력휴일,2,FALSE),IFERROR(VLOOKUP(A902,양력지정휴일,2,FALSE), IFERROR(VLOOKUP(B902,음력지정휴일,2,FALSE), ""))))</f>
        <v/>
      </c>
      <c r="N902" s="128"/>
      <c r="O902" s="128" t="str">
        <f>IFERROR(VLOOKUP(N902,연차지정일수,2,FALSE),"")</f>
        <v/>
      </c>
      <c r="P902" s="143"/>
      <c r="Q902" s="2"/>
    </row>
    <row r="903">
      <c r="A903" s="129">
        <v>45098.0</v>
      </c>
      <c r="B903" s="129">
        <v>45050.0</v>
      </c>
      <c r="C903" s="128">
        <v>2023.0</v>
      </c>
      <c r="D903" s="128">
        <v>6.0</v>
      </c>
      <c r="E903" s="128">
        <v>3.0</v>
      </c>
      <c r="F903" s="128">
        <v>2023.0</v>
      </c>
      <c r="G903" s="128">
        <v>6.0</v>
      </c>
      <c r="H903" s="128">
        <v>21.0</v>
      </c>
      <c r="I903" s="128" t="s">
        <v>161</v>
      </c>
      <c r="J903" s="99"/>
      <c r="K903" s="99"/>
      <c r="L903" s="141" t="str">
        <f>IF(J903-K903=0,,IFERROR(K903-J903-휴게시간-VLOOKUP(A903,지정휴게시간,2,FALSE),K903-J903-휴게시간))</f>
        <v/>
      </c>
      <c r="M903" s="142" t="str">
        <f>IFERROR(VLOOKUP(Text(A903,"m월 d일"),양력휴일,2,FALSE),IFERROR(VLOOKUP(Text(B903,"m월 d일"),음력휴일,2,FALSE),IFERROR(VLOOKUP(A903,양력지정휴일,2,FALSE), IFERROR(VLOOKUP(B903,음력지정휴일,2,FALSE), ""))))</f>
        <v/>
      </c>
      <c r="N903" s="128"/>
      <c r="O903" s="128" t="str">
        <f>IFERROR(VLOOKUP(N903,연차지정일수,2,FALSE),"")</f>
        <v/>
      </c>
      <c r="P903" s="143"/>
      <c r="Q903" s="2"/>
    </row>
    <row r="904">
      <c r="A904" s="129">
        <v>45099.0</v>
      </c>
      <c r="B904" s="129">
        <v>45051.0</v>
      </c>
      <c r="C904" s="128">
        <v>2023.0</v>
      </c>
      <c r="D904" s="128">
        <v>6.0</v>
      </c>
      <c r="E904" s="128">
        <v>3.0</v>
      </c>
      <c r="F904" s="128">
        <v>2023.0</v>
      </c>
      <c r="G904" s="128">
        <v>6.0</v>
      </c>
      <c r="H904" s="128">
        <v>22.0</v>
      </c>
      <c r="I904" s="128" t="s">
        <v>162</v>
      </c>
      <c r="J904" s="99"/>
      <c r="K904" s="99"/>
      <c r="L904" s="141" t="str">
        <f>IF(J904-K904=0,,IFERROR(K904-J904-휴게시간-VLOOKUP(A904,지정휴게시간,2,FALSE),K904-J904-휴게시간))</f>
        <v/>
      </c>
      <c r="M904" s="142" t="str">
        <f>IFERROR(VLOOKUP(Text(A904,"m월 d일"),양력휴일,2,FALSE),IFERROR(VLOOKUP(Text(B904,"m월 d일"),음력휴일,2,FALSE),IFERROR(VLOOKUP(A904,양력지정휴일,2,FALSE), IFERROR(VLOOKUP(B904,음력지정휴일,2,FALSE), ""))))</f>
        <v/>
      </c>
      <c r="N904" s="128"/>
      <c r="O904" s="128" t="str">
        <f>IFERROR(VLOOKUP(N904,연차지정일수,2,FALSE),"")</f>
        <v/>
      </c>
      <c r="P904" s="143"/>
      <c r="Q904" s="2"/>
    </row>
    <row r="905">
      <c r="A905" s="129">
        <v>45100.0</v>
      </c>
      <c r="B905" s="129">
        <v>45052.0</v>
      </c>
      <c r="C905" s="128">
        <v>2023.0</v>
      </c>
      <c r="D905" s="128">
        <v>6.0</v>
      </c>
      <c r="E905" s="128">
        <v>3.0</v>
      </c>
      <c r="F905" s="128">
        <v>2023.0</v>
      </c>
      <c r="G905" s="128">
        <v>6.0</v>
      </c>
      <c r="H905" s="128">
        <v>23.0</v>
      </c>
      <c r="I905" s="128" t="s">
        <v>158</v>
      </c>
      <c r="J905" s="99"/>
      <c r="K905" s="99"/>
      <c r="L905" s="141" t="str">
        <f>IF(J905-K905=0,,IFERROR(K905-J905-휴게시간-VLOOKUP(A905,지정휴게시간,2,FALSE),K905-J905-휴게시간))</f>
        <v/>
      </c>
      <c r="M905" s="142" t="str">
        <f>IFERROR(VLOOKUP(Text(A905,"m월 d일"),양력휴일,2,FALSE),IFERROR(VLOOKUP(Text(B905,"m월 d일"),음력휴일,2,FALSE),IFERROR(VLOOKUP(A905,양력지정휴일,2,FALSE), IFERROR(VLOOKUP(B905,음력지정휴일,2,FALSE), ""))))</f>
        <v/>
      </c>
      <c r="N905" s="128"/>
      <c r="O905" s="128" t="str">
        <f>IFERROR(VLOOKUP(N905,연차지정일수,2,FALSE),"")</f>
        <v/>
      </c>
      <c r="P905" s="143"/>
      <c r="Q905" s="2"/>
    </row>
    <row r="906">
      <c r="A906" s="129">
        <v>45101.0</v>
      </c>
      <c r="B906" s="129">
        <v>45053.0</v>
      </c>
      <c r="C906" s="128">
        <v>2023.0</v>
      </c>
      <c r="D906" s="128">
        <v>6.0</v>
      </c>
      <c r="E906" s="128">
        <v>3.0</v>
      </c>
      <c r="F906" s="128">
        <v>2023.0</v>
      </c>
      <c r="G906" s="128">
        <v>6.0</v>
      </c>
      <c r="H906" s="128">
        <v>24.0</v>
      </c>
      <c r="I906" s="128" t="s">
        <v>159</v>
      </c>
      <c r="J906" s="99"/>
      <c r="K906" s="99"/>
      <c r="L906" s="141" t="str">
        <f>IF(J906-K906=0,,IFERROR(K906-J906-휴게시간-VLOOKUP(A906,지정휴게시간,2,FALSE),K906-J906-휴게시간))</f>
        <v/>
      </c>
      <c r="M906" s="142" t="str">
        <f>IFERROR(VLOOKUP(Text(A906,"m월 d일"),양력휴일,2,FALSE),IFERROR(VLOOKUP(Text(B906,"m월 d일"),음력휴일,2,FALSE),IFERROR(VLOOKUP(A906,양력지정휴일,2,FALSE), IFERROR(VLOOKUP(B906,음력지정휴일,2,FALSE), ""))))</f>
        <v/>
      </c>
      <c r="N906" s="128"/>
      <c r="O906" s="128" t="str">
        <f>IFERROR(VLOOKUP(N906,연차지정일수,2,FALSE),"")</f>
        <v/>
      </c>
      <c r="P906" s="143"/>
      <c r="Q906" s="2"/>
    </row>
    <row r="907">
      <c r="A907" s="129">
        <v>45102.0</v>
      </c>
      <c r="B907" s="129">
        <v>45054.0</v>
      </c>
      <c r="C907" s="128">
        <v>2023.0</v>
      </c>
      <c r="D907" s="128">
        <v>6.0</v>
      </c>
      <c r="E907" s="128">
        <v>3.0</v>
      </c>
      <c r="F907" s="128">
        <v>2023.0</v>
      </c>
      <c r="G907" s="128">
        <v>6.0</v>
      </c>
      <c r="H907" s="128">
        <v>25.0</v>
      </c>
      <c r="I907" s="128" t="s">
        <v>156</v>
      </c>
      <c r="J907" s="99"/>
      <c r="K907" s="99"/>
      <c r="L907" s="141" t="str">
        <f>IF(J907-K907=0,,IFERROR(K907-J907-휴게시간-VLOOKUP(A907,지정휴게시간,2,FALSE),K907-J907-휴게시간))</f>
        <v/>
      </c>
      <c r="M907" s="142" t="str">
        <f>IFERROR(VLOOKUP(Text(A907,"m월 d일"),양력휴일,2,FALSE),IFERROR(VLOOKUP(Text(B907,"m월 d일"),음력휴일,2,FALSE),IFERROR(VLOOKUP(A907,양력지정휴일,2,FALSE), IFERROR(VLOOKUP(B907,음력지정휴일,2,FALSE), ""))))</f>
        <v/>
      </c>
      <c r="N907" s="128"/>
      <c r="O907" s="128" t="str">
        <f>IFERROR(VLOOKUP(N907,연차지정일수,2,FALSE),"")</f>
        <v/>
      </c>
      <c r="P907" s="143"/>
      <c r="Q907" s="2"/>
    </row>
    <row r="908">
      <c r="A908" s="129">
        <v>45103.0</v>
      </c>
      <c r="B908" s="129">
        <v>45055.0</v>
      </c>
      <c r="C908" s="128">
        <v>2023.0</v>
      </c>
      <c r="D908" s="128">
        <v>6.0</v>
      </c>
      <c r="E908" s="128">
        <v>4.0</v>
      </c>
      <c r="F908" s="128">
        <v>2023.0</v>
      </c>
      <c r="G908" s="128">
        <v>6.0</v>
      </c>
      <c r="H908" s="128">
        <v>26.0</v>
      </c>
      <c r="I908" s="128" t="s">
        <v>83</v>
      </c>
      <c r="J908" s="99"/>
      <c r="K908" s="99"/>
      <c r="L908" s="141" t="str">
        <f>IF(J908-K908=0,,IFERROR(K908-J908-휴게시간-VLOOKUP(A908,지정휴게시간,2,FALSE),K908-J908-휴게시간))</f>
        <v/>
      </c>
      <c r="M908" s="142" t="str">
        <f>IFERROR(VLOOKUP(Text(A908,"m월 d일"),양력휴일,2,FALSE),IFERROR(VLOOKUP(Text(B908,"m월 d일"),음력휴일,2,FALSE),IFERROR(VLOOKUP(A908,양력지정휴일,2,FALSE), IFERROR(VLOOKUP(B908,음력지정휴일,2,FALSE), ""))))</f>
        <v/>
      </c>
      <c r="N908" s="128"/>
      <c r="O908" s="128" t="str">
        <f>IFERROR(VLOOKUP(N908,연차지정일수,2,FALSE),"")</f>
        <v/>
      </c>
      <c r="P908" s="143"/>
      <c r="Q908" s="2"/>
    </row>
    <row r="909">
      <c r="A909" s="129">
        <v>45104.0</v>
      </c>
      <c r="B909" s="129">
        <v>45056.0</v>
      </c>
      <c r="C909" s="128">
        <v>2023.0</v>
      </c>
      <c r="D909" s="128">
        <v>6.0</v>
      </c>
      <c r="E909" s="128">
        <v>4.0</v>
      </c>
      <c r="F909" s="128">
        <v>2023.0</v>
      </c>
      <c r="G909" s="128">
        <v>6.0</v>
      </c>
      <c r="H909" s="128">
        <v>27.0</v>
      </c>
      <c r="I909" s="128" t="s">
        <v>160</v>
      </c>
      <c r="J909" s="99"/>
      <c r="K909" s="99"/>
      <c r="L909" s="141" t="str">
        <f>IF(J909-K909=0,,IFERROR(K909-J909-휴게시간-VLOOKUP(A909,지정휴게시간,2,FALSE),K909-J909-휴게시간))</f>
        <v/>
      </c>
      <c r="M909" s="142" t="str">
        <f>IFERROR(VLOOKUP(Text(A909,"m월 d일"),양력휴일,2,FALSE),IFERROR(VLOOKUP(Text(B909,"m월 d일"),음력휴일,2,FALSE),IFERROR(VLOOKUP(A909,양력지정휴일,2,FALSE), IFERROR(VLOOKUP(B909,음력지정휴일,2,FALSE), ""))))</f>
        <v/>
      </c>
      <c r="N909" s="128"/>
      <c r="O909" s="128" t="str">
        <f>IFERROR(VLOOKUP(N909,연차지정일수,2,FALSE),"")</f>
        <v/>
      </c>
      <c r="P909" s="143"/>
      <c r="Q909" s="2"/>
    </row>
    <row r="910">
      <c r="A910" s="129">
        <v>45105.0</v>
      </c>
      <c r="B910" s="129">
        <v>45057.0</v>
      </c>
      <c r="C910" s="128">
        <v>2023.0</v>
      </c>
      <c r="D910" s="128">
        <v>6.0</v>
      </c>
      <c r="E910" s="128">
        <v>4.0</v>
      </c>
      <c r="F910" s="128">
        <v>2023.0</v>
      </c>
      <c r="G910" s="128">
        <v>6.0</v>
      </c>
      <c r="H910" s="128">
        <v>28.0</v>
      </c>
      <c r="I910" s="128" t="s">
        <v>161</v>
      </c>
      <c r="J910" s="99"/>
      <c r="K910" s="99"/>
      <c r="L910" s="141" t="str">
        <f>IF(J910-K910=0,,IFERROR(K910-J910-휴게시간-VLOOKUP(A910,지정휴게시간,2,FALSE),K910-J910-휴게시간))</f>
        <v/>
      </c>
      <c r="M910" s="142" t="str">
        <f>IFERROR(VLOOKUP(Text(A910,"m월 d일"),양력휴일,2,FALSE),IFERROR(VLOOKUP(Text(B910,"m월 d일"),음력휴일,2,FALSE),IFERROR(VLOOKUP(A910,양력지정휴일,2,FALSE), IFERROR(VLOOKUP(B910,음력지정휴일,2,FALSE), ""))))</f>
        <v/>
      </c>
      <c r="N910" s="128"/>
      <c r="O910" s="128" t="str">
        <f>IFERROR(VLOOKUP(N910,연차지정일수,2,FALSE),"")</f>
        <v/>
      </c>
      <c r="P910" s="143"/>
      <c r="Q910" s="2"/>
    </row>
    <row r="911">
      <c r="A911" s="129">
        <v>45106.0</v>
      </c>
      <c r="B911" s="129">
        <v>45058.0</v>
      </c>
      <c r="C911" s="128">
        <v>2023.0</v>
      </c>
      <c r="D911" s="128">
        <v>6.0</v>
      </c>
      <c r="E911" s="128">
        <v>4.0</v>
      </c>
      <c r="F911" s="128">
        <v>2023.0</v>
      </c>
      <c r="G911" s="128">
        <v>6.0</v>
      </c>
      <c r="H911" s="128">
        <v>29.0</v>
      </c>
      <c r="I911" s="128" t="s">
        <v>162</v>
      </c>
      <c r="J911" s="99"/>
      <c r="K911" s="99"/>
      <c r="L911" s="141" t="str">
        <f>IF(J911-K911=0,,IFERROR(K911-J911-휴게시간-VLOOKUP(A911,지정휴게시간,2,FALSE),K911-J911-휴게시간))</f>
        <v/>
      </c>
      <c r="M911" s="142" t="str">
        <f>IFERROR(VLOOKUP(Text(A911,"m월 d일"),양력휴일,2,FALSE),IFERROR(VLOOKUP(Text(B911,"m월 d일"),음력휴일,2,FALSE),IFERROR(VLOOKUP(A911,양력지정휴일,2,FALSE), IFERROR(VLOOKUP(B911,음력지정휴일,2,FALSE), ""))))</f>
        <v/>
      </c>
      <c r="N911" s="128"/>
      <c r="O911" s="128" t="str">
        <f>IFERROR(VLOOKUP(N911,연차지정일수,2,FALSE),"")</f>
        <v/>
      </c>
      <c r="P911" s="143"/>
      <c r="Q911" s="2"/>
    </row>
    <row r="912">
      <c r="A912" s="129">
        <v>45107.0</v>
      </c>
      <c r="B912" s="129">
        <v>45059.0</v>
      </c>
      <c r="C912" s="128">
        <v>2023.0</v>
      </c>
      <c r="D912" s="128">
        <v>6.0</v>
      </c>
      <c r="E912" s="128">
        <v>4.0</v>
      </c>
      <c r="F912" s="128">
        <v>2023.0</v>
      </c>
      <c r="G912" s="128">
        <v>6.0</v>
      </c>
      <c r="H912" s="128">
        <v>30.0</v>
      </c>
      <c r="I912" s="128" t="s">
        <v>158</v>
      </c>
      <c r="J912" s="99"/>
      <c r="K912" s="99"/>
      <c r="L912" s="141" t="str">
        <f>IF(J912-K912=0,,IFERROR(K912-J912-휴게시간-VLOOKUP(A912,지정휴게시간,2,FALSE),K912-J912-휴게시간))</f>
        <v/>
      </c>
      <c r="M912" s="142" t="str">
        <f>IFERROR(VLOOKUP(Text(A912,"m월 d일"),양력휴일,2,FALSE),IFERROR(VLOOKUP(Text(B912,"m월 d일"),음력휴일,2,FALSE),IFERROR(VLOOKUP(A912,양력지정휴일,2,FALSE), IFERROR(VLOOKUP(B912,음력지정휴일,2,FALSE), ""))))</f>
        <v/>
      </c>
      <c r="N912" s="128"/>
      <c r="O912" s="128" t="str">
        <f>IFERROR(VLOOKUP(N912,연차지정일수,2,FALSE),"")</f>
        <v/>
      </c>
      <c r="P912" s="143"/>
      <c r="Q912" s="2"/>
    </row>
    <row r="913">
      <c r="A913" s="129">
        <v>45108.0</v>
      </c>
      <c r="B913" s="129">
        <v>45060.0</v>
      </c>
      <c r="C913" s="128">
        <v>2023.0</v>
      </c>
      <c r="D913" s="128">
        <v>6.0</v>
      </c>
      <c r="E913" s="128">
        <v>4.0</v>
      </c>
      <c r="F913" s="128">
        <v>2023.0</v>
      </c>
      <c r="G913" s="128">
        <v>7.0</v>
      </c>
      <c r="H913" s="128">
        <v>1.0</v>
      </c>
      <c r="I913" s="128" t="s">
        <v>159</v>
      </c>
      <c r="J913" s="99"/>
      <c r="K913" s="99"/>
      <c r="L913" s="141" t="str">
        <f>IF(J913-K913=0,,IFERROR(K913-J913-휴게시간-VLOOKUP(A913,지정휴게시간,2,FALSE),K913-J913-휴게시간))</f>
        <v/>
      </c>
      <c r="M913" s="142" t="str">
        <f>IFERROR(VLOOKUP(Text(A913,"m월 d일"),양력휴일,2,FALSE),IFERROR(VLOOKUP(Text(B913,"m월 d일"),음력휴일,2,FALSE),IFERROR(VLOOKUP(A913,양력지정휴일,2,FALSE), IFERROR(VLOOKUP(B913,음력지정휴일,2,FALSE), ""))))</f>
        <v/>
      </c>
      <c r="N913" s="128"/>
      <c r="O913" s="128" t="str">
        <f>IFERROR(VLOOKUP(N913,연차지정일수,2,FALSE),"")</f>
        <v/>
      </c>
      <c r="P913" s="143"/>
      <c r="Q913" s="2"/>
    </row>
    <row r="914">
      <c r="A914" s="129">
        <v>45109.0</v>
      </c>
      <c r="B914" s="129">
        <v>45061.0</v>
      </c>
      <c r="C914" s="128">
        <v>2023.0</v>
      </c>
      <c r="D914" s="128">
        <v>6.0</v>
      </c>
      <c r="E914" s="128">
        <v>4.0</v>
      </c>
      <c r="F914" s="128">
        <v>2023.0</v>
      </c>
      <c r="G914" s="128">
        <v>7.0</v>
      </c>
      <c r="H914" s="128">
        <v>2.0</v>
      </c>
      <c r="I914" s="128" t="s">
        <v>156</v>
      </c>
      <c r="J914" s="99"/>
      <c r="K914" s="99"/>
      <c r="L914" s="141" t="str">
        <f>IF(J914-K914=0,,IFERROR(K914-J914-휴게시간-VLOOKUP(A914,지정휴게시간,2,FALSE),K914-J914-휴게시간))</f>
        <v/>
      </c>
      <c r="M914" s="142" t="str">
        <f>IFERROR(VLOOKUP(Text(A914,"m월 d일"),양력휴일,2,FALSE),IFERROR(VLOOKUP(Text(B914,"m월 d일"),음력휴일,2,FALSE),IFERROR(VLOOKUP(A914,양력지정휴일,2,FALSE), IFERROR(VLOOKUP(B914,음력지정휴일,2,FALSE), ""))))</f>
        <v/>
      </c>
      <c r="N914" s="128"/>
      <c r="O914" s="128" t="str">
        <f>IFERROR(VLOOKUP(N914,연차지정일수,2,FALSE),"")</f>
        <v/>
      </c>
      <c r="P914" s="143"/>
      <c r="Q914" s="2"/>
    </row>
    <row r="915">
      <c r="A915" s="129">
        <v>45110.0</v>
      </c>
      <c r="B915" s="129">
        <v>45062.0</v>
      </c>
      <c r="C915" s="128">
        <v>2023.0</v>
      </c>
      <c r="D915" s="128">
        <v>7.0</v>
      </c>
      <c r="E915" s="128">
        <v>1.0</v>
      </c>
      <c r="F915" s="128">
        <v>2023.0</v>
      </c>
      <c r="G915" s="128">
        <v>7.0</v>
      </c>
      <c r="H915" s="128">
        <v>3.0</v>
      </c>
      <c r="I915" s="128" t="s">
        <v>83</v>
      </c>
      <c r="J915" s="99"/>
      <c r="K915" s="99"/>
      <c r="L915" s="141" t="str">
        <f>IF(J915-K915=0,,IFERROR(K915-J915-휴게시간-VLOOKUP(A915,지정휴게시간,2,FALSE),K915-J915-휴게시간))</f>
        <v/>
      </c>
      <c r="M915" s="142" t="str">
        <f>IFERROR(VLOOKUP(Text(A915,"m월 d일"),양력휴일,2,FALSE),IFERROR(VLOOKUP(Text(B915,"m월 d일"),음력휴일,2,FALSE),IFERROR(VLOOKUP(A915,양력지정휴일,2,FALSE), IFERROR(VLOOKUP(B915,음력지정휴일,2,FALSE), ""))))</f>
        <v/>
      </c>
      <c r="N915" s="128"/>
      <c r="O915" s="128" t="str">
        <f>IFERROR(VLOOKUP(N915,연차지정일수,2,FALSE),"")</f>
        <v/>
      </c>
      <c r="P915" s="143"/>
      <c r="Q915" s="2"/>
    </row>
    <row r="916">
      <c r="A916" s="129">
        <v>45111.0</v>
      </c>
      <c r="B916" s="129">
        <v>45063.0</v>
      </c>
      <c r="C916" s="128">
        <v>2023.0</v>
      </c>
      <c r="D916" s="128">
        <v>7.0</v>
      </c>
      <c r="E916" s="128">
        <v>1.0</v>
      </c>
      <c r="F916" s="128">
        <v>2023.0</v>
      </c>
      <c r="G916" s="128">
        <v>7.0</v>
      </c>
      <c r="H916" s="128">
        <v>4.0</v>
      </c>
      <c r="I916" s="128" t="s">
        <v>160</v>
      </c>
      <c r="J916" s="99"/>
      <c r="K916" s="99"/>
      <c r="L916" s="141" t="str">
        <f>IF(J916-K916=0,,IFERROR(K916-J916-휴게시간-VLOOKUP(A916,지정휴게시간,2,FALSE),K916-J916-휴게시간))</f>
        <v/>
      </c>
      <c r="M916" s="142" t="str">
        <f>IFERROR(VLOOKUP(Text(A916,"m월 d일"),양력휴일,2,FALSE),IFERROR(VLOOKUP(Text(B916,"m월 d일"),음력휴일,2,FALSE),IFERROR(VLOOKUP(A916,양력지정휴일,2,FALSE), IFERROR(VLOOKUP(B916,음력지정휴일,2,FALSE), ""))))</f>
        <v/>
      </c>
      <c r="N916" s="128"/>
      <c r="O916" s="128" t="str">
        <f>IFERROR(VLOOKUP(N916,연차지정일수,2,FALSE),"")</f>
        <v/>
      </c>
      <c r="P916" s="143"/>
      <c r="Q916" s="2"/>
    </row>
    <row r="917">
      <c r="A917" s="129">
        <v>45112.0</v>
      </c>
      <c r="B917" s="129">
        <v>45064.0</v>
      </c>
      <c r="C917" s="128">
        <v>2023.0</v>
      </c>
      <c r="D917" s="128">
        <v>7.0</v>
      </c>
      <c r="E917" s="128">
        <v>1.0</v>
      </c>
      <c r="F917" s="128">
        <v>2023.0</v>
      </c>
      <c r="G917" s="128">
        <v>7.0</v>
      </c>
      <c r="H917" s="128">
        <v>5.0</v>
      </c>
      <c r="I917" s="128" t="s">
        <v>161</v>
      </c>
      <c r="J917" s="99"/>
      <c r="K917" s="99"/>
      <c r="L917" s="141" t="str">
        <f>IF(J917-K917=0,,IFERROR(K917-J917-휴게시간-VLOOKUP(A917,지정휴게시간,2,FALSE),K917-J917-휴게시간))</f>
        <v/>
      </c>
      <c r="M917" s="142" t="str">
        <f>IFERROR(VLOOKUP(Text(A917,"m월 d일"),양력휴일,2,FALSE),IFERROR(VLOOKUP(Text(B917,"m월 d일"),음력휴일,2,FALSE),IFERROR(VLOOKUP(A917,양력지정휴일,2,FALSE), IFERROR(VLOOKUP(B917,음력지정휴일,2,FALSE), ""))))</f>
        <v/>
      </c>
      <c r="N917" s="128"/>
      <c r="O917" s="128" t="str">
        <f>IFERROR(VLOOKUP(N917,연차지정일수,2,FALSE),"")</f>
        <v/>
      </c>
      <c r="P917" s="143"/>
      <c r="Q917" s="2"/>
    </row>
    <row r="918">
      <c r="A918" s="129">
        <v>45113.0</v>
      </c>
      <c r="B918" s="129">
        <v>45065.0</v>
      </c>
      <c r="C918" s="128">
        <v>2023.0</v>
      </c>
      <c r="D918" s="128">
        <v>7.0</v>
      </c>
      <c r="E918" s="128">
        <v>1.0</v>
      </c>
      <c r="F918" s="128">
        <v>2023.0</v>
      </c>
      <c r="G918" s="128">
        <v>7.0</v>
      </c>
      <c r="H918" s="128">
        <v>6.0</v>
      </c>
      <c r="I918" s="128" t="s">
        <v>162</v>
      </c>
      <c r="J918" s="99"/>
      <c r="K918" s="99"/>
      <c r="L918" s="141" t="str">
        <f>IF(J918-K918=0,,IFERROR(K918-J918-휴게시간-VLOOKUP(A918,지정휴게시간,2,FALSE),K918-J918-휴게시간))</f>
        <v/>
      </c>
      <c r="M918" s="142" t="str">
        <f>IFERROR(VLOOKUP(Text(A918,"m월 d일"),양력휴일,2,FALSE),IFERROR(VLOOKUP(Text(B918,"m월 d일"),음력휴일,2,FALSE),IFERROR(VLOOKUP(A918,양력지정휴일,2,FALSE), IFERROR(VLOOKUP(B918,음력지정휴일,2,FALSE), ""))))</f>
        <v/>
      </c>
      <c r="N918" s="128"/>
      <c r="O918" s="128" t="str">
        <f>IFERROR(VLOOKUP(N918,연차지정일수,2,FALSE),"")</f>
        <v/>
      </c>
      <c r="P918" s="143"/>
      <c r="Q918" s="2"/>
    </row>
    <row r="919">
      <c r="A919" s="129">
        <v>45114.0</v>
      </c>
      <c r="B919" s="129">
        <v>45066.0</v>
      </c>
      <c r="C919" s="128">
        <v>2023.0</v>
      </c>
      <c r="D919" s="128">
        <v>7.0</v>
      </c>
      <c r="E919" s="128">
        <v>1.0</v>
      </c>
      <c r="F919" s="128">
        <v>2023.0</v>
      </c>
      <c r="G919" s="128">
        <v>7.0</v>
      </c>
      <c r="H919" s="128">
        <v>7.0</v>
      </c>
      <c r="I919" s="128" t="s">
        <v>158</v>
      </c>
      <c r="J919" s="99"/>
      <c r="K919" s="99"/>
      <c r="L919" s="141" t="str">
        <f>IF(J919-K919=0,,IFERROR(K919-J919-휴게시간-VLOOKUP(A919,지정휴게시간,2,FALSE),K919-J919-휴게시간))</f>
        <v/>
      </c>
      <c r="M919" s="142" t="str">
        <f>IFERROR(VLOOKUP(Text(A919,"m월 d일"),양력휴일,2,FALSE),IFERROR(VLOOKUP(Text(B919,"m월 d일"),음력휴일,2,FALSE),IFERROR(VLOOKUP(A919,양력지정휴일,2,FALSE), IFERROR(VLOOKUP(B919,음력지정휴일,2,FALSE), ""))))</f>
        <v/>
      </c>
      <c r="N919" s="128"/>
      <c r="O919" s="128" t="str">
        <f>IFERROR(VLOOKUP(N919,연차지정일수,2,FALSE),"")</f>
        <v/>
      </c>
      <c r="P919" s="143"/>
      <c r="Q919" s="2"/>
    </row>
    <row r="920">
      <c r="A920" s="129">
        <v>45115.0</v>
      </c>
      <c r="B920" s="129">
        <v>45067.0</v>
      </c>
      <c r="C920" s="128">
        <v>2023.0</v>
      </c>
      <c r="D920" s="128">
        <v>7.0</v>
      </c>
      <c r="E920" s="128">
        <v>1.0</v>
      </c>
      <c r="F920" s="128">
        <v>2023.0</v>
      </c>
      <c r="G920" s="128">
        <v>7.0</v>
      </c>
      <c r="H920" s="128">
        <v>8.0</v>
      </c>
      <c r="I920" s="128" t="s">
        <v>159</v>
      </c>
      <c r="J920" s="99"/>
      <c r="K920" s="99"/>
      <c r="L920" s="141" t="str">
        <f>IF(J920-K920=0,,IFERROR(K920-J920-휴게시간-VLOOKUP(A920,지정휴게시간,2,FALSE),K920-J920-휴게시간))</f>
        <v/>
      </c>
      <c r="M920" s="142" t="str">
        <f>IFERROR(VLOOKUP(Text(A920,"m월 d일"),양력휴일,2,FALSE),IFERROR(VLOOKUP(Text(B920,"m월 d일"),음력휴일,2,FALSE),IFERROR(VLOOKUP(A920,양력지정휴일,2,FALSE), IFERROR(VLOOKUP(B920,음력지정휴일,2,FALSE), ""))))</f>
        <v/>
      </c>
      <c r="N920" s="128"/>
      <c r="O920" s="128" t="str">
        <f>IFERROR(VLOOKUP(N920,연차지정일수,2,FALSE),"")</f>
        <v/>
      </c>
      <c r="P920" s="143"/>
      <c r="Q920" s="2"/>
    </row>
    <row r="921">
      <c r="A921" s="129">
        <v>45116.0</v>
      </c>
      <c r="B921" s="129">
        <v>45068.0</v>
      </c>
      <c r="C921" s="128">
        <v>2023.0</v>
      </c>
      <c r="D921" s="128">
        <v>7.0</v>
      </c>
      <c r="E921" s="128">
        <v>1.0</v>
      </c>
      <c r="F921" s="128">
        <v>2023.0</v>
      </c>
      <c r="G921" s="128">
        <v>7.0</v>
      </c>
      <c r="H921" s="128">
        <v>9.0</v>
      </c>
      <c r="I921" s="128" t="s">
        <v>156</v>
      </c>
      <c r="J921" s="99"/>
      <c r="K921" s="99"/>
      <c r="L921" s="141" t="str">
        <f>IF(J921-K921=0,,IFERROR(K921-J921-휴게시간-VLOOKUP(A921,지정휴게시간,2,FALSE),K921-J921-휴게시간))</f>
        <v/>
      </c>
      <c r="M921" s="142" t="str">
        <f>IFERROR(VLOOKUP(Text(A921,"m월 d일"),양력휴일,2,FALSE),IFERROR(VLOOKUP(Text(B921,"m월 d일"),음력휴일,2,FALSE),IFERROR(VLOOKUP(A921,양력지정휴일,2,FALSE), IFERROR(VLOOKUP(B921,음력지정휴일,2,FALSE), ""))))</f>
        <v/>
      </c>
      <c r="N921" s="128"/>
      <c r="O921" s="128" t="str">
        <f>IFERROR(VLOOKUP(N921,연차지정일수,2,FALSE),"")</f>
        <v/>
      </c>
      <c r="P921" s="143"/>
      <c r="Q921" s="2"/>
    </row>
    <row r="922">
      <c r="A922" s="129">
        <v>45117.0</v>
      </c>
      <c r="B922" s="129">
        <v>45069.0</v>
      </c>
      <c r="C922" s="128">
        <v>2023.0</v>
      </c>
      <c r="D922" s="128">
        <v>7.0</v>
      </c>
      <c r="E922" s="128">
        <v>2.0</v>
      </c>
      <c r="F922" s="128">
        <v>2023.0</v>
      </c>
      <c r="G922" s="128">
        <v>7.0</v>
      </c>
      <c r="H922" s="128">
        <v>10.0</v>
      </c>
      <c r="I922" s="128" t="s">
        <v>83</v>
      </c>
      <c r="J922" s="99"/>
      <c r="K922" s="99"/>
      <c r="L922" s="141" t="str">
        <f>IF(J922-K922=0,,IFERROR(K922-J922-휴게시간-VLOOKUP(A922,지정휴게시간,2,FALSE),K922-J922-휴게시간))</f>
        <v/>
      </c>
      <c r="M922" s="142" t="str">
        <f>IFERROR(VLOOKUP(Text(A922,"m월 d일"),양력휴일,2,FALSE),IFERROR(VLOOKUP(Text(B922,"m월 d일"),음력휴일,2,FALSE),IFERROR(VLOOKUP(A922,양력지정휴일,2,FALSE), IFERROR(VLOOKUP(B922,음력지정휴일,2,FALSE), ""))))</f>
        <v/>
      </c>
      <c r="N922" s="128"/>
      <c r="O922" s="128" t="str">
        <f>IFERROR(VLOOKUP(N922,연차지정일수,2,FALSE),"")</f>
        <v/>
      </c>
      <c r="P922" s="143"/>
      <c r="Q922" s="2"/>
    </row>
    <row r="923">
      <c r="A923" s="129">
        <v>45118.0</v>
      </c>
      <c r="B923" s="129">
        <v>45070.0</v>
      </c>
      <c r="C923" s="128">
        <v>2023.0</v>
      </c>
      <c r="D923" s="128">
        <v>7.0</v>
      </c>
      <c r="E923" s="128">
        <v>2.0</v>
      </c>
      <c r="F923" s="128">
        <v>2023.0</v>
      </c>
      <c r="G923" s="128">
        <v>7.0</v>
      </c>
      <c r="H923" s="128">
        <v>11.0</v>
      </c>
      <c r="I923" s="128" t="s">
        <v>160</v>
      </c>
      <c r="J923" s="99"/>
      <c r="K923" s="99"/>
      <c r="L923" s="141" t="str">
        <f>IF(J923-K923=0,,IFERROR(K923-J923-휴게시간-VLOOKUP(A923,지정휴게시간,2,FALSE),K923-J923-휴게시간))</f>
        <v/>
      </c>
      <c r="M923" s="142" t="str">
        <f>IFERROR(VLOOKUP(Text(A923,"m월 d일"),양력휴일,2,FALSE),IFERROR(VLOOKUP(Text(B923,"m월 d일"),음력휴일,2,FALSE),IFERROR(VLOOKUP(A923,양력지정휴일,2,FALSE), IFERROR(VLOOKUP(B923,음력지정휴일,2,FALSE), ""))))</f>
        <v/>
      </c>
      <c r="N923" s="128"/>
      <c r="O923" s="128" t="str">
        <f>IFERROR(VLOOKUP(N923,연차지정일수,2,FALSE),"")</f>
        <v/>
      </c>
      <c r="P923" s="143"/>
      <c r="Q923" s="2"/>
    </row>
    <row r="924">
      <c r="A924" s="129">
        <v>45119.0</v>
      </c>
      <c r="B924" s="129">
        <v>45071.0</v>
      </c>
      <c r="C924" s="128">
        <v>2023.0</v>
      </c>
      <c r="D924" s="128">
        <v>7.0</v>
      </c>
      <c r="E924" s="128">
        <v>2.0</v>
      </c>
      <c r="F924" s="128">
        <v>2023.0</v>
      </c>
      <c r="G924" s="128">
        <v>7.0</v>
      </c>
      <c r="H924" s="128">
        <v>12.0</v>
      </c>
      <c r="I924" s="128" t="s">
        <v>161</v>
      </c>
      <c r="J924" s="99"/>
      <c r="K924" s="99"/>
      <c r="L924" s="141" t="str">
        <f>IF(J924-K924=0,,IFERROR(K924-J924-휴게시간-VLOOKUP(A924,지정휴게시간,2,FALSE),K924-J924-휴게시간))</f>
        <v/>
      </c>
      <c r="M924" s="142" t="str">
        <f>IFERROR(VLOOKUP(Text(A924,"m월 d일"),양력휴일,2,FALSE),IFERROR(VLOOKUP(Text(B924,"m월 d일"),음력휴일,2,FALSE),IFERROR(VLOOKUP(A924,양력지정휴일,2,FALSE), IFERROR(VLOOKUP(B924,음력지정휴일,2,FALSE), ""))))</f>
        <v/>
      </c>
      <c r="N924" s="128"/>
      <c r="O924" s="128" t="str">
        <f>IFERROR(VLOOKUP(N924,연차지정일수,2,FALSE),"")</f>
        <v/>
      </c>
      <c r="P924" s="143"/>
      <c r="Q924" s="2"/>
    </row>
    <row r="925">
      <c r="A925" s="129">
        <v>45120.0</v>
      </c>
      <c r="B925" s="129">
        <v>45072.0</v>
      </c>
      <c r="C925" s="128">
        <v>2023.0</v>
      </c>
      <c r="D925" s="128">
        <v>7.0</v>
      </c>
      <c r="E925" s="128">
        <v>2.0</v>
      </c>
      <c r="F925" s="128">
        <v>2023.0</v>
      </c>
      <c r="G925" s="128">
        <v>7.0</v>
      </c>
      <c r="H925" s="128">
        <v>13.0</v>
      </c>
      <c r="I925" s="128" t="s">
        <v>162</v>
      </c>
      <c r="J925" s="99"/>
      <c r="K925" s="99"/>
      <c r="L925" s="141" t="str">
        <f>IF(J925-K925=0,,IFERROR(K925-J925-휴게시간-VLOOKUP(A925,지정휴게시간,2,FALSE),K925-J925-휴게시간))</f>
        <v/>
      </c>
      <c r="M925" s="142" t="str">
        <f>IFERROR(VLOOKUP(Text(A925,"m월 d일"),양력휴일,2,FALSE),IFERROR(VLOOKUP(Text(B925,"m월 d일"),음력휴일,2,FALSE),IFERROR(VLOOKUP(A925,양력지정휴일,2,FALSE), IFERROR(VLOOKUP(B925,음력지정휴일,2,FALSE), ""))))</f>
        <v/>
      </c>
      <c r="N925" s="128"/>
      <c r="O925" s="128" t="str">
        <f>IFERROR(VLOOKUP(N925,연차지정일수,2,FALSE),"")</f>
        <v/>
      </c>
      <c r="P925" s="143"/>
      <c r="Q925" s="2"/>
    </row>
    <row r="926">
      <c r="A926" s="129">
        <v>45121.0</v>
      </c>
      <c r="B926" s="129">
        <v>45073.0</v>
      </c>
      <c r="C926" s="128">
        <v>2023.0</v>
      </c>
      <c r="D926" s="128">
        <v>7.0</v>
      </c>
      <c r="E926" s="128">
        <v>2.0</v>
      </c>
      <c r="F926" s="128">
        <v>2023.0</v>
      </c>
      <c r="G926" s="128">
        <v>7.0</v>
      </c>
      <c r="H926" s="128">
        <v>14.0</v>
      </c>
      <c r="I926" s="128" t="s">
        <v>158</v>
      </c>
      <c r="J926" s="99"/>
      <c r="K926" s="99"/>
      <c r="L926" s="141" t="str">
        <f>IF(J926-K926=0,,IFERROR(K926-J926-휴게시간-VLOOKUP(A926,지정휴게시간,2,FALSE),K926-J926-휴게시간))</f>
        <v/>
      </c>
      <c r="M926" s="142" t="str">
        <f>IFERROR(VLOOKUP(Text(A926,"m월 d일"),양력휴일,2,FALSE),IFERROR(VLOOKUP(Text(B926,"m월 d일"),음력휴일,2,FALSE),IFERROR(VLOOKUP(A926,양력지정휴일,2,FALSE), IFERROR(VLOOKUP(B926,음력지정휴일,2,FALSE), ""))))</f>
        <v/>
      </c>
      <c r="N926" s="128"/>
      <c r="O926" s="128" t="str">
        <f>IFERROR(VLOOKUP(N926,연차지정일수,2,FALSE),"")</f>
        <v/>
      </c>
      <c r="P926" s="143"/>
      <c r="Q926" s="2"/>
    </row>
    <row r="927">
      <c r="A927" s="129">
        <v>45122.0</v>
      </c>
      <c r="B927" s="129">
        <v>45074.0</v>
      </c>
      <c r="C927" s="128">
        <v>2023.0</v>
      </c>
      <c r="D927" s="128">
        <v>7.0</v>
      </c>
      <c r="E927" s="128">
        <v>2.0</v>
      </c>
      <c r="F927" s="128">
        <v>2023.0</v>
      </c>
      <c r="G927" s="128">
        <v>7.0</v>
      </c>
      <c r="H927" s="128">
        <v>15.0</v>
      </c>
      <c r="I927" s="128" t="s">
        <v>159</v>
      </c>
      <c r="J927" s="99"/>
      <c r="K927" s="99"/>
      <c r="L927" s="141" t="str">
        <f>IF(J927-K927=0,,IFERROR(K927-J927-휴게시간-VLOOKUP(A927,지정휴게시간,2,FALSE),K927-J927-휴게시간))</f>
        <v/>
      </c>
      <c r="M927" s="142" t="str">
        <f>IFERROR(VLOOKUP(Text(A927,"m월 d일"),양력휴일,2,FALSE),IFERROR(VLOOKUP(Text(B927,"m월 d일"),음력휴일,2,FALSE),IFERROR(VLOOKUP(A927,양력지정휴일,2,FALSE), IFERROR(VLOOKUP(B927,음력지정휴일,2,FALSE), ""))))</f>
        <v/>
      </c>
      <c r="N927" s="128"/>
      <c r="O927" s="128" t="str">
        <f>IFERROR(VLOOKUP(N927,연차지정일수,2,FALSE),"")</f>
        <v/>
      </c>
      <c r="P927" s="143"/>
      <c r="Q927" s="2"/>
    </row>
    <row r="928">
      <c r="A928" s="129">
        <v>45123.0</v>
      </c>
      <c r="B928" s="129">
        <v>45075.0</v>
      </c>
      <c r="C928" s="128">
        <v>2023.0</v>
      </c>
      <c r="D928" s="128">
        <v>7.0</v>
      </c>
      <c r="E928" s="128">
        <v>2.0</v>
      </c>
      <c r="F928" s="128">
        <v>2023.0</v>
      </c>
      <c r="G928" s="128">
        <v>7.0</v>
      </c>
      <c r="H928" s="128">
        <v>16.0</v>
      </c>
      <c r="I928" s="128" t="s">
        <v>156</v>
      </c>
      <c r="J928" s="99"/>
      <c r="K928" s="99"/>
      <c r="L928" s="141" t="str">
        <f>IF(J928-K928=0,,IFERROR(K928-J928-휴게시간-VLOOKUP(A928,지정휴게시간,2,FALSE),K928-J928-휴게시간))</f>
        <v/>
      </c>
      <c r="M928" s="142" t="str">
        <f>IFERROR(VLOOKUP(Text(A928,"m월 d일"),양력휴일,2,FALSE),IFERROR(VLOOKUP(Text(B928,"m월 d일"),음력휴일,2,FALSE),IFERROR(VLOOKUP(A928,양력지정휴일,2,FALSE), IFERROR(VLOOKUP(B928,음력지정휴일,2,FALSE), ""))))</f>
        <v/>
      </c>
      <c r="N928" s="128"/>
      <c r="O928" s="128" t="str">
        <f>IFERROR(VLOOKUP(N928,연차지정일수,2,FALSE),"")</f>
        <v/>
      </c>
      <c r="P928" s="143"/>
      <c r="Q928" s="2"/>
    </row>
    <row r="929">
      <c r="A929" s="129">
        <v>45124.0</v>
      </c>
      <c r="B929" s="129">
        <v>45076.0</v>
      </c>
      <c r="C929" s="128">
        <v>2023.0</v>
      </c>
      <c r="D929" s="128">
        <v>7.0</v>
      </c>
      <c r="E929" s="128">
        <v>3.0</v>
      </c>
      <c r="F929" s="128">
        <v>2023.0</v>
      </c>
      <c r="G929" s="128">
        <v>7.0</v>
      </c>
      <c r="H929" s="128">
        <v>17.0</v>
      </c>
      <c r="I929" s="128" t="s">
        <v>83</v>
      </c>
      <c r="J929" s="99"/>
      <c r="K929" s="99"/>
      <c r="L929" s="141" t="str">
        <f>IF(J929-K929=0,,IFERROR(K929-J929-휴게시간-VLOOKUP(A929,지정휴게시간,2,FALSE),K929-J929-휴게시간))</f>
        <v/>
      </c>
      <c r="M929" s="142" t="str">
        <f>IFERROR(VLOOKUP(Text(A929,"m월 d일"),양력휴일,2,FALSE),IFERROR(VLOOKUP(Text(B929,"m월 d일"),음력휴일,2,FALSE),IFERROR(VLOOKUP(A929,양력지정휴일,2,FALSE), IFERROR(VLOOKUP(B929,음력지정휴일,2,FALSE), ""))))</f>
        <v/>
      </c>
      <c r="N929" s="128"/>
      <c r="O929" s="128" t="str">
        <f>IFERROR(VLOOKUP(N929,연차지정일수,2,FALSE),"")</f>
        <v/>
      </c>
      <c r="P929" s="143"/>
      <c r="Q929" s="2"/>
    </row>
    <row r="930">
      <c r="A930" s="129">
        <v>45125.0</v>
      </c>
      <c r="B930" s="129">
        <v>45078.0</v>
      </c>
      <c r="C930" s="128">
        <v>2023.0</v>
      </c>
      <c r="D930" s="128">
        <v>7.0</v>
      </c>
      <c r="E930" s="128">
        <v>3.0</v>
      </c>
      <c r="F930" s="128">
        <v>2023.0</v>
      </c>
      <c r="G930" s="128">
        <v>7.0</v>
      </c>
      <c r="H930" s="128">
        <v>18.0</v>
      </c>
      <c r="I930" s="128" t="s">
        <v>160</v>
      </c>
      <c r="J930" s="99"/>
      <c r="K930" s="99"/>
      <c r="L930" s="141" t="str">
        <f>IF(J930-K930=0,,IFERROR(K930-J930-휴게시간-VLOOKUP(A930,지정휴게시간,2,FALSE),K930-J930-휴게시간))</f>
        <v/>
      </c>
      <c r="M930" s="142" t="str">
        <f>IFERROR(VLOOKUP(Text(A930,"m월 d일"),양력휴일,2,FALSE),IFERROR(VLOOKUP(Text(B930,"m월 d일"),음력휴일,2,FALSE),IFERROR(VLOOKUP(A930,양력지정휴일,2,FALSE), IFERROR(VLOOKUP(B930,음력지정휴일,2,FALSE), ""))))</f>
        <v/>
      </c>
      <c r="N930" s="128"/>
      <c r="O930" s="128" t="str">
        <f>IFERROR(VLOOKUP(N930,연차지정일수,2,FALSE),"")</f>
        <v/>
      </c>
      <c r="P930" s="143"/>
      <c r="Q930" s="2"/>
    </row>
    <row r="931">
      <c r="A931" s="129">
        <v>45126.0</v>
      </c>
      <c r="B931" s="129">
        <v>45079.0</v>
      </c>
      <c r="C931" s="128">
        <v>2023.0</v>
      </c>
      <c r="D931" s="128">
        <v>7.0</v>
      </c>
      <c r="E931" s="128">
        <v>3.0</v>
      </c>
      <c r="F931" s="128">
        <v>2023.0</v>
      </c>
      <c r="G931" s="128">
        <v>7.0</v>
      </c>
      <c r="H931" s="128">
        <v>19.0</v>
      </c>
      <c r="I931" s="128" t="s">
        <v>161</v>
      </c>
      <c r="J931" s="99"/>
      <c r="K931" s="99"/>
      <c r="L931" s="141" t="str">
        <f>IF(J931-K931=0,,IFERROR(K931-J931-휴게시간-VLOOKUP(A931,지정휴게시간,2,FALSE),K931-J931-휴게시간))</f>
        <v/>
      </c>
      <c r="M931" s="142" t="str">
        <f>IFERROR(VLOOKUP(Text(A931,"m월 d일"),양력휴일,2,FALSE),IFERROR(VLOOKUP(Text(B931,"m월 d일"),음력휴일,2,FALSE),IFERROR(VLOOKUP(A931,양력지정휴일,2,FALSE), IFERROR(VLOOKUP(B931,음력지정휴일,2,FALSE), ""))))</f>
        <v/>
      </c>
      <c r="N931" s="128"/>
      <c r="O931" s="128" t="str">
        <f>IFERROR(VLOOKUP(N931,연차지정일수,2,FALSE),"")</f>
        <v/>
      </c>
      <c r="P931" s="143"/>
      <c r="Q931" s="2"/>
    </row>
    <row r="932">
      <c r="A932" s="129">
        <v>45127.0</v>
      </c>
      <c r="B932" s="129">
        <v>45080.0</v>
      </c>
      <c r="C932" s="128">
        <v>2023.0</v>
      </c>
      <c r="D932" s="128">
        <v>7.0</v>
      </c>
      <c r="E932" s="128">
        <v>3.0</v>
      </c>
      <c r="F932" s="128">
        <v>2023.0</v>
      </c>
      <c r="G932" s="128">
        <v>7.0</v>
      </c>
      <c r="H932" s="128">
        <v>20.0</v>
      </c>
      <c r="I932" s="128" t="s">
        <v>162</v>
      </c>
      <c r="J932" s="99"/>
      <c r="K932" s="99"/>
      <c r="L932" s="141" t="str">
        <f>IF(J932-K932=0,,IFERROR(K932-J932-휴게시간-VLOOKUP(A932,지정휴게시간,2,FALSE),K932-J932-휴게시간))</f>
        <v/>
      </c>
      <c r="M932" s="142" t="str">
        <f>IFERROR(VLOOKUP(Text(A932,"m월 d일"),양력휴일,2,FALSE),IFERROR(VLOOKUP(Text(B932,"m월 d일"),음력휴일,2,FALSE),IFERROR(VLOOKUP(A932,양력지정휴일,2,FALSE), IFERROR(VLOOKUP(B932,음력지정휴일,2,FALSE), ""))))</f>
        <v/>
      </c>
      <c r="N932" s="128"/>
      <c r="O932" s="128" t="str">
        <f>IFERROR(VLOOKUP(N932,연차지정일수,2,FALSE),"")</f>
        <v/>
      </c>
      <c r="P932" s="143"/>
      <c r="Q932" s="2"/>
    </row>
    <row r="933">
      <c r="A933" s="129">
        <v>45128.0</v>
      </c>
      <c r="B933" s="129">
        <v>45081.0</v>
      </c>
      <c r="C933" s="128">
        <v>2023.0</v>
      </c>
      <c r="D933" s="128">
        <v>7.0</v>
      </c>
      <c r="E933" s="128">
        <v>3.0</v>
      </c>
      <c r="F933" s="128">
        <v>2023.0</v>
      </c>
      <c r="G933" s="128">
        <v>7.0</v>
      </c>
      <c r="H933" s="128">
        <v>21.0</v>
      </c>
      <c r="I933" s="128" t="s">
        <v>158</v>
      </c>
      <c r="J933" s="99"/>
      <c r="K933" s="99"/>
      <c r="L933" s="141" t="str">
        <f>IF(J933-K933=0,,IFERROR(K933-J933-휴게시간-VLOOKUP(A933,지정휴게시간,2,FALSE),K933-J933-휴게시간))</f>
        <v/>
      </c>
      <c r="M933" s="142" t="str">
        <f>IFERROR(VLOOKUP(Text(A933,"m월 d일"),양력휴일,2,FALSE),IFERROR(VLOOKUP(Text(B933,"m월 d일"),음력휴일,2,FALSE),IFERROR(VLOOKUP(A933,양력지정휴일,2,FALSE), IFERROR(VLOOKUP(B933,음력지정휴일,2,FALSE), ""))))</f>
        <v/>
      </c>
      <c r="N933" s="128"/>
      <c r="O933" s="128" t="str">
        <f>IFERROR(VLOOKUP(N933,연차지정일수,2,FALSE),"")</f>
        <v/>
      </c>
      <c r="P933" s="143"/>
      <c r="Q933" s="2"/>
    </row>
    <row r="934">
      <c r="A934" s="129">
        <v>45129.0</v>
      </c>
      <c r="B934" s="129">
        <v>45082.0</v>
      </c>
      <c r="C934" s="128">
        <v>2023.0</v>
      </c>
      <c r="D934" s="128">
        <v>7.0</v>
      </c>
      <c r="E934" s="128">
        <v>3.0</v>
      </c>
      <c r="F934" s="128">
        <v>2023.0</v>
      </c>
      <c r="G934" s="128">
        <v>7.0</v>
      </c>
      <c r="H934" s="128">
        <v>22.0</v>
      </c>
      <c r="I934" s="128" t="s">
        <v>159</v>
      </c>
      <c r="J934" s="99"/>
      <c r="K934" s="99"/>
      <c r="L934" s="141" t="str">
        <f>IF(J934-K934=0,,IFERROR(K934-J934-휴게시간-VLOOKUP(A934,지정휴게시간,2,FALSE),K934-J934-휴게시간))</f>
        <v/>
      </c>
      <c r="M934" s="142" t="str">
        <f>IFERROR(VLOOKUP(Text(A934,"m월 d일"),양력휴일,2,FALSE),IFERROR(VLOOKUP(Text(B934,"m월 d일"),음력휴일,2,FALSE),IFERROR(VLOOKUP(A934,양력지정휴일,2,FALSE), IFERROR(VLOOKUP(B934,음력지정휴일,2,FALSE), ""))))</f>
        <v/>
      </c>
      <c r="N934" s="128"/>
      <c r="O934" s="128" t="str">
        <f>IFERROR(VLOOKUP(N934,연차지정일수,2,FALSE),"")</f>
        <v/>
      </c>
      <c r="P934" s="143"/>
      <c r="Q934" s="2"/>
    </row>
    <row r="935">
      <c r="A935" s="129">
        <v>45130.0</v>
      </c>
      <c r="B935" s="129">
        <v>45083.0</v>
      </c>
      <c r="C935" s="128">
        <v>2023.0</v>
      </c>
      <c r="D935" s="128">
        <v>7.0</v>
      </c>
      <c r="E935" s="128">
        <v>3.0</v>
      </c>
      <c r="F935" s="128">
        <v>2023.0</v>
      </c>
      <c r="G935" s="128">
        <v>7.0</v>
      </c>
      <c r="H935" s="128">
        <v>23.0</v>
      </c>
      <c r="I935" s="128" t="s">
        <v>156</v>
      </c>
      <c r="J935" s="99"/>
      <c r="K935" s="99"/>
      <c r="L935" s="141" t="str">
        <f>IF(J935-K935=0,,IFERROR(K935-J935-휴게시간-VLOOKUP(A935,지정휴게시간,2,FALSE),K935-J935-휴게시간))</f>
        <v/>
      </c>
      <c r="M935" s="142" t="str">
        <f>IFERROR(VLOOKUP(Text(A935,"m월 d일"),양력휴일,2,FALSE),IFERROR(VLOOKUP(Text(B935,"m월 d일"),음력휴일,2,FALSE),IFERROR(VLOOKUP(A935,양력지정휴일,2,FALSE), IFERROR(VLOOKUP(B935,음력지정휴일,2,FALSE), ""))))</f>
        <v/>
      </c>
      <c r="N935" s="128"/>
      <c r="O935" s="128" t="str">
        <f>IFERROR(VLOOKUP(N935,연차지정일수,2,FALSE),"")</f>
        <v/>
      </c>
      <c r="P935" s="143"/>
      <c r="Q935" s="2"/>
    </row>
    <row r="936">
      <c r="A936" s="129">
        <v>45131.0</v>
      </c>
      <c r="B936" s="129">
        <v>45084.0</v>
      </c>
      <c r="C936" s="128">
        <v>2023.0</v>
      </c>
      <c r="D936" s="128">
        <v>7.0</v>
      </c>
      <c r="E936" s="128">
        <v>4.0</v>
      </c>
      <c r="F936" s="128">
        <v>2023.0</v>
      </c>
      <c r="G936" s="128">
        <v>7.0</v>
      </c>
      <c r="H936" s="128">
        <v>24.0</v>
      </c>
      <c r="I936" s="128" t="s">
        <v>83</v>
      </c>
      <c r="J936" s="99"/>
      <c r="K936" s="99"/>
      <c r="L936" s="141" t="str">
        <f>IF(J936-K936=0,,IFERROR(K936-J936-휴게시간-VLOOKUP(A936,지정휴게시간,2,FALSE),K936-J936-휴게시간))</f>
        <v/>
      </c>
      <c r="M936" s="142" t="str">
        <f>IFERROR(VLOOKUP(Text(A936,"m월 d일"),양력휴일,2,FALSE),IFERROR(VLOOKUP(Text(B936,"m월 d일"),음력휴일,2,FALSE),IFERROR(VLOOKUP(A936,양력지정휴일,2,FALSE), IFERROR(VLOOKUP(B936,음력지정휴일,2,FALSE), ""))))</f>
        <v/>
      </c>
      <c r="N936" s="128"/>
      <c r="O936" s="128" t="str">
        <f>IFERROR(VLOOKUP(N936,연차지정일수,2,FALSE),"")</f>
        <v/>
      </c>
      <c r="P936" s="143"/>
      <c r="Q936" s="2"/>
    </row>
    <row r="937">
      <c r="A937" s="129">
        <v>45132.0</v>
      </c>
      <c r="B937" s="129">
        <v>45085.0</v>
      </c>
      <c r="C937" s="128">
        <v>2023.0</v>
      </c>
      <c r="D937" s="128">
        <v>7.0</v>
      </c>
      <c r="E937" s="128">
        <v>4.0</v>
      </c>
      <c r="F937" s="128">
        <v>2023.0</v>
      </c>
      <c r="G937" s="128">
        <v>7.0</v>
      </c>
      <c r="H937" s="128">
        <v>25.0</v>
      </c>
      <c r="I937" s="128" t="s">
        <v>160</v>
      </c>
      <c r="J937" s="99"/>
      <c r="K937" s="99"/>
      <c r="L937" s="141" t="str">
        <f>IF(J937-K937=0,,IFERROR(K937-J937-휴게시간-VLOOKUP(A937,지정휴게시간,2,FALSE),K937-J937-휴게시간))</f>
        <v/>
      </c>
      <c r="M937" s="142" t="str">
        <f>IFERROR(VLOOKUP(Text(A937,"m월 d일"),양력휴일,2,FALSE),IFERROR(VLOOKUP(Text(B937,"m월 d일"),음력휴일,2,FALSE),IFERROR(VLOOKUP(A937,양력지정휴일,2,FALSE), IFERROR(VLOOKUP(B937,음력지정휴일,2,FALSE), ""))))</f>
        <v/>
      </c>
      <c r="N937" s="128"/>
      <c r="O937" s="128" t="str">
        <f>IFERROR(VLOOKUP(N937,연차지정일수,2,FALSE),"")</f>
        <v/>
      </c>
      <c r="P937" s="143"/>
      <c r="Q937" s="2"/>
    </row>
    <row r="938">
      <c r="A938" s="129">
        <v>45133.0</v>
      </c>
      <c r="B938" s="129">
        <v>45086.0</v>
      </c>
      <c r="C938" s="128">
        <v>2023.0</v>
      </c>
      <c r="D938" s="128">
        <v>7.0</v>
      </c>
      <c r="E938" s="128">
        <v>4.0</v>
      </c>
      <c r="F938" s="128">
        <v>2023.0</v>
      </c>
      <c r="G938" s="128">
        <v>7.0</v>
      </c>
      <c r="H938" s="128">
        <v>26.0</v>
      </c>
      <c r="I938" s="128" t="s">
        <v>161</v>
      </c>
      <c r="J938" s="99"/>
      <c r="K938" s="99"/>
      <c r="L938" s="141" t="str">
        <f>IF(J938-K938=0,,IFERROR(K938-J938-휴게시간-VLOOKUP(A938,지정휴게시간,2,FALSE),K938-J938-휴게시간))</f>
        <v/>
      </c>
      <c r="M938" s="142" t="str">
        <f>IFERROR(VLOOKUP(Text(A938,"m월 d일"),양력휴일,2,FALSE),IFERROR(VLOOKUP(Text(B938,"m월 d일"),음력휴일,2,FALSE),IFERROR(VLOOKUP(A938,양력지정휴일,2,FALSE), IFERROR(VLOOKUP(B938,음력지정휴일,2,FALSE), ""))))</f>
        <v/>
      </c>
      <c r="N938" s="128"/>
      <c r="O938" s="128" t="str">
        <f>IFERROR(VLOOKUP(N938,연차지정일수,2,FALSE),"")</f>
        <v/>
      </c>
      <c r="P938" s="143"/>
      <c r="Q938" s="2"/>
    </row>
    <row r="939">
      <c r="A939" s="129">
        <v>45134.0</v>
      </c>
      <c r="B939" s="129">
        <v>45087.0</v>
      </c>
      <c r="C939" s="128">
        <v>2023.0</v>
      </c>
      <c r="D939" s="128">
        <v>7.0</v>
      </c>
      <c r="E939" s="128">
        <v>4.0</v>
      </c>
      <c r="F939" s="128">
        <v>2023.0</v>
      </c>
      <c r="G939" s="128">
        <v>7.0</v>
      </c>
      <c r="H939" s="128">
        <v>27.0</v>
      </c>
      <c r="I939" s="128" t="s">
        <v>162</v>
      </c>
      <c r="J939" s="99"/>
      <c r="K939" s="99"/>
      <c r="L939" s="141" t="str">
        <f>IF(J939-K939=0,,IFERROR(K939-J939-휴게시간-VLOOKUP(A939,지정휴게시간,2,FALSE),K939-J939-휴게시간))</f>
        <v/>
      </c>
      <c r="M939" s="142" t="str">
        <f>IFERROR(VLOOKUP(Text(A939,"m월 d일"),양력휴일,2,FALSE),IFERROR(VLOOKUP(Text(B939,"m월 d일"),음력휴일,2,FALSE),IFERROR(VLOOKUP(A939,양력지정휴일,2,FALSE), IFERROR(VLOOKUP(B939,음력지정휴일,2,FALSE), ""))))</f>
        <v/>
      </c>
      <c r="N939" s="128"/>
      <c r="O939" s="128" t="str">
        <f>IFERROR(VLOOKUP(N939,연차지정일수,2,FALSE),"")</f>
        <v/>
      </c>
      <c r="P939" s="143"/>
      <c r="Q939" s="2"/>
    </row>
    <row r="940">
      <c r="A940" s="129">
        <v>45135.0</v>
      </c>
      <c r="B940" s="129">
        <v>45088.0</v>
      </c>
      <c r="C940" s="128">
        <v>2023.0</v>
      </c>
      <c r="D940" s="128">
        <v>7.0</v>
      </c>
      <c r="E940" s="128">
        <v>4.0</v>
      </c>
      <c r="F940" s="128">
        <v>2023.0</v>
      </c>
      <c r="G940" s="128">
        <v>7.0</v>
      </c>
      <c r="H940" s="128">
        <v>28.0</v>
      </c>
      <c r="I940" s="128" t="s">
        <v>158</v>
      </c>
      <c r="J940" s="99"/>
      <c r="K940" s="99"/>
      <c r="L940" s="141" t="str">
        <f>IF(J940-K940=0,,IFERROR(K940-J940-휴게시간-VLOOKUP(A940,지정휴게시간,2,FALSE),K940-J940-휴게시간))</f>
        <v/>
      </c>
      <c r="M940" s="142" t="str">
        <f>IFERROR(VLOOKUP(Text(A940,"m월 d일"),양력휴일,2,FALSE),IFERROR(VLOOKUP(Text(B940,"m월 d일"),음력휴일,2,FALSE),IFERROR(VLOOKUP(A940,양력지정휴일,2,FALSE), IFERROR(VLOOKUP(B940,음력지정휴일,2,FALSE), ""))))</f>
        <v/>
      </c>
      <c r="N940" s="128"/>
      <c r="O940" s="128" t="str">
        <f>IFERROR(VLOOKUP(N940,연차지정일수,2,FALSE),"")</f>
        <v/>
      </c>
      <c r="P940" s="143"/>
      <c r="Q940" s="2"/>
    </row>
    <row r="941">
      <c r="A941" s="129">
        <v>45136.0</v>
      </c>
      <c r="B941" s="129">
        <v>45089.0</v>
      </c>
      <c r="C941" s="128">
        <v>2023.0</v>
      </c>
      <c r="D941" s="128">
        <v>7.0</v>
      </c>
      <c r="E941" s="128">
        <v>4.0</v>
      </c>
      <c r="F941" s="128">
        <v>2023.0</v>
      </c>
      <c r="G941" s="128">
        <v>7.0</v>
      </c>
      <c r="H941" s="128">
        <v>29.0</v>
      </c>
      <c r="I941" s="128" t="s">
        <v>159</v>
      </c>
      <c r="J941" s="99"/>
      <c r="K941" s="99"/>
      <c r="L941" s="141" t="str">
        <f>IF(J941-K941=0,,IFERROR(K941-J941-휴게시간-VLOOKUP(A941,지정휴게시간,2,FALSE),K941-J941-휴게시간))</f>
        <v/>
      </c>
      <c r="M941" s="142" t="str">
        <f>IFERROR(VLOOKUP(Text(A941,"m월 d일"),양력휴일,2,FALSE),IFERROR(VLOOKUP(Text(B941,"m월 d일"),음력휴일,2,FALSE),IFERROR(VLOOKUP(A941,양력지정휴일,2,FALSE), IFERROR(VLOOKUP(B941,음력지정휴일,2,FALSE), ""))))</f>
        <v/>
      </c>
      <c r="N941" s="128"/>
      <c r="O941" s="128" t="str">
        <f>IFERROR(VLOOKUP(N941,연차지정일수,2,FALSE),"")</f>
        <v/>
      </c>
      <c r="P941" s="143"/>
      <c r="Q941" s="2"/>
    </row>
    <row r="942">
      <c r="A942" s="129">
        <v>45137.0</v>
      </c>
      <c r="B942" s="129">
        <v>45090.0</v>
      </c>
      <c r="C942" s="128">
        <v>2023.0</v>
      </c>
      <c r="D942" s="128">
        <v>7.0</v>
      </c>
      <c r="E942" s="128">
        <v>4.0</v>
      </c>
      <c r="F942" s="128">
        <v>2023.0</v>
      </c>
      <c r="G942" s="128">
        <v>7.0</v>
      </c>
      <c r="H942" s="128">
        <v>30.0</v>
      </c>
      <c r="I942" s="128" t="s">
        <v>156</v>
      </c>
      <c r="J942" s="99"/>
      <c r="K942" s="99"/>
      <c r="L942" s="141" t="str">
        <f>IF(J942-K942=0,,IFERROR(K942-J942-휴게시간-VLOOKUP(A942,지정휴게시간,2,FALSE),K942-J942-휴게시간))</f>
        <v/>
      </c>
      <c r="M942" s="142" t="str">
        <f>IFERROR(VLOOKUP(Text(A942,"m월 d일"),양력휴일,2,FALSE),IFERROR(VLOOKUP(Text(B942,"m월 d일"),음력휴일,2,FALSE),IFERROR(VLOOKUP(A942,양력지정휴일,2,FALSE), IFERROR(VLOOKUP(B942,음력지정휴일,2,FALSE), ""))))</f>
        <v/>
      </c>
      <c r="N942" s="128"/>
      <c r="O942" s="128" t="str">
        <f>IFERROR(VLOOKUP(N942,연차지정일수,2,FALSE),"")</f>
        <v/>
      </c>
      <c r="P942" s="143"/>
      <c r="Q942" s="2"/>
    </row>
    <row r="943">
      <c r="A943" s="129">
        <v>45138.0</v>
      </c>
      <c r="B943" s="129">
        <v>45091.0</v>
      </c>
      <c r="C943" s="128">
        <v>2023.0</v>
      </c>
      <c r="D943" s="128">
        <v>7.0</v>
      </c>
      <c r="E943" s="128">
        <v>5.0</v>
      </c>
      <c r="F943" s="128">
        <v>2023.0</v>
      </c>
      <c r="G943" s="128">
        <v>7.0</v>
      </c>
      <c r="H943" s="128">
        <v>31.0</v>
      </c>
      <c r="I943" s="128" t="s">
        <v>83</v>
      </c>
      <c r="J943" s="99"/>
      <c r="K943" s="99"/>
      <c r="L943" s="141" t="str">
        <f>IF(J943-K943=0,,IFERROR(K943-J943-휴게시간-VLOOKUP(A943,지정휴게시간,2,FALSE),K943-J943-휴게시간))</f>
        <v/>
      </c>
      <c r="M943" s="142" t="str">
        <f>IFERROR(VLOOKUP(Text(A943,"m월 d일"),양력휴일,2,FALSE),IFERROR(VLOOKUP(Text(B943,"m월 d일"),음력휴일,2,FALSE),IFERROR(VLOOKUP(A943,양력지정휴일,2,FALSE), IFERROR(VLOOKUP(B943,음력지정휴일,2,FALSE), ""))))</f>
        <v/>
      </c>
      <c r="N943" s="128"/>
      <c r="O943" s="128" t="str">
        <f>IFERROR(VLOOKUP(N943,연차지정일수,2,FALSE),"")</f>
        <v/>
      </c>
      <c r="P943" s="143"/>
      <c r="Q943" s="2"/>
    </row>
    <row r="944">
      <c r="A944" s="129">
        <v>45139.0</v>
      </c>
      <c r="B944" s="129">
        <v>45092.0</v>
      </c>
      <c r="C944" s="128">
        <v>2023.0</v>
      </c>
      <c r="D944" s="128">
        <v>7.0</v>
      </c>
      <c r="E944" s="128">
        <v>5.0</v>
      </c>
      <c r="F944" s="128">
        <v>2023.0</v>
      </c>
      <c r="G944" s="128">
        <v>8.0</v>
      </c>
      <c r="H944" s="128">
        <v>1.0</v>
      </c>
      <c r="I944" s="128" t="s">
        <v>160</v>
      </c>
      <c r="J944" s="99"/>
      <c r="K944" s="99"/>
      <c r="L944" s="141" t="str">
        <f>IF(J944-K944=0,,IFERROR(K944-J944-휴게시간-VLOOKUP(A944,지정휴게시간,2,FALSE),K944-J944-휴게시간))</f>
        <v/>
      </c>
      <c r="M944" s="142" t="str">
        <f>IFERROR(VLOOKUP(Text(A944,"m월 d일"),양력휴일,2,FALSE),IFERROR(VLOOKUP(Text(B944,"m월 d일"),음력휴일,2,FALSE),IFERROR(VLOOKUP(A944,양력지정휴일,2,FALSE), IFERROR(VLOOKUP(B944,음력지정휴일,2,FALSE), ""))))</f>
        <v/>
      </c>
      <c r="N944" s="128"/>
      <c r="O944" s="128" t="str">
        <f>IFERROR(VLOOKUP(N944,연차지정일수,2,FALSE),"")</f>
        <v/>
      </c>
      <c r="P944" s="143"/>
      <c r="Q944" s="2"/>
    </row>
    <row r="945">
      <c r="A945" s="129">
        <v>45140.0</v>
      </c>
      <c r="B945" s="129">
        <v>45093.0</v>
      </c>
      <c r="C945" s="128">
        <v>2023.0</v>
      </c>
      <c r="D945" s="128">
        <v>7.0</v>
      </c>
      <c r="E945" s="128">
        <v>5.0</v>
      </c>
      <c r="F945" s="128">
        <v>2023.0</v>
      </c>
      <c r="G945" s="128">
        <v>8.0</v>
      </c>
      <c r="H945" s="128">
        <v>2.0</v>
      </c>
      <c r="I945" s="128" t="s">
        <v>161</v>
      </c>
      <c r="J945" s="99"/>
      <c r="K945" s="99"/>
      <c r="L945" s="141" t="str">
        <f>IF(J945-K945=0,,IFERROR(K945-J945-휴게시간-VLOOKUP(A945,지정휴게시간,2,FALSE),K945-J945-휴게시간))</f>
        <v/>
      </c>
      <c r="M945" s="142" t="str">
        <f>IFERROR(VLOOKUP(Text(A945,"m월 d일"),양력휴일,2,FALSE),IFERROR(VLOOKUP(Text(B945,"m월 d일"),음력휴일,2,FALSE),IFERROR(VLOOKUP(A945,양력지정휴일,2,FALSE), IFERROR(VLOOKUP(B945,음력지정휴일,2,FALSE), ""))))</f>
        <v/>
      </c>
      <c r="N945" s="128"/>
      <c r="O945" s="128" t="str">
        <f>IFERROR(VLOOKUP(N945,연차지정일수,2,FALSE),"")</f>
        <v/>
      </c>
      <c r="P945" s="143"/>
      <c r="Q945" s="2"/>
    </row>
    <row r="946">
      <c r="A946" s="129">
        <v>45141.0</v>
      </c>
      <c r="B946" s="129">
        <v>45094.0</v>
      </c>
      <c r="C946" s="128">
        <v>2023.0</v>
      </c>
      <c r="D946" s="128">
        <v>7.0</v>
      </c>
      <c r="E946" s="128">
        <v>5.0</v>
      </c>
      <c r="F946" s="128">
        <v>2023.0</v>
      </c>
      <c r="G946" s="128">
        <v>8.0</v>
      </c>
      <c r="H946" s="128">
        <v>3.0</v>
      </c>
      <c r="I946" s="128" t="s">
        <v>162</v>
      </c>
      <c r="J946" s="99"/>
      <c r="K946" s="99"/>
      <c r="L946" s="141" t="str">
        <f>IF(J946-K946=0,,IFERROR(K946-J946-휴게시간-VLOOKUP(A946,지정휴게시간,2,FALSE),K946-J946-휴게시간))</f>
        <v/>
      </c>
      <c r="M946" s="142" t="str">
        <f>IFERROR(VLOOKUP(Text(A946,"m월 d일"),양력휴일,2,FALSE),IFERROR(VLOOKUP(Text(B946,"m월 d일"),음력휴일,2,FALSE),IFERROR(VLOOKUP(A946,양력지정휴일,2,FALSE), IFERROR(VLOOKUP(B946,음력지정휴일,2,FALSE), ""))))</f>
        <v/>
      </c>
      <c r="N946" s="128"/>
      <c r="O946" s="128" t="str">
        <f>IFERROR(VLOOKUP(N946,연차지정일수,2,FALSE),"")</f>
        <v/>
      </c>
      <c r="P946" s="143"/>
      <c r="Q946" s="2"/>
    </row>
    <row r="947">
      <c r="A947" s="129">
        <v>45142.0</v>
      </c>
      <c r="B947" s="129">
        <v>45095.0</v>
      </c>
      <c r="C947" s="128">
        <v>2023.0</v>
      </c>
      <c r="D947" s="128">
        <v>7.0</v>
      </c>
      <c r="E947" s="128">
        <v>5.0</v>
      </c>
      <c r="F947" s="128">
        <v>2023.0</v>
      </c>
      <c r="G947" s="128">
        <v>8.0</v>
      </c>
      <c r="H947" s="128">
        <v>4.0</v>
      </c>
      <c r="I947" s="128" t="s">
        <v>158</v>
      </c>
      <c r="J947" s="99"/>
      <c r="K947" s="99"/>
      <c r="L947" s="141" t="str">
        <f>IF(J947-K947=0,,IFERROR(K947-J947-휴게시간-VLOOKUP(A947,지정휴게시간,2,FALSE),K947-J947-휴게시간))</f>
        <v/>
      </c>
      <c r="M947" s="142" t="str">
        <f>IFERROR(VLOOKUP(Text(A947,"m월 d일"),양력휴일,2,FALSE),IFERROR(VLOOKUP(Text(B947,"m월 d일"),음력휴일,2,FALSE),IFERROR(VLOOKUP(A947,양력지정휴일,2,FALSE), IFERROR(VLOOKUP(B947,음력지정휴일,2,FALSE), ""))))</f>
        <v/>
      </c>
      <c r="N947" s="128"/>
      <c r="O947" s="128" t="str">
        <f>IFERROR(VLOOKUP(N947,연차지정일수,2,FALSE),"")</f>
        <v/>
      </c>
      <c r="P947" s="143"/>
      <c r="Q947" s="2"/>
    </row>
    <row r="948">
      <c r="A948" s="129">
        <v>45143.0</v>
      </c>
      <c r="B948" s="129">
        <v>45096.0</v>
      </c>
      <c r="C948" s="128">
        <v>2023.0</v>
      </c>
      <c r="D948" s="128">
        <v>7.0</v>
      </c>
      <c r="E948" s="128">
        <v>5.0</v>
      </c>
      <c r="F948" s="128">
        <v>2023.0</v>
      </c>
      <c r="G948" s="128">
        <v>8.0</v>
      </c>
      <c r="H948" s="128">
        <v>5.0</v>
      </c>
      <c r="I948" s="128" t="s">
        <v>159</v>
      </c>
      <c r="J948" s="99"/>
      <c r="K948" s="99"/>
      <c r="L948" s="141" t="str">
        <f>IF(J948-K948=0,,IFERROR(K948-J948-휴게시간-VLOOKUP(A948,지정휴게시간,2,FALSE),K948-J948-휴게시간))</f>
        <v/>
      </c>
      <c r="M948" s="142" t="str">
        <f>IFERROR(VLOOKUP(Text(A948,"m월 d일"),양력휴일,2,FALSE),IFERROR(VLOOKUP(Text(B948,"m월 d일"),음력휴일,2,FALSE),IFERROR(VLOOKUP(A948,양력지정휴일,2,FALSE), IFERROR(VLOOKUP(B948,음력지정휴일,2,FALSE), ""))))</f>
        <v/>
      </c>
      <c r="N948" s="128"/>
      <c r="O948" s="128" t="str">
        <f>IFERROR(VLOOKUP(N948,연차지정일수,2,FALSE),"")</f>
        <v/>
      </c>
      <c r="P948" s="143"/>
      <c r="Q948" s="2"/>
    </row>
    <row r="949">
      <c r="A949" s="129">
        <v>45144.0</v>
      </c>
      <c r="B949" s="129">
        <v>45097.0</v>
      </c>
      <c r="C949" s="128">
        <v>2023.0</v>
      </c>
      <c r="D949" s="128">
        <v>7.0</v>
      </c>
      <c r="E949" s="128">
        <v>5.0</v>
      </c>
      <c r="F949" s="128">
        <v>2023.0</v>
      </c>
      <c r="G949" s="128">
        <v>8.0</v>
      </c>
      <c r="H949" s="128">
        <v>6.0</v>
      </c>
      <c r="I949" s="128" t="s">
        <v>156</v>
      </c>
      <c r="J949" s="99"/>
      <c r="K949" s="99"/>
      <c r="L949" s="141" t="str">
        <f>IF(J949-K949=0,,IFERROR(K949-J949-휴게시간-VLOOKUP(A949,지정휴게시간,2,FALSE),K949-J949-휴게시간))</f>
        <v/>
      </c>
      <c r="M949" s="142" t="str">
        <f>IFERROR(VLOOKUP(Text(A949,"m월 d일"),양력휴일,2,FALSE),IFERROR(VLOOKUP(Text(B949,"m월 d일"),음력휴일,2,FALSE),IFERROR(VLOOKUP(A949,양력지정휴일,2,FALSE), IFERROR(VLOOKUP(B949,음력지정휴일,2,FALSE), ""))))</f>
        <v/>
      </c>
      <c r="N949" s="128"/>
      <c r="O949" s="128" t="str">
        <f>IFERROR(VLOOKUP(N949,연차지정일수,2,FALSE),"")</f>
        <v/>
      </c>
      <c r="P949" s="143"/>
      <c r="Q949" s="2"/>
    </row>
    <row r="950">
      <c r="A950" s="129">
        <v>45145.0</v>
      </c>
      <c r="B950" s="129">
        <v>45098.0</v>
      </c>
      <c r="C950" s="128">
        <v>2023.0</v>
      </c>
      <c r="D950" s="128">
        <v>8.0</v>
      </c>
      <c r="E950" s="128">
        <v>1.0</v>
      </c>
      <c r="F950" s="128">
        <v>2023.0</v>
      </c>
      <c r="G950" s="128">
        <v>8.0</v>
      </c>
      <c r="H950" s="128">
        <v>7.0</v>
      </c>
      <c r="I950" s="128" t="s">
        <v>83</v>
      </c>
      <c r="J950" s="99"/>
      <c r="K950" s="99"/>
      <c r="L950" s="141" t="str">
        <f>IF(J950-K950=0,,IFERROR(K950-J950-휴게시간-VLOOKUP(A950,지정휴게시간,2,FALSE),K950-J950-휴게시간))</f>
        <v/>
      </c>
      <c r="M950" s="142" t="str">
        <f>IFERROR(VLOOKUP(Text(A950,"m월 d일"),양력휴일,2,FALSE),IFERROR(VLOOKUP(Text(B950,"m월 d일"),음력휴일,2,FALSE),IFERROR(VLOOKUP(A950,양력지정휴일,2,FALSE), IFERROR(VLOOKUP(B950,음력지정휴일,2,FALSE), ""))))</f>
        <v/>
      </c>
      <c r="N950" s="128"/>
      <c r="O950" s="128" t="str">
        <f>IFERROR(VLOOKUP(N950,연차지정일수,2,FALSE),"")</f>
        <v/>
      </c>
      <c r="P950" s="143"/>
      <c r="Q950" s="2"/>
    </row>
    <row r="951">
      <c r="A951" s="129">
        <v>45146.0</v>
      </c>
      <c r="B951" s="129">
        <v>45099.0</v>
      </c>
      <c r="C951" s="128">
        <v>2023.0</v>
      </c>
      <c r="D951" s="128">
        <v>8.0</v>
      </c>
      <c r="E951" s="128">
        <v>1.0</v>
      </c>
      <c r="F951" s="128">
        <v>2023.0</v>
      </c>
      <c r="G951" s="128">
        <v>8.0</v>
      </c>
      <c r="H951" s="128">
        <v>8.0</v>
      </c>
      <c r="I951" s="128" t="s">
        <v>160</v>
      </c>
      <c r="J951" s="99"/>
      <c r="K951" s="99"/>
      <c r="L951" s="141" t="str">
        <f>IF(J951-K951=0,,IFERROR(K951-J951-휴게시간-VLOOKUP(A951,지정휴게시간,2,FALSE),K951-J951-휴게시간))</f>
        <v/>
      </c>
      <c r="M951" s="142" t="str">
        <f>IFERROR(VLOOKUP(Text(A951,"m월 d일"),양력휴일,2,FALSE),IFERROR(VLOOKUP(Text(B951,"m월 d일"),음력휴일,2,FALSE),IFERROR(VLOOKUP(A951,양력지정휴일,2,FALSE), IFERROR(VLOOKUP(B951,음력지정휴일,2,FALSE), ""))))</f>
        <v/>
      </c>
      <c r="N951" s="128"/>
      <c r="O951" s="128" t="str">
        <f>IFERROR(VLOOKUP(N951,연차지정일수,2,FALSE),"")</f>
        <v/>
      </c>
      <c r="P951" s="143"/>
      <c r="Q951" s="2"/>
    </row>
    <row r="952">
      <c r="A952" s="129">
        <v>45147.0</v>
      </c>
      <c r="B952" s="129">
        <v>45100.0</v>
      </c>
      <c r="C952" s="128">
        <v>2023.0</v>
      </c>
      <c r="D952" s="128">
        <v>8.0</v>
      </c>
      <c r="E952" s="128">
        <v>1.0</v>
      </c>
      <c r="F952" s="128">
        <v>2023.0</v>
      </c>
      <c r="G952" s="128">
        <v>8.0</v>
      </c>
      <c r="H952" s="128">
        <v>9.0</v>
      </c>
      <c r="I952" s="128" t="s">
        <v>161</v>
      </c>
      <c r="J952" s="99"/>
      <c r="K952" s="99"/>
      <c r="L952" s="141" t="str">
        <f>IF(J952-K952=0,,IFERROR(K952-J952-휴게시간-VLOOKUP(A952,지정휴게시간,2,FALSE),K952-J952-휴게시간))</f>
        <v/>
      </c>
      <c r="M952" s="142" t="str">
        <f>IFERROR(VLOOKUP(Text(A952,"m월 d일"),양력휴일,2,FALSE),IFERROR(VLOOKUP(Text(B952,"m월 d일"),음력휴일,2,FALSE),IFERROR(VLOOKUP(A952,양력지정휴일,2,FALSE), IFERROR(VLOOKUP(B952,음력지정휴일,2,FALSE), ""))))</f>
        <v/>
      </c>
      <c r="N952" s="128"/>
      <c r="O952" s="128" t="str">
        <f>IFERROR(VLOOKUP(N952,연차지정일수,2,FALSE),"")</f>
        <v/>
      </c>
      <c r="P952" s="143"/>
      <c r="Q952" s="2"/>
    </row>
    <row r="953">
      <c r="A953" s="129">
        <v>45148.0</v>
      </c>
      <c r="B953" s="129">
        <v>45101.0</v>
      </c>
      <c r="C953" s="128">
        <v>2023.0</v>
      </c>
      <c r="D953" s="128">
        <v>8.0</v>
      </c>
      <c r="E953" s="128">
        <v>1.0</v>
      </c>
      <c r="F953" s="128">
        <v>2023.0</v>
      </c>
      <c r="G953" s="128">
        <v>8.0</v>
      </c>
      <c r="H953" s="128">
        <v>10.0</v>
      </c>
      <c r="I953" s="128" t="s">
        <v>162</v>
      </c>
      <c r="J953" s="99"/>
      <c r="K953" s="99"/>
      <c r="L953" s="141" t="str">
        <f>IF(J953-K953=0,,IFERROR(K953-J953-휴게시간-VLOOKUP(A953,지정휴게시간,2,FALSE),K953-J953-휴게시간))</f>
        <v/>
      </c>
      <c r="M953" s="142" t="str">
        <f>IFERROR(VLOOKUP(Text(A953,"m월 d일"),양력휴일,2,FALSE),IFERROR(VLOOKUP(Text(B953,"m월 d일"),음력휴일,2,FALSE),IFERROR(VLOOKUP(A953,양력지정휴일,2,FALSE), IFERROR(VLOOKUP(B953,음력지정휴일,2,FALSE), ""))))</f>
        <v/>
      </c>
      <c r="N953" s="128"/>
      <c r="O953" s="128" t="str">
        <f>IFERROR(VLOOKUP(N953,연차지정일수,2,FALSE),"")</f>
        <v/>
      </c>
      <c r="P953" s="143"/>
      <c r="Q953" s="2"/>
    </row>
    <row r="954">
      <c r="A954" s="129">
        <v>45149.0</v>
      </c>
      <c r="B954" s="129">
        <v>45102.0</v>
      </c>
      <c r="C954" s="128">
        <v>2023.0</v>
      </c>
      <c r="D954" s="128">
        <v>8.0</v>
      </c>
      <c r="E954" s="128">
        <v>1.0</v>
      </c>
      <c r="F954" s="128">
        <v>2023.0</v>
      </c>
      <c r="G954" s="128">
        <v>8.0</v>
      </c>
      <c r="H954" s="128">
        <v>11.0</v>
      </c>
      <c r="I954" s="128" t="s">
        <v>158</v>
      </c>
      <c r="J954" s="99"/>
      <c r="K954" s="99"/>
      <c r="L954" s="141" t="str">
        <f>IF(J954-K954=0,,IFERROR(K954-J954-휴게시간-VLOOKUP(A954,지정휴게시간,2,FALSE),K954-J954-휴게시간))</f>
        <v/>
      </c>
      <c r="M954" s="142" t="str">
        <f>IFERROR(VLOOKUP(Text(A954,"m월 d일"),양력휴일,2,FALSE),IFERROR(VLOOKUP(Text(B954,"m월 d일"),음력휴일,2,FALSE),IFERROR(VLOOKUP(A954,양력지정휴일,2,FALSE), IFERROR(VLOOKUP(B954,음력지정휴일,2,FALSE), ""))))</f>
        <v/>
      </c>
      <c r="N954" s="128"/>
      <c r="O954" s="128" t="str">
        <f>IFERROR(VLOOKUP(N954,연차지정일수,2,FALSE),"")</f>
        <v/>
      </c>
      <c r="P954" s="143"/>
      <c r="Q954" s="2"/>
    </row>
    <row r="955">
      <c r="A955" s="129">
        <v>45150.0</v>
      </c>
      <c r="B955" s="129">
        <v>45103.0</v>
      </c>
      <c r="C955" s="128">
        <v>2023.0</v>
      </c>
      <c r="D955" s="128">
        <v>8.0</v>
      </c>
      <c r="E955" s="128">
        <v>1.0</v>
      </c>
      <c r="F955" s="128">
        <v>2023.0</v>
      </c>
      <c r="G955" s="128">
        <v>8.0</v>
      </c>
      <c r="H955" s="128">
        <v>12.0</v>
      </c>
      <c r="I955" s="128" t="s">
        <v>159</v>
      </c>
      <c r="J955" s="99"/>
      <c r="K955" s="99"/>
      <c r="L955" s="141" t="str">
        <f>IF(J955-K955=0,,IFERROR(K955-J955-휴게시간-VLOOKUP(A955,지정휴게시간,2,FALSE),K955-J955-휴게시간))</f>
        <v/>
      </c>
      <c r="M955" s="142" t="str">
        <f>IFERROR(VLOOKUP(Text(A955,"m월 d일"),양력휴일,2,FALSE),IFERROR(VLOOKUP(Text(B955,"m월 d일"),음력휴일,2,FALSE),IFERROR(VLOOKUP(A955,양력지정휴일,2,FALSE), IFERROR(VLOOKUP(B955,음력지정휴일,2,FALSE), ""))))</f>
        <v/>
      </c>
      <c r="N955" s="128"/>
      <c r="O955" s="128" t="str">
        <f>IFERROR(VLOOKUP(N955,연차지정일수,2,FALSE),"")</f>
        <v/>
      </c>
      <c r="P955" s="143"/>
      <c r="Q955" s="2"/>
    </row>
    <row r="956">
      <c r="A956" s="129">
        <v>45151.0</v>
      </c>
      <c r="B956" s="129">
        <v>45104.0</v>
      </c>
      <c r="C956" s="128">
        <v>2023.0</v>
      </c>
      <c r="D956" s="128">
        <v>8.0</v>
      </c>
      <c r="E956" s="128">
        <v>1.0</v>
      </c>
      <c r="F956" s="128">
        <v>2023.0</v>
      </c>
      <c r="G956" s="128">
        <v>8.0</v>
      </c>
      <c r="H956" s="128">
        <v>13.0</v>
      </c>
      <c r="I956" s="128" t="s">
        <v>156</v>
      </c>
      <c r="J956" s="99"/>
      <c r="K956" s="99"/>
      <c r="L956" s="141" t="str">
        <f>IF(J956-K956=0,,IFERROR(K956-J956-휴게시간-VLOOKUP(A956,지정휴게시간,2,FALSE),K956-J956-휴게시간))</f>
        <v/>
      </c>
      <c r="M956" s="142" t="str">
        <f>IFERROR(VLOOKUP(Text(A956,"m월 d일"),양력휴일,2,FALSE),IFERROR(VLOOKUP(Text(B956,"m월 d일"),음력휴일,2,FALSE),IFERROR(VLOOKUP(A956,양력지정휴일,2,FALSE), IFERROR(VLOOKUP(B956,음력지정휴일,2,FALSE), ""))))</f>
        <v/>
      </c>
      <c r="N956" s="128"/>
      <c r="O956" s="128" t="str">
        <f>IFERROR(VLOOKUP(N956,연차지정일수,2,FALSE),"")</f>
        <v/>
      </c>
      <c r="P956" s="143"/>
      <c r="Q956" s="2"/>
    </row>
    <row r="957">
      <c r="A957" s="129">
        <v>45152.0</v>
      </c>
      <c r="B957" s="129">
        <v>45105.0</v>
      </c>
      <c r="C957" s="128">
        <v>2023.0</v>
      </c>
      <c r="D957" s="128">
        <v>8.0</v>
      </c>
      <c r="E957" s="128">
        <v>2.0</v>
      </c>
      <c r="F957" s="128">
        <v>2023.0</v>
      </c>
      <c r="G957" s="128">
        <v>8.0</v>
      </c>
      <c r="H957" s="128">
        <v>14.0</v>
      </c>
      <c r="I957" s="128" t="s">
        <v>83</v>
      </c>
      <c r="J957" s="99"/>
      <c r="K957" s="99"/>
      <c r="L957" s="141" t="str">
        <f>IF(J957-K957=0,,IFERROR(K957-J957-휴게시간-VLOOKUP(A957,지정휴게시간,2,FALSE),K957-J957-휴게시간))</f>
        <v/>
      </c>
      <c r="M957" s="142" t="str">
        <f>IFERROR(VLOOKUP(Text(A957,"m월 d일"),양력휴일,2,FALSE),IFERROR(VLOOKUP(Text(B957,"m월 d일"),음력휴일,2,FALSE),IFERROR(VLOOKUP(A957,양력지정휴일,2,FALSE), IFERROR(VLOOKUP(B957,음력지정휴일,2,FALSE), ""))))</f>
        <v/>
      </c>
      <c r="N957" s="128"/>
      <c r="O957" s="128" t="str">
        <f>IFERROR(VLOOKUP(N957,연차지정일수,2,FALSE),"")</f>
        <v/>
      </c>
      <c r="P957" s="143"/>
      <c r="Q957" s="2"/>
    </row>
    <row r="958">
      <c r="A958" s="129">
        <v>45153.0</v>
      </c>
      <c r="B958" s="129">
        <v>45106.0</v>
      </c>
      <c r="C958" s="128">
        <v>2023.0</v>
      </c>
      <c r="D958" s="128">
        <v>8.0</v>
      </c>
      <c r="E958" s="128">
        <v>2.0</v>
      </c>
      <c r="F958" s="128">
        <v>2023.0</v>
      </c>
      <c r="G958" s="128">
        <v>8.0</v>
      </c>
      <c r="H958" s="128">
        <v>15.0</v>
      </c>
      <c r="I958" s="128" t="s">
        <v>160</v>
      </c>
      <c r="J958" s="99"/>
      <c r="K958" s="99"/>
      <c r="L958" s="141" t="str">
        <f>IF(J958-K958=0,,IFERROR(K958-J958-휴게시간-VLOOKUP(A958,지정휴게시간,2,FALSE),K958-J958-휴게시간))</f>
        <v/>
      </c>
      <c r="M958" s="142" t="str">
        <f>IFERROR(VLOOKUP(Text(A958,"m월 d일"),양력휴일,2,FALSE),IFERROR(VLOOKUP(Text(B958,"m월 d일"),음력휴일,2,FALSE),IFERROR(VLOOKUP(A958,양력지정휴일,2,FALSE), IFERROR(VLOOKUP(B958,음력지정휴일,2,FALSE), ""))))</f>
        <v>광복절</v>
      </c>
      <c r="N958" s="128"/>
      <c r="O958" s="128" t="str">
        <f>IFERROR(VLOOKUP(N958,연차지정일수,2,FALSE),"")</f>
        <v/>
      </c>
      <c r="P958" s="143"/>
      <c r="Q958" s="2"/>
    </row>
    <row r="959">
      <c r="A959" s="129">
        <v>45154.0</v>
      </c>
      <c r="B959" s="129">
        <v>45108.0</v>
      </c>
      <c r="C959" s="128">
        <v>2023.0</v>
      </c>
      <c r="D959" s="128">
        <v>8.0</v>
      </c>
      <c r="E959" s="128">
        <v>2.0</v>
      </c>
      <c r="F959" s="128">
        <v>2023.0</v>
      </c>
      <c r="G959" s="128">
        <v>8.0</v>
      </c>
      <c r="H959" s="128">
        <v>16.0</v>
      </c>
      <c r="I959" s="128" t="s">
        <v>161</v>
      </c>
      <c r="J959" s="99"/>
      <c r="K959" s="99"/>
      <c r="L959" s="141" t="str">
        <f>IF(J959-K959=0,,IFERROR(K959-J959-휴게시간-VLOOKUP(A959,지정휴게시간,2,FALSE),K959-J959-휴게시간))</f>
        <v/>
      </c>
      <c r="M959" s="142" t="str">
        <f>IFERROR(VLOOKUP(Text(A959,"m월 d일"),양력휴일,2,FALSE),IFERROR(VLOOKUP(Text(B959,"m월 d일"),음력휴일,2,FALSE),IFERROR(VLOOKUP(A959,양력지정휴일,2,FALSE), IFERROR(VLOOKUP(B959,음력지정휴일,2,FALSE), ""))))</f>
        <v/>
      </c>
      <c r="N959" s="128"/>
      <c r="O959" s="128" t="str">
        <f>IFERROR(VLOOKUP(N959,연차지정일수,2,FALSE),"")</f>
        <v/>
      </c>
      <c r="P959" s="143"/>
      <c r="Q959" s="2"/>
    </row>
    <row r="960">
      <c r="A960" s="129">
        <v>45155.0</v>
      </c>
      <c r="B960" s="129">
        <v>45109.0</v>
      </c>
      <c r="C960" s="128">
        <v>2023.0</v>
      </c>
      <c r="D960" s="128">
        <v>8.0</v>
      </c>
      <c r="E960" s="128">
        <v>2.0</v>
      </c>
      <c r="F960" s="128">
        <v>2023.0</v>
      </c>
      <c r="G960" s="128">
        <v>8.0</v>
      </c>
      <c r="H960" s="128">
        <v>17.0</v>
      </c>
      <c r="I960" s="128" t="s">
        <v>162</v>
      </c>
      <c r="J960" s="99"/>
      <c r="K960" s="99"/>
      <c r="L960" s="141" t="str">
        <f>IF(J960-K960=0,,IFERROR(K960-J960-휴게시간-VLOOKUP(A960,지정휴게시간,2,FALSE),K960-J960-휴게시간))</f>
        <v/>
      </c>
      <c r="M960" s="142" t="str">
        <f>IFERROR(VLOOKUP(Text(A960,"m월 d일"),양력휴일,2,FALSE),IFERROR(VLOOKUP(Text(B960,"m월 d일"),음력휴일,2,FALSE),IFERROR(VLOOKUP(A960,양력지정휴일,2,FALSE), IFERROR(VLOOKUP(B960,음력지정휴일,2,FALSE), ""))))</f>
        <v/>
      </c>
      <c r="N960" s="128"/>
      <c r="O960" s="128" t="str">
        <f>IFERROR(VLOOKUP(N960,연차지정일수,2,FALSE),"")</f>
        <v/>
      </c>
      <c r="P960" s="143"/>
      <c r="Q960" s="2"/>
    </row>
    <row r="961">
      <c r="A961" s="129">
        <v>45156.0</v>
      </c>
      <c r="B961" s="129">
        <v>45110.0</v>
      </c>
      <c r="C961" s="128">
        <v>2023.0</v>
      </c>
      <c r="D961" s="128">
        <v>8.0</v>
      </c>
      <c r="E961" s="128">
        <v>2.0</v>
      </c>
      <c r="F961" s="128">
        <v>2023.0</v>
      </c>
      <c r="G961" s="128">
        <v>8.0</v>
      </c>
      <c r="H961" s="128">
        <v>18.0</v>
      </c>
      <c r="I961" s="128" t="s">
        <v>158</v>
      </c>
      <c r="J961" s="99"/>
      <c r="K961" s="99"/>
      <c r="L961" s="141" t="str">
        <f>IF(J961-K961=0,,IFERROR(K961-J961-휴게시간-VLOOKUP(A961,지정휴게시간,2,FALSE),K961-J961-휴게시간))</f>
        <v/>
      </c>
      <c r="M961" s="142" t="str">
        <f>IFERROR(VLOOKUP(Text(A961,"m월 d일"),양력휴일,2,FALSE),IFERROR(VLOOKUP(Text(B961,"m월 d일"),음력휴일,2,FALSE),IFERROR(VLOOKUP(A961,양력지정휴일,2,FALSE), IFERROR(VLOOKUP(B961,음력지정휴일,2,FALSE), ""))))</f>
        <v/>
      </c>
      <c r="N961" s="128"/>
      <c r="O961" s="128" t="str">
        <f>IFERROR(VLOOKUP(N961,연차지정일수,2,FALSE),"")</f>
        <v/>
      </c>
      <c r="P961" s="143"/>
      <c r="Q961" s="2"/>
    </row>
    <row r="962">
      <c r="A962" s="129">
        <v>45157.0</v>
      </c>
      <c r="B962" s="129">
        <v>45111.0</v>
      </c>
      <c r="C962" s="128">
        <v>2023.0</v>
      </c>
      <c r="D962" s="128">
        <v>8.0</v>
      </c>
      <c r="E962" s="128">
        <v>2.0</v>
      </c>
      <c r="F962" s="128">
        <v>2023.0</v>
      </c>
      <c r="G962" s="128">
        <v>8.0</v>
      </c>
      <c r="H962" s="128">
        <v>19.0</v>
      </c>
      <c r="I962" s="128" t="s">
        <v>159</v>
      </c>
      <c r="J962" s="99"/>
      <c r="K962" s="99"/>
      <c r="L962" s="141" t="str">
        <f>IF(J962-K962=0,,IFERROR(K962-J962-휴게시간-VLOOKUP(A962,지정휴게시간,2,FALSE),K962-J962-휴게시간))</f>
        <v/>
      </c>
      <c r="M962" s="142" t="str">
        <f>IFERROR(VLOOKUP(Text(A962,"m월 d일"),양력휴일,2,FALSE),IFERROR(VLOOKUP(Text(B962,"m월 d일"),음력휴일,2,FALSE),IFERROR(VLOOKUP(A962,양력지정휴일,2,FALSE), IFERROR(VLOOKUP(B962,음력지정휴일,2,FALSE), ""))))</f>
        <v/>
      </c>
      <c r="N962" s="128"/>
      <c r="O962" s="128" t="str">
        <f>IFERROR(VLOOKUP(N962,연차지정일수,2,FALSE),"")</f>
        <v/>
      </c>
      <c r="P962" s="143"/>
      <c r="Q962" s="2"/>
    </row>
    <row r="963">
      <c r="A963" s="129">
        <v>45158.0</v>
      </c>
      <c r="B963" s="129">
        <v>45112.0</v>
      </c>
      <c r="C963" s="128">
        <v>2023.0</v>
      </c>
      <c r="D963" s="128">
        <v>8.0</v>
      </c>
      <c r="E963" s="128">
        <v>2.0</v>
      </c>
      <c r="F963" s="128">
        <v>2023.0</v>
      </c>
      <c r="G963" s="128">
        <v>8.0</v>
      </c>
      <c r="H963" s="128">
        <v>20.0</v>
      </c>
      <c r="I963" s="128" t="s">
        <v>156</v>
      </c>
      <c r="J963" s="99"/>
      <c r="K963" s="99"/>
      <c r="L963" s="141" t="str">
        <f>IF(J963-K963=0,,IFERROR(K963-J963-휴게시간-VLOOKUP(A963,지정휴게시간,2,FALSE),K963-J963-휴게시간))</f>
        <v/>
      </c>
      <c r="M963" s="142" t="str">
        <f>IFERROR(VLOOKUP(Text(A963,"m월 d일"),양력휴일,2,FALSE),IFERROR(VLOOKUP(Text(B963,"m월 d일"),음력휴일,2,FALSE),IFERROR(VLOOKUP(A963,양력지정휴일,2,FALSE), IFERROR(VLOOKUP(B963,음력지정휴일,2,FALSE), ""))))</f>
        <v/>
      </c>
      <c r="N963" s="128"/>
      <c r="O963" s="128" t="str">
        <f>IFERROR(VLOOKUP(N963,연차지정일수,2,FALSE),"")</f>
        <v/>
      </c>
      <c r="P963" s="143"/>
      <c r="Q963" s="2"/>
    </row>
    <row r="964">
      <c r="A964" s="129">
        <v>45159.0</v>
      </c>
      <c r="B964" s="129">
        <v>45113.0</v>
      </c>
      <c r="C964" s="128">
        <v>2023.0</v>
      </c>
      <c r="D964" s="128">
        <v>8.0</v>
      </c>
      <c r="E964" s="128">
        <v>3.0</v>
      </c>
      <c r="F964" s="128">
        <v>2023.0</v>
      </c>
      <c r="G964" s="128">
        <v>8.0</v>
      </c>
      <c r="H964" s="128">
        <v>21.0</v>
      </c>
      <c r="I964" s="128" t="s">
        <v>83</v>
      </c>
      <c r="J964" s="99"/>
      <c r="K964" s="99"/>
      <c r="L964" s="141" t="str">
        <f>IF(J964-K964=0,,IFERROR(K964-J964-휴게시간-VLOOKUP(A964,지정휴게시간,2,FALSE),K964-J964-휴게시간))</f>
        <v/>
      </c>
      <c r="M964" s="142" t="str">
        <f>IFERROR(VLOOKUP(Text(A964,"m월 d일"),양력휴일,2,FALSE),IFERROR(VLOOKUP(Text(B964,"m월 d일"),음력휴일,2,FALSE),IFERROR(VLOOKUP(A964,양력지정휴일,2,FALSE), IFERROR(VLOOKUP(B964,음력지정휴일,2,FALSE), ""))))</f>
        <v/>
      </c>
      <c r="N964" s="128"/>
      <c r="O964" s="128" t="str">
        <f>IFERROR(VLOOKUP(N964,연차지정일수,2,FALSE),"")</f>
        <v/>
      </c>
      <c r="P964" s="143"/>
      <c r="Q964" s="2"/>
    </row>
    <row r="965">
      <c r="A965" s="129">
        <v>45160.0</v>
      </c>
      <c r="B965" s="129">
        <v>45114.0</v>
      </c>
      <c r="C965" s="128">
        <v>2023.0</v>
      </c>
      <c r="D965" s="128">
        <v>8.0</v>
      </c>
      <c r="E965" s="128">
        <v>3.0</v>
      </c>
      <c r="F965" s="128">
        <v>2023.0</v>
      </c>
      <c r="G965" s="128">
        <v>8.0</v>
      </c>
      <c r="H965" s="128">
        <v>22.0</v>
      </c>
      <c r="I965" s="128" t="s">
        <v>160</v>
      </c>
      <c r="J965" s="99"/>
      <c r="K965" s="99"/>
      <c r="L965" s="141" t="str">
        <f>IF(J965-K965=0,,IFERROR(K965-J965-휴게시간-VLOOKUP(A965,지정휴게시간,2,FALSE),K965-J965-휴게시간))</f>
        <v/>
      </c>
      <c r="M965" s="142" t="str">
        <f>IFERROR(VLOOKUP(Text(A965,"m월 d일"),양력휴일,2,FALSE),IFERROR(VLOOKUP(Text(B965,"m월 d일"),음력휴일,2,FALSE),IFERROR(VLOOKUP(A965,양력지정휴일,2,FALSE), IFERROR(VLOOKUP(B965,음력지정휴일,2,FALSE), ""))))</f>
        <v/>
      </c>
      <c r="N965" s="128"/>
      <c r="O965" s="128" t="str">
        <f>IFERROR(VLOOKUP(N965,연차지정일수,2,FALSE),"")</f>
        <v/>
      </c>
      <c r="P965" s="143"/>
      <c r="Q965" s="2"/>
    </row>
    <row r="966">
      <c r="A966" s="129">
        <v>45161.0</v>
      </c>
      <c r="B966" s="129">
        <v>45115.0</v>
      </c>
      <c r="C966" s="128">
        <v>2023.0</v>
      </c>
      <c r="D966" s="128">
        <v>8.0</v>
      </c>
      <c r="E966" s="128">
        <v>3.0</v>
      </c>
      <c r="F966" s="128">
        <v>2023.0</v>
      </c>
      <c r="G966" s="128">
        <v>8.0</v>
      </c>
      <c r="H966" s="128">
        <v>23.0</v>
      </c>
      <c r="I966" s="128" t="s">
        <v>161</v>
      </c>
      <c r="J966" s="99"/>
      <c r="K966" s="99"/>
      <c r="L966" s="141" t="str">
        <f>IF(J966-K966=0,,IFERROR(K966-J966-휴게시간-VLOOKUP(A966,지정휴게시간,2,FALSE),K966-J966-휴게시간))</f>
        <v/>
      </c>
      <c r="M966" s="142" t="str">
        <f>IFERROR(VLOOKUP(Text(A966,"m월 d일"),양력휴일,2,FALSE),IFERROR(VLOOKUP(Text(B966,"m월 d일"),음력휴일,2,FALSE),IFERROR(VLOOKUP(A966,양력지정휴일,2,FALSE), IFERROR(VLOOKUP(B966,음력지정휴일,2,FALSE), ""))))</f>
        <v/>
      </c>
      <c r="N966" s="128"/>
      <c r="O966" s="128" t="str">
        <f>IFERROR(VLOOKUP(N966,연차지정일수,2,FALSE),"")</f>
        <v/>
      </c>
      <c r="P966" s="143"/>
      <c r="Q966" s="2"/>
    </row>
    <row r="967">
      <c r="A967" s="129">
        <v>45162.0</v>
      </c>
      <c r="B967" s="129">
        <v>45116.0</v>
      </c>
      <c r="C967" s="128">
        <v>2023.0</v>
      </c>
      <c r="D967" s="128">
        <v>8.0</v>
      </c>
      <c r="E967" s="128">
        <v>3.0</v>
      </c>
      <c r="F967" s="128">
        <v>2023.0</v>
      </c>
      <c r="G967" s="128">
        <v>8.0</v>
      </c>
      <c r="H967" s="128">
        <v>24.0</v>
      </c>
      <c r="I967" s="128" t="s">
        <v>162</v>
      </c>
      <c r="J967" s="99"/>
      <c r="K967" s="99"/>
      <c r="L967" s="141" t="str">
        <f>IF(J967-K967=0,,IFERROR(K967-J967-휴게시간-VLOOKUP(A967,지정휴게시간,2,FALSE),K967-J967-휴게시간))</f>
        <v/>
      </c>
      <c r="M967" s="142" t="str">
        <f>IFERROR(VLOOKUP(Text(A967,"m월 d일"),양력휴일,2,FALSE),IFERROR(VLOOKUP(Text(B967,"m월 d일"),음력휴일,2,FALSE),IFERROR(VLOOKUP(A967,양력지정휴일,2,FALSE), IFERROR(VLOOKUP(B967,음력지정휴일,2,FALSE), ""))))</f>
        <v/>
      </c>
      <c r="N967" s="128"/>
      <c r="O967" s="128" t="str">
        <f>IFERROR(VLOOKUP(N967,연차지정일수,2,FALSE),"")</f>
        <v/>
      </c>
      <c r="P967" s="143"/>
      <c r="Q967" s="2"/>
    </row>
    <row r="968">
      <c r="A968" s="129">
        <v>45163.0</v>
      </c>
      <c r="B968" s="129">
        <v>45117.0</v>
      </c>
      <c r="C968" s="128">
        <v>2023.0</v>
      </c>
      <c r="D968" s="128">
        <v>8.0</v>
      </c>
      <c r="E968" s="128">
        <v>3.0</v>
      </c>
      <c r="F968" s="128">
        <v>2023.0</v>
      </c>
      <c r="G968" s="128">
        <v>8.0</v>
      </c>
      <c r="H968" s="128">
        <v>25.0</v>
      </c>
      <c r="I968" s="128" t="s">
        <v>158</v>
      </c>
      <c r="J968" s="99"/>
      <c r="K968" s="99"/>
      <c r="L968" s="141" t="str">
        <f>IF(J968-K968=0,,IFERROR(K968-J968-휴게시간-VLOOKUP(A968,지정휴게시간,2,FALSE),K968-J968-휴게시간))</f>
        <v/>
      </c>
      <c r="M968" s="142" t="str">
        <f>IFERROR(VLOOKUP(Text(A968,"m월 d일"),양력휴일,2,FALSE),IFERROR(VLOOKUP(Text(B968,"m월 d일"),음력휴일,2,FALSE),IFERROR(VLOOKUP(A968,양력지정휴일,2,FALSE), IFERROR(VLOOKUP(B968,음력지정휴일,2,FALSE), ""))))</f>
        <v/>
      </c>
      <c r="N968" s="128"/>
      <c r="O968" s="128" t="str">
        <f>IFERROR(VLOOKUP(N968,연차지정일수,2,FALSE),"")</f>
        <v/>
      </c>
      <c r="P968" s="143"/>
      <c r="Q968" s="2"/>
    </row>
    <row r="969">
      <c r="A969" s="129">
        <v>45164.0</v>
      </c>
      <c r="B969" s="129">
        <v>45118.0</v>
      </c>
      <c r="C969" s="128">
        <v>2023.0</v>
      </c>
      <c r="D969" s="128">
        <v>8.0</v>
      </c>
      <c r="E969" s="128">
        <v>3.0</v>
      </c>
      <c r="F969" s="128">
        <v>2023.0</v>
      </c>
      <c r="G969" s="128">
        <v>8.0</v>
      </c>
      <c r="H969" s="128">
        <v>26.0</v>
      </c>
      <c r="I969" s="128" t="s">
        <v>159</v>
      </c>
      <c r="J969" s="99"/>
      <c r="K969" s="99"/>
      <c r="L969" s="141" t="str">
        <f>IF(J969-K969=0,,IFERROR(K969-J969-휴게시간-VLOOKUP(A969,지정휴게시간,2,FALSE),K969-J969-휴게시간))</f>
        <v/>
      </c>
      <c r="M969" s="142" t="str">
        <f>IFERROR(VLOOKUP(Text(A969,"m월 d일"),양력휴일,2,FALSE),IFERROR(VLOOKUP(Text(B969,"m월 d일"),음력휴일,2,FALSE),IFERROR(VLOOKUP(A969,양력지정휴일,2,FALSE), IFERROR(VLOOKUP(B969,음력지정휴일,2,FALSE), ""))))</f>
        <v/>
      </c>
      <c r="N969" s="128"/>
      <c r="O969" s="128" t="str">
        <f>IFERROR(VLOOKUP(N969,연차지정일수,2,FALSE),"")</f>
        <v/>
      </c>
      <c r="P969" s="143"/>
      <c r="Q969" s="2"/>
    </row>
    <row r="970">
      <c r="A970" s="129">
        <v>45165.0</v>
      </c>
      <c r="B970" s="129">
        <v>45119.0</v>
      </c>
      <c r="C970" s="128">
        <v>2023.0</v>
      </c>
      <c r="D970" s="128">
        <v>8.0</v>
      </c>
      <c r="E970" s="128">
        <v>3.0</v>
      </c>
      <c r="F970" s="128">
        <v>2023.0</v>
      </c>
      <c r="G970" s="128">
        <v>8.0</v>
      </c>
      <c r="H970" s="128">
        <v>27.0</v>
      </c>
      <c r="I970" s="128" t="s">
        <v>156</v>
      </c>
      <c r="J970" s="99"/>
      <c r="K970" s="99"/>
      <c r="L970" s="141" t="str">
        <f>IF(J970-K970=0,,IFERROR(K970-J970-휴게시간-VLOOKUP(A970,지정휴게시간,2,FALSE),K970-J970-휴게시간))</f>
        <v/>
      </c>
      <c r="M970" s="142" t="str">
        <f>IFERROR(VLOOKUP(Text(A970,"m월 d일"),양력휴일,2,FALSE),IFERROR(VLOOKUP(Text(B970,"m월 d일"),음력휴일,2,FALSE),IFERROR(VLOOKUP(A970,양력지정휴일,2,FALSE), IFERROR(VLOOKUP(B970,음력지정휴일,2,FALSE), ""))))</f>
        <v/>
      </c>
      <c r="N970" s="128"/>
      <c r="O970" s="128" t="str">
        <f>IFERROR(VLOOKUP(N970,연차지정일수,2,FALSE),"")</f>
        <v/>
      </c>
      <c r="P970" s="143"/>
      <c r="Q970" s="2"/>
    </row>
    <row r="971">
      <c r="A971" s="129">
        <v>45166.0</v>
      </c>
      <c r="B971" s="129">
        <v>45120.0</v>
      </c>
      <c r="C971" s="128">
        <v>2023.0</v>
      </c>
      <c r="D971" s="128">
        <v>8.0</v>
      </c>
      <c r="E971" s="128">
        <v>4.0</v>
      </c>
      <c r="F971" s="128">
        <v>2023.0</v>
      </c>
      <c r="G971" s="128">
        <v>8.0</v>
      </c>
      <c r="H971" s="128">
        <v>28.0</v>
      </c>
      <c r="I971" s="128" t="s">
        <v>83</v>
      </c>
      <c r="J971" s="99"/>
      <c r="K971" s="99"/>
      <c r="L971" s="141" t="str">
        <f>IF(J971-K971=0,,IFERROR(K971-J971-휴게시간-VLOOKUP(A971,지정휴게시간,2,FALSE),K971-J971-휴게시간))</f>
        <v/>
      </c>
      <c r="M971" s="142" t="str">
        <f>IFERROR(VLOOKUP(Text(A971,"m월 d일"),양력휴일,2,FALSE),IFERROR(VLOOKUP(Text(B971,"m월 d일"),음력휴일,2,FALSE),IFERROR(VLOOKUP(A971,양력지정휴일,2,FALSE), IFERROR(VLOOKUP(B971,음력지정휴일,2,FALSE), ""))))</f>
        <v/>
      </c>
      <c r="N971" s="128"/>
      <c r="O971" s="128" t="str">
        <f>IFERROR(VLOOKUP(N971,연차지정일수,2,FALSE),"")</f>
        <v/>
      </c>
      <c r="P971" s="143"/>
      <c r="Q971" s="2"/>
    </row>
    <row r="972">
      <c r="A972" s="129">
        <v>45167.0</v>
      </c>
      <c r="B972" s="129">
        <v>45121.0</v>
      </c>
      <c r="C972" s="128">
        <v>2023.0</v>
      </c>
      <c r="D972" s="128">
        <v>8.0</v>
      </c>
      <c r="E972" s="128">
        <v>4.0</v>
      </c>
      <c r="F972" s="128">
        <v>2023.0</v>
      </c>
      <c r="G972" s="128">
        <v>8.0</v>
      </c>
      <c r="H972" s="128">
        <v>29.0</v>
      </c>
      <c r="I972" s="128" t="s">
        <v>160</v>
      </c>
      <c r="J972" s="99"/>
      <c r="K972" s="99"/>
      <c r="L972" s="141" t="str">
        <f>IF(J972-K972=0,,IFERROR(K972-J972-휴게시간-VLOOKUP(A972,지정휴게시간,2,FALSE),K972-J972-휴게시간))</f>
        <v/>
      </c>
      <c r="M972" s="142" t="str">
        <f>IFERROR(VLOOKUP(Text(A972,"m월 d일"),양력휴일,2,FALSE),IFERROR(VLOOKUP(Text(B972,"m월 d일"),음력휴일,2,FALSE),IFERROR(VLOOKUP(A972,양력지정휴일,2,FALSE), IFERROR(VLOOKUP(B972,음력지정휴일,2,FALSE), ""))))</f>
        <v/>
      </c>
      <c r="N972" s="128"/>
      <c r="O972" s="128" t="str">
        <f>IFERROR(VLOOKUP(N972,연차지정일수,2,FALSE),"")</f>
        <v/>
      </c>
      <c r="P972" s="143"/>
      <c r="Q972" s="2"/>
    </row>
    <row r="973">
      <c r="A973" s="129">
        <v>45168.0</v>
      </c>
      <c r="B973" s="129">
        <v>45122.0</v>
      </c>
      <c r="C973" s="128">
        <v>2023.0</v>
      </c>
      <c r="D973" s="128">
        <v>8.0</v>
      </c>
      <c r="E973" s="128">
        <v>4.0</v>
      </c>
      <c r="F973" s="128">
        <v>2023.0</v>
      </c>
      <c r="G973" s="128">
        <v>8.0</v>
      </c>
      <c r="H973" s="128">
        <v>30.0</v>
      </c>
      <c r="I973" s="128" t="s">
        <v>161</v>
      </c>
      <c r="J973" s="99"/>
      <c r="K973" s="99"/>
      <c r="L973" s="141" t="str">
        <f>IF(J973-K973=0,,IFERROR(K973-J973-휴게시간-VLOOKUP(A973,지정휴게시간,2,FALSE),K973-J973-휴게시간))</f>
        <v/>
      </c>
      <c r="M973" s="142" t="str">
        <f>IFERROR(VLOOKUP(Text(A973,"m월 d일"),양력휴일,2,FALSE),IFERROR(VLOOKUP(Text(B973,"m월 d일"),음력휴일,2,FALSE),IFERROR(VLOOKUP(A973,양력지정휴일,2,FALSE), IFERROR(VLOOKUP(B973,음력지정휴일,2,FALSE), ""))))</f>
        <v/>
      </c>
      <c r="N973" s="128"/>
      <c r="O973" s="128" t="str">
        <f>IFERROR(VLOOKUP(N973,연차지정일수,2,FALSE),"")</f>
        <v/>
      </c>
      <c r="P973" s="143"/>
      <c r="Q973" s="2"/>
    </row>
    <row r="974">
      <c r="A974" s="129">
        <v>45169.0</v>
      </c>
      <c r="B974" s="129">
        <v>45123.0</v>
      </c>
      <c r="C974" s="128">
        <v>2023.0</v>
      </c>
      <c r="D974" s="128">
        <v>8.0</v>
      </c>
      <c r="E974" s="128">
        <v>4.0</v>
      </c>
      <c r="F974" s="128">
        <v>2023.0</v>
      </c>
      <c r="G974" s="128">
        <v>8.0</v>
      </c>
      <c r="H974" s="128">
        <v>31.0</v>
      </c>
      <c r="I974" s="128" t="s">
        <v>162</v>
      </c>
      <c r="J974" s="99"/>
      <c r="K974" s="99"/>
      <c r="L974" s="141" t="str">
        <f>IF(J974-K974=0,,IFERROR(K974-J974-휴게시간-VLOOKUP(A974,지정휴게시간,2,FALSE),K974-J974-휴게시간))</f>
        <v/>
      </c>
      <c r="M974" s="142" t="str">
        <f>IFERROR(VLOOKUP(Text(A974,"m월 d일"),양력휴일,2,FALSE),IFERROR(VLOOKUP(Text(B974,"m월 d일"),음력휴일,2,FALSE),IFERROR(VLOOKUP(A974,양력지정휴일,2,FALSE), IFERROR(VLOOKUP(B974,음력지정휴일,2,FALSE), ""))))</f>
        <v/>
      </c>
      <c r="N974" s="128"/>
      <c r="O974" s="128" t="str">
        <f>IFERROR(VLOOKUP(N974,연차지정일수,2,FALSE),"")</f>
        <v/>
      </c>
      <c r="P974" s="143"/>
      <c r="Q974" s="2"/>
    </row>
    <row r="975">
      <c r="A975" s="129">
        <v>45170.0</v>
      </c>
      <c r="B975" s="129">
        <v>45124.0</v>
      </c>
      <c r="C975" s="128">
        <v>2023.0</v>
      </c>
      <c r="D975" s="128">
        <v>8.0</v>
      </c>
      <c r="E975" s="128">
        <v>4.0</v>
      </c>
      <c r="F975" s="128">
        <v>2023.0</v>
      </c>
      <c r="G975" s="128">
        <v>9.0</v>
      </c>
      <c r="H975" s="128">
        <v>1.0</v>
      </c>
      <c r="I975" s="128" t="s">
        <v>158</v>
      </c>
      <c r="J975" s="99"/>
      <c r="K975" s="99"/>
      <c r="L975" s="141" t="str">
        <f>IF(J975-K975=0,,IFERROR(K975-J975-휴게시간-VLOOKUP(A975,지정휴게시간,2,FALSE),K975-J975-휴게시간))</f>
        <v/>
      </c>
      <c r="M975" s="142" t="str">
        <f>IFERROR(VLOOKUP(Text(A975,"m월 d일"),양력휴일,2,FALSE),IFERROR(VLOOKUP(Text(B975,"m월 d일"),음력휴일,2,FALSE),IFERROR(VLOOKUP(A975,양력지정휴일,2,FALSE), IFERROR(VLOOKUP(B975,음력지정휴일,2,FALSE), ""))))</f>
        <v/>
      </c>
      <c r="N975" s="128"/>
      <c r="O975" s="128" t="str">
        <f>IFERROR(VLOOKUP(N975,연차지정일수,2,FALSE),"")</f>
        <v/>
      </c>
      <c r="P975" s="143"/>
      <c r="Q975" s="2"/>
    </row>
    <row r="976">
      <c r="A976" s="129">
        <v>45171.0</v>
      </c>
      <c r="B976" s="129">
        <v>45125.0</v>
      </c>
      <c r="C976" s="128">
        <v>2023.0</v>
      </c>
      <c r="D976" s="128">
        <v>8.0</v>
      </c>
      <c r="E976" s="128">
        <v>4.0</v>
      </c>
      <c r="F976" s="128">
        <v>2023.0</v>
      </c>
      <c r="G976" s="128">
        <v>9.0</v>
      </c>
      <c r="H976" s="128">
        <v>2.0</v>
      </c>
      <c r="I976" s="128" t="s">
        <v>159</v>
      </c>
      <c r="J976" s="99"/>
      <c r="K976" s="99"/>
      <c r="L976" s="141" t="str">
        <f>IF(J976-K976=0,,IFERROR(K976-J976-휴게시간-VLOOKUP(A976,지정휴게시간,2,FALSE),K976-J976-휴게시간))</f>
        <v/>
      </c>
      <c r="M976" s="142" t="str">
        <f>IFERROR(VLOOKUP(Text(A976,"m월 d일"),양력휴일,2,FALSE),IFERROR(VLOOKUP(Text(B976,"m월 d일"),음력휴일,2,FALSE),IFERROR(VLOOKUP(A976,양력지정휴일,2,FALSE), IFERROR(VLOOKUP(B976,음력지정휴일,2,FALSE), ""))))</f>
        <v/>
      </c>
      <c r="N976" s="128"/>
      <c r="O976" s="128" t="str">
        <f>IFERROR(VLOOKUP(N976,연차지정일수,2,FALSE),"")</f>
        <v/>
      </c>
      <c r="P976" s="143"/>
      <c r="Q976" s="2"/>
    </row>
    <row r="977">
      <c r="A977" s="129">
        <v>45172.0</v>
      </c>
      <c r="B977" s="129">
        <v>45126.0</v>
      </c>
      <c r="C977" s="128">
        <v>2023.0</v>
      </c>
      <c r="D977" s="128">
        <v>8.0</v>
      </c>
      <c r="E977" s="128">
        <v>4.0</v>
      </c>
      <c r="F977" s="128">
        <v>2023.0</v>
      </c>
      <c r="G977" s="128">
        <v>9.0</v>
      </c>
      <c r="H977" s="128">
        <v>3.0</v>
      </c>
      <c r="I977" s="128" t="s">
        <v>156</v>
      </c>
      <c r="J977" s="99"/>
      <c r="K977" s="99"/>
      <c r="L977" s="141" t="str">
        <f>IF(J977-K977=0,,IFERROR(K977-J977-휴게시간-VLOOKUP(A977,지정휴게시간,2,FALSE),K977-J977-휴게시간))</f>
        <v/>
      </c>
      <c r="M977" s="142" t="str">
        <f>IFERROR(VLOOKUP(Text(A977,"m월 d일"),양력휴일,2,FALSE),IFERROR(VLOOKUP(Text(B977,"m월 d일"),음력휴일,2,FALSE),IFERROR(VLOOKUP(A977,양력지정휴일,2,FALSE), IFERROR(VLOOKUP(B977,음력지정휴일,2,FALSE), ""))))</f>
        <v/>
      </c>
      <c r="N977" s="128"/>
      <c r="O977" s="128" t="str">
        <f>IFERROR(VLOOKUP(N977,연차지정일수,2,FALSE),"")</f>
        <v/>
      </c>
      <c r="P977" s="143"/>
      <c r="Q977" s="2"/>
    </row>
    <row r="978">
      <c r="A978" s="129">
        <v>45173.0</v>
      </c>
      <c r="B978" s="129">
        <v>45127.0</v>
      </c>
      <c r="C978" s="128">
        <v>2023.0</v>
      </c>
      <c r="D978" s="128">
        <v>9.0</v>
      </c>
      <c r="E978" s="128">
        <v>1.0</v>
      </c>
      <c r="F978" s="128">
        <v>2023.0</v>
      </c>
      <c r="G978" s="128">
        <v>9.0</v>
      </c>
      <c r="H978" s="128">
        <v>4.0</v>
      </c>
      <c r="I978" s="128" t="s">
        <v>83</v>
      </c>
      <c r="J978" s="99"/>
      <c r="K978" s="99"/>
      <c r="L978" s="141" t="str">
        <f>IF(J978-K978=0,,IFERROR(K978-J978-휴게시간-VLOOKUP(A978,지정휴게시간,2,FALSE),K978-J978-휴게시간))</f>
        <v/>
      </c>
      <c r="M978" s="142" t="str">
        <f>IFERROR(VLOOKUP(Text(A978,"m월 d일"),양력휴일,2,FALSE),IFERROR(VLOOKUP(Text(B978,"m월 d일"),음력휴일,2,FALSE),IFERROR(VLOOKUP(A978,양력지정휴일,2,FALSE), IFERROR(VLOOKUP(B978,음력지정휴일,2,FALSE), ""))))</f>
        <v/>
      </c>
      <c r="N978" s="128"/>
      <c r="O978" s="128" t="str">
        <f>IFERROR(VLOOKUP(N978,연차지정일수,2,FALSE),"")</f>
        <v/>
      </c>
      <c r="P978" s="143"/>
      <c r="Q978" s="2"/>
    </row>
    <row r="979">
      <c r="A979" s="129">
        <v>45174.0</v>
      </c>
      <c r="B979" s="129">
        <v>45128.0</v>
      </c>
      <c r="C979" s="128">
        <v>2023.0</v>
      </c>
      <c r="D979" s="128">
        <v>9.0</v>
      </c>
      <c r="E979" s="128">
        <v>1.0</v>
      </c>
      <c r="F979" s="128">
        <v>2023.0</v>
      </c>
      <c r="G979" s="128">
        <v>9.0</v>
      </c>
      <c r="H979" s="128">
        <v>5.0</v>
      </c>
      <c r="I979" s="128" t="s">
        <v>160</v>
      </c>
      <c r="J979" s="99"/>
      <c r="K979" s="99"/>
      <c r="L979" s="141" t="str">
        <f>IF(J979-K979=0,,IFERROR(K979-J979-휴게시간-VLOOKUP(A979,지정휴게시간,2,FALSE),K979-J979-휴게시간))</f>
        <v/>
      </c>
      <c r="M979" s="142" t="str">
        <f>IFERROR(VLOOKUP(Text(A979,"m월 d일"),양력휴일,2,FALSE),IFERROR(VLOOKUP(Text(B979,"m월 d일"),음력휴일,2,FALSE),IFERROR(VLOOKUP(A979,양력지정휴일,2,FALSE), IFERROR(VLOOKUP(B979,음력지정휴일,2,FALSE), ""))))</f>
        <v/>
      </c>
      <c r="N979" s="128"/>
      <c r="O979" s="128" t="str">
        <f>IFERROR(VLOOKUP(N979,연차지정일수,2,FALSE),"")</f>
        <v/>
      </c>
      <c r="P979" s="143"/>
      <c r="Q979" s="2"/>
    </row>
    <row r="980">
      <c r="A980" s="129">
        <v>45175.0</v>
      </c>
      <c r="B980" s="129">
        <v>45129.0</v>
      </c>
      <c r="C980" s="128">
        <v>2023.0</v>
      </c>
      <c r="D980" s="128">
        <v>9.0</v>
      </c>
      <c r="E980" s="128">
        <v>1.0</v>
      </c>
      <c r="F980" s="128">
        <v>2023.0</v>
      </c>
      <c r="G980" s="128">
        <v>9.0</v>
      </c>
      <c r="H980" s="128">
        <v>6.0</v>
      </c>
      <c r="I980" s="128" t="s">
        <v>161</v>
      </c>
      <c r="J980" s="99"/>
      <c r="K980" s="99"/>
      <c r="L980" s="141" t="str">
        <f>IF(J980-K980=0,,IFERROR(K980-J980-휴게시간-VLOOKUP(A980,지정휴게시간,2,FALSE),K980-J980-휴게시간))</f>
        <v/>
      </c>
      <c r="M980" s="142" t="str">
        <f>IFERROR(VLOOKUP(Text(A980,"m월 d일"),양력휴일,2,FALSE),IFERROR(VLOOKUP(Text(B980,"m월 d일"),음력휴일,2,FALSE),IFERROR(VLOOKUP(A980,양력지정휴일,2,FALSE), IFERROR(VLOOKUP(B980,음력지정휴일,2,FALSE), ""))))</f>
        <v/>
      </c>
      <c r="N980" s="128"/>
      <c r="O980" s="128" t="str">
        <f>IFERROR(VLOOKUP(N980,연차지정일수,2,FALSE),"")</f>
        <v/>
      </c>
      <c r="P980" s="143"/>
      <c r="Q980" s="2"/>
    </row>
    <row r="981">
      <c r="A981" s="129">
        <v>45176.0</v>
      </c>
      <c r="B981" s="129">
        <v>45130.0</v>
      </c>
      <c r="C981" s="128">
        <v>2023.0</v>
      </c>
      <c r="D981" s="128">
        <v>9.0</v>
      </c>
      <c r="E981" s="128">
        <v>1.0</v>
      </c>
      <c r="F981" s="128">
        <v>2023.0</v>
      </c>
      <c r="G981" s="128">
        <v>9.0</v>
      </c>
      <c r="H981" s="128">
        <v>7.0</v>
      </c>
      <c r="I981" s="128" t="s">
        <v>162</v>
      </c>
      <c r="J981" s="99"/>
      <c r="K981" s="99"/>
      <c r="L981" s="141" t="str">
        <f>IF(J981-K981=0,,IFERROR(K981-J981-휴게시간-VLOOKUP(A981,지정휴게시간,2,FALSE),K981-J981-휴게시간))</f>
        <v/>
      </c>
      <c r="M981" s="142" t="str">
        <f>IFERROR(VLOOKUP(Text(A981,"m월 d일"),양력휴일,2,FALSE),IFERROR(VLOOKUP(Text(B981,"m월 d일"),음력휴일,2,FALSE),IFERROR(VLOOKUP(A981,양력지정휴일,2,FALSE), IFERROR(VLOOKUP(B981,음력지정휴일,2,FALSE), ""))))</f>
        <v/>
      </c>
      <c r="N981" s="128"/>
      <c r="O981" s="128" t="str">
        <f>IFERROR(VLOOKUP(N981,연차지정일수,2,FALSE),"")</f>
        <v/>
      </c>
      <c r="P981" s="143"/>
      <c r="Q981" s="2"/>
    </row>
    <row r="982">
      <c r="A982" s="129">
        <v>45177.0</v>
      </c>
      <c r="B982" s="129">
        <v>45131.0</v>
      </c>
      <c r="C982" s="128">
        <v>2023.0</v>
      </c>
      <c r="D982" s="128">
        <v>9.0</v>
      </c>
      <c r="E982" s="128">
        <v>1.0</v>
      </c>
      <c r="F982" s="128">
        <v>2023.0</v>
      </c>
      <c r="G982" s="128">
        <v>9.0</v>
      </c>
      <c r="H982" s="128">
        <v>8.0</v>
      </c>
      <c r="I982" s="128" t="s">
        <v>158</v>
      </c>
      <c r="J982" s="99"/>
      <c r="K982" s="99"/>
      <c r="L982" s="141" t="str">
        <f>IF(J982-K982=0,,IFERROR(K982-J982-휴게시간-VLOOKUP(A982,지정휴게시간,2,FALSE),K982-J982-휴게시간))</f>
        <v/>
      </c>
      <c r="M982" s="142" t="str">
        <f>IFERROR(VLOOKUP(Text(A982,"m월 d일"),양력휴일,2,FALSE),IFERROR(VLOOKUP(Text(B982,"m월 d일"),음력휴일,2,FALSE),IFERROR(VLOOKUP(A982,양력지정휴일,2,FALSE), IFERROR(VLOOKUP(B982,음력지정휴일,2,FALSE), ""))))</f>
        <v/>
      </c>
      <c r="N982" s="128"/>
      <c r="O982" s="128" t="str">
        <f>IFERROR(VLOOKUP(N982,연차지정일수,2,FALSE),"")</f>
        <v/>
      </c>
      <c r="P982" s="143"/>
      <c r="Q982" s="2"/>
    </row>
    <row r="983">
      <c r="A983" s="129">
        <v>45178.0</v>
      </c>
      <c r="B983" s="129">
        <v>45132.0</v>
      </c>
      <c r="C983" s="128">
        <v>2023.0</v>
      </c>
      <c r="D983" s="128">
        <v>9.0</v>
      </c>
      <c r="E983" s="128">
        <v>1.0</v>
      </c>
      <c r="F983" s="128">
        <v>2023.0</v>
      </c>
      <c r="G983" s="128">
        <v>9.0</v>
      </c>
      <c r="H983" s="128">
        <v>9.0</v>
      </c>
      <c r="I983" s="128" t="s">
        <v>159</v>
      </c>
      <c r="J983" s="99"/>
      <c r="K983" s="99"/>
      <c r="L983" s="141" t="str">
        <f>IF(J983-K983=0,,IFERROR(K983-J983-휴게시간-VLOOKUP(A983,지정휴게시간,2,FALSE),K983-J983-휴게시간))</f>
        <v/>
      </c>
      <c r="M983" s="142" t="str">
        <f>IFERROR(VLOOKUP(Text(A983,"m월 d일"),양력휴일,2,FALSE),IFERROR(VLOOKUP(Text(B983,"m월 d일"),음력휴일,2,FALSE),IFERROR(VLOOKUP(A983,양력지정휴일,2,FALSE), IFERROR(VLOOKUP(B983,음력지정휴일,2,FALSE), ""))))</f>
        <v/>
      </c>
      <c r="N983" s="128"/>
      <c r="O983" s="128" t="str">
        <f>IFERROR(VLOOKUP(N983,연차지정일수,2,FALSE),"")</f>
        <v/>
      </c>
      <c r="P983" s="143"/>
      <c r="Q983" s="2"/>
    </row>
    <row r="984">
      <c r="A984" s="129">
        <v>45179.0</v>
      </c>
      <c r="B984" s="129">
        <v>45133.0</v>
      </c>
      <c r="C984" s="128">
        <v>2023.0</v>
      </c>
      <c r="D984" s="128">
        <v>9.0</v>
      </c>
      <c r="E984" s="128">
        <v>1.0</v>
      </c>
      <c r="F984" s="128">
        <v>2023.0</v>
      </c>
      <c r="G984" s="128">
        <v>9.0</v>
      </c>
      <c r="H984" s="128">
        <v>10.0</v>
      </c>
      <c r="I984" s="128" t="s">
        <v>156</v>
      </c>
      <c r="J984" s="99"/>
      <c r="K984" s="99"/>
      <c r="L984" s="141" t="str">
        <f>IF(J984-K984=0,,IFERROR(K984-J984-휴게시간-VLOOKUP(A984,지정휴게시간,2,FALSE),K984-J984-휴게시간))</f>
        <v/>
      </c>
      <c r="M984" s="142" t="str">
        <f>IFERROR(VLOOKUP(Text(A984,"m월 d일"),양력휴일,2,FALSE),IFERROR(VLOOKUP(Text(B984,"m월 d일"),음력휴일,2,FALSE),IFERROR(VLOOKUP(A984,양력지정휴일,2,FALSE), IFERROR(VLOOKUP(B984,음력지정휴일,2,FALSE), ""))))</f>
        <v/>
      </c>
      <c r="N984" s="128"/>
      <c r="O984" s="128" t="str">
        <f>IFERROR(VLOOKUP(N984,연차지정일수,2,FALSE),"")</f>
        <v/>
      </c>
      <c r="P984" s="143"/>
      <c r="Q984" s="2"/>
    </row>
    <row r="985">
      <c r="A985" s="129">
        <v>45180.0</v>
      </c>
      <c r="B985" s="129">
        <v>45134.0</v>
      </c>
      <c r="C985" s="128">
        <v>2023.0</v>
      </c>
      <c r="D985" s="128">
        <v>9.0</v>
      </c>
      <c r="E985" s="128">
        <v>2.0</v>
      </c>
      <c r="F985" s="128">
        <v>2023.0</v>
      </c>
      <c r="G985" s="128">
        <v>9.0</v>
      </c>
      <c r="H985" s="128">
        <v>11.0</v>
      </c>
      <c r="I985" s="128" t="s">
        <v>83</v>
      </c>
      <c r="J985" s="99"/>
      <c r="K985" s="99"/>
      <c r="L985" s="141" t="str">
        <f>IF(J985-K985=0,,IFERROR(K985-J985-휴게시간-VLOOKUP(A985,지정휴게시간,2,FALSE),K985-J985-휴게시간))</f>
        <v/>
      </c>
      <c r="M985" s="142" t="str">
        <f>IFERROR(VLOOKUP(Text(A985,"m월 d일"),양력휴일,2,FALSE),IFERROR(VLOOKUP(Text(B985,"m월 d일"),음력휴일,2,FALSE),IFERROR(VLOOKUP(A985,양력지정휴일,2,FALSE), IFERROR(VLOOKUP(B985,음력지정휴일,2,FALSE), ""))))</f>
        <v/>
      </c>
      <c r="N985" s="128"/>
      <c r="O985" s="128" t="str">
        <f>IFERROR(VLOOKUP(N985,연차지정일수,2,FALSE),"")</f>
        <v/>
      </c>
      <c r="P985" s="143"/>
      <c r="Q985" s="2"/>
    </row>
    <row r="986">
      <c r="A986" s="129">
        <v>45181.0</v>
      </c>
      <c r="B986" s="129">
        <v>45135.0</v>
      </c>
      <c r="C986" s="128">
        <v>2023.0</v>
      </c>
      <c r="D986" s="128">
        <v>9.0</v>
      </c>
      <c r="E986" s="128">
        <v>2.0</v>
      </c>
      <c r="F986" s="128">
        <v>2023.0</v>
      </c>
      <c r="G986" s="128">
        <v>9.0</v>
      </c>
      <c r="H986" s="128">
        <v>12.0</v>
      </c>
      <c r="I986" s="128" t="s">
        <v>160</v>
      </c>
      <c r="J986" s="99"/>
      <c r="K986" s="99"/>
      <c r="L986" s="141" t="str">
        <f>IF(J986-K986=0,,IFERROR(K986-J986-휴게시간-VLOOKUP(A986,지정휴게시간,2,FALSE),K986-J986-휴게시간))</f>
        <v/>
      </c>
      <c r="M986" s="142" t="str">
        <f>IFERROR(VLOOKUP(Text(A986,"m월 d일"),양력휴일,2,FALSE),IFERROR(VLOOKUP(Text(B986,"m월 d일"),음력휴일,2,FALSE),IFERROR(VLOOKUP(A986,양력지정휴일,2,FALSE), IFERROR(VLOOKUP(B986,음력지정휴일,2,FALSE), ""))))</f>
        <v/>
      </c>
      <c r="N986" s="128"/>
      <c r="O986" s="128" t="str">
        <f>IFERROR(VLOOKUP(N986,연차지정일수,2,FALSE),"")</f>
        <v/>
      </c>
      <c r="P986" s="143"/>
      <c r="Q986" s="2"/>
    </row>
    <row r="987">
      <c r="A987" s="129">
        <v>45182.0</v>
      </c>
      <c r="B987" s="129">
        <v>45136.0</v>
      </c>
      <c r="C987" s="128">
        <v>2023.0</v>
      </c>
      <c r="D987" s="128">
        <v>9.0</v>
      </c>
      <c r="E987" s="128">
        <v>2.0</v>
      </c>
      <c r="F987" s="128">
        <v>2023.0</v>
      </c>
      <c r="G987" s="128">
        <v>9.0</v>
      </c>
      <c r="H987" s="128">
        <v>13.0</v>
      </c>
      <c r="I987" s="128" t="s">
        <v>161</v>
      </c>
      <c r="J987" s="99"/>
      <c r="K987" s="99"/>
      <c r="L987" s="141" t="str">
        <f>IF(J987-K987=0,,IFERROR(K987-J987-휴게시간-VLOOKUP(A987,지정휴게시간,2,FALSE),K987-J987-휴게시간))</f>
        <v/>
      </c>
      <c r="M987" s="142" t="str">
        <f>IFERROR(VLOOKUP(Text(A987,"m월 d일"),양력휴일,2,FALSE),IFERROR(VLOOKUP(Text(B987,"m월 d일"),음력휴일,2,FALSE),IFERROR(VLOOKUP(A987,양력지정휴일,2,FALSE), IFERROR(VLOOKUP(B987,음력지정휴일,2,FALSE), ""))))</f>
        <v/>
      </c>
      <c r="N987" s="128"/>
      <c r="O987" s="128" t="str">
        <f>IFERROR(VLOOKUP(N987,연차지정일수,2,FALSE),"")</f>
        <v/>
      </c>
      <c r="P987" s="143"/>
      <c r="Q987" s="2"/>
    </row>
    <row r="988">
      <c r="A988" s="129">
        <v>45183.0</v>
      </c>
      <c r="B988" s="129">
        <v>45137.0</v>
      </c>
      <c r="C988" s="128">
        <v>2023.0</v>
      </c>
      <c r="D988" s="128">
        <v>9.0</v>
      </c>
      <c r="E988" s="128">
        <v>2.0</v>
      </c>
      <c r="F988" s="128">
        <v>2023.0</v>
      </c>
      <c r="G988" s="128">
        <v>9.0</v>
      </c>
      <c r="H988" s="128">
        <v>14.0</v>
      </c>
      <c r="I988" s="128" t="s">
        <v>162</v>
      </c>
      <c r="J988" s="99"/>
      <c r="K988" s="99"/>
      <c r="L988" s="141" t="str">
        <f>IF(J988-K988=0,,IFERROR(K988-J988-휴게시간-VLOOKUP(A988,지정휴게시간,2,FALSE),K988-J988-휴게시간))</f>
        <v/>
      </c>
      <c r="M988" s="142" t="str">
        <f>IFERROR(VLOOKUP(Text(A988,"m월 d일"),양력휴일,2,FALSE),IFERROR(VLOOKUP(Text(B988,"m월 d일"),음력휴일,2,FALSE),IFERROR(VLOOKUP(A988,양력지정휴일,2,FALSE), IFERROR(VLOOKUP(B988,음력지정휴일,2,FALSE), ""))))</f>
        <v/>
      </c>
      <c r="N988" s="128"/>
      <c r="O988" s="128" t="str">
        <f>IFERROR(VLOOKUP(N988,연차지정일수,2,FALSE),"")</f>
        <v/>
      </c>
      <c r="P988" s="143"/>
      <c r="Q988" s="2"/>
    </row>
    <row r="989">
      <c r="A989" s="129">
        <v>45184.0</v>
      </c>
      <c r="B989" s="129">
        <v>45139.0</v>
      </c>
      <c r="C989" s="128">
        <v>2023.0</v>
      </c>
      <c r="D989" s="128">
        <v>9.0</v>
      </c>
      <c r="E989" s="128">
        <v>2.0</v>
      </c>
      <c r="F989" s="128">
        <v>2023.0</v>
      </c>
      <c r="G989" s="128">
        <v>9.0</v>
      </c>
      <c r="H989" s="128">
        <v>15.0</v>
      </c>
      <c r="I989" s="128" t="s">
        <v>158</v>
      </c>
      <c r="J989" s="99"/>
      <c r="K989" s="99"/>
      <c r="L989" s="141" t="str">
        <f>IF(J989-K989=0,,IFERROR(K989-J989-휴게시간-VLOOKUP(A989,지정휴게시간,2,FALSE),K989-J989-휴게시간))</f>
        <v/>
      </c>
      <c r="M989" s="142" t="str">
        <f>IFERROR(VLOOKUP(Text(A989,"m월 d일"),양력휴일,2,FALSE),IFERROR(VLOOKUP(Text(B989,"m월 d일"),음력휴일,2,FALSE),IFERROR(VLOOKUP(A989,양력지정휴일,2,FALSE), IFERROR(VLOOKUP(B989,음력지정휴일,2,FALSE), ""))))</f>
        <v/>
      </c>
      <c r="N989" s="128"/>
      <c r="O989" s="128" t="str">
        <f>IFERROR(VLOOKUP(N989,연차지정일수,2,FALSE),"")</f>
        <v/>
      </c>
      <c r="P989" s="143"/>
      <c r="Q989" s="2"/>
    </row>
    <row r="990">
      <c r="A990" s="129">
        <v>45185.0</v>
      </c>
      <c r="B990" s="129">
        <v>45140.0</v>
      </c>
      <c r="C990" s="128">
        <v>2023.0</v>
      </c>
      <c r="D990" s="128">
        <v>9.0</v>
      </c>
      <c r="E990" s="128">
        <v>2.0</v>
      </c>
      <c r="F990" s="128">
        <v>2023.0</v>
      </c>
      <c r="G990" s="128">
        <v>9.0</v>
      </c>
      <c r="H990" s="128">
        <v>16.0</v>
      </c>
      <c r="I990" s="128" t="s">
        <v>159</v>
      </c>
      <c r="J990" s="99"/>
      <c r="K990" s="99"/>
      <c r="L990" s="141" t="str">
        <f>IF(J990-K990=0,,IFERROR(K990-J990-휴게시간-VLOOKUP(A990,지정휴게시간,2,FALSE),K990-J990-휴게시간))</f>
        <v/>
      </c>
      <c r="M990" s="142" t="str">
        <f>IFERROR(VLOOKUP(Text(A990,"m월 d일"),양력휴일,2,FALSE),IFERROR(VLOOKUP(Text(B990,"m월 d일"),음력휴일,2,FALSE),IFERROR(VLOOKUP(A990,양력지정휴일,2,FALSE), IFERROR(VLOOKUP(B990,음력지정휴일,2,FALSE), ""))))</f>
        <v/>
      </c>
      <c r="N990" s="128"/>
      <c r="O990" s="128" t="str">
        <f>IFERROR(VLOOKUP(N990,연차지정일수,2,FALSE),"")</f>
        <v/>
      </c>
      <c r="P990" s="143"/>
      <c r="Q990" s="2"/>
    </row>
    <row r="991">
      <c r="A991" s="129">
        <v>45186.0</v>
      </c>
      <c r="B991" s="129">
        <v>45141.0</v>
      </c>
      <c r="C991" s="128">
        <v>2023.0</v>
      </c>
      <c r="D991" s="128">
        <v>9.0</v>
      </c>
      <c r="E991" s="128">
        <v>2.0</v>
      </c>
      <c r="F991" s="128">
        <v>2023.0</v>
      </c>
      <c r="G991" s="128">
        <v>9.0</v>
      </c>
      <c r="H991" s="128">
        <v>17.0</v>
      </c>
      <c r="I991" s="128" t="s">
        <v>156</v>
      </c>
      <c r="J991" s="99"/>
      <c r="K991" s="99"/>
      <c r="L991" s="141" t="str">
        <f>IF(J991-K991=0,,IFERROR(K991-J991-휴게시간-VLOOKUP(A991,지정휴게시간,2,FALSE),K991-J991-휴게시간))</f>
        <v/>
      </c>
      <c r="M991" s="142" t="str">
        <f>IFERROR(VLOOKUP(Text(A991,"m월 d일"),양력휴일,2,FALSE),IFERROR(VLOOKUP(Text(B991,"m월 d일"),음력휴일,2,FALSE),IFERROR(VLOOKUP(A991,양력지정휴일,2,FALSE), IFERROR(VLOOKUP(B991,음력지정휴일,2,FALSE), ""))))</f>
        <v/>
      </c>
      <c r="N991" s="128"/>
      <c r="O991" s="128" t="str">
        <f>IFERROR(VLOOKUP(N991,연차지정일수,2,FALSE),"")</f>
        <v/>
      </c>
      <c r="P991" s="143"/>
      <c r="Q991" s="2"/>
    </row>
    <row r="992">
      <c r="A992" s="129">
        <v>45187.0</v>
      </c>
      <c r="B992" s="129">
        <v>45142.0</v>
      </c>
      <c r="C992" s="128">
        <v>2023.0</v>
      </c>
      <c r="D992" s="128">
        <v>9.0</v>
      </c>
      <c r="E992" s="128">
        <v>3.0</v>
      </c>
      <c r="F992" s="128">
        <v>2023.0</v>
      </c>
      <c r="G992" s="128">
        <v>9.0</v>
      </c>
      <c r="H992" s="128">
        <v>18.0</v>
      </c>
      <c r="I992" s="128" t="s">
        <v>83</v>
      </c>
      <c r="J992" s="99"/>
      <c r="K992" s="99"/>
      <c r="L992" s="141" t="str">
        <f>IF(J992-K992=0,,IFERROR(K992-J992-휴게시간-VLOOKUP(A992,지정휴게시간,2,FALSE),K992-J992-휴게시간))</f>
        <v/>
      </c>
      <c r="M992" s="142" t="str">
        <f>IFERROR(VLOOKUP(Text(A992,"m월 d일"),양력휴일,2,FALSE),IFERROR(VLOOKUP(Text(B992,"m월 d일"),음력휴일,2,FALSE),IFERROR(VLOOKUP(A992,양력지정휴일,2,FALSE), IFERROR(VLOOKUP(B992,음력지정휴일,2,FALSE), ""))))</f>
        <v/>
      </c>
      <c r="N992" s="128"/>
      <c r="O992" s="128" t="str">
        <f>IFERROR(VLOOKUP(N992,연차지정일수,2,FALSE),"")</f>
        <v/>
      </c>
      <c r="P992" s="143"/>
      <c r="Q992" s="2"/>
    </row>
    <row r="993">
      <c r="A993" s="129">
        <v>45188.0</v>
      </c>
      <c r="B993" s="129">
        <v>45143.0</v>
      </c>
      <c r="C993" s="128">
        <v>2023.0</v>
      </c>
      <c r="D993" s="128">
        <v>9.0</v>
      </c>
      <c r="E993" s="128">
        <v>3.0</v>
      </c>
      <c r="F993" s="128">
        <v>2023.0</v>
      </c>
      <c r="G993" s="128">
        <v>9.0</v>
      </c>
      <c r="H993" s="128">
        <v>19.0</v>
      </c>
      <c r="I993" s="128" t="s">
        <v>160</v>
      </c>
      <c r="J993" s="99"/>
      <c r="K993" s="99"/>
      <c r="L993" s="141" t="str">
        <f>IF(J993-K993=0,,IFERROR(K993-J993-휴게시간-VLOOKUP(A993,지정휴게시간,2,FALSE),K993-J993-휴게시간))</f>
        <v/>
      </c>
      <c r="M993" s="142" t="str">
        <f>IFERROR(VLOOKUP(Text(A993,"m월 d일"),양력휴일,2,FALSE),IFERROR(VLOOKUP(Text(B993,"m월 d일"),음력휴일,2,FALSE),IFERROR(VLOOKUP(A993,양력지정휴일,2,FALSE), IFERROR(VLOOKUP(B993,음력지정휴일,2,FALSE), ""))))</f>
        <v/>
      </c>
      <c r="N993" s="128"/>
      <c r="O993" s="128" t="str">
        <f>IFERROR(VLOOKUP(N993,연차지정일수,2,FALSE),"")</f>
        <v/>
      </c>
      <c r="P993" s="143"/>
      <c r="Q993" s="2"/>
    </row>
    <row r="994">
      <c r="A994" s="129">
        <v>45189.0</v>
      </c>
      <c r="B994" s="129">
        <v>45144.0</v>
      </c>
      <c r="C994" s="128">
        <v>2023.0</v>
      </c>
      <c r="D994" s="128">
        <v>9.0</v>
      </c>
      <c r="E994" s="128">
        <v>3.0</v>
      </c>
      <c r="F994" s="128">
        <v>2023.0</v>
      </c>
      <c r="G994" s="128">
        <v>9.0</v>
      </c>
      <c r="H994" s="128">
        <v>20.0</v>
      </c>
      <c r="I994" s="128" t="s">
        <v>161</v>
      </c>
      <c r="J994" s="99"/>
      <c r="K994" s="99"/>
      <c r="L994" s="141" t="str">
        <f>IF(J994-K994=0,,IFERROR(K994-J994-휴게시간-VLOOKUP(A994,지정휴게시간,2,FALSE),K994-J994-휴게시간))</f>
        <v/>
      </c>
      <c r="M994" s="142" t="str">
        <f>IFERROR(VLOOKUP(Text(A994,"m월 d일"),양력휴일,2,FALSE),IFERROR(VLOOKUP(Text(B994,"m월 d일"),음력휴일,2,FALSE),IFERROR(VLOOKUP(A994,양력지정휴일,2,FALSE), IFERROR(VLOOKUP(B994,음력지정휴일,2,FALSE), ""))))</f>
        <v/>
      </c>
      <c r="N994" s="128"/>
      <c r="O994" s="128" t="str">
        <f>IFERROR(VLOOKUP(N994,연차지정일수,2,FALSE),"")</f>
        <v/>
      </c>
      <c r="P994" s="143"/>
      <c r="Q994" s="2"/>
    </row>
    <row r="995">
      <c r="A995" s="129">
        <v>45190.0</v>
      </c>
      <c r="B995" s="129">
        <v>45145.0</v>
      </c>
      <c r="C995" s="128">
        <v>2023.0</v>
      </c>
      <c r="D995" s="128">
        <v>9.0</v>
      </c>
      <c r="E995" s="128">
        <v>3.0</v>
      </c>
      <c r="F995" s="128">
        <v>2023.0</v>
      </c>
      <c r="G995" s="128">
        <v>9.0</v>
      </c>
      <c r="H995" s="128">
        <v>21.0</v>
      </c>
      <c r="I995" s="128" t="s">
        <v>162</v>
      </c>
      <c r="J995" s="99"/>
      <c r="K995" s="99"/>
      <c r="L995" s="141" t="str">
        <f>IF(J995-K995=0,,IFERROR(K995-J995-휴게시간-VLOOKUP(A995,지정휴게시간,2,FALSE),K995-J995-휴게시간))</f>
        <v/>
      </c>
      <c r="M995" s="142" t="str">
        <f>IFERROR(VLOOKUP(Text(A995,"m월 d일"),양력휴일,2,FALSE),IFERROR(VLOOKUP(Text(B995,"m월 d일"),음력휴일,2,FALSE),IFERROR(VLOOKUP(A995,양력지정휴일,2,FALSE), IFERROR(VLOOKUP(B995,음력지정휴일,2,FALSE), ""))))</f>
        <v/>
      </c>
      <c r="N995" s="128"/>
      <c r="O995" s="128" t="str">
        <f>IFERROR(VLOOKUP(N995,연차지정일수,2,FALSE),"")</f>
        <v/>
      </c>
      <c r="P995" s="143"/>
      <c r="Q995" s="2"/>
    </row>
    <row r="996">
      <c r="A996" s="129">
        <v>45191.0</v>
      </c>
      <c r="B996" s="129">
        <v>45146.0</v>
      </c>
      <c r="C996" s="128">
        <v>2023.0</v>
      </c>
      <c r="D996" s="128">
        <v>9.0</v>
      </c>
      <c r="E996" s="128">
        <v>3.0</v>
      </c>
      <c r="F996" s="128">
        <v>2023.0</v>
      </c>
      <c r="G996" s="128">
        <v>9.0</v>
      </c>
      <c r="H996" s="128">
        <v>22.0</v>
      </c>
      <c r="I996" s="128" t="s">
        <v>158</v>
      </c>
      <c r="J996" s="99"/>
      <c r="K996" s="99"/>
      <c r="L996" s="141" t="str">
        <f>IF(J996-K996=0,,IFERROR(K996-J996-휴게시간-VLOOKUP(A996,지정휴게시간,2,FALSE),K996-J996-휴게시간))</f>
        <v/>
      </c>
      <c r="M996" s="142" t="str">
        <f>IFERROR(VLOOKUP(Text(A996,"m월 d일"),양력휴일,2,FALSE),IFERROR(VLOOKUP(Text(B996,"m월 d일"),음력휴일,2,FALSE),IFERROR(VLOOKUP(A996,양력지정휴일,2,FALSE), IFERROR(VLOOKUP(B996,음력지정휴일,2,FALSE), ""))))</f>
        <v/>
      </c>
      <c r="N996" s="128"/>
      <c r="O996" s="128" t="str">
        <f>IFERROR(VLOOKUP(N996,연차지정일수,2,FALSE),"")</f>
        <v/>
      </c>
      <c r="P996" s="143"/>
      <c r="Q996" s="2"/>
    </row>
    <row r="997">
      <c r="A997" s="129">
        <v>45192.0</v>
      </c>
      <c r="B997" s="129">
        <v>45147.0</v>
      </c>
      <c r="C997" s="128">
        <v>2023.0</v>
      </c>
      <c r="D997" s="128">
        <v>9.0</v>
      </c>
      <c r="E997" s="128">
        <v>3.0</v>
      </c>
      <c r="F997" s="128">
        <v>2023.0</v>
      </c>
      <c r="G997" s="128">
        <v>9.0</v>
      </c>
      <c r="H997" s="128">
        <v>23.0</v>
      </c>
      <c r="I997" s="128" t="s">
        <v>159</v>
      </c>
      <c r="J997" s="99"/>
      <c r="K997" s="99"/>
      <c r="L997" s="141" t="str">
        <f>IF(J997-K997=0,,IFERROR(K997-J997-휴게시간-VLOOKUP(A997,지정휴게시간,2,FALSE),K997-J997-휴게시간))</f>
        <v/>
      </c>
      <c r="M997" s="142" t="str">
        <f>IFERROR(VLOOKUP(Text(A997,"m월 d일"),양력휴일,2,FALSE),IFERROR(VLOOKUP(Text(B997,"m월 d일"),음력휴일,2,FALSE),IFERROR(VLOOKUP(A997,양력지정휴일,2,FALSE), IFERROR(VLOOKUP(B997,음력지정휴일,2,FALSE), ""))))</f>
        <v/>
      </c>
      <c r="N997" s="128"/>
      <c r="O997" s="128" t="str">
        <f>IFERROR(VLOOKUP(N997,연차지정일수,2,FALSE),"")</f>
        <v/>
      </c>
      <c r="P997" s="143"/>
      <c r="Q997" s="2"/>
    </row>
    <row r="998">
      <c r="A998" s="129">
        <v>45193.0</v>
      </c>
      <c r="B998" s="129">
        <v>45148.0</v>
      </c>
      <c r="C998" s="128">
        <v>2023.0</v>
      </c>
      <c r="D998" s="128">
        <v>9.0</v>
      </c>
      <c r="E998" s="128">
        <v>3.0</v>
      </c>
      <c r="F998" s="128">
        <v>2023.0</v>
      </c>
      <c r="G998" s="128">
        <v>9.0</v>
      </c>
      <c r="H998" s="128">
        <v>24.0</v>
      </c>
      <c r="I998" s="128" t="s">
        <v>156</v>
      </c>
      <c r="J998" s="99"/>
      <c r="K998" s="99"/>
      <c r="L998" s="141" t="str">
        <f>IF(J998-K998=0,,IFERROR(K998-J998-휴게시간-VLOOKUP(A998,지정휴게시간,2,FALSE),K998-J998-휴게시간))</f>
        <v/>
      </c>
      <c r="M998" s="142" t="str">
        <f>IFERROR(VLOOKUP(Text(A998,"m월 d일"),양력휴일,2,FALSE),IFERROR(VLOOKUP(Text(B998,"m월 d일"),음력휴일,2,FALSE),IFERROR(VLOOKUP(A998,양력지정휴일,2,FALSE), IFERROR(VLOOKUP(B998,음력지정휴일,2,FALSE), ""))))</f>
        <v/>
      </c>
      <c r="N998" s="128"/>
      <c r="O998" s="128" t="str">
        <f>IFERROR(VLOOKUP(N998,연차지정일수,2,FALSE),"")</f>
        <v/>
      </c>
      <c r="P998" s="143"/>
      <c r="Q998" s="2"/>
    </row>
    <row r="999">
      <c r="A999" s="129">
        <v>45194.0</v>
      </c>
      <c r="B999" s="129">
        <v>45149.0</v>
      </c>
      <c r="C999" s="128">
        <v>2023.0</v>
      </c>
      <c r="D999" s="128">
        <v>9.0</v>
      </c>
      <c r="E999" s="128">
        <v>4.0</v>
      </c>
      <c r="F999" s="128">
        <v>2023.0</v>
      </c>
      <c r="G999" s="128">
        <v>9.0</v>
      </c>
      <c r="H999" s="128">
        <v>25.0</v>
      </c>
      <c r="I999" s="128" t="s">
        <v>83</v>
      </c>
      <c r="J999" s="99"/>
      <c r="K999" s="99"/>
      <c r="L999" s="141" t="str">
        <f>IF(J999-K999=0,,IFERROR(K999-J999-휴게시간-VLOOKUP(A999,지정휴게시간,2,FALSE),K999-J999-휴게시간))</f>
        <v/>
      </c>
      <c r="M999" s="142" t="str">
        <f>IFERROR(VLOOKUP(Text(A999,"m월 d일"),양력휴일,2,FALSE),IFERROR(VLOOKUP(Text(B999,"m월 d일"),음력휴일,2,FALSE),IFERROR(VLOOKUP(A999,양력지정휴일,2,FALSE), IFERROR(VLOOKUP(B999,음력지정휴일,2,FALSE), ""))))</f>
        <v/>
      </c>
      <c r="N999" s="128"/>
      <c r="O999" s="128" t="str">
        <f>IFERROR(VLOOKUP(N999,연차지정일수,2,FALSE),"")</f>
        <v/>
      </c>
      <c r="P999" s="143"/>
      <c r="Q999" s="2"/>
    </row>
    <row r="1000">
      <c r="A1000" s="129">
        <v>45195.0</v>
      </c>
      <c r="B1000" s="129">
        <v>45150.0</v>
      </c>
      <c r="C1000" s="128">
        <v>2023.0</v>
      </c>
      <c r="D1000" s="128">
        <v>9.0</v>
      </c>
      <c r="E1000" s="128">
        <v>4.0</v>
      </c>
      <c r="F1000" s="128">
        <v>2023.0</v>
      </c>
      <c r="G1000" s="128">
        <v>9.0</v>
      </c>
      <c r="H1000" s="128">
        <v>26.0</v>
      </c>
      <c r="I1000" s="128" t="s">
        <v>160</v>
      </c>
      <c r="J1000" s="99"/>
      <c r="K1000" s="99"/>
      <c r="L1000" s="141" t="str">
        <f>IF(J1000-K1000=0,,IFERROR(K1000-J1000-휴게시간-VLOOKUP(A1000,지정휴게시간,2,FALSE),K1000-J1000-휴게시간))</f>
        <v/>
      </c>
      <c r="M1000" s="142" t="str">
        <f>IFERROR(VLOOKUP(Text(A1000,"m월 d일"),양력휴일,2,FALSE),IFERROR(VLOOKUP(Text(B1000,"m월 d일"),음력휴일,2,FALSE),IFERROR(VLOOKUP(A1000,양력지정휴일,2,FALSE), IFERROR(VLOOKUP(B1000,음력지정휴일,2,FALSE), ""))))</f>
        <v/>
      </c>
      <c r="N1000" s="128"/>
      <c r="O1000" s="128" t="str">
        <f>IFERROR(VLOOKUP(N1000,연차지정일수,2,FALSE),"")</f>
        <v/>
      </c>
      <c r="P1000" s="143"/>
      <c r="Q1000" s="2"/>
    </row>
    <row r="1001">
      <c r="A1001" s="129">
        <v>45196.0</v>
      </c>
      <c r="B1001" s="129">
        <v>45151.0</v>
      </c>
      <c r="C1001" s="128">
        <v>2023.0</v>
      </c>
      <c r="D1001" s="128">
        <v>9.0</v>
      </c>
      <c r="E1001" s="128">
        <v>4.0</v>
      </c>
      <c r="F1001" s="128">
        <v>2023.0</v>
      </c>
      <c r="G1001" s="128">
        <v>9.0</v>
      </c>
      <c r="H1001" s="128">
        <v>27.0</v>
      </c>
      <c r="I1001" s="128" t="s">
        <v>161</v>
      </c>
      <c r="J1001" s="99"/>
      <c r="K1001" s="99"/>
      <c r="L1001" s="141" t="str">
        <f>IF(J1001-K1001=0,,IFERROR(K1001-J1001-휴게시간-VLOOKUP(A1001,지정휴게시간,2,FALSE),K1001-J1001-휴게시간))</f>
        <v/>
      </c>
      <c r="M1001" s="142" t="str">
        <f>IFERROR(VLOOKUP(Text(A1001,"m월 d일"),양력휴일,2,FALSE),IFERROR(VLOOKUP(Text(B1001,"m월 d일"),음력휴일,2,FALSE),IFERROR(VLOOKUP(A1001,양력지정휴일,2,FALSE), IFERROR(VLOOKUP(B1001,음력지정휴일,2,FALSE), ""))))</f>
        <v/>
      </c>
      <c r="N1001" s="128"/>
      <c r="O1001" s="128" t="str">
        <f>IFERROR(VLOOKUP(N1001,연차지정일수,2,FALSE),"")</f>
        <v/>
      </c>
      <c r="P1001" s="143"/>
      <c r="Q1001" s="2"/>
    </row>
    <row r="1002">
      <c r="A1002" s="129">
        <v>45197.0</v>
      </c>
      <c r="B1002" s="129">
        <v>45152.0</v>
      </c>
      <c r="C1002" s="128">
        <v>2023.0</v>
      </c>
      <c r="D1002" s="128">
        <v>9.0</v>
      </c>
      <c r="E1002" s="128">
        <v>4.0</v>
      </c>
      <c r="F1002" s="128">
        <v>2023.0</v>
      </c>
      <c r="G1002" s="128">
        <v>9.0</v>
      </c>
      <c r="H1002" s="128">
        <v>28.0</v>
      </c>
      <c r="I1002" s="128" t="s">
        <v>162</v>
      </c>
      <c r="J1002" s="99"/>
      <c r="K1002" s="99"/>
      <c r="L1002" s="141" t="str">
        <f>IF(J1002-K1002=0,,IFERROR(K1002-J1002-휴게시간-VLOOKUP(A1002,지정휴게시간,2,FALSE),K1002-J1002-휴게시간))</f>
        <v/>
      </c>
      <c r="M1002" s="142" t="str">
        <f>IFERROR(VLOOKUP(Text(A1002,"m월 d일"),양력휴일,2,FALSE),IFERROR(VLOOKUP(Text(B1002,"m월 d일"),음력휴일,2,FALSE),IFERROR(VLOOKUP(A1002,양력지정휴일,2,FALSE), IFERROR(VLOOKUP(B1002,음력지정휴일,2,FALSE), ""))))</f>
        <v>추석연휴</v>
      </c>
      <c r="N1002" s="128"/>
      <c r="O1002" s="128" t="str">
        <f>IFERROR(VLOOKUP(N1002,연차지정일수,2,FALSE),"")</f>
        <v/>
      </c>
      <c r="P1002" s="143"/>
      <c r="Q1002" s="2"/>
    </row>
    <row r="1003">
      <c r="A1003" s="129">
        <v>45198.0</v>
      </c>
      <c r="B1003" s="129">
        <v>45153.0</v>
      </c>
      <c r="C1003" s="128">
        <v>2023.0</v>
      </c>
      <c r="D1003" s="128">
        <v>9.0</v>
      </c>
      <c r="E1003" s="128">
        <v>4.0</v>
      </c>
      <c r="F1003" s="128">
        <v>2023.0</v>
      </c>
      <c r="G1003" s="128">
        <v>9.0</v>
      </c>
      <c r="H1003" s="128">
        <v>29.0</v>
      </c>
      <c r="I1003" s="128" t="s">
        <v>158</v>
      </c>
      <c r="J1003" s="99"/>
      <c r="K1003" s="99"/>
      <c r="L1003" s="141" t="str">
        <f>IF(J1003-K1003=0,,IFERROR(K1003-J1003-휴게시간-VLOOKUP(A1003,지정휴게시간,2,FALSE),K1003-J1003-휴게시간))</f>
        <v/>
      </c>
      <c r="M1003" s="142" t="str">
        <f>IFERROR(VLOOKUP(Text(A1003,"m월 d일"),양력휴일,2,FALSE),IFERROR(VLOOKUP(Text(B1003,"m월 d일"),음력휴일,2,FALSE),IFERROR(VLOOKUP(A1003,양력지정휴일,2,FALSE), IFERROR(VLOOKUP(B1003,음력지정휴일,2,FALSE), ""))))</f>
        <v>추석연휴</v>
      </c>
      <c r="N1003" s="128"/>
      <c r="O1003" s="128" t="str">
        <f>IFERROR(VLOOKUP(N1003,연차지정일수,2,FALSE),"")</f>
        <v/>
      </c>
      <c r="P1003" s="143"/>
      <c r="Q1003" s="2"/>
    </row>
    <row r="1004">
      <c r="A1004" s="129">
        <v>45199.0</v>
      </c>
      <c r="B1004" s="129">
        <v>45154.0</v>
      </c>
      <c r="C1004" s="128">
        <v>2023.0</v>
      </c>
      <c r="D1004" s="128">
        <v>9.0</v>
      </c>
      <c r="E1004" s="128">
        <v>4.0</v>
      </c>
      <c r="F1004" s="128">
        <v>2023.0</v>
      </c>
      <c r="G1004" s="128">
        <v>9.0</v>
      </c>
      <c r="H1004" s="128">
        <v>30.0</v>
      </c>
      <c r="I1004" s="128" t="s">
        <v>159</v>
      </c>
      <c r="J1004" s="99"/>
      <c r="K1004" s="99"/>
      <c r="L1004" s="141" t="str">
        <f>IF(J1004-K1004=0,,IFERROR(K1004-J1004-휴게시간-VLOOKUP(A1004,지정휴게시간,2,FALSE),K1004-J1004-휴게시간))</f>
        <v/>
      </c>
      <c r="M1004" s="142" t="str">
        <f>IFERROR(VLOOKUP(Text(A1004,"m월 d일"),양력휴일,2,FALSE),IFERROR(VLOOKUP(Text(B1004,"m월 d일"),음력휴일,2,FALSE),IFERROR(VLOOKUP(A1004,양력지정휴일,2,FALSE), IFERROR(VLOOKUP(B1004,음력지정휴일,2,FALSE), ""))))</f>
        <v>추석연휴</v>
      </c>
      <c r="N1004" s="128"/>
      <c r="O1004" s="128" t="str">
        <f>IFERROR(VLOOKUP(N1004,연차지정일수,2,FALSE),"")</f>
        <v/>
      </c>
      <c r="P1004" s="143"/>
      <c r="Q1004" s="2"/>
    </row>
    <row r="1005">
      <c r="A1005" s="129">
        <v>45200.0</v>
      </c>
      <c r="B1005" s="129">
        <v>45155.0</v>
      </c>
      <c r="C1005" s="128">
        <v>2023.0</v>
      </c>
      <c r="D1005" s="128">
        <v>9.0</v>
      </c>
      <c r="E1005" s="128">
        <v>4.0</v>
      </c>
      <c r="F1005" s="128">
        <v>2023.0</v>
      </c>
      <c r="G1005" s="128">
        <v>10.0</v>
      </c>
      <c r="H1005" s="128">
        <v>1.0</v>
      </c>
      <c r="I1005" s="128" t="s">
        <v>156</v>
      </c>
      <c r="J1005" s="99"/>
      <c r="K1005" s="99"/>
      <c r="L1005" s="141" t="str">
        <f>IF(J1005-K1005=0,,IFERROR(K1005-J1005-휴게시간-VLOOKUP(A1005,지정휴게시간,2,FALSE),K1005-J1005-휴게시간))</f>
        <v/>
      </c>
      <c r="M1005" s="142" t="str">
        <f>IFERROR(VLOOKUP(Text(A1005,"m월 d일"),양력휴일,2,FALSE),IFERROR(VLOOKUP(Text(B1005,"m월 d일"),음력휴일,2,FALSE),IFERROR(VLOOKUP(A1005,양력지정휴일,2,FALSE), IFERROR(VLOOKUP(B1005,음력지정휴일,2,FALSE), ""))))</f>
        <v/>
      </c>
      <c r="N1005" s="128"/>
      <c r="O1005" s="128" t="str">
        <f>IFERROR(VLOOKUP(N1005,연차지정일수,2,FALSE),"")</f>
        <v/>
      </c>
      <c r="P1005" s="143"/>
      <c r="Q1005" s="2"/>
    </row>
    <row r="1006">
      <c r="A1006" s="129">
        <v>45201.0</v>
      </c>
      <c r="B1006" s="129">
        <v>45156.0</v>
      </c>
      <c r="C1006" s="128">
        <v>2023.0</v>
      </c>
      <c r="D1006" s="128">
        <v>10.0</v>
      </c>
      <c r="E1006" s="128">
        <v>1.0</v>
      </c>
      <c r="F1006" s="128">
        <v>2023.0</v>
      </c>
      <c r="G1006" s="128">
        <v>10.0</v>
      </c>
      <c r="H1006" s="128">
        <v>2.0</v>
      </c>
      <c r="I1006" s="128" t="s">
        <v>83</v>
      </c>
      <c r="J1006" s="99"/>
      <c r="K1006" s="99"/>
      <c r="L1006" s="141" t="str">
        <f>IF(J1006-K1006=0,,IFERROR(K1006-J1006-휴게시간-VLOOKUP(A1006,지정휴게시간,2,FALSE),K1006-J1006-휴게시간))</f>
        <v/>
      </c>
      <c r="M1006" s="142" t="str">
        <f>IFERROR(VLOOKUP(Text(A1006,"m월 d일"),양력휴일,2,FALSE),IFERROR(VLOOKUP(Text(B1006,"m월 d일"),음력휴일,2,FALSE),IFERROR(VLOOKUP(A1006,양력지정휴일,2,FALSE), IFERROR(VLOOKUP(B1006,음력지정휴일,2,FALSE), ""))))</f>
        <v/>
      </c>
      <c r="N1006" s="128"/>
      <c r="O1006" s="128" t="str">
        <f>IFERROR(VLOOKUP(N1006,연차지정일수,2,FALSE),"")</f>
        <v/>
      </c>
      <c r="P1006" s="143"/>
      <c r="Q1006" s="2"/>
    </row>
    <row r="1007">
      <c r="A1007" s="129">
        <v>45202.0</v>
      </c>
      <c r="B1007" s="129">
        <v>45157.0</v>
      </c>
      <c r="C1007" s="128">
        <v>2023.0</v>
      </c>
      <c r="D1007" s="128">
        <v>10.0</v>
      </c>
      <c r="E1007" s="128">
        <v>1.0</v>
      </c>
      <c r="F1007" s="128">
        <v>2023.0</v>
      </c>
      <c r="G1007" s="128">
        <v>10.0</v>
      </c>
      <c r="H1007" s="128">
        <v>3.0</v>
      </c>
      <c r="I1007" s="128" t="s">
        <v>160</v>
      </c>
      <c r="J1007" s="99"/>
      <c r="K1007" s="99"/>
      <c r="L1007" s="141" t="str">
        <f>IF(J1007-K1007=0,,IFERROR(K1007-J1007-휴게시간-VLOOKUP(A1007,지정휴게시간,2,FALSE),K1007-J1007-휴게시간))</f>
        <v/>
      </c>
      <c r="M1007" s="142" t="str">
        <f>IFERROR(VLOOKUP(Text(A1007,"m월 d일"),양력휴일,2,FALSE),IFERROR(VLOOKUP(Text(B1007,"m월 d일"),음력휴일,2,FALSE),IFERROR(VLOOKUP(A1007,양력지정휴일,2,FALSE), IFERROR(VLOOKUP(B1007,음력지정휴일,2,FALSE), ""))))</f>
        <v>개천절</v>
      </c>
      <c r="N1007" s="128"/>
      <c r="O1007" s="128" t="str">
        <f>IFERROR(VLOOKUP(N1007,연차지정일수,2,FALSE),"")</f>
        <v/>
      </c>
      <c r="P1007" s="143"/>
      <c r="Q1007" s="2"/>
    </row>
    <row r="1008">
      <c r="A1008" s="129">
        <v>45203.0</v>
      </c>
      <c r="B1008" s="129">
        <v>45158.0</v>
      </c>
      <c r="C1008" s="128">
        <v>2023.0</v>
      </c>
      <c r="D1008" s="128">
        <v>10.0</v>
      </c>
      <c r="E1008" s="128">
        <v>1.0</v>
      </c>
      <c r="F1008" s="128">
        <v>2023.0</v>
      </c>
      <c r="G1008" s="128">
        <v>10.0</v>
      </c>
      <c r="H1008" s="128">
        <v>4.0</v>
      </c>
      <c r="I1008" s="128" t="s">
        <v>161</v>
      </c>
      <c r="J1008" s="99"/>
      <c r="K1008" s="99"/>
      <c r="L1008" s="141" t="str">
        <f>IF(J1008-K1008=0,,IFERROR(K1008-J1008-휴게시간-VLOOKUP(A1008,지정휴게시간,2,FALSE),K1008-J1008-휴게시간))</f>
        <v/>
      </c>
      <c r="M1008" s="142" t="str">
        <f>IFERROR(VLOOKUP(Text(A1008,"m월 d일"),양력휴일,2,FALSE),IFERROR(VLOOKUP(Text(B1008,"m월 d일"),음력휴일,2,FALSE),IFERROR(VLOOKUP(A1008,양력지정휴일,2,FALSE), IFERROR(VLOOKUP(B1008,음력지정휴일,2,FALSE), ""))))</f>
        <v/>
      </c>
      <c r="N1008" s="128"/>
      <c r="O1008" s="128" t="str">
        <f>IFERROR(VLOOKUP(N1008,연차지정일수,2,FALSE),"")</f>
        <v/>
      </c>
      <c r="P1008" s="143"/>
      <c r="Q1008" s="2"/>
    </row>
    <row r="1009">
      <c r="A1009" s="129">
        <v>45204.0</v>
      </c>
      <c r="B1009" s="129">
        <v>45159.0</v>
      </c>
      <c r="C1009" s="128">
        <v>2023.0</v>
      </c>
      <c r="D1009" s="128">
        <v>10.0</v>
      </c>
      <c r="E1009" s="128">
        <v>1.0</v>
      </c>
      <c r="F1009" s="128">
        <v>2023.0</v>
      </c>
      <c r="G1009" s="128">
        <v>10.0</v>
      </c>
      <c r="H1009" s="128">
        <v>5.0</v>
      </c>
      <c r="I1009" s="128" t="s">
        <v>162</v>
      </c>
      <c r="J1009" s="99"/>
      <c r="K1009" s="99"/>
      <c r="L1009" s="141" t="str">
        <f>IF(J1009-K1009=0,,IFERROR(K1009-J1009-휴게시간-VLOOKUP(A1009,지정휴게시간,2,FALSE),K1009-J1009-휴게시간))</f>
        <v/>
      </c>
      <c r="M1009" s="142" t="str">
        <f>IFERROR(VLOOKUP(Text(A1009,"m월 d일"),양력휴일,2,FALSE),IFERROR(VLOOKUP(Text(B1009,"m월 d일"),음력휴일,2,FALSE),IFERROR(VLOOKUP(A1009,양력지정휴일,2,FALSE), IFERROR(VLOOKUP(B1009,음력지정휴일,2,FALSE), ""))))</f>
        <v/>
      </c>
      <c r="N1009" s="128"/>
      <c r="O1009" s="128" t="str">
        <f>IFERROR(VLOOKUP(N1009,연차지정일수,2,FALSE),"")</f>
        <v/>
      </c>
      <c r="P1009" s="143"/>
      <c r="Q1009" s="2"/>
    </row>
    <row r="1010">
      <c r="A1010" s="129">
        <v>45205.0</v>
      </c>
      <c r="B1010" s="129">
        <v>45160.0</v>
      </c>
      <c r="C1010" s="128">
        <v>2023.0</v>
      </c>
      <c r="D1010" s="128">
        <v>10.0</v>
      </c>
      <c r="E1010" s="128">
        <v>1.0</v>
      </c>
      <c r="F1010" s="128">
        <v>2023.0</v>
      </c>
      <c r="G1010" s="128">
        <v>10.0</v>
      </c>
      <c r="H1010" s="128">
        <v>6.0</v>
      </c>
      <c r="I1010" s="128" t="s">
        <v>158</v>
      </c>
      <c r="J1010" s="99"/>
      <c r="K1010" s="99"/>
      <c r="L1010" s="141" t="str">
        <f>IF(J1010-K1010=0,,IFERROR(K1010-J1010-휴게시간-VLOOKUP(A1010,지정휴게시간,2,FALSE),K1010-J1010-휴게시간))</f>
        <v/>
      </c>
      <c r="M1010" s="142" t="str">
        <f>IFERROR(VLOOKUP(Text(A1010,"m월 d일"),양력휴일,2,FALSE),IFERROR(VLOOKUP(Text(B1010,"m월 d일"),음력휴일,2,FALSE),IFERROR(VLOOKUP(A1010,양력지정휴일,2,FALSE), IFERROR(VLOOKUP(B1010,음력지정휴일,2,FALSE), ""))))</f>
        <v/>
      </c>
      <c r="N1010" s="128"/>
      <c r="O1010" s="128" t="str">
        <f>IFERROR(VLOOKUP(N1010,연차지정일수,2,FALSE),"")</f>
        <v/>
      </c>
      <c r="P1010" s="143"/>
      <c r="Q1010" s="2"/>
    </row>
    <row r="1011">
      <c r="A1011" s="129">
        <v>45206.0</v>
      </c>
      <c r="B1011" s="129">
        <v>45161.0</v>
      </c>
      <c r="C1011" s="128">
        <v>2023.0</v>
      </c>
      <c r="D1011" s="128">
        <v>10.0</v>
      </c>
      <c r="E1011" s="128">
        <v>1.0</v>
      </c>
      <c r="F1011" s="128">
        <v>2023.0</v>
      </c>
      <c r="G1011" s="128">
        <v>10.0</v>
      </c>
      <c r="H1011" s="128">
        <v>7.0</v>
      </c>
      <c r="I1011" s="128" t="s">
        <v>159</v>
      </c>
      <c r="J1011" s="99"/>
      <c r="K1011" s="99"/>
      <c r="L1011" s="141" t="str">
        <f>IF(J1011-K1011=0,,IFERROR(K1011-J1011-휴게시간-VLOOKUP(A1011,지정휴게시간,2,FALSE),K1011-J1011-휴게시간))</f>
        <v/>
      </c>
      <c r="M1011" s="142" t="str">
        <f>IFERROR(VLOOKUP(Text(A1011,"m월 d일"),양력휴일,2,FALSE),IFERROR(VLOOKUP(Text(B1011,"m월 d일"),음력휴일,2,FALSE),IFERROR(VLOOKUP(A1011,양력지정휴일,2,FALSE), IFERROR(VLOOKUP(B1011,음력지정휴일,2,FALSE), ""))))</f>
        <v/>
      </c>
      <c r="N1011" s="128"/>
      <c r="O1011" s="128" t="str">
        <f>IFERROR(VLOOKUP(N1011,연차지정일수,2,FALSE),"")</f>
        <v/>
      </c>
      <c r="P1011" s="143"/>
      <c r="Q1011" s="2"/>
    </row>
    <row r="1012">
      <c r="A1012" s="129">
        <v>45207.0</v>
      </c>
      <c r="B1012" s="129">
        <v>45162.0</v>
      </c>
      <c r="C1012" s="128">
        <v>2023.0</v>
      </c>
      <c r="D1012" s="128">
        <v>10.0</v>
      </c>
      <c r="E1012" s="128">
        <v>1.0</v>
      </c>
      <c r="F1012" s="128">
        <v>2023.0</v>
      </c>
      <c r="G1012" s="128">
        <v>10.0</v>
      </c>
      <c r="H1012" s="128">
        <v>8.0</v>
      </c>
      <c r="I1012" s="128" t="s">
        <v>156</v>
      </c>
      <c r="J1012" s="99"/>
      <c r="K1012" s="99"/>
      <c r="L1012" s="141" t="str">
        <f>IF(J1012-K1012=0,,IFERROR(K1012-J1012-휴게시간-VLOOKUP(A1012,지정휴게시간,2,FALSE),K1012-J1012-휴게시간))</f>
        <v/>
      </c>
      <c r="M1012" s="142" t="str">
        <f>IFERROR(VLOOKUP(Text(A1012,"m월 d일"),양력휴일,2,FALSE),IFERROR(VLOOKUP(Text(B1012,"m월 d일"),음력휴일,2,FALSE),IFERROR(VLOOKUP(A1012,양력지정휴일,2,FALSE), IFERROR(VLOOKUP(B1012,음력지정휴일,2,FALSE), ""))))</f>
        <v/>
      </c>
      <c r="N1012" s="128"/>
      <c r="O1012" s="128" t="str">
        <f>IFERROR(VLOOKUP(N1012,연차지정일수,2,FALSE),"")</f>
        <v/>
      </c>
      <c r="P1012" s="143"/>
      <c r="Q1012" s="2"/>
    </row>
    <row r="1013">
      <c r="A1013" s="129">
        <v>45208.0</v>
      </c>
      <c r="B1013" s="129">
        <v>45163.0</v>
      </c>
      <c r="C1013" s="128">
        <v>2023.0</v>
      </c>
      <c r="D1013" s="128">
        <v>10.0</v>
      </c>
      <c r="E1013" s="128">
        <v>2.0</v>
      </c>
      <c r="F1013" s="128">
        <v>2023.0</v>
      </c>
      <c r="G1013" s="128">
        <v>10.0</v>
      </c>
      <c r="H1013" s="128">
        <v>9.0</v>
      </c>
      <c r="I1013" s="128" t="s">
        <v>83</v>
      </c>
      <c r="J1013" s="99"/>
      <c r="K1013" s="99"/>
      <c r="L1013" s="141" t="str">
        <f>IF(J1013-K1013=0,,IFERROR(K1013-J1013-휴게시간-VLOOKUP(A1013,지정휴게시간,2,FALSE),K1013-J1013-휴게시간))</f>
        <v/>
      </c>
      <c r="M1013" s="142" t="str">
        <f>IFERROR(VLOOKUP(Text(A1013,"m월 d일"),양력휴일,2,FALSE),IFERROR(VLOOKUP(Text(B1013,"m월 d일"),음력휴일,2,FALSE),IFERROR(VLOOKUP(A1013,양력지정휴일,2,FALSE), IFERROR(VLOOKUP(B1013,음력지정휴일,2,FALSE), ""))))</f>
        <v>한글날</v>
      </c>
      <c r="N1013" s="128"/>
      <c r="O1013" s="128" t="str">
        <f>IFERROR(VLOOKUP(N1013,연차지정일수,2,FALSE),"")</f>
        <v/>
      </c>
      <c r="P1013" s="143"/>
      <c r="Q1013" s="2"/>
    </row>
    <row r="1014">
      <c r="A1014" s="129">
        <v>45209.0</v>
      </c>
      <c r="B1014" s="129">
        <v>45164.0</v>
      </c>
      <c r="C1014" s="128">
        <v>2023.0</v>
      </c>
      <c r="D1014" s="128">
        <v>10.0</v>
      </c>
      <c r="E1014" s="128">
        <v>2.0</v>
      </c>
      <c r="F1014" s="128">
        <v>2023.0</v>
      </c>
      <c r="G1014" s="128">
        <v>10.0</v>
      </c>
      <c r="H1014" s="128">
        <v>10.0</v>
      </c>
      <c r="I1014" s="128" t="s">
        <v>160</v>
      </c>
      <c r="J1014" s="99"/>
      <c r="K1014" s="99"/>
      <c r="L1014" s="141" t="str">
        <f>IF(J1014-K1014=0,,IFERROR(K1014-J1014-휴게시간-VLOOKUP(A1014,지정휴게시간,2,FALSE),K1014-J1014-휴게시간))</f>
        <v/>
      </c>
      <c r="M1014" s="142" t="str">
        <f>IFERROR(VLOOKUP(Text(A1014,"m월 d일"),양력휴일,2,FALSE),IFERROR(VLOOKUP(Text(B1014,"m월 d일"),음력휴일,2,FALSE),IFERROR(VLOOKUP(A1014,양력지정휴일,2,FALSE), IFERROR(VLOOKUP(B1014,음력지정휴일,2,FALSE), ""))))</f>
        <v/>
      </c>
      <c r="N1014" s="128"/>
      <c r="O1014" s="128" t="str">
        <f>IFERROR(VLOOKUP(N1014,연차지정일수,2,FALSE),"")</f>
        <v/>
      </c>
      <c r="P1014" s="143"/>
      <c r="Q1014" s="2"/>
    </row>
    <row r="1015">
      <c r="A1015" s="129">
        <v>45210.0</v>
      </c>
      <c r="B1015" s="129">
        <v>45165.0</v>
      </c>
      <c r="C1015" s="128">
        <v>2023.0</v>
      </c>
      <c r="D1015" s="128">
        <v>10.0</v>
      </c>
      <c r="E1015" s="128">
        <v>2.0</v>
      </c>
      <c r="F1015" s="128">
        <v>2023.0</v>
      </c>
      <c r="G1015" s="128">
        <v>10.0</v>
      </c>
      <c r="H1015" s="128">
        <v>11.0</v>
      </c>
      <c r="I1015" s="128" t="s">
        <v>161</v>
      </c>
      <c r="J1015" s="99"/>
      <c r="K1015" s="99"/>
      <c r="L1015" s="141" t="str">
        <f>IF(J1015-K1015=0,,IFERROR(K1015-J1015-휴게시간-VLOOKUP(A1015,지정휴게시간,2,FALSE),K1015-J1015-휴게시간))</f>
        <v/>
      </c>
      <c r="M1015" s="142" t="str">
        <f>IFERROR(VLOOKUP(Text(A1015,"m월 d일"),양력휴일,2,FALSE),IFERROR(VLOOKUP(Text(B1015,"m월 d일"),음력휴일,2,FALSE),IFERROR(VLOOKUP(A1015,양력지정휴일,2,FALSE), IFERROR(VLOOKUP(B1015,음력지정휴일,2,FALSE), ""))))</f>
        <v/>
      </c>
      <c r="N1015" s="128"/>
      <c r="O1015" s="128" t="str">
        <f>IFERROR(VLOOKUP(N1015,연차지정일수,2,FALSE),"")</f>
        <v/>
      </c>
      <c r="P1015" s="143"/>
      <c r="Q1015" s="2"/>
    </row>
    <row r="1016">
      <c r="A1016" s="129">
        <v>45211.0</v>
      </c>
      <c r="B1016" s="129">
        <v>45166.0</v>
      </c>
      <c r="C1016" s="128">
        <v>2023.0</v>
      </c>
      <c r="D1016" s="128">
        <v>10.0</v>
      </c>
      <c r="E1016" s="128">
        <v>2.0</v>
      </c>
      <c r="F1016" s="128">
        <v>2023.0</v>
      </c>
      <c r="G1016" s="128">
        <v>10.0</v>
      </c>
      <c r="H1016" s="128">
        <v>12.0</v>
      </c>
      <c r="I1016" s="128" t="s">
        <v>162</v>
      </c>
      <c r="J1016" s="99"/>
      <c r="K1016" s="99"/>
      <c r="L1016" s="141" t="str">
        <f>IF(J1016-K1016=0,,IFERROR(K1016-J1016-휴게시간-VLOOKUP(A1016,지정휴게시간,2,FALSE),K1016-J1016-휴게시간))</f>
        <v/>
      </c>
      <c r="M1016" s="142" t="str">
        <f>IFERROR(VLOOKUP(Text(A1016,"m월 d일"),양력휴일,2,FALSE),IFERROR(VLOOKUP(Text(B1016,"m월 d일"),음력휴일,2,FALSE),IFERROR(VLOOKUP(A1016,양력지정휴일,2,FALSE), IFERROR(VLOOKUP(B1016,음력지정휴일,2,FALSE), ""))))</f>
        <v/>
      </c>
      <c r="N1016" s="128"/>
      <c r="O1016" s="128" t="str">
        <f>IFERROR(VLOOKUP(N1016,연차지정일수,2,FALSE),"")</f>
        <v/>
      </c>
      <c r="P1016" s="143"/>
      <c r="Q1016" s="2"/>
    </row>
    <row r="1017">
      <c r="A1017" s="129">
        <v>45212.0</v>
      </c>
      <c r="B1017" s="129">
        <v>45167.0</v>
      </c>
      <c r="C1017" s="128">
        <v>2023.0</v>
      </c>
      <c r="D1017" s="128">
        <v>10.0</v>
      </c>
      <c r="E1017" s="128">
        <v>2.0</v>
      </c>
      <c r="F1017" s="128">
        <v>2023.0</v>
      </c>
      <c r="G1017" s="128">
        <v>10.0</v>
      </c>
      <c r="H1017" s="128">
        <v>13.0</v>
      </c>
      <c r="I1017" s="128" t="s">
        <v>158</v>
      </c>
      <c r="J1017" s="99"/>
      <c r="K1017" s="99"/>
      <c r="L1017" s="141" t="str">
        <f>IF(J1017-K1017=0,,IFERROR(K1017-J1017-휴게시간-VLOOKUP(A1017,지정휴게시간,2,FALSE),K1017-J1017-휴게시간))</f>
        <v/>
      </c>
      <c r="M1017" s="142" t="str">
        <f>IFERROR(VLOOKUP(Text(A1017,"m월 d일"),양력휴일,2,FALSE),IFERROR(VLOOKUP(Text(B1017,"m월 d일"),음력휴일,2,FALSE),IFERROR(VLOOKUP(A1017,양력지정휴일,2,FALSE), IFERROR(VLOOKUP(B1017,음력지정휴일,2,FALSE), ""))))</f>
        <v/>
      </c>
      <c r="N1017" s="128"/>
      <c r="O1017" s="128" t="str">
        <f>IFERROR(VLOOKUP(N1017,연차지정일수,2,FALSE),"")</f>
        <v/>
      </c>
      <c r="P1017" s="143"/>
      <c r="Q1017" s="2"/>
    </row>
    <row r="1018">
      <c r="A1018" s="129">
        <v>45213.0</v>
      </c>
      <c r="B1018" s="129">
        <v>45168.0</v>
      </c>
      <c r="C1018" s="128">
        <v>2023.0</v>
      </c>
      <c r="D1018" s="128">
        <v>10.0</v>
      </c>
      <c r="E1018" s="128">
        <v>2.0</v>
      </c>
      <c r="F1018" s="128">
        <v>2023.0</v>
      </c>
      <c r="G1018" s="128">
        <v>10.0</v>
      </c>
      <c r="H1018" s="128">
        <v>14.0</v>
      </c>
      <c r="I1018" s="128" t="s">
        <v>159</v>
      </c>
      <c r="J1018" s="99"/>
      <c r="K1018" s="99"/>
      <c r="L1018" s="141" t="str">
        <f>IF(J1018-K1018=0,,IFERROR(K1018-J1018-휴게시간-VLOOKUP(A1018,지정휴게시간,2,FALSE),K1018-J1018-휴게시간))</f>
        <v/>
      </c>
      <c r="M1018" s="142" t="str">
        <f>IFERROR(VLOOKUP(Text(A1018,"m월 d일"),양력휴일,2,FALSE),IFERROR(VLOOKUP(Text(B1018,"m월 d일"),음력휴일,2,FALSE),IFERROR(VLOOKUP(A1018,양력지정휴일,2,FALSE), IFERROR(VLOOKUP(B1018,음력지정휴일,2,FALSE), ""))))</f>
        <v/>
      </c>
      <c r="N1018" s="128"/>
      <c r="O1018" s="128" t="str">
        <f>IFERROR(VLOOKUP(N1018,연차지정일수,2,FALSE),"")</f>
        <v/>
      </c>
      <c r="P1018" s="143"/>
      <c r="Q1018" s="2"/>
    </row>
    <row r="1019">
      <c r="A1019" s="129">
        <v>45214.0</v>
      </c>
      <c r="B1019" s="129">
        <v>45170.0</v>
      </c>
      <c r="C1019" s="128">
        <v>2023.0</v>
      </c>
      <c r="D1019" s="128">
        <v>10.0</v>
      </c>
      <c r="E1019" s="128">
        <v>2.0</v>
      </c>
      <c r="F1019" s="128">
        <v>2023.0</v>
      </c>
      <c r="G1019" s="128">
        <v>10.0</v>
      </c>
      <c r="H1019" s="128">
        <v>15.0</v>
      </c>
      <c r="I1019" s="128" t="s">
        <v>156</v>
      </c>
      <c r="J1019" s="99"/>
      <c r="K1019" s="99"/>
      <c r="L1019" s="141" t="str">
        <f>IF(J1019-K1019=0,,IFERROR(K1019-J1019-휴게시간-VLOOKUP(A1019,지정휴게시간,2,FALSE),K1019-J1019-휴게시간))</f>
        <v/>
      </c>
      <c r="M1019" s="142" t="str">
        <f>IFERROR(VLOOKUP(Text(A1019,"m월 d일"),양력휴일,2,FALSE),IFERROR(VLOOKUP(Text(B1019,"m월 d일"),음력휴일,2,FALSE),IFERROR(VLOOKUP(A1019,양력지정휴일,2,FALSE), IFERROR(VLOOKUP(B1019,음력지정휴일,2,FALSE), ""))))</f>
        <v/>
      </c>
      <c r="N1019" s="128"/>
      <c r="O1019" s="128" t="str">
        <f>IFERROR(VLOOKUP(N1019,연차지정일수,2,FALSE),"")</f>
        <v/>
      </c>
      <c r="P1019" s="143"/>
      <c r="Q1019" s="2"/>
    </row>
    <row r="1020">
      <c r="A1020" s="129">
        <v>45215.0</v>
      </c>
      <c r="B1020" s="129">
        <v>45171.0</v>
      </c>
      <c r="C1020" s="128">
        <v>2023.0</v>
      </c>
      <c r="D1020" s="128">
        <v>10.0</v>
      </c>
      <c r="E1020" s="128">
        <v>3.0</v>
      </c>
      <c r="F1020" s="128">
        <v>2023.0</v>
      </c>
      <c r="G1020" s="128">
        <v>10.0</v>
      </c>
      <c r="H1020" s="128">
        <v>16.0</v>
      </c>
      <c r="I1020" s="128" t="s">
        <v>83</v>
      </c>
      <c r="J1020" s="99"/>
      <c r="K1020" s="99"/>
      <c r="L1020" s="141" t="str">
        <f>IF(J1020-K1020=0,,IFERROR(K1020-J1020-휴게시간-VLOOKUP(A1020,지정휴게시간,2,FALSE),K1020-J1020-휴게시간))</f>
        <v/>
      </c>
      <c r="M1020" s="142" t="str">
        <f>IFERROR(VLOOKUP(Text(A1020,"m월 d일"),양력휴일,2,FALSE),IFERROR(VLOOKUP(Text(B1020,"m월 d일"),음력휴일,2,FALSE),IFERROR(VLOOKUP(A1020,양력지정휴일,2,FALSE), IFERROR(VLOOKUP(B1020,음력지정휴일,2,FALSE), ""))))</f>
        <v/>
      </c>
      <c r="N1020" s="128"/>
      <c r="O1020" s="128" t="str">
        <f>IFERROR(VLOOKUP(N1020,연차지정일수,2,FALSE),"")</f>
        <v/>
      </c>
      <c r="P1020" s="143"/>
      <c r="Q1020" s="2"/>
    </row>
    <row r="1021">
      <c r="A1021" s="129">
        <v>45216.0</v>
      </c>
      <c r="B1021" s="129">
        <v>45172.0</v>
      </c>
      <c r="C1021" s="128">
        <v>2023.0</v>
      </c>
      <c r="D1021" s="128">
        <v>10.0</v>
      </c>
      <c r="E1021" s="128">
        <v>3.0</v>
      </c>
      <c r="F1021" s="128">
        <v>2023.0</v>
      </c>
      <c r="G1021" s="128">
        <v>10.0</v>
      </c>
      <c r="H1021" s="128">
        <v>17.0</v>
      </c>
      <c r="I1021" s="128" t="s">
        <v>160</v>
      </c>
      <c r="J1021" s="99"/>
      <c r="K1021" s="99"/>
      <c r="L1021" s="141" t="str">
        <f>IF(J1021-K1021=0,,IFERROR(K1021-J1021-휴게시간-VLOOKUP(A1021,지정휴게시간,2,FALSE),K1021-J1021-휴게시간))</f>
        <v/>
      </c>
      <c r="M1021" s="142" t="str">
        <f>IFERROR(VLOOKUP(Text(A1021,"m월 d일"),양력휴일,2,FALSE),IFERROR(VLOOKUP(Text(B1021,"m월 d일"),음력휴일,2,FALSE),IFERROR(VLOOKUP(A1021,양력지정휴일,2,FALSE), IFERROR(VLOOKUP(B1021,음력지정휴일,2,FALSE), ""))))</f>
        <v/>
      </c>
      <c r="N1021" s="128"/>
      <c r="O1021" s="128" t="str">
        <f>IFERROR(VLOOKUP(N1021,연차지정일수,2,FALSE),"")</f>
        <v/>
      </c>
      <c r="P1021" s="143"/>
      <c r="Q1021" s="2"/>
    </row>
    <row r="1022">
      <c r="A1022" s="129">
        <v>45217.0</v>
      </c>
      <c r="B1022" s="129">
        <v>45173.0</v>
      </c>
      <c r="C1022" s="128">
        <v>2023.0</v>
      </c>
      <c r="D1022" s="128">
        <v>10.0</v>
      </c>
      <c r="E1022" s="128">
        <v>3.0</v>
      </c>
      <c r="F1022" s="128">
        <v>2023.0</v>
      </c>
      <c r="G1022" s="128">
        <v>10.0</v>
      </c>
      <c r="H1022" s="128">
        <v>18.0</v>
      </c>
      <c r="I1022" s="128" t="s">
        <v>161</v>
      </c>
      <c r="J1022" s="99"/>
      <c r="K1022" s="99"/>
      <c r="L1022" s="141" t="str">
        <f>IF(J1022-K1022=0,,IFERROR(K1022-J1022-휴게시간-VLOOKUP(A1022,지정휴게시간,2,FALSE),K1022-J1022-휴게시간))</f>
        <v/>
      </c>
      <c r="M1022" s="142" t="str">
        <f>IFERROR(VLOOKUP(Text(A1022,"m월 d일"),양력휴일,2,FALSE),IFERROR(VLOOKUP(Text(B1022,"m월 d일"),음력휴일,2,FALSE),IFERROR(VLOOKUP(A1022,양력지정휴일,2,FALSE), IFERROR(VLOOKUP(B1022,음력지정휴일,2,FALSE), ""))))</f>
        <v/>
      </c>
      <c r="N1022" s="128"/>
      <c r="O1022" s="128" t="str">
        <f>IFERROR(VLOOKUP(N1022,연차지정일수,2,FALSE),"")</f>
        <v/>
      </c>
      <c r="P1022" s="143"/>
      <c r="Q1022" s="2"/>
    </row>
    <row r="1023">
      <c r="A1023" s="129">
        <v>45218.0</v>
      </c>
      <c r="B1023" s="129">
        <v>45174.0</v>
      </c>
      <c r="C1023" s="128">
        <v>2023.0</v>
      </c>
      <c r="D1023" s="128">
        <v>10.0</v>
      </c>
      <c r="E1023" s="128">
        <v>3.0</v>
      </c>
      <c r="F1023" s="128">
        <v>2023.0</v>
      </c>
      <c r="G1023" s="128">
        <v>10.0</v>
      </c>
      <c r="H1023" s="128">
        <v>19.0</v>
      </c>
      <c r="I1023" s="128" t="s">
        <v>162</v>
      </c>
      <c r="J1023" s="99"/>
      <c r="K1023" s="99"/>
      <c r="L1023" s="141" t="str">
        <f>IF(J1023-K1023=0,,IFERROR(K1023-J1023-휴게시간-VLOOKUP(A1023,지정휴게시간,2,FALSE),K1023-J1023-휴게시간))</f>
        <v/>
      </c>
      <c r="M1023" s="142" t="str">
        <f>IFERROR(VLOOKUP(Text(A1023,"m월 d일"),양력휴일,2,FALSE),IFERROR(VLOOKUP(Text(B1023,"m월 d일"),음력휴일,2,FALSE),IFERROR(VLOOKUP(A1023,양력지정휴일,2,FALSE), IFERROR(VLOOKUP(B1023,음력지정휴일,2,FALSE), ""))))</f>
        <v/>
      </c>
      <c r="N1023" s="128"/>
      <c r="O1023" s="128" t="str">
        <f>IFERROR(VLOOKUP(N1023,연차지정일수,2,FALSE),"")</f>
        <v/>
      </c>
      <c r="P1023" s="143"/>
      <c r="Q1023" s="2"/>
    </row>
    <row r="1024">
      <c r="A1024" s="129">
        <v>45219.0</v>
      </c>
      <c r="B1024" s="129">
        <v>45175.0</v>
      </c>
      <c r="C1024" s="128">
        <v>2023.0</v>
      </c>
      <c r="D1024" s="128">
        <v>10.0</v>
      </c>
      <c r="E1024" s="128">
        <v>3.0</v>
      </c>
      <c r="F1024" s="128">
        <v>2023.0</v>
      </c>
      <c r="G1024" s="128">
        <v>10.0</v>
      </c>
      <c r="H1024" s="128">
        <v>20.0</v>
      </c>
      <c r="I1024" s="128" t="s">
        <v>158</v>
      </c>
      <c r="J1024" s="99"/>
      <c r="K1024" s="99"/>
      <c r="L1024" s="141" t="str">
        <f>IF(J1024-K1024=0,,IFERROR(K1024-J1024-휴게시간-VLOOKUP(A1024,지정휴게시간,2,FALSE),K1024-J1024-휴게시간))</f>
        <v/>
      </c>
      <c r="M1024" s="142" t="str">
        <f>IFERROR(VLOOKUP(Text(A1024,"m월 d일"),양력휴일,2,FALSE),IFERROR(VLOOKUP(Text(B1024,"m월 d일"),음력휴일,2,FALSE),IFERROR(VLOOKUP(A1024,양력지정휴일,2,FALSE), IFERROR(VLOOKUP(B1024,음력지정휴일,2,FALSE), ""))))</f>
        <v/>
      </c>
      <c r="N1024" s="128"/>
      <c r="O1024" s="128" t="str">
        <f>IFERROR(VLOOKUP(N1024,연차지정일수,2,FALSE),"")</f>
        <v/>
      </c>
      <c r="P1024" s="143"/>
      <c r="Q1024" s="2"/>
    </row>
    <row r="1025">
      <c r="A1025" s="129">
        <v>45220.0</v>
      </c>
      <c r="B1025" s="129">
        <v>45176.0</v>
      </c>
      <c r="C1025" s="128">
        <v>2023.0</v>
      </c>
      <c r="D1025" s="128">
        <v>10.0</v>
      </c>
      <c r="E1025" s="128">
        <v>3.0</v>
      </c>
      <c r="F1025" s="128">
        <v>2023.0</v>
      </c>
      <c r="G1025" s="128">
        <v>10.0</v>
      </c>
      <c r="H1025" s="128">
        <v>21.0</v>
      </c>
      <c r="I1025" s="128" t="s">
        <v>159</v>
      </c>
      <c r="J1025" s="99"/>
      <c r="K1025" s="99"/>
      <c r="L1025" s="141" t="str">
        <f>IF(J1025-K1025=0,,IFERROR(K1025-J1025-휴게시간-VLOOKUP(A1025,지정휴게시간,2,FALSE),K1025-J1025-휴게시간))</f>
        <v/>
      </c>
      <c r="M1025" s="142" t="str">
        <f>IFERROR(VLOOKUP(Text(A1025,"m월 d일"),양력휴일,2,FALSE),IFERROR(VLOOKUP(Text(B1025,"m월 d일"),음력휴일,2,FALSE),IFERROR(VLOOKUP(A1025,양력지정휴일,2,FALSE), IFERROR(VLOOKUP(B1025,음력지정휴일,2,FALSE), ""))))</f>
        <v/>
      </c>
      <c r="N1025" s="128"/>
      <c r="O1025" s="128" t="str">
        <f>IFERROR(VLOOKUP(N1025,연차지정일수,2,FALSE),"")</f>
        <v/>
      </c>
      <c r="P1025" s="143"/>
      <c r="Q1025" s="2"/>
    </row>
    <row r="1026">
      <c r="A1026" s="129">
        <v>45221.0</v>
      </c>
      <c r="B1026" s="129">
        <v>45177.0</v>
      </c>
      <c r="C1026" s="128">
        <v>2023.0</v>
      </c>
      <c r="D1026" s="128">
        <v>10.0</v>
      </c>
      <c r="E1026" s="128">
        <v>3.0</v>
      </c>
      <c r="F1026" s="128">
        <v>2023.0</v>
      </c>
      <c r="G1026" s="128">
        <v>10.0</v>
      </c>
      <c r="H1026" s="128">
        <v>22.0</v>
      </c>
      <c r="I1026" s="128" t="s">
        <v>156</v>
      </c>
      <c r="J1026" s="99"/>
      <c r="K1026" s="99"/>
      <c r="L1026" s="141" t="str">
        <f>IF(J1026-K1026=0,,IFERROR(K1026-J1026-휴게시간-VLOOKUP(A1026,지정휴게시간,2,FALSE),K1026-J1026-휴게시간))</f>
        <v/>
      </c>
      <c r="M1026" s="142" t="str">
        <f>IFERROR(VLOOKUP(Text(A1026,"m월 d일"),양력휴일,2,FALSE),IFERROR(VLOOKUP(Text(B1026,"m월 d일"),음력휴일,2,FALSE),IFERROR(VLOOKUP(A1026,양력지정휴일,2,FALSE), IFERROR(VLOOKUP(B1026,음력지정휴일,2,FALSE), ""))))</f>
        <v/>
      </c>
      <c r="N1026" s="128"/>
      <c r="O1026" s="128" t="str">
        <f>IFERROR(VLOOKUP(N1026,연차지정일수,2,FALSE),"")</f>
        <v/>
      </c>
      <c r="P1026" s="143"/>
      <c r="Q1026" s="2"/>
    </row>
    <row r="1027">
      <c r="A1027" s="129">
        <v>45222.0</v>
      </c>
      <c r="B1027" s="129">
        <v>45178.0</v>
      </c>
      <c r="C1027" s="128">
        <v>2023.0</v>
      </c>
      <c r="D1027" s="128">
        <v>10.0</v>
      </c>
      <c r="E1027" s="128">
        <v>4.0</v>
      </c>
      <c r="F1027" s="128">
        <v>2023.0</v>
      </c>
      <c r="G1027" s="128">
        <v>10.0</v>
      </c>
      <c r="H1027" s="128">
        <v>23.0</v>
      </c>
      <c r="I1027" s="128" t="s">
        <v>83</v>
      </c>
      <c r="J1027" s="99"/>
      <c r="K1027" s="99"/>
      <c r="L1027" s="141" t="str">
        <f>IF(J1027-K1027=0,,IFERROR(K1027-J1027-휴게시간-VLOOKUP(A1027,지정휴게시간,2,FALSE),K1027-J1027-휴게시간))</f>
        <v/>
      </c>
      <c r="M1027" s="142" t="str">
        <f>IFERROR(VLOOKUP(Text(A1027,"m월 d일"),양력휴일,2,FALSE),IFERROR(VLOOKUP(Text(B1027,"m월 d일"),음력휴일,2,FALSE),IFERROR(VLOOKUP(A1027,양력지정휴일,2,FALSE), IFERROR(VLOOKUP(B1027,음력지정휴일,2,FALSE), ""))))</f>
        <v/>
      </c>
      <c r="N1027" s="128"/>
      <c r="O1027" s="128" t="str">
        <f>IFERROR(VLOOKUP(N1027,연차지정일수,2,FALSE),"")</f>
        <v/>
      </c>
      <c r="P1027" s="143"/>
      <c r="Q1027" s="2"/>
    </row>
    <row r="1028">
      <c r="A1028" s="129">
        <v>45223.0</v>
      </c>
      <c r="B1028" s="129">
        <v>45179.0</v>
      </c>
      <c r="C1028" s="128">
        <v>2023.0</v>
      </c>
      <c r="D1028" s="128">
        <v>10.0</v>
      </c>
      <c r="E1028" s="128">
        <v>4.0</v>
      </c>
      <c r="F1028" s="128">
        <v>2023.0</v>
      </c>
      <c r="G1028" s="128">
        <v>10.0</v>
      </c>
      <c r="H1028" s="128">
        <v>24.0</v>
      </c>
      <c r="I1028" s="128" t="s">
        <v>160</v>
      </c>
      <c r="J1028" s="99"/>
      <c r="K1028" s="99"/>
      <c r="L1028" s="141" t="str">
        <f>IF(J1028-K1028=0,,IFERROR(K1028-J1028-휴게시간-VLOOKUP(A1028,지정휴게시간,2,FALSE),K1028-J1028-휴게시간))</f>
        <v/>
      </c>
      <c r="M1028" s="142" t="str">
        <f>IFERROR(VLOOKUP(Text(A1028,"m월 d일"),양력휴일,2,FALSE),IFERROR(VLOOKUP(Text(B1028,"m월 d일"),음력휴일,2,FALSE),IFERROR(VLOOKUP(A1028,양력지정휴일,2,FALSE), IFERROR(VLOOKUP(B1028,음력지정휴일,2,FALSE), ""))))</f>
        <v/>
      </c>
      <c r="N1028" s="128"/>
      <c r="O1028" s="128" t="str">
        <f>IFERROR(VLOOKUP(N1028,연차지정일수,2,FALSE),"")</f>
        <v/>
      </c>
      <c r="P1028" s="143"/>
      <c r="Q1028" s="2"/>
    </row>
    <row r="1029">
      <c r="A1029" s="129">
        <v>45224.0</v>
      </c>
      <c r="B1029" s="129">
        <v>45180.0</v>
      </c>
      <c r="C1029" s="128">
        <v>2023.0</v>
      </c>
      <c r="D1029" s="128">
        <v>10.0</v>
      </c>
      <c r="E1029" s="128">
        <v>4.0</v>
      </c>
      <c r="F1029" s="128">
        <v>2023.0</v>
      </c>
      <c r="G1029" s="128">
        <v>10.0</v>
      </c>
      <c r="H1029" s="128">
        <v>25.0</v>
      </c>
      <c r="I1029" s="128" t="s">
        <v>161</v>
      </c>
      <c r="J1029" s="99"/>
      <c r="K1029" s="99"/>
      <c r="L1029" s="141" t="str">
        <f>IF(J1029-K1029=0,,IFERROR(K1029-J1029-휴게시간-VLOOKUP(A1029,지정휴게시간,2,FALSE),K1029-J1029-휴게시간))</f>
        <v/>
      </c>
      <c r="M1029" s="142" t="str">
        <f>IFERROR(VLOOKUP(Text(A1029,"m월 d일"),양력휴일,2,FALSE),IFERROR(VLOOKUP(Text(B1029,"m월 d일"),음력휴일,2,FALSE),IFERROR(VLOOKUP(A1029,양력지정휴일,2,FALSE), IFERROR(VLOOKUP(B1029,음력지정휴일,2,FALSE), ""))))</f>
        <v/>
      </c>
      <c r="N1029" s="128"/>
      <c r="O1029" s="128" t="str">
        <f>IFERROR(VLOOKUP(N1029,연차지정일수,2,FALSE),"")</f>
        <v/>
      </c>
      <c r="P1029" s="143"/>
      <c r="Q1029" s="2"/>
    </row>
    <row r="1030">
      <c r="A1030" s="129">
        <v>45225.0</v>
      </c>
      <c r="B1030" s="129">
        <v>45181.0</v>
      </c>
      <c r="C1030" s="128">
        <v>2023.0</v>
      </c>
      <c r="D1030" s="128">
        <v>10.0</v>
      </c>
      <c r="E1030" s="128">
        <v>4.0</v>
      </c>
      <c r="F1030" s="128">
        <v>2023.0</v>
      </c>
      <c r="G1030" s="128">
        <v>10.0</v>
      </c>
      <c r="H1030" s="128">
        <v>26.0</v>
      </c>
      <c r="I1030" s="128" t="s">
        <v>162</v>
      </c>
      <c r="J1030" s="99"/>
      <c r="K1030" s="99"/>
      <c r="L1030" s="141" t="str">
        <f>IF(J1030-K1030=0,,IFERROR(K1030-J1030-휴게시간-VLOOKUP(A1030,지정휴게시간,2,FALSE),K1030-J1030-휴게시간))</f>
        <v/>
      </c>
      <c r="M1030" s="142" t="str">
        <f>IFERROR(VLOOKUP(Text(A1030,"m월 d일"),양력휴일,2,FALSE),IFERROR(VLOOKUP(Text(B1030,"m월 d일"),음력휴일,2,FALSE),IFERROR(VLOOKUP(A1030,양력지정휴일,2,FALSE), IFERROR(VLOOKUP(B1030,음력지정휴일,2,FALSE), ""))))</f>
        <v/>
      </c>
      <c r="N1030" s="128"/>
      <c r="O1030" s="128" t="str">
        <f>IFERROR(VLOOKUP(N1030,연차지정일수,2,FALSE),"")</f>
        <v/>
      </c>
      <c r="P1030" s="143"/>
      <c r="Q1030" s="2"/>
    </row>
    <row r="1031">
      <c r="A1031" s="129">
        <v>45226.0</v>
      </c>
      <c r="B1031" s="129">
        <v>45182.0</v>
      </c>
      <c r="C1031" s="128">
        <v>2023.0</v>
      </c>
      <c r="D1031" s="128">
        <v>10.0</v>
      </c>
      <c r="E1031" s="128">
        <v>4.0</v>
      </c>
      <c r="F1031" s="128">
        <v>2023.0</v>
      </c>
      <c r="G1031" s="128">
        <v>10.0</v>
      </c>
      <c r="H1031" s="128">
        <v>27.0</v>
      </c>
      <c r="I1031" s="128" t="s">
        <v>158</v>
      </c>
      <c r="J1031" s="99"/>
      <c r="K1031" s="99"/>
      <c r="L1031" s="141" t="str">
        <f>IF(J1031-K1031=0,,IFERROR(K1031-J1031-휴게시간-VLOOKUP(A1031,지정휴게시간,2,FALSE),K1031-J1031-휴게시간))</f>
        <v/>
      </c>
      <c r="M1031" s="142" t="str">
        <f>IFERROR(VLOOKUP(Text(A1031,"m월 d일"),양력휴일,2,FALSE),IFERROR(VLOOKUP(Text(B1031,"m월 d일"),음력휴일,2,FALSE),IFERROR(VLOOKUP(A1031,양력지정휴일,2,FALSE), IFERROR(VLOOKUP(B1031,음력지정휴일,2,FALSE), ""))))</f>
        <v/>
      </c>
      <c r="N1031" s="128"/>
      <c r="O1031" s="128" t="str">
        <f>IFERROR(VLOOKUP(N1031,연차지정일수,2,FALSE),"")</f>
        <v/>
      </c>
      <c r="P1031" s="143"/>
      <c r="Q1031" s="2"/>
    </row>
    <row r="1032">
      <c r="A1032" s="129">
        <v>45227.0</v>
      </c>
      <c r="B1032" s="129">
        <v>45183.0</v>
      </c>
      <c r="C1032" s="128">
        <v>2023.0</v>
      </c>
      <c r="D1032" s="128">
        <v>10.0</v>
      </c>
      <c r="E1032" s="128">
        <v>4.0</v>
      </c>
      <c r="F1032" s="128">
        <v>2023.0</v>
      </c>
      <c r="G1032" s="128">
        <v>10.0</v>
      </c>
      <c r="H1032" s="128">
        <v>28.0</v>
      </c>
      <c r="I1032" s="128" t="s">
        <v>159</v>
      </c>
      <c r="J1032" s="99"/>
      <c r="K1032" s="99"/>
      <c r="L1032" s="141" t="str">
        <f>IF(J1032-K1032=0,,IFERROR(K1032-J1032-휴게시간-VLOOKUP(A1032,지정휴게시간,2,FALSE),K1032-J1032-휴게시간))</f>
        <v/>
      </c>
      <c r="M1032" s="142" t="str">
        <f>IFERROR(VLOOKUP(Text(A1032,"m월 d일"),양력휴일,2,FALSE),IFERROR(VLOOKUP(Text(B1032,"m월 d일"),음력휴일,2,FALSE),IFERROR(VLOOKUP(A1032,양력지정휴일,2,FALSE), IFERROR(VLOOKUP(B1032,음력지정휴일,2,FALSE), ""))))</f>
        <v/>
      </c>
      <c r="N1032" s="128"/>
      <c r="O1032" s="128" t="str">
        <f>IFERROR(VLOOKUP(N1032,연차지정일수,2,FALSE),"")</f>
        <v/>
      </c>
      <c r="P1032" s="143"/>
      <c r="Q1032" s="2"/>
    </row>
    <row r="1033">
      <c r="A1033" s="129">
        <v>45228.0</v>
      </c>
      <c r="B1033" s="129">
        <v>45184.0</v>
      </c>
      <c r="C1033" s="128">
        <v>2023.0</v>
      </c>
      <c r="D1033" s="128">
        <v>10.0</v>
      </c>
      <c r="E1033" s="128">
        <v>4.0</v>
      </c>
      <c r="F1033" s="128">
        <v>2023.0</v>
      </c>
      <c r="G1033" s="128">
        <v>10.0</v>
      </c>
      <c r="H1033" s="128">
        <v>29.0</v>
      </c>
      <c r="I1033" s="128" t="s">
        <v>156</v>
      </c>
      <c r="J1033" s="99"/>
      <c r="K1033" s="99"/>
      <c r="L1033" s="141" t="str">
        <f>IF(J1033-K1033=0,,IFERROR(K1033-J1033-휴게시간-VLOOKUP(A1033,지정휴게시간,2,FALSE),K1033-J1033-휴게시간))</f>
        <v/>
      </c>
      <c r="M1033" s="142" t="str">
        <f>IFERROR(VLOOKUP(Text(A1033,"m월 d일"),양력휴일,2,FALSE),IFERROR(VLOOKUP(Text(B1033,"m월 d일"),음력휴일,2,FALSE),IFERROR(VLOOKUP(A1033,양력지정휴일,2,FALSE), IFERROR(VLOOKUP(B1033,음력지정휴일,2,FALSE), ""))))</f>
        <v/>
      </c>
      <c r="N1033" s="128"/>
      <c r="O1033" s="128" t="str">
        <f>IFERROR(VLOOKUP(N1033,연차지정일수,2,FALSE),"")</f>
        <v/>
      </c>
      <c r="P1033" s="143"/>
      <c r="Q1033" s="2"/>
    </row>
    <row r="1034">
      <c r="A1034" s="129">
        <v>45229.0</v>
      </c>
      <c r="B1034" s="129">
        <v>45185.0</v>
      </c>
      <c r="C1034" s="128">
        <v>2023.0</v>
      </c>
      <c r="D1034" s="128">
        <v>10.0</v>
      </c>
      <c r="E1034" s="128">
        <v>5.0</v>
      </c>
      <c r="F1034" s="128">
        <v>2023.0</v>
      </c>
      <c r="G1034" s="128">
        <v>10.0</v>
      </c>
      <c r="H1034" s="128">
        <v>30.0</v>
      </c>
      <c r="I1034" s="128" t="s">
        <v>83</v>
      </c>
      <c r="J1034" s="99"/>
      <c r="K1034" s="99"/>
      <c r="L1034" s="141" t="str">
        <f>IF(J1034-K1034=0,,IFERROR(K1034-J1034-휴게시간-VLOOKUP(A1034,지정휴게시간,2,FALSE),K1034-J1034-휴게시간))</f>
        <v/>
      </c>
      <c r="M1034" s="142" t="str">
        <f>IFERROR(VLOOKUP(Text(A1034,"m월 d일"),양력휴일,2,FALSE),IFERROR(VLOOKUP(Text(B1034,"m월 d일"),음력휴일,2,FALSE),IFERROR(VLOOKUP(A1034,양력지정휴일,2,FALSE), IFERROR(VLOOKUP(B1034,음력지정휴일,2,FALSE), ""))))</f>
        <v/>
      </c>
      <c r="N1034" s="128"/>
      <c r="O1034" s="128" t="str">
        <f>IFERROR(VLOOKUP(N1034,연차지정일수,2,FALSE),"")</f>
        <v/>
      </c>
      <c r="P1034" s="143"/>
      <c r="Q1034" s="2"/>
    </row>
    <row r="1035">
      <c r="A1035" s="129">
        <v>45230.0</v>
      </c>
      <c r="B1035" s="129">
        <v>45186.0</v>
      </c>
      <c r="C1035" s="128">
        <v>2023.0</v>
      </c>
      <c r="D1035" s="128">
        <v>10.0</v>
      </c>
      <c r="E1035" s="128">
        <v>5.0</v>
      </c>
      <c r="F1035" s="128">
        <v>2023.0</v>
      </c>
      <c r="G1035" s="128">
        <v>10.0</v>
      </c>
      <c r="H1035" s="128">
        <v>31.0</v>
      </c>
      <c r="I1035" s="128" t="s">
        <v>160</v>
      </c>
      <c r="J1035" s="99"/>
      <c r="K1035" s="99"/>
      <c r="L1035" s="141" t="str">
        <f>IF(J1035-K1035=0,,IFERROR(K1035-J1035-휴게시간-VLOOKUP(A1035,지정휴게시간,2,FALSE),K1035-J1035-휴게시간))</f>
        <v/>
      </c>
      <c r="M1035" s="142" t="str">
        <f>IFERROR(VLOOKUP(Text(A1035,"m월 d일"),양력휴일,2,FALSE),IFERROR(VLOOKUP(Text(B1035,"m월 d일"),음력휴일,2,FALSE),IFERROR(VLOOKUP(A1035,양력지정휴일,2,FALSE), IFERROR(VLOOKUP(B1035,음력지정휴일,2,FALSE), ""))))</f>
        <v/>
      </c>
      <c r="N1035" s="128"/>
      <c r="O1035" s="128" t="str">
        <f>IFERROR(VLOOKUP(N1035,연차지정일수,2,FALSE),"")</f>
        <v/>
      </c>
      <c r="P1035" s="143"/>
      <c r="Q1035" s="2"/>
    </row>
    <row r="1036">
      <c r="A1036" s="129">
        <v>45231.0</v>
      </c>
      <c r="B1036" s="129">
        <v>45187.0</v>
      </c>
      <c r="C1036" s="128">
        <v>2023.0</v>
      </c>
      <c r="D1036" s="128">
        <v>10.0</v>
      </c>
      <c r="E1036" s="128">
        <v>5.0</v>
      </c>
      <c r="F1036" s="128">
        <v>2023.0</v>
      </c>
      <c r="G1036" s="128">
        <v>11.0</v>
      </c>
      <c r="H1036" s="128">
        <v>1.0</v>
      </c>
      <c r="I1036" s="128" t="s">
        <v>161</v>
      </c>
      <c r="J1036" s="99"/>
      <c r="K1036" s="99"/>
      <c r="L1036" s="141" t="str">
        <f>IF(J1036-K1036=0,,IFERROR(K1036-J1036-휴게시간-VLOOKUP(A1036,지정휴게시간,2,FALSE),K1036-J1036-휴게시간))</f>
        <v/>
      </c>
      <c r="M1036" s="142" t="str">
        <f>IFERROR(VLOOKUP(Text(A1036,"m월 d일"),양력휴일,2,FALSE),IFERROR(VLOOKUP(Text(B1036,"m월 d일"),음력휴일,2,FALSE),IFERROR(VLOOKUP(A1036,양력지정휴일,2,FALSE), IFERROR(VLOOKUP(B1036,음력지정휴일,2,FALSE), ""))))</f>
        <v/>
      </c>
      <c r="N1036" s="128"/>
      <c r="O1036" s="128" t="str">
        <f>IFERROR(VLOOKUP(N1036,연차지정일수,2,FALSE),"")</f>
        <v/>
      </c>
      <c r="P1036" s="143"/>
      <c r="Q1036" s="2"/>
    </row>
    <row r="1037">
      <c r="A1037" s="129">
        <v>45232.0</v>
      </c>
      <c r="B1037" s="129">
        <v>45188.0</v>
      </c>
      <c r="C1037" s="128">
        <v>2023.0</v>
      </c>
      <c r="D1037" s="128">
        <v>10.0</v>
      </c>
      <c r="E1037" s="128">
        <v>5.0</v>
      </c>
      <c r="F1037" s="128">
        <v>2023.0</v>
      </c>
      <c r="G1037" s="128">
        <v>11.0</v>
      </c>
      <c r="H1037" s="128">
        <v>2.0</v>
      </c>
      <c r="I1037" s="128" t="s">
        <v>162</v>
      </c>
      <c r="J1037" s="99"/>
      <c r="K1037" s="99"/>
      <c r="L1037" s="141" t="str">
        <f>IF(J1037-K1037=0,,IFERROR(K1037-J1037-휴게시간-VLOOKUP(A1037,지정휴게시간,2,FALSE),K1037-J1037-휴게시간))</f>
        <v/>
      </c>
      <c r="M1037" s="142" t="str">
        <f>IFERROR(VLOOKUP(Text(A1037,"m월 d일"),양력휴일,2,FALSE),IFERROR(VLOOKUP(Text(B1037,"m월 d일"),음력휴일,2,FALSE),IFERROR(VLOOKUP(A1037,양력지정휴일,2,FALSE), IFERROR(VLOOKUP(B1037,음력지정휴일,2,FALSE), ""))))</f>
        <v/>
      </c>
      <c r="N1037" s="128"/>
      <c r="O1037" s="128" t="str">
        <f>IFERROR(VLOOKUP(N1037,연차지정일수,2,FALSE),"")</f>
        <v/>
      </c>
      <c r="P1037" s="143"/>
      <c r="Q1037" s="2"/>
    </row>
    <row r="1038">
      <c r="A1038" s="129">
        <v>45233.0</v>
      </c>
      <c r="B1038" s="129">
        <v>45189.0</v>
      </c>
      <c r="C1038" s="128">
        <v>2023.0</v>
      </c>
      <c r="D1038" s="128">
        <v>10.0</v>
      </c>
      <c r="E1038" s="128">
        <v>5.0</v>
      </c>
      <c r="F1038" s="128">
        <v>2023.0</v>
      </c>
      <c r="G1038" s="128">
        <v>11.0</v>
      </c>
      <c r="H1038" s="128">
        <v>3.0</v>
      </c>
      <c r="I1038" s="128" t="s">
        <v>158</v>
      </c>
      <c r="J1038" s="99"/>
      <c r="K1038" s="99"/>
      <c r="L1038" s="141" t="str">
        <f>IF(J1038-K1038=0,,IFERROR(K1038-J1038-휴게시간-VLOOKUP(A1038,지정휴게시간,2,FALSE),K1038-J1038-휴게시간))</f>
        <v/>
      </c>
      <c r="M1038" s="142" t="str">
        <f>IFERROR(VLOOKUP(Text(A1038,"m월 d일"),양력휴일,2,FALSE),IFERROR(VLOOKUP(Text(B1038,"m월 d일"),음력휴일,2,FALSE),IFERROR(VLOOKUP(A1038,양력지정휴일,2,FALSE), IFERROR(VLOOKUP(B1038,음력지정휴일,2,FALSE), ""))))</f>
        <v/>
      </c>
      <c r="N1038" s="128"/>
      <c r="O1038" s="128" t="str">
        <f>IFERROR(VLOOKUP(N1038,연차지정일수,2,FALSE),"")</f>
        <v/>
      </c>
      <c r="P1038" s="143"/>
      <c r="Q1038" s="2"/>
    </row>
    <row r="1039">
      <c r="A1039" s="129">
        <v>45234.0</v>
      </c>
      <c r="B1039" s="129">
        <v>45190.0</v>
      </c>
      <c r="C1039" s="128">
        <v>2023.0</v>
      </c>
      <c r="D1039" s="128">
        <v>10.0</v>
      </c>
      <c r="E1039" s="128">
        <v>5.0</v>
      </c>
      <c r="F1039" s="128">
        <v>2023.0</v>
      </c>
      <c r="G1039" s="128">
        <v>11.0</v>
      </c>
      <c r="H1039" s="128">
        <v>4.0</v>
      </c>
      <c r="I1039" s="128" t="s">
        <v>159</v>
      </c>
      <c r="J1039" s="99"/>
      <c r="K1039" s="99"/>
      <c r="L1039" s="141" t="str">
        <f>IF(J1039-K1039=0,,IFERROR(K1039-J1039-휴게시간-VLOOKUP(A1039,지정휴게시간,2,FALSE),K1039-J1039-휴게시간))</f>
        <v/>
      </c>
      <c r="M1039" s="142" t="str">
        <f>IFERROR(VLOOKUP(Text(A1039,"m월 d일"),양력휴일,2,FALSE),IFERROR(VLOOKUP(Text(B1039,"m월 d일"),음력휴일,2,FALSE),IFERROR(VLOOKUP(A1039,양력지정휴일,2,FALSE), IFERROR(VLOOKUP(B1039,음력지정휴일,2,FALSE), ""))))</f>
        <v/>
      </c>
      <c r="N1039" s="128"/>
      <c r="O1039" s="128" t="str">
        <f>IFERROR(VLOOKUP(N1039,연차지정일수,2,FALSE),"")</f>
        <v/>
      </c>
      <c r="P1039" s="143"/>
      <c r="Q1039" s="2"/>
    </row>
    <row r="1040">
      <c r="A1040" s="129">
        <v>45235.0</v>
      </c>
      <c r="B1040" s="129">
        <v>45191.0</v>
      </c>
      <c r="C1040" s="128">
        <v>2023.0</v>
      </c>
      <c r="D1040" s="128">
        <v>10.0</v>
      </c>
      <c r="E1040" s="128">
        <v>5.0</v>
      </c>
      <c r="F1040" s="128">
        <v>2023.0</v>
      </c>
      <c r="G1040" s="128">
        <v>11.0</v>
      </c>
      <c r="H1040" s="128">
        <v>5.0</v>
      </c>
      <c r="I1040" s="128" t="s">
        <v>156</v>
      </c>
      <c r="J1040" s="99"/>
      <c r="K1040" s="99"/>
      <c r="L1040" s="141" t="str">
        <f>IF(J1040-K1040=0,,IFERROR(K1040-J1040-휴게시간-VLOOKUP(A1040,지정휴게시간,2,FALSE),K1040-J1040-휴게시간))</f>
        <v/>
      </c>
      <c r="M1040" s="142" t="str">
        <f>IFERROR(VLOOKUP(Text(A1040,"m월 d일"),양력휴일,2,FALSE),IFERROR(VLOOKUP(Text(B1040,"m월 d일"),음력휴일,2,FALSE),IFERROR(VLOOKUP(A1040,양력지정휴일,2,FALSE), IFERROR(VLOOKUP(B1040,음력지정휴일,2,FALSE), ""))))</f>
        <v/>
      </c>
      <c r="N1040" s="128"/>
      <c r="O1040" s="128" t="str">
        <f>IFERROR(VLOOKUP(N1040,연차지정일수,2,FALSE),"")</f>
        <v/>
      </c>
      <c r="P1040" s="143"/>
      <c r="Q1040" s="2"/>
    </row>
    <row r="1041">
      <c r="A1041" s="129">
        <v>45236.0</v>
      </c>
      <c r="B1041" s="129">
        <v>45192.0</v>
      </c>
      <c r="C1041" s="128">
        <v>2023.0</v>
      </c>
      <c r="D1041" s="128">
        <v>11.0</v>
      </c>
      <c r="E1041" s="128">
        <v>1.0</v>
      </c>
      <c r="F1041" s="128">
        <v>2023.0</v>
      </c>
      <c r="G1041" s="128">
        <v>11.0</v>
      </c>
      <c r="H1041" s="128">
        <v>6.0</v>
      </c>
      <c r="I1041" s="128" t="s">
        <v>83</v>
      </c>
      <c r="J1041" s="99"/>
      <c r="K1041" s="99"/>
      <c r="L1041" s="141" t="str">
        <f>IF(J1041-K1041=0,,IFERROR(K1041-J1041-휴게시간-VLOOKUP(A1041,지정휴게시간,2,FALSE),K1041-J1041-휴게시간))</f>
        <v/>
      </c>
      <c r="M1041" s="142" t="str">
        <f>IFERROR(VLOOKUP(Text(A1041,"m월 d일"),양력휴일,2,FALSE),IFERROR(VLOOKUP(Text(B1041,"m월 d일"),음력휴일,2,FALSE),IFERROR(VLOOKUP(A1041,양력지정휴일,2,FALSE), IFERROR(VLOOKUP(B1041,음력지정휴일,2,FALSE), ""))))</f>
        <v/>
      </c>
      <c r="N1041" s="128"/>
      <c r="O1041" s="128" t="str">
        <f>IFERROR(VLOOKUP(N1041,연차지정일수,2,FALSE),"")</f>
        <v/>
      </c>
      <c r="P1041" s="143"/>
      <c r="Q1041" s="2"/>
    </row>
    <row r="1042">
      <c r="A1042" s="129">
        <v>45237.0</v>
      </c>
      <c r="B1042" s="129">
        <v>45193.0</v>
      </c>
      <c r="C1042" s="128">
        <v>2023.0</v>
      </c>
      <c r="D1042" s="128">
        <v>11.0</v>
      </c>
      <c r="E1042" s="128">
        <v>1.0</v>
      </c>
      <c r="F1042" s="128">
        <v>2023.0</v>
      </c>
      <c r="G1042" s="128">
        <v>11.0</v>
      </c>
      <c r="H1042" s="128">
        <v>7.0</v>
      </c>
      <c r="I1042" s="128" t="s">
        <v>160</v>
      </c>
      <c r="J1042" s="99"/>
      <c r="K1042" s="99"/>
      <c r="L1042" s="141" t="str">
        <f>IF(J1042-K1042=0,,IFERROR(K1042-J1042-휴게시간-VLOOKUP(A1042,지정휴게시간,2,FALSE),K1042-J1042-휴게시간))</f>
        <v/>
      </c>
      <c r="M1042" s="142" t="str">
        <f>IFERROR(VLOOKUP(Text(A1042,"m월 d일"),양력휴일,2,FALSE),IFERROR(VLOOKUP(Text(B1042,"m월 d일"),음력휴일,2,FALSE),IFERROR(VLOOKUP(A1042,양력지정휴일,2,FALSE), IFERROR(VLOOKUP(B1042,음력지정휴일,2,FALSE), ""))))</f>
        <v/>
      </c>
      <c r="N1042" s="128"/>
      <c r="O1042" s="128" t="str">
        <f>IFERROR(VLOOKUP(N1042,연차지정일수,2,FALSE),"")</f>
        <v/>
      </c>
      <c r="P1042" s="143"/>
      <c r="Q1042" s="2"/>
    </row>
    <row r="1043">
      <c r="A1043" s="129">
        <v>45238.0</v>
      </c>
      <c r="B1043" s="129">
        <v>45194.0</v>
      </c>
      <c r="C1043" s="128">
        <v>2023.0</v>
      </c>
      <c r="D1043" s="128">
        <v>11.0</v>
      </c>
      <c r="E1043" s="128">
        <v>1.0</v>
      </c>
      <c r="F1043" s="128">
        <v>2023.0</v>
      </c>
      <c r="G1043" s="128">
        <v>11.0</v>
      </c>
      <c r="H1043" s="128">
        <v>8.0</v>
      </c>
      <c r="I1043" s="128" t="s">
        <v>161</v>
      </c>
      <c r="J1043" s="99"/>
      <c r="K1043" s="99"/>
      <c r="L1043" s="141" t="str">
        <f>IF(J1043-K1043=0,,IFERROR(K1043-J1043-휴게시간-VLOOKUP(A1043,지정휴게시간,2,FALSE),K1043-J1043-휴게시간))</f>
        <v/>
      </c>
      <c r="M1043" s="142" t="str">
        <f>IFERROR(VLOOKUP(Text(A1043,"m월 d일"),양력휴일,2,FALSE),IFERROR(VLOOKUP(Text(B1043,"m월 d일"),음력휴일,2,FALSE),IFERROR(VLOOKUP(A1043,양력지정휴일,2,FALSE), IFERROR(VLOOKUP(B1043,음력지정휴일,2,FALSE), ""))))</f>
        <v/>
      </c>
      <c r="N1043" s="128"/>
      <c r="O1043" s="128" t="str">
        <f>IFERROR(VLOOKUP(N1043,연차지정일수,2,FALSE),"")</f>
        <v/>
      </c>
      <c r="P1043" s="143"/>
      <c r="Q1043" s="2"/>
    </row>
    <row r="1044">
      <c r="A1044" s="129">
        <v>45239.0</v>
      </c>
      <c r="B1044" s="129">
        <v>45195.0</v>
      </c>
      <c r="C1044" s="128">
        <v>2023.0</v>
      </c>
      <c r="D1044" s="128">
        <v>11.0</v>
      </c>
      <c r="E1044" s="128">
        <v>1.0</v>
      </c>
      <c r="F1044" s="128">
        <v>2023.0</v>
      </c>
      <c r="G1044" s="128">
        <v>11.0</v>
      </c>
      <c r="H1044" s="128">
        <v>9.0</v>
      </c>
      <c r="I1044" s="128" t="s">
        <v>162</v>
      </c>
      <c r="J1044" s="99"/>
      <c r="K1044" s="99"/>
      <c r="L1044" s="141" t="str">
        <f>IF(J1044-K1044=0,,IFERROR(K1044-J1044-휴게시간-VLOOKUP(A1044,지정휴게시간,2,FALSE),K1044-J1044-휴게시간))</f>
        <v/>
      </c>
      <c r="M1044" s="142" t="str">
        <f>IFERROR(VLOOKUP(Text(A1044,"m월 d일"),양력휴일,2,FALSE),IFERROR(VLOOKUP(Text(B1044,"m월 d일"),음력휴일,2,FALSE),IFERROR(VLOOKUP(A1044,양력지정휴일,2,FALSE), IFERROR(VLOOKUP(B1044,음력지정휴일,2,FALSE), ""))))</f>
        <v/>
      </c>
      <c r="N1044" s="128"/>
      <c r="O1044" s="128" t="str">
        <f>IFERROR(VLOOKUP(N1044,연차지정일수,2,FALSE),"")</f>
        <v/>
      </c>
      <c r="P1044" s="143"/>
      <c r="Q1044" s="2"/>
    </row>
    <row r="1045">
      <c r="A1045" s="129">
        <v>45240.0</v>
      </c>
      <c r="B1045" s="129">
        <v>45196.0</v>
      </c>
      <c r="C1045" s="128">
        <v>2023.0</v>
      </c>
      <c r="D1045" s="128">
        <v>11.0</v>
      </c>
      <c r="E1045" s="128">
        <v>1.0</v>
      </c>
      <c r="F1045" s="128">
        <v>2023.0</v>
      </c>
      <c r="G1045" s="128">
        <v>11.0</v>
      </c>
      <c r="H1045" s="128">
        <v>10.0</v>
      </c>
      <c r="I1045" s="128" t="s">
        <v>158</v>
      </c>
      <c r="J1045" s="99"/>
      <c r="K1045" s="99"/>
      <c r="L1045" s="141" t="str">
        <f>IF(J1045-K1045=0,,IFERROR(K1045-J1045-휴게시간-VLOOKUP(A1045,지정휴게시간,2,FALSE),K1045-J1045-휴게시간))</f>
        <v/>
      </c>
      <c r="M1045" s="142" t="str">
        <f>IFERROR(VLOOKUP(Text(A1045,"m월 d일"),양력휴일,2,FALSE),IFERROR(VLOOKUP(Text(B1045,"m월 d일"),음력휴일,2,FALSE),IFERROR(VLOOKUP(A1045,양력지정휴일,2,FALSE), IFERROR(VLOOKUP(B1045,음력지정휴일,2,FALSE), ""))))</f>
        <v/>
      </c>
      <c r="N1045" s="128"/>
      <c r="O1045" s="128" t="str">
        <f>IFERROR(VLOOKUP(N1045,연차지정일수,2,FALSE),"")</f>
        <v/>
      </c>
      <c r="P1045" s="143"/>
      <c r="Q1045" s="2"/>
    </row>
    <row r="1046">
      <c r="A1046" s="129">
        <v>45241.0</v>
      </c>
      <c r="B1046" s="129">
        <v>45197.0</v>
      </c>
      <c r="C1046" s="128">
        <v>2023.0</v>
      </c>
      <c r="D1046" s="128">
        <v>11.0</v>
      </c>
      <c r="E1046" s="128">
        <v>1.0</v>
      </c>
      <c r="F1046" s="128">
        <v>2023.0</v>
      </c>
      <c r="G1046" s="128">
        <v>11.0</v>
      </c>
      <c r="H1046" s="128">
        <v>11.0</v>
      </c>
      <c r="I1046" s="128" t="s">
        <v>159</v>
      </c>
      <c r="J1046" s="99"/>
      <c r="K1046" s="99"/>
      <c r="L1046" s="141" t="str">
        <f>IF(J1046-K1046=0,,IFERROR(K1046-J1046-휴게시간-VLOOKUP(A1046,지정휴게시간,2,FALSE),K1046-J1046-휴게시간))</f>
        <v/>
      </c>
      <c r="M1046" s="142" t="str">
        <f>IFERROR(VLOOKUP(Text(A1046,"m월 d일"),양력휴일,2,FALSE),IFERROR(VLOOKUP(Text(B1046,"m월 d일"),음력휴일,2,FALSE),IFERROR(VLOOKUP(A1046,양력지정휴일,2,FALSE), IFERROR(VLOOKUP(B1046,음력지정휴일,2,FALSE), ""))))</f>
        <v/>
      </c>
      <c r="N1046" s="128"/>
      <c r="O1046" s="128" t="str">
        <f>IFERROR(VLOOKUP(N1046,연차지정일수,2,FALSE),"")</f>
        <v/>
      </c>
      <c r="P1046" s="143"/>
      <c r="Q1046" s="2"/>
    </row>
    <row r="1047">
      <c r="A1047" s="129">
        <v>45242.0</v>
      </c>
      <c r="B1047" s="129">
        <v>45198.0</v>
      </c>
      <c r="C1047" s="128">
        <v>2023.0</v>
      </c>
      <c r="D1047" s="128">
        <v>11.0</v>
      </c>
      <c r="E1047" s="128">
        <v>1.0</v>
      </c>
      <c r="F1047" s="128">
        <v>2023.0</v>
      </c>
      <c r="G1047" s="128">
        <v>11.0</v>
      </c>
      <c r="H1047" s="128">
        <v>12.0</v>
      </c>
      <c r="I1047" s="128" t="s">
        <v>156</v>
      </c>
      <c r="J1047" s="99"/>
      <c r="K1047" s="99"/>
      <c r="L1047" s="141" t="str">
        <f>IF(J1047-K1047=0,,IFERROR(K1047-J1047-휴게시간-VLOOKUP(A1047,지정휴게시간,2,FALSE),K1047-J1047-휴게시간))</f>
        <v/>
      </c>
      <c r="M1047" s="142" t="str">
        <f>IFERROR(VLOOKUP(Text(A1047,"m월 d일"),양력휴일,2,FALSE),IFERROR(VLOOKUP(Text(B1047,"m월 d일"),음력휴일,2,FALSE),IFERROR(VLOOKUP(A1047,양력지정휴일,2,FALSE), IFERROR(VLOOKUP(B1047,음력지정휴일,2,FALSE), ""))))</f>
        <v/>
      </c>
      <c r="N1047" s="128"/>
      <c r="O1047" s="128" t="str">
        <f>IFERROR(VLOOKUP(N1047,연차지정일수,2,FALSE),"")</f>
        <v/>
      </c>
      <c r="P1047" s="143"/>
      <c r="Q1047" s="2"/>
    </row>
    <row r="1048">
      <c r="A1048" s="129">
        <v>45243.0</v>
      </c>
      <c r="B1048" s="129">
        <v>45200.0</v>
      </c>
      <c r="C1048" s="128">
        <v>2023.0</v>
      </c>
      <c r="D1048" s="128">
        <v>11.0</v>
      </c>
      <c r="E1048" s="128">
        <v>2.0</v>
      </c>
      <c r="F1048" s="128">
        <v>2023.0</v>
      </c>
      <c r="G1048" s="128">
        <v>11.0</v>
      </c>
      <c r="H1048" s="128">
        <v>13.0</v>
      </c>
      <c r="I1048" s="128" t="s">
        <v>83</v>
      </c>
      <c r="J1048" s="99"/>
      <c r="K1048" s="99"/>
      <c r="L1048" s="141" t="str">
        <f>IF(J1048-K1048=0,,IFERROR(K1048-J1048-휴게시간-VLOOKUP(A1048,지정휴게시간,2,FALSE),K1048-J1048-휴게시간))</f>
        <v/>
      </c>
      <c r="M1048" s="142" t="str">
        <f>IFERROR(VLOOKUP(Text(A1048,"m월 d일"),양력휴일,2,FALSE),IFERROR(VLOOKUP(Text(B1048,"m월 d일"),음력휴일,2,FALSE),IFERROR(VLOOKUP(A1048,양력지정휴일,2,FALSE), IFERROR(VLOOKUP(B1048,음력지정휴일,2,FALSE), ""))))</f>
        <v/>
      </c>
      <c r="N1048" s="128"/>
      <c r="O1048" s="128" t="str">
        <f>IFERROR(VLOOKUP(N1048,연차지정일수,2,FALSE),"")</f>
        <v/>
      </c>
      <c r="P1048" s="143"/>
      <c r="Q1048" s="2"/>
    </row>
    <row r="1049">
      <c r="A1049" s="129">
        <v>45244.0</v>
      </c>
      <c r="B1049" s="129">
        <v>45201.0</v>
      </c>
      <c r="C1049" s="128">
        <v>2023.0</v>
      </c>
      <c r="D1049" s="128">
        <v>11.0</v>
      </c>
      <c r="E1049" s="128">
        <v>2.0</v>
      </c>
      <c r="F1049" s="128">
        <v>2023.0</v>
      </c>
      <c r="G1049" s="128">
        <v>11.0</v>
      </c>
      <c r="H1049" s="128">
        <v>14.0</v>
      </c>
      <c r="I1049" s="128" t="s">
        <v>160</v>
      </c>
      <c r="J1049" s="99"/>
      <c r="K1049" s="99"/>
      <c r="L1049" s="141" t="str">
        <f>IF(J1049-K1049=0,,IFERROR(K1049-J1049-휴게시간-VLOOKUP(A1049,지정휴게시간,2,FALSE),K1049-J1049-휴게시간))</f>
        <v/>
      </c>
      <c r="M1049" s="142" t="str">
        <f>IFERROR(VLOOKUP(Text(A1049,"m월 d일"),양력휴일,2,FALSE),IFERROR(VLOOKUP(Text(B1049,"m월 d일"),음력휴일,2,FALSE),IFERROR(VLOOKUP(A1049,양력지정휴일,2,FALSE), IFERROR(VLOOKUP(B1049,음력지정휴일,2,FALSE), ""))))</f>
        <v/>
      </c>
      <c r="N1049" s="128"/>
      <c r="O1049" s="128" t="str">
        <f>IFERROR(VLOOKUP(N1049,연차지정일수,2,FALSE),"")</f>
        <v/>
      </c>
      <c r="P1049" s="143"/>
      <c r="Q1049" s="2"/>
    </row>
    <row r="1050">
      <c r="A1050" s="129">
        <v>45245.0</v>
      </c>
      <c r="B1050" s="129">
        <v>45202.0</v>
      </c>
      <c r="C1050" s="128">
        <v>2023.0</v>
      </c>
      <c r="D1050" s="128">
        <v>11.0</v>
      </c>
      <c r="E1050" s="128">
        <v>2.0</v>
      </c>
      <c r="F1050" s="128">
        <v>2023.0</v>
      </c>
      <c r="G1050" s="128">
        <v>11.0</v>
      </c>
      <c r="H1050" s="128">
        <v>15.0</v>
      </c>
      <c r="I1050" s="128" t="s">
        <v>161</v>
      </c>
      <c r="J1050" s="99"/>
      <c r="K1050" s="99"/>
      <c r="L1050" s="141" t="str">
        <f>IF(J1050-K1050=0,,IFERROR(K1050-J1050-휴게시간-VLOOKUP(A1050,지정휴게시간,2,FALSE),K1050-J1050-휴게시간))</f>
        <v/>
      </c>
      <c r="M1050" s="142" t="str">
        <f>IFERROR(VLOOKUP(Text(A1050,"m월 d일"),양력휴일,2,FALSE),IFERROR(VLOOKUP(Text(B1050,"m월 d일"),음력휴일,2,FALSE),IFERROR(VLOOKUP(A1050,양력지정휴일,2,FALSE), IFERROR(VLOOKUP(B1050,음력지정휴일,2,FALSE), ""))))</f>
        <v/>
      </c>
      <c r="N1050" s="128"/>
      <c r="O1050" s="128" t="str">
        <f>IFERROR(VLOOKUP(N1050,연차지정일수,2,FALSE),"")</f>
        <v/>
      </c>
      <c r="P1050" s="143"/>
      <c r="Q1050" s="2"/>
    </row>
    <row r="1051">
      <c r="A1051" s="129">
        <v>45246.0</v>
      </c>
      <c r="B1051" s="129">
        <v>45203.0</v>
      </c>
      <c r="C1051" s="128">
        <v>2023.0</v>
      </c>
      <c r="D1051" s="128">
        <v>11.0</v>
      </c>
      <c r="E1051" s="128">
        <v>2.0</v>
      </c>
      <c r="F1051" s="128">
        <v>2023.0</v>
      </c>
      <c r="G1051" s="128">
        <v>11.0</v>
      </c>
      <c r="H1051" s="128">
        <v>16.0</v>
      </c>
      <c r="I1051" s="128" t="s">
        <v>162</v>
      </c>
      <c r="J1051" s="99"/>
      <c r="K1051" s="99"/>
      <c r="L1051" s="141" t="str">
        <f>IF(J1051-K1051=0,,IFERROR(K1051-J1051-휴게시간-VLOOKUP(A1051,지정휴게시간,2,FALSE),K1051-J1051-휴게시간))</f>
        <v/>
      </c>
      <c r="M1051" s="142" t="str">
        <f>IFERROR(VLOOKUP(Text(A1051,"m월 d일"),양력휴일,2,FALSE),IFERROR(VLOOKUP(Text(B1051,"m월 d일"),음력휴일,2,FALSE),IFERROR(VLOOKUP(A1051,양력지정휴일,2,FALSE), IFERROR(VLOOKUP(B1051,음력지정휴일,2,FALSE), ""))))</f>
        <v/>
      </c>
      <c r="N1051" s="128"/>
      <c r="O1051" s="128" t="str">
        <f>IFERROR(VLOOKUP(N1051,연차지정일수,2,FALSE),"")</f>
        <v/>
      </c>
      <c r="P1051" s="143"/>
      <c r="Q1051" s="2"/>
    </row>
    <row r="1052">
      <c r="A1052" s="129">
        <v>45247.0</v>
      </c>
      <c r="B1052" s="129">
        <v>45204.0</v>
      </c>
      <c r="C1052" s="128">
        <v>2023.0</v>
      </c>
      <c r="D1052" s="128">
        <v>11.0</v>
      </c>
      <c r="E1052" s="128">
        <v>2.0</v>
      </c>
      <c r="F1052" s="128">
        <v>2023.0</v>
      </c>
      <c r="G1052" s="128">
        <v>11.0</v>
      </c>
      <c r="H1052" s="128">
        <v>17.0</v>
      </c>
      <c r="I1052" s="128" t="s">
        <v>158</v>
      </c>
      <c r="J1052" s="99"/>
      <c r="K1052" s="99"/>
      <c r="L1052" s="141" t="str">
        <f>IF(J1052-K1052=0,,IFERROR(K1052-J1052-휴게시간-VLOOKUP(A1052,지정휴게시간,2,FALSE),K1052-J1052-휴게시간))</f>
        <v/>
      </c>
      <c r="M1052" s="142" t="str">
        <f>IFERROR(VLOOKUP(Text(A1052,"m월 d일"),양력휴일,2,FALSE),IFERROR(VLOOKUP(Text(B1052,"m월 d일"),음력휴일,2,FALSE),IFERROR(VLOOKUP(A1052,양력지정휴일,2,FALSE), IFERROR(VLOOKUP(B1052,음력지정휴일,2,FALSE), ""))))</f>
        <v/>
      </c>
      <c r="N1052" s="128"/>
      <c r="O1052" s="128" t="str">
        <f>IFERROR(VLOOKUP(N1052,연차지정일수,2,FALSE),"")</f>
        <v/>
      </c>
      <c r="P1052" s="143"/>
      <c r="Q1052" s="2"/>
    </row>
    <row r="1053">
      <c r="A1053" s="129">
        <v>45248.0</v>
      </c>
      <c r="B1053" s="129">
        <v>45205.0</v>
      </c>
      <c r="C1053" s="128">
        <v>2023.0</v>
      </c>
      <c r="D1053" s="128">
        <v>11.0</v>
      </c>
      <c r="E1053" s="128">
        <v>2.0</v>
      </c>
      <c r="F1053" s="128">
        <v>2023.0</v>
      </c>
      <c r="G1053" s="128">
        <v>11.0</v>
      </c>
      <c r="H1053" s="128">
        <v>18.0</v>
      </c>
      <c r="I1053" s="128" t="s">
        <v>159</v>
      </c>
      <c r="J1053" s="99"/>
      <c r="K1053" s="99"/>
      <c r="L1053" s="141" t="str">
        <f>IF(J1053-K1053=0,,IFERROR(K1053-J1053-휴게시간-VLOOKUP(A1053,지정휴게시간,2,FALSE),K1053-J1053-휴게시간))</f>
        <v/>
      </c>
      <c r="M1053" s="142" t="str">
        <f>IFERROR(VLOOKUP(Text(A1053,"m월 d일"),양력휴일,2,FALSE),IFERROR(VLOOKUP(Text(B1053,"m월 d일"),음력휴일,2,FALSE),IFERROR(VLOOKUP(A1053,양력지정휴일,2,FALSE), IFERROR(VLOOKUP(B1053,음력지정휴일,2,FALSE), ""))))</f>
        <v/>
      </c>
      <c r="N1053" s="128"/>
      <c r="O1053" s="128" t="str">
        <f>IFERROR(VLOOKUP(N1053,연차지정일수,2,FALSE),"")</f>
        <v/>
      </c>
      <c r="P1053" s="143"/>
      <c r="Q1053" s="2"/>
    </row>
    <row r="1054">
      <c r="A1054" s="129">
        <v>45249.0</v>
      </c>
      <c r="B1054" s="129">
        <v>45206.0</v>
      </c>
      <c r="C1054" s="128">
        <v>2023.0</v>
      </c>
      <c r="D1054" s="128">
        <v>11.0</v>
      </c>
      <c r="E1054" s="128">
        <v>2.0</v>
      </c>
      <c r="F1054" s="128">
        <v>2023.0</v>
      </c>
      <c r="G1054" s="128">
        <v>11.0</v>
      </c>
      <c r="H1054" s="128">
        <v>19.0</v>
      </c>
      <c r="I1054" s="128" t="s">
        <v>156</v>
      </c>
      <c r="J1054" s="99"/>
      <c r="K1054" s="99"/>
      <c r="L1054" s="141" t="str">
        <f>IF(J1054-K1054=0,,IFERROR(K1054-J1054-휴게시간-VLOOKUP(A1054,지정휴게시간,2,FALSE),K1054-J1054-휴게시간))</f>
        <v/>
      </c>
      <c r="M1054" s="142" t="str">
        <f>IFERROR(VLOOKUP(Text(A1054,"m월 d일"),양력휴일,2,FALSE),IFERROR(VLOOKUP(Text(B1054,"m월 d일"),음력휴일,2,FALSE),IFERROR(VLOOKUP(A1054,양력지정휴일,2,FALSE), IFERROR(VLOOKUP(B1054,음력지정휴일,2,FALSE), ""))))</f>
        <v/>
      </c>
      <c r="N1054" s="128"/>
      <c r="O1054" s="128" t="str">
        <f>IFERROR(VLOOKUP(N1054,연차지정일수,2,FALSE),"")</f>
        <v/>
      </c>
      <c r="P1054" s="143"/>
      <c r="Q1054" s="2"/>
    </row>
    <row r="1055">
      <c r="A1055" s="129">
        <v>45250.0</v>
      </c>
      <c r="B1055" s="129">
        <v>45207.0</v>
      </c>
      <c r="C1055" s="128">
        <v>2023.0</v>
      </c>
      <c r="D1055" s="128">
        <v>11.0</v>
      </c>
      <c r="E1055" s="128">
        <v>3.0</v>
      </c>
      <c r="F1055" s="128">
        <v>2023.0</v>
      </c>
      <c r="G1055" s="128">
        <v>11.0</v>
      </c>
      <c r="H1055" s="128">
        <v>20.0</v>
      </c>
      <c r="I1055" s="128" t="s">
        <v>83</v>
      </c>
      <c r="J1055" s="99"/>
      <c r="K1055" s="99"/>
      <c r="L1055" s="141" t="str">
        <f>IF(J1055-K1055=0,,IFERROR(K1055-J1055-휴게시간-VLOOKUP(A1055,지정휴게시간,2,FALSE),K1055-J1055-휴게시간))</f>
        <v/>
      </c>
      <c r="M1055" s="142" t="str">
        <f>IFERROR(VLOOKUP(Text(A1055,"m월 d일"),양력휴일,2,FALSE),IFERROR(VLOOKUP(Text(B1055,"m월 d일"),음력휴일,2,FALSE),IFERROR(VLOOKUP(A1055,양력지정휴일,2,FALSE), IFERROR(VLOOKUP(B1055,음력지정휴일,2,FALSE), ""))))</f>
        <v/>
      </c>
      <c r="N1055" s="128"/>
      <c r="O1055" s="128" t="str">
        <f>IFERROR(VLOOKUP(N1055,연차지정일수,2,FALSE),"")</f>
        <v/>
      </c>
      <c r="P1055" s="143"/>
      <c r="Q1055" s="2"/>
    </row>
    <row r="1056">
      <c r="A1056" s="129">
        <v>45251.0</v>
      </c>
      <c r="B1056" s="129">
        <v>45208.0</v>
      </c>
      <c r="C1056" s="128">
        <v>2023.0</v>
      </c>
      <c r="D1056" s="128">
        <v>11.0</v>
      </c>
      <c r="E1056" s="128">
        <v>3.0</v>
      </c>
      <c r="F1056" s="128">
        <v>2023.0</v>
      </c>
      <c r="G1056" s="128">
        <v>11.0</v>
      </c>
      <c r="H1056" s="128">
        <v>21.0</v>
      </c>
      <c r="I1056" s="128" t="s">
        <v>160</v>
      </c>
      <c r="J1056" s="99"/>
      <c r="K1056" s="99"/>
      <c r="L1056" s="141" t="str">
        <f>IF(J1056-K1056=0,,IFERROR(K1056-J1056-휴게시간-VLOOKUP(A1056,지정휴게시간,2,FALSE),K1056-J1056-휴게시간))</f>
        <v/>
      </c>
      <c r="M1056" s="142" t="str">
        <f>IFERROR(VLOOKUP(Text(A1056,"m월 d일"),양력휴일,2,FALSE),IFERROR(VLOOKUP(Text(B1056,"m월 d일"),음력휴일,2,FALSE),IFERROR(VLOOKUP(A1056,양력지정휴일,2,FALSE), IFERROR(VLOOKUP(B1056,음력지정휴일,2,FALSE), ""))))</f>
        <v/>
      </c>
      <c r="N1056" s="128"/>
      <c r="O1056" s="128" t="str">
        <f>IFERROR(VLOOKUP(N1056,연차지정일수,2,FALSE),"")</f>
        <v/>
      </c>
      <c r="P1056" s="143"/>
      <c r="Q1056" s="2"/>
    </row>
    <row r="1057">
      <c r="A1057" s="129">
        <v>45252.0</v>
      </c>
      <c r="B1057" s="129">
        <v>45209.0</v>
      </c>
      <c r="C1057" s="128">
        <v>2023.0</v>
      </c>
      <c r="D1057" s="128">
        <v>11.0</v>
      </c>
      <c r="E1057" s="128">
        <v>3.0</v>
      </c>
      <c r="F1057" s="128">
        <v>2023.0</v>
      </c>
      <c r="G1057" s="128">
        <v>11.0</v>
      </c>
      <c r="H1057" s="128">
        <v>22.0</v>
      </c>
      <c r="I1057" s="128" t="s">
        <v>161</v>
      </c>
      <c r="J1057" s="99"/>
      <c r="K1057" s="99"/>
      <c r="L1057" s="141" t="str">
        <f>IF(J1057-K1057=0,,IFERROR(K1057-J1057-휴게시간-VLOOKUP(A1057,지정휴게시간,2,FALSE),K1057-J1057-휴게시간))</f>
        <v/>
      </c>
      <c r="M1057" s="142" t="str">
        <f>IFERROR(VLOOKUP(Text(A1057,"m월 d일"),양력휴일,2,FALSE),IFERROR(VLOOKUP(Text(B1057,"m월 d일"),음력휴일,2,FALSE),IFERROR(VLOOKUP(A1057,양력지정휴일,2,FALSE), IFERROR(VLOOKUP(B1057,음력지정휴일,2,FALSE), ""))))</f>
        <v/>
      </c>
      <c r="N1057" s="128"/>
      <c r="O1057" s="128" t="str">
        <f>IFERROR(VLOOKUP(N1057,연차지정일수,2,FALSE),"")</f>
        <v/>
      </c>
      <c r="P1057" s="143"/>
      <c r="Q1057" s="2"/>
    </row>
    <row r="1058">
      <c r="A1058" s="129">
        <v>45253.0</v>
      </c>
      <c r="B1058" s="129">
        <v>45210.0</v>
      </c>
      <c r="C1058" s="128">
        <v>2023.0</v>
      </c>
      <c r="D1058" s="128">
        <v>11.0</v>
      </c>
      <c r="E1058" s="128">
        <v>3.0</v>
      </c>
      <c r="F1058" s="128">
        <v>2023.0</v>
      </c>
      <c r="G1058" s="128">
        <v>11.0</v>
      </c>
      <c r="H1058" s="128">
        <v>23.0</v>
      </c>
      <c r="I1058" s="128" t="s">
        <v>162</v>
      </c>
      <c r="J1058" s="99"/>
      <c r="K1058" s="99"/>
      <c r="L1058" s="141" t="str">
        <f>IF(J1058-K1058=0,,IFERROR(K1058-J1058-휴게시간-VLOOKUP(A1058,지정휴게시간,2,FALSE),K1058-J1058-휴게시간))</f>
        <v/>
      </c>
      <c r="M1058" s="142" t="str">
        <f>IFERROR(VLOOKUP(Text(A1058,"m월 d일"),양력휴일,2,FALSE),IFERROR(VLOOKUP(Text(B1058,"m월 d일"),음력휴일,2,FALSE),IFERROR(VLOOKUP(A1058,양력지정휴일,2,FALSE), IFERROR(VLOOKUP(B1058,음력지정휴일,2,FALSE), ""))))</f>
        <v/>
      </c>
      <c r="N1058" s="128"/>
      <c r="O1058" s="128" t="str">
        <f>IFERROR(VLOOKUP(N1058,연차지정일수,2,FALSE),"")</f>
        <v/>
      </c>
      <c r="P1058" s="143"/>
      <c r="Q1058" s="2"/>
    </row>
    <row r="1059">
      <c r="A1059" s="129">
        <v>45254.0</v>
      </c>
      <c r="B1059" s="129">
        <v>45211.0</v>
      </c>
      <c r="C1059" s="128">
        <v>2023.0</v>
      </c>
      <c r="D1059" s="128">
        <v>11.0</v>
      </c>
      <c r="E1059" s="128">
        <v>3.0</v>
      </c>
      <c r="F1059" s="128">
        <v>2023.0</v>
      </c>
      <c r="G1059" s="128">
        <v>11.0</v>
      </c>
      <c r="H1059" s="128">
        <v>24.0</v>
      </c>
      <c r="I1059" s="128" t="s">
        <v>158</v>
      </c>
      <c r="J1059" s="99"/>
      <c r="K1059" s="99"/>
      <c r="L1059" s="141" t="str">
        <f>IF(J1059-K1059=0,,IFERROR(K1059-J1059-휴게시간-VLOOKUP(A1059,지정휴게시간,2,FALSE),K1059-J1059-휴게시간))</f>
        <v/>
      </c>
      <c r="M1059" s="142" t="str">
        <f>IFERROR(VLOOKUP(Text(A1059,"m월 d일"),양력휴일,2,FALSE),IFERROR(VLOOKUP(Text(B1059,"m월 d일"),음력휴일,2,FALSE),IFERROR(VLOOKUP(A1059,양력지정휴일,2,FALSE), IFERROR(VLOOKUP(B1059,음력지정휴일,2,FALSE), ""))))</f>
        <v/>
      </c>
      <c r="N1059" s="128"/>
      <c r="O1059" s="128" t="str">
        <f>IFERROR(VLOOKUP(N1059,연차지정일수,2,FALSE),"")</f>
        <v/>
      </c>
      <c r="P1059" s="143"/>
      <c r="Q1059" s="2"/>
    </row>
    <row r="1060">
      <c r="A1060" s="129">
        <v>45255.0</v>
      </c>
      <c r="B1060" s="129">
        <v>45212.0</v>
      </c>
      <c r="C1060" s="128">
        <v>2023.0</v>
      </c>
      <c r="D1060" s="128">
        <v>11.0</v>
      </c>
      <c r="E1060" s="128">
        <v>3.0</v>
      </c>
      <c r="F1060" s="128">
        <v>2023.0</v>
      </c>
      <c r="G1060" s="128">
        <v>11.0</v>
      </c>
      <c r="H1060" s="128">
        <v>25.0</v>
      </c>
      <c r="I1060" s="128" t="s">
        <v>159</v>
      </c>
      <c r="J1060" s="99"/>
      <c r="K1060" s="99"/>
      <c r="L1060" s="141" t="str">
        <f>IF(J1060-K1060=0,,IFERROR(K1060-J1060-휴게시간-VLOOKUP(A1060,지정휴게시간,2,FALSE),K1060-J1060-휴게시간))</f>
        <v/>
      </c>
      <c r="M1060" s="142" t="str">
        <f>IFERROR(VLOOKUP(Text(A1060,"m월 d일"),양력휴일,2,FALSE),IFERROR(VLOOKUP(Text(B1060,"m월 d일"),음력휴일,2,FALSE),IFERROR(VLOOKUP(A1060,양력지정휴일,2,FALSE), IFERROR(VLOOKUP(B1060,음력지정휴일,2,FALSE), ""))))</f>
        <v/>
      </c>
      <c r="N1060" s="128"/>
      <c r="O1060" s="128" t="str">
        <f>IFERROR(VLOOKUP(N1060,연차지정일수,2,FALSE),"")</f>
        <v/>
      </c>
      <c r="P1060" s="143"/>
      <c r="Q1060" s="2"/>
    </row>
    <row r="1061">
      <c r="A1061" s="129">
        <v>45256.0</v>
      </c>
      <c r="B1061" s="129">
        <v>45213.0</v>
      </c>
      <c r="C1061" s="128">
        <v>2023.0</v>
      </c>
      <c r="D1061" s="128">
        <v>11.0</v>
      </c>
      <c r="E1061" s="128">
        <v>3.0</v>
      </c>
      <c r="F1061" s="128">
        <v>2023.0</v>
      </c>
      <c r="G1061" s="128">
        <v>11.0</v>
      </c>
      <c r="H1061" s="128">
        <v>26.0</v>
      </c>
      <c r="I1061" s="128" t="s">
        <v>156</v>
      </c>
      <c r="J1061" s="99"/>
      <c r="K1061" s="99"/>
      <c r="L1061" s="141" t="str">
        <f>IF(J1061-K1061=0,,IFERROR(K1061-J1061-휴게시간-VLOOKUP(A1061,지정휴게시간,2,FALSE),K1061-J1061-휴게시간))</f>
        <v/>
      </c>
      <c r="M1061" s="142" t="str">
        <f>IFERROR(VLOOKUP(Text(A1061,"m월 d일"),양력휴일,2,FALSE),IFERROR(VLOOKUP(Text(B1061,"m월 d일"),음력휴일,2,FALSE),IFERROR(VLOOKUP(A1061,양력지정휴일,2,FALSE), IFERROR(VLOOKUP(B1061,음력지정휴일,2,FALSE), ""))))</f>
        <v/>
      </c>
      <c r="N1061" s="128"/>
      <c r="O1061" s="128" t="str">
        <f>IFERROR(VLOOKUP(N1061,연차지정일수,2,FALSE),"")</f>
        <v/>
      </c>
      <c r="P1061" s="143"/>
      <c r="Q1061" s="2"/>
    </row>
    <row r="1062">
      <c r="A1062" s="129">
        <v>45257.0</v>
      </c>
      <c r="B1062" s="129">
        <v>45214.0</v>
      </c>
      <c r="C1062" s="128">
        <v>2023.0</v>
      </c>
      <c r="D1062" s="128">
        <v>11.0</v>
      </c>
      <c r="E1062" s="128">
        <v>4.0</v>
      </c>
      <c r="F1062" s="128">
        <v>2023.0</v>
      </c>
      <c r="G1062" s="128">
        <v>11.0</v>
      </c>
      <c r="H1062" s="128">
        <v>27.0</v>
      </c>
      <c r="I1062" s="128" t="s">
        <v>83</v>
      </c>
      <c r="J1062" s="99"/>
      <c r="K1062" s="99"/>
      <c r="L1062" s="141" t="str">
        <f>IF(J1062-K1062=0,,IFERROR(K1062-J1062-휴게시간-VLOOKUP(A1062,지정휴게시간,2,FALSE),K1062-J1062-휴게시간))</f>
        <v/>
      </c>
      <c r="M1062" s="142" t="str">
        <f>IFERROR(VLOOKUP(Text(A1062,"m월 d일"),양력휴일,2,FALSE),IFERROR(VLOOKUP(Text(B1062,"m월 d일"),음력휴일,2,FALSE),IFERROR(VLOOKUP(A1062,양력지정휴일,2,FALSE), IFERROR(VLOOKUP(B1062,음력지정휴일,2,FALSE), ""))))</f>
        <v/>
      </c>
      <c r="N1062" s="128"/>
      <c r="O1062" s="128" t="str">
        <f>IFERROR(VLOOKUP(N1062,연차지정일수,2,FALSE),"")</f>
        <v/>
      </c>
      <c r="P1062" s="143"/>
      <c r="Q1062" s="2"/>
    </row>
    <row r="1063">
      <c r="A1063" s="129">
        <v>45258.0</v>
      </c>
      <c r="B1063" s="129">
        <v>45215.0</v>
      </c>
      <c r="C1063" s="128">
        <v>2023.0</v>
      </c>
      <c r="D1063" s="128">
        <v>11.0</v>
      </c>
      <c r="E1063" s="128">
        <v>4.0</v>
      </c>
      <c r="F1063" s="128">
        <v>2023.0</v>
      </c>
      <c r="G1063" s="128">
        <v>11.0</v>
      </c>
      <c r="H1063" s="128">
        <v>28.0</v>
      </c>
      <c r="I1063" s="128" t="s">
        <v>160</v>
      </c>
      <c r="J1063" s="99"/>
      <c r="K1063" s="99"/>
      <c r="L1063" s="141" t="str">
        <f>IF(J1063-K1063=0,,IFERROR(K1063-J1063-휴게시간-VLOOKUP(A1063,지정휴게시간,2,FALSE),K1063-J1063-휴게시간))</f>
        <v/>
      </c>
      <c r="M1063" s="142" t="str">
        <f>IFERROR(VLOOKUP(Text(A1063,"m월 d일"),양력휴일,2,FALSE),IFERROR(VLOOKUP(Text(B1063,"m월 d일"),음력휴일,2,FALSE),IFERROR(VLOOKUP(A1063,양력지정휴일,2,FALSE), IFERROR(VLOOKUP(B1063,음력지정휴일,2,FALSE), ""))))</f>
        <v/>
      </c>
      <c r="N1063" s="128"/>
      <c r="O1063" s="128" t="str">
        <f>IFERROR(VLOOKUP(N1063,연차지정일수,2,FALSE),"")</f>
        <v/>
      </c>
      <c r="P1063" s="143"/>
      <c r="Q1063" s="2"/>
    </row>
    <row r="1064">
      <c r="A1064" s="129">
        <v>45259.0</v>
      </c>
      <c r="B1064" s="129">
        <v>45216.0</v>
      </c>
      <c r="C1064" s="128">
        <v>2023.0</v>
      </c>
      <c r="D1064" s="128">
        <v>11.0</v>
      </c>
      <c r="E1064" s="128">
        <v>4.0</v>
      </c>
      <c r="F1064" s="128">
        <v>2023.0</v>
      </c>
      <c r="G1064" s="128">
        <v>11.0</v>
      </c>
      <c r="H1064" s="128">
        <v>29.0</v>
      </c>
      <c r="I1064" s="128" t="s">
        <v>161</v>
      </c>
      <c r="J1064" s="99"/>
      <c r="K1064" s="99"/>
      <c r="L1064" s="141" t="str">
        <f>IF(J1064-K1064=0,,IFERROR(K1064-J1064-휴게시간-VLOOKUP(A1064,지정휴게시간,2,FALSE),K1064-J1064-휴게시간))</f>
        <v/>
      </c>
      <c r="M1064" s="142" t="str">
        <f>IFERROR(VLOOKUP(Text(A1064,"m월 d일"),양력휴일,2,FALSE),IFERROR(VLOOKUP(Text(B1064,"m월 d일"),음력휴일,2,FALSE),IFERROR(VLOOKUP(A1064,양력지정휴일,2,FALSE), IFERROR(VLOOKUP(B1064,음력지정휴일,2,FALSE), ""))))</f>
        <v/>
      </c>
      <c r="N1064" s="128"/>
      <c r="O1064" s="128" t="str">
        <f>IFERROR(VLOOKUP(N1064,연차지정일수,2,FALSE),"")</f>
        <v/>
      </c>
      <c r="P1064" s="143"/>
      <c r="Q1064" s="2"/>
    </row>
    <row r="1065">
      <c r="A1065" s="129">
        <v>45260.0</v>
      </c>
      <c r="B1065" s="129">
        <v>45217.0</v>
      </c>
      <c r="C1065" s="128">
        <v>2023.0</v>
      </c>
      <c r="D1065" s="128">
        <v>11.0</v>
      </c>
      <c r="E1065" s="128">
        <v>4.0</v>
      </c>
      <c r="F1065" s="128">
        <v>2023.0</v>
      </c>
      <c r="G1065" s="128">
        <v>11.0</v>
      </c>
      <c r="H1065" s="128">
        <v>30.0</v>
      </c>
      <c r="I1065" s="128" t="s">
        <v>162</v>
      </c>
      <c r="J1065" s="99"/>
      <c r="K1065" s="99"/>
      <c r="L1065" s="141" t="str">
        <f>IF(J1065-K1065=0,,IFERROR(K1065-J1065-휴게시간-VLOOKUP(A1065,지정휴게시간,2,FALSE),K1065-J1065-휴게시간))</f>
        <v/>
      </c>
      <c r="M1065" s="142" t="str">
        <f>IFERROR(VLOOKUP(Text(A1065,"m월 d일"),양력휴일,2,FALSE),IFERROR(VLOOKUP(Text(B1065,"m월 d일"),음력휴일,2,FALSE),IFERROR(VLOOKUP(A1065,양력지정휴일,2,FALSE), IFERROR(VLOOKUP(B1065,음력지정휴일,2,FALSE), ""))))</f>
        <v/>
      </c>
      <c r="N1065" s="128"/>
      <c r="O1065" s="128" t="str">
        <f>IFERROR(VLOOKUP(N1065,연차지정일수,2,FALSE),"")</f>
        <v/>
      </c>
      <c r="P1065" s="143"/>
      <c r="Q1065" s="2"/>
    </row>
    <row r="1066">
      <c r="A1066" s="129">
        <v>45261.0</v>
      </c>
      <c r="B1066" s="129">
        <v>45218.0</v>
      </c>
      <c r="C1066" s="128">
        <v>2023.0</v>
      </c>
      <c r="D1066" s="128">
        <v>11.0</v>
      </c>
      <c r="E1066" s="128">
        <v>4.0</v>
      </c>
      <c r="F1066" s="128">
        <v>2023.0</v>
      </c>
      <c r="G1066" s="128">
        <v>12.0</v>
      </c>
      <c r="H1066" s="128">
        <v>1.0</v>
      </c>
      <c r="I1066" s="128" t="s">
        <v>158</v>
      </c>
      <c r="J1066" s="99"/>
      <c r="K1066" s="99"/>
      <c r="L1066" s="141" t="str">
        <f>IF(J1066-K1066=0,,IFERROR(K1066-J1066-휴게시간-VLOOKUP(A1066,지정휴게시간,2,FALSE),K1066-J1066-휴게시간))</f>
        <v/>
      </c>
      <c r="M1066" s="142" t="str">
        <f>IFERROR(VLOOKUP(Text(A1066,"m월 d일"),양력휴일,2,FALSE),IFERROR(VLOOKUP(Text(B1066,"m월 d일"),음력휴일,2,FALSE),IFERROR(VLOOKUP(A1066,양력지정휴일,2,FALSE), IFERROR(VLOOKUP(B1066,음력지정휴일,2,FALSE), ""))))</f>
        <v/>
      </c>
      <c r="N1066" s="128"/>
      <c r="O1066" s="128" t="str">
        <f>IFERROR(VLOOKUP(N1066,연차지정일수,2,FALSE),"")</f>
        <v/>
      </c>
      <c r="P1066" s="143"/>
      <c r="Q1066" s="2"/>
    </row>
    <row r="1067">
      <c r="A1067" s="129">
        <v>45262.0</v>
      </c>
      <c r="B1067" s="129">
        <v>45219.0</v>
      </c>
      <c r="C1067" s="128">
        <v>2023.0</v>
      </c>
      <c r="D1067" s="128">
        <v>11.0</v>
      </c>
      <c r="E1067" s="128">
        <v>4.0</v>
      </c>
      <c r="F1067" s="128">
        <v>2023.0</v>
      </c>
      <c r="G1067" s="128">
        <v>12.0</v>
      </c>
      <c r="H1067" s="128">
        <v>2.0</v>
      </c>
      <c r="I1067" s="128" t="s">
        <v>159</v>
      </c>
      <c r="J1067" s="99"/>
      <c r="K1067" s="99"/>
      <c r="L1067" s="141" t="str">
        <f>IF(J1067-K1067=0,,IFERROR(K1067-J1067-휴게시간-VLOOKUP(A1067,지정휴게시간,2,FALSE),K1067-J1067-휴게시간))</f>
        <v/>
      </c>
      <c r="M1067" s="142" t="str">
        <f>IFERROR(VLOOKUP(Text(A1067,"m월 d일"),양력휴일,2,FALSE),IFERROR(VLOOKUP(Text(B1067,"m월 d일"),음력휴일,2,FALSE),IFERROR(VLOOKUP(A1067,양력지정휴일,2,FALSE), IFERROR(VLOOKUP(B1067,음력지정휴일,2,FALSE), ""))))</f>
        <v/>
      </c>
      <c r="N1067" s="128"/>
      <c r="O1067" s="128" t="str">
        <f>IFERROR(VLOOKUP(N1067,연차지정일수,2,FALSE),"")</f>
        <v/>
      </c>
      <c r="P1067" s="143"/>
      <c r="Q1067" s="2"/>
    </row>
    <row r="1068">
      <c r="A1068" s="129">
        <v>45263.0</v>
      </c>
      <c r="B1068" s="129">
        <v>45220.0</v>
      </c>
      <c r="C1068" s="128">
        <v>2023.0</v>
      </c>
      <c r="D1068" s="128">
        <v>11.0</v>
      </c>
      <c r="E1068" s="128">
        <v>4.0</v>
      </c>
      <c r="F1068" s="128">
        <v>2023.0</v>
      </c>
      <c r="G1068" s="128">
        <v>12.0</v>
      </c>
      <c r="H1068" s="128">
        <v>3.0</v>
      </c>
      <c r="I1068" s="128" t="s">
        <v>156</v>
      </c>
      <c r="J1068" s="99"/>
      <c r="K1068" s="99"/>
      <c r="L1068" s="141" t="str">
        <f>IF(J1068-K1068=0,,IFERROR(K1068-J1068-휴게시간-VLOOKUP(A1068,지정휴게시간,2,FALSE),K1068-J1068-휴게시간))</f>
        <v/>
      </c>
      <c r="M1068" s="142" t="str">
        <f>IFERROR(VLOOKUP(Text(A1068,"m월 d일"),양력휴일,2,FALSE),IFERROR(VLOOKUP(Text(B1068,"m월 d일"),음력휴일,2,FALSE),IFERROR(VLOOKUP(A1068,양력지정휴일,2,FALSE), IFERROR(VLOOKUP(B1068,음력지정휴일,2,FALSE), ""))))</f>
        <v/>
      </c>
      <c r="N1068" s="128"/>
      <c r="O1068" s="128" t="str">
        <f>IFERROR(VLOOKUP(N1068,연차지정일수,2,FALSE),"")</f>
        <v/>
      </c>
      <c r="P1068" s="143"/>
      <c r="Q1068" s="2"/>
    </row>
    <row r="1069">
      <c r="A1069" s="129">
        <v>45264.0</v>
      </c>
      <c r="B1069" s="129">
        <v>45221.0</v>
      </c>
      <c r="C1069" s="128">
        <v>2023.0</v>
      </c>
      <c r="D1069" s="128">
        <v>12.0</v>
      </c>
      <c r="E1069" s="128">
        <v>1.0</v>
      </c>
      <c r="F1069" s="128">
        <v>2023.0</v>
      </c>
      <c r="G1069" s="128">
        <v>12.0</v>
      </c>
      <c r="H1069" s="128">
        <v>4.0</v>
      </c>
      <c r="I1069" s="128" t="s">
        <v>83</v>
      </c>
      <c r="J1069" s="99"/>
      <c r="K1069" s="99"/>
      <c r="L1069" s="141" t="str">
        <f>IF(J1069-K1069=0,,IFERROR(K1069-J1069-휴게시간-VLOOKUP(A1069,지정휴게시간,2,FALSE),K1069-J1069-휴게시간))</f>
        <v/>
      </c>
      <c r="M1069" s="142" t="str">
        <f>IFERROR(VLOOKUP(Text(A1069,"m월 d일"),양력휴일,2,FALSE),IFERROR(VLOOKUP(Text(B1069,"m월 d일"),음력휴일,2,FALSE),IFERROR(VLOOKUP(A1069,양력지정휴일,2,FALSE), IFERROR(VLOOKUP(B1069,음력지정휴일,2,FALSE), ""))))</f>
        <v/>
      </c>
      <c r="N1069" s="128"/>
      <c r="O1069" s="128" t="str">
        <f>IFERROR(VLOOKUP(N1069,연차지정일수,2,FALSE),"")</f>
        <v/>
      </c>
      <c r="P1069" s="143"/>
      <c r="Q1069" s="2"/>
    </row>
    <row r="1070">
      <c r="A1070" s="129">
        <v>45265.0</v>
      </c>
      <c r="B1070" s="129">
        <v>45222.0</v>
      </c>
      <c r="C1070" s="128">
        <v>2023.0</v>
      </c>
      <c r="D1070" s="128">
        <v>12.0</v>
      </c>
      <c r="E1070" s="128">
        <v>1.0</v>
      </c>
      <c r="F1070" s="128">
        <v>2023.0</v>
      </c>
      <c r="G1070" s="128">
        <v>12.0</v>
      </c>
      <c r="H1070" s="128">
        <v>5.0</v>
      </c>
      <c r="I1070" s="128" t="s">
        <v>160</v>
      </c>
      <c r="J1070" s="99"/>
      <c r="K1070" s="99"/>
      <c r="L1070" s="141" t="str">
        <f>IF(J1070-K1070=0,,IFERROR(K1070-J1070-휴게시간-VLOOKUP(A1070,지정휴게시간,2,FALSE),K1070-J1070-휴게시간))</f>
        <v/>
      </c>
      <c r="M1070" s="142" t="str">
        <f>IFERROR(VLOOKUP(Text(A1070,"m월 d일"),양력휴일,2,FALSE),IFERROR(VLOOKUP(Text(B1070,"m월 d일"),음력휴일,2,FALSE),IFERROR(VLOOKUP(A1070,양력지정휴일,2,FALSE), IFERROR(VLOOKUP(B1070,음력지정휴일,2,FALSE), ""))))</f>
        <v/>
      </c>
      <c r="N1070" s="128"/>
      <c r="O1070" s="128" t="str">
        <f>IFERROR(VLOOKUP(N1070,연차지정일수,2,FALSE),"")</f>
        <v/>
      </c>
      <c r="P1070" s="143"/>
      <c r="Q1070" s="2"/>
    </row>
    <row r="1071">
      <c r="A1071" s="129">
        <v>45266.0</v>
      </c>
      <c r="B1071" s="129">
        <v>45223.0</v>
      </c>
      <c r="C1071" s="128">
        <v>2023.0</v>
      </c>
      <c r="D1071" s="128">
        <v>12.0</v>
      </c>
      <c r="E1071" s="128">
        <v>1.0</v>
      </c>
      <c r="F1071" s="128">
        <v>2023.0</v>
      </c>
      <c r="G1071" s="128">
        <v>12.0</v>
      </c>
      <c r="H1071" s="128">
        <v>6.0</v>
      </c>
      <c r="I1071" s="128" t="s">
        <v>161</v>
      </c>
      <c r="J1071" s="99"/>
      <c r="K1071" s="99"/>
      <c r="L1071" s="141" t="str">
        <f>IF(J1071-K1071=0,,IFERROR(K1071-J1071-휴게시간-VLOOKUP(A1071,지정휴게시간,2,FALSE),K1071-J1071-휴게시간))</f>
        <v/>
      </c>
      <c r="M1071" s="142" t="str">
        <f>IFERROR(VLOOKUP(Text(A1071,"m월 d일"),양력휴일,2,FALSE),IFERROR(VLOOKUP(Text(B1071,"m월 d일"),음력휴일,2,FALSE),IFERROR(VLOOKUP(A1071,양력지정휴일,2,FALSE), IFERROR(VLOOKUP(B1071,음력지정휴일,2,FALSE), ""))))</f>
        <v/>
      </c>
      <c r="N1071" s="128"/>
      <c r="O1071" s="128" t="str">
        <f>IFERROR(VLOOKUP(N1071,연차지정일수,2,FALSE),"")</f>
        <v/>
      </c>
      <c r="P1071" s="143"/>
      <c r="Q1071" s="2"/>
    </row>
    <row r="1072">
      <c r="A1072" s="129">
        <v>45267.0</v>
      </c>
      <c r="B1072" s="129">
        <v>45224.0</v>
      </c>
      <c r="C1072" s="128">
        <v>2023.0</v>
      </c>
      <c r="D1072" s="128">
        <v>12.0</v>
      </c>
      <c r="E1072" s="128">
        <v>1.0</v>
      </c>
      <c r="F1072" s="128">
        <v>2023.0</v>
      </c>
      <c r="G1072" s="128">
        <v>12.0</v>
      </c>
      <c r="H1072" s="128">
        <v>7.0</v>
      </c>
      <c r="I1072" s="128" t="s">
        <v>162</v>
      </c>
      <c r="J1072" s="99"/>
      <c r="K1072" s="99"/>
      <c r="L1072" s="141" t="str">
        <f>IF(J1072-K1072=0,,IFERROR(K1072-J1072-휴게시간-VLOOKUP(A1072,지정휴게시간,2,FALSE),K1072-J1072-휴게시간))</f>
        <v/>
      </c>
      <c r="M1072" s="142" t="str">
        <f>IFERROR(VLOOKUP(Text(A1072,"m월 d일"),양력휴일,2,FALSE),IFERROR(VLOOKUP(Text(B1072,"m월 d일"),음력휴일,2,FALSE),IFERROR(VLOOKUP(A1072,양력지정휴일,2,FALSE), IFERROR(VLOOKUP(B1072,음력지정휴일,2,FALSE), ""))))</f>
        <v/>
      </c>
      <c r="N1072" s="128"/>
      <c r="O1072" s="128" t="str">
        <f>IFERROR(VLOOKUP(N1072,연차지정일수,2,FALSE),"")</f>
        <v/>
      </c>
      <c r="P1072" s="143"/>
      <c r="Q1072" s="2"/>
    </row>
    <row r="1073">
      <c r="A1073" s="129">
        <v>45268.0</v>
      </c>
      <c r="B1073" s="129">
        <v>45225.0</v>
      </c>
      <c r="C1073" s="128">
        <v>2023.0</v>
      </c>
      <c r="D1073" s="128">
        <v>12.0</v>
      </c>
      <c r="E1073" s="128">
        <v>1.0</v>
      </c>
      <c r="F1073" s="128">
        <v>2023.0</v>
      </c>
      <c r="G1073" s="128">
        <v>12.0</v>
      </c>
      <c r="H1073" s="128">
        <v>8.0</v>
      </c>
      <c r="I1073" s="128" t="s">
        <v>158</v>
      </c>
      <c r="J1073" s="99"/>
      <c r="K1073" s="99"/>
      <c r="L1073" s="141" t="str">
        <f>IF(J1073-K1073=0,,IFERROR(K1073-J1073-휴게시간-VLOOKUP(A1073,지정휴게시간,2,FALSE),K1073-J1073-휴게시간))</f>
        <v/>
      </c>
      <c r="M1073" s="142" t="str">
        <f>IFERROR(VLOOKUP(Text(A1073,"m월 d일"),양력휴일,2,FALSE),IFERROR(VLOOKUP(Text(B1073,"m월 d일"),음력휴일,2,FALSE),IFERROR(VLOOKUP(A1073,양력지정휴일,2,FALSE), IFERROR(VLOOKUP(B1073,음력지정휴일,2,FALSE), ""))))</f>
        <v/>
      </c>
      <c r="N1073" s="128"/>
      <c r="O1073" s="128" t="str">
        <f>IFERROR(VLOOKUP(N1073,연차지정일수,2,FALSE),"")</f>
        <v/>
      </c>
      <c r="P1073" s="143"/>
      <c r="Q1073" s="2"/>
    </row>
    <row r="1074">
      <c r="A1074" s="129">
        <v>45269.0</v>
      </c>
      <c r="B1074" s="129">
        <v>45226.0</v>
      </c>
      <c r="C1074" s="128">
        <v>2023.0</v>
      </c>
      <c r="D1074" s="128">
        <v>12.0</v>
      </c>
      <c r="E1074" s="128">
        <v>1.0</v>
      </c>
      <c r="F1074" s="128">
        <v>2023.0</v>
      </c>
      <c r="G1074" s="128">
        <v>12.0</v>
      </c>
      <c r="H1074" s="128">
        <v>9.0</v>
      </c>
      <c r="I1074" s="128" t="s">
        <v>159</v>
      </c>
      <c r="J1074" s="99"/>
      <c r="K1074" s="99"/>
      <c r="L1074" s="141" t="str">
        <f>IF(J1074-K1074=0,,IFERROR(K1074-J1074-휴게시간-VLOOKUP(A1074,지정휴게시간,2,FALSE),K1074-J1074-휴게시간))</f>
        <v/>
      </c>
      <c r="M1074" s="142" t="str">
        <f>IFERROR(VLOOKUP(Text(A1074,"m월 d일"),양력휴일,2,FALSE),IFERROR(VLOOKUP(Text(B1074,"m월 d일"),음력휴일,2,FALSE),IFERROR(VLOOKUP(A1074,양력지정휴일,2,FALSE), IFERROR(VLOOKUP(B1074,음력지정휴일,2,FALSE), ""))))</f>
        <v/>
      </c>
      <c r="N1074" s="128"/>
      <c r="O1074" s="128" t="str">
        <f>IFERROR(VLOOKUP(N1074,연차지정일수,2,FALSE),"")</f>
        <v/>
      </c>
      <c r="P1074" s="143"/>
      <c r="Q1074" s="2"/>
    </row>
    <row r="1075">
      <c r="A1075" s="129">
        <v>45270.0</v>
      </c>
      <c r="B1075" s="129">
        <v>45227.0</v>
      </c>
      <c r="C1075" s="128">
        <v>2023.0</v>
      </c>
      <c r="D1075" s="128">
        <v>12.0</v>
      </c>
      <c r="E1075" s="128">
        <v>1.0</v>
      </c>
      <c r="F1075" s="128">
        <v>2023.0</v>
      </c>
      <c r="G1075" s="128">
        <v>12.0</v>
      </c>
      <c r="H1075" s="128">
        <v>10.0</v>
      </c>
      <c r="I1075" s="128" t="s">
        <v>156</v>
      </c>
      <c r="J1075" s="99"/>
      <c r="K1075" s="99"/>
      <c r="L1075" s="141" t="str">
        <f>IF(J1075-K1075=0,,IFERROR(K1075-J1075-휴게시간-VLOOKUP(A1075,지정휴게시간,2,FALSE),K1075-J1075-휴게시간))</f>
        <v/>
      </c>
      <c r="M1075" s="142" t="str">
        <f>IFERROR(VLOOKUP(Text(A1075,"m월 d일"),양력휴일,2,FALSE),IFERROR(VLOOKUP(Text(B1075,"m월 d일"),음력휴일,2,FALSE),IFERROR(VLOOKUP(A1075,양력지정휴일,2,FALSE), IFERROR(VLOOKUP(B1075,음력지정휴일,2,FALSE), ""))))</f>
        <v/>
      </c>
      <c r="N1075" s="128"/>
      <c r="O1075" s="128" t="str">
        <f>IFERROR(VLOOKUP(N1075,연차지정일수,2,FALSE),"")</f>
        <v/>
      </c>
      <c r="P1075" s="143"/>
      <c r="Q1075" s="2"/>
    </row>
    <row r="1076">
      <c r="A1076" s="129">
        <v>45271.0</v>
      </c>
      <c r="B1076" s="129">
        <v>45228.0</v>
      </c>
      <c r="C1076" s="128">
        <v>2023.0</v>
      </c>
      <c r="D1076" s="128">
        <v>12.0</v>
      </c>
      <c r="E1076" s="128">
        <v>2.0</v>
      </c>
      <c r="F1076" s="128">
        <v>2023.0</v>
      </c>
      <c r="G1076" s="128">
        <v>12.0</v>
      </c>
      <c r="H1076" s="128">
        <v>11.0</v>
      </c>
      <c r="I1076" s="128" t="s">
        <v>83</v>
      </c>
      <c r="J1076" s="99"/>
      <c r="K1076" s="99"/>
      <c r="L1076" s="141" t="str">
        <f>IF(J1076-K1076=0,,IFERROR(K1076-J1076-휴게시간-VLOOKUP(A1076,지정휴게시간,2,FALSE),K1076-J1076-휴게시간))</f>
        <v/>
      </c>
      <c r="M1076" s="142" t="str">
        <f>IFERROR(VLOOKUP(Text(A1076,"m월 d일"),양력휴일,2,FALSE),IFERROR(VLOOKUP(Text(B1076,"m월 d일"),음력휴일,2,FALSE),IFERROR(VLOOKUP(A1076,양력지정휴일,2,FALSE), IFERROR(VLOOKUP(B1076,음력지정휴일,2,FALSE), ""))))</f>
        <v/>
      </c>
      <c r="N1076" s="128"/>
      <c r="O1076" s="128" t="str">
        <f>IFERROR(VLOOKUP(N1076,연차지정일수,2,FALSE),"")</f>
        <v/>
      </c>
      <c r="P1076" s="143"/>
      <c r="Q1076" s="2"/>
    </row>
    <row r="1077">
      <c r="A1077" s="129">
        <v>45272.0</v>
      </c>
      <c r="B1077" s="129">
        <v>45229.0</v>
      </c>
      <c r="C1077" s="128">
        <v>2023.0</v>
      </c>
      <c r="D1077" s="128">
        <v>12.0</v>
      </c>
      <c r="E1077" s="128">
        <v>2.0</v>
      </c>
      <c r="F1077" s="128">
        <v>2023.0</v>
      </c>
      <c r="G1077" s="128">
        <v>12.0</v>
      </c>
      <c r="H1077" s="128">
        <v>12.0</v>
      </c>
      <c r="I1077" s="128" t="s">
        <v>160</v>
      </c>
      <c r="J1077" s="99"/>
      <c r="K1077" s="99"/>
      <c r="L1077" s="141" t="str">
        <f>IF(J1077-K1077=0,,IFERROR(K1077-J1077-휴게시간-VLOOKUP(A1077,지정휴게시간,2,FALSE),K1077-J1077-휴게시간))</f>
        <v/>
      </c>
      <c r="M1077" s="142" t="str">
        <f>IFERROR(VLOOKUP(Text(A1077,"m월 d일"),양력휴일,2,FALSE),IFERROR(VLOOKUP(Text(B1077,"m월 d일"),음력휴일,2,FALSE),IFERROR(VLOOKUP(A1077,양력지정휴일,2,FALSE), IFERROR(VLOOKUP(B1077,음력지정휴일,2,FALSE), ""))))</f>
        <v/>
      </c>
      <c r="N1077" s="128"/>
      <c r="O1077" s="128" t="str">
        <f>IFERROR(VLOOKUP(N1077,연차지정일수,2,FALSE),"")</f>
        <v/>
      </c>
      <c r="P1077" s="143"/>
      <c r="Q1077" s="2"/>
    </row>
    <row r="1078">
      <c r="A1078" s="129">
        <v>45273.0</v>
      </c>
      <c r="B1078" s="129">
        <v>45231.0</v>
      </c>
      <c r="C1078" s="128">
        <v>2023.0</v>
      </c>
      <c r="D1078" s="128">
        <v>12.0</v>
      </c>
      <c r="E1078" s="128">
        <v>2.0</v>
      </c>
      <c r="F1078" s="128">
        <v>2023.0</v>
      </c>
      <c r="G1078" s="128">
        <v>12.0</v>
      </c>
      <c r="H1078" s="128">
        <v>13.0</v>
      </c>
      <c r="I1078" s="128" t="s">
        <v>161</v>
      </c>
      <c r="J1078" s="99"/>
      <c r="K1078" s="99"/>
      <c r="L1078" s="141" t="str">
        <f>IF(J1078-K1078=0,,IFERROR(K1078-J1078-휴게시간-VLOOKUP(A1078,지정휴게시간,2,FALSE),K1078-J1078-휴게시간))</f>
        <v/>
      </c>
      <c r="M1078" s="142" t="str">
        <f>IFERROR(VLOOKUP(Text(A1078,"m월 d일"),양력휴일,2,FALSE),IFERROR(VLOOKUP(Text(B1078,"m월 d일"),음력휴일,2,FALSE),IFERROR(VLOOKUP(A1078,양력지정휴일,2,FALSE), IFERROR(VLOOKUP(B1078,음력지정휴일,2,FALSE), ""))))</f>
        <v/>
      </c>
      <c r="N1078" s="128"/>
      <c r="O1078" s="128" t="str">
        <f>IFERROR(VLOOKUP(N1078,연차지정일수,2,FALSE),"")</f>
        <v/>
      </c>
      <c r="P1078" s="143"/>
      <c r="Q1078" s="2"/>
    </row>
    <row r="1079">
      <c r="A1079" s="129">
        <v>45274.0</v>
      </c>
      <c r="B1079" s="129">
        <v>45232.0</v>
      </c>
      <c r="C1079" s="128">
        <v>2023.0</v>
      </c>
      <c r="D1079" s="128">
        <v>12.0</v>
      </c>
      <c r="E1079" s="128">
        <v>2.0</v>
      </c>
      <c r="F1079" s="128">
        <v>2023.0</v>
      </c>
      <c r="G1079" s="128">
        <v>12.0</v>
      </c>
      <c r="H1079" s="128">
        <v>14.0</v>
      </c>
      <c r="I1079" s="128" t="s">
        <v>162</v>
      </c>
      <c r="J1079" s="99"/>
      <c r="K1079" s="99"/>
      <c r="L1079" s="141" t="str">
        <f>IF(J1079-K1079=0,,IFERROR(K1079-J1079-휴게시간-VLOOKUP(A1079,지정휴게시간,2,FALSE),K1079-J1079-휴게시간))</f>
        <v/>
      </c>
      <c r="M1079" s="142" t="str">
        <f>IFERROR(VLOOKUP(Text(A1079,"m월 d일"),양력휴일,2,FALSE),IFERROR(VLOOKUP(Text(B1079,"m월 d일"),음력휴일,2,FALSE),IFERROR(VLOOKUP(A1079,양력지정휴일,2,FALSE), IFERROR(VLOOKUP(B1079,음력지정휴일,2,FALSE), ""))))</f>
        <v/>
      </c>
      <c r="N1079" s="128"/>
      <c r="O1079" s="128" t="str">
        <f>IFERROR(VLOOKUP(N1079,연차지정일수,2,FALSE),"")</f>
        <v/>
      </c>
      <c r="P1079" s="143"/>
      <c r="Q1079" s="2"/>
    </row>
    <row r="1080">
      <c r="A1080" s="129">
        <v>45275.0</v>
      </c>
      <c r="B1080" s="129">
        <v>45233.0</v>
      </c>
      <c r="C1080" s="128">
        <v>2023.0</v>
      </c>
      <c r="D1080" s="128">
        <v>12.0</v>
      </c>
      <c r="E1080" s="128">
        <v>2.0</v>
      </c>
      <c r="F1080" s="128">
        <v>2023.0</v>
      </c>
      <c r="G1080" s="128">
        <v>12.0</v>
      </c>
      <c r="H1080" s="128">
        <v>15.0</v>
      </c>
      <c r="I1080" s="128" t="s">
        <v>158</v>
      </c>
      <c r="J1080" s="99"/>
      <c r="K1080" s="99"/>
      <c r="L1080" s="141" t="str">
        <f>IF(J1080-K1080=0,,IFERROR(K1080-J1080-휴게시간-VLOOKUP(A1080,지정휴게시간,2,FALSE),K1080-J1080-휴게시간))</f>
        <v/>
      </c>
      <c r="M1080" s="142" t="str">
        <f>IFERROR(VLOOKUP(Text(A1080,"m월 d일"),양력휴일,2,FALSE),IFERROR(VLOOKUP(Text(B1080,"m월 d일"),음력휴일,2,FALSE),IFERROR(VLOOKUP(A1080,양력지정휴일,2,FALSE), IFERROR(VLOOKUP(B1080,음력지정휴일,2,FALSE), ""))))</f>
        <v/>
      </c>
      <c r="N1080" s="128"/>
      <c r="O1080" s="128" t="str">
        <f>IFERROR(VLOOKUP(N1080,연차지정일수,2,FALSE),"")</f>
        <v/>
      </c>
      <c r="P1080" s="143"/>
      <c r="Q1080" s="2"/>
    </row>
    <row r="1081">
      <c r="A1081" s="129">
        <v>45276.0</v>
      </c>
      <c r="B1081" s="129">
        <v>45234.0</v>
      </c>
      <c r="C1081" s="128">
        <v>2023.0</v>
      </c>
      <c r="D1081" s="128">
        <v>12.0</v>
      </c>
      <c r="E1081" s="128">
        <v>2.0</v>
      </c>
      <c r="F1081" s="128">
        <v>2023.0</v>
      </c>
      <c r="G1081" s="128">
        <v>12.0</v>
      </c>
      <c r="H1081" s="128">
        <v>16.0</v>
      </c>
      <c r="I1081" s="128" t="s">
        <v>159</v>
      </c>
      <c r="J1081" s="99"/>
      <c r="K1081" s="99"/>
      <c r="L1081" s="141" t="str">
        <f>IF(J1081-K1081=0,,IFERROR(K1081-J1081-휴게시간-VLOOKUP(A1081,지정휴게시간,2,FALSE),K1081-J1081-휴게시간))</f>
        <v/>
      </c>
      <c r="M1081" s="142" t="str">
        <f>IFERROR(VLOOKUP(Text(A1081,"m월 d일"),양력휴일,2,FALSE),IFERROR(VLOOKUP(Text(B1081,"m월 d일"),음력휴일,2,FALSE),IFERROR(VLOOKUP(A1081,양력지정휴일,2,FALSE), IFERROR(VLOOKUP(B1081,음력지정휴일,2,FALSE), ""))))</f>
        <v/>
      </c>
      <c r="N1081" s="128"/>
      <c r="O1081" s="128" t="str">
        <f>IFERROR(VLOOKUP(N1081,연차지정일수,2,FALSE),"")</f>
        <v/>
      </c>
      <c r="P1081" s="143"/>
      <c r="Q1081" s="2"/>
    </row>
    <row r="1082">
      <c r="A1082" s="129">
        <v>45277.0</v>
      </c>
      <c r="B1082" s="129">
        <v>45235.0</v>
      </c>
      <c r="C1082" s="128">
        <v>2023.0</v>
      </c>
      <c r="D1082" s="128">
        <v>12.0</v>
      </c>
      <c r="E1082" s="128">
        <v>2.0</v>
      </c>
      <c r="F1082" s="128">
        <v>2023.0</v>
      </c>
      <c r="G1082" s="128">
        <v>12.0</v>
      </c>
      <c r="H1082" s="128">
        <v>17.0</v>
      </c>
      <c r="I1082" s="128" t="s">
        <v>156</v>
      </c>
      <c r="J1082" s="99"/>
      <c r="K1082" s="99"/>
      <c r="L1082" s="141" t="str">
        <f>IF(J1082-K1082=0,,IFERROR(K1082-J1082-휴게시간-VLOOKUP(A1082,지정휴게시간,2,FALSE),K1082-J1082-휴게시간))</f>
        <v/>
      </c>
      <c r="M1082" s="142" t="str">
        <f>IFERROR(VLOOKUP(Text(A1082,"m월 d일"),양력휴일,2,FALSE),IFERROR(VLOOKUP(Text(B1082,"m월 d일"),음력휴일,2,FALSE),IFERROR(VLOOKUP(A1082,양력지정휴일,2,FALSE), IFERROR(VLOOKUP(B1082,음력지정휴일,2,FALSE), ""))))</f>
        <v/>
      </c>
      <c r="N1082" s="128"/>
      <c r="O1082" s="128" t="str">
        <f>IFERROR(VLOOKUP(N1082,연차지정일수,2,FALSE),"")</f>
        <v/>
      </c>
      <c r="P1082" s="143"/>
      <c r="Q1082" s="2"/>
    </row>
    <row r="1083">
      <c r="A1083" s="129">
        <v>45278.0</v>
      </c>
      <c r="B1083" s="129">
        <v>45236.0</v>
      </c>
      <c r="C1083" s="128">
        <v>2023.0</v>
      </c>
      <c r="D1083" s="128">
        <v>12.0</v>
      </c>
      <c r="E1083" s="128">
        <v>3.0</v>
      </c>
      <c r="F1083" s="128">
        <v>2023.0</v>
      </c>
      <c r="G1083" s="128">
        <v>12.0</v>
      </c>
      <c r="H1083" s="128">
        <v>18.0</v>
      </c>
      <c r="I1083" s="128" t="s">
        <v>83</v>
      </c>
      <c r="J1083" s="99"/>
      <c r="K1083" s="99"/>
      <c r="L1083" s="141" t="str">
        <f>IF(J1083-K1083=0,,IFERROR(K1083-J1083-휴게시간-VLOOKUP(A1083,지정휴게시간,2,FALSE),K1083-J1083-휴게시간))</f>
        <v/>
      </c>
      <c r="M1083" s="142" t="str">
        <f>IFERROR(VLOOKUP(Text(A1083,"m월 d일"),양력휴일,2,FALSE),IFERROR(VLOOKUP(Text(B1083,"m월 d일"),음력휴일,2,FALSE),IFERROR(VLOOKUP(A1083,양력지정휴일,2,FALSE), IFERROR(VLOOKUP(B1083,음력지정휴일,2,FALSE), ""))))</f>
        <v/>
      </c>
      <c r="N1083" s="128"/>
      <c r="O1083" s="128" t="str">
        <f>IFERROR(VLOOKUP(N1083,연차지정일수,2,FALSE),"")</f>
        <v/>
      </c>
      <c r="P1083" s="143"/>
      <c r="Q1083" s="2"/>
    </row>
    <row r="1084">
      <c r="A1084" s="129">
        <v>45279.0</v>
      </c>
      <c r="B1084" s="129">
        <v>45237.0</v>
      </c>
      <c r="C1084" s="128">
        <v>2023.0</v>
      </c>
      <c r="D1084" s="128">
        <v>12.0</v>
      </c>
      <c r="E1084" s="128">
        <v>3.0</v>
      </c>
      <c r="F1084" s="128">
        <v>2023.0</v>
      </c>
      <c r="G1084" s="128">
        <v>12.0</v>
      </c>
      <c r="H1084" s="128">
        <v>19.0</v>
      </c>
      <c r="I1084" s="128" t="s">
        <v>160</v>
      </c>
      <c r="J1084" s="99"/>
      <c r="K1084" s="99"/>
      <c r="L1084" s="141" t="str">
        <f>IF(J1084-K1084=0,,IFERROR(K1084-J1084-휴게시간-VLOOKUP(A1084,지정휴게시간,2,FALSE),K1084-J1084-휴게시간))</f>
        <v/>
      </c>
      <c r="M1084" s="142" t="str">
        <f>IFERROR(VLOOKUP(Text(A1084,"m월 d일"),양력휴일,2,FALSE),IFERROR(VLOOKUP(Text(B1084,"m월 d일"),음력휴일,2,FALSE),IFERROR(VLOOKUP(A1084,양력지정휴일,2,FALSE), IFERROR(VLOOKUP(B1084,음력지정휴일,2,FALSE), ""))))</f>
        <v/>
      </c>
      <c r="N1084" s="128"/>
      <c r="O1084" s="128" t="str">
        <f>IFERROR(VLOOKUP(N1084,연차지정일수,2,FALSE),"")</f>
        <v/>
      </c>
      <c r="P1084" s="143"/>
      <c r="Q1084" s="2"/>
    </row>
    <row r="1085">
      <c r="A1085" s="129">
        <v>45280.0</v>
      </c>
      <c r="B1085" s="129">
        <v>45238.0</v>
      </c>
      <c r="C1085" s="128">
        <v>2023.0</v>
      </c>
      <c r="D1085" s="128">
        <v>12.0</v>
      </c>
      <c r="E1085" s="128">
        <v>3.0</v>
      </c>
      <c r="F1085" s="128">
        <v>2023.0</v>
      </c>
      <c r="G1085" s="128">
        <v>12.0</v>
      </c>
      <c r="H1085" s="128">
        <v>20.0</v>
      </c>
      <c r="I1085" s="128" t="s">
        <v>161</v>
      </c>
      <c r="J1085" s="99"/>
      <c r="K1085" s="99"/>
      <c r="L1085" s="141" t="str">
        <f>IF(J1085-K1085=0,,IFERROR(K1085-J1085-휴게시간-VLOOKUP(A1085,지정휴게시간,2,FALSE),K1085-J1085-휴게시간))</f>
        <v/>
      </c>
      <c r="M1085" s="142" t="str">
        <f>IFERROR(VLOOKUP(Text(A1085,"m월 d일"),양력휴일,2,FALSE),IFERROR(VLOOKUP(Text(B1085,"m월 d일"),음력휴일,2,FALSE),IFERROR(VLOOKUP(A1085,양력지정휴일,2,FALSE), IFERROR(VLOOKUP(B1085,음력지정휴일,2,FALSE), ""))))</f>
        <v/>
      </c>
      <c r="N1085" s="128"/>
      <c r="O1085" s="128" t="str">
        <f>IFERROR(VLOOKUP(N1085,연차지정일수,2,FALSE),"")</f>
        <v/>
      </c>
      <c r="P1085" s="143"/>
      <c r="Q1085" s="2"/>
    </row>
    <row r="1086">
      <c r="A1086" s="129">
        <v>45281.0</v>
      </c>
      <c r="B1086" s="129">
        <v>45239.0</v>
      </c>
      <c r="C1086" s="128">
        <v>2023.0</v>
      </c>
      <c r="D1086" s="128">
        <v>12.0</v>
      </c>
      <c r="E1086" s="128">
        <v>3.0</v>
      </c>
      <c r="F1086" s="128">
        <v>2023.0</v>
      </c>
      <c r="G1086" s="128">
        <v>12.0</v>
      </c>
      <c r="H1086" s="128">
        <v>21.0</v>
      </c>
      <c r="I1086" s="128" t="s">
        <v>162</v>
      </c>
      <c r="J1086" s="99"/>
      <c r="K1086" s="99"/>
      <c r="L1086" s="141" t="str">
        <f>IF(J1086-K1086=0,,IFERROR(K1086-J1086-휴게시간-VLOOKUP(A1086,지정휴게시간,2,FALSE),K1086-J1086-휴게시간))</f>
        <v/>
      </c>
      <c r="M1086" s="142" t="str">
        <f>IFERROR(VLOOKUP(Text(A1086,"m월 d일"),양력휴일,2,FALSE),IFERROR(VLOOKUP(Text(B1086,"m월 d일"),음력휴일,2,FALSE),IFERROR(VLOOKUP(A1086,양력지정휴일,2,FALSE), IFERROR(VLOOKUP(B1086,음력지정휴일,2,FALSE), ""))))</f>
        <v/>
      </c>
      <c r="N1086" s="128"/>
      <c r="O1086" s="128" t="str">
        <f>IFERROR(VLOOKUP(N1086,연차지정일수,2,FALSE),"")</f>
        <v/>
      </c>
      <c r="P1086" s="143"/>
      <c r="Q1086" s="2"/>
    </row>
    <row r="1087">
      <c r="A1087" s="129">
        <v>45282.0</v>
      </c>
      <c r="B1087" s="129">
        <v>45240.0</v>
      </c>
      <c r="C1087" s="128">
        <v>2023.0</v>
      </c>
      <c r="D1087" s="128">
        <v>12.0</v>
      </c>
      <c r="E1087" s="128">
        <v>3.0</v>
      </c>
      <c r="F1087" s="128">
        <v>2023.0</v>
      </c>
      <c r="G1087" s="128">
        <v>12.0</v>
      </c>
      <c r="H1087" s="128">
        <v>22.0</v>
      </c>
      <c r="I1087" s="128" t="s">
        <v>158</v>
      </c>
      <c r="J1087" s="99"/>
      <c r="K1087" s="99"/>
      <c r="L1087" s="141" t="str">
        <f>IF(J1087-K1087=0,,IFERROR(K1087-J1087-휴게시간-VLOOKUP(A1087,지정휴게시간,2,FALSE),K1087-J1087-휴게시간))</f>
        <v/>
      </c>
      <c r="M1087" s="142" t="str">
        <f>IFERROR(VLOOKUP(Text(A1087,"m월 d일"),양력휴일,2,FALSE),IFERROR(VLOOKUP(Text(B1087,"m월 d일"),음력휴일,2,FALSE),IFERROR(VLOOKUP(A1087,양력지정휴일,2,FALSE), IFERROR(VLOOKUP(B1087,음력지정휴일,2,FALSE), ""))))</f>
        <v/>
      </c>
      <c r="N1087" s="128"/>
      <c r="O1087" s="128" t="str">
        <f>IFERROR(VLOOKUP(N1087,연차지정일수,2,FALSE),"")</f>
        <v/>
      </c>
      <c r="P1087" s="143"/>
      <c r="Q1087" s="2"/>
    </row>
    <row r="1088">
      <c r="A1088" s="129">
        <v>45283.0</v>
      </c>
      <c r="B1088" s="129">
        <v>45241.0</v>
      </c>
      <c r="C1088" s="128">
        <v>2023.0</v>
      </c>
      <c r="D1088" s="128">
        <v>12.0</v>
      </c>
      <c r="E1088" s="128">
        <v>3.0</v>
      </c>
      <c r="F1088" s="128">
        <v>2023.0</v>
      </c>
      <c r="G1088" s="128">
        <v>12.0</v>
      </c>
      <c r="H1088" s="128">
        <v>23.0</v>
      </c>
      <c r="I1088" s="128" t="s">
        <v>159</v>
      </c>
      <c r="J1088" s="99"/>
      <c r="K1088" s="99"/>
      <c r="L1088" s="141" t="str">
        <f>IF(J1088-K1088=0,,IFERROR(K1088-J1088-휴게시간-VLOOKUP(A1088,지정휴게시간,2,FALSE),K1088-J1088-휴게시간))</f>
        <v/>
      </c>
      <c r="M1088" s="142" t="str">
        <f>IFERROR(VLOOKUP(Text(A1088,"m월 d일"),양력휴일,2,FALSE),IFERROR(VLOOKUP(Text(B1088,"m월 d일"),음력휴일,2,FALSE),IFERROR(VLOOKUP(A1088,양력지정휴일,2,FALSE), IFERROR(VLOOKUP(B1088,음력지정휴일,2,FALSE), ""))))</f>
        <v/>
      </c>
      <c r="N1088" s="128"/>
      <c r="O1088" s="128" t="str">
        <f>IFERROR(VLOOKUP(N1088,연차지정일수,2,FALSE),"")</f>
        <v/>
      </c>
      <c r="P1088" s="143"/>
      <c r="Q1088" s="2"/>
    </row>
    <row r="1089">
      <c r="A1089" s="129">
        <v>45284.0</v>
      </c>
      <c r="B1089" s="129">
        <v>45242.0</v>
      </c>
      <c r="C1089" s="128">
        <v>2023.0</v>
      </c>
      <c r="D1089" s="128">
        <v>12.0</v>
      </c>
      <c r="E1089" s="128">
        <v>3.0</v>
      </c>
      <c r="F1089" s="128">
        <v>2023.0</v>
      </c>
      <c r="G1089" s="128">
        <v>12.0</v>
      </c>
      <c r="H1089" s="128">
        <v>24.0</v>
      </c>
      <c r="I1089" s="128" t="s">
        <v>156</v>
      </c>
      <c r="J1089" s="99"/>
      <c r="K1089" s="99"/>
      <c r="L1089" s="141" t="str">
        <f>IF(J1089-K1089=0,,IFERROR(K1089-J1089-휴게시간-VLOOKUP(A1089,지정휴게시간,2,FALSE),K1089-J1089-휴게시간))</f>
        <v/>
      </c>
      <c r="M1089" s="142" t="str">
        <f>IFERROR(VLOOKUP(Text(A1089,"m월 d일"),양력휴일,2,FALSE),IFERROR(VLOOKUP(Text(B1089,"m월 d일"),음력휴일,2,FALSE),IFERROR(VLOOKUP(A1089,양력지정휴일,2,FALSE), IFERROR(VLOOKUP(B1089,음력지정휴일,2,FALSE), ""))))</f>
        <v/>
      </c>
      <c r="N1089" s="128"/>
      <c r="O1089" s="128" t="str">
        <f>IFERROR(VLOOKUP(N1089,연차지정일수,2,FALSE),"")</f>
        <v/>
      </c>
      <c r="P1089" s="143"/>
      <c r="Q1089" s="2"/>
    </row>
    <row r="1090">
      <c r="A1090" s="129">
        <v>45285.0</v>
      </c>
      <c r="B1090" s="129">
        <v>45243.0</v>
      </c>
      <c r="C1090" s="128">
        <v>2023.0</v>
      </c>
      <c r="D1090" s="128">
        <v>12.0</v>
      </c>
      <c r="E1090" s="128">
        <v>4.0</v>
      </c>
      <c r="F1090" s="128">
        <v>2023.0</v>
      </c>
      <c r="G1090" s="128">
        <v>12.0</v>
      </c>
      <c r="H1090" s="128">
        <v>25.0</v>
      </c>
      <c r="I1090" s="128" t="s">
        <v>83</v>
      </c>
      <c r="J1090" s="99"/>
      <c r="K1090" s="99"/>
      <c r="L1090" s="141" t="str">
        <f>IF(J1090-K1090=0,,IFERROR(K1090-J1090-휴게시간-VLOOKUP(A1090,지정휴게시간,2,FALSE),K1090-J1090-휴게시간))</f>
        <v/>
      </c>
      <c r="M1090" s="142" t="str">
        <f>IFERROR(VLOOKUP(Text(A1090,"m월 d일"),양력휴일,2,FALSE),IFERROR(VLOOKUP(Text(B1090,"m월 d일"),음력휴일,2,FALSE),IFERROR(VLOOKUP(A1090,양력지정휴일,2,FALSE), IFERROR(VLOOKUP(B1090,음력지정휴일,2,FALSE), ""))))</f>
        <v>기독탄신일</v>
      </c>
      <c r="N1090" s="128"/>
      <c r="O1090" s="128" t="str">
        <f>IFERROR(VLOOKUP(N1090,연차지정일수,2,FALSE),"")</f>
        <v/>
      </c>
      <c r="P1090" s="143"/>
      <c r="Q1090" s="2"/>
    </row>
    <row r="1091">
      <c r="A1091" s="129">
        <v>45286.0</v>
      </c>
      <c r="B1091" s="129">
        <v>45244.0</v>
      </c>
      <c r="C1091" s="128">
        <v>2023.0</v>
      </c>
      <c r="D1091" s="128">
        <v>12.0</v>
      </c>
      <c r="E1091" s="128">
        <v>4.0</v>
      </c>
      <c r="F1091" s="128">
        <v>2023.0</v>
      </c>
      <c r="G1091" s="128">
        <v>12.0</v>
      </c>
      <c r="H1091" s="128">
        <v>26.0</v>
      </c>
      <c r="I1091" s="128" t="s">
        <v>160</v>
      </c>
      <c r="J1091" s="99"/>
      <c r="K1091" s="99"/>
      <c r="L1091" s="141" t="str">
        <f>IF(J1091-K1091=0,,IFERROR(K1091-J1091-휴게시간-VLOOKUP(A1091,지정휴게시간,2,FALSE),K1091-J1091-휴게시간))</f>
        <v/>
      </c>
      <c r="M1091" s="142" t="str">
        <f>IFERROR(VLOOKUP(Text(A1091,"m월 d일"),양력휴일,2,FALSE),IFERROR(VLOOKUP(Text(B1091,"m월 d일"),음력휴일,2,FALSE),IFERROR(VLOOKUP(A1091,양력지정휴일,2,FALSE), IFERROR(VLOOKUP(B1091,음력지정휴일,2,FALSE), ""))))</f>
        <v/>
      </c>
      <c r="N1091" s="128"/>
      <c r="O1091" s="128" t="str">
        <f>IFERROR(VLOOKUP(N1091,연차지정일수,2,FALSE),"")</f>
        <v/>
      </c>
      <c r="P1091" s="143"/>
      <c r="Q1091" s="2"/>
    </row>
    <row r="1092">
      <c r="A1092" s="129">
        <v>45287.0</v>
      </c>
      <c r="B1092" s="129">
        <v>45245.0</v>
      </c>
      <c r="C1092" s="128">
        <v>2023.0</v>
      </c>
      <c r="D1092" s="128">
        <v>12.0</v>
      </c>
      <c r="E1092" s="128">
        <v>4.0</v>
      </c>
      <c r="F1092" s="128">
        <v>2023.0</v>
      </c>
      <c r="G1092" s="128">
        <v>12.0</v>
      </c>
      <c r="H1092" s="128">
        <v>27.0</v>
      </c>
      <c r="I1092" s="128" t="s">
        <v>161</v>
      </c>
      <c r="J1092" s="99"/>
      <c r="K1092" s="99"/>
      <c r="L1092" s="141" t="str">
        <f>IF(J1092-K1092=0,,IFERROR(K1092-J1092-휴게시간-VLOOKUP(A1092,지정휴게시간,2,FALSE),K1092-J1092-휴게시간))</f>
        <v/>
      </c>
      <c r="M1092" s="142" t="str">
        <f>IFERROR(VLOOKUP(Text(A1092,"m월 d일"),양력휴일,2,FALSE),IFERROR(VLOOKUP(Text(B1092,"m월 d일"),음력휴일,2,FALSE),IFERROR(VLOOKUP(A1092,양력지정휴일,2,FALSE), IFERROR(VLOOKUP(B1092,음력지정휴일,2,FALSE), ""))))</f>
        <v/>
      </c>
      <c r="N1092" s="128"/>
      <c r="O1092" s="128" t="str">
        <f>IFERROR(VLOOKUP(N1092,연차지정일수,2,FALSE),"")</f>
        <v/>
      </c>
      <c r="P1092" s="143"/>
      <c r="Q1092" s="2"/>
    </row>
    <row r="1093">
      <c r="A1093" s="129">
        <v>45288.0</v>
      </c>
      <c r="B1093" s="129">
        <v>45246.0</v>
      </c>
      <c r="C1093" s="128">
        <v>2023.0</v>
      </c>
      <c r="D1093" s="128">
        <v>12.0</v>
      </c>
      <c r="E1093" s="128">
        <v>4.0</v>
      </c>
      <c r="F1093" s="128">
        <v>2023.0</v>
      </c>
      <c r="G1093" s="128">
        <v>12.0</v>
      </c>
      <c r="H1093" s="128">
        <v>28.0</v>
      </c>
      <c r="I1093" s="128" t="s">
        <v>162</v>
      </c>
      <c r="J1093" s="99"/>
      <c r="K1093" s="99"/>
      <c r="L1093" s="141" t="str">
        <f>IF(J1093-K1093=0,,IFERROR(K1093-J1093-휴게시간-VLOOKUP(A1093,지정휴게시간,2,FALSE),K1093-J1093-휴게시간))</f>
        <v/>
      </c>
      <c r="M1093" s="142" t="str">
        <f>IFERROR(VLOOKUP(Text(A1093,"m월 d일"),양력휴일,2,FALSE),IFERROR(VLOOKUP(Text(B1093,"m월 d일"),음력휴일,2,FALSE),IFERROR(VLOOKUP(A1093,양력지정휴일,2,FALSE), IFERROR(VLOOKUP(B1093,음력지정휴일,2,FALSE), ""))))</f>
        <v/>
      </c>
      <c r="N1093" s="128"/>
      <c r="O1093" s="128" t="str">
        <f>IFERROR(VLOOKUP(N1093,연차지정일수,2,FALSE),"")</f>
        <v/>
      </c>
      <c r="P1093" s="143"/>
      <c r="Q1093" s="2"/>
    </row>
    <row r="1094">
      <c r="A1094" s="129">
        <v>45289.0</v>
      </c>
      <c r="B1094" s="129">
        <v>45247.0</v>
      </c>
      <c r="C1094" s="128">
        <v>2023.0</v>
      </c>
      <c r="D1094" s="128">
        <v>12.0</v>
      </c>
      <c r="E1094" s="128">
        <v>4.0</v>
      </c>
      <c r="F1094" s="128">
        <v>2023.0</v>
      </c>
      <c r="G1094" s="128">
        <v>12.0</v>
      </c>
      <c r="H1094" s="128">
        <v>29.0</v>
      </c>
      <c r="I1094" s="128" t="s">
        <v>158</v>
      </c>
      <c r="J1094" s="99"/>
      <c r="K1094" s="99"/>
      <c r="L1094" s="141" t="str">
        <f>IF(J1094-K1094=0,,IFERROR(K1094-J1094-휴게시간-VLOOKUP(A1094,지정휴게시간,2,FALSE),K1094-J1094-휴게시간))</f>
        <v/>
      </c>
      <c r="M1094" s="142" t="str">
        <f>IFERROR(VLOOKUP(Text(A1094,"m월 d일"),양력휴일,2,FALSE),IFERROR(VLOOKUP(Text(B1094,"m월 d일"),음력휴일,2,FALSE),IFERROR(VLOOKUP(A1094,양력지정휴일,2,FALSE), IFERROR(VLOOKUP(B1094,음력지정휴일,2,FALSE), ""))))</f>
        <v/>
      </c>
      <c r="N1094" s="128"/>
      <c r="O1094" s="128" t="str">
        <f>IFERROR(VLOOKUP(N1094,연차지정일수,2,FALSE),"")</f>
        <v/>
      </c>
      <c r="P1094" s="143"/>
      <c r="Q1094" s="2"/>
    </row>
    <row r="1095">
      <c r="A1095" s="129">
        <v>45290.0</v>
      </c>
      <c r="B1095" s="129">
        <v>45248.0</v>
      </c>
      <c r="C1095" s="128">
        <v>2023.0</v>
      </c>
      <c r="D1095" s="128">
        <v>12.0</v>
      </c>
      <c r="E1095" s="128">
        <v>4.0</v>
      </c>
      <c r="F1095" s="128">
        <v>2023.0</v>
      </c>
      <c r="G1095" s="128">
        <v>12.0</v>
      </c>
      <c r="H1095" s="128">
        <v>30.0</v>
      </c>
      <c r="I1095" s="128" t="s">
        <v>159</v>
      </c>
      <c r="J1095" s="99"/>
      <c r="K1095" s="99"/>
      <c r="L1095" s="141" t="str">
        <f>IF(J1095-K1095=0,,IFERROR(K1095-J1095-휴게시간-VLOOKUP(A1095,지정휴게시간,2,FALSE),K1095-J1095-휴게시간))</f>
        <v/>
      </c>
      <c r="M1095" s="142" t="str">
        <f>IFERROR(VLOOKUP(Text(A1095,"m월 d일"),양력휴일,2,FALSE),IFERROR(VLOOKUP(Text(B1095,"m월 d일"),음력휴일,2,FALSE),IFERROR(VLOOKUP(A1095,양력지정휴일,2,FALSE), IFERROR(VLOOKUP(B1095,음력지정휴일,2,FALSE), ""))))</f>
        <v/>
      </c>
      <c r="N1095" s="128"/>
      <c r="O1095" s="128" t="str">
        <f>IFERROR(VLOOKUP(N1095,연차지정일수,2,FALSE),"")</f>
        <v/>
      </c>
      <c r="P1095" s="143"/>
      <c r="Q1095" s="2"/>
    </row>
    <row r="1096">
      <c r="A1096" s="129">
        <v>45291.0</v>
      </c>
      <c r="B1096" s="129">
        <v>45249.0</v>
      </c>
      <c r="C1096" s="128">
        <v>2023.0</v>
      </c>
      <c r="D1096" s="128">
        <v>12.0</v>
      </c>
      <c r="E1096" s="128">
        <v>4.0</v>
      </c>
      <c r="F1096" s="128">
        <v>2023.0</v>
      </c>
      <c r="G1096" s="128">
        <v>12.0</v>
      </c>
      <c r="H1096" s="128">
        <v>31.0</v>
      </c>
      <c r="I1096" s="128" t="s">
        <v>156</v>
      </c>
      <c r="J1096" s="99"/>
      <c r="K1096" s="99"/>
      <c r="L1096" s="141" t="str">
        <f>IF(J1096-K1096=0,,IFERROR(K1096-J1096-휴게시간-VLOOKUP(A1096,지정휴게시간,2,FALSE),K1096-J1096-휴게시간))</f>
        <v/>
      </c>
      <c r="M1096" s="142" t="str">
        <f>IFERROR(VLOOKUP(Text(A1096,"m월 d일"),양력휴일,2,FALSE),IFERROR(VLOOKUP(Text(B1096,"m월 d일"),음력휴일,2,FALSE),IFERROR(VLOOKUP(A1096,양력지정휴일,2,FALSE), IFERROR(VLOOKUP(B1096,음력지정휴일,2,FALSE), ""))))</f>
        <v/>
      </c>
      <c r="N1096" s="128"/>
      <c r="O1096" s="128" t="str">
        <f>IFERROR(VLOOKUP(N1096,연차지정일수,2,FALSE),"")</f>
        <v/>
      </c>
      <c r="P1096" s="143"/>
      <c r="Q1096" s="2"/>
    </row>
    <row r="1097">
      <c r="A1097" s="129">
        <v>45292.0</v>
      </c>
      <c r="B1097" s="129">
        <v>45250.0</v>
      </c>
      <c r="C1097" s="128">
        <v>2023.0</v>
      </c>
      <c r="D1097" s="128">
        <v>12.0</v>
      </c>
      <c r="E1097" s="128">
        <v>1.0</v>
      </c>
      <c r="F1097" s="128">
        <v>2024.0</v>
      </c>
      <c r="G1097" s="128">
        <v>1.0</v>
      </c>
      <c r="H1097" s="128">
        <v>1.0</v>
      </c>
      <c r="I1097" s="128" t="s">
        <v>83</v>
      </c>
      <c r="J1097" s="99"/>
      <c r="K1097" s="99"/>
      <c r="L1097" s="141" t="str">
        <f>IF(J1097-K1097=0,,IFERROR(K1097-J1097-휴게시간-VLOOKUP(A1097,지정휴게시간,2,FALSE),K1097-J1097-휴게시간))</f>
        <v/>
      </c>
      <c r="M1097" s="142" t="str">
        <f>IFERROR(VLOOKUP(Text(A1097,"m월 d일"),양력휴일,2,FALSE),IFERROR(VLOOKUP(Text(B1097,"m월 d일"),음력휴일,2,FALSE),IFERROR(VLOOKUP(A1097,양력지정휴일,2,FALSE), IFERROR(VLOOKUP(B1097,음력지정휴일,2,FALSE), ""))))</f>
        <v>신정</v>
      </c>
      <c r="N1097" s="128"/>
      <c r="O1097" s="128" t="str">
        <f>IFERROR(VLOOKUP(N1097,연차지정일수,2,FALSE),"")</f>
        <v/>
      </c>
      <c r="P1097" s="143"/>
      <c r="Q1097" s="2"/>
    </row>
    <row r="1098">
      <c r="A1098" s="129">
        <v>45293.0</v>
      </c>
      <c r="B1098" s="129">
        <v>45251.0</v>
      </c>
      <c r="C1098" s="128">
        <v>2023.0</v>
      </c>
      <c r="D1098" s="128">
        <v>12.0</v>
      </c>
      <c r="E1098" s="128">
        <v>1.0</v>
      </c>
      <c r="F1098" s="128">
        <v>2024.0</v>
      </c>
      <c r="G1098" s="128">
        <v>1.0</v>
      </c>
      <c r="H1098" s="128">
        <v>2.0</v>
      </c>
      <c r="I1098" s="128" t="s">
        <v>160</v>
      </c>
      <c r="J1098" s="99"/>
      <c r="K1098" s="99"/>
      <c r="L1098" s="141" t="str">
        <f>IF(J1098-K1098=0,,IFERROR(K1098-J1098-휴게시간-VLOOKUP(A1098,지정휴게시간,2,FALSE),K1098-J1098-휴게시간))</f>
        <v/>
      </c>
      <c r="M1098" s="142" t="str">
        <f>IFERROR(VLOOKUP(Text(A1098,"m월 d일"),양력휴일,2,FALSE),IFERROR(VLOOKUP(Text(B1098,"m월 d일"),음력휴일,2,FALSE),IFERROR(VLOOKUP(A1098,양력지정휴일,2,FALSE), IFERROR(VLOOKUP(B1098,음력지정휴일,2,FALSE), ""))))</f>
        <v/>
      </c>
      <c r="N1098" s="128"/>
      <c r="O1098" s="128" t="str">
        <f>IFERROR(VLOOKUP(N1098,연차지정일수,2,FALSE),"")</f>
        <v/>
      </c>
      <c r="P1098" s="143"/>
      <c r="Q1098" s="2"/>
    </row>
    <row r="1099">
      <c r="A1099" s="129">
        <v>45294.0</v>
      </c>
      <c r="B1099" s="129">
        <v>45252.0</v>
      </c>
      <c r="C1099" s="128">
        <v>2023.0</v>
      </c>
      <c r="D1099" s="128">
        <v>12.0</v>
      </c>
      <c r="E1099" s="128">
        <v>1.0</v>
      </c>
      <c r="F1099" s="128">
        <v>2024.0</v>
      </c>
      <c r="G1099" s="128">
        <v>1.0</v>
      </c>
      <c r="H1099" s="128">
        <v>3.0</v>
      </c>
      <c r="I1099" s="128" t="s">
        <v>161</v>
      </c>
      <c r="J1099" s="99"/>
      <c r="K1099" s="99"/>
      <c r="L1099" s="141" t="str">
        <f>IF(J1099-K1099=0,,IFERROR(K1099-J1099-휴게시간-VLOOKUP(A1099,지정휴게시간,2,FALSE),K1099-J1099-휴게시간))</f>
        <v/>
      </c>
      <c r="M1099" s="142" t="str">
        <f>IFERROR(VLOOKUP(Text(A1099,"m월 d일"),양력휴일,2,FALSE),IFERROR(VLOOKUP(Text(B1099,"m월 d일"),음력휴일,2,FALSE),IFERROR(VLOOKUP(A1099,양력지정휴일,2,FALSE), IFERROR(VLOOKUP(B1099,음력지정휴일,2,FALSE), ""))))</f>
        <v/>
      </c>
      <c r="N1099" s="128"/>
      <c r="O1099" s="128" t="str">
        <f>IFERROR(VLOOKUP(N1099,연차지정일수,2,FALSE),"")</f>
        <v/>
      </c>
      <c r="P1099" s="143"/>
      <c r="Q1099" s="2"/>
    </row>
    <row r="1100">
      <c r="A1100" s="129">
        <v>45295.0</v>
      </c>
      <c r="B1100" s="129">
        <v>45253.0</v>
      </c>
      <c r="C1100" s="128">
        <v>2023.0</v>
      </c>
      <c r="D1100" s="128">
        <v>12.0</v>
      </c>
      <c r="E1100" s="128">
        <v>1.0</v>
      </c>
      <c r="F1100" s="128">
        <v>2024.0</v>
      </c>
      <c r="G1100" s="128">
        <v>1.0</v>
      </c>
      <c r="H1100" s="128">
        <v>4.0</v>
      </c>
      <c r="I1100" s="128" t="s">
        <v>162</v>
      </c>
      <c r="J1100" s="99"/>
      <c r="K1100" s="99"/>
      <c r="L1100" s="141" t="str">
        <f>IF(J1100-K1100=0,,IFERROR(K1100-J1100-휴게시간-VLOOKUP(A1100,지정휴게시간,2,FALSE),K1100-J1100-휴게시간))</f>
        <v/>
      </c>
      <c r="M1100" s="142" t="str">
        <f>IFERROR(VLOOKUP(Text(A1100,"m월 d일"),양력휴일,2,FALSE),IFERROR(VLOOKUP(Text(B1100,"m월 d일"),음력휴일,2,FALSE),IFERROR(VLOOKUP(A1100,양력지정휴일,2,FALSE), IFERROR(VLOOKUP(B1100,음력지정휴일,2,FALSE), ""))))</f>
        <v/>
      </c>
      <c r="N1100" s="128"/>
      <c r="O1100" s="128" t="str">
        <f>IFERROR(VLOOKUP(N1100,연차지정일수,2,FALSE),"")</f>
        <v/>
      </c>
      <c r="P1100" s="143"/>
      <c r="Q1100" s="2"/>
    </row>
    <row r="1101">
      <c r="A1101" s="129">
        <v>45296.0</v>
      </c>
      <c r="B1101" s="129">
        <v>45254.0</v>
      </c>
      <c r="C1101" s="128">
        <v>2023.0</v>
      </c>
      <c r="D1101" s="128">
        <v>12.0</v>
      </c>
      <c r="E1101" s="128">
        <v>1.0</v>
      </c>
      <c r="F1101" s="128">
        <v>2024.0</v>
      </c>
      <c r="G1101" s="128">
        <v>1.0</v>
      </c>
      <c r="H1101" s="128">
        <v>5.0</v>
      </c>
      <c r="I1101" s="128" t="s">
        <v>158</v>
      </c>
      <c r="J1101" s="99"/>
      <c r="K1101" s="99"/>
      <c r="L1101" s="141" t="str">
        <f>IF(J1101-K1101=0,,IFERROR(K1101-J1101-휴게시간-VLOOKUP(A1101,지정휴게시간,2,FALSE),K1101-J1101-휴게시간))</f>
        <v/>
      </c>
      <c r="M1101" s="142" t="str">
        <f>IFERROR(VLOOKUP(Text(A1101,"m월 d일"),양력휴일,2,FALSE),IFERROR(VLOOKUP(Text(B1101,"m월 d일"),음력휴일,2,FALSE),IFERROR(VLOOKUP(A1101,양력지정휴일,2,FALSE), IFERROR(VLOOKUP(B1101,음력지정휴일,2,FALSE), ""))))</f>
        <v/>
      </c>
      <c r="N1101" s="128"/>
      <c r="O1101" s="128" t="str">
        <f>IFERROR(VLOOKUP(N1101,연차지정일수,2,FALSE),"")</f>
        <v/>
      </c>
      <c r="P1101" s="143"/>
      <c r="Q1101" s="2"/>
    </row>
    <row r="1102">
      <c r="A1102" s="129">
        <v>45297.0</v>
      </c>
      <c r="B1102" s="129">
        <v>45255.0</v>
      </c>
      <c r="C1102" s="128">
        <v>2023.0</v>
      </c>
      <c r="D1102" s="128">
        <v>12.0</v>
      </c>
      <c r="E1102" s="128">
        <v>1.0</v>
      </c>
      <c r="F1102" s="128">
        <v>2024.0</v>
      </c>
      <c r="G1102" s="128">
        <v>1.0</v>
      </c>
      <c r="H1102" s="128">
        <v>6.0</v>
      </c>
      <c r="I1102" s="128" t="s">
        <v>159</v>
      </c>
      <c r="J1102" s="99"/>
      <c r="K1102" s="99"/>
      <c r="L1102" s="141" t="str">
        <f>IF(J1102-K1102=0,,IFERROR(K1102-J1102-휴게시간-VLOOKUP(A1102,지정휴게시간,2,FALSE),K1102-J1102-휴게시간))</f>
        <v/>
      </c>
      <c r="M1102" s="142" t="str">
        <f>IFERROR(VLOOKUP(Text(A1102,"m월 d일"),양력휴일,2,FALSE),IFERROR(VLOOKUP(Text(B1102,"m월 d일"),음력휴일,2,FALSE),IFERROR(VLOOKUP(A1102,양력지정휴일,2,FALSE), IFERROR(VLOOKUP(B1102,음력지정휴일,2,FALSE), ""))))</f>
        <v/>
      </c>
      <c r="N1102" s="128"/>
      <c r="O1102" s="128" t="str">
        <f>IFERROR(VLOOKUP(N1102,연차지정일수,2,FALSE),"")</f>
        <v/>
      </c>
      <c r="P1102" s="143"/>
      <c r="Q1102" s="2"/>
    </row>
    <row r="1103">
      <c r="A1103" s="129">
        <v>45298.0</v>
      </c>
      <c r="B1103" s="129">
        <v>45256.0</v>
      </c>
      <c r="C1103" s="128">
        <v>2023.0</v>
      </c>
      <c r="D1103" s="128">
        <v>12.0</v>
      </c>
      <c r="E1103" s="128">
        <v>1.0</v>
      </c>
      <c r="F1103" s="128">
        <v>2024.0</v>
      </c>
      <c r="G1103" s="128">
        <v>1.0</v>
      </c>
      <c r="H1103" s="128">
        <v>7.0</v>
      </c>
      <c r="I1103" s="128" t="s">
        <v>156</v>
      </c>
      <c r="J1103" s="99"/>
      <c r="K1103" s="99"/>
      <c r="L1103" s="141" t="str">
        <f>IF(J1103-K1103=0,,IFERROR(K1103-J1103-휴게시간-VLOOKUP(A1103,지정휴게시간,2,FALSE),K1103-J1103-휴게시간))</f>
        <v/>
      </c>
      <c r="M1103" s="142" t="str">
        <f>IFERROR(VLOOKUP(Text(A1103,"m월 d일"),양력휴일,2,FALSE),IFERROR(VLOOKUP(Text(B1103,"m월 d일"),음력휴일,2,FALSE),IFERROR(VLOOKUP(A1103,양력지정휴일,2,FALSE), IFERROR(VLOOKUP(B1103,음력지정휴일,2,FALSE), ""))))</f>
        <v/>
      </c>
      <c r="N1103" s="128"/>
      <c r="O1103" s="128" t="str">
        <f>IFERROR(VLOOKUP(N1103,연차지정일수,2,FALSE),"")</f>
        <v/>
      </c>
      <c r="P1103" s="143"/>
      <c r="Q1103" s="2"/>
    </row>
    <row r="1104">
      <c r="A1104" s="129">
        <v>45299.0</v>
      </c>
      <c r="B1104" s="129">
        <v>45257.0</v>
      </c>
      <c r="C1104" s="128">
        <v>2024.0</v>
      </c>
      <c r="D1104" s="128">
        <v>1.0</v>
      </c>
      <c r="E1104" s="128">
        <v>2.0</v>
      </c>
      <c r="F1104" s="128">
        <v>2024.0</v>
      </c>
      <c r="G1104" s="128">
        <v>1.0</v>
      </c>
      <c r="H1104" s="128">
        <v>8.0</v>
      </c>
      <c r="I1104" s="128" t="s">
        <v>83</v>
      </c>
      <c r="J1104" s="99"/>
      <c r="K1104" s="99"/>
      <c r="L1104" s="141" t="str">
        <f>IF(J1104-K1104=0,,IFERROR(K1104-J1104-휴게시간-VLOOKUP(A1104,지정휴게시간,2,FALSE),K1104-J1104-휴게시간))</f>
        <v/>
      </c>
      <c r="M1104" s="142" t="str">
        <f>IFERROR(VLOOKUP(Text(A1104,"m월 d일"),양력휴일,2,FALSE),IFERROR(VLOOKUP(Text(B1104,"m월 d일"),음력휴일,2,FALSE),IFERROR(VLOOKUP(A1104,양력지정휴일,2,FALSE), IFERROR(VLOOKUP(B1104,음력지정휴일,2,FALSE), ""))))</f>
        <v/>
      </c>
      <c r="N1104" s="128"/>
      <c r="O1104" s="128" t="str">
        <f>IFERROR(VLOOKUP(N1104,연차지정일수,2,FALSE),"")</f>
        <v/>
      </c>
      <c r="P1104" s="143"/>
      <c r="Q1104" s="2"/>
    </row>
    <row r="1105">
      <c r="A1105" s="129">
        <v>45300.0</v>
      </c>
      <c r="B1105" s="129">
        <v>45258.0</v>
      </c>
      <c r="C1105" s="128">
        <v>2024.0</v>
      </c>
      <c r="D1105" s="128">
        <v>1.0</v>
      </c>
      <c r="E1105" s="128">
        <v>2.0</v>
      </c>
      <c r="F1105" s="128">
        <v>2024.0</v>
      </c>
      <c r="G1105" s="128">
        <v>1.0</v>
      </c>
      <c r="H1105" s="128">
        <v>9.0</v>
      </c>
      <c r="I1105" s="128" t="s">
        <v>160</v>
      </c>
      <c r="J1105" s="99"/>
      <c r="K1105" s="99"/>
      <c r="L1105" s="141" t="str">
        <f>IF(J1105-K1105=0,,IFERROR(K1105-J1105-휴게시간-VLOOKUP(A1105,지정휴게시간,2,FALSE),K1105-J1105-휴게시간))</f>
        <v/>
      </c>
      <c r="M1105" s="142" t="str">
        <f>IFERROR(VLOOKUP(Text(A1105,"m월 d일"),양력휴일,2,FALSE),IFERROR(VLOOKUP(Text(B1105,"m월 d일"),음력휴일,2,FALSE),IFERROR(VLOOKUP(A1105,양력지정휴일,2,FALSE), IFERROR(VLOOKUP(B1105,음력지정휴일,2,FALSE), ""))))</f>
        <v/>
      </c>
      <c r="N1105" s="128"/>
      <c r="O1105" s="128" t="str">
        <f>IFERROR(VLOOKUP(N1105,연차지정일수,2,FALSE),"")</f>
        <v/>
      </c>
      <c r="P1105" s="143"/>
      <c r="Q1105" s="2"/>
    </row>
    <row r="1106">
      <c r="A1106" s="129">
        <v>45301.0</v>
      </c>
      <c r="B1106" s="129">
        <v>45259.0</v>
      </c>
      <c r="C1106" s="128">
        <v>2024.0</v>
      </c>
      <c r="D1106" s="128">
        <v>1.0</v>
      </c>
      <c r="E1106" s="128">
        <v>2.0</v>
      </c>
      <c r="F1106" s="128">
        <v>2024.0</v>
      </c>
      <c r="G1106" s="128">
        <v>1.0</v>
      </c>
      <c r="H1106" s="128">
        <v>10.0</v>
      </c>
      <c r="I1106" s="128" t="s">
        <v>161</v>
      </c>
      <c r="J1106" s="99"/>
      <c r="K1106" s="99"/>
      <c r="L1106" s="141" t="str">
        <f>IF(J1106-K1106=0,,IFERROR(K1106-J1106-휴게시간-VLOOKUP(A1106,지정휴게시간,2,FALSE),K1106-J1106-휴게시간))</f>
        <v/>
      </c>
      <c r="M1106" s="142" t="str">
        <f>IFERROR(VLOOKUP(Text(A1106,"m월 d일"),양력휴일,2,FALSE),IFERROR(VLOOKUP(Text(B1106,"m월 d일"),음력휴일,2,FALSE),IFERROR(VLOOKUP(A1106,양력지정휴일,2,FALSE), IFERROR(VLOOKUP(B1106,음력지정휴일,2,FALSE), ""))))</f>
        <v/>
      </c>
      <c r="N1106" s="128"/>
      <c r="O1106" s="128" t="str">
        <f>IFERROR(VLOOKUP(N1106,연차지정일수,2,FALSE),"")</f>
        <v/>
      </c>
      <c r="P1106" s="143"/>
      <c r="Q1106" s="2"/>
    </row>
    <row r="1107">
      <c r="A1107" s="129">
        <v>45302.0</v>
      </c>
      <c r="B1107" s="129">
        <v>45261.0</v>
      </c>
      <c r="C1107" s="128">
        <v>2024.0</v>
      </c>
      <c r="D1107" s="128">
        <v>1.0</v>
      </c>
      <c r="E1107" s="128">
        <v>2.0</v>
      </c>
      <c r="F1107" s="128">
        <v>2024.0</v>
      </c>
      <c r="G1107" s="128">
        <v>1.0</v>
      </c>
      <c r="H1107" s="128">
        <v>11.0</v>
      </c>
      <c r="I1107" s="128" t="s">
        <v>162</v>
      </c>
      <c r="J1107" s="99"/>
      <c r="K1107" s="99"/>
      <c r="L1107" s="141" t="str">
        <f>IF(J1107-K1107=0,,IFERROR(K1107-J1107-휴게시간-VLOOKUP(A1107,지정휴게시간,2,FALSE),K1107-J1107-휴게시간))</f>
        <v/>
      </c>
      <c r="M1107" s="142" t="str">
        <f>IFERROR(VLOOKUP(Text(A1107,"m월 d일"),양력휴일,2,FALSE),IFERROR(VLOOKUP(Text(B1107,"m월 d일"),음력휴일,2,FALSE),IFERROR(VLOOKUP(A1107,양력지정휴일,2,FALSE), IFERROR(VLOOKUP(B1107,음력지정휴일,2,FALSE), ""))))</f>
        <v/>
      </c>
      <c r="N1107" s="128"/>
      <c r="O1107" s="128" t="str">
        <f>IFERROR(VLOOKUP(N1107,연차지정일수,2,FALSE),"")</f>
        <v/>
      </c>
      <c r="P1107" s="143"/>
      <c r="Q1107" s="2"/>
    </row>
    <row r="1108">
      <c r="A1108" s="129">
        <v>45303.0</v>
      </c>
      <c r="B1108" s="129">
        <v>45262.0</v>
      </c>
      <c r="C1108" s="128">
        <v>2024.0</v>
      </c>
      <c r="D1108" s="128">
        <v>1.0</v>
      </c>
      <c r="E1108" s="128">
        <v>2.0</v>
      </c>
      <c r="F1108" s="128">
        <v>2024.0</v>
      </c>
      <c r="G1108" s="128">
        <v>1.0</v>
      </c>
      <c r="H1108" s="128">
        <v>12.0</v>
      </c>
      <c r="I1108" s="128" t="s">
        <v>158</v>
      </c>
      <c r="J1108" s="99"/>
      <c r="K1108" s="99"/>
      <c r="L1108" s="141" t="str">
        <f>IF(J1108-K1108=0,,IFERROR(K1108-J1108-휴게시간-VLOOKUP(A1108,지정휴게시간,2,FALSE),K1108-J1108-휴게시간))</f>
        <v/>
      </c>
      <c r="M1108" s="142" t="str">
        <f>IFERROR(VLOOKUP(Text(A1108,"m월 d일"),양력휴일,2,FALSE),IFERROR(VLOOKUP(Text(B1108,"m월 d일"),음력휴일,2,FALSE),IFERROR(VLOOKUP(A1108,양력지정휴일,2,FALSE), IFERROR(VLOOKUP(B1108,음력지정휴일,2,FALSE), ""))))</f>
        <v/>
      </c>
      <c r="N1108" s="128"/>
      <c r="O1108" s="128" t="str">
        <f>IFERROR(VLOOKUP(N1108,연차지정일수,2,FALSE),"")</f>
        <v/>
      </c>
      <c r="P1108" s="143"/>
      <c r="Q1108" s="2"/>
    </row>
    <row r="1109">
      <c r="A1109" s="129">
        <v>45304.0</v>
      </c>
      <c r="B1109" s="129">
        <v>45263.0</v>
      </c>
      <c r="C1109" s="128">
        <v>2024.0</v>
      </c>
      <c r="D1109" s="128">
        <v>1.0</v>
      </c>
      <c r="E1109" s="128">
        <v>2.0</v>
      </c>
      <c r="F1109" s="128">
        <v>2024.0</v>
      </c>
      <c r="G1109" s="128">
        <v>1.0</v>
      </c>
      <c r="H1109" s="128">
        <v>13.0</v>
      </c>
      <c r="I1109" s="128" t="s">
        <v>159</v>
      </c>
      <c r="J1109" s="99"/>
      <c r="K1109" s="99"/>
      <c r="L1109" s="141" t="str">
        <f>IF(J1109-K1109=0,,IFERROR(K1109-J1109-휴게시간-VLOOKUP(A1109,지정휴게시간,2,FALSE),K1109-J1109-휴게시간))</f>
        <v/>
      </c>
      <c r="M1109" s="142" t="str">
        <f>IFERROR(VLOOKUP(Text(A1109,"m월 d일"),양력휴일,2,FALSE),IFERROR(VLOOKUP(Text(B1109,"m월 d일"),음력휴일,2,FALSE),IFERROR(VLOOKUP(A1109,양력지정휴일,2,FALSE), IFERROR(VLOOKUP(B1109,음력지정휴일,2,FALSE), ""))))</f>
        <v/>
      </c>
      <c r="N1109" s="128"/>
      <c r="O1109" s="128" t="str">
        <f>IFERROR(VLOOKUP(N1109,연차지정일수,2,FALSE),"")</f>
        <v/>
      </c>
      <c r="P1109" s="143"/>
      <c r="Q1109" s="2"/>
    </row>
    <row r="1110">
      <c r="A1110" s="129">
        <v>45305.0</v>
      </c>
      <c r="B1110" s="129">
        <v>45264.0</v>
      </c>
      <c r="C1110" s="128">
        <v>2024.0</v>
      </c>
      <c r="D1110" s="128">
        <v>1.0</v>
      </c>
      <c r="E1110" s="128">
        <v>2.0</v>
      </c>
      <c r="F1110" s="128">
        <v>2024.0</v>
      </c>
      <c r="G1110" s="128">
        <v>1.0</v>
      </c>
      <c r="H1110" s="128">
        <v>14.0</v>
      </c>
      <c r="I1110" s="128" t="s">
        <v>156</v>
      </c>
      <c r="J1110" s="99"/>
      <c r="K1110" s="99"/>
      <c r="L1110" s="141" t="str">
        <f>IF(J1110-K1110=0,,IFERROR(K1110-J1110-휴게시간-VLOOKUP(A1110,지정휴게시간,2,FALSE),K1110-J1110-휴게시간))</f>
        <v/>
      </c>
      <c r="M1110" s="142" t="str">
        <f>IFERROR(VLOOKUP(Text(A1110,"m월 d일"),양력휴일,2,FALSE),IFERROR(VLOOKUP(Text(B1110,"m월 d일"),음력휴일,2,FALSE),IFERROR(VLOOKUP(A1110,양력지정휴일,2,FALSE), IFERROR(VLOOKUP(B1110,음력지정휴일,2,FALSE), ""))))</f>
        <v/>
      </c>
      <c r="N1110" s="128"/>
      <c r="O1110" s="128" t="str">
        <f>IFERROR(VLOOKUP(N1110,연차지정일수,2,FALSE),"")</f>
        <v/>
      </c>
      <c r="P1110" s="143"/>
      <c r="Q1110" s="2"/>
    </row>
    <row r="1111">
      <c r="A1111" s="129">
        <v>45306.0</v>
      </c>
      <c r="B1111" s="129">
        <v>45265.0</v>
      </c>
      <c r="C1111" s="128">
        <v>2024.0</v>
      </c>
      <c r="D1111" s="128">
        <v>1.0</v>
      </c>
      <c r="E1111" s="128">
        <v>3.0</v>
      </c>
      <c r="F1111" s="128">
        <v>2024.0</v>
      </c>
      <c r="G1111" s="128">
        <v>1.0</v>
      </c>
      <c r="H1111" s="128">
        <v>15.0</v>
      </c>
      <c r="I1111" s="128" t="s">
        <v>83</v>
      </c>
      <c r="J1111" s="99"/>
      <c r="K1111" s="99"/>
      <c r="L1111" s="141" t="str">
        <f>IF(J1111-K1111=0,,IFERROR(K1111-J1111-휴게시간-VLOOKUP(A1111,지정휴게시간,2,FALSE),K1111-J1111-휴게시간))</f>
        <v/>
      </c>
      <c r="M1111" s="142" t="str">
        <f>IFERROR(VLOOKUP(Text(A1111,"m월 d일"),양력휴일,2,FALSE),IFERROR(VLOOKUP(Text(B1111,"m월 d일"),음력휴일,2,FALSE),IFERROR(VLOOKUP(A1111,양력지정휴일,2,FALSE), IFERROR(VLOOKUP(B1111,음력지정휴일,2,FALSE), ""))))</f>
        <v/>
      </c>
      <c r="N1111" s="128"/>
      <c r="O1111" s="128" t="str">
        <f>IFERROR(VLOOKUP(N1111,연차지정일수,2,FALSE),"")</f>
        <v/>
      </c>
      <c r="P1111" s="143"/>
      <c r="Q1111" s="2"/>
    </row>
    <row r="1112">
      <c r="A1112" s="129">
        <v>45307.0</v>
      </c>
      <c r="B1112" s="129">
        <v>45266.0</v>
      </c>
      <c r="C1112" s="128">
        <v>2024.0</v>
      </c>
      <c r="D1112" s="128">
        <v>1.0</v>
      </c>
      <c r="E1112" s="128">
        <v>3.0</v>
      </c>
      <c r="F1112" s="128">
        <v>2024.0</v>
      </c>
      <c r="G1112" s="128">
        <v>1.0</v>
      </c>
      <c r="H1112" s="128">
        <v>16.0</v>
      </c>
      <c r="I1112" s="128" t="s">
        <v>160</v>
      </c>
      <c r="J1112" s="99"/>
      <c r="K1112" s="99"/>
      <c r="L1112" s="141" t="str">
        <f>IF(J1112-K1112=0,,IFERROR(K1112-J1112-휴게시간-VLOOKUP(A1112,지정휴게시간,2,FALSE),K1112-J1112-휴게시간))</f>
        <v/>
      </c>
      <c r="M1112" s="142" t="str">
        <f>IFERROR(VLOOKUP(Text(A1112,"m월 d일"),양력휴일,2,FALSE),IFERROR(VLOOKUP(Text(B1112,"m월 d일"),음력휴일,2,FALSE),IFERROR(VLOOKUP(A1112,양력지정휴일,2,FALSE), IFERROR(VLOOKUP(B1112,음력지정휴일,2,FALSE), ""))))</f>
        <v/>
      </c>
      <c r="N1112" s="128"/>
      <c r="O1112" s="128" t="str">
        <f>IFERROR(VLOOKUP(N1112,연차지정일수,2,FALSE),"")</f>
        <v/>
      </c>
      <c r="P1112" s="143"/>
      <c r="Q1112" s="2"/>
    </row>
    <row r="1113">
      <c r="A1113" s="129">
        <v>45308.0</v>
      </c>
      <c r="B1113" s="129">
        <v>45267.0</v>
      </c>
      <c r="C1113" s="128">
        <v>2024.0</v>
      </c>
      <c r="D1113" s="128">
        <v>1.0</v>
      </c>
      <c r="E1113" s="128">
        <v>3.0</v>
      </c>
      <c r="F1113" s="128">
        <v>2024.0</v>
      </c>
      <c r="G1113" s="128">
        <v>1.0</v>
      </c>
      <c r="H1113" s="128">
        <v>17.0</v>
      </c>
      <c r="I1113" s="128" t="s">
        <v>161</v>
      </c>
      <c r="J1113" s="99"/>
      <c r="K1113" s="99"/>
      <c r="L1113" s="141" t="str">
        <f>IF(J1113-K1113=0,,IFERROR(K1113-J1113-휴게시간-VLOOKUP(A1113,지정휴게시간,2,FALSE),K1113-J1113-휴게시간))</f>
        <v/>
      </c>
      <c r="M1113" s="142" t="str">
        <f>IFERROR(VLOOKUP(Text(A1113,"m월 d일"),양력휴일,2,FALSE),IFERROR(VLOOKUP(Text(B1113,"m월 d일"),음력휴일,2,FALSE),IFERROR(VLOOKUP(A1113,양력지정휴일,2,FALSE), IFERROR(VLOOKUP(B1113,음력지정휴일,2,FALSE), ""))))</f>
        <v/>
      </c>
      <c r="N1113" s="128"/>
      <c r="O1113" s="128" t="str">
        <f>IFERROR(VLOOKUP(N1113,연차지정일수,2,FALSE),"")</f>
        <v/>
      </c>
      <c r="P1113" s="143"/>
      <c r="Q1113" s="2"/>
    </row>
    <row r="1114">
      <c r="A1114" s="129">
        <v>45309.0</v>
      </c>
      <c r="B1114" s="129">
        <v>45268.0</v>
      </c>
      <c r="C1114" s="128">
        <v>2024.0</v>
      </c>
      <c r="D1114" s="128">
        <v>1.0</v>
      </c>
      <c r="E1114" s="128">
        <v>3.0</v>
      </c>
      <c r="F1114" s="128">
        <v>2024.0</v>
      </c>
      <c r="G1114" s="128">
        <v>1.0</v>
      </c>
      <c r="H1114" s="128">
        <v>18.0</v>
      </c>
      <c r="I1114" s="128" t="s">
        <v>162</v>
      </c>
      <c r="J1114" s="99"/>
      <c r="K1114" s="99"/>
      <c r="L1114" s="141" t="str">
        <f>IF(J1114-K1114=0,,IFERROR(K1114-J1114-휴게시간-VLOOKUP(A1114,지정휴게시간,2,FALSE),K1114-J1114-휴게시간))</f>
        <v/>
      </c>
      <c r="M1114" s="142" t="str">
        <f>IFERROR(VLOOKUP(Text(A1114,"m월 d일"),양력휴일,2,FALSE),IFERROR(VLOOKUP(Text(B1114,"m월 d일"),음력휴일,2,FALSE),IFERROR(VLOOKUP(A1114,양력지정휴일,2,FALSE), IFERROR(VLOOKUP(B1114,음력지정휴일,2,FALSE), ""))))</f>
        <v/>
      </c>
      <c r="N1114" s="128"/>
      <c r="O1114" s="128" t="str">
        <f>IFERROR(VLOOKUP(N1114,연차지정일수,2,FALSE),"")</f>
        <v/>
      </c>
      <c r="P1114" s="143"/>
      <c r="Q1114" s="2"/>
    </row>
    <row r="1115">
      <c r="A1115" s="129">
        <v>45310.0</v>
      </c>
      <c r="B1115" s="129">
        <v>45269.0</v>
      </c>
      <c r="C1115" s="128">
        <v>2024.0</v>
      </c>
      <c r="D1115" s="128">
        <v>1.0</v>
      </c>
      <c r="E1115" s="128">
        <v>3.0</v>
      </c>
      <c r="F1115" s="128">
        <v>2024.0</v>
      </c>
      <c r="G1115" s="128">
        <v>1.0</v>
      </c>
      <c r="H1115" s="128">
        <v>19.0</v>
      </c>
      <c r="I1115" s="128" t="s">
        <v>158</v>
      </c>
      <c r="J1115" s="99"/>
      <c r="K1115" s="99"/>
      <c r="L1115" s="141" t="str">
        <f>IF(J1115-K1115=0,,IFERROR(K1115-J1115-휴게시간-VLOOKUP(A1115,지정휴게시간,2,FALSE),K1115-J1115-휴게시간))</f>
        <v/>
      </c>
      <c r="M1115" s="142" t="str">
        <f>IFERROR(VLOOKUP(Text(A1115,"m월 d일"),양력휴일,2,FALSE),IFERROR(VLOOKUP(Text(B1115,"m월 d일"),음력휴일,2,FALSE),IFERROR(VLOOKUP(A1115,양력지정휴일,2,FALSE), IFERROR(VLOOKUP(B1115,음력지정휴일,2,FALSE), ""))))</f>
        <v/>
      </c>
      <c r="N1115" s="128"/>
      <c r="O1115" s="128" t="str">
        <f>IFERROR(VLOOKUP(N1115,연차지정일수,2,FALSE),"")</f>
        <v/>
      </c>
      <c r="P1115" s="143"/>
      <c r="Q1115" s="2"/>
    </row>
    <row r="1116">
      <c r="A1116" s="129">
        <v>45311.0</v>
      </c>
      <c r="B1116" s="129">
        <v>45270.0</v>
      </c>
      <c r="C1116" s="128">
        <v>2024.0</v>
      </c>
      <c r="D1116" s="128">
        <v>1.0</v>
      </c>
      <c r="E1116" s="128">
        <v>3.0</v>
      </c>
      <c r="F1116" s="128">
        <v>2024.0</v>
      </c>
      <c r="G1116" s="128">
        <v>1.0</v>
      </c>
      <c r="H1116" s="128">
        <v>20.0</v>
      </c>
      <c r="I1116" s="128" t="s">
        <v>159</v>
      </c>
      <c r="J1116" s="99"/>
      <c r="K1116" s="99"/>
      <c r="L1116" s="141" t="str">
        <f>IF(J1116-K1116=0,,IFERROR(K1116-J1116-휴게시간-VLOOKUP(A1116,지정휴게시간,2,FALSE),K1116-J1116-휴게시간))</f>
        <v/>
      </c>
      <c r="M1116" s="142" t="str">
        <f>IFERROR(VLOOKUP(Text(A1116,"m월 d일"),양력휴일,2,FALSE),IFERROR(VLOOKUP(Text(B1116,"m월 d일"),음력휴일,2,FALSE),IFERROR(VLOOKUP(A1116,양력지정휴일,2,FALSE), IFERROR(VLOOKUP(B1116,음력지정휴일,2,FALSE), ""))))</f>
        <v/>
      </c>
      <c r="N1116" s="128"/>
      <c r="O1116" s="128" t="str">
        <f>IFERROR(VLOOKUP(N1116,연차지정일수,2,FALSE),"")</f>
        <v/>
      </c>
      <c r="P1116" s="143"/>
      <c r="Q1116" s="2"/>
    </row>
    <row r="1117">
      <c r="A1117" s="129">
        <v>45312.0</v>
      </c>
      <c r="B1117" s="129">
        <v>45271.0</v>
      </c>
      <c r="C1117" s="128">
        <v>2024.0</v>
      </c>
      <c r="D1117" s="128">
        <v>1.0</v>
      </c>
      <c r="E1117" s="128">
        <v>3.0</v>
      </c>
      <c r="F1117" s="128">
        <v>2024.0</v>
      </c>
      <c r="G1117" s="128">
        <v>1.0</v>
      </c>
      <c r="H1117" s="128">
        <v>21.0</v>
      </c>
      <c r="I1117" s="128" t="s">
        <v>156</v>
      </c>
      <c r="J1117" s="99"/>
      <c r="K1117" s="99"/>
      <c r="L1117" s="141" t="str">
        <f>IF(J1117-K1117=0,,IFERROR(K1117-J1117-휴게시간-VLOOKUP(A1117,지정휴게시간,2,FALSE),K1117-J1117-휴게시간))</f>
        <v/>
      </c>
      <c r="M1117" s="142" t="str">
        <f>IFERROR(VLOOKUP(Text(A1117,"m월 d일"),양력휴일,2,FALSE),IFERROR(VLOOKUP(Text(B1117,"m월 d일"),음력휴일,2,FALSE),IFERROR(VLOOKUP(A1117,양력지정휴일,2,FALSE), IFERROR(VLOOKUP(B1117,음력지정휴일,2,FALSE), ""))))</f>
        <v/>
      </c>
      <c r="N1117" s="128"/>
      <c r="O1117" s="128" t="str">
        <f>IFERROR(VLOOKUP(N1117,연차지정일수,2,FALSE),"")</f>
        <v/>
      </c>
      <c r="P1117" s="143"/>
      <c r="Q1117" s="2"/>
    </row>
    <row r="1118">
      <c r="A1118" s="129">
        <v>45313.0</v>
      </c>
      <c r="B1118" s="129">
        <v>45272.0</v>
      </c>
      <c r="C1118" s="128">
        <v>2024.0</v>
      </c>
      <c r="D1118" s="128">
        <v>1.0</v>
      </c>
      <c r="E1118" s="128">
        <v>4.0</v>
      </c>
      <c r="F1118" s="128">
        <v>2024.0</v>
      </c>
      <c r="G1118" s="128">
        <v>1.0</v>
      </c>
      <c r="H1118" s="128">
        <v>22.0</v>
      </c>
      <c r="I1118" s="128" t="s">
        <v>83</v>
      </c>
      <c r="J1118" s="99"/>
      <c r="K1118" s="99"/>
      <c r="L1118" s="141" t="str">
        <f>IF(J1118-K1118=0,,IFERROR(K1118-J1118-휴게시간-VLOOKUP(A1118,지정휴게시간,2,FALSE),K1118-J1118-휴게시간))</f>
        <v/>
      </c>
      <c r="M1118" s="142" t="str">
        <f>IFERROR(VLOOKUP(Text(A1118,"m월 d일"),양력휴일,2,FALSE),IFERROR(VLOOKUP(Text(B1118,"m월 d일"),음력휴일,2,FALSE),IFERROR(VLOOKUP(A1118,양력지정휴일,2,FALSE), IFERROR(VLOOKUP(B1118,음력지정휴일,2,FALSE), ""))))</f>
        <v/>
      </c>
      <c r="N1118" s="128"/>
      <c r="O1118" s="128" t="str">
        <f>IFERROR(VLOOKUP(N1118,연차지정일수,2,FALSE),"")</f>
        <v/>
      </c>
      <c r="P1118" s="143"/>
      <c r="Q1118" s="2"/>
    </row>
    <row r="1119">
      <c r="A1119" s="129">
        <v>45314.0</v>
      </c>
      <c r="B1119" s="129">
        <v>45273.0</v>
      </c>
      <c r="C1119" s="128">
        <v>2024.0</v>
      </c>
      <c r="D1119" s="128">
        <v>1.0</v>
      </c>
      <c r="E1119" s="128">
        <v>4.0</v>
      </c>
      <c r="F1119" s="128">
        <v>2024.0</v>
      </c>
      <c r="G1119" s="128">
        <v>1.0</v>
      </c>
      <c r="H1119" s="128">
        <v>23.0</v>
      </c>
      <c r="I1119" s="128" t="s">
        <v>160</v>
      </c>
      <c r="J1119" s="99"/>
      <c r="K1119" s="99"/>
      <c r="L1119" s="141" t="str">
        <f>IF(J1119-K1119=0,,IFERROR(K1119-J1119-휴게시간-VLOOKUP(A1119,지정휴게시간,2,FALSE),K1119-J1119-휴게시간))</f>
        <v/>
      </c>
      <c r="M1119" s="142" t="str">
        <f>IFERROR(VLOOKUP(Text(A1119,"m월 d일"),양력휴일,2,FALSE),IFERROR(VLOOKUP(Text(B1119,"m월 d일"),음력휴일,2,FALSE),IFERROR(VLOOKUP(A1119,양력지정휴일,2,FALSE), IFERROR(VLOOKUP(B1119,음력지정휴일,2,FALSE), ""))))</f>
        <v/>
      </c>
      <c r="N1119" s="128"/>
      <c r="O1119" s="128" t="str">
        <f>IFERROR(VLOOKUP(N1119,연차지정일수,2,FALSE),"")</f>
        <v/>
      </c>
      <c r="P1119" s="143"/>
      <c r="Q1119" s="2"/>
    </row>
    <row r="1120">
      <c r="A1120" s="129">
        <v>45315.0</v>
      </c>
      <c r="B1120" s="129">
        <v>45274.0</v>
      </c>
      <c r="C1120" s="128">
        <v>2024.0</v>
      </c>
      <c r="D1120" s="128">
        <v>1.0</v>
      </c>
      <c r="E1120" s="128">
        <v>4.0</v>
      </c>
      <c r="F1120" s="128">
        <v>2024.0</v>
      </c>
      <c r="G1120" s="128">
        <v>1.0</v>
      </c>
      <c r="H1120" s="128">
        <v>24.0</v>
      </c>
      <c r="I1120" s="128" t="s">
        <v>161</v>
      </c>
      <c r="J1120" s="99"/>
      <c r="K1120" s="99"/>
      <c r="L1120" s="141" t="str">
        <f>IF(J1120-K1120=0,,IFERROR(K1120-J1120-휴게시간-VLOOKUP(A1120,지정휴게시간,2,FALSE),K1120-J1120-휴게시간))</f>
        <v/>
      </c>
      <c r="M1120" s="142" t="str">
        <f>IFERROR(VLOOKUP(Text(A1120,"m월 d일"),양력휴일,2,FALSE),IFERROR(VLOOKUP(Text(B1120,"m월 d일"),음력휴일,2,FALSE),IFERROR(VLOOKUP(A1120,양력지정휴일,2,FALSE), IFERROR(VLOOKUP(B1120,음력지정휴일,2,FALSE), ""))))</f>
        <v/>
      </c>
      <c r="N1120" s="128"/>
      <c r="O1120" s="128" t="str">
        <f>IFERROR(VLOOKUP(N1120,연차지정일수,2,FALSE),"")</f>
        <v/>
      </c>
      <c r="P1120" s="143"/>
      <c r="Q1120" s="2"/>
    </row>
    <row r="1121">
      <c r="A1121" s="129">
        <v>45316.0</v>
      </c>
      <c r="B1121" s="129">
        <v>45275.0</v>
      </c>
      <c r="C1121" s="128">
        <v>2024.0</v>
      </c>
      <c r="D1121" s="128">
        <v>1.0</v>
      </c>
      <c r="E1121" s="128">
        <v>4.0</v>
      </c>
      <c r="F1121" s="128">
        <v>2024.0</v>
      </c>
      <c r="G1121" s="128">
        <v>1.0</v>
      </c>
      <c r="H1121" s="128">
        <v>25.0</v>
      </c>
      <c r="I1121" s="128" t="s">
        <v>162</v>
      </c>
      <c r="J1121" s="99"/>
      <c r="K1121" s="99"/>
      <c r="L1121" s="141" t="str">
        <f>IF(J1121-K1121=0,,IFERROR(K1121-J1121-휴게시간-VLOOKUP(A1121,지정휴게시간,2,FALSE),K1121-J1121-휴게시간))</f>
        <v/>
      </c>
      <c r="M1121" s="142" t="str">
        <f>IFERROR(VLOOKUP(Text(A1121,"m월 d일"),양력휴일,2,FALSE),IFERROR(VLOOKUP(Text(B1121,"m월 d일"),음력휴일,2,FALSE),IFERROR(VLOOKUP(A1121,양력지정휴일,2,FALSE), IFERROR(VLOOKUP(B1121,음력지정휴일,2,FALSE), ""))))</f>
        <v/>
      </c>
      <c r="N1121" s="128"/>
      <c r="O1121" s="128" t="str">
        <f>IFERROR(VLOOKUP(N1121,연차지정일수,2,FALSE),"")</f>
        <v/>
      </c>
      <c r="P1121" s="143"/>
      <c r="Q1121" s="2"/>
    </row>
    <row r="1122">
      <c r="A1122" s="129">
        <v>45317.0</v>
      </c>
      <c r="B1122" s="129">
        <v>45276.0</v>
      </c>
      <c r="C1122" s="128">
        <v>2024.0</v>
      </c>
      <c r="D1122" s="128">
        <v>1.0</v>
      </c>
      <c r="E1122" s="128">
        <v>4.0</v>
      </c>
      <c r="F1122" s="128">
        <v>2024.0</v>
      </c>
      <c r="G1122" s="128">
        <v>1.0</v>
      </c>
      <c r="H1122" s="128">
        <v>26.0</v>
      </c>
      <c r="I1122" s="128" t="s">
        <v>158</v>
      </c>
      <c r="J1122" s="99"/>
      <c r="K1122" s="99"/>
      <c r="L1122" s="141" t="str">
        <f>IF(J1122-K1122=0,,IFERROR(K1122-J1122-휴게시간-VLOOKUP(A1122,지정휴게시간,2,FALSE),K1122-J1122-휴게시간))</f>
        <v/>
      </c>
      <c r="M1122" s="142" t="str">
        <f>IFERROR(VLOOKUP(Text(A1122,"m월 d일"),양력휴일,2,FALSE),IFERROR(VLOOKUP(Text(B1122,"m월 d일"),음력휴일,2,FALSE),IFERROR(VLOOKUP(A1122,양력지정휴일,2,FALSE), IFERROR(VLOOKUP(B1122,음력지정휴일,2,FALSE), ""))))</f>
        <v/>
      </c>
      <c r="N1122" s="128"/>
      <c r="O1122" s="128" t="str">
        <f>IFERROR(VLOOKUP(N1122,연차지정일수,2,FALSE),"")</f>
        <v/>
      </c>
      <c r="P1122" s="143"/>
      <c r="Q1122" s="2"/>
    </row>
    <row r="1123">
      <c r="A1123" s="129">
        <v>45318.0</v>
      </c>
      <c r="B1123" s="129">
        <v>45277.0</v>
      </c>
      <c r="C1123" s="128">
        <v>2024.0</v>
      </c>
      <c r="D1123" s="128">
        <v>1.0</v>
      </c>
      <c r="E1123" s="128">
        <v>4.0</v>
      </c>
      <c r="F1123" s="128">
        <v>2024.0</v>
      </c>
      <c r="G1123" s="128">
        <v>1.0</v>
      </c>
      <c r="H1123" s="128">
        <v>27.0</v>
      </c>
      <c r="I1123" s="128" t="s">
        <v>159</v>
      </c>
      <c r="J1123" s="99"/>
      <c r="K1123" s="99"/>
      <c r="L1123" s="141" t="str">
        <f>IF(J1123-K1123=0,,IFERROR(K1123-J1123-휴게시간-VLOOKUP(A1123,지정휴게시간,2,FALSE),K1123-J1123-휴게시간))</f>
        <v/>
      </c>
      <c r="M1123" s="142" t="str">
        <f>IFERROR(VLOOKUP(Text(A1123,"m월 d일"),양력휴일,2,FALSE),IFERROR(VLOOKUP(Text(B1123,"m월 d일"),음력휴일,2,FALSE),IFERROR(VLOOKUP(A1123,양력지정휴일,2,FALSE), IFERROR(VLOOKUP(B1123,음력지정휴일,2,FALSE), ""))))</f>
        <v/>
      </c>
      <c r="N1123" s="128"/>
      <c r="O1123" s="128" t="str">
        <f>IFERROR(VLOOKUP(N1123,연차지정일수,2,FALSE),"")</f>
        <v/>
      </c>
      <c r="P1123" s="143"/>
      <c r="Q1123" s="2"/>
    </row>
    <row r="1124">
      <c r="A1124" s="129">
        <v>45319.0</v>
      </c>
      <c r="B1124" s="129">
        <v>45278.0</v>
      </c>
      <c r="C1124" s="128">
        <v>2024.0</v>
      </c>
      <c r="D1124" s="128">
        <v>1.0</v>
      </c>
      <c r="E1124" s="128">
        <v>4.0</v>
      </c>
      <c r="F1124" s="128">
        <v>2024.0</v>
      </c>
      <c r="G1124" s="128">
        <v>1.0</v>
      </c>
      <c r="H1124" s="128">
        <v>28.0</v>
      </c>
      <c r="I1124" s="128" t="s">
        <v>156</v>
      </c>
      <c r="J1124" s="99"/>
      <c r="K1124" s="99"/>
      <c r="L1124" s="141" t="str">
        <f>IF(J1124-K1124=0,,IFERROR(K1124-J1124-휴게시간-VLOOKUP(A1124,지정휴게시간,2,FALSE),K1124-J1124-휴게시간))</f>
        <v/>
      </c>
      <c r="M1124" s="142" t="str">
        <f>IFERROR(VLOOKUP(Text(A1124,"m월 d일"),양력휴일,2,FALSE),IFERROR(VLOOKUP(Text(B1124,"m월 d일"),음력휴일,2,FALSE),IFERROR(VLOOKUP(A1124,양력지정휴일,2,FALSE), IFERROR(VLOOKUP(B1124,음력지정휴일,2,FALSE), ""))))</f>
        <v/>
      </c>
      <c r="N1124" s="128"/>
      <c r="O1124" s="128" t="str">
        <f>IFERROR(VLOOKUP(N1124,연차지정일수,2,FALSE),"")</f>
        <v/>
      </c>
      <c r="P1124" s="143"/>
      <c r="Q1124" s="2"/>
    </row>
    <row r="1125">
      <c r="A1125" s="129">
        <v>45320.0</v>
      </c>
      <c r="B1125" s="129">
        <v>45279.0</v>
      </c>
      <c r="C1125" s="128">
        <v>2024.0</v>
      </c>
      <c r="D1125" s="128">
        <v>1.0</v>
      </c>
      <c r="E1125" s="128">
        <v>5.0</v>
      </c>
      <c r="F1125" s="128">
        <v>2024.0</v>
      </c>
      <c r="G1125" s="128">
        <v>1.0</v>
      </c>
      <c r="H1125" s="128">
        <v>29.0</v>
      </c>
      <c r="I1125" s="128" t="s">
        <v>83</v>
      </c>
      <c r="J1125" s="99"/>
      <c r="K1125" s="99"/>
      <c r="L1125" s="141" t="str">
        <f>IF(J1125-K1125=0,,IFERROR(K1125-J1125-휴게시간-VLOOKUP(A1125,지정휴게시간,2,FALSE),K1125-J1125-휴게시간))</f>
        <v/>
      </c>
      <c r="M1125" s="142" t="str">
        <f>IFERROR(VLOOKUP(Text(A1125,"m월 d일"),양력휴일,2,FALSE),IFERROR(VLOOKUP(Text(B1125,"m월 d일"),음력휴일,2,FALSE),IFERROR(VLOOKUP(A1125,양력지정휴일,2,FALSE), IFERROR(VLOOKUP(B1125,음력지정휴일,2,FALSE), ""))))</f>
        <v/>
      </c>
      <c r="N1125" s="128"/>
      <c r="O1125" s="128" t="str">
        <f>IFERROR(VLOOKUP(N1125,연차지정일수,2,FALSE),"")</f>
        <v/>
      </c>
      <c r="P1125" s="143"/>
      <c r="Q1125" s="2"/>
    </row>
    <row r="1126">
      <c r="A1126" s="129">
        <v>45321.0</v>
      </c>
      <c r="B1126" s="129">
        <v>45280.0</v>
      </c>
      <c r="C1126" s="128">
        <v>2024.0</v>
      </c>
      <c r="D1126" s="128">
        <v>1.0</v>
      </c>
      <c r="E1126" s="128">
        <v>5.0</v>
      </c>
      <c r="F1126" s="128">
        <v>2024.0</v>
      </c>
      <c r="G1126" s="128">
        <v>1.0</v>
      </c>
      <c r="H1126" s="128">
        <v>30.0</v>
      </c>
      <c r="I1126" s="128" t="s">
        <v>160</v>
      </c>
      <c r="J1126" s="99"/>
      <c r="K1126" s="99"/>
      <c r="L1126" s="141" t="str">
        <f>IF(J1126-K1126=0,,IFERROR(K1126-J1126-휴게시간-VLOOKUP(A1126,지정휴게시간,2,FALSE),K1126-J1126-휴게시간))</f>
        <v/>
      </c>
      <c r="M1126" s="142" t="str">
        <f>IFERROR(VLOOKUP(Text(A1126,"m월 d일"),양력휴일,2,FALSE),IFERROR(VLOOKUP(Text(B1126,"m월 d일"),음력휴일,2,FALSE),IFERROR(VLOOKUP(A1126,양력지정휴일,2,FALSE), IFERROR(VLOOKUP(B1126,음력지정휴일,2,FALSE), ""))))</f>
        <v/>
      </c>
      <c r="N1126" s="128"/>
      <c r="O1126" s="128" t="str">
        <f>IFERROR(VLOOKUP(N1126,연차지정일수,2,FALSE),"")</f>
        <v/>
      </c>
      <c r="P1126" s="143"/>
      <c r="Q1126" s="2"/>
    </row>
    <row r="1127">
      <c r="A1127" s="129">
        <v>45322.0</v>
      </c>
      <c r="B1127" s="129">
        <v>45281.0</v>
      </c>
      <c r="C1127" s="128">
        <v>2024.0</v>
      </c>
      <c r="D1127" s="128">
        <v>1.0</v>
      </c>
      <c r="E1127" s="128">
        <v>5.0</v>
      </c>
      <c r="F1127" s="128">
        <v>2024.0</v>
      </c>
      <c r="G1127" s="128">
        <v>1.0</v>
      </c>
      <c r="H1127" s="128">
        <v>31.0</v>
      </c>
      <c r="I1127" s="128" t="s">
        <v>161</v>
      </c>
      <c r="J1127" s="99"/>
      <c r="K1127" s="99"/>
      <c r="L1127" s="141" t="str">
        <f>IF(J1127-K1127=0,,IFERROR(K1127-J1127-휴게시간-VLOOKUP(A1127,지정휴게시간,2,FALSE),K1127-J1127-휴게시간))</f>
        <v/>
      </c>
      <c r="M1127" s="142" t="str">
        <f>IFERROR(VLOOKUP(Text(A1127,"m월 d일"),양력휴일,2,FALSE),IFERROR(VLOOKUP(Text(B1127,"m월 d일"),음력휴일,2,FALSE),IFERROR(VLOOKUP(A1127,양력지정휴일,2,FALSE), IFERROR(VLOOKUP(B1127,음력지정휴일,2,FALSE), ""))))</f>
        <v/>
      </c>
      <c r="N1127" s="128"/>
      <c r="O1127" s="128" t="str">
        <f>IFERROR(VLOOKUP(N1127,연차지정일수,2,FALSE),"")</f>
        <v/>
      </c>
      <c r="P1127" s="143"/>
      <c r="Q1127" s="2"/>
    </row>
    <row r="1128">
      <c r="A1128" s="129">
        <v>45323.0</v>
      </c>
      <c r="B1128" s="129">
        <v>45282.0</v>
      </c>
      <c r="C1128" s="128">
        <v>2024.0</v>
      </c>
      <c r="D1128" s="128">
        <v>1.0</v>
      </c>
      <c r="E1128" s="128">
        <v>5.0</v>
      </c>
      <c r="F1128" s="128">
        <v>2024.0</v>
      </c>
      <c r="G1128" s="128">
        <v>2.0</v>
      </c>
      <c r="H1128" s="128">
        <v>1.0</v>
      </c>
      <c r="I1128" s="128" t="s">
        <v>162</v>
      </c>
      <c r="J1128" s="99"/>
      <c r="K1128" s="99"/>
      <c r="L1128" s="141" t="str">
        <f>IF(J1128-K1128=0,,IFERROR(K1128-J1128-휴게시간-VLOOKUP(A1128,지정휴게시간,2,FALSE),K1128-J1128-휴게시간))</f>
        <v/>
      </c>
      <c r="M1128" s="142" t="str">
        <f>IFERROR(VLOOKUP(Text(A1128,"m월 d일"),양력휴일,2,FALSE),IFERROR(VLOOKUP(Text(B1128,"m월 d일"),음력휴일,2,FALSE),IFERROR(VLOOKUP(A1128,양력지정휴일,2,FALSE), IFERROR(VLOOKUP(B1128,음력지정휴일,2,FALSE), ""))))</f>
        <v/>
      </c>
      <c r="N1128" s="128"/>
      <c r="O1128" s="128" t="str">
        <f>IFERROR(VLOOKUP(N1128,연차지정일수,2,FALSE),"")</f>
        <v/>
      </c>
      <c r="P1128" s="143"/>
      <c r="Q1128" s="2"/>
    </row>
    <row r="1129">
      <c r="A1129" s="129">
        <v>45324.0</v>
      </c>
      <c r="B1129" s="129">
        <v>45283.0</v>
      </c>
      <c r="C1129" s="128">
        <v>2024.0</v>
      </c>
      <c r="D1129" s="128">
        <v>1.0</v>
      </c>
      <c r="E1129" s="128">
        <v>5.0</v>
      </c>
      <c r="F1129" s="128">
        <v>2024.0</v>
      </c>
      <c r="G1129" s="128">
        <v>2.0</v>
      </c>
      <c r="H1129" s="128">
        <v>2.0</v>
      </c>
      <c r="I1129" s="128" t="s">
        <v>158</v>
      </c>
      <c r="J1129" s="99"/>
      <c r="K1129" s="99"/>
      <c r="L1129" s="141" t="str">
        <f>IF(J1129-K1129=0,,IFERROR(K1129-J1129-휴게시간-VLOOKUP(A1129,지정휴게시간,2,FALSE),K1129-J1129-휴게시간))</f>
        <v/>
      </c>
      <c r="M1129" s="142" t="str">
        <f>IFERROR(VLOOKUP(Text(A1129,"m월 d일"),양력휴일,2,FALSE),IFERROR(VLOOKUP(Text(B1129,"m월 d일"),음력휴일,2,FALSE),IFERROR(VLOOKUP(A1129,양력지정휴일,2,FALSE), IFERROR(VLOOKUP(B1129,음력지정휴일,2,FALSE), ""))))</f>
        <v/>
      </c>
      <c r="N1129" s="128"/>
      <c r="O1129" s="128" t="str">
        <f>IFERROR(VLOOKUP(N1129,연차지정일수,2,FALSE),"")</f>
        <v/>
      </c>
      <c r="P1129" s="143"/>
      <c r="Q1129" s="2"/>
    </row>
    <row r="1130">
      <c r="A1130" s="129">
        <v>45325.0</v>
      </c>
      <c r="B1130" s="129">
        <v>45284.0</v>
      </c>
      <c r="C1130" s="128">
        <v>2024.0</v>
      </c>
      <c r="D1130" s="128">
        <v>1.0</v>
      </c>
      <c r="E1130" s="128">
        <v>5.0</v>
      </c>
      <c r="F1130" s="128">
        <v>2024.0</v>
      </c>
      <c r="G1130" s="128">
        <v>2.0</v>
      </c>
      <c r="H1130" s="128">
        <v>3.0</v>
      </c>
      <c r="I1130" s="128" t="s">
        <v>159</v>
      </c>
      <c r="J1130" s="99"/>
      <c r="K1130" s="99"/>
      <c r="L1130" s="141" t="str">
        <f>IF(J1130-K1130=0,,IFERROR(K1130-J1130-휴게시간-VLOOKUP(A1130,지정휴게시간,2,FALSE),K1130-J1130-휴게시간))</f>
        <v/>
      </c>
      <c r="M1130" s="142" t="str">
        <f>IFERROR(VLOOKUP(Text(A1130,"m월 d일"),양력휴일,2,FALSE),IFERROR(VLOOKUP(Text(B1130,"m월 d일"),음력휴일,2,FALSE),IFERROR(VLOOKUP(A1130,양력지정휴일,2,FALSE), IFERROR(VLOOKUP(B1130,음력지정휴일,2,FALSE), ""))))</f>
        <v/>
      </c>
      <c r="N1130" s="128"/>
      <c r="O1130" s="128" t="str">
        <f>IFERROR(VLOOKUP(N1130,연차지정일수,2,FALSE),"")</f>
        <v/>
      </c>
      <c r="P1130" s="143"/>
      <c r="Q1130" s="2"/>
    </row>
    <row r="1131">
      <c r="A1131" s="129">
        <v>45326.0</v>
      </c>
      <c r="B1131" s="129">
        <v>45285.0</v>
      </c>
      <c r="C1131" s="128">
        <v>2024.0</v>
      </c>
      <c r="D1131" s="128">
        <v>1.0</v>
      </c>
      <c r="E1131" s="128">
        <v>5.0</v>
      </c>
      <c r="F1131" s="128">
        <v>2024.0</v>
      </c>
      <c r="G1131" s="128">
        <v>2.0</v>
      </c>
      <c r="H1131" s="128">
        <v>4.0</v>
      </c>
      <c r="I1131" s="128" t="s">
        <v>156</v>
      </c>
      <c r="J1131" s="99"/>
      <c r="K1131" s="99"/>
      <c r="L1131" s="141" t="str">
        <f>IF(J1131-K1131=0,,IFERROR(K1131-J1131-휴게시간-VLOOKUP(A1131,지정휴게시간,2,FALSE),K1131-J1131-휴게시간))</f>
        <v/>
      </c>
      <c r="M1131" s="142" t="str">
        <f>IFERROR(VLOOKUP(Text(A1131,"m월 d일"),양력휴일,2,FALSE),IFERROR(VLOOKUP(Text(B1131,"m월 d일"),음력휴일,2,FALSE),IFERROR(VLOOKUP(A1131,양력지정휴일,2,FALSE), IFERROR(VLOOKUP(B1131,음력지정휴일,2,FALSE), ""))))</f>
        <v/>
      </c>
      <c r="N1131" s="128"/>
      <c r="O1131" s="128" t="str">
        <f>IFERROR(VLOOKUP(N1131,연차지정일수,2,FALSE),"")</f>
        <v/>
      </c>
      <c r="P1131" s="143"/>
      <c r="Q1131" s="2"/>
    </row>
    <row r="1132">
      <c r="A1132" s="129">
        <v>45327.0</v>
      </c>
      <c r="B1132" s="129">
        <v>45286.0</v>
      </c>
      <c r="C1132" s="128">
        <v>2024.0</v>
      </c>
      <c r="D1132" s="128">
        <v>2.0</v>
      </c>
      <c r="E1132" s="128">
        <v>1.0</v>
      </c>
      <c r="F1132" s="128">
        <v>2024.0</v>
      </c>
      <c r="G1132" s="128">
        <v>2.0</v>
      </c>
      <c r="H1132" s="128">
        <v>5.0</v>
      </c>
      <c r="I1132" s="128" t="s">
        <v>83</v>
      </c>
      <c r="J1132" s="99"/>
      <c r="K1132" s="99"/>
      <c r="L1132" s="141" t="str">
        <f>IF(J1132-K1132=0,,IFERROR(K1132-J1132-휴게시간-VLOOKUP(A1132,지정휴게시간,2,FALSE),K1132-J1132-휴게시간))</f>
        <v/>
      </c>
      <c r="M1132" s="142" t="str">
        <f>IFERROR(VLOOKUP(Text(A1132,"m월 d일"),양력휴일,2,FALSE),IFERROR(VLOOKUP(Text(B1132,"m월 d일"),음력휴일,2,FALSE),IFERROR(VLOOKUP(A1132,양력지정휴일,2,FALSE), IFERROR(VLOOKUP(B1132,음력지정휴일,2,FALSE), ""))))</f>
        <v/>
      </c>
      <c r="N1132" s="128"/>
      <c r="O1132" s="128" t="str">
        <f>IFERROR(VLOOKUP(N1132,연차지정일수,2,FALSE),"")</f>
        <v/>
      </c>
      <c r="P1132" s="143"/>
      <c r="Q1132" s="2"/>
    </row>
    <row r="1133">
      <c r="A1133" s="129">
        <v>45328.0</v>
      </c>
      <c r="B1133" s="129">
        <v>45287.0</v>
      </c>
      <c r="C1133" s="128">
        <v>2024.0</v>
      </c>
      <c r="D1133" s="128">
        <v>2.0</v>
      </c>
      <c r="E1133" s="128">
        <v>1.0</v>
      </c>
      <c r="F1133" s="128">
        <v>2024.0</v>
      </c>
      <c r="G1133" s="128">
        <v>2.0</v>
      </c>
      <c r="H1133" s="128">
        <v>6.0</v>
      </c>
      <c r="I1133" s="128" t="s">
        <v>160</v>
      </c>
      <c r="J1133" s="99"/>
      <c r="K1133" s="99"/>
      <c r="L1133" s="141" t="str">
        <f>IF(J1133-K1133=0,,IFERROR(K1133-J1133-휴게시간-VLOOKUP(A1133,지정휴게시간,2,FALSE),K1133-J1133-휴게시간))</f>
        <v/>
      </c>
      <c r="M1133" s="142" t="str">
        <f>IFERROR(VLOOKUP(Text(A1133,"m월 d일"),양력휴일,2,FALSE),IFERROR(VLOOKUP(Text(B1133,"m월 d일"),음력휴일,2,FALSE),IFERROR(VLOOKUP(A1133,양력지정휴일,2,FALSE), IFERROR(VLOOKUP(B1133,음력지정휴일,2,FALSE), ""))))</f>
        <v/>
      </c>
      <c r="N1133" s="128"/>
      <c r="O1133" s="128" t="str">
        <f>IFERROR(VLOOKUP(N1133,연차지정일수,2,FALSE),"")</f>
        <v/>
      </c>
      <c r="P1133" s="143"/>
      <c r="Q1133" s="2"/>
    </row>
    <row r="1134">
      <c r="A1134" s="129">
        <v>45329.0</v>
      </c>
      <c r="B1134" s="129">
        <v>45288.0</v>
      </c>
      <c r="C1134" s="128">
        <v>2024.0</v>
      </c>
      <c r="D1134" s="128">
        <v>2.0</v>
      </c>
      <c r="E1134" s="128">
        <v>1.0</v>
      </c>
      <c r="F1134" s="128">
        <v>2024.0</v>
      </c>
      <c r="G1134" s="128">
        <v>2.0</v>
      </c>
      <c r="H1134" s="128">
        <v>7.0</v>
      </c>
      <c r="I1134" s="128" t="s">
        <v>161</v>
      </c>
      <c r="J1134" s="99"/>
      <c r="K1134" s="99"/>
      <c r="L1134" s="141" t="str">
        <f>IF(J1134-K1134=0,,IFERROR(K1134-J1134-휴게시간-VLOOKUP(A1134,지정휴게시간,2,FALSE),K1134-J1134-휴게시간))</f>
        <v/>
      </c>
      <c r="M1134" s="142" t="str">
        <f>IFERROR(VLOOKUP(Text(A1134,"m월 d일"),양력휴일,2,FALSE),IFERROR(VLOOKUP(Text(B1134,"m월 d일"),음력휴일,2,FALSE),IFERROR(VLOOKUP(A1134,양력지정휴일,2,FALSE), IFERROR(VLOOKUP(B1134,음력지정휴일,2,FALSE), ""))))</f>
        <v/>
      </c>
      <c r="N1134" s="128"/>
      <c r="O1134" s="128" t="str">
        <f>IFERROR(VLOOKUP(N1134,연차지정일수,2,FALSE),"")</f>
        <v/>
      </c>
      <c r="P1134" s="143"/>
      <c r="Q1134" s="2"/>
    </row>
    <row r="1135">
      <c r="A1135" s="129">
        <v>45330.0</v>
      </c>
      <c r="B1135" s="129">
        <v>45289.0</v>
      </c>
      <c r="C1135" s="128">
        <v>2024.0</v>
      </c>
      <c r="D1135" s="128">
        <v>2.0</v>
      </c>
      <c r="E1135" s="128">
        <v>1.0</v>
      </c>
      <c r="F1135" s="128">
        <v>2024.0</v>
      </c>
      <c r="G1135" s="128">
        <v>2.0</v>
      </c>
      <c r="H1135" s="128">
        <v>8.0</v>
      </c>
      <c r="I1135" s="128" t="s">
        <v>162</v>
      </c>
      <c r="J1135" s="99"/>
      <c r="K1135" s="99"/>
      <c r="L1135" s="141" t="str">
        <f>IF(J1135-K1135=0,,IFERROR(K1135-J1135-휴게시간-VLOOKUP(A1135,지정휴게시간,2,FALSE),K1135-J1135-휴게시간))</f>
        <v/>
      </c>
      <c r="M1135" s="142" t="str">
        <f>IFERROR(VLOOKUP(Text(A1135,"m월 d일"),양력휴일,2,FALSE),IFERROR(VLOOKUP(Text(B1135,"m월 d일"),음력휴일,2,FALSE),IFERROR(VLOOKUP(A1135,양력지정휴일,2,FALSE), IFERROR(VLOOKUP(B1135,음력지정휴일,2,FALSE), ""))))</f>
        <v/>
      </c>
      <c r="N1135" s="128"/>
      <c r="O1135" s="128" t="str">
        <f>IFERROR(VLOOKUP(N1135,연차지정일수,2,FALSE),"")</f>
        <v/>
      </c>
      <c r="P1135" s="143"/>
      <c r="Q1135" s="2"/>
    </row>
    <row r="1136">
      <c r="A1136" s="129">
        <v>45331.0</v>
      </c>
      <c r="B1136" s="129">
        <v>45290.0</v>
      </c>
      <c r="C1136" s="128">
        <v>2024.0</v>
      </c>
      <c r="D1136" s="128">
        <v>2.0</v>
      </c>
      <c r="E1136" s="128">
        <v>1.0</v>
      </c>
      <c r="F1136" s="128">
        <v>2024.0</v>
      </c>
      <c r="G1136" s="128">
        <v>2.0</v>
      </c>
      <c r="H1136" s="128">
        <v>9.0</v>
      </c>
      <c r="I1136" s="128" t="s">
        <v>158</v>
      </c>
      <c r="J1136" s="99"/>
      <c r="K1136" s="99"/>
      <c r="L1136" s="141" t="str">
        <f>IF(J1136-K1136=0,,IFERROR(K1136-J1136-휴게시간-VLOOKUP(A1136,지정휴게시간,2,FALSE),K1136-J1136-휴게시간))</f>
        <v/>
      </c>
      <c r="M1136" s="142" t="str">
        <f>IFERROR(VLOOKUP(Text(A1136,"m월 d일"),양력휴일,2,FALSE),IFERROR(VLOOKUP(Text(B1136,"m월 d일"),음력휴일,2,FALSE),IFERROR(VLOOKUP(A1136,양력지정휴일,2,FALSE), IFERROR(VLOOKUP(B1136,음력지정휴일,2,FALSE), ""))))</f>
        <v>설날연휴</v>
      </c>
      <c r="N1136" s="128"/>
      <c r="O1136" s="128" t="str">
        <f>IFERROR(VLOOKUP(N1136,연차지정일수,2,FALSE),"")</f>
        <v/>
      </c>
      <c r="P1136" s="143"/>
      <c r="Q1136" s="2"/>
    </row>
    <row r="1137">
      <c r="A1137" s="129">
        <v>45332.0</v>
      </c>
      <c r="B1137" s="129">
        <v>45292.0</v>
      </c>
      <c r="C1137" s="128">
        <v>2024.0</v>
      </c>
      <c r="D1137" s="128">
        <v>2.0</v>
      </c>
      <c r="E1137" s="128">
        <v>1.0</v>
      </c>
      <c r="F1137" s="128">
        <v>2024.0</v>
      </c>
      <c r="G1137" s="128">
        <v>2.0</v>
      </c>
      <c r="H1137" s="128">
        <v>10.0</v>
      </c>
      <c r="I1137" s="128" t="s">
        <v>159</v>
      </c>
      <c r="J1137" s="99"/>
      <c r="K1137" s="99"/>
      <c r="L1137" s="141" t="str">
        <f>IF(J1137-K1137=0,,IFERROR(K1137-J1137-휴게시간-VLOOKUP(A1137,지정휴게시간,2,FALSE),K1137-J1137-휴게시간))</f>
        <v/>
      </c>
      <c r="M1137" s="142" t="str">
        <f>IFERROR(VLOOKUP(Text(A1137,"m월 d일"),양력휴일,2,FALSE),IFERROR(VLOOKUP(Text(B1137,"m월 d일"),음력휴일,2,FALSE),IFERROR(VLOOKUP(A1137,양력지정휴일,2,FALSE), IFERROR(VLOOKUP(B1137,음력지정휴일,2,FALSE), ""))))</f>
        <v>설날연휴</v>
      </c>
      <c r="N1137" s="128"/>
      <c r="O1137" s="128" t="str">
        <f>IFERROR(VLOOKUP(N1137,연차지정일수,2,FALSE),"")</f>
        <v/>
      </c>
      <c r="P1137" s="143"/>
      <c r="Q1137" s="2"/>
    </row>
    <row r="1138">
      <c r="A1138" s="129">
        <v>45333.0</v>
      </c>
      <c r="B1138" s="129">
        <v>45293.0</v>
      </c>
      <c r="C1138" s="128">
        <v>2024.0</v>
      </c>
      <c r="D1138" s="128">
        <v>2.0</v>
      </c>
      <c r="E1138" s="128">
        <v>1.0</v>
      </c>
      <c r="F1138" s="128">
        <v>2024.0</v>
      </c>
      <c r="G1138" s="128">
        <v>2.0</v>
      </c>
      <c r="H1138" s="128">
        <v>11.0</v>
      </c>
      <c r="I1138" s="128" t="s">
        <v>156</v>
      </c>
      <c r="J1138" s="99"/>
      <c r="K1138" s="99"/>
      <c r="L1138" s="141" t="str">
        <f>IF(J1138-K1138=0,,IFERROR(K1138-J1138-휴게시간-VLOOKUP(A1138,지정휴게시간,2,FALSE),K1138-J1138-휴게시간))</f>
        <v/>
      </c>
      <c r="M1138" s="142" t="str">
        <f>IFERROR(VLOOKUP(Text(A1138,"m월 d일"),양력휴일,2,FALSE),IFERROR(VLOOKUP(Text(B1138,"m월 d일"),음력휴일,2,FALSE),IFERROR(VLOOKUP(A1138,양력지정휴일,2,FALSE), IFERROR(VLOOKUP(B1138,음력지정휴일,2,FALSE), ""))))</f>
        <v>설날연휴</v>
      </c>
      <c r="N1138" s="128"/>
      <c r="O1138" s="128" t="str">
        <f>IFERROR(VLOOKUP(N1138,연차지정일수,2,FALSE),"")</f>
        <v/>
      </c>
      <c r="P1138" s="143"/>
      <c r="Q1138" s="2"/>
    </row>
    <row r="1139">
      <c r="A1139" s="129">
        <v>45334.0</v>
      </c>
      <c r="B1139" s="129">
        <v>45294.0</v>
      </c>
      <c r="C1139" s="128">
        <v>2024.0</v>
      </c>
      <c r="D1139" s="128">
        <v>2.0</v>
      </c>
      <c r="E1139" s="128">
        <v>2.0</v>
      </c>
      <c r="F1139" s="128">
        <v>2024.0</v>
      </c>
      <c r="G1139" s="128">
        <v>2.0</v>
      </c>
      <c r="H1139" s="128">
        <v>12.0</v>
      </c>
      <c r="I1139" s="128" t="s">
        <v>83</v>
      </c>
      <c r="J1139" s="99"/>
      <c r="K1139" s="99"/>
      <c r="L1139" s="141" t="str">
        <f>IF(J1139-K1139=0,,IFERROR(K1139-J1139-휴게시간-VLOOKUP(A1139,지정휴게시간,2,FALSE),K1139-J1139-휴게시간))</f>
        <v/>
      </c>
      <c r="M1139" s="142" t="str">
        <f>IFERROR(VLOOKUP(Text(A1139,"m월 d일"),양력휴일,2,FALSE),IFERROR(VLOOKUP(Text(B1139,"m월 d일"),음력휴일,2,FALSE),IFERROR(VLOOKUP(A1139,양력지정휴일,2,FALSE), IFERROR(VLOOKUP(B1139,음력지정휴일,2,FALSE), ""))))</f>
        <v/>
      </c>
      <c r="N1139" s="128"/>
      <c r="O1139" s="128" t="str">
        <f>IFERROR(VLOOKUP(N1139,연차지정일수,2,FALSE),"")</f>
        <v/>
      </c>
      <c r="P1139" s="143"/>
      <c r="Q1139" s="2"/>
    </row>
    <row r="1140">
      <c r="A1140" s="129">
        <v>45335.0</v>
      </c>
      <c r="B1140" s="129">
        <v>45295.0</v>
      </c>
      <c r="C1140" s="128">
        <v>2024.0</v>
      </c>
      <c r="D1140" s="128">
        <v>2.0</v>
      </c>
      <c r="E1140" s="128">
        <v>2.0</v>
      </c>
      <c r="F1140" s="128">
        <v>2024.0</v>
      </c>
      <c r="G1140" s="128">
        <v>2.0</v>
      </c>
      <c r="H1140" s="128">
        <v>13.0</v>
      </c>
      <c r="I1140" s="128" t="s">
        <v>160</v>
      </c>
      <c r="J1140" s="99"/>
      <c r="K1140" s="99"/>
      <c r="L1140" s="141" t="str">
        <f>IF(J1140-K1140=0,,IFERROR(K1140-J1140-휴게시간-VLOOKUP(A1140,지정휴게시간,2,FALSE),K1140-J1140-휴게시간))</f>
        <v/>
      </c>
      <c r="M1140" s="142" t="str">
        <f>IFERROR(VLOOKUP(Text(A1140,"m월 d일"),양력휴일,2,FALSE),IFERROR(VLOOKUP(Text(B1140,"m월 d일"),음력휴일,2,FALSE),IFERROR(VLOOKUP(A1140,양력지정휴일,2,FALSE), IFERROR(VLOOKUP(B1140,음력지정휴일,2,FALSE), ""))))</f>
        <v/>
      </c>
      <c r="N1140" s="128"/>
      <c r="O1140" s="128" t="str">
        <f>IFERROR(VLOOKUP(N1140,연차지정일수,2,FALSE),"")</f>
        <v/>
      </c>
      <c r="P1140" s="143"/>
      <c r="Q1140" s="2"/>
    </row>
    <row r="1141">
      <c r="A1141" s="129">
        <v>45336.0</v>
      </c>
      <c r="B1141" s="129">
        <v>45296.0</v>
      </c>
      <c r="C1141" s="128">
        <v>2024.0</v>
      </c>
      <c r="D1141" s="128">
        <v>2.0</v>
      </c>
      <c r="E1141" s="128">
        <v>2.0</v>
      </c>
      <c r="F1141" s="128">
        <v>2024.0</v>
      </c>
      <c r="G1141" s="128">
        <v>2.0</v>
      </c>
      <c r="H1141" s="128">
        <v>14.0</v>
      </c>
      <c r="I1141" s="128" t="s">
        <v>161</v>
      </c>
      <c r="J1141" s="99"/>
      <c r="K1141" s="99"/>
      <c r="L1141" s="141" t="str">
        <f>IF(J1141-K1141=0,,IFERROR(K1141-J1141-휴게시간-VLOOKUP(A1141,지정휴게시간,2,FALSE),K1141-J1141-휴게시간))</f>
        <v/>
      </c>
      <c r="M1141" s="142" t="str">
        <f>IFERROR(VLOOKUP(Text(A1141,"m월 d일"),양력휴일,2,FALSE),IFERROR(VLOOKUP(Text(B1141,"m월 d일"),음력휴일,2,FALSE),IFERROR(VLOOKUP(A1141,양력지정휴일,2,FALSE), IFERROR(VLOOKUP(B1141,음력지정휴일,2,FALSE), ""))))</f>
        <v/>
      </c>
      <c r="N1141" s="128"/>
      <c r="O1141" s="128" t="str">
        <f>IFERROR(VLOOKUP(N1141,연차지정일수,2,FALSE),"")</f>
        <v/>
      </c>
      <c r="P1141" s="143"/>
      <c r="Q1141" s="2"/>
    </row>
    <row r="1142">
      <c r="A1142" s="129">
        <v>45337.0</v>
      </c>
      <c r="B1142" s="129">
        <v>45297.0</v>
      </c>
      <c r="C1142" s="128">
        <v>2024.0</v>
      </c>
      <c r="D1142" s="128">
        <v>2.0</v>
      </c>
      <c r="E1142" s="128">
        <v>2.0</v>
      </c>
      <c r="F1142" s="128">
        <v>2024.0</v>
      </c>
      <c r="G1142" s="128">
        <v>2.0</v>
      </c>
      <c r="H1142" s="128">
        <v>15.0</v>
      </c>
      <c r="I1142" s="128" t="s">
        <v>162</v>
      </c>
      <c r="J1142" s="99"/>
      <c r="K1142" s="99"/>
      <c r="L1142" s="141" t="str">
        <f>IF(J1142-K1142=0,,IFERROR(K1142-J1142-휴게시간-VLOOKUP(A1142,지정휴게시간,2,FALSE),K1142-J1142-휴게시간))</f>
        <v/>
      </c>
      <c r="M1142" s="142" t="str">
        <f>IFERROR(VLOOKUP(Text(A1142,"m월 d일"),양력휴일,2,FALSE),IFERROR(VLOOKUP(Text(B1142,"m월 d일"),음력휴일,2,FALSE),IFERROR(VLOOKUP(A1142,양력지정휴일,2,FALSE), IFERROR(VLOOKUP(B1142,음력지정휴일,2,FALSE), ""))))</f>
        <v/>
      </c>
      <c r="N1142" s="128"/>
      <c r="O1142" s="128" t="str">
        <f>IFERROR(VLOOKUP(N1142,연차지정일수,2,FALSE),"")</f>
        <v/>
      </c>
      <c r="P1142" s="143"/>
      <c r="Q1142" s="2"/>
    </row>
    <row r="1143">
      <c r="A1143" s="129">
        <v>45338.0</v>
      </c>
      <c r="B1143" s="129">
        <v>45298.0</v>
      </c>
      <c r="C1143" s="128">
        <v>2024.0</v>
      </c>
      <c r="D1143" s="128">
        <v>2.0</v>
      </c>
      <c r="E1143" s="128">
        <v>2.0</v>
      </c>
      <c r="F1143" s="128">
        <v>2024.0</v>
      </c>
      <c r="G1143" s="128">
        <v>2.0</v>
      </c>
      <c r="H1143" s="128">
        <v>16.0</v>
      </c>
      <c r="I1143" s="128" t="s">
        <v>158</v>
      </c>
      <c r="J1143" s="99"/>
      <c r="K1143" s="99"/>
      <c r="L1143" s="141" t="str">
        <f>IF(J1143-K1143=0,,IFERROR(K1143-J1143-휴게시간-VLOOKUP(A1143,지정휴게시간,2,FALSE),K1143-J1143-휴게시간))</f>
        <v/>
      </c>
      <c r="M1143" s="142" t="str">
        <f>IFERROR(VLOOKUP(Text(A1143,"m월 d일"),양력휴일,2,FALSE),IFERROR(VLOOKUP(Text(B1143,"m월 d일"),음력휴일,2,FALSE),IFERROR(VLOOKUP(A1143,양력지정휴일,2,FALSE), IFERROR(VLOOKUP(B1143,음력지정휴일,2,FALSE), ""))))</f>
        <v/>
      </c>
      <c r="N1143" s="128"/>
      <c r="O1143" s="128" t="str">
        <f>IFERROR(VLOOKUP(N1143,연차지정일수,2,FALSE),"")</f>
        <v/>
      </c>
      <c r="P1143" s="143"/>
      <c r="Q1143" s="2"/>
    </row>
    <row r="1144">
      <c r="A1144" s="129">
        <v>45339.0</v>
      </c>
      <c r="B1144" s="129">
        <v>45299.0</v>
      </c>
      <c r="C1144" s="128">
        <v>2024.0</v>
      </c>
      <c r="D1144" s="128">
        <v>2.0</v>
      </c>
      <c r="E1144" s="128">
        <v>2.0</v>
      </c>
      <c r="F1144" s="128">
        <v>2024.0</v>
      </c>
      <c r="G1144" s="128">
        <v>2.0</v>
      </c>
      <c r="H1144" s="128">
        <v>17.0</v>
      </c>
      <c r="I1144" s="128" t="s">
        <v>159</v>
      </c>
      <c r="J1144" s="99"/>
      <c r="K1144" s="99"/>
      <c r="L1144" s="141" t="str">
        <f>IF(J1144-K1144=0,,IFERROR(K1144-J1144-휴게시간-VLOOKUP(A1144,지정휴게시간,2,FALSE),K1144-J1144-휴게시간))</f>
        <v/>
      </c>
      <c r="M1144" s="142" t="str">
        <f>IFERROR(VLOOKUP(Text(A1144,"m월 d일"),양력휴일,2,FALSE),IFERROR(VLOOKUP(Text(B1144,"m월 d일"),음력휴일,2,FALSE),IFERROR(VLOOKUP(A1144,양력지정휴일,2,FALSE), IFERROR(VLOOKUP(B1144,음력지정휴일,2,FALSE), ""))))</f>
        <v/>
      </c>
      <c r="N1144" s="128"/>
      <c r="O1144" s="128" t="str">
        <f>IFERROR(VLOOKUP(N1144,연차지정일수,2,FALSE),"")</f>
        <v/>
      </c>
      <c r="P1144" s="143"/>
      <c r="Q1144" s="2"/>
    </row>
    <row r="1145">
      <c r="A1145" s="129">
        <v>45340.0</v>
      </c>
      <c r="B1145" s="129">
        <v>45300.0</v>
      </c>
      <c r="C1145" s="128">
        <v>2024.0</v>
      </c>
      <c r="D1145" s="128">
        <v>2.0</v>
      </c>
      <c r="E1145" s="128">
        <v>2.0</v>
      </c>
      <c r="F1145" s="128">
        <v>2024.0</v>
      </c>
      <c r="G1145" s="128">
        <v>2.0</v>
      </c>
      <c r="H1145" s="128">
        <v>18.0</v>
      </c>
      <c r="I1145" s="128" t="s">
        <v>156</v>
      </c>
      <c r="J1145" s="99"/>
      <c r="K1145" s="99"/>
      <c r="L1145" s="141" t="str">
        <f>IF(J1145-K1145=0,,IFERROR(K1145-J1145-휴게시간-VLOOKUP(A1145,지정휴게시간,2,FALSE),K1145-J1145-휴게시간))</f>
        <v/>
      </c>
      <c r="M1145" s="142" t="str">
        <f>IFERROR(VLOOKUP(Text(A1145,"m월 d일"),양력휴일,2,FALSE),IFERROR(VLOOKUP(Text(B1145,"m월 d일"),음력휴일,2,FALSE),IFERROR(VLOOKUP(A1145,양력지정휴일,2,FALSE), IFERROR(VLOOKUP(B1145,음력지정휴일,2,FALSE), ""))))</f>
        <v/>
      </c>
      <c r="N1145" s="128"/>
      <c r="O1145" s="128" t="str">
        <f>IFERROR(VLOOKUP(N1145,연차지정일수,2,FALSE),"")</f>
        <v/>
      </c>
      <c r="P1145" s="143"/>
      <c r="Q1145" s="2"/>
    </row>
    <row r="1146">
      <c r="A1146" s="129">
        <v>45341.0</v>
      </c>
      <c r="B1146" s="129">
        <v>45301.0</v>
      </c>
      <c r="C1146" s="128">
        <v>2024.0</v>
      </c>
      <c r="D1146" s="128">
        <v>2.0</v>
      </c>
      <c r="E1146" s="128">
        <v>3.0</v>
      </c>
      <c r="F1146" s="128">
        <v>2024.0</v>
      </c>
      <c r="G1146" s="128">
        <v>2.0</v>
      </c>
      <c r="H1146" s="128">
        <v>19.0</v>
      </c>
      <c r="I1146" s="128" t="s">
        <v>83</v>
      </c>
      <c r="J1146" s="99"/>
      <c r="K1146" s="99"/>
      <c r="L1146" s="141" t="str">
        <f>IF(J1146-K1146=0,,IFERROR(K1146-J1146-휴게시간-VLOOKUP(A1146,지정휴게시간,2,FALSE),K1146-J1146-휴게시간))</f>
        <v/>
      </c>
      <c r="M1146" s="142" t="str">
        <f>IFERROR(VLOOKUP(Text(A1146,"m월 d일"),양력휴일,2,FALSE),IFERROR(VLOOKUP(Text(B1146,"m월 d일"),음력휴일,2,FALSE),IFERROR(VLOOKUP(A1146,양력지정휴일,2,FALSE), IFERROR(VLOOKUP(B1146,음력지정휴일,2,FALSE), ""))))</f>
        <v/>
      </c>
      <c r="N1146" s="128"/>
      <c r="O1146" s="128" t="str">
        <f>IFERROR(VLOOKUP(N1146,연차지정일수,2,FALSE),"")</f>
        <v/>
      </c>
      <c r="P1146" s="143"/>
      <c r="Q1146" s="2"/>
    </row>
    <row r="1147">
      <c r="A1147" s="129">
        <v>45342.0</v>
      </c>
      <c r="B1147" s="129">
        <v>45302.0</v>
      </c>
      <c r="C1147" s="128">
        <v>2024.0</v>
      </c>
      <c r="D1147" s="128">
        <v>2.0</v>
      </c>
      <c r="E1147" s="128">
        <v>3.0</v>
      </c>
      <c r="F1147" s="128">
        <v>2024.0</v>
      </c>
      <c r="G1147" s="128">
        <v>2.0</v>
      </c>
      <c r="H1147" s="128">
        <v>20.0</v>
      </c>
      <c r="I1147" s="128" t="s">
        <v>160</v>
      </c>
      <c r="J1147" s="99"/>
      <c r="K1147" s="99"/>
      <c r="L1147" s="141" t="str">
        <f>IF(J1147-K1147=0,,IFERROR(K1147-J1147-휴게시간-VLOOKUP(A1147,지정휴게시간,2,FALSE),K1147-J1147-휴게시간))</f>
        <v/>
      </c>
      <c r="M1147" s="142" t="str">
        <f>IFERROR(VLOOKUP(Text(A1147,"m월 d일"),양력휴일,2,FALSE),IFERROR(VLOOKUP(Text(B1147,"m월 d일"),음력휴일,2,FALSE),IFERROR(VLOOKUP(A1147,양력지정휴일,2,FALSE), IFERROR(VLOOKUP(B1147,음력지정휴일,2,FALSE), ""))))</f>
        <v/>
      </c>
      <c r="N1147" s="128"/>
      <c r="O1147" s="128" t="str">
        <f>IFERROR(VLOOKUP(N1147,연차지정일수,2,FALSE),"")</f>
        <v/>
      </c>
      <c r="P1147" s="143"/>
      <c r="Q1147" s="2"/>
    </row>
    <row r="1148">
      <c r="A1148" s="129">
        <v>45343.0</v>
      </c>
      <c r="B1148" s="129">
        <v>45303.0</v>
      </c>
      <c r="C1148" s="128">
        <v>2024.0</v>
      </c>
      <c r="D1148" s="128">
        <v>2.0</v>
      </c>
      <c r="E1148" s="128">
        <v>3.0</v>
      </c>
      <c r="F1148" s="128">
        <v>2024.0</v>
      </c>
      <c r="G1148" s="128">
        <v>2.0</v>
      </c>
      <c r="H1148" s="128">
        <v>21.0</v>
      </c>
      <c r="I1148" s="128" t="s">
        <v>161</v>
      </c>
      <c r="J1148" s="99"/>
      <c r="K1148" s="99"/>
      <c r="L1148" s="141" t="str">
        <f>IF(J1148-K1148=0,,IFERROR(K1148-J1148-휴게시간-VLOOKUP(A1148,지정휴게시간,2,FALSE),K1148-J1148-휴게시간))</f>
        <v/>
      </c>
      <c r="M1148" s="142" t="str">
        <f>IFERROR(VLOOKUP(Text(A1148,"m월 d일"),양력휴일,2,FALSE),IFERROR(VLOOKUP(Text(B1148,"m월 d일"),음력휴일,2,FALSE),IFERROR(VLOOKUP(A1148,양력지정휴일,2,FALSE), IFERROR(VLOOKUP(B1148,음력지정휴일,2,FALSE), ""))))</f>
        <v/>
      </c>
      <c r="N1148" s="128"/>
      <c r="O1148" s="128" t="str">
        <f>IFERROR(VLOOKUP(N1148,연차지정일수,2,FALSE),"")</f>
        <v/>
      </c>
      <c r="P1148" s="143"/>
      <c r="Q1148" s="2"/>
    </row>
    <row r="1149">
      <c r="A1149" s="129">
        <v>45344.0</v>
      </c>
      <c r="B1149" s="129">
        <v>45304.0</v>
      </c>
      <c r="C1149" s="128">
        <v>2024.0</v>
      </c>
      <c r="D1149" s="128">
        <v>2.0</v>
      </c>
      <c r="E1149" s="128">
        <v>3.0</v>
      </c>
      <c r="F1149" s="128">
        <v>2024.0</v>
      </c>
      <c r="G1149" s="128">
        <v>2.0</v>
      </c>
      <c r="H1149" s="128">
        <v>22.0</v>
      </c>
      <c r="I1149" s="128" t="s">
        <v>162</v>
      </c>
      <c r="J1149" s="99"/>
      <c r="K1149" s="99"/>
      <c r="L1149" s="141" t="str">
        <f>IF(J1149-K1149=0,,IFERROR(K1149-J1149-휴게시간-VLOOKUP(A1149,지정휴게시간,2,FALSE),K1149-J1149-휴게시간))</f>
        <v/>
      </c>
      <c r="M1149" s="142" t="str">
        <f>IFERROR(VLOOKUP(Text(A1149,"m월 d일"),양력휴일,2,FALSE),IFERROR(VLOOKUP(Text(B1149,"m월 d일"),음력휴일,2,FALSE),IFERROR(VLOOKUP(A1149,양력지정휴일,2,FALSE), IFERROR(VLOOKUP(B1149,음력지정휴일,2,FALSE), ""))))</f>
        <v/>
      </c>
      <c r="N1149" s="128"/>
      <c r="O1149" s="128" t="str">
        <f>IFERROR(VLOOKUP(N1149,연차지정일수,2,FALSE),"")</f>
        <v/>
      </c>
      <c r="P1149" s="143"/>
      <c r="Q1149" s="2"/>
    </row>
    <row r="1150">
      <c r="A1150" s="129">
        <v>45345.0</v>
      </c>
      <c r="B1150" s="129">
        <v>45305.0</v>
      </c>
      <c r="C1150" s="128">
        <v>2024.0</v>
      </c>
      <c r="D1150" s="128">
        <v>2.0</v>
      </c>
      <c r="E1150" s="128">
        <v>3.0</v>
      </c>
      <c r="F1150" s="128">
        <v>2024.0</v>
      </c>
      <c r="G1150" s="128">
        <v>2.0</v>
      </c>
      <c r="H1150" s="128">
        <v>23.0</v>
      </c>
      <c r="I1150" s="128" t="s">
        <v>158</v>
      </c>
      <c r="J1150" s="99"/>
      <c r="K1150" s="99"/>
      <c r="L1150" s="141" t="str">
        <f>IF(J1150-K1150=0,,IFERROR(K1150-J1150-휴게시간-VLOOKUP(A1150,지정휴게시간,2,FALSE),K1150-J1150-휴게시간))</f>
        <v/>
      </c>
      <c r="M1150" s="142" t="str">
        <f>IFERROR(VLOOKUP(Text(A1150,"m월 d일"),양력휴일,2,FALSE),IFERROR(VLOOKUP(Text(B1150,"m월 d일"),음력휴일,2,FALSE),IFERROR(VLOOKUP(A1150,양력지정휴일,2,FALSE), IFERROR(VLOOKUP(B1150,음력지정휴일,2,FALSE), ""))))</f>
        <v/>
      </c>
      <c r="N1150" s="128"/>
      <c r="O1150" s="128" t="str">
        <f>IFERROR(VLOOKUP(N1150,연차지정일수,2,FALSE),"")</f>
        <v/>
      </c>
      <c r="P1150" s="143"/>
      <c r="Q1150" s="2"/>
    </row>
    <row r="1151">
      <c r="A1151" s="129">
        <v>45346.0</v>
      </c>
      <c r="B1151" s="129">
        <v>45306.0</v>
      </c>
      <c r="C1151" s="128">
        <v>2024.0</v>
      </c>
      <c r="D1151" s="128">
        <v>2.0</v>
      </c>
      <c r="E1151" s="128">
        <v>3.0</v>
      </c>
      <c r="F1151" s="128">
        <v>2024.0</v>
      </c>
      <c r="G1151" s="128">
        <v>2.0</v>
      </c>
      <c r="H1151" s="128">
        <v>24.0</v>
      </c>
      <c r="I1151" s="128" t="s">
        <v>159</v>
      </c>
      <c r="J1151" s="99"/>
      <c r="K1151" s="99"/>
      <c r="L1151" s="141" t="str">
        <f>IF(J1151-K1151=0,,IFERROR(K1151-J1151-휴게시간-VLOOKUP(A1151,지정휴게시간,2,FALSE),K1151-J1151-휴게시간))</f>
        <v/>
      </c>
      <c r="M1151" s="142" t="str">
        <f>IFERROR(VLOOKUP(Text(A1151,"m월 d일"),양력휴일,2,FALSE),IFERROR(VLOOKUP(Text(B1151,"m월 d일"),음력휴일,2,FALSE),IFERROR(VLOOKUP(A1151,양력지정휴일,2,FALSE), IFERROR(VLOOKUP(B1151,음력지정휴일,2,FALSE), ""))))</f>
        <v/>
      </c>
      <c r="N1151" s="128"/>
      <c r="O1151" s="128" t="str">
        <f>IFERROR(VLOOKUP(N1151,연차지정일수,2,FALSE),"")</f>
        <v/>
      </c>
      <c r="P1151" s="143"/>
      <c r="Q1151" s="2"/>
    </row>
    <row r="1152">
      <c r="A1152" s="129">
        <v>45347.0</v>
      </c>
      <c r="B1152" s="129">
        <v>45307.0</v>
      </c>
      <c r="C1152" s="128">
        <v>2024.0</v>
      </c>
      <c r="D1152" s="128">
        <v>2.0</v>
      </c>
      <c r="E1152" s="128">
        <v>3.0</v>
      </c>
      <c r="F1152" s="128">
        <v>2024.0</v>
      </c>
      <c r="G1152" s="128">
        <v>2.0</v>
      </c>
      <c r="H1152" s="128">
        <v>25.0</v>
      </c>
      <c r="I1152" s="128" t="s">
        <v>156</v>
      </c>
      <c r="J1152" s="99"/>
      <c r="K1152" s="99"/>
      <c r="L1152" s="141" t="str">
        <f>IF(J1152-K1152=0,,IFERROR(K1152-J1152-휴게시간-VLOOKUP(A1152,지정휴게시간,2,FALSE),K1152-J1152-휴게시간))</f>
        <v/>
      </c>
      <c r="M1152" s="142" t="str">
        <f>IFERROR(VLOOKUP(Text(A1152,"m월 d일"),양력휴일,2,FALSE),IFERROR(VLOOKUP(Text(B1152,"m월 d일"),음력휴일,2,FALSE),IFERROR(VLOOKUP(A1152,양력지정휴일,2,FALSE), IFERROR(VLOOKUP(B1152,음력지정휴일,2,FALSE), ""))))</f>
        <v/>
      </c>
      <c r="N1152" s="128"/>
      <c r="O1152" s="128" t="str">
        <f>IFERROR(VLOOKUP(N1152,연차지정일수,2,FALSE),"")</f>
        <v/>
      </c>
      <c r="P1152" s="143"/>
      <c r="Q1152" s="2"/>
    </row>
    <row r="1153">
      <c r="A1153" s="129">
        <v>45348.0</v>
      </c>
      <c r="B1153" s="129">
        <v>45308.0</v>
      </c>
      <c r="C1153" s="128">
        <v>2024.0</v>
      </c>
      <c r="D1153" s="128">
        <v>2.0</v>
      </c>
      <c r="E1153" s="128">
        <v>4.0</v>
      </c>
      <c r="F1153" s="128">
        <v>2024.0</v>
      </c>
      <c r="G1153" s="128">
        <v>2.0</v>
      </c>
      <c r="H1153" s="128">
        <v>26.0</v>
      </c>
      <c r="I1153" s="128" t="s">
        <v>83</v>
      </c>
      <c r="J1153" s="99"/>
      <c r="K1153" s="99"/>
      <c r="L1153" s="141" t="str">
        <f>IF(J1153-K1153=0,,IFERROR(K1153-J1153-휴게시간-VLOOKUP(A1153,지정휴게시간,2,FALSE),K1153-J1153-휴게시간))</f>
        <v/>
      </c>
      <c r="M1153" s="142" t="str">
        <f>IFERROR(VLOOKUP(Text(A1153,"m월 d일"),양력휴일,2,FALSE),IFERROR(VLOOKUP(Text(B1153,"m월 d일"),음력휴일,2,FALSE),IFERROR(VLOOKUP(A1153,양력지정휴일,2,FALSE), IFERROR(VLOOKUP(B1153,음력지정휴일,2,FALSE), ""))))</f>
        <v/>
      </c>
      <c r="N1153" s="128"/>
      <c r="O1153" s="128" t="str">
        <f>IFERROR(VLOOKUP(N1153,연차지정일수,2,FALSE),"")</f>
        <v/>
      </c>
      <c r="P1153" s="143"/>
      <c r="Q1153" s="2"/>
    </row>
    <row r="1154">
      <c r="A1154" s="129">
        <v>45349.0</v>
      </c>
      <c r="B1154" s="129">
        <v>45309.0</v>
      </c>
      <c r="C1154" s="128">
        <v>2024.0</v>
      </c>
      <c r="D1154" s="128">
        <v>2.0</v>
      </c>
      <c r="E1154" s="128">
        <v>4.0</v>
      </c>
      <c r="F1154" s="128">
        <v>2024.0</v>
      </c>
      <c r="G1154" s="128">
        <v>2.0</v>
      </c>
      <c r="H1154" s="128">
        <v>27.0</v>
      </c>
      <c r="I1154" s="128" t="s">
        <v>160</v>
      </c>
      <c r="J1154" s="99"/>
      <c r="K1154" s="99"/>
      <c r="L1154" s="141" t="str">
        <f>IF(J1154-K1154=0,,IFERROR(K1154-J1154-휴게시간-VLOOKUP(A1154,지정휴게시간,2,FALSE),K1154-J1154-휴게시간))</f>
        <v/>
      </c>
      <c r="M1154" s="142" t="str">
        <f>IFERROR(VLOOKUP(Text(A1154,"m월 d일"),양력휴일,2,FALSE),IFERROR(VLOOKUP(Text(B1154,"m월 d일"),음력휴일,2,FALSE),IFERROR(VLOOKUP(A1154,양력지정휴일,2,FALSE), IFERROR(VLOOKUP(B1154,음력지정휴일,2,FALSE), ""))))</f>
        <v/>
      </c>
      <c r="N1154" s="128"/>
      <c r="O1154" s="128" t="str">
        <f>IFERROR(VLOOKUP(N1154,연차지정일수,2,FALSE),"")</f>
        <v/>
      </c>
      <c r="P1154" s="143"/>
      <c r="Q1154" s="2"/>
    </row>
    <row r="1155">
      <c r="A1155" s="129">
        <v>45350.0</v>
      </c>
      <c r="B1155" s="129">
        <v>45310.0</v>
      </c>
      <c r="C1155" s="128">
        <v>2024.0</v>
      </c>
      <c r="D1155" s="128">
        <v>2.0</v>
      </c>
      <c r="E1155" s="128">
        <v>4.0</v>
      </c>
      <c r="F1155" s="128">
        <v>2024.0</v>
      </c>
      <c r="G1155" s="128">
        <v>2.0</v>
      </c>
      <c r="H1155" s="128">
        <v>28.0</v>
      </c>
      <c r="I1155" s="128" t="s">
        <v>161</v>
      </c>
      <c r="J1155" s="99"/>
      <c r="K1155" s="99"/>
      <c r="L1155" s="141" t="str">
        <f>IF(J1155-K1155=0,,IFERROR(K1155-J1155-휴게시간-VLOOKUP(A1155,지정휴게시간,2,FALSE),K1155-J1155-휴게시간))</f>
        <v/>
      </c>
      <c r="M1155" s="142" t="str">
        <f>IFERROR(VLOOKUP(Text(A1155,"m월 d일"),양력휴일,2,FALSE),IFERROR(VLOOKUP(Text(B1155,"m월 d일"),음력휴일,2,FALSE),IFERROR(VLOOKUP(A1155,양력지정휴일,2,FALSE), IFERROR(VLOOKUP(B1155,음력지정휴일,2,FALSE), ""))))</f>
        <v/>
      </c>
      <c r="N1155" s="128"/>
      <c r="O1155" s="128" t="str">
        <f>IFERROR(VLOOKUP(N1155,연차지정일수,2,FALSE),"")</f>
        <v/>
      </c>
      <c r="P1155" s="143"/>
      <c r="Q1155" s="2"/>
    </row>
    <row r="1156">
      <c r="A1156" s="129">
        <v>45351.0</v>
      </c>
      <c r="B1156" s="129">
        <v>45311.0</v>
      </c>
      <c r="C1156" s="128">
        <v>2024.0</v>
      </c>
      <c r="D1156" s="128">
        <v>2.0</v>
      </c>
      <c r="E1156" s="128">
        <v>4.0</v>
      </c>
      <c r="F1156" s="128">
        <v>2024.0</v>
      </c>
      <c r="G1156" s="128">
        <v>2.0</v>
      </c>
      <c r="H1156" s="128">
        <v>29.0</v>
      </c>
      <c r="I1156" s="128" t="s">
        <v>162</v>
      </c>
      <c r="J1156" s="99"/>
      <c r="K1156" s="99"/>
      <c r="L1156" s="141" t="str">
        <f>IF(J1156-K1156=0,,IFERROR(K1156-J1156-휴게시간-VLOOKUP(A1156,지정휴게시간,2,FALSE),K1156-J1156-휴게시간))</f>
        <v/>
      </c>
      <c r="M1156" s="142" t="str">
        <f>IFERROR(VLOOKUP(Text(A1156,"m월 d일"),양력휴일,2,FALSE),IFERROR(VLOOKUP(Text(B1156,"m월 d일"),음력휴일,2,FALSE),IFERROR(VLOOKUP(A1156,양력지정휴일,2,FALSE), IFERROR(VLOOKUP(B1156,음력지정휴일,2,FALSE), ""))))</f>
        <v/>
      </c>
      <c r="N1156" s="128"/>
      <c r="O1156" s="128" t="str">
        <f>IFERROR(VLOOKUP(N1156,연차지정일수,2,FALSE),"")</f>
        <v/>
      </c>
      <c r="P1156" s="143"/>
      <c r="Q1156" s="2"/>
    </row>
    <row r="1157">
      <c r="A1157" s="129">
        <v>45352.0</v>
      </c>
      <c r="B1157" s="129">
        <v>45312.0</v>
      </c>
      <c r="C1157" s="128">
        <v>2024.0</v>
      </c>
      <c r="D1157" s="128">
        <v>2.0</v>
      </c>
      <c r="E1157" s="128">
        <v>4.0</v>
      </c>
      <c r="F1157" s="128">
        <v>2024.0</v>
      </c>
      <c r="G1157" s="128">
        <v>3.0</v>
      </c>
      <c r="H1157" s="128">
        <v>1.0</v>
      </c>
      <c r="I1157" s="128" t="s">
        <v>158</v>
      </c>
      <c r="J1157" s="99"/>
      <c r="K1157" s="99"/>
      <c r="L1157" s="141" t="str">
        <f>IF(J1157-K1157=0,,IFERROR(K1157-J1157-휴게시간-VLOOKUP(A1157,지정휴게시간,2,FALSE),K1157-J1157-휴게시간))</f>
        <v/>
      </c>
      <c r="M1157" s="142" t="str">
        <f>IFERROR(VLOOKUP(Text(A1157,"m월 d일"),양력휴일,2,FALSE),IFERROR(VLOOKUP(Text(B1157,"m월 d일"),음력휴일,2,FALSE),IFERROR(VLOOKUP(A1157,양력지정휴일,2,FALSE), IFERROR(VLOOKUP(B1157,음력지정휴일,2,FALSE), ""))))</f>
        <v>삼일절</v>
      </c>
      <c r="N1157" s="128"/>
      <c r="O1157" s="128" t="str">
        <f>IFERROR(VLOOKUP(N1157,연차지정일수,2,FALSE),"")</f>
        <v/>
      </c>
      <c r="P1157" s="143"/>
      <c r="Q1157" s="2"/>
    </row>
    <row r="1158">
      <c r="A1158" s="129">
        <v>45353.0</v>
      </c>
      <c r="B1158" s="129">
        <v>45313.0</v>
      </c>
      <c r="C1158" s="128">
        <v>2024.0</v>
      </c>
      <c r="D1158" s="128">
        <v>2.0</v>
      </c>
      <c r="E1158" s="128">
        <v>4.0</v>
      </c>
      <c r="F1158" s="128">
        <v>2024.0</v>
      </c>
      <c r="G1158" s="128">
        <v>3.0</v>
      </c>
      <c r="H1158" s="128">
        <v>2.0</v>
      </c>
      <c r="I1158" s="128" t="s">
        <v>159</v>
      </c>
      <c r="J1158" s="99"/>
      <c r="K1158" s="99"/>
      <c r="L1158" s="141" t="str">
        <f>IF(J1158-K1158=0,,IFERROR(K1158-J1158-휴게시간-VLOOKUP(A1158,지정휴게시간,2,FALSE),K1158-J1158-휴게시간))</f>
        <v/>
      </c>
      <c r="M1158" s="142" t="str">
        <f>IFERROR(VLOOKUP(Text(A1158,"m월 d일"),양력휴일,2,FALSE),IFERROR(VLOOKUP(Text(B1158,"m월 d일"),음력휴일,2,FALSE),IFERROR(VLOOKUP(A1158,양력지정휴일,2,FALSE), IFERROR(VLOOKUP(B1158,음력지정휴일,2,FALSE), ""))))</f>
        <v/>
      </c>
      <c r="N1158" s="128"/>
      <c r="O1158" s="128" t="str">
        <f>IFERROR(VLOOKUP(N1158,연차지정일수,2,FALSE),"")</f>
        <v/>
      </c>
      <c r="P1158" s="143"/>
      <c r="Q1158" s="2"/>
    </row>
    <row r="1159">
      <c r="A1159" s="129">
        <v>45354.0</v>
      </c>
      <c r="B1159" s="129">
        <v>45314.0</v>
      </c>
      <c r="C1159" s="128">
        <v>2024.0</v>
      </c>
      <c r="D1159" s="128">
        <v>2.0</v>
      </c>
      <c r="E1159" s="128">
        <v>4.0</v>
      </c>
      <c r="F1159" s="128">
        <v>2024.0</v>
      </c>
      <c r="G1159" s="128">
        <v>3.0</v>
      </c>
      <c r="H1159" s="128">
        <v>3.0</v>
      </c>
      <c r="I1159" s="128" t="s">
        <v>156</v>
      </c>
      <c r="J1159" s="99"/>
      <c r="K1159" s="99"/>
      <c r="L1159" s="141" t="str">
        <f>IF(J1159-K1159=0,,IFERROR(K1159-J1159-휴게시간-VLOOKUP(A1159,지정휴게시간,2,FALSE),K1159-J1159-휴게시간))</f>
        <v/>
      </c>
      <c r="M1159" s="142" t="str">
        <f>IFERROR(VLOOKUP(Text(A1159,"m월 d일"),양력휴일,2,FALSE),IFERROR(VLOOKUP(Text(B1159,"m월 d일"),음력휴일,2,FALSE),IFERROR(VLOOKUP(A1159,양력지정휴일,2,FALSE), IFERROR(VLOOKUP(B1159,음력지정휴일,2,FALSE), ""))))</f>
        <v/>
      </c>
      <c r="N1159" s="128"/>
      <c r="O1159" s="128" t="str">
        <f>IFERROR(VLOOKUP(N1159,연차지정일수,2,FALSE),"")</f>
        <v/>
      </c>
      <c r="P1159" s="143"/>
      <c r="Q1159" s="2"/>
    </row>
    <row r="1160">
      <c r="A1160" s="129">
        <v>45355.0</v>
      </c>
      <c r="B1160" s="129">
        <v>45315.0</v>
      </c>
      <c r="C1160" s="128">
        <v>2024.0</v>
      </c>
      <c r="D1160" s="128">
        <v>3.0</v>
      </c>
      <c r="E1160" s="128">
        <v>1.0</v>
      </c>
      <c r="F1160" s="128">
        <v>2024.0</v>
      </c>
      <c r="G1160" s="128">
        <v>3.0</v>
      </c>
      <c r="H1160" s="128">
        <v>4.0</v>
      </c>
      <c r="I1160" s="128" t="s">
        <v>83</v>
      </c>
      <c r="J1160" s="99"/>
      <c r="K1160" s="99"/>
      <c r="L1160" s="141" t="str">
        <f>IF(J1160-K1160=0,,IFERROR(K1160-J1160-휴게시간-VLOOKUP(A1160,지정휴게시간,2,FALSE),K1160-J1160-휴게시간))</f>
        <v/>
      </c>
      <c r="M1160" s="142" t="str">
        <f>IFERROR(VLOOKUP(Text(A1160,"m월 d일"),양력휴일,2,FALSE),IFERROR(VLOOKUP(Text(B1160,"m월 d일"),음력휴일,2,FALSE),IFERROR(VLOOKUP(A1160,양력지정휴일,2,FALSE), IFERROR(VLOOKUP(B1160,음력지정휴일,2,FALSE), ""))))</f>
        <v/>
      </c>
      <c r="N1160" s="128"/>
      <c r="O1160" s="128" t="str">
        <f>IFERROR(VLOOKUP(N1160,연차지정일수,2,FALSE),"")</f>
        <v/>
      </c>
      <c r="P1160" s="143"/>
      <c r="Q1160" s="2"/>
    </row>
    <row r="1161">
      <c r="A1161" s="129">
        <v>45356.0</v>
      </c>
      <c r="B1161" s="129">
        <v>45316.0</v>
      </c>
      <c r="C1161" s="128">
        <v>2024.0</v>
      </c>
      <c r="D1161" s="128">
        <v>3.0</v>
      </c>
      <c r="E1161" s="128">
        <v>1.0</v>
      </c>
      <c r="F1161" s="128">
        <v>2024.0</v>
      </c>
      <c r="G1161" s="128">
        <v>3.0</v>
      </c>
      <c r="H1161" s="128">
        <v>5.0</v>
      </c>
      <c r="I1161" s="128" t="s">
        <v>160</v>
      </c>
      <c r="J1161" s="99"/>
      <c r="K1161" s="99"/>
      <c r="L1161" s="141" t="str">
        <f>IF(J1161-K1161=0,,IFERROR(K1161-J1161-휴게시간-VLOOKUP(A1161,지정휴게시간,2,FALSE),K1161-J1161-휴게시간))</f>
        <v/>
      </c>
      <c r="M1161" s="142" t="str">
        <f>IFERROR(VLOOKUP(Text(A1161,"m월 d일"),양력휴일,2,FALSE),IFERROR(VLOOKUP(Text(B1161,"m월 d일"),음력휴일,2,FALSE),IFERROR(VLOOKUP(A1161,양력지정휴일,2,FALSE), IFERROR(VLOOKUP(B1161,음력지정휴일,2,FALSE), ""))))</f>
        <v/>
      </c>
      <c r="N1161" s="128"/>
      <c r="O1161" s="128" t="str">
        <f>IFERROR(VLOOKUP(N1161,연차지정일수,2,FALSE),"")</f>
        <v/>
      </c>
      <c r="P1161" s="143"/>
      <c r="Q1161" s="2"/>
    </row>
    <row r="1162">
      <c r="A1162" s="129">
        <v>45357.0</v>
      </c>
      <c r="B1162" s="129">
        <v>45317.0</v>
      </c>
      <c r="C1162" s="128">
        <v>2024.0</v>
      </c>
      <c r="D1162" s="128">
        <v>3.0</v>
      </c>
      <c r="E1162" s="128">
        <v>1.0</v>
      </c>
      <c r="F1162" s="128">
        <v>2024.0</v>
      </c>
      <c r="G1162" s="128">
        <v>3.0</v>
      </c>
      <c r="H1162" s="128">
        <v>6.0</v>
      </c>
      <c r="I1162" s="128" t="s">
        <v>161</v>
      </c>
      <c r="J1162" s="99"/>
      <c r="K1162" s="99"/>
      <c r="L1162" s="141" t="str">
        <f>IF(J1162-K1162=0,,IFERROR(K1162-J1162-휴게시간-VLOOKUP(A1162,지정휴게시간,2,FALSE),K1162-J1162-휴게시간))</f>
        <v/>
      </c>
      <c r="M1162" s="142" t="str">
        <f>IFERROR(VLOOKUP(Text(A1162,"m월 d일"),양력휴일,2,FALSE),IFERROR(VLOOKUP(Text(B1162,"m월 d일"),음력휴일,2,FALSE),IFERROR(VLOOKUP(A1162,양력지정휴일,2,FALSE), IFERROR(VLOOKUP(B1162,음력지정휴일,2,FALSE), ""))))</f>
        <v/>
      </c>
      <c r="N1162" s="128"/>
      <c r="O1162" s="128" t="str">
        <f>IFERROR(VLOOKUP(N1162,연차지정일수,2,FALSE),"")</f>
        <v/>
      </c>
      <c r="P1162" s="143"/>
      <c r="Q1162" s="2"/>
    </row>
    <row r="1163">
      <c r="A1163" s="129">
        <v>45358.0</v>
      </c>
      <c r="B1163" s="129">
        <v>45318.0</v>
      </c>
      <c r="C1163" s="128">
        <v>2024.0</v>
      </c>
      <c r="D1163" s="128">
        <v>3.0</v>
      </c>
      <c r="E1163" s="128">
        <v>1.0</v>
      </c>
      <c r="F1163" s="128">
        <v>2024.0</v>
      </c>
      <c r="G1163" s="128">
        <v>3.0</v>
      </c>
      <c r="H1163" s="128">
        <v>7.0</v>
      </c>
      <c r="I1163" s="128" t="s">
        <v>162</v>
      </c>
      <c r="J1163" s="99"/>
      <c r="K1163" s="99"/>
      <c r="L1163" s="141" t="str">
        <f>IF(J1163-K1163=0,,IFERROR(K1163-J1163-휴게시간-VLOOKUP(A1163,지정휴게시간,2,FALSE),K1163-J1163-휴게시간))</f>
        <v/>
      </c>
      <c r="M1163" s="142" t="str">
        <f>IFERROR(VLOOKUP(Text(A1163,"m월 d일"),양력휴일,2,FALSE),IFERROR(VLOOKUP(Text(B1163,"m월 d일"),음력휴일,2,FALSE),IFERROR(VLOOKUP(A1163,양력지정휴일,2,FALSE), IFERROR(VLOOKUP(B1163,음력지정휴일,2,FALSE), ""))))</f>
        <v/>
      </c>
      <c r="N1163" s="128"/>
      <c r="O1163" s="128" t="str">
        <f>IFERROR(VLOOKUP(N1163,연차지정일수,2,FALSE),"")</f>
        <v/>
      </c>
      <c r="P1163" s="143"/>
      <c r="Q1163" s="2"/>
    </row>
    <row r="1164">
      <c r="A1164" s="129">
        <v>45359.0</v>
      </c>
      <c r="B1164" s="129">
        <v>45319.0</v>
      </c>
      <c r="C1164" s="128">
        <v>2024.0</v>
      </c>
      <c r="D1164" s="128">
        <v>3.0</v>
      </c>
      <c r="E1164" s="128">
        <v>1.0</v>
      </c>
      <c r="F1164" s="128">
        <v>2024.0</v>
      </c>
      <c r="G1164" s="128">
        <v>3.0</v>
      </c>
      <c r="H1164" s="128">
        <v>8.0</v>
      </c>
      <c r="I1164" s="128" t="s">
        <v>158</v>
      </c>
      <c r="J1164" s="99"/>
      <c r="K1164" s="99"/>
      <c r="L1164" s="141" t="str">
        <f>IF(J1164-K1164=0,,IFERROR(K1164-J1164-휴게시간-VLOOKUP(A1164,지정휴게시간,2,FALSE),K1164-J1164-휴게시간))</f>
        <v/>
      </c>
      <c r="M1164" s="142" t="str">
        <f>IFERROR(VLOOKUP(Text(A1164,"m월 d일"),양력휴일,2,FALSE),IFERROR(VLOOKUP(Text(B1164,"m월 d일"),음력휴일,2,FALSE),IFERROR(VLOOKUP(A1164,양력지정휴일,2,FALSE), IFERROR(VLOOKUP(B1164,음력지정휴일,2,FALSE), ""))))</f>
        <v/>
      </c>
      <c r="N1164" s="128"/>
      <c r="O1164" s="128" t="str">
        <f>IFERROR(VLOOKUP(N1164,연차지정일수,2,FALSE),"")</f>
        <v/>
      </c>
      <c r="P1164" s="143"/>
      <c r="Q1164" s="2"/>
    </row>
    <row r="1165">
      <c r="A1165" s="129">
        <v>45360.0</v>
      </c>
      <c r="B1165" s="129">
        <v>45320.0</v>
      </c>
      <c r="C1165" s="128">
        <v>2024.0</v>
      </c>
      <c r="D1165" s="128">
        <v>3.0</v>
      </c>
      <c r="E1165" s="128">
        <v>1.0</v>
      </c>
      <c r="F1165" s="128">
        <v>2024.0</v>
      </c>
      <c r="G1165" s="128">
        <v>3.0</v>
      </c>
      <c r="H1165" s="128">
        <v>9.0</v>
      </c>
      <c r="I1165" s="128" t="s">
        <v>159</v>
      </c>
      <c r="J1165" s="99"/>
      <c r="K1165" s="99"/>
      <c r="L1165" s="141" t="str">
        <f>IF(J1165-K1165=0,,IFERROR(K1165-J1165-휴게시간-VLOOKUP(A1165,지정휴게시간,2,FALSE),K1165-J1165-휴게시간))</f>
        <v/>
      </c>
      <c r="M1165" s="142" t="str">
        <f>IFERROR(VLOOKUP(Text(A1165,"m월 d일"),양력휴일,2,FALSE),IFERROR(VLOOKUP(Text(B1165,"m월 d일"),음력휴일,2,FALSE),IFERROR(VLOOKUP(A1165,양력지정휴일,2,FALSE), IFERROR(VLOOKUP(B1165,음력지정휴일,2,FALSE), ""))))</f>
        <v/>
      </c>
      <c r="N1165" s="128"/>
      <c r="O1165" s="128" t="str">
        <f>IFERROR(VLOOKUP(N1165,연차지정일수,2,FALSE),"")</f>
        <v/>
      </c>
      <c r="P1165" s="143"/>
      <c r="Q1165" s="2"/>
    </row>
    <row r="1166">
      <c r="A1166" s="129">
        <v>45361.0</v>
      </c>
      <c r="B1166" s="129">
        <v>45323.0</v>
      </c>
      <c r="C1166" s="128">
        <v>2024.0</v>
      </c>
      <c r="D1166" s="128">
        <v>3.0</v>
      </c>
      <c r="E1166" s="128">
        <v>1.0</v>
      </c>
      <c r="F1166" s="128">
        <v>2024.0</v>
      </c>
      <c r="G1166" s="128">
        <v>3.0</v>
      </c>
      <c r="H1166" s="128">
        <v>10.0</v>
      </c>
      <c r="I1166" s="128" t="s">
        <v>156</v>
      </c>
      <c r="J1166" s="99"/>
      <c r="K1166" s="99"/>
      <c r="L1166" s="141" t="str">
        <f>IF(J1166-K1166=0,,IFERROR(K1166-J1166-휴게시간-VLOOKUP(A1166,지정휴게시간,2,FALSE),K1166-J1166-휴게시간))</f>
        <v/>
      </c>
      <c r="M1166" s="142" t="str">
        <f>IFERROR(VLOOKUP(Text(A1166,"m월 d일"),양력휴일,2,FALSE),IFERROR(VLOOKUP(Text(B1166,"m월 d일"),음력휴일,2,FALSE),IFERROR(VLOOKUP(A1166,양력지정휴일,2,FALSE), IFERROR(VLOOKUP(B1166,음력지정휴일,2,FALSE), ""))))</f>
        <v/>
      </c>
      <c r="N1166" s="128"/>
      <c r="O1166" s="128" t="str">
        <f>IFERROR(VLOOKUP(N1166,연차지정일수,2,FALSE),"")</f>
        <v/>
      </c>
      <c r="P1166" s="143"/>
      <c r="Q1166" s="2"/>
    </row>
    <row r="1167">
      <c r="A1167" s="129">
        <v>45362.0</v>
      </c>
      <c r="B1167" s="129">
        <v>45324.0</v>
      </c>
      <c r="C1167" s="128">
        <v>2024.0</v>
      </c>
      <c r="D1167" s="128">
        <v>3.0</v>
      </c>
      <c r="E1167" s="128">
        <v>2.0</v>
      </c>
      <c r="F1167" s="128">
        <v>2024.0</v>
      </c>
      <c r="G1167" s="128">
        <v>3.0</v>
      </c>
      <c r="H1167" s="128">
        <v>11.0</v>
      </c>
      <c r="I1167" s="128" t="s">
        <v>83</v>
      </c>
      <c r="J1167" s="99"/>
      <c r="K1167" s="99"/>
      <c r="L1167" s="141" t="str">
        <f>IF(J1167-K1167=0,,IFERROR(K1167-J1167-휴게시간-VLOOKUP(A1167,지정휴게시간,2,FALSE),K1167-J1167-휴게시간))</f>
        <v/>
      </c>
      <c r="M1167" s="142" t="str">
        <f>IFERROR(VLOOKUP(Text(A1167,"m월 d일"),양력휴일,2,FALSE),IFERROR(VLOOKUP(Text(B1167,"m월 d일"),음력휴일,2,FALSE),IFERROR(VLOOKUP(A1167,양력지정휴일,2,FALSE), IFERROR(VLOOKUP(B1167,음력지정휴일,2,FALSE), ""))))</f>
        <v/>
      </c>
      <c r="N1167" s="128"/>
      <c r="O1167" s="128" t="str">
        <f>IFERROR(VLOOKUP(N1167,연차지정일수,2,FALSE),"")</f>
        <v/>
      </c>
      <c r="P1167" s="143"/>
      <c r="Q1167" s="2"/>
    </row>
    <row r="1168">
      <c r="A1168" s="129">
        <v>45363.0</v>
      </c>
      <c r="B1168" s="129">
        <v>45325.0</v>
      </c>
      <c r="C1168" s="128">
        <v>2024.0</v>
      </c>
      <c r="D1168" s="128">
        <v>3.0</v>
      </c>
      <c r="E1168" s="128">
        <v>2.0</v>
      </c>
      <c r="F1168" s="128">
        <v>2024.0</v>
      </c>
      <c r="G1168" s="128">
        <v>3.0</v>
      </c>
      <c r="H1168" s="128">
        <v>12.0</v>
      </c>
      <c r="I1168" s="128" t="s">
        <v>160</v>
      </c>
      <c r="J1168" s="99"/>
      <c r="K1168" s="99"/>
      <c r="L1168" s="141" t="str">
        <f>IF(J1168-K1168=0,,IFERROR(K1168-J1168-휴게시간-VLOOKUP(A1168,지정휴게시간,2,FALSE),K1168-J1168-휴게시간))</f>
        <v/>
      </c>
      <c r="M1168" s="142" t="str">
        <f>IFERROR(VLOOKUP(Text(A1168,"m월 d일"),양력휴일,2,FALSE),IFERROR(VLOOKUP(Text(B1168,"m월 d일"),음력휴일,2,FALSE),IFERROR(VLOOKUP(A1168,양력지정휴일,2,FALSE), IFERROR(VLOOKUP(B1168,음력지정휴일,2,FALSE), ""))))</f>
        <v/>
      </c>
      <c r="N1168" s="128"/>
      <c r="O1168" s="128" t="str">
        <f>IFERROR(VLOOKUP(N1168,연차지정일수,2,FALSE),"")</f>
        <v/>
      </c>
      <c r="P1168" s="143"/>
      <c r="Q1168" s="2"/>
    </row>
    <row r="1169">
      <c r="A1169" s="129">
        <v>45364.0</v>
      </c>
      <c r="B1169" s="129">
        <v>45326.0</v>
      </c>
      <c r="C1169" s="128">
        <v>2024.0</v>
      </c>
      <c r="D1169" s="128">
        <v>3.0</v>
      </c>
      <c r="E1169" s="128">
        <v>2.0</v>
      </c>
      <c r="F1169" s="128">
        <v>2024.0</v>
      </c>
      <c r="G1169" s="128">
        <v>3.0</v>
      </c>
      <c r="H1169" s="128">
        <v>13.0</v>
      </c>
      <c r="I1169" s="128" t="s">
        <v>161</v>
      </c>
      <c r="J1169" s="99"/>
      <c r="K1169" s="99"/>
      <c r="L1169" s="141" t="str">
        <f>IF(J1169-K1169=0,,IFERROR(K1169-J1169-휴게시간-VLOOKUP(A1169,지정휴게시간,2,FALSE),K1169-J1169-휴게시간))</f>
        <v/>
      </c>
      <c r="M1169" s="142" t="str">
        <f>IFERROR(VLOOKUP(Text(A1169,"m월 d일"),양력휴일,2,FALSE),IFERROR(VLOOKUP(Text(B1169,"m월 d일"),음력휴일,2,FALSE),IFERROR(VLOOKUP(A1169,양력지정휴일,2,FALSE), IFERROR(VLOOKUP(B1169,음력지정휴일,2,FALSE), ""))))</f>
        <v/>
      </c>
      <c r="N1169" s="128"/>
      <c r="O1169" s="128" t="str">
        <f>IFERROR(VLOOKUP(N1169,연차지정일수,2,FALSE),"")</f>
        <v/>
      </c>
      <c r="P1169" s="143"/>
      <c r="Q1169" s="2"/>
    </row>
    <row r="1170">
      <c r="A1170" s="129">
        <v>45365.0</v>
      </c>
      <c r="B1170" s="129">
        <v>45327.0</v>
      </c>
      <c r="C1170" s="128">
        <v>2024.0</v>
      </c>
      <c r="D1170" s="128">
        <v>3.0</v>
      </c>
      <c r="E1170" s="128">
        <v>2.0</v>
      </c>
      <c r="F1170" s="128">
        <v>2024.0</v>
      </c>
      <c r="G1170" s="128">
        <v>3.0</v>
      </c>
      <c r="H1170" s="128">
        <v>14.0</v>
      </c>
      <c r="I1170" s="128" t="s">
        <v>162</v>
      </c>
      <c r="J1170" s="99"/>
      <c r="K1170" s="99"/>
      <c r="L1170" s="141" t="str">
        <f>IF(J1170-K1170=0,,IFERROR(K1170-J1170-휴게시간-VLOOKUP(A1170,지정휴게시간,2,FALSE),K1170-J1170-휴게시간))</f>
        <v/>
      </c>
      <c r="M1170" s="142" t="str">
        <f>IFERROR(VLOOKUP(Text(A1170,"m월 d일"),양력휴일,2,FALSE),IFERROR(VLOOKUP(Text(B1170,"m월 d일"),음력휴일,2,FALSE),IFERROR(VLOOKUP(A1170,양력지정휴일,2,FALSE), IFERROR(VLOOKUP(B1170,음력지정휴일,2,FALSE), ""))))</f>
        <v/>
      </c>
      <c r="N1170" s="128"/>
      <c r="O1170" s="128" t="str">
        <f>IFERROR(VLOOKUP(N1170,연차지정일수,2,FALSE),"")</f>
        <v/>
      </c>
      <c r="P1170" s="143"/>
      <c r="Q1170" s="2"/>
    </row>
    <row r="1171">
      <c r="A1171" s="129">
        <v>45366.0</v>
      </c>
      <c r="B1171" s="129">
        <v>45328.0</v>
      </c>
      <c r="C1171" s="128">
        <v>2024.0</v>
      </c>
      <c r="D1171" s="128">
        <v>3.0</v>
      </c>
      <c r="E1171" s="128">
        <v>2.0</v>
      </c>
      <c r="F1171" s="128">
        <v>2024.0</v>
      </c>
      <c r="G1171" s="128">
        <v>3.0</v>
      </c>
      <c r="H1171" s="128">
        <v>15.0</v>
      </c>
      <c r="I1171" s="128" t="s">
        <v>158</v>
      </c>
      <c r="J1171" s="99"/>
      <c r="K1171" s="99"/>
      <c r="L1171" s="141" t="str">
        <f>IF(J1171-K1171=0,,IFERROR(K1171-J1171-휴게시간-VLOOKUP(A1171,지정휴게시간,2,FALSE),K1171-J1171-휴게시간))</f>
        <v/>
      </c>
      <c r="M1171" s="142" t="str">
        <f>IFERROR(VLOOKUP(Text(A1171,"m월 d일"),양력휴일,2,FALSE),IFERROR(VLOOKUP(Text(B1171,"m월 d일"),음력휴일,2,FALSE),IFERROR(VLOOKUP(A1171,양력지정휴일,2,FALSE), IFERROR(VLOOKUP(B1171,음력지정휴일,2,FALSE), ""))))</f>
        <v/>
      </c>
      <c r="N1171" s="128"/>
      <c r="O1171" s="128" t="str">
        <f>IFERROR(VLOOKUP(N1171,연차지정일수,2,FALSE),"")</f>
        <v/>
      </c>
      <c r="P1171" s="143"/>
      <c r="Q1171" s="2"/>
    </row>
    <row r="1172">
      <c r="A1172" s="129">
        <v>45367.0</v>
      </c>
      <c r="B1172" s="129">
        <v>45329.0</v>
      </c>
      <c r="C1172" s="128">
        <v>2024.0</v>
      </c>
      <c r="D1172" s="128">
        <v>3.0</v>
      </c>
      <c r="E1172" s="128">
        <v>2.0</v>
      </c>
      <c r="F1172" s="128">
        <v>2024.0</v>
      </c>
      <c r="G1172" s="128">
        <v>3.0</v>
      </c>
      <c r="H1172" s="128">
        <v>16.0</v>
      </c>
      <c r="I1172" s="128" t="s">
        <v>159</v>
      </c>
      <c r="J1172" s="99"/>
      <c r="K1172" s="99"/>
      <c r="L1172" s="141" t="str">
        <f>IF(J1172-K1172=0,,IFERROR(K1172-J1172-휴게시간-VLOOKUP(A1172,지정휴게시간,2,FALSE),K1172-J1172-휴게시간))</f>
        <v/>
      </c>
      <c r="M1172" s="142" t="str">
        <f>IFERROR(VLOOKUP(Text(A1172,"m월 d일"),양력휴일,2,FALSE),IFERROR(VLOOKUP(Text(B1172,"m월 d일"),음력휴일,2,FALSE),IFERROR(VLOOKUP(A1172,양력지정휴일,2,FALSE), IFERROR(VLOOKUP(B1172,음력지정휴일,2,FALSE), ""))))</f>
        <v/>
      </c>
      <c r="N1172" s="128"/>
      <c r="O1172" s="128" t="str">
        <f>IFERROR(VLOOKUP(N1172,연차지정일수,2,FALSE),"")</f>
        <v/>
      </c>
      <c r="P1172" s="143"/>
      <c r="Q1172" s="2"/>
    </row>
    <row r="1173">
      <c r="A1173" s="129">
        <v>45368.0</v>
      </c>
      <c r="B1173" s="129">
        <v>45330.0</v>
      </c>
      <c r="C1173" s="128">
        <v>2024.0</v>
      </c>
      <c r="D1173" s="128">
        <v>3.0</v>
      </c>
      <c r="E1173" s="128">
        <v>2.0</v>
      </c>
      <c r="F1173" s="128">
        <v>2024.0</v>
      </c>
      <c r="G1173" s="128">
        <v>3.0</v>
      </c>
      <c r="H1173" s="128">
        <v>17.0</v>
      </c>
      <c r="I1173" s="128" t="s">
        <v>156</v>
      </c>
      <c r="J1173" s="99"/>
      <c r="K1173" s="99"/>
      <c r="L1173" s="141" t="str">
        <f>IF(J1173-K1173=0,,IFERROR(K1173-J1173-휴게시간-VLOOKUP(A1173,지정휴게시간,2,FALSE),K1173-J1173-휴게시간))</f>
        <v/>
      </c>
      <c r="M1173" s="142" t="str">
        <f>IFERROR(VLOOKUP(Text(A1173,"m월 d일"),양력휴일,2,FALSE),IFERROR(VLOOKUP(Text(B1173,"m월 d일"),음력휴일,2,FALSE),IFERROR(VLOOKUP(A1173,양력지정휴일,2,FALSE), IFERROR(VLOOKUP(B1173,음력지정휴일,2,FALSE), ""))))</f>
        <v/>
      </c>
      <c r="N1173" s="128"/>
      <c r="O1173" s="128" t="str">
        <f>IFERROR(VLOOKUP(N1173,연차지정일수,2,FALSE),"")</f>
        <v/>
      </c>
      <c r="P1173" s="143"/>
      <c r="Q1173" s="2"/>
    </row>
    <row r="1174">
      <c r="A1174" s="129">
        <v>45369.0</v>
      </c>
      <c r="B1174" s="129">
        <v>45331.0</v>
      </c>
      <c r="C1174" s="128">
        <v>2024.0</v>
      </c>
      <c r="D1174" s="128">
        <v>3.0</v>
      </c>
      <c r="E1174" s="128">
        <v>3.0</v>
      </c>
      <c r="F1174" s="128">
        <v>2024.0</v>
      </c>
      <c r="G1174" s="128">
        <v>3.0</v>
      </c>
      <c r="H1174" s="128">
        <v>18.0</v>
      </c>
      <c r="I1174" s="128" t="s">
        <v>83</v>
      </c>
      <c r="J1174" s="99"/>
      <c r="K1174" s="99"/>
      <c r="L1174" s="141" t="str">
        <f>IF(J1174-K1174=0,,IFERROR(K1174-J1174-휴게시간-VLOOKUP(A1174,지정휴게시간,2,FALSE),K1174-J1174-휴게시간))</f>
        <v/>
      </c>
      <c r="M1174" s="142" t="str">
        <f>IFERROR(VLOOKUP(Text(A1174,"m월 d일"),양력휴일,2,FALSE),IFERROR(VLOOKUP(Text(B1174,"m월 d일"),음력휴일,2,FALSE),IFERROR(VLOOKUP(A1174,양력지정휴일,2,FALSE), IFERROR(VLOOKUP(B1174,음력지정휴일,2,FALSE), ""))))</f>
        <v/>
      </c>
      <c r="N1174" s="128"/>
      <c r="O1174" s="128" t="str">
        <f>IFERROR(VLOOKUP(N1174,연차지정일수,2,FALSE),"")</f>
        <v/>
      </c>
      <c r="P1174" s="143"/>
      <c r="Q1174" s="2"/>
    </row>
    <row r="1175">
      <c r="A1175" s="129">
        <v>45370.0</v>
      </c>
      <c r="B1175" s="129">
        <v>45332.0</v>
      </c>
      <c r="C1175" s="128">
        <v>2024.0</v>
      </c>
      <c r="D1175" s="128">
        <v>3.0</v>
      </c>
      <c r="E1175" s="128">
        <v>3.0</v>
      </c>
      <c r="F1175" s="128">
        <v>2024.0</v>
      </c>
      <c r="G1175" s="128">
        <v>3.0</v>
      </c>
      <c r="H1175" s="128">
        <v>19.0</v>
      </c>
      <c r="I1175" s="128" t="s">
        <v>160</v>
      </c>
      <c r="J1175" s="99"/>
      <c r="K1175" s="99"/>
      <c r="L1175" s="141" t="str">
        <f>IF(J1175-K1175=0,,IFERROR(K1175-J1175-휴게시간-VLOOKUP(A1175,지정휴게시간,2,FALSE),K1175-J1175-휴게시간))</f>
        <v/>
      </c>
      <c r="M1175" s="142" t="str">
        <f>IFERROR(VLOOKUP(Text(A1175,"m월 d일"),양력휴일,2,FALSE),IFERROR(VLOOKUP(Text(B1175,"m월 d일"),음력휴일,2,FALSE),IFERROR(VLOOKUP(A1175,양력지정휴일,2,FALSE), IFERROR(VLOOKUP(B1175,음력지정휴일,2,FALSE), ""))))</f>
        <v/>
      </c>
      <c r="N1175" s="128"/>
      <c r="O1175" s="128" t="str">
        <f>IFERROR(VLOOKUP(N1175,연차지정일수,2,FALSE),"")</f>
        <v/>
      </c>
      <c r="P1175" s="143"/>
      <c r="Q1175" s="2"/>
    </row>
    <row r="1176">
      <c r="A1176" s="129">
        <v>45371.0</v>
      </c>
      <c r="B1176" s="129">
        <v>45333.0</v>
      </c>
      <c r="C1176" s="128">
        <v>2024.0</v>
      </c>
      <c r="D1176" s="128">
        <v>3.0</v>
      </c>
      <c r="E1176" s="128">
        <v>3.0</v>
      </c>
      <c r="F1176" s="128">
        <v>2024.0</v>
      </c>
      <c r="G1176" s="128">
        <v>3.0</v>
      </c>
      <c r="H1176" s="128">
        <v>20.0</v>
      </c>
      <c r="I1176" s="128" t="s">
        <v>161</v>
      </c>
      <c r="J1176" s="99"/>
      <c r="K1176" s="99"/>
      <c r="L1176" s="141" t="str">
        <f>IF(J1176-K1176=0,,IFERROR(K1176-J1176-휴게시간-VLOOKUP(A1176,지정휴게시간,2,FALSE),K1176-J1176-휴게시간))</f>
        <v/>
      </c>
      <c r="M1176" s="142" t="str">
        <f>IFERROR(VLOOKUP(Text(A1176,"m월 d일"),양력휴일,2,FALSE),IFERROR(VLOOKUP(Text(B1176,"m월 d일"),음력휴일,2,FALSE),IFERROR(VLOOKUP(A1176,양력지정휴일,2,FALSE), IFERROR(VLOOKUP(B1176,음력지정휴일,2,FALSE), ""))))</f>
        <v/>
      </c>
      <c r="N1176" s="128"/>
      <c r="O1176" s="128" t="str">
        <f>IFERROR(VLOOKUP(N1176,연차지정일수,2,FALSE),"")</f>
        <v/>
      </c>
      <c r="P1176" s="143"/>
      <c r="Q1176" s="2"/>
    </row>
    <row r="1177">
      <c r="A1177" s="129">
        <v>45372.0</v>
      </c>
      <c r="B1177" s="129">
        <v>45334.0</v>
      </c>
      <c r="C1177" s="128">
        <v>2024.0</v>
      </c>
      <c r="D1177" s="128">
        <v>3.0</v>
      </c>
      <c r="E1177" s="128">
        <v>3.0</v>
      </c>
      <c r="F1177" s="128">
        <v>2024.0</v>
      </c>
      <c r="G1177" s="128">
        <v>3.0</v>
      </c>
      <c r="H1177" s="128">
        <v>21.0</v>
      </c>
      <c r="I1177" s="128" t="s">
        <v>162</v>
      </c>
      <c r="J1177" s="99"/>
      <c r="K1177" s="99"/>
      <c r="L1177" s="141" t="str">
        <f>IF(J1177-K1177=0,,IFERROR(K1177-J1177-휴게시간-VLOOKUP(A1177,지정휴게시간,2,FALSE),K1177-J1177-휴게시간))</f>
        <v/>
      </c>
      <c r="M1177" s="142" t="str">
        <f>IFERROR(VLOOKUP(Text(A1177,"m월 d일"),양력휴일,2,FALSE),IFERROR(VLOOKUP(Text(B1177,"m월 d일"),음력휴일,2,FALSE),IFERROR(VLOOKUP(A1177,양력지정휴일,2,FALSE), IFERROR(VLOOKUP(B1177,음력지정휴일,2,FALSE), ""))))</f>
        <v/>
      </c>
      <c r="N1177" s="128"/>
      <c r="O1177" s="128" t="str">
        <f>IFERROR(VLOOKUP(N1177,연차지정일수,2,FALSE),"")</f>
        <v/>
      </c>
      <c r="P1177" s="143"/>
      <c r="Q1177" s="2"/>
    </row>
    <row r="1178">
      <c r="A1178" s="129">
        <v>45373.0</v>
      </c>
      <c r="B1178" s="129">
        <v>45335.0</v>
      </c>
      <c r="C1178" s="128">
        <v>2024.0</v>
      </c>
      <c r="D1178" s="128">
        <v>3.0</v>
      </c>
      <c r="E1178" s="128">
        <v>3.0</v>
      </c>
      <c r="F1178" s="128">
        <v>2024.0</v>
      </c>
      <c r="G1178" s="128">
        <v>3.0</v>
      </c>
      <c r="H1178" s="128">
        <v>22.0</v>
      </c>
      <c r="I1178" s="128" t="s">
        <v>158</v>
      </c>
      <c r="J1178" s="99"/>
      <c r="K1178" s="99"/>
      <c r="L1178" s="141" t="str">
        <f>IF(J1178-K1178=0,,IFERROR(K1178-J1178-휴게시간-VLOOKUP(A1178,지정휴게시간,2,FALSE),K1178-J1178-휴게시간))</f>
        <v/>
      </c>
      <c r="M1178" s="142" t="str">
        <f>IFERROR(VLOOKUP(Text(A1178,"m월 d일"),양력휴일,2,FALSE),IFERROR(VLOOKUP(Text(B1178,"m월 d일"),음력휴일,2,FALSE),IFERROR(VLOOKUP(A1178,양력지정휴일,2,FALSE), IFERROR(VLOOKUP(B1178,음력지정휴일,2,FALSE), ""))))</f>
        <v/>
      </c>
      <c r="N1178" s="128"/>
      <c r="O1178" s="128" t="str">
        <f>IFERROR(VLOOKUP(N1178,연차지정일수,2,FALSE),"")</f>
        <v/>
      </c>
      <c r="P1178" s="143"/>
      <c r="Q1178" s="2"/>
    </row>
    <row r="1179">
      <c r="A1179" s="129">
        <v>45374.0</v>
      </c>
      <c r="B1179" s="129">
        <v>45336.0</v>
      </c>
      <c r="C1179" s="128">
        <v>2024.0</v>
      </c>
      <c r="D1179" s="128">
        <v>3.0</v>
      </c>
      <c r="E1179" s="128">
        <v>3.0</v>
      </c>
      <c r="F1179" s="128">
        <v>2024.0</v>
      </c>
      <c r="G1179" s="128">
        <v>3.0</v>
      </c>
      <c r="H1179" s="128">
        <v>23.0</v>
      </c>
      <c r="I1179" s="128" t="s">
        <v>159</v>
      </c>
      <c r="J1179" s="99"/>
      <c r="K1179" s="99"/>
      <c r="L1179" s="141" t="str">
        <f>IF(J1179-K1179=0,,IFERROR(K1179-J1179-휴게시간-VLOOKUP(A1179,지정휴게시간,2,FALSE),K1179-J1179-휴게시간))</f>
        <v/>
      </c>
      <c r="M1179" s="142" t="str">
        <f>IFERROR(VLOOKUP(Text(A1179,"m월 d일"),양력휴일,2,FALSE),IFERROR(VLOOKUP(Text(B1179,"m월 d일"),음력휴일,2,FALSE),IFERROR(VLOOKUP(A1179,양력지정휴일,2,FALSE), IFERROR(VLOOKUP(B1179,음력지정휴일,2,FALSE), ""))))</f>
        <v/>
      </c>
      <c r="N1179" s="128"/>
      <c r="O1179" s="128" t="str">
        <f>IFERROR(VLOOKUP(N1179,연차지정일수,2,FALSE),"")</f>
        <v/>
      </c>
      <c r="P1179" s="143"/>
      <c r="Q1179" s="2"/>
    </row>
    <row r="1180">
      <c r="A1180" s="129">
        <v>45375.0</v>
      </c>
      <c r="B1180" s="129">
        <v>45337.0</v>
      </c>
      <c r="C1180" s="128">
        <v>2024.0</v>
      </c>
      <c r="D1180" s="128">
        <v>3.0</v>
      </c>
      <c r="E1180" s="128">
        <v>3.0</v>
      </c>
      <c r="F1180" s="128">
        <v>2024.0</v>
      </c>
      <c r="G1180" s="128">
        <v>3.0</v>
      </c>
      <c r="H1180" s="128">
        <v>24.0</v>
      </c>
      <c r="I1180" s="128" t="s">
        <v>156</v>
      </c>
      <c r="J1180" s="99"/>
      <c r="K1180" s="99"/>
      <c r="L1180" s="141" t="str">
        <f>IF(J1180-K1180=0,,IFERROR(K1180-J1180-휴게시간-VLOOKUP(A1180,지정휴게시간,2,FALSE),K1180-J1180-휴게시간))</f>
        <v/>
      </c>
      <c r="M1180" s="142" t="str">
        <f>IFERROR(VLOOKUP(Text(A1180,"m월 d일"),양력휴일,2,FALSE),IFERROR(VLOOKUP(Text(B1180,"m월 d일"),음력휴일,2,FALSE),IFERROR(VLOOKUP(A1180,양력지정휴일,2,FALSE), IFERROR(VLOOKUP(B1180,음력지정휴일,2,FALSE), ""))))</f>
        <v/>
      </c>
      <c r="N1180" s="128"/>
      <c r="O1180" s="128" t="str">
        <f>IFERROR(VLOOKUP(N1180,연차지정일수,2,FALSE),"")</f>
        <v/>
      </c>
      <c r="P1180" s="143"/>
      <c r="Q1180" s="2"/>
    </row>
    <row r="1181">
      <c r="A1181" s="129">
        <v>45376.0</v>
      </c>
      <c r="B1181" s="129">
        <v>45338.0</v>
      </c>
      <c r="C1181" s="128">
        <v>2024.0</v>
      </c>
      <c r="D1181" s="128">
        <v>3.0</v>
      </c>
      <c r="E1181" s="128">
        <v>4.0</v>
      </c>
      <c r="F1181" s="128">
        <v>2024.0</v>
      </c>
      <c r="G1181" s="128">
        <v>3.0</v>
      </c>
      <c r="H1181" s="128">
        <v>25.0</v>
      </c>
      <c r="I1181" s="128" t="s">
        <v>83</v>
      </c>
      <c r="J1181" s="99"/>
      <c r="K1181" s="99"/>
      <c r="L1181" s="141" t="str">
        <f>IF(J1181-K1181=0,,IFERROR(K1181-J1181-휴게시간-VLOOKUP(A1181,지정휴게시간,2,FALSE),K1181-J1181-휴게시간))</f>
        <v/>
      </c>
      <c r="M1181" s="142" t="str">
        <f>IFERROR(VLOOKUP(Text(A1181,"m월 d일"),양력휴일,2,FALSE),IFERROR(VLOOKUP(Text(B1181,"m월 d일"),음력휴일,2,FALSE),IFERROR(VLOOKUP(A1181,양력지정휴일,2,FALSE), IFERROR(VLOOKUP(B1181,음력지정휴일,2,FALSE), ""))))</f>
        <v/>
      </c>
      <c r="N1181" s="128"/>
      <c r="O1181" s="128" t="str">
        <f>IFERROR(VLOOKUP(N1181,연차지정일수,2,FALSE),"")</f>
        <v/>
      </c>
      <c r="P1181" s="143"/>
      <c r="Q1181" s="2"/>
    </row>
    <row r="1182">
      <c r="A1182" s="129">
        <v>45377.0</v>
      </c>
      <c r="B1182" s="129">
        <v>45339.0</v>
      </c>
      <c r="C1182" s="128">
        <v>2024.0</v>
      </c>
      <c r="D1182" s="128">
        <v>3.0</v>
      </c>
      <c r="E1182" s="128">
        <v>4.0</v>
      </c>
      <c r="F1182" s="128">
        <v>2024.0</v>
      </c>
      <c r="G1182" s="128">
        <v>3.0</v>
      </c>
      <c r="H1182" s="128">
        <v>26.0</v>
      </c>
      <c r="I1182" s="128" t="s">
        <v>160</v>
      </c>
      <c r="J1182" s="99"/>
      <c r="K1182" s="99"/>
      <c r="L1182" s="141" t="str">
        <f>IF(J1182-K1182=0,,IFERROR(K1182-J1182-휴게시간-VLOOKUP(A1182,지정휴게시간,2,FALSE),K1182-J1182-휴게시간))</f>
        <v/>
      </c>
      <c r="M1182" s="142" t="str">
        <f>IFERROR(VLOOKUP(Text(A1182,"m월 d일"),양력휴일,2,FALSE),IFERROR(VLOOKUP(Text(B1182,"m월 d일"),음력휴일,2,FALSE),IFERROR(VLOOKUP(A1182,양력지정휴일,2,FALSE), IFERROR(VLOOKUP(B1182,음력지정휴일,2,FALSE), ""))))</f>
        <v/>
      </c>
      <c r="N1182" s="128"/>
      <c r="O1182" s="128" t="str">
        <f>IFERROR(VLOOKUP(N1182,연차지정일수,2,FALSE),"")</f>
        <v/>
      </c>
      <c r="P1182" s="143"/>
      <c r="Q1182" s="2"/>
    </row>
    <row r="1183">
      <c r="A1183" s="129">
        <v>45378.0</v>
      </c>
      <c r="B1183" s="129">
        <v>45340.0</v>
      </c>
      <c r="C1183" s="128">
        <v>2024.0</v>
      </c>
      <c r="D1183" s="128">
        <v>3.0</v>
      </c>
      <c r="E1183" s="128">
        <v>4.0</v>
      </c>
      <c r="F1183" s="128">
        <v>2024.0</v>
      </c>
      <c r="G1183" s="128">
        <v>3.0</v>
      </c>
      <c r="H1183" s="128">
        <v>27.0</v>
      </c>
      <c r="I1183" s="128" t="s">
        <v>161</v>
      </c>
      <c r="J1183" s="99"/>
      <c r="K1183" s="99"/>
      <c r="L1183" s="141" t="str">
        <f>IF(J1183-K1183=0,,IFERROR(K1183-J1183-휴게시간-VLOOKUP(A1183,지정휴게시간,2,FALSE),K1183-J1183-휴게시간))</f>
        <v/>
      </c>
      <c r="M1183" s="142" t="str">
        <f>IFERROR(VLOOKUP(Text(A1183,"m월 d일"),양력휴일,2,FALSE),IFERROR(VLOOKUP(Text(B1183,"m월 d일"),음력휴일,2,FALSE),IFERROR(VLOOKUP(A1183,양력지정휴일,2,FALSE), IFERROR(VLOOKUP(B1183,음력지정휴일,2,FALSE), ""))))</f>
        <v/>
      </c>
      <c r="N1183" s="128"/>
      <c r="O1183" s="128" t="str">
        <f>IFERROR(VLOOKUP(N1183,연차지정일수,2,FALSE),"")</f>
        <v/>
      </c>
      <c r="P1183" s="143"/>
      <c r="Q1183" s="2"/>
    </row>
    <row r="1184">
      <c r="A1184" s="129">
        <v>45379.0</v>
      </c>
      <c r="B1184" s="129">
        <v>45341.0</v>
      </c>
      <c r="C1184" s="128">
        <v>2024.0</v>
      </c>
      <c r="D1184" s="128">
        <v>3.0</v>
      </c>
      <c r="E1184" s="128">
        <v>4.0</v>
      </c>
      <c r="F1184" s="128">
        <v>2024.0</v>
      </c>
      <c r="G1184" s="128">
        <v>3.0</v>
      </c>
      <c r="H1184" s="128">
        <v>28.0</v>
      </c>
      <c r="I1184" s="128" t="s">
        <v>162</v>
      </c>
      <c r="J1184" s="99"/>
      <c r="K1184" s="99"/>
      <c r="L1184" s="141" t="str">
        <f>IF(J1184-K1184=0,,IFERROR(K1184-J1184-휴게시간-VLOOKUP(A1184,지정휴게시간,2,FALSE),K1184-J1184-휴게시간))</f>
        <v/>
      </c>
      <c r="M1184" s="142" t="str">
        <f>IFERROR(VLOOKUP(Text(A1184,"m월 d일"),양력휴일,2,FALSE),IFERROR(VLOOKUP(Text(B1184,"m월 d일"),음력휴일,2,FALSE),IFERROR(VLOOKUP(A1184,양력지정휴일,2,FALSE), IFERROR(VLOOKUP(B1184,음력지정휴일,2,FALSE), ""))))</f>
        <v/>
      </c>
      <c r="N1184" s="128"/>
      <c r="O1184" s="128" t="str">
        <f>IFERROR(VLOOKUP(N1184,연차지정일수,2,FALSE),"")</f>
        <v/>
      </c>
      <c r="P1184" s="143"/>
      <c r="Q1184" s="2"/>
    </row>
    <row r="1185">
      <c r="A1185" s="129">
        <v>45380.0</v>
      </c>
      <c r="B1185" s="129">
        <v>45342.0</v>
      </c>
      <c r="C1185" s="128">
        <v>2024.0</v>
      </c>
      <c r="D1185" s="128">
        <v>3.0</v>
      </c>
      <c r="E1185" s="128">
        <v>4.0</v>
      </c>
      <c r="F1185" s="128">
        <v>2024.0</v>
      </c>
      <c r="G1185" s="128">
        <v>3.0</v>
      </c>
      <c r="H1185" s="128">
        <v>29.0</v>
      </c>
      <c r="I1185" s="128" t="s">
        <v>158</v>
      </c>
      <c r="J1185" s="99"/>
      <c r="K1185" s="99"/>
      <c r="L1185" s="141" t="str">
        <f>IF(J1185-K1185=0,,IFERROR(K1185-J1185-휴게시간-VLOOKUP(A1185,지정휴게시간,2,FALSE),K1185-J1185-휴게시간))</f>
        <v/>
      </c>
      <c r="M1185" s="142" t="str">
        <f>IFERROR(VLOOKUP(Text(A1185,"m월 d일"),양력휴일,2,FALSE),IFERROR(VLOOKUP(Text(B1185,"m월 d일"),음력휴일,2,FALSE),IFERROR(VLOOKUP(A1185,양력지정휴일,2,FALSE), IFERROR(VLOOKUP(B1185,음력지정휴일,2,FALSE), ""))))</f>
        <v/>
      </c>
      <c r="N1185" s="128"/>
      <c r="O1185" s="128" t="str">
        <f>IFERROR(VLOOKUP(N1185,연차지정일수,2,FALSE),"")</f>
        <v/>
      </c>
      <c r="P1185" s="143"/>
      <c r="Q1185" s="2"/>
    </row>
    <row r="1186">
      <c r="A1186" s="129">
        <v>45381.0</v>
      </c>
      <c r="B1186" s="129">
        <v>45343.0</v>
      </c>
      <c r="C1186" s="128">
        <v>2024.0</v>
      </c>
      <c r="D1186" s="128">
        <v>3.0</v>
      </c>
      <c r="E1186" s="128">
        <v>4.0</v>
      </c>
      <c r="F1186" s="128">
        <v>2024.0</v>
      </c>
      <c r="G1186" s="128">
        <v>3.0</v>
      </c>
      <c r="H1186" s="128">
        <v>30.0</v>
      </c>
      <c r="I1186" s="128" t="s">
        <v>159</v>
      </c>
      <c r="J1186" s="99"/>
      <c r="K1186" s="99"/>
      <c r="L1186" s="141" t="str">
        <f>IF(J1186-K1186=0,,IFERROR(K1186-J1186-휴게시간-VLOOKUP(A1186,지정휴게시간,2,FALSE),K1186-J1186-휴게시간))</f>
        <v/>
      </c>
      <c r="M1186" s="142" t="str">
        <f>IFERROR(VLOOKUP(Text(A1186,"m월 d일"),양력휴일,2,FALSE),IFERROR(VLOOKUP(Text(B1186,"m월 d일"),음력휴일,2,FALSE),IFERROR(VLOOKUP(A1186,양력지정휴일,2,FALSE), IFERROR(VLOOKUP(B1186,음력지정휴일,2,FALSE), ""))))</f>
        <v/>
      </c>
      <c r="N1186" s="128"/>
      <c r="O1186" s="128" t="str">
        <f>IFERROR(VLOOKUP(N1186,연차지정일수,2,FALSE),"")</f>
        <v/>
      </c>
      <c r="P1186" s="143"/>
      <c r="Q1186" s="2"/>
    </row>
    <row r="1187">
      <c r="A1187" s="129">
        <v>45382.0</v>
      </c>
      <c r="B1187" s="129">
        <v>45344.0</v>
      </c>
      <c r="C1187" s="128">
        <v>2024.0</v>
      </c>
      <c r="D1187" s="128">
        <v>3.0</v>
      </c>
      <c r="E1187" s="128">
        <v>4.0</v>
      </c>
      <c r="F1187" s="128">
        <v>2024.0</v>
      </c>
      <c r="G1187" s="128">
        <v>3.0</v>
      </c>
      <c r="H1187" s="128">
        <v>31.0</v>
      </c>
      <c r="I1187" s="128" t="s">
        <v>156</v>
      </c>
      <c r="J1187" s="99"/>
      <c r="K1187" s="99"/>
      <c r="L1187" s="141" t="str">
        <f>IF(J1187-K1187=0,,IFERROR(K1187-J1187-휴게시간-VLOOKUP(A1187,지정휴게시간,2,FALSE),K1187-J1187-휴게시간))</f>
        <v/>
      </c>
      <c r="M1187" s="142" t="str">
        <f>IFERROR(VLOOKUP(Text(A1187,"m월 d일"),양력휴일,2,FALSE),IFERROR(VLOOKUP(Text(B1187,"m월 d일"),음력휴일,2,FALSE),IFERROR(VLOOKUP(A1187,양력지정휴일,2,FALSE), IFERROR(VLOOKUP(B1187,음력지정휴일,2,FALSE), ""))))</f>
        <v/>
      </c>
      <c r="N1187" s="128"/>
      <c r="O1187" s="128" t="str">
        <f>IFERROR(VLOOKUP(N1187,연차지정일수,2,FALSE),"")</f>
        <v/>
      </c>
      <c r="P1187" s="143"/>
      <c r="Q1187" s="2"/>
    </row>
    <row r="1188">
      <c r="A1188" s="129">
        <v>45383.0</v>
      </c>
      <c r="B1188" s="129">
        <v>45345.0</v>
      </c>
      <c r="C1188" s="128">
        <v>2024.0</v>
      </c>
      <c r="D1188" s="128">
        <v>3.0</v>
      </c>
      <c r="E1188" s="128">
        <v>1.0</v>
      </c>
      <c r="F1188" s="128">
        <v>2024.0</v>
      </c>
      <c r="G1188" s="128">
        <v>4.0</v>
      </c>
      <c r="H1188" s="128">
        <v>1.0</v>
      </c>
      <c r="I1188" s="128" t="s">
        <v>83</v>
      </c>
      <c r="J1188" s="99"/>
      <c r="K1188" s="99"/>
      <c r="L1188" s="141" t="str">
        <f>IF(J1188-K1188=0,,IFERROR(K1188-J1188-휴게시간-VLOOKUP(A1188,지정휴게시간,2,FALSE),K1188-J1188-휴게시간))</f>
        <v/>
      </c>
      <c r="M1188" s="142" t="str">
        <f>IFERROR(VLOOKUP(Text(A1188,"m월 d일"),양력휴일,2,FALSE),IFERROR(VLOOKUP(Text(B1188,"m월 d일"),음력휴일,2,FALSE),IFERROR(VLOOKUP(A1188,양력지정휴일,2,FALSE), IFERROR(VLOOKUP(B1188,음력지정휴일,2,FALSE), ""))))</f>
        <v/>
      </c>
      <c r="N1188" s="128"/>
      <c r="O1188" s="128" t="str">
        <f>IFERROR(VLOOKUP(N1188,연차지정일수,2,FALSE),"")</f>
        <v/>
      </c>
      <c r="P1188" s="143"/>
      <c r="Q1188" s="2"/>
    </row>
    <row r="1189">
      <c r="A1189" s="129">
        <v>45384.0</v>
      </c>
      <c r="B1189" s="129">
        <v>45346.0</v>
      </c>
      <c r="C1189" s="128">
        <v>2024.0</v>
      </c>
      <c r="D1189" s="128">
        <v>3.0</v>
      </c>
      <c r="E1189" s="128">
        <v>1.0</v>
      </c>
      <c r="F1189" s="128">
        <v>2024.0</v>
      </c>
      <c r="G1189" s="128">
        <v>4.0</v>
      </c>
      <c r="H1189" s="128">
        <v>2.0</v>
      </c>
      <c r="I1189" s="128" t="s">
        <v>160</v>
      </c>
      <c r="J1189" s="99"/>
      <c r="K1189" s="99"/>
      <c r="L1189" s="141" t="str">
        <f>IF(J1189-K1189=0,,IFERROR(K1189-J1189-휴게시간-VLOOKUP(A1189,지정휴게시간,2,FALSE),K1189-J1189-휴게시간))</f>
        <v/>
      </c>
      <c r="M1189" s="142" t="str">
        <f>IFERROR(VLOOKUP(Text(A1189,"m월 d일"),양력휴일,2,FALSE),IFERROR(VLOOKUP(Text(B1189,"m월 d일"),음력휴일,2,FALSE),IFERROR(VLOOKUP(A1189,양력지정휴일,2,FALSE), IFERROR(VLOOKUP(B1189,음력지정휴일,2,FALSE), ""))))</f>
        <v/>
      </c>
      <c r="N1189" s="128"/>
      <c r="O1189" s="128" t="str">
        <f>IFERROR(VLOOKUP(N1189,연차지정일수,2,FALSE),"")</f>
        <v/>
      </c>
      <c r="P1189" s="143"/>
      <c r="Q1189" s="2"/>
    </row>
    <row r="1190">
      <c r="A1190" s="129">
        <v>45385.0</v>
      </c>
      <c r="B1190" s="129">
        <v>45347.0</v>
      </c>
      <c r="C1190" s="128">
        <v>2024.0</v>
      </c>
      <c r="D1190" s="128">
        <v>3.0</v>
      </c>
      <c r="E1190" s="128">
        <v>1.0</v>
      </c>
      <c r="F1190" s="128">
        <v>2024.0</v>
      </c>
      <c r="G1190" s="128">
        <v>4.0</v>
      </c>
      <c r="H1190" s="128">
        <v>3.0</v>
      </c>
      <c r="I1190" s="128" t="s">
        <v>161</v>
      </c>
      <c r="J1190" s="99"/>
      <c r="K1190" s="99"/>
      <c r="L1190" s="141" t="str">
        <f>IF(J1190-K1190=0,,IFERROR(K1190-J1190-휴게시간-VLOOKUP(A1190,지정휴게시간,2,FALSE),K1190-J1190-휴게시간))</f>
        <v/>
      </c>
      <c r="M1190" s="142" t="str">
        <f>IFERROR(VLOOKUP(Text(A1190,"m월 d일"),양력휴일,2,FALSE),IFERROR(VLOOKUP(Text(B1190,"m월 d일"),음력휴일,2,FALSE),IFERROR(VLOOKUP(A1190,양력지정휴일,2,FALSE), IFERROR(VLOOKUP(B1190,음력지정휴일,2,FALSE), ""))))</f>
        <v/>
      </c>
      <c r="N1190" s="128"/>
      <c r="O1190" s="128" t="str">
        <f>IFERROR(VLOOKUP(N1190,연차지정일수,2,FALSE),"")</f>
        <v/>
      </c>
      <c r="P1190" s="143"/>
      <c r="Q1190" s="2"/>
    </row>
    <row r="1191">
      <c r="A1191" s="129">
        <v>45386.0</v>
      </c>
      <c r="B1191" s="129">
        <v>45348.0</v>
      </c>
      <c r="C1191" s="128">
        <v>2024.0</v>
      </c>
      <c r="D1191" s="128">
        <v>3.0</v>
      </c>
      <c r="E1191" s="128">
        <v>1.0</v>
      </c>
      <c r="F1191" s="128">
        <v>2024.0</v>
      </c>
      <c r="G1191" s="128">
        <v>4.0</v>
      </c>
      <c r="H1191" s="128">
        <v>4.0</v>
      </c>
      <c r="I1191" s="128" t="s">
        <v>162</v>
      </c>
      <c r="J1191" s="99"/>
      <c r="K1191" s="99"/>
      <c r="L1191" s="141" t="str">
        <f>IF(J1191-K1191=0,,IFERROR(K1191-J1191-휴게시간-VLOOKUP(A1191,지정휴게시간,2,FALSE),K1191-J1191-휴게시간))</f>
        <v/>
      </c>
      <c r="M1191" s="142" t="str">
        <f>IFERROR(VLOOKUP(Text(A1191,"m월 d일"),양력휴일,2,FALSE),IFERROR(VLOOKUP(Text(B1191,"m월 d일"),음력휴일,2,FALSE),IFERROR(VLOOKUP(A1191,양력지정휴일,2,FALSE), IFERROR(VLOOKUP(B1191,음력지정휴일,2,FALSE), ""))))</f>
        <v/>
      </c>
      <c r="N1191" s="128"/>
      <c r="O1191" s="128" t="str">
        <f>IFERROR(VLOOKUP(N1191,연차지정일수,2,FALSE),"")</f>
        <v/>
      </c>
      <c r="P1191" s="143"/>
      <c r="Q1191" s="2"/>
    </row>
    <row r="1192">
      <c r="A1192" s="129">
        <v>45387.0</v>
      </c>
      <c r="B1192" s="129">
        <v>45349.0</v>
      </c>
      <c r="C1192" s="128">
        <v>2024.0</v>
      </c>
      <c r="D1192" s="128">
        <v>3.0</v>
      </c>
      <c r="E1192" s="128">
        <v>1.0</v>
      </c>
      <c r="F1192" s="128">
        <v>2024.0</v>
      </c>
      <c r="G1192" s="128">
        <v>4.0</v>
      </c>
      <c r="H1192" s="128">
        <v>5.0</v>
      </c>
      <c r="I1192" s="128" t="s">
        <v>158</v>
      </c>
      <c r="J1192" s="99"/>
      <c r="K1192" s="99"/>
      <c r="L1192" s="141" t="str">
        <f>IF(J1192-K1192=0,,IFERROR(K1192-J1192-휴게시간-VLOOKUP(A1192,지정휴게시간,2,FALSE),K1192-J1192-휴게시간))</f>
        <v/>
      </c>
      <c r="M1192" s="142" t="str">
        <f>IFERROR(VLOOKUP(Text(A1192,"m월 d일"),양력휴일,2,FALSE),IFERROR(VLOOKUP(Text(B1192,"m월 d일"),음력휴일,2,FALSE),IFERROR(VLOOKUP(A1192,양력지정휴일,2,FALSE), IFERROR(VLOOKUP(B1192,음력지정휴일,2,FALSE), ""))))</f>
        <v/>
      </c>
      <c r="N1192" s="128"/>
      <c r="O1192" s="128" t="str">
        <f>IFERROR(VLOOKUP(N1192,연차지정일수,2,FALSE),"")</f>
        <v/>
      </c>
      <c r="P1192" s="143"/>
      <c r="Q1192" s="2"/>
    </row>
    <row r="1193">
      <c r="A1193" s="129">
        <v>45388.0</v>
      </c>
      <c r="B1193" s="129">
        <v>45350.0</v>
      </c>
      <c r="C1193" s="128">
        <v>2024.0</v>
      </c>
      <c r="D1193" s="128">
        <v>3.0</v>
      </c>
      <c r="E1193" s="128">
        <v>1.0</v>
      </c>
      <c r="F1193" s="128">
        <v>2024.0</v>
      </c>
      <c r="G1193" s="128">
        <v>4.0</v>
      </c>
      <c r="H1193" s="128">
        <v>6.0</v>
      </c>
      <c r="I1193" s="128" t="s">
        <v>159</v>
      </c>
      <c r="J1193" s="99"/>
      <c r="K1193" s="99"/>
      <c r="L1193" s="141" t="str">
        <f>IF(J1193-K1193=0,,IFERROR(K1193-J1193-휴게시간-VLOOKUP(A1193,지정휴게시간,2,FALSE),K1193-J1193-휴게시간))</f>
        <v/>
      </c>
      <c r="M1193" s="142" t="str">
        <f>IFERROR(VLOOKUP(Text(A1193,"m월 d일"),양력휴일,2,FALSE),IFERROR(VLOOKUP(Text(B1193,"m월 d일"),음력휴일,2,FALSE),IFERROR(VLOOKUP(A1193,양력지정휴일,2,FALSE), IFERROR(VLOOKUP(B1193,음력지정휴일,2,FALSE), ""))))</f>
        <v/>
      </c>
      <c r="N1193" s="128"/>
      <c r="O1193" s="128" t="str">
        <f>IFERROR(VLOOKUP(N1193,연차지정일수,2,FALSE),"")</f>
        <v/>
      </c>
      <c r="P1193" s="143"/>
      <c r="Q1193" s="2"/>
    </row>
    <row r="1194">
      <c r="A1194" s="129">
        <v>45389.0</v>
      </c>
      <c r="B1194" s="129">
        <v>45351.0</v>
      </c>
      <c r="C1194" s="128">
        <v>2024.0</v>
      </c>
      <c r="D1194" s="128">
        <v>3.0</v>
      </c>
      <c r="E1194" s="128">
        <v>1.0</v>
      </c>
      <c r="F1194" s="128">
        <v>2024.0</v>
      </c>
      <c r="G1194" s="128">
        <v>4.0</v>
      </c>
      <c r="H1194" s="128">
        <v>7.0</v>
      </c>
      <c r="I1194" s="128" t="s">
        <v>156</v>
      </c>
      <c r="J1194" s="99"/>
      <c r="K1194" s="99"/>
      <c r="L1194" s="141" t="str">
        <f>IF(J1194-K1194=0,,IFERROR(K1194-J1194-휴게시간-VLOOKUP(A1194,지정휴게시간,2,FALSE),K1194-J1194-휴게시간))</f>
        <v/>
      </c>
      <c r="M1194" s="142" t="str">
        <f>IFERROR(VLOOKUP(Text(A1194,"m월 d일"),양력휴일,2,FALSE),IFERROR(VLOOKUP(Text(B1194,"m월 d일"),음력휴일,2,FALSE),IFERROR(VLOOKUP(A1194,양력지정휴일,2,FALSE), IFERROR(VLOOKUP(B1194,음력지정휴일,2,FALSE), ""))))</f>
        <v/>
      </c>
      <c r="N1194" s="128"/>
      <c r="O1194" s="128" t="str">
        <f>IFERROR(VLOOKUP(N1194,연차지정일수,2,FALSE),"")</f>
        <v/>
      </c>
      <c r="P1194" s="143"/>
      <c r="Q1194" s="2"/>
    </row>
    <row r="1195">
      <c r="A1195" s="129">
        <v>45390.0</v>
      </c>
      <c r="B1195" s="129" t="s">
        <v>168</v>
      </c>
      <c r="C1195" s="128">
        <v>2024.0</v>
      </c>
      <c r="D1195" s="128">
        <v>4.0</v>
      </c>
      <c r="E1195" s="128">
        <v>2.0</v>
      </c>
      <c r="F1195" s="128">
        <v>2024.0</v>
      </c>
      <c r="G1195" s="128">
        <v>4.0</v>
      </c>
      <c r="H1195" s="128">
        <v>8.0</v>
      </c>
      <c r="I1195" s="128" t="s">
        <v>83</v>
      </c>
      <c r="J1195" s="99"/>
      <c r="K1195" s="99"/>
      <c r="L1195" s="141" t="str">
        <f>IF(J1195-K1195=0,,IFERROR(K1195-J1195-휴게시간-VLOOKUP(A1195,지정휴게시간,2,FALSE),K1195-J1195-휴게시간))</f>
        <v/>
      </c>
      <c r="M1195" s="142" t="str">
        <f>IFERROR(VLOOKUP(Text(A1195,"m월 d일"),양력휴일,2,FALSE),IFERROR(VLOOKUP(Text(B1195,"m월 d일"),음력휴일,2,FALSE),IFERROR(VLOOKUP(A1195,양력지정휴일,2,FALSE), IFERROR(VLOOKUP(B1195,음력지정휴일,2,FALSE), ""))))</f>
        <v/>
      </c>
      <c r="N1195" s="128"/>
      <c r="O1195" s="128" t="str">
        <f>IFERROR(VLOOKUP(N1195,연차지정일수,2,FALSE),"")</f>
        <v/>
      </c>
      <c r="P1195" s="143"/>
      <c r="Q1195" s="2"/>
    </row>
    <row r="1196">
      <c r="A1196" s="129">
        <v>45391.0</v>
      </c>
      <c r="B1196" s="129">
        <v>45352.0</v>
      </c>
      <c r="C1196" s="128">
        <v>2024.0</v>
      </c>
      <c r="D1196" s="128">
        <v>4.0</v>
      </c>
      <c r="E1196" s="128">
        <v>2.0</v>
      </c>
      <c r="F1196" s="128">
        <v>2024.0</v>
      </c>
      <c r="G1196" s="128">
        <v>4.0</v>
      </c>
      <c r="H1196" s="128">
        <v>9.0</v>
      </c>
      <c r="I1196" s="128" t="s">
        <v>160</v>
      </c>
      <c r="J1196" s="99"/>
      <c r="K1196" s="99"/>
      <c r="L1196" s="141" t="str">
        <f>IF(J1196-K1196=0,,IFERROR(K1196-J1196-휴게시간-VLOOKUP(A1196,지정휴게시간,2,FALSE),K1196-J1196-휴게시간))</f>
        <v/>
      </c>
      <c r="M1196" s="142" t="str">
        <f>IFERROR(VLOOKUP(Text(A1196,"m월 d일"),양력휴일,2,FALSE),IFERROR(VLOOKUP(Text(B1196,"m월 d일"),음력휴일,2,FALSE),IFERROR(VLOOKUP(A1196,양력지정휴일,2,FALSE), IFERROR(VLOOKUP(B1196,음력지정휴일,2,FALSE), ""))))</f>
        <v/>
      </c>
      <c r="N1196" s="128"/>
      <c r="O1196" s="128" t="str">
        <f>IFERROR(VLOOKUP(N1196,연차지정일수,2,FALSE),"")</f>
        <v/>
      </c>
      <c r="P1196" s="143"/>
      <c r="Q1196" s="2"/>
    </row>
    <row r="1197">
      <c r="A1197" s="129">
        <v>45392.0</v>
      </c>
      <c r="B1197" s="129">
        <v>45353.0</v>
      </c>
      <c r="C1197" s="128">
        <v>2024.0</v>
      </c>
      <c r="D1197" s="128">
        <v>4.0</v>
      </c>
      <c r="E1197" s="128">
        <v>2.0</v>
      </c>
      <c r="F1197" s="128">
        <v>2024.0</v>
      </c>
      <c r="G1197" s="128">
        <v>4.0</v>
      </c>
      <c r="H1197" s="128">
        <v>10.0</v>
      </c>
      <c r="I1197" s="128" t="s">
        <v>161</v>
      </c>
      <c r="J1197" s="99"/>
      <c r="K1197" s="99"/>
      <c r="L1197" s="141" t="str">
        <f>IF(J1197-K1197=0,,IFERROR(K1197-J1197-휴게시간-VLOOKUP(A1197,지정휴게시간,2,FALSE),K1197-J1197-휴게시간))</f>
        <v/>
      </c>
      <c r="M1197" s="142" t="str">
        <f>IFERROR(VLOOKUP(Text(A1197,"m월 d일"),양력휴일,2,FALSE),IFERROR(VLOOKUP(Text(B1197,"m월 d일"),음력휴일,2,FALSE),IFERROR(VLOOKUP(A1197,양력지정휴일,2,FALSE), IFERROR(VLOOKUP(B1197,음력지정휴일,2,FALSE), ""))))</f>
        <v/>
      </c>
      <c r="N1197" s="128"/>
      <c r="O1197" s="128" t="str">
        <f>IFERROR(VLOOKUP(N1197,연차지정일수,2,FALSE),"")</f>
        <v/>
      </c>
      <c r="P1197" s="143"/>
      <c r="Q1197" s="2"/>
    </row>
    <row r="1198">
      <c r="A1198" s="129">
        <v>45393.0</v>
      </c>
      <c r="B1198" s="129">
        <v>45354.0</v>
      </c>
      <c r="C1198" s="128">
        <v>2024.0</v>
      </c>
      <c r="D1198" s="128">
        <v>4.0</v>
      </c>
      <c r="E1198" s="128">
        <v>2.0</v>
      </c>
      <c r="F1198" s="128">
        <v>2024.0</v>
      </c>
      <c r="G1198" s="128">
        <v>4.0</v>
      </c>
      <c r="H1198" s="128">
        <v>11.0</v>
      </c>
      <c r="I1198" s="128" t="s">
        <v>162</v>
      </c>
      <c r="J1198" s="99"/>
      <c r="K1198" s="99"/>
      <c r="L1198" s="141" t="str">
        <f>IF(J1198-K1198=0,,IFERROR(K1198-J1198-휴게시간-VLOOKUP(A1198,지정휴게시간,2,FALSE),K1198-J1198-휴게시간))</f>
        <v/>
      </c>
      <c r="M1198" s="142" t="str">
        <f>IFERROR(VLOOKUP(Text(A1198,"m월 d일"),양력휴일,2,FALSE),IFERROR(VLOOKUP(Text(B1198,"m월 d일"),음력휴일,2,FALSE),IFERROR(VLOOKUP(A1198,양력지정휴일,2,FALSE), IFERROR(VLOOKUP(B1198,음력지정휴일,2,FALSE), ""))))</f>
        <v/>
      </c>
      <c r="N1198" s="128"/>
      <c r="O1198" s="128" t="str">
        <f>IFERROR(VLOOKUP(N1198,연차지정일수,2,FALSE),"")</f>
        <v/>
      </c>
      <c r="P1198" s="143"/>
      <c r="Q1198" s="2"/>
    </row>
    <row r="1199">
      <c r="A1199" s="129">
        <v>45394.0</v>
      </c>
      <c r="B1199" s="129">
        <v>45355.0</v>
      </c>
      <c r="C1199" s="128">
        <v>2024.0</v>
      </c>
      <c r="D1199" s="128">
        <v>4.0</v>
      </c>
      <c r="E1199" s="128">
        <v>2.0</v>
      </c>
      <c r="F1199" s="128">
        <v>2024.0</v>
      </c>
      <c r="G1199" s="128">
        <v>4.0</v>
      </c>
      <c r="H1199" s="128">
        <v>12.0</v>
      </c>
      <c r="I1199" s="128" t="s">
        <v>158</v>
      </c>
      <c r="J1199" s="99"/>
      <c r="K1199" s="99"/>
      <c r="L1199" s="141" t="str">
        <f>IF(J1199-K1199=0,,IFERROR(K1199-J1199-휴게시간-VLOOKUP(A1199,지정휴게시간,2,FALSE),K1199-J1199-휴게시간))</f>
        <v/>
      </c>
      <c r="M1199" s="142" t="str">
        <f>IFERROR(VLOOKUP(Text(A1199,"m월 d일"),양력휴일,2,FALSE),IFERROR(VLOOKUP(Text(B1199,"m월 d일"),음력휴일,2,FALSE),IFERROR(VLOOKUP(A1199,양력지정휴일,2,FALSE), IFERROR(VLOOKUP(B1199,음력지정휴일,2,FALSE), ""))))</f>
        <v/>
      </c>
      <c r="N1199" s="128"/>
      <c r="O1199" s="128" t="str">
        <f>IFERROR(VLOOKUP(N1199,연차지정일수,2,FALSE),"")</f>
        <v/>
      </c>
      <c r="P1199" s="143"/>
      <c r="Q1199" s="2"/>
    </row>
    <row r="1200">
      <c r="A1200" s="129">
        <v>45395.0</v>
      </c>
      <c r="B1200" s="129">
        <v>45356.0</v>
      </c>
      <c r="C1200" s="128">
        <v>2024.0</v>
      </c>
      <c r="D1200" s="128">
        <v>4.0</v>
      </c>
      <c r="E1200" s="128">
        <v>2.0</v>
      </c>
      <c r="F1200" s="128">
        <v>2024.0</v>
      </c>
      <c r="G1200" s="128">
        <v>4.0</v>
      </c>
      <c r="H1200" s="128">
        <v>13.0</v>
      </c>
      <c r="I1200" s="128" t="s">
        <v>159</v>
      </c>
      <c r="J1200" s="99"/>
      <c r="K1200" s="99"/>
      <c r="L1200" s="141" t="str">
        <f>IF(J1200-K1200=0,,IFERROR(K1200-J1200-휴게시간-VLOOKUP(A1200,지정휴게시간,2,FALSE),K1200-J1200-휴게시간))</f>
        <v/>
      </c>
      <c r="M1200" s="142" t="str">
        <f>IFERROR(VLOOKUP(Text(A1200,"m월 d일"),양력휴일,2,FALSE),IFERROR(VLOOKUP(Text(B1200,"m월 d일"),음력휴일,2,FALSE),IFERROR(VLOOKUP(A1200,양력지정휴일,2,FALSE), IFERROR(VLOOKUP(B1200,음력지정휴일,2,FALSE), ""))))</f>
        <v/>
      </c>
      <c r="N1200" s="128"/>
      <c r="O1200" s="128" t="str">
        <f>IFERROR(VLOOKUP(N1200,연차지정일수,2,FALSE),"")</f>
        <v/>
      </c>
      <c r="P1200" s="143"/>
      <c r="Q1200" s="2"/>
    </row>
    <row r="1201">
      <c r="A1201" s="129">
        <v>45396.0</v>
      </c>
      <c r="B1201" s="129">
        <v>45357.0</v>
      </c>
      <c r="C1201" s="128">
        <v>2024.0</v>
      </c>
      <c r="D1201" s="128">
        <v>4.0</v>
      </c>
      <c r="E1201" s="128">
        <v>2.0</v>
      </c>
      <c r="F1201" s="128">
        <v>2024.0</v>
      </c>
      <c r="G1201" s="128">
        <v>4.0</v>
      </c>
      <c r="H1201" s="128">
        <v>14.0</v>
      </c>
      <c r="I1201" s="128" t="s">
        <v>156</v>
      </c>
      <c r="J1201" s="99"/>
      <c r="K1201" s="99"/>
      <c r="L1201" s="141" t="str">
        <f>IF(J1201-K1201=0,,IFERROR(K1201-J1201-휴게시간-VLOOKUP(A1201,지정휴게시간,2,FALSE),K1201-J1201-휴게시간))</f>
        <v/>
      </c>
      <c r="M1201" s="142" t="str">
        <f>IFERROR(VLOOKUP(Text(A1201,"m월 d일"),양력휴일,2,FALSE),IFERROR(VLOOKUP(Text(B1201,"m월 d일"),음력휴일,2,FALSE),IFERROR(VLOOKUP(A1201,양력지정휴일,2,FALSE), IFERROR(VLOOKUP(B1201,음력지정휴일,2,FALSE), ""))))</f>
        <v/>
      </c>
      <c r="N1201" s="128"/>
      <c r="O1201" s="128" t="str">
        <f>IFERROR(VLOOKUP(N1201,연차지정일수,2,FALSE),"")</f>
        <v/>
      </c>
      <c r="P1201" s="143"/>
      <c r="Q1201" s="2"/>
    </row>
    <row r="1202">
      <c r="A1202" s="129">
        <v>45397.0</v>
      </c>
      <c r="B1202" s="129">
        <v>45358.0</v>
      </c>
      <c r="C1202" s="128">
        <v>2024.0</v>
      </c>
      <c r="D1202" s="128">
        <v>4.0</v>
      </c>
      <c r="E1202" s="128">
        <v>3.0</v>
      </c>
      <c r="F1202" s="128">
        <v>2024.0</v>
      </c>
      <c r="G1202" s="128">
        <v>4.0</v>
      </c>
      <c r="H1202" s="128">
        <v>15.0</v>
      </c>
      <c r="I1202" s="128" t="s">
        <v>83</v>
      </c>
      <c r="J1202" s="99"/>
      <c r="K1202" s="99"/>
      <c r="L1202" s="141" t="str">
        <f>IF(J1202-K1202=0,,IFERROR(K1202-J1202-휴게시간-VLOOKUP(A1202,지정휴게시간,2,FALSE),K1202-J1202-휴게시간))</f>
        <v/>
      </c>
      <c r="M1202" s="142" t="str">
        <f>IFERROR(VLOOKUP(Text(A1202,"m월 d일"),양력휴일,2,FALSE),IFERROR(VLOOKUP(Text(B1202,"m월 d일"),음력휴일,2,FALSE),IFERROR(VLOOKUP(A1202,양력지정휴일,2,FALSE), IFERROR(VLOOKUP(B1202,음력지정휴일,2,FALSE), ""))))</f>
        <v/>
      </c>
      <c r="N1202" s="128"/>
      <c r="O1202" s="128" t="str">
        <f>IFERROR(VLOOKUP(N1202,연차지정일수,2,FALSE),"")</f>
        <v/>
      </c>
      <c r="P1202" s="143"/>
      <c r="Q1202" s="2"/>
    </row>
    <row r="1203">
      <c r="A1203" s="129">
        <v>45398.0</v>
      </c>
      <c r="B1203" s="129">
        <v>45359.0</v>
      </c>
      <c r="C1203" s="128">
        <v>2024.0</v>
      </c>
      <c r="D1203" s="128">
        <v>4.0</v>
      </c>
      <c r="E1203" s="128">
        <v>3.0</v>
      </c>
      <c r="F1203" s="128">
        <v>2024.0</v>
      </c>
      <c r="G1203" s="128">
        <v>4.0</v>
      </c>
      <c r="H1203" s="128">
        <v>16.0</v>
      </c>
      <c r="I1203" s="128" t="s">
        <v>160</v>
      </c>
      <c r="J1203" s="99"/>
      <c r="K1203" s="99"/>
      <c r="L1203" s="141" t="str">
        <f>IF(J1203-K1203=0,,IFERROR(K1203-J1203-휴게시간-VLOOKUP(A1203,지정휴게시간,2,FALSE),K1203-J1203-휴게시간))</f>
        <v/>
      </c>
      <c r="M1203" s="142" t="str">
        <f>IFERROR(VLOOKUP(Text(A1203,"m월 d일"),양력휴일,2,FALSE),IFERROR(VLOOKUP(Text(B1203,"m월 d일"),음력휴일,2,FALSE),IFERROR(VLOOKUP(A1203,양력지정휴일,2,FALSE), IFERROR(VLOOKUP(B1203,음력지정휴일,2,FALSE), ""))))</f>
        <v/>
      </c>
      <c r="N1203" s="128"/>
      <c r="O1203" s="128" t="str">
        <f>IFERROR(VLOOKUP(N1203,연차지정일수,2,FALSE),"")</f>
        <v/>
      </c>
      <c r="P1203" s="143"/>
      <c r="Q1203" s="2"/>
    </row>
    <row r="1204">
      <c r="A1204" s="129">
        <v>45399.0</v>
      </c>
      <c r="B1204" s="129">
        <v>45360.0</v>
      </c>
      <c r="C1204" s="128">
        <v>2024.0</v>
      </c>
      <c r="D1204" s="128">
        <v>4.0</v>
      </c>
      <c r="E1204" s="128">
        <v>3.0</v>
      </c>
      <c r="F1204" s="128">
        <v>2024.0</v>
      </c>
      <c r="G1204" s="128">
        <v>4.0</v>
      </c>
      <c r="H1204" s="128">
        <v>17.0</v>
      </c>
      <c r="I1204" s="128" t="s">
        <v>161</v>
      </c>
      <c r="J1204" s="99"/>
      <c r="K1204" s="99"/>
      <c r="L1204" s="141" t="str">
        <f>IF(J1204-K1204=0,,IFERROR(K1204-J1204-휴게시간-VLOOKUP(A1204,지정휴게시간,2,FALSE),K1204-J1204-휴게시간))</f>
        <v/>
      </c>
      <c r="M1204" s="142" t="str">
        <f>IFERROR(VLOOKUP(Text(A1204,"m월 d일"),양력휴일,2,FALSE),IFERROR(VLOOKUP(Text(B1204,"m월 d일"),음력휴일,2,FALSE),IFERROR(VLOOKUP(A1204,양력지정휴일,2,FALSE), IFERROR(VLOOKUP(B1204,음력지정휴일,2,FALSE), ""))))</f>
        <v/>
      </c>
      <c r="N1204" s="128"/>
      <c r="O1204" s="128" t="str">
        <f>IFERROR(VLOOKUP(N1204,연차지정일수,2,FALSE),"")</f>
        <v/>
      </c>
      <c r="P1204" s="143"/>
      <c r="Q1204" s="2"/>
    </row>
    <row r="1205">
      <c r="A1205" s="129">
        <v>45400.0</v>
      </c>
      <c r="B1205" s="129">
        <v>45361.0</v>
      </c>
      <c r="C1205" s="128">
        <v>2024.0</v>
      </c>
      <c r="D1205" s="128">
        <v>4.0</v>
      </c>
      <c r="E1205" s="128">
        <v>3.0</v>
      </c>
      <c r="F1205" s="128">
        <v>2024.0</v>
      </c>
      <c r="G1205" s="128">
        <v>4.0</v>
      </c>
      <c r="H1205" s="128">
        <v>18.0</v>
      </c>
      <c r="I1205" s="128" t="s">
        <v>162</v>
      </c>
      <c r="J1205" s="99"/>
      <c r="K1205" s="99"/>
      <c r="L1205" s="141" t="str">
        <f>IF(J1205-K1205=0,,IFERROR(K1205-J1205-휴게시간-VLOOKUP(A1205,지정휴게시간,2,FALSE),K1205-J1205-휴게시간))</f>
        <v/>
      </c>
      <c r="M1205" s="142" t="str">
        <f>IFERROR(VLOOKUP(Text(A1205,"m월 d일"),양력휴일,2,FALSE),IFERROR(VLOOKUP(Text(B1205,"m월 d일"),음력휴일,2,FALSE),IFERROR(VLOOKUP(A1205,양력지정휴일,2,FALSE), IFERROR(VLOOKUP(B1205,음력지정휴일,2,FALSE), ""))))</f>
        <v/>
      </c>
      <c r="N1205" s="128"/>
      <c r="O1205" s="128" t="str">
        <f>IFERROR(VLOOKUP(N1205,연차지정일수,2,FALSE),"")</f>
        <v/>
      </c>
      <c r="P1205" s="143"/>
      <c r="Q1205" s="2"/>
    </row>
    <row r="1206">
      <c r="A1206" s="129">
        <v>45401.0</v>
      </c>
      <c r="B1206" s="129">
        <v>45362.0</v>
      </c>
      <c r="C1206" s="128">
        <v>2024.0</v>
      </c>
      <c r="D1206" s="128">
        <v>4.0</v>
      </c>
      <c r="E1206" s="128">
        <v>3.0</v>
      </c>
      <c r="F1206" s="128">
        <v>2024.0</v>
      </c>
      <c r="G1206" s="128">
        <v>4.0</v>
      </c>
      <c r="H1206" s="128">
        <v>19.0</v>
      </c>
      <c r="I1206" s="128" t="s">
        <v>158</v>
      </c>
      <c r="J1206" s="99"/>
      <c r="K1206" s="99"/>
      <c r="L1206" s="141" t="str">
        <f>IF(J1206-K1206=0,,IFERROR(K1206-J1206-휴게시간-VLOOKUP(A1206,지정휴게시간,2,FALSE),K1206-J1206-휴게시간))</f>
        <v/>
      </c>
      <c r="M1206" s="142" t="str">
        <f>IFERROR(VLOOKUP(Text(A1206,"m월 d일"),양력휴일,2,FALSE),IFERROR(VLOOKUP(Text(B1206,"m월 d일"),음력휴일,2,FALSE),IFERROR(VLOOKUP(A1206,양력지정휴일,2,FALSE), IFERROR(VLOOKUP(B1206,음력지정휴일,2,FALSE), ""))))</f>
        <v/>
      </c>
      <c r="N1206" s="128"/>
      <c r="O1206" s="128" t="str">
        <f>IFERROR(VLOOKUP(N1206,연차지정일수,2,FALSE),"")</f>
        <v/>
      </c>
      <c r="P1206" s="143"/>
      <c r="Q1206" s="2"/>
    </row>
    <row r="1207">
      <c r="A1207" s="129">
        <v>45402.0</v>
      </c>
      <c r="B1207" s="129">
        <v>45363.0</v>
      </c>
      <c r="C1207" s="128">
        <v>2024.0</v>
      </c>
      <c r="D1207" s="128">
        <v>4.0</v>
      </c>
      <c r="E1207" s="128">
        <v>3.0</v>
      </c>
      <c r="F1207" s="128">
        <v>2024.0</v>
      </c>
      <c r="G1207" s="128">
        <v>4.0</v>
      </c>
      <c r="H1207" s="128">
        <v>20.0</v>
      </c>
      <c r="I1207" s="128" t="s">
        <v>159</v>
      </c>
      <c r="J1207" s="99"/>
      <c r="K1207" s="99"/>
      <c r="L1207" s="141" t="str">
        <f>IF(J1207-K1207=0,,IFERROR(K1207-J1207-휴게시간-VLOOKUP(A1207,지정휴게시간,2,FALSE),K1207-J1207-휴게시간))</f>
        <v/>
      </c>
      <c r="M1207" s="142" t="str">
        <f>IFERROR(VLOOKUP(Text(A1207,"m월 d일"),양력휴일,2,FALSE),IFERROR(VLOOKUP(Text(B1207,"m월 d일"),음력휴일,2,FALSE),IFERROR(VLOOKUP(A1207,양력지정휴일,2,FALSE), IFERROR(VLOOKUP(B1207,음력지정휴일,2,FALSE), ""))))</f>
        <v/>
      </c>
      <c r="N1207" s="128"/>
      <c r="O1207" s="128" t="str">
        <f>IFERROR(VLOOKUP(N1207,연차지정일수,2,FALSE),"")</f>
        <v/>
      </c>
      <c r="P1207" s="143"/>
      <c r="Q1207" s="2"/>
    </row>
    <row r="1208">
      <c r="A1208" s="129">
        <v>45403.0</v>
      </c>
      <c r="B1208" s="129">
        <v>45364.0</v>
      </c>
      <c r="C1208" s="128">
        <v>2024.0</v>
      </c>
      <c r="D1208" s="128">
        <v>4.0</v>
      </c>
      <c r="E1208" s="128">
        <v>3.0</v>
      </c>
      <c r="F1208" s="128">
        <v>2024.0</v>
      </c>
      <c r="G1208" s="128">
        <v>4.0</v>
      </c>
      <c r="H1208" s="128">
        <v>21.0</v>
      </c>
      <c r="I1208" s="128" t="s">
        <v>156</v>
      </c>
      <c r="J1208" s="99"/>
      <c r="K1208" s="99"/>
      <c r="L1208" s="141" t="str">
        <f>IF(J1208-K1208=0,,IFERROR(K1208-J1208-휴게시간-VLOOKUP(A1208,지정휴게시간,2,FALSE),K1208-J1208-휴게시간))</f>
        <v/>
      </c>
      <c r="M1208" s="142" t="str">
        <f>IFERROR(VLOOKUP(Text(A1208,"m월 d일"),양력휴일,2,FALSE),IFERROR(VLOOKUP(Text(B1208,"m월 d일"),음력휴일,2,FALSE),IFERROR(VLOOKUP(A1208,양력지정휴일,2,FALSE), IFERROR(VLOOKUP(B1208,음력지정휴일,2,FALSE), ""))))</f>
        <v/>
      </c>
      <c r="N1208" s="128"/>
      <c r="O1208" s="128" t="str">
        <f>IFERROR(VLOOKUP(N1208,연차지정일수,2,FALSE),"")</f>
        <v/>
      </c>
      <c r="P1208" s="143"/>
      <c r="Q1208" s="2"/>
    </row>
    <row r="1209">
      <c r="A1209" s="129">
        <v>45404.0</v>
      </c>
      <c r="B1209" s="129">
        <v>45365.0</v>
      </c>
      <c r="C1209" s="128">
        <v>2024.0</v>
      </c>
      <c r="D1209" s="128">
        <v>4.0</v>
      </c>
      <c r="E1209" s="128">
        <v>4.0</v>
      </c>
      <c r="F1209" s="128">
        <v>2024.0</v>
      </c>
      <c r="G1209" s="128">
        <v>4.0</v>
      </c>
      <c r="H1209" s="128">
        <v>22.0</v>
      </c>
      <c r="I1209" s="128" t="s">
        <v>83</v>
      </c>
      <c r="J1209" s="99"/>
      <c r="K1209" s="99"/>
      <c r="L1209" s="141" t="str">
        <f>IF(J1209-K1209=0,,IFERROR(K1209-J1209-휴게시간-VLOOKUP(A1209,지정휴게시간,2,FALSE),K1209-J1209-휴게시간))</f>
        <v/>
      </c>
      <c r="M1209" s="142" t="str">
        <f>IFERROR(VLOOKUP(Text(A1209,"m월 d일"),양력휴일,2,FALSE),IFERROR(VLOOKUP(Text(B1209,"m월 d일"),음력휴일,2,FALSE),IFERROR(VLOOKUP(A1209,양력지정휴일,2,FALSE), IFERROR(VLOOKUP(B1209,음력지정휴일,2,FALSE), ""))))</f>
        <v/>
      </c>
      <c r="N1209" s="128"/>
      <c r="O1209" s="128" t="str">
        <f>IFERROR(VLOOKUP(N1209,연차지정일수,2,FALSE),"")</f>
        <v/>
      </c>
      <c r="P1209" s="143"/>
      <c r="Q1209" s="2"/>
    </row>
    <row r="1210">
      <c r="A1210" s="129">
        <v>45405.0</v>
      </c>
      <c r="B1210" s="129">
        <v>45366.0</v>
      </c>
      <c r="C1210" s="128">
        <v>2024.0</v>
      </c>
      <c r="D1210" s="128">
        <v>4.0</v>
      </c>
      <c r="E1210" s="128">
        <v>4.0</v>
      </c>
      <c r="F1210" s="128">
        <v>2024.0</v>
      </c>
      <c r="G1210" s="128">
        <v>4.0</v>
      </c>
      <c r="H1210" s="128">
        <v>23.0</v>
      </c>
      <c r="I1210" s="128" t="s">
        <v>160</v>
      </c>
      <c r="J1210" s="99"/>
      <c r="K1210" s="99"/>
      <c r="L1210" s="141" t="str">
        <f>IF(J1210-K1210=0,,IFERROR(K1210-J1210-휴게시간-VLOOKUP(A1210,지정휴게시간,2,FALSE),K1210-J1210-휴게시간))</f>
        <v/>
      </c>
      <c r="M1210" s="142" t="str">
        <f>IFERROR(VLOOKUP(Text(A1210,"m월 d일"),양력휴일,2,FALSE),IFERROR(VLOOKUP(Text(B1210,"m월 d일"),음력휴일,2,FALSE),IFERROR(VLOOKUP(A1210,양력지정휴일,2,FALSE), IFERROR(VLOOKUP(B1210,음력지정휴일,2,FALSE), ""))))</f>
        <v/>
      </c>
      <c r="N1210" s="128"/>
      <c r="O1210" s="128" t="str">
        <f>IFERROR(VLOOKUP(N1210,연차지정일수,2,FALSE),"")</f>
        <v/>
      </c>
      <c r="P1210" s="143"/>
      <c r="Q1210" s="2"/>
    </row>
    <row r="1211">
      <c r="A1211" s="129">
        <v>45406.0</v>
      </c>
      <c r="B1211" s="129">
        <v>45367.0</v>
      </c>
      <c r="C1211" s="128">
        <v>2024.0</v>
      </c>
      <c r="D1211" s="128">
        <v>4.0</v>
      </c>
      <c r="E1211" s="128">
        <v>4.0</v>
      </c>
      <c r="F1211" s="128">
        <v>2024.0</v>
      </c>
      <c r="G1211" s="128">
        <v>4.0</v>
      </c>
      <c r="H1211" s="128">
        <v>24.0</v>
      </c>
      <c r="I1211" s="128" t="s">
        <v>161</v>
      </c>
      <c r="J1211" s="99"/>
      <c r="K1211" s="99"/>
      <c r="L1211" s="141" t="str">
        <f>IF(J1211-K1211=0,,IFERROR(K1211-J1211-휴게시간-VLOOKUP(A1211,지정휴게시간,2,FALSE),K1211-J1211-휴게시간))</f>
        <v/>
      </c>
      <c r="M1211" s="142" t="str">
        <f>IFERROR(VLOOKUP(Text(A1211,"m월 d일"),양력휴일,2,FALSE),IFERROR(VLOOKUP(Text(B1211,"m월 d일"),음력휴일,2,FALSE),IFERROR(VLOOKUP(A1211,양력지정휴일,2,FALSE), IFERROR(VLOOKUP(B1211,음력지정휴일,2,FALSE), ""))))</f>
        <v/>
      </c>
      <c r="N1211" s="128"/>
      <c r="O1211" s="128" t="str">
        <f>IFERROR(VLOOKUP(N1211,연차지정일수,2,FALSE),"")</f>
        <v/>
      </c>
      <c r="P1211" s="143"/>
      <c r="Q1211" s="2"/>
    </row>
    <row r="1212">
      <c r="A1212" s="129">
        <v>45407.0</v>
      </c>
      <c r="B1212" s="129">
        <v>45368.0</v>
      </c>
      <c r="C1212" s="128">
        <v>2024.0</v>
      </c>
      <c r="D1212" s="128">
        <v>4.0</v>
      </c>
      <c r="E1212" s="128">
        <v>4.0</v>
      </c>
      <c r="F1212" s="128">
        <v>2024.0</v>
      </c>
      <c r="G1212" s="128">
        <v>4.0</v>
      </c>
      <c r="H1212" s="128">
        <v>25.0</v>
      </c>
      <c r="I1212" s="128" t="s">
        <v>162</v>
      </c>
      <c r="J1212" s="99"/>
      <c r="K1212" s="99"/>
      <c r="L1212" s="141" t="str">
        <f>IF(J1212-K1212=0,,IFERROR(K1212-J1212-휴게시간-VLOOKUP(A1212,지정휴게시간,2,FALSE),K1212-J1212-휴게시간))</f>
        <v/>
      </c>
      <c r="M1212" s="142" t="str">
        <f>IFERROR(VLOOKUP(Text(A1212,"m월 d일"),양력휴일,2,FALSE),IFERROR(VLOOKUP(Text(B1212,"m월 d일"),음력휴일,2,FALSE),IFERROR(VLOOKUP(A1212,양력지정휴일,2,FALSE), IFERROR(VLOOKUP(B1212,음력지정휴일,2,FALSE), ""))))</f>
        <v/>
      </c>
      <c r="N1212" s="128"/>
      <c r="O1212" s="128" t="str">
        <f>IFERROR(VLOOKUP(N1212,연차지정일수,2,FALSE),"")</f>
        <v/>
      </c>
      <c r="P1212" s="143"/>
      <c r="Q1212" s="2"/>
    </row>
    <row r="1213">
      <c r="A1213" s="129">
        <v>45408.0</v>
      </c>
      <c r="B1213" s="129">
        <v>45369.0</v>
      </c>
      <c r="C1213" s="128">
        <v>2024.0</v>
      </c>
      <c r="D1213" s="128">
        <v>4.0</v>
      </c>
      <c r="E1213" s="128">
        <v>4.0</v>
      </c>
      <c r="F1213" s="128">
        <v>2024.0</v>
      </c>
      <c r="G1213" s="128">
        <v>4.0</v>
      </c>
      <c r="H1213" s="128">
        <v>26.0</v>
      </c>
      <c r="I1213" s="128" t="s">
        <v>158</v>
      </c>
      <c r="J1213" s="99"/>
      <c r="K1213" s="99"/>
      <c r="L1213" s="141" t="str">
        <f>IF(J1213-K1213=0,,IFERROR(K1213-J1213-휴게시간-VLOOKUP(A1213,지정휴게시간,2,FALSE),K1213-J1213-휴게시간))</f>
        <v/>
      </c>
      <c r="M1213" s="142" t="str">
        <f>IFERROR(VLOOKUP(Text(A1213,"m월 d일"),양력휴일,2,FALSE),IFERROR(VLOOKUP(Text(B1213,"m월 d일"),음력휴일,2,FALSE),IFERROR(VLOOKUP(A1213,양력지정휴일,2,FALSE), IFERROR(VLOOKUP(B1213,음력지정휴일,2,FALSE), ""))))</f>
        <v/>
      </c>
      <c r="N1213" s="128"/>
      <c r="O1213" s="128" t="str">
        <f>IFERROR(VLOOKUP(N1213,연차지정일수,2,FALSE),"")</f>
        <v/>
      </c>
      <c r="P1213" s="143"/>
      <c r="Q1213" s="2"/>
    </row>
    <row r="1214">
      <c r="A1214" s="129">
        <v>45409.0</v>
      </c>
      <c r="B1214" s="129">
        <v>45370.0</v>
      </c>
      <c r="C1214" s="128">
        <v>2024.0</v>
      </c>
      <c r="D1214" s="128">
        <v>4.0</v>
      </c>
      <c r="E1214" s="128">
        <v>4.0</v>
      </c>
      <c r="F1214" s="128">
        <v>2024.0</v>
      </c>
      <c r="G1214" s="128">
        <v>4.0</v>
      </c>
      <c r="H1214" s="128">
        <v>27.0</v>
      </c>
      <c r="I1214" s="128" t="s">
        <v>159</v>
      </c>
      <c r="J1214" s="99"/>
      <c r="K1214" s="99"/>
      <c r="L1214" s="141" t="str">
        <f>IF(J1214-K1214=0,,IFERROR(K1214-J1214-휴게시간-VLOOKUP(A1214,지정휴게시간,2,FALSE),K1214-J1214-휴게시간))</f>
        <v/>
      </c>
      <c r="M1214" s="142" t="str">
        <f>IFERROR(VLOOKUP(Text(A1214,"m월 d일"),양력휴일,2,FALSE),IFERROR(VLOOKUP(Text(B1214,"m월 d일"),음력휴일,2,FALSE),IFERROR(VLOOKUP(A1214,양력지정휴일,2,FALSE), IFERROR(VLOOKUP(B1214,음력지정휴일,2,FALSE), ""))))</f>
        <v/>
      </c>
      <c r="N1214" s="128"/>
      <c r="O1214" s="128" t="str">
        <f>IFERROR(VLOOKUP(N1214,연차지정일수,2,FALSE),"")</f>
        <v/>
      </c>
      <c r="P1214" s="143"/>
      <c r="Q1214" s="2"/>
    </row>
    <row r="1215">
      <c r="A1215" s="129">
        <v>45410.0</v>
      </c>
      <c r="B1215" s="129">
        <v>45371.0</v>
      </c>
      <c r="C1215" s="128">
        <v>2024.0</v>
      </c>
      <c r="D1215" s="128">
        <v>4.0</v>
      </c>
      <c r="E1215" s="128">
        <v>4.0</v>
      </c>
      <c r="F1215" s="128">
        <v>2024.0</v>
      </c>
      <c r="G1215" s="128">
        <v>4.0</v>
      </c>
      <c r="H1215" s="128">
        <v>28.0</v>
      </c>
      <c r="I1215" s="128" t="s">
        <v>156</v>
      </c>
      <c r="J1215" s="99"/>
      <c r="K1215" s="99"/>
      <c r="L1215" s="141" t="str">
        <f>IF(J1215-K1215=0,,IFERROR(K1215-J1215-휴게시간-VLOOKUP(A1215,지정휴게시간,2,FALSE),K1215-J1215-휴게시간))</f>
        <v/>
      </c>
      <c r="M1215" s="142" t="str">
        <f>IFERROR(VLOOKUP(Text(A1215,"m월 d일"),양력휴일,2,FALSE),IFERROR(VLOOKUP(Text(B1215,"m월 d일"),음력휴일,2,FALSE),IFERROR(VLOOKUP(A1215,양력지정휴일,2,FALSE), IFERROR(VLOOKUP(B1215,음력지정휴일,2,FALSE), ""))))</f>
        <v/>
      </c>
      <c r="N1215" s="128"/>
      <c r="O1215" s="128" t="str">
        <f>IFERROR(VLOOKUP(N1215,연차지정일수,2,FALSE),"")</f>
        <v/>
      </c>
      <c r="P1215" s="143"/>
      <c r="Q1215" s="2"/>
    </row>
    <row r="1216">
      <c r="A1216" s="129">
        <v>45411.0</v>
      </c>
      <c r="B1216" s="129">
        <v>45372.0</v>
      </c>
      <c r="C1216" s="128">
        <v>2024.0</v>
      </c>
      <c r="D1216" s="128">
        <v>4.0</v>
      </c>
      <c r="E1216" s="128">
        <v>5.0</v>
      </c>
      <c r="F1216" s="128">
        <v>2024.0</v>
      </c>
      <c r="G1216" s="128">
        <v>4.0</v>
      </c>
      <c r="H1216" s="128">
        <v>29.0</v>
      </c>
      <c r="I1216" s="128" t="s">
        <v>83</v>
      </c>
      <c r="J1216" s="99"/>
      <c r="K1216" s="99"/>
      <c r="L1216" s="141" t="str">
        <f>IF(J1216-K1216=0,,IFERROR(K1216-J1216-휴게시간-VLOOKUP(A1216,지정휴게시간,2,FALSE),K1216-J1216-휴게시간))</f>
        <v/>
      </c>
      <c r="M1216" s="142" t="str">
        <f>IFERROR(VLOOKUP(Text(A1216,"m월 d일"),양력휴일,2,FALSE),IFERROR(VLOOKUP(Text(B1216,"m월 d일"),음력휴일,2,FALSE),IFERROR(VLOOKUP(A1216,양력지정휴일,2,FALSE), IFERROR(VLOOKUP(B1216,음력지정휴일,2,FALSE), ""))))</f>
        <v/>
      </c>
      <c r="N1216" s="128"/>
      <c r="O1216" s="128" t="str">
        <f>IFERROR(VLOOKUP(N1216,연차지정일수,2,FALSE),"")</f>
        <v/>
      </c>
      <c r="P1216" s="143"/>
      <c r="Q1216" s="2"/>
    </row>
    <row r="1217">
      <c r="A1217" s="129">
        <v>45412.0</v>
      </c>
      <c r="B1217" s="129">
        <v>45373.0</v>
      </c>
      <c r="C1217" s="128">
        <v>2024.0</v>
      </c>
      <c r="D1217" s="128">
        <v>4.0</v>
      </c>
      <c r="E1217" s="128">
        <v>5.0</v>
      </c>
      <c r="F1217" s="128">
        <v>2024.0</v>
      </c>
      <c r="G1217" s="128">
        <v>4.0</v>
      </c>
      <c r="H1217" s="128">
        <v>30.0</v>
      </c>
      <c r="I1217" s="128" t="s">
        <v>160</v>
      </c>
      <c r="J1217" s="99"/>
      <c r="K1217" s="99"/>
      <c r="L1217" s="141" t="str">
        <f>IF(J1217-K1217=0,,IFERROR(K1217-J1217-휴게시간-VLOOKUP(A1217,지정휴게시간,2,FALSE),K1217-J1217-휴게시간))</f>
        <v/>
      </c>
      <c r="M1217" s="142" t="str">
        <f>IFERROR(VLOOKUP(Text(A1217,"m월 d일"),양력휴일,2,FALSE),IFERROR(VLOOKUP(Text(B1217,"m월 d일"),음력휴일,2,FALSE),IFERROR(VLOOKUP(A1217,양력지정휴일,2,FALSE), IFERROR(VLOOKUP(B1217,음력지정휴일,2,FALSE), ""))))</f>
        <v/>
      </c>
      <c r="N1217" s="128"/>
      <c r="O1217" s="128" t="str">
        <f>IFERROR(VLOOKUP(N1217,연차지정일수,2,FALSE),"")</f>
        <v/>
      </c>
      <c r="P1217" s="143"/>
      <c r="Q1217" s="2"/>
    </row>
    <row r="1218">
      <c r="A1218" s="129">
        <v>45413.0</v>
      </c>
      <c r="B1218" s="129">
        <v>45374.0</v>
      </c>
      <c r="C1218" s="128">
        <v>2024.0</v>
      </c>
      <c r="D1218" s="128">
        <v>4.0</v>
      </c>
      <c r="E1218" s="128">
        <v>5.0</v>
      </c>
      <c r="F1218" s="128">
        <v>2024.0</v>
      </c>
      <c r="G1218" s="128">
        <v>5.0</v>
      </c>
      <c r="H1218" s="128">
        <v>1.0</v>
      </c>
      <c r="I1218" s="128" t="s">
        <v>161</v>
      </c>
      <c r="J1218" s="99"/>
      <c r="K1218" s="99"/>
      <c r="L1218" s="141" t="str">
        <f>IF(J1218-K1218=0,,IFERROR(K1218-J1218-휴게시간-VLOOKUP(A1218,지정휴게시간,2,FALSE),K1218-J1218-휴게시간))</f>
        <v/>
      </c>
      <c r="M1218" s="142" t="str">
        <f>IFERROR(VLOOKUP(Text(A1218,"m월 d일"),양력휴일,2,FALSE),IFERROR(VLOOKUP(Text(B1218,"m월 d일"),음력휴일,2,FALSE),IFERROR(VLOOKUP(A1218,양력지정휴일,2,FALSE), IFERROR(VLOOKUP(B1218,음력지정휴일,2,FALSE), ""))))</f>
        <v>근로자의 날</v>
      </c>
      <c r="N1218" s="128"/>
      <c r="O1218" s="128" t="str">
        <f>IFERROR(VLOOKUP(N1218,연차지정일수,2,FALSE),"")</f>
        <v/>
      </c>
      <c r="P1218" s="143"/>
      <c r="Q1218" s="2"/>
    </row>
    <row r="1219">
      <c r="A1219" s="129">
        <v>45414.0</v>
      </c>
      <c r="B1219" s="129">
        <v>45375.0</v>
      </c>
      <c r="C1219" s="128">
        <v>2024.0</v>
      </c>
      <c r="D1219" s="128">
        <v>4.0</v>
      </c>
      <c r="E1219" s="128">
        <v>5.0</v>
      </c>
      <c r="F1219" s="128">
        <v>2024.0</v>
      </c>
      <c r="G1219" s="128">
        <v>5.0</v>
      </c>
      <c r="H1219" s="128">
        <v>2.0</v>
      </c>
      <c r="I1219" s="128" t="s">
        <v>162</v>
      </c>
      <c r="J1219" s="99"/>
      <c r="K1219" s="99"/>
      <c r="L1219" s="141" t="str">
        <f>IF(J1219-K1219=0,,IFERROR(K1219-J1219-휴게시간-VLOOKUP(A1219,지정휴게시간,2,FALSE),K1219-J1219-휴게시간))</f>
        <v/>
      </c>
      <c r="M1219" s="142" t="str">
        <f>IFERROR(VLOOKUP(Text(A1219,"m월 d일"),양력휴일,2,FALSE),IFERROR(VLOOKUP(Text(B1219,"m월 d일"),음력휴일,2,FALSE),IFERROR(VLOOKUP(A1219,양력지정휴일,2,FALSE), IFERROR(VLOOKUP(B1219,음력지정휴일,2,FALSE), ""))))</f>
        <v/>
      </c>
      <c r="N1219" s="128"/>
      <c r="O1219" s="128" t="str">
        <f>IFERROR(VLOOKUP(N1219,연차지정일수,2,FALSE),"")</f>
        <v/>
      </c>
      <c r="P1219" s="143"/>
      <c r="Q1219" s="2"/>
    </row>
    <row r="1220">
      <c r="A1220" s="129">
        <v>45415.0</v>
      </c>
      <c r="B1220" s="129">
        <v>45376.0</v>
      </c>
      <c r="C1220" s="128">
        <v>2024.0</v>
      </c>
      <c r="D1220" s="128">
        <v>4.0</v>
      </c>
      <c r="E1220" s="128">
        <v>5.0</v>
      </c>
      <c r="F1220" s="128">
        <v>2024.0</v>
      </c>
      <c r="G1220" s="128">
        <v>5.0</v>
      </c>
      <c r="H1220" s="128">
        <v>3.0</v>
      </c>
      <c r="I1220" s="128" t="s">
        <v>158</v>
      </c>
      <c r="J1220" s="99"/>
      <c r="K1220" s="99"/>
      <c r="L1220" s="141" t="str">
        <f>IF(J1220-K1220=0,,IFERROR(K1220-J1220-휴게시간-VLOOKUP(A1220,지정휴게시간,2,FALSE),K1220-J1220-휴게시간))</f>
        <v/>
      </c>
      <c r="M1220" s="142" t="str">
        <f>IFERROR(VLOOKUP(Text(A1220,"m월 d일"),양력휴일,2,FALSE),IFERROR(VLOOKUP(Text(B1220,"m월 d일"),음력휴일,2,FALSE),IFERROR(VLOOKUP(A1220,양력지정휴일,2,FALSE), IFERROR(VLOOKUP(B1220,음력지정휴일,2,FALSE), ""))))</f>
        <v/>
      </c>
      <c r="N1220" s="128"/>
      <c r="O1220" s="128" t="str">
        <f>IFERROR(VLOOKUP(N1220,연차지정일수,2,FALSE),"")</f>
        <v/>
      </c>
      <c r="P1220" s="143"/>
      <c r="Q1220" s="2"/>
    </row>
    <row r="1221">
      <c r="A1221" s="129">
        <v>45416.0</v>
      </c>
      <c r="B1221" s="129">
        <v>45377.0</v>
      </c>
      <c r="C1221" s="128">
        <v>2024.0</v>
      </c>
      <c r="D1221" s="128">
        <v>4.0</v>
      </c>
      <c r="E1221" s="128">
        <v>5.0</v>
      </c>
      <c r="F1221" s="128">
        <v>2024.0</v>
      </c>
      <c r="G1221" s="128">
        <v>5.0</v>
      </c>
      <c r="H1221" s="128">
        <v>4.0</v>
      </c>
      <c r="I1221" s="128" t="s">
        <v>159</v>
      </c>
      <c r="J1221" s="99"/>
      <c r="K1221" s="99"/>
      <c r="L1221" s="141" t="str">
        <f>IF(J1221-K1221=0,,IFERROR(K1221-J1221-휴게시간-VLOOKUP(A1221,지정휴게시간,2,FALSE),K1221-J1221-휴게시간))</f>
        <v/>
      </c>
      <c r="M1221" s="142" t="str">
        <f>IFERROR(VLOOKUP(Text(A1221,"m월 d일"),양력휴일,2,FALSE),IFERROR(VLOOKUP(Text(B1221,"m월 d일"),음력휴일,2,FALSE),IFERROR(VLOOKUP(A1221,양력지정휴일,2,FALSE), IFERROR(VLOOKUP(B1221,음력지정휴일,2,FALSE), ""))))</f>
        <v/>
      </c>
      <c r="N1221" s="128"/>
      <c r="O1221" s="128" t="str">
        <f>IFERROR(VLOOKUP(N1221,연차지정일수,2,FALSE),"")</f>
        <v/>
      </c>
      <c r="P1221" s="143"/>
      <c r="Q1221" s="2"/>
    </row>
    <row r="1222">
      <c r="A1222" s="129">
        <v>45417.0</v>
      </c>
      <c r="B1222" s="129">
        <v>45378.0</v>
      </c>
      <c r="C1222" s="128">
        <v>2024.0</v>
      </c>
      <c r="D1222" s="128">
        <v>4.0</v>
      </c>
      <c r="E1222" s="128">
        <v>5.0</v>
      </c>
      <c r="F1222" s="128">
        <v>2024.0</v>
      </c>
      <c r="G1222" s="128">
        <v>5.0</v>
      </c>
      <c r="H1222" s="128">
        <v>5.0</v>
      </c>
      <c r="I1222" s="128" t="s">
        <v>156</v>
      </c>
      <c r="J1222" s="99"/>
      <c r="K1222" s="99"/>
      <c r="L1222" s="141" t="str">
        <f>IF(J1222-K1222=0,,IFERROR(K1222-J1222-휴게시간-VLOOKUP(A1222,지정휴게시간,2,FALSE),K1222-J1222-휴게시간))</f>
        <v/>
      </c>
      <c r="M1222" s="142" t="str">
        <f>IFERROR(VLOOKUP(Text(A1222,"m월 d일"),양력휴일,2,FALSE),IFERROR(VLOOKUP(Text(B1222,"m월 d일"),음력휴일,2,FALSE),IFERROR(VLOOKUP(A1222,양력지정휴일,2,FALSE), IFERROR(VLOOKUP(B1222,음력지정휴일,2,FALSE), ""))))</f>
        <v>어린이날</v>
      </c>
      <c r="N1222" s="128"/>
      <c r="O1222" s="128" t="str">
        <f>IFERROR(VLOOKUP(N1222,연차지정일수,2,FALSE),"")</f>
        <v/>
      </c>
      <c r="P1222" s="143"/>
      <c r="Q1222" s="2"/>
    </row>
    <row r="1223">
      <c r="A1223" s="129">
        <v>45418.0</v>
      </c>
      <c r="B1223" s="129">
        <v>45379.0</v>
      </c>
      <c r="C1223" s="128">
        <v>2024.0</v>
      </c>
      <c r="D1223" s="128">
        <v>5.0</v>
      </c>
      <c r="E1223" s="128">
        <v>1.0</v>
      </c>
      <c r="F1223" s="128">
        <v>2024.0</v>
      </c>
      <c r="G1223" s="128">
        <v>5.0</v>
      </c>
      <c r="H1223" s="128">
        <v>6.0</v>
      </c>
      <c r="I1223" s="128" t="s">
        <v>83</v>
      </c>
      <c r="J1223" s="99"/>
      <c r="K1223" s="99"/>
      <c r="L1223" s="141" t="str">
        <f>IF(J1223-K1223=0,,IFERROR(K1223-J1223-휴게시간-VLOOKUP(A1223,지정휴게시간,2,FALSE),K1223-J1223-휴게시간))</f>
        <v/>
      </c>
      <c r="M1223" s="142" t="str">
        <f>IFERROR(VLOOKUP(Text(A1223,"m월 d일"),양력휴일,2,FALSE),IFERROR(VLOOKUP(Text(B1223,"m월 d일"),음력휴일,2,FALSE),IFERROR(VLOOKUP(A1223,양력지정휴일,2,FALSE), IFERROR(VLOOKUP(B1223,음력지정휴일,2,FALSE), ""))))</f>
        <v/>
      </c>
      <c r="N1223" s="128"/>
      <c r="O1223" s="128" t="str">
        <f>IFERROR(VLOOKUP(N1223,연차지정일수,2,FALSE),"")</f>
        <v/>
      </c>
      <c r="P1223" s="143"/>
      <c r="Q1223" s="2"/>
    </row>
    <row r="1224">
      <c r="A1224" s="129">
        <v>45419.0</v>
      </c>
      <c r="B1224" s="129">
        <v>45380.0</v>
      </c>
      <c r="C1224" s="128">
        <v>2024.0</v>
      </c>
      <c r="D1224" s="128">
        <v>5.0</v>
      </c>
      <c r="E1224" s="128">
        <v>1.0</v>
      </c>
      <c r="F1224" s="128">
        <v>2024.0</v>
      </c>
      <c r="G1224" s="128">
        <v>5.0</v>
      </c>
      <c r="H1224" s="128">
        <v>7.0</v>
      </c>
      <c r="I1224" s="128" t="s">
        <v>160</v>
      </c>
      <c r="J1224" s="99"/>
      <c r="K1224" s="99"/>
      <c r="L1224" s="141" t="str">
        <f>IF(J1224-K1224=0,,IFERROR(K1224-J1224-휴게시간-VLOOKUP(A1224,지정휴게시간,2,FALSE),K1224-J1224-휴게시간))</f>
        <v/>
      </c>
      <c r="M1224" s="142" t="str">
        <f>IFERROR(VLOOKUP(Text(A1224,"m월 d일"),양력휴일,2,FALSE),IFERROR(VLOOKUP(Text(B1224,"m월 d일"),음력휴일,2,FALSE),IFERROR(VLOOKUP(A1224,양력지정휴일,2,FALSE), IFERROR(VLOOKUP(B1224,음력지정휴일,2,FALSE), ""))))</f>
        <v/>
      </c>
      <c r="N1224" s="128"/>
      <c r="O1224" s="128" t="str">
        <f>IFERROR(VLOOKUP(N1224,연차지정일수,2,FALSE),"")</f>
        <v/>
      </c>
      <c r="P1224" s="143"/>
      <c r="Q1224" s="2"/>
    </row>
    <row r="1225">
      <c r="A1225" s="129">
        <v>45420.0</v>
      </c>
      <c r="B1225" s="129">
        <v>45383.0</v>
      </c>
      <c r="C1225" s="128">
        <v>2024.0</v>
      </c>
      <c r="D1225" s="128">
        <v>5.0</v>
      </c>
      <c r="E1225" s="128">
        <v>1.0</v>
      </c>
      <c r="F1225" s="128">
        <v>2024.0</v>
      </c>
      <c r="G1225" s="128">
        <v>5.0</v>
      </c>
      <c r="H1225" s="128">
        <v>8.0</v>
      </c>
      <c r="I1225" s="128" t="s">
        <v>161</v>
      </c>
      <c r="J1225" s="99"/>
      <c r="K1225" s="99"/>
      <c r="L1225" s="141" t="str">
        <f>IF(J1225-K1225=0,,IFERROR(K1225-J1225-휴게시간-VLOOKUP(A1225,지정휴게시간,2,FALSE),K1225-J1225-휴게시간))</f>
        <v/>
      </c>
      <c r="M1225" s="142" t="str">
        <f>IFERROR(VLOOKUP(Text(A1225,"m월 d일"),양력휴일,2,FALSE),IFERROR(VLOOKUP(Text(B1225,"m월 d일"),음력휴일,2,FALSE),IFERROR(VLOOKUP(A1225,양력지정휴일,2,FALSE), IFERROR(VLOOKUP(B1225,음력지정휴일,2,FALSE), ""))))</f>
        <v/>
      </c>
      <c r="N1225" s="128"/>
      <c r="O1225" s="128" t="str">
        <f>IFERROR(VLOOKUP(N1225,연차지정일수,2,FALSE),"")</f>
        <v/>
      </c>
      <c r="P1225" s="143"/>
      <c r="Q1225" s="2"/>
    </row>
    <row r="1226">
      <c r="A1226" s="129">
        <v>45421.0</v>
      </c>
      <c r="B1226" s="129">
        <v>45384.0</v>
      </c>
      <c r="C1226" s="128">
        <v>2024.0</v>
      </c>
      <c r="D1226" s="128">
        <v>5.0</v>
      </c>
      <c r="E1226" s="128">
        <v>1.0</v>
      </c>
      <c r="F1226" s="128">
        <v>2024.0</v>
      </c>
      <c r="G1226" s="128">
        <v>5.0</v>
      </c>
      <c r="H1226" s="128">
        <v>9.0</v>
      </c>
      <c r="I1226" s="128" t="s">
        <v>162</v>
      </c>
      <c r="J1226" s="99"/>
      <c r="K1226" s="99"/>
      <c r="L1226" s="141" t="str">
        <f>IF(J1226-K1226=0,,IFERROR(K1226-J1226-휴게시간-VLOOKUP(A1226,지정휴게시간,2,FALSE),K1226-J1226-휴게시간))</f>
        <v/>
      </c>
      <c r="M1226" s="142" t="str">
        <f>IFERROR(VLOOKUP(Text(A1226,"m월 d일"),양력휴일,2,FALSE),IFERROR(VLOOKUP(Text(B1226,"m월 d일"),음력휴일,2,FALSE),IFERROR(VLOOKUP(A1226,양력지정휴일,2,FALSE), IFERROR(VLOOKUP(B1226,음력지정휴일,2,FALSE), ""))))</f>
        <v/>
      </c>
      <c r="N1226" s="128"/>
      <c r="O1226" s="128" t="str">
        <f>IFERROR(VLOOKUP(N1226,연차지정일수,2,FALSE),"")</f>
        <v/>
      </c>
      <c r="P1226" s="143"/>
      <c r="Q1226" s="2"/>
    </row>
    <row r="1227">
      <c r="A1227" s="129">
        <v>45422.0</v>
      </c>
      <c r="B1227" s="129">
        <v>45385.0</v>
      </c>
      <c r="C1227" s="128">
        <v>2024.0</v>
      </c>
      <c r="D1227" s="128">
        <v>5.0</v>
      </c>
      <c r="E1227" s="128">
        <v>1.0</v>
      </c>
      <c r="F1227" s="128">
        <v>2024.0</v>
      </c>
      <c r="G1227" s="128">
        <v>5.0</v>
      </c>
      <c r="H1227" s="128">
        <v>10.0</v>
      </c>
      <c r="I1227" s="128" t="s">
        <v>158</v>
      </c>
      <c r="J1227" s="99"/>
      <c r="K1227" s="99"/>
      <c r="L1227" s="141" t="str">
        <f>IF(J1227-K1227=0,,IFERROR(K1227-J1227-휴게시간-VLOOKUP(A1227,지정휴게시간,2,FALSE),K1227-J1227-휴게시간))</f>
        <v/>
      </c>
      <c r="M1227" s="142" t="str">
        <f>IFERROR(VLOOKUP(Text(A1227,"m월 d일"),양력휴일,2,FALSE),IFERROR(VLOOKUP(Text(B1227,"m월 d일"),음력휴일,2,FALSE),IFERROR(VLOOKUP(A1227,양력지정휴일,2,FALSE), IFERROR(VLOOKUP(B1227,음력지정휴일,2,FALSE), ""))))</f>
        <v/>
      </c>
      <c r="N1227" s="128"/>
      <c r="O1227" s="128" t="str">
        <f>IFERROR(VLOOKUP(N1227,연차지정일수,2,FALSE),"")</f>
        <v/>
      </c>
      <c r="P1227" s="143"/>
      <c r="Q1227" s="2"/>
    </row>
    <row r="1228">
      <c r="A1228" s="129">
        <v>45423.0</v>
      </c>
      <c r="B1228" s="129">
        <v>45386.0</v>
      </c>
      <c r="C1228" s="128">
        <v>2024.0</v>
      </c>
      <c r="D1228" s="128">
        <v>5.0</v>
      </c>
      <c r="E1228" s="128">
        <v>1.0</v>
      </c>
      <c r="F1228" s="128">
        <v>2024.0</v>
      </c>
      <c r="G1228" s="128">
        <v>5.0</v>
      </c>
      <c r="H1228" s="128">
        <v>11.0</v>
      </c>
      <c r="I1228" s="128" t="s">
        <v>159</v>
      </c>
      <c r="J1228" s="99"/>
      <c r="K1228" s="99"/>
      <c r="L1228" s="141" t="str">
        <f>IF(J1228-K1228=0,,IFERROR(K1228-J1228-휴게시간-VLOOKUP(A1228,지정휴게시간,2,FALSE),K1228-J1228-휴게시간))</f>
        <v/>
      </c>
      <c r="M1228" s="142" t="str">
        <f>IFERROR(VLOOKUP(Text(A1228,"m월 d일"),양력휴일,2,FALSE),IFERROR(VLOOKUP(Text(B1228,"m월 d일"),음력휴일,2,FALSE),IFERROR(VLOOKUP(A1228,양력지정휴일,2,FALSE), IFERROR(VLOOKUP(B1228,음력지정휴일,2,FALSE), ""))))</f>
        <v/>
      </c>
      <c r="N1228" s="128"/>
      <c r="O1228" s="128" t="str">
        <f>IFERROR(VLOOKUP(N1228,연차지정일수,2,FALSE),"")</f>
        <v/>
      </c>
      <c r="P1228" s="143"/>
      <c r="Q1228" s="2"/>
    </row>
    <row r="1229">
      <c r="A1229" s="129">
        <v>45424.0</v>
      </c>
      <c r="B1229" s="129">
        <v>45387.0</v>
      </c>
      <c r="C1229" s="128">
        <v>2024.0</v>
      </c>
      <c r="D1229" s="128">
        <v>5.0</v>
      </c>
      <c r="E1229" s="128">
        <v>1.0</v>
      </c>
      <c r="F1229" s="128">
        <v>2024.0</v>
      </c>
      <c r="G1229" s="128">
        <v>5.0</v>
      </c>
      <c r="H1229" s="128">
        <v>12.0</v>
      </c>
      <c r="I1229" s="128" t="s">
        <v>156</v>
      </c>
      <c r="J1229" s="99"/>
      <c r="K1229" s="99"/>
      <c r="L1229" s="141" t="str">
        <f>IF(J1229-K1229=0,,IFERROR(K1229-J1229-휴게시간-VLOOKUP(A1229,지정휴게시간,2,FALSE),K1229-J1229-휴게시간))</f>
        <v/>
      </c>
      <c r="M1229" s="142" t="str">
        <f>IFERROR(VLOOKUP(Text(A1229,"m월 d일"),양력휴일,2,FALSE),IFERROR(VLOOKUP(Text(B1229,"m월 d일"),음력휴일,2,FALSE),IFERROR(VLOOKUP(A1229,양력지정휴일,2,FALSE), IFERROR(VLOOKUP(B1229,음력지정휴일,2,FALSE), ""))))</f>
        <v/>
      </c>
      <c r="N1229" s="128"/>
      <c r="O1229" s="128" t="str">
        <f>IFERROR(VLOOKUP(N1229,연차지정일수,2,FALSE),"")</f>
        <v/>
      </c>
      <c r="P1229" s="143"/>
      <c r="Q1229" s="2"/>
    </row>
    <row r="1230">
      <c r="A1230" s="129">
        <v>45425.0</v>
      </c>
      <c r="B1230" s="129">
        <v>45388.0</v>
      </c>
      <c r="C1230" s="128">
        <v>2024.0</v>
      </c>
      <c r="D1230" s="128">
        <v>5.0</v>
      </c>
      <c r="E1230" s="128">
        <v>2.0</v>
      </c>
      <c r="F1230" s="128">
        <v>2024.0</v>
      </c>
      <c r="G1230" s="128">
        <v>5.0</v>
      </c>
      <c r="H1230" s="128">
        <v>13.0</v>
      </c>
      <c r="I1230" s="128" t="s">
        <v>83</v>
      </c>
      <c r="J1230" s="99"/>
      <c r="K1230" s="99"/>
      <c r="L1230" s="141" t="str">
        <f>IF(J1230-K1230=0,,IFERROR(K1230-J1230-휴게시간-VLOOKUP(A1230,지정휴게시간,2,FALSE),K1230-J1230-휴게시간))</f>
        <v/>
      </c>
      <c r="M1230" s="142" t="str">
        <f>IFERROR(VLOOKUP(Text(A1230,"m월 d일"),양력휴일,2,FALSE),IFERROR(VLOOKUP(Text(B1230,"m월 d일"),음력휴일,2,FALSE),IFERROR(VLOOKUP(A1230,양력지정휴일,2,FALSE), IFERROR(VLOOKUP(B1230,음력지정휴일,2,FALSE), ""))))</f>
        <v/>
      </c>
      <c r="N1230" s="128"/>
      <c r="O1230" s="128" t="str">
        <f>IFERROR(VLOOKUP(N1230,연차지정일수,2,FALSE),"")</f>
        <v/>
      </c>
      <c r="P1230" s="143"/>
      <c r="Q1230" s="2"/>
    </row>
    <row r="1231">
      <c r="A1231" s="129">
        <v>45426.0</v>
      </c>
      <c r="B1231" s="129">
        <v>45389.0</v>
      </c>
      <c r="C1231" s="128">
        <v>2024.0</v>
      </c>
      <c r="D1231" s="128">
        <v>5.0</v>
      </c>
      <c r="E1231" s="128">
        <v>2.0</v>
      </c>
      <c r="F1231" s="128">
        <v>2024.0</v>
      </c>
      <c r="G1231" s="128">
        <v>5.0</v>
      </c>
      <c r="H1231" s="128">
        <v>14.0</v>
      </c>
      <c r="I1231" s="128" t="s">
        <v>160</v>
      </c>
      <c r="J1231" s="99"/>
      <c r="K1231" s="99"/>
      <c r="L1231" s="141" t="str">
        <f>IF(J1231-K1231=0,,IFERROR(K1231-J1231-휴게시간-VLOOKUP(A1231,지정휴게시간,2,FALSE),K1231-J1231-휴게시간))</f>
        <v/>
      </c>
      <c r="M1231" s="142" t="str">
        <f>IFERROR(VLOOKUP(Text(A1231,"m월 d일"),양력휴일,2,FALSE),IFERROR(VLOOKUP(Text(B1231,"m월 d일"),음력휴일,2,FALSE),IFERROR(VLOOKUP(A1231,양력지정휴일,2,FALSE), IFERROR(VLOOKUP(B1231,음력지정휴일,2,FALSE), ""))))</f>
        <v/>
      </c>
      <c r="N1231" s="128"/>
      <c r="O1231" s="128" t="str">
        <f>IFERROR(VLOOKUP(N1231,연차지정일수,2,FALSE),"")</f>
        <v/>
      </c>
      <c r="P1231" s="143"/>
      <c r="Q1231" s="2"/>
    </row>
    <row r="1232">
      <c r="A1232" s="129">
        <v>45427.0</v>
      </c>
      <c r="B1232" s="129">
        <v>45390.0</v>
      </c>
      <c r="C1232" s="128">
        <v>2024.0</v>
      </c>
      <c r="D1232" s="128">
        <v>5.0</v>
      </c>
      <c r="E1232" s="128">
        <v>2.0</v>
      </c>
      <c r="F1232" s="128">
        <v>2024.0</v>
      </c>
      <c r="G1232" s="128">
        <v>5.0</v>
      </c>
      <c r="H1232" s="128">
        <v>15.0</v>
      </c>
      <c r="I1232" s="128" t="s">
        <v>161</v>
      </c>
      <c r="J1232" s="99"/>
      <c r="K1232" s="99"/>
      <c r="L1232" s="141" t="str">
        <f>IF(J1232-K1232=0,,IFERROR(K1232-J1232-휴게시간-VLOOKUP(A1232,지정휴게시간,2,FALSE),K1232-J1232-휴게시간))</f>
        <v/>
      </c>
      <c r="M1232" s="142" t="str">
        <f>IFERROR(VLOOKUP(Text(A1232,"m월 d일"),양력휴일,2,FALSE),IFERROR(VLOOKUP(Text(B1232,"m월 d일"),음력휴일,2,FALSE),IFERROR(VLOOKUP(A1232,양력지정휴일,2,FALSE), IFERROR(VLOOKUP(B1232,음력지정휴일,2,FALSE), ""))))</f>
        <v>부처님오신날</v>
      </c>
      <c r="N1232" s="128"/>
      <c r="O1232" s="128" t="str">
        <f>IFERROR(VLOOKUP(N1232,연차지정일수,2,FALSE),"")</f>
        <v/>
      </c>
      <c r="P1232" s="143"/>
      <c r="Q1232" s="2"/>
    </row>
    <row r="1233">
      <c r="A1233" s="129">
        <v>45428.0</v>
      </c>
      <c r="B1233" s="129">
        <v>45391.0</v>
      </c>
      <c r="C1233" s="128">
        <v>2024.0</v>
      </c>
      <c r="D1233" s="128">
        <v>5.0</v>
      </c>
      <c r="E1233" s="128">
        <v>2.0</v>
      </c>
      <c r="F1233" s="128">
        <v>2024.0</v>
      </c>
      <c r="G1233" s="128">
        <v>5.0</v>
      </c>
      <c r="H1233" s="128">
        <v>16.0</v>
      </c>
      <c r="I1233" s="128" t="s">
        <v>162</v>
      </c>
      <c r="J1233" s="99"/>
      <c r="K1233" s="99"/>
      <c r="L1233" s="141" t="str">
        <f>IF(J1233-K1233=0,,IFERROR(K1233-J1233-휴게시간-VLOOKUP(A1233,지정휴게시간,2,FALSE),K1233-J1233-휴게시간))</f>
        <v/>
      </c>
      <c r="M1233" s="142" t="str">
        <f>IFERROR(VLOOKUP(Text(A1233,"m월 d일"),양력휴일,2,FALSE),IFERROR(VLOOKUP(Text(B1233,"m월 d일"),음력휴일,2,FALSE),IFERROR(VLOOKUP(A1233,양력지정휴일,2,FALSE), IFERROR(VLOOKUP(B1233,음력지정휴일,2,FALSE), ""))))</f>
        <v/>
      </c>
      <c r="N1233" s="128"/>
      <c r="O1233" s="128" t="str">
        <f>IFERROR(VLOOKUP(N1233,연차지정일수,2,FALSE),"")</f>
        <v/>
      </c>
      <c r="P1233" s="143"/>
      <c r="Q1233" s="2"/>
    </row>
    <row r="1234">
      <c r="A1234" s="129">
        <v>45429.0</v>
      </c>
      <c r="B1234" s="129">
        <v>45392.0</v>
      </c>
      <c r="C1234" s="128">
        <v>2024.0</v>
      </c>
      <c r="D1234" s="128">
        <v>5.0</v>
      </c>
      <c r="E1234" s="128">
        <v>2.0</v>
      </c>
      <c r="F1234" s="128">
        <v>2024.0</v>
      </c>
      <c r="G1234" s="128">
        <v>5.0</v>
      </c>
      <c r="H1234" s="128">
        <v>17.0</v>
      </c>
      <c r="I1234" s="128" t="s">
        <v>158</v>
      </c>
      <c r="J1234" s="99"/>
      <c r="K1234" s="99"/>
      <c r="L1234" s="141" t="str">
        <f>IF(J1234-K1234=0,,IFERROR(K1234-J1234-휴게시간-VLOOKUP(A1234,지정휴게시간,2,FALSE),K1234-J1234-휴게시간))</f>
        <v/>
      </c>
      <c r="M1234" s="142" t="str">
        <f>IFERROR(VLOOKUP(Text(A1234,"m월 d일"),양력휴일,2,FALSE),IFERROR(VLOOKUP(Text(B1234,"m월 d일"),음력휴일,2,FALSE),IFERROR(VLOOKUP(A1234,양력지정휴일,2,FALSE), IFERROR(VLOOKUP(B1234,음력지정휴일,2,FALSE), ""))))</f>
        <v/>
      </c>
      <c r="N1234" s="128"/>
      <c r="O1234" s="128" t="str">
        <f>IFERROR(VLOOKUP(N1234,연차지정일수,2,FALSE),"")</f>
        <v/>
      </c>
      <c r="P1234" s="143"/>
      <c r="Q1234" s="2"/>
    </row>
    <row r="1235">
      <c r="A1235" s="129">
        <v>45430.0</v>
      </c>
      <c r="B1235" s="129">
        <v>45393.0</v>
      </c>
      <c r="C1235" s="128">
        <v>2024.0</v>
      </c>
      <c r="D1235" s="128">
        <v>5.0</v>
      </c>
      <c r="E1235" s="128">
        <v>2.0</v>
      </c>
      <c r="F1235" s="128">
        <v>2024.0</v>
      </c>
      <c r="G1235" s="128">
        <v>5.0</v>
      </c>
      <c r="H1235" s="128">
        <v>18.0</v>
      </c>
      <c r="I1235" s="128" t="s">
        <v>159</v>
      </c>
      <c r="J1235" s="99"/>
      <c r="K1235" s="99"/>
      <c r="L1235" s="141" t="str">
        <f>IF(J1235-K1235=0,,IFERROR(K1235-J1235-휴게시간-VLOOKUP(A1235,지정휴게시간,2,FALSE),K1235-J1235-휴게시간))</f>
        <v/>
      </c>
      <c r="M1235" s="142" t="str">
        <f>IFERROR(VLOOKUP(Text(A1235,"m월 d일"),양력휴일,2,FALSE),IFERROR(VLOOKUP(Text(B1235,"m월 d일"),음력휴일,2,FALSE),IFERROR(VLOOKUP(A1235,양력지정휴일,2,FALSE), IFERROR(VLOOKUP(B1235,음력지정휴일,2,FALSE), ""))))</f>
        <v/>
      </c>
      <c r="N1235" s="128"/>
      <c r="O1235" s="128" t="str">
        <f>IFERROR(VLOOKUP(N1235,연차지정일수,2,FALSE),"")</f>
        <v/>
      </c>
      <c r="P1235" s="143"/>
      <c r="Q1235" s="2"/>
    </row>
    <row r="1236">
      <c r="A1236" s="129">
        <v>45431.0</v>
      </c>
      <c r="B1236" s="129">
        <v>45394.0</v>
      </c>
      <c r="C1236" s="128">
        <v>2024.0</v>
      </c>
      <c r="D1236" s="128">
        <v>5.0</v>
      </c>
      <c r="E1236" s="128">
        <v>2.0</v>
      </c>
      <c r="F1236" s="128">
        <v>2024.0</v>
      </c>
      <c r="G1236" s="128">
        <v>5.0</v>
      </c>
      <c r="H1236" s="128">
        <v>19.0</v>
      </c>
      <c r="I1236" s="128" t="s">
        <v>156</v>
      </c>
      <c r="J1236" s="99"/>
      <c r="K1236" s="99"/>
      <c r="L1236" s="141" t="str">
        <f>IF(J1236-K1236=0,,IFERROR(K1236-J1236-휴게시간-VLOOKUP(A1236,지정휴게시간,2,FALSE),K1236-J1236-휴게시간))</f>
        <v/>
      </c>
      <c r="M1236" s="142" t="str">
        <f>IFERROR(VLOOKUP(Text(A1236,"m월 d일"),양력휴일,2,FALSE),IFERROR(VLOOKUP(Text(B1236,"m월 d일"),음력휴일,2,FALSE),IFERROR(VLOOKUP(A1236,양력지정휴일,2,FALSE), IFERROR(VLOOKUP(B1236,음력지정휴일,2,FALSE), ""))))</f>
        <v/>
      </c>
      <c r="N1236" s="128"/>
      <c r="O1236" s="128" t="str">
        <f>IFERROR(VLOOKUP(N1236,연차지정일수,2,FALSE),"")</f>
        <v/>
      </c>
      <c r="P1236" s="143"/>
      <c r="Q1236" s="2"/>
    </row>
    <row r="1237">
      <c r="A1237" s="129">
        <v>45432.0</v>
      </c>
      <c r="B1237" s="129">
        <v>45395.0</v>
      </c>
      <c r="C1237" s="128">
        <v>2024.0</v>
      </c>
      <c r="D1237" s="128">
        <v>5.0</v>
      </c>
      <c r="E1237" s="128">
        <v>3.0</v>
      </c>
      <c r="F1237" s="128">
        <v>2024.0</v>
      </c>
      <c r="G1237" s="128">
        <v>5.0</v>
      </c>
      <c r="H1237" s="128">
        <v>20.0</v>
      </c>
      <c r="I1237" s="128" t="s">
        <v>83</v>
      </c>
      <c r="J1237" s="99"/>
      <c r="K1237" s="99"/>
      <c r="L1237" s="141" t="str">
        <f>IF(J1237-K1237=0,,IFERROR(K1237-J1237-휴게시간-VLOOKUP(A1237,지정휴게시간,2,FALSE),K1237-J1237-휴게시간))</f>
        <v/>
      </c>
      <c r="M1237" s="142" t="str">
        <f>IFERROR(VLOOKUP(Text(A1237,"m월 d일"),양력휴일,2,FALSE),IFERROR(VLOOKUP(Text(B1237,"m월 d일"),음력휴일,2,FALSE),IFERROR(VLOOKUP(A1237,양력지정휴일,2,FALSE), IFERROR(VLOOKUP(B1237,음력지정휴일,2,FALSE), ""))))</f>
        <v/>
      </c>
      <c r="N1237" s="128"/>
      <c r="O1237" s="128" t="str">
        <f>IFERROR(VLOOKUP(N1237,연차지정일수,2,FALSE),"")</f>
        <v/>
      </c>
      <c r="P1237" s="143"/>
      <c r="Q1237" s="2"/>
    </row>
    <row r="1238">
      <c r="A1238" s="129">
        <v>45433.0</v>
      </c>
      <c r="B1238" s="129">
        <v>45396.0</v>
      </c>
      <c r="C1238" s="128">
        <v>2024.0</v>
      </c>
      <c r="D1238" s="128">
        <v>5.0</v>
      </c>
      <c r="E1238" s="128">
        <v>3.0</v>
      </c>
      <c r="F1238" s="128">
        <v>2024.0</v>
      </c>
      <c r="G1238" s="128">
        <v>5.0</v>
      </c>
      <c r="H1238" s="128">
        <v>21.0</v>
      </c>
      <c r="I1238" s="128" t="s">
        <v>160</v>
      </c>
      <c r="J1238" s="99"/>
      <c r="K1238" s="99"/>
      <c r="L1238" s="141" t="str">
        <f>IF(J1238-K1238=0,,IFERROR(K1238-J1238-휴게시간-VLOOKUP(A1238,지정휴게시간,2,FALSE),K1238-J1238-휴게시간))</f>
        <v/>
      </c>
      <c r="M1238" s="142" t="str">
        <f>IFERROR(VLOOKUP(Text(A1238,"m월 d일"),양력휴일,2,FALSE),IFERROR(VLOOKUP(Text(B1238,"m월 d일"),음력휴일,2,FALSE),IFERROR(VLOOKUP(A1238,양력지정휴일,2,FALSE), IFERROR(VLOOKUP(B1238,음력지정휴일,2,FALSE), ""))))</f>
        <v/>
      </c>
      <c r="N1238" s="128"/>
      <c r="O1238" s="128" t="str">
        <f>IFERROR(VLOOKUP(N1238,연차지정일수,2,FALSE),"")</f>
        <v/>
      </c>
      <c r="P1238" s="143"/>
      <c r="Q1238" s="2"/>
    </row>
    <row r="1239">
      <c r="A1239" s="129">
        <v>45434.0</v>
      </c>
      <c r="B1239" s="129">
        <v>45397.0</v>
      </c>
      <c r="C1239" s="128">
        <v>2024.0</v>
      </c>
      <c r="D1239" s="128">
        <v>5.0</v>
      </c>
      <c r="E1239" s="128">
        <v>3.0</v>
      </c>
      <c r="F1239" s="128">
        <v>2024.0</v>
      </c>
      <c r="G1239" s="128">
        <v>5.0</v>
      </c>
      <c r="H1239" s="128">
        <v>22.0</v>
      </c>
      <c r="I1239" s="128" t="s">
        <v>161</v>
      </c>
      <c r="J1239" s="99"/>
      <c r="K1239" s="99"/>
      <c r="L1239" s="141" t="str">
        <f>IF(J1239-K1239=0,,IFERROR(K1239-J1239-휴게시간-VLOOKUP(A1239,지정휴게시간,2,FALSE),K1239-J1239-휴게시간))</f>
        <v/>
      </c>
      <c r="M1239" s="142" t="str">
        <f>IFERROR(VLOOKUP(Text(A1239,"m월 d일"),양력휴일,2,FALSE),IFERROR(VLOOKUP(Text(B1239,"m월 d일"),음력휴일,2,FALSE),IFERROR(VLOOKUP(A1239,양력지정휴일,2,FALSE), IFERROR(VLOOKUP(B1239,음력지정휴일,2,FALSE), ""))))</f>
        <v/>
      </c>
      <c r="N1239" s="128"/>
      <c r="O1239" s="128" t="str">
        <f>IFERROR(VLOOKUP(N1239,연차지정일수,2,FALSE),"")</f>
        <v/>
      </c>
      <c r="P1239" s="143"/>
      <c r="Q1239" s="2"/>
    </row>
    <row r="1240">
      <c r="A1240" s="129">
        <v>45435.0</v>
      </c>
      <c r="B1240" s="129">
        <v>45398.0</v>
      </c>
      <c r="C1240" s="128">
        <v>2024.0</v>
      </c>
      <c r="D1240" s="128">
        <v>5.0</v>
      </c>
      <c r="E1240" s="128">
        <v>3.0</v>
      </c>
      <c r="F1240" s="128">
        <v>2024.0</v>
      </c>
      <c r="G1240" s="128">
        <v>5.0</v>
      </c>
      <c r="H1240" s="128">
        <v>23.0</v>
      </c>
      <c r="I1240" s="128" t="s">
        <v>162</v>
      </c>
      <c r="J1240" s="99"/>
      <c r="K1240" s="99"/>
      <c r="L1240" s="141" t="str">
        <f>IF(J1240-K1240=0,,IFERROR(K1240-J1240-휴게시간-VLOOKUP(A1240,지정휴게시간,2,FALSE),K1240-J1240-휴게시간))</f>
        <v/>
      </c>
      <c r="M1240" s="142" t="str">
        <f>IFERROR(VLOOKUP(Text(A1240,"m월 d일"),양력휴일,2,FALSE),IFERROR(VLOOKUP(Text(B1240,"m월 d일"),음력휴일,2,FALSE),IFERROR(VLOOKUP(A1240,양력지정휴일,2,FALSE), IFERROR(VLOOKUP(B1240,음력지정휴일,2,FALSE), ""))))</f>
        <v/>
      </c>
      <c r="N1240" s="128"/>
      <c r="O1240" s="128" t="str">
        <f>IFERROR(VLOOKUP(N1240,연차지정일수,2,FALSE),"")</f>
        <v/>
      </c>
      <c r="P1240" s="143"/>
      <c r="Q1240" s="2"/>
    </row>
    <row r="1241">
      <c r="A1241" s="129">
        <v>45436.0</v>
      </c>
      <c r="B1241" s="129">
        <v>45399.0</v>
      </c>
      <c r="C1241" s="128">
        <v>2024.0</v>
      </c>
      <c r="D1241" s="128">
        <v>5.0</v>
      </c>
      <c r="E1241" s="128">
        <v>3.0</v>
      </c>
      <c r="F1241" s="128">
        <v>2024.0</v>
      </c>
      <c r="G1241" s="128">
        <v>5.0</v>
      </c>
      <c r="H1241" s="128">
        <v>24.0</v>
      </c>
      <c r="I1241" s="128" t="s">
        <v>158</v>
      </c>
      <c r="J1241" s="99"/>
      <c r="K1241" s="99"/>
      <c r="L1241" s="141" t="str">
        <f>IF(J1241-K1241=0,,IFERROR(K1241-J1241-휴게시간-VLOOKUP(A1241,지정휴게시간,2,FALSE),K1241-J1241-휴게시간))</f>
        <v/>
      </c>
      <c r="M1241" s="142" t="str">
        <f>IFERROR(VLOOKUP(Text(A1241,"m월 d일"),양력휴일,2,FALSE),IFERROR(VLOOKUP(Text(B1241,"m월 d일"),음력휴일,2,FALSE),IFERROR(VLOOKUP(A1241,양력지정휴일,2,FALSE), IFERROR(VLOOKUP(B1241,음력지정휴일,2,FALSE), ""))))</f>
        <v/>
      </c>
      <c r="N1241" s="128"/>
      <c r="O1241" s="128" t="str">
        <f>IFERROR(VLOOKUP(N1241,연차지정일수,2,FALSE),"")</f>
        <v/>
      </c>
      <c r="P1241" s="143"/>
      <c r="Q1241" s="2"/>
    </row>
    <row r="1242">
      <c r="A1242" s="129">
        <v>45437.0</v>
      </c>
      <c r="B1242" s="129">
        <v>45400.0</v>
      </c>
      <c r="C1242" s="128">
        <v>2024.0</v>
      </c>
      <c r="D1242" s="128">
        <v>5.0</v>
      </c>
      <c r="E1242" s="128">
        <v>3.0</v>
      </c>
      <c r="F1242" s="128">
        <v>2024.0</v>
      </c>
      <c r="G1242" s="128">
        <v>5.0</v>
      </c>
      <c r="H1242" s="128">
        <v>25.0</v>
      </c>
      <c r="I1242" s="128" t="s">
        <v>159</v>
      </c>
      <c r="J1242" s="99"/>
      <c r="K1242" s="99"/>
      <c r="L1242" s="141" t="str">
        <f>IF(J1242-K1242=0,,IFERROR(K1242-J1242-휴게시간-VLOOKUP(A1242,지정휴게시간,2,FALSE),K1242-J1242-휴게시간))</f>
        <v/>
      </c>
      <c r="M1242" s="142" t="str">
        <f>IFERROR(VLOOKUP(Text(A1242,"m월 d일"),양력휴일,2,FALSE),IFERROR(VLOOKUP(Text(B1242,"m월 d일"),음력휴일,2,FALSE),IFERROR(VLOOKUP(A1242,양력지정휴일,2,FALSE), IFERROR(VLOOKUP(B1242,음력지정휴일,2,FALSE), ""))))</f>
        <v/>
      </c>
      <c r="N1242" s="128"/>
      <c r="O1242" s="128" t="str">
        <f>IFERROR(VLOOKUP(N1242,연차지정일수,2,FALSE),"")</f>
        <v/>
      </c>
      <c r="P1242" s="143"/>
      <c r="Q1242" s="2"/>
    </row>
    <row r="1243">
      <c r="A1243" s="129">
        <v>45438.0</v>
      </c>
      <c r="B1243" s="129">
        <v>45401.0</v>
      </c>
      <c r="C1243" s="128">
        <v>2024.0</v>
      </c>
      <c r="D1243" s="128">
        <v>5.0</v>
      </c>
      <c r="E1243" s="128">
        <v>3.0</v>
      </c>
      <c r="F1243" s="128">
        <v>2024.0</v>
      </c>
      <c r="G1243" s="128">
        <v>5.0</v>
      </c>
      <c r="H1243" s="128">
        <v>26.0</v>
      </c>
      <c r="I1243" s="128" t="s">
        <v>156</v>
      </c>
      <c r="J1243" s="99"/>
      <c r="K1243" s="99"/>
      <c r="L1243" s="141" t="str">
        <f>IF(J1243-K1243=0,,IFERROR(K1243-J1243-휴게시간-VLOOKUP(A1243,지정휴게시간,2,FALSE),K1243-J1243-휴게시간))</f>
        <v/>
      </c>
      <c r="M1243" s="142" t="str">
        <f>IFERROR(VLOOKUP(Text(A1243,"m월 d일"),양력휴일,2,FALSE),IFERROR(VLOOKUP(Text(B1243,"m월 d일"),음력휴일,2,FALSE),IFERROR(VLOOKUP(A1243,양력지정휴일,2,FALSE), IFERROR(VLOOKUP(B1243,음력지정휴일,2,FALSE), ""))))</f>
        <v/>
      </c>
      <c r="N1243" s="128"/>
      <c r="O1243" s="128" t="str">
        <f>IFERROR(VLOOKUP(N1243,연차지정일수,2,FALSE),"")</f>
        <v/>
      </c>
      <c r="P1243" s="143"/>
      <c r="Q1243" s="2"/>
    </row>
    <row r="1244">
      <c r="A1244" s="129">
        <v>45439.0</v>
      </c>
      <c r="B1244" s="129">
        <v>45402.0</v>
      </c>
      <c r="C1244" s="128">
        <v>2024.0</v>
      </c>
      <c r="D1244" s="128">
        <v>5.0</v>
      </c>
      <c r="E1244" s="128">
        <v>4.0</v>
      </c>
      <c r="F1244" s="128">
        <v>2024.0</v>
      </c>
      <c r="G1244" s="128">
        <v>5.0</v>
      </c>
      <c r="H1244" s="128">
        <v>27.0</v>
      </c>
      <c r="I1244" s="128" t="s">
        <v>83</v>
      </c>
      <c r="J1244" s="99"/>
      <c r="K1244" s="99"/>
      <c r="L1244" s="141" t="str">
        <f>IF(J1244-K1244=0,,IFERROR(K1244-J1244-휴게시간-VLOOKUP(A1244,지정휴게시간,2,FALSE),K1244-J1244-휴게시간))</f>
        <v/>
      </c>
      <c r="M1244" s="142" t="str">
        <f>IFERROR(VLOOKUP(Text(A1244,"m월 d일"),양력휴일,2,FALSE),IFERROR(VLOOKUP(Text(B1244,"m월 d일"),음력휴일,2,FALSE),IFERROR(VLOOKUP(A1244,양력지정휴일,2,FALSE), IFERROR(VLOOKUP(B1244,음력지정휴일,2,FALSE), ""))))</f>
        <v/>
      </c>
      <c r="N1244" s="128"/>
      <c r="O1244" s="128" t="str">
        <f>IFERROR(VLOOKUP(N1244,연차지정일수,2,FALSE),"")</f>
        <v/>
      </c>
      <c r="P1244" s="143"/>
      <c r="Q1244" s="2"/>
    </row>
    <row r="1245">
      <c r="A1245" s="129">
        <v>45440.0</v>
      </c>
      <c r="B1245" s="129">
        <v>45403.0</v>
      </c>
      <c r="C1245" s="128">
        <v>2024.0</v>
      </c>
      <c r="D1245" s="128">
        <v>5.0</v>
      </c>
      <c r="E1245" s="128">
        <v>4.0</v>
      </c>
      <c r="F1245" s="128">
        <v>2024.0</v>
      </c>
      <c r="G1245" s="128">
        <v>5.0</v>
      </c>
      <c r="H1245" s="128">
        <v>28.0</v>
      </c>
      <c r="I1245" s="128" t="s">
        <v>160</v>
      </c>
      <c r="J1245" s="99"/>
      <c r="K1245" s="99"/>
      <c r="L1245" s="141" t="str">
        <f>IF(J1245-K1245=0,,IFERROR(K1245-J1245-휴게시간-VLOOKUP(A1245,지정휴게시간,2,FALSE),K1245-J1245-휴게시간))</f>
        <v/>
      </c>
      <c r="M1245" s="142" t="str">
        <f>IFERROR(VLOOKUP(Text(A1245,"m월 d일"),양력휴일,2,FALSE),IFERROR(VLOOKUP(Text(B1245,"m월 d일"),음력휴일,2,FALSE),IFERROR(VLOOKUP(A1245,양력지정휴일,2,FALSE), IFERROR(VLOOKUP(B1245,음력지정휴일,2,FALSE), ""))))</f>
        <v/>
      </c>
      <c r="N1245" s="128"/>
      <c r="O1245" s="128" t="str">
        <f>IFERROR(VLOOKUP(N1245,연차지정일수,2,FALSE),"")</f>
        <v/>
      </c>
      <c r="P1245" s="143"/>
      <c r="Q1245" s="2"/>
    </row>
    <row r="1246">
      <c r="A1246" s="129">
        <v>45441.0</v>
      </c>
      <c r="B1246" s="129">
        <v>45404.0</v>
      </c>
      <c r="C1246" s="128">
        <v>2024.0</v>
      </c>
      <c r="D1246" s="128">
        <v>5.0</v>
      </c>
      <c r="E1246" s="128">
        <v>4.0</v>
      </c>
      <c r="F1246" s="128">
        <v>2024.0</v>
      </c>
      <c r="G1246" s="128">
        <v>5.0</v>
      </c>
      <c r="H1246" s="128">
        <v>29.0</v>
      </c>
      <c r="I1246" s="128" t="s">
        <v>161</v>
      </c>
      <c r="J1246" s="99"/>
      <c r="K1246" s="99"/>
      <c r="L1246" s="141" t="str">
        <f>IF(J1246-K1246=0,,IFERROR(K1246-J1246-휴게시간-VLOOKUP(A1246,지정휴게시간,2,FALSE),K1246-J1246-휴게시간))</f>
        <v/>
      </c>
      <c r="M1246" s="142" t="str">
        <f>IFERROR(VLOOKUP(Text(A1246,"m월 d일"),양력휴일,2,FALSE),IFERROR(VLOOKUP(Text(B1246,"m월 d일"),음력휴일,2,FALSE),IFERROR(VLOOKUP(A1246,양력지정휴일,2,FALSE), IFERROR(VLOOKUP(B1246,음력지정휴일,2,FALSE), ""))))</f>
        <v/>
      </c>
      <c r="N1246" s="128"/>
      <c r="O1246" s="128" t="str">
        <f>IFERROR(VLOOKUP(N1246,연차지정일수,2,FALSE),"")</f>
        <v/>
      </c>
      <c r="P1246" s="143"/>
      <c r="Q1246" s="2"/>
    </row>
    <row r="1247">
      <c r="A1247" s="129">
        <v>45442.0</v>
      </c>
      <c r="B1247" s="129">
        <v>45405.0</v>
      </c>
      <c r="C1247" s="128">
        <v>2024.0</v>
      </c>
      <c r="D1247" s="128">
        <v>5.0</v>
      </c>
      <c r="E1247" s="128">
        <v>4.0</v>
      </c>
      <c r="F1247" s="128">
        <v>2024.0</v>
      </c>
      <c r="G1247" s="128">
        <v>5.0</v>
      </c>
      <c r="H1247" s="128">
        <v>30.0</v>
      </c>
      <c r="I1247" s="128" t="s">
        <v>162</v>
      </c>
      <c r="J1247" s="99"/>
      <c r="K1247" s="99"/>
      <c r="L1247" s="141" t="str">
        <f>IF(J1247-K1247=0,,IFERROR(K1247-J1247-휴게시간-VLOOKUP(A1247,지정휴게시간,2,FALSE),K1247-J1247-휴게시간))</f>
        <v/>
      </c>
      <c r="M1247" s="142" t="str">
        <f>IFERROR(VLOOKUP(Text(A1247,"m월 d일"),양력휴일,2,FALSE),IFERROR(VLOOKUP(Text(B1247,"m월 d일"),음력휴일,2,FALSE),IFERROR(VLOOKUP(A1247,양력지정휴일,2,FALSE), IFERROR(VLOOKUP(B1247,음력지정휴일,2,FALSE), ""))))</f>
        <v/>
      </c>
      <c r="N1247" s="128"/>
      <c r="O1247" s="128" t="str">
        <f>IFERROR(VLOOKUP(N1247,연차지정일수,2,FALSE),"")</f>
        <v/>
      </c>
      <c r="P1247" s="143"/>
      <c r="Q1247" s="2"/>
    </row>
    <row r="1248">
      <c r="A1248" s="129">
        <v>45443.0</v>
      </c>
      <c r="B1248" s="129">
        <v>45406.0</v>
      </c>
      <c r="C1248" s="128">
        <v>2024.0</v>
      </c>
      <c r="D1248" s="128">
        <v>5.0</v>
      </c>
      <c r="E1248" s="128">
        <v>4.0</v>
      </c>
      <c r="F1248" s="128">
        <v>2024.0</v>
      </c>
      <c r="G1248" s="128">
        <v>5.0</v>
      </c>
      <c r="H1248" s="128">
        <v>31.0</v>
      </c>
      <c r="I1248" s="128" t="s">
        <v>158</v>
      </c>
      <c r="J1248" s="99"/>
      <c r="K1248" s="99"/>
      <c r="L1248" s="141" t="str">
        <f>IF(J1248-K1248=0,,IFERROR(K1248-J1248-휴게시간-VLOOKUP(A1248,지정휴게시간,2,FALSE),K1248-J1248-휴게시간))</f>
        <v/>
      </c>
      <c r="M1248" s="142" t="str">
        <f>IFERROR(VLOOKUP(Text(A1248,"m월 d일"),양력휴일,2,FALSE),IFERROR(VLOOKUP(Text(B1248,"m월 d일"),음력휴일,2,FALSE),IFERROR(VLOOKUP(A1248,양력지정휴일,2,FALSE), IFERROR(VLOOKUP(B1248,음력지정휴일,2,FALSE), ""))))</f>
        <v/>
      </c>
      <c r="N1248" s="128"/>
      <c r="O1248" s="128" t="str">
        <f>IFERROR(VLOOKUP(N1248,연차지정일수,2,FALSE),"")</f>
        <v/>
      </c>
      <c r="P1248" s="143"/>
      <c r="Q1248" s="2"/>
    </row>
    <row r="1249">
      <c r="A1249" s="129">
        <v>45444.0</v>
      </c>
      <c r="B1249" s="129">
        <v>45407.0</v>
      </c>
      <c r="C1249" s="128">
        <v>2024.0</v>
      </c>
      <c r="D1249" s="128">
        <v>5.0</v>
      </c>
      <c r="E1249" s="128">
        <v>4.0</v>
      </c>
      <c r="F1249" s="128">
        <v>2024.0</v>
      </c>
      <c r="G1249" s="128">
        <v>6.0</v>
      </c>
      <c r="H1249" s="128">
        <v>1.0</v>
      </c>
      <c r="I1249" s="128" t="s">
        <v>159</v>
      </c>
      <c r="J1249" s="99"/>
      <c r="K1249" s="99"/>
      <c r="L1249" s="141" t="str">
        <f>IF(J1249-K1249=0,,IFERROR(K1249-J1249-휴게시간-VLOOKUP(A1249,지정휴게시간,2,FALSE),K1249-J1249-휴게시간))</f>
        <v/>
      </c>
      <c r="M1249" s="142" t="str">
        <f>IFERROR(VLOOKUP(Text(A1249,"m월 d일"),양력휴일,2,FALSE),IFERROR(VLOOKUP(Text(B1249,"m월 d일"),음력휴일,2,FALSE),IFERROR(VLOOKUP(A1249,양력지정휴일,2,FALSE), IFERROR(VLOOKUP(B1249,음력지정휴일,2,FALSE), ""))))</f>
        <v/>
      </c>
      <c r="N1249" s="128"/>
      <c r="O1249" s="128" t="str">
        <f>IFERROR(VLOOKUP(N1249,연차지정일수,2,FALSE),"")</f>
        <v/>
      </c>
      <c r="P1249" s="143"/>
      <c r="Q1249" s="2"/>
    </row>
    <row r="1250">
      <c r="A1250" s="129">
        <v>45445.0</v>
      </c>
      <c r="B1250" s="129">
        <v>45408.0</v>
      </c>
      <c r="C1250" s="128">
        <v>2024.0</v>
      </c>
      <c r="D1250" s="128">
        <v>5.0</v>
      </c>
      <c r="E1250" s="128">
        <v>4.0</v>
      </c>
      <c r="F1250" s="128">
        <v>2024.0</v>
      </c>
      <c r="G1250" s="128">
        <v>6.0</v>
      </c>
      <c r="H1250" s="128">
        <v>2.0</v>
      </c>
      <c r="I1250" s="128" t="s">
        <v>156</v>
      </c>
      <c r="J1250" s="99"/>
      <c r="K1250" s="99"/>
      <c r="L1250" s="141" t="str">
        <f>IF(J1250-K1250=0,,IFERROR(K1250-J1250-휴게시간-VLOOKUP(A1250,지정휴게시간,2,FALSE),K1250-J1250-휴게시간))</f>
        <v/>
      </c>
      <c r="M1250" s="142" t="str">
        <f>IFERROR(VLOOKUP(Text(A1250,"m월 d일"),양력휴일,2,FALSE),IFERROR(VLOOKUP(Text(B1250,"m월 d일"),음력휴일,2,FALSE),IFERROR(VLOOKUP(A1250,양력지정휴일,2,FALSE), IFERROR(VLOOKUP(B1250,음력지정휴일,2,FALSE), ""))))</f>
        <v/>
      </c>
      <c r="N1250" s="128"/>
      <c r="O1250" s="128" t="str">
        <f>IFERROR(VLOOKUP(N1250,연차지정일수,2,FALSE),"")</f>
        <v/>
      </c>
      <c r="P1250" s="143"/>
      <c r="Q1250" s="2"/>
    </row>
    <row r="1251">
      <c r="A1251" s="129">
        <v>45446.0</v>
      </c>
      <c r="B1251" s="129">
        <v>45409.0</v>
      </c>
      <c r="C1251" s="128">
        <v>2024.0</v>
      </c>
      <c r="D1251" s="128">
        <v>6.0</v>
      </c>
      <c r="E1251" s="128">
        <v>1.0</v>
      </c>
      <c r="F1251" s="128">
        <v>2024.0</v>
      </c>
      <c r="G1251" s="128">
        <v>6.0</v>
      </c>
      <c r="H1251" s="128">
        <v>3.0</v>
      </c>
      <c r="I1251" s="128" t="s">
        <v>83</v>
      </c>
      <c r="J1251" s="99"/>
      <c r="K1251" s="99"/>
      <c r="L1251" s="141" t="str">
        <f>IF(J1251-K1251=0,,IFERROR(K1251-J1251-휴게시간-VLOOKUP(A1251,지정휴게시간,2,FALSE),K1251-J1251-휴게시간))</f>
        <v/>
      </c>
      <c r="M1251" s="142" t="str">
        <f>IFERROR(VLOOKUP(Text(A1251,"m월 d일"),양력휴일,2,FALSE),IFERROR(VLOOKUP(Text(B1251,"m월 d일"),음력휴일,2,FALSE),IFERROR(VLOOKUP(A1251,양력지정휴일,2,FALSE), IFERROR(VLOOKUP(B1251,음력지정휴일,2,FALSE), ""))))</f>
        <v/>
      </c>
      <c r="N1251" s="128"/>
      <c r="O1251" s="128" t="str">
        <f>IFERROR(VLOOKUP(N1251,연차지정일수,2,FALSE),"")</f>
        <v/>
      </c>
      <c r="P1251" s="143"/>
      <c r="Q1251" s="2"/>
    </row>
    <row r="1252">
      <c r="A1252" s="129">
        <v>45447.0</v>
      </c>
      <c r="B1252" s="129">
        <v>45410.0</v>
      </c>
      <c r="C1252" s="128">
        <v>2024.0</v>
      </c>
      <c r="D1252" s="128">
        <v>6.0</v>
      </c>
      <c r="E1252" s="128">
        <v>1.0</v>
      </c>
      <c r="F1252" s="128">
        <v>2024.0</v>
      </c>
      <c r="G1252" s="128">
        <v>6.0</v>
      </c>
      <c r="H1252" s="128">
        <v>4.0</v>
      </c>
      <c r="I1252" s="128" t="s">
        <v>160</v>
      </c>
      <c r="J1252" s="99"/>
      <c r="K1252" s="99"/>
      <c r="L1252" s="141" t="str">
        <f>IF(J1252-K1252=0,,IFERROR(K1252-J1252-휴게시간-VLOOKUP(A1252,지정휴게시간,2,FALSE),K1252-J1252-휴게시간))</f>
        <v/>
      </c>
      <c r="M1252" s="142" t="str">
        <f>IFERROR(VLOOKUP(Text(A1252,"m월 d일"),양력휴일,2,FALSE),IFERROR(VLOOKUP(Text(B1252,"m월 d일"),음력휴일,2,FALSE),IFERROR(VLOOKUP(A1252,양력지정휴일,2,FALSE), IFERROR(VLOOKUP(B1252,음력지정휴일,2,FALSE), ""))))</f>
        <v/>
      </c>
      <c r="N1252" s="128"/>
      <c r="O1252" s="128" t="str">
        <f>IFERROR(VLOOKUP(N1252,연차지정일수,2,FALSE),"")</f>
        <v/>
      </c>
      <c r="P1252" s="143"/>
      <c r="Q1252" s="2"/>
    </row>
    <row r="1253">
      <c r="A1253" s="129">
        <v>45448.0</v>
      </c>
      <c r="B1253" s="129">
        <v>45411.0</v>
      </c>
      <c r="C1253" s="128">
        <v>2024.0</v>
      </c>
      <c r="D1253" s="128">
        <v>6.0</v>
      </c>
      <c r="E1253" s="128">
        <v>1.0</v>
      </c>
      <c r="F1253" s="128">
        <v>2024.0</v>
      </c>
      <c r="G1253" s="128">
        <v>6.0</v>
      </c>
      <c r="H1253" s="128">
        <v>5.0</v>
      </c>
      <c r="I1253" s="128" t="s">
        <v>161</v>
      </c>
      <c r="J1253" s="99"/>
      <c r="K1253" s="99"/>
      <c r="L1253" s="141" t="str">
        <f>IF(J1253-K1253=0,,IFERROR(K1253-J1253-휴게시간-VLOOKUP(A1253,지정휴게시간,2,FALSE),K1253-J1253-휴게시간))</f>
        <v/>
      </c>
      <c r="M1253" s="142" t="str">
        <f>IFERROR(VLOOKUP(Text(A1253,"m월 d일"),양력휴일,2,FALSE),IFERROR(VLOOKUP(Text(B1253,"m월 d일"),음력휴일,2,FALSE),IFERROR(VLOOKUP(A1253,양력지정휴일,2,FALSE), IFERROR(VLOOKUP(B1253,음력지정휴일,2,FALSE), ""))))</f>
        <v/>
      </c>
      <c r="N1253" s="128"/>
      <c r="O1253" s="128" t="str">
        <f>IFERROR(VLOOKUP(N1253,연차지정일수,2,FALSE),"")</f>
        <v/>
      </c>
      <c r="P1253" s="143"/>
      <c r="Q1253" s="2"/>
    </row>
    <row r="1254">
      <c r="A1254" s="129">
        <v>45449.0</v>
      </c>
      <c r="B1254" s="129">
        <v>45413.0</v>
      </c>
      <c r="C1254" s="128">
        <v>2024.0</v>
      </c>
      <c r="D1254" s="128">
        <v>6.0</v>
      </c>
      <c r="E1254" s="128">
        <v>1.0</v>
      </c>
      <c r="F1254" s="128">
        <v>2024.0</v>
      </c>
      <c r="G1254" s="128">
        <v>6.0</v>
      </c>
      <c r="H1254" s="128">
        <v>6.0</v>
      </c>
      <c r="I1254" s="128" t="s">
        <v>162</v>
      </c>
      <c r="J1254" s="99"/>
      <c r="K1254" s="99"/>
      <c r="L1254" s="141" t="str">
        <f>IF(J1254-K1254=0,,IFERROR(K1254-J1254-휴게시간-VLOOKUP(A1254,지정휴게시간,2,FALSE),K1254-J1254-휴게시간))</f>
        <v/>
      </c>
      <c r="M1254" s="142" t="str">
        <f>IFERROR(VLOOKUP(Text(A1254,"m월 d일"),양력휴일,2,FALSE),IFERROR(VLOOKUP(Text(B1254,"m월 d일"),음력휴일,2,FALSE),IFERROR(VLOOKUP(A1254,양력지정휴일,2,FALSE), IFERROR(VLOOKUP(B1254,음력지정휴일,2,FALSE), ""))))</f>
        <v>현충일</v>
      </c>
      <c r="N1254" s="128"/>
      <c r="O1254" s="128" t="str">
        <f>IFERROR(VLOOKUP(N1254,연차지정일수,2,FALSE),"")</f>
        <v/>
      </c>
      <c r="P1254" s="143"/>
      <c r="Q1254" s="2"/>
    </row>
    <row r="1255">
      <c r="A1255" s="129">
        <v>45450.0</v>
      </c>
      <c r="B1255" s="129">
        <v>45414.0</v>
      </c>
      <c r="C1255" s="128">
        <v>2024.0</v>
      </c>
      <c r="D1255" s="128">
        <v>6.0</v>
      </c>
      <c r="E1255" s="128">
        <v>1.0</v>
      </c>
      <c r="F1255" s="128">
        <v>2024.0</v>
      </c>
      <c r="G1255" s="128">
        <v>6.0</v>
      </c>
      <c r="H1255" s="128">
        <v>7.0</v>
      </c>
      <c r="I1255" s="128" t="s">
        <v>158</v>
      </c>
      <c r="J1255" s="99"/>
      <c r="K1255" s="99"/>
      <c r="L1255" s="141" t="str">
        <f>IF(J1255-K1255=0,,IFERROR(K1255-J1255-휴게시간-VLOOKUP(A1255,지정휴게시간,2,FALSE),K1255-J1255-휴게시간))</f>
        <v/>
      </c>
      <c r="M1255" s="142" t="str">
        <f>IFERROR(VLOOKUP(Text(A1255,"m월 d일"),양력휴일,2,FALSE),IFERROR(VLOOKUP(Text(B1255,"m월 d일"),음력휴일,2,FALSE),IFERROR(VLOOKUP(A1255,양력지정휴일,2,FALSE), IFERROR(VLOOKUP(B1255,음력지정휴일,2,FALSE), ""))))</f>
        <v/>
      </c>
      <c r="N1255" s="128"/>
      <c r="O1255" s="128" t="str">
        <f>IFERROR(VLOOKUP(N1255,연차지정일수,2,FALSE),"")</f>
        <v/>
      </c>
      <c r="P1255" s="143"/>
      <c r="Q1255" s="2"/>
    </row>
    <row r="1256">
      <c r="A1256" s="129">
        <v>45451.0</v>
      </c>
      <c r="B1256" s="129">
        <v>45415.0</v>
      </c>
      <c r="C1256" s="128">
        <v>2024.0</v>
      </c>
      <c r="D1256" s="128">
        <v>6.0</v>
      </c>
      <c r="E1256" s="128">
        <v>1.0</v>
      </c>
      <c r="F1256" s="128">
        <v>2024.0</v>
      </c>
      <c r="G1256" s="128">
        <v>6.0</v>
      </c>
      <c r="H1256" s="128">
        <v>8.0</v>
      </c>
      <c r="I1256" s="128" t="s">
        <v>159</v>
      </c>
      <c r="J1256" s="99"/>
      <c r="K1256" s="99"/>
      <c r="L1256" s="141" t="str">
        <f>IF(J1256-K1256=0,,IFERROR(K1256-J1256-휴게시간-VLOOKUP(A1256,지정휴게시간,2,FALSE),K1256-J1256-휴게시간))</f>
        <v/>
      </c>
      <c r="M1256" s="142" t="str">
        <f>IFERROR(VLOOKUP(Text(A1256,"m월 d일"),양력휴일,2,FALSE),IFERROR(VLOOKUP(Text(B1256,"m월 d일"),음력휴일,2,FALSE),IFERROR(VLOOKUP(A1256,양력지정휴일,2,FALSE), IFERROR(VLOOKUP(B1256,음력지정휴일,2,FALSE), ""))))</f>
        <v/>
      </c>
      <c r="N1256" s="128"/>
      <c r="O1256" s="128" t="str">
        <f>IFERROR(VLOOKUP(N1256,연차지정일수,2,FALSE),"")</f>
        <v/>
      </c>
      <c r="P1256" s="143"/>
      <c r="Q1256" s="2"/>
    </row>
    <row r="1257">
      <c r="A1257" s="129">
        <v>45452.0</v>
      </c>
      <c r="B1257" s="129">
        <v>45416.0</v>
      </c>
      <c r="C1257" s="128">
        <v>2024.0</v>
      </c>
      <c r="D1257" s="128">
        <v>6.0</v>
      </c>
      <c r="E1257" s="128">
        <v>1.0</v>
      </c>
      <c r="F1257" s="128">
        <v>2024.0</v>
      </c>
      <c r="G1257" s="128">
        <v>6.0</v>
      </c>
      <c r="H1257" s="128">
        <v>9.0</v>
      </c>
      <c r="I1257" s="128" t="s">
        <v>156</v>
      </c>
      <c r="J1257" s="99"/>
      <c r="K1257" s="99"/>
      <c r="L1257" s="141" t="str">
        <f>IF(J1257-K1257=0,,IFERROR(K1257-J1257-휴게시간-VLOOKUP(A1257,지정휴게시간,2,FALSE),K1257-J1257-휴게시간))</f>
        <v/>
      </c>
      <c r="M1257" s="142" t="str">
        <f>IFERROR(VLOOKUP(Text(A1257,"m월 d일"),양력휴일,2,FALSE),IFERROR(VLOOKUP(Text(B1257,"m월 d일"),음력휴일,2,FALSE),IFERROR(VLOOKUP(A1257,양력지정휴일,2,FALSE), IFERROR(VLOOKUP(B1257,음력지정휴일,2,FALSE), ""))))</f>
        <v/>
      </c>
      <c r="N1257" s="128"/>
      <c r="O1257" s="128" t="str">
        <f>IFERROR(VLOOKUP(N1257,연차지정일수,2,FALSE),"")</f>
        <v/>
      </c>
      <c r="P1257" s="143"/>
      <c r="Q1257" s="2"/>
    </row>
    <row r="1258">
      <c r="A1258" s="129">
        <v>45453.0</v>
      </c>
      <c r="B1258" s="129">
        <v>45417.0</v>
      </c>
      <c r="C1258" s="128">
        <v>2024.0</v>
      </c>
      <c r="D1258" s="128">
        <v>6.0</v>
      </c>
      <c r="E1258" s="128">
        <v>2.0</v>
      </c>
      <c r="F1258" s="128">
        <v>2024.0</v>
      </c>
      <c r="G1258" s="128">
        <v>6.0</v>
      </c>
      <c r="H1258" s="128">
        <v>10.0</v>
      </c>
      <c r="I1258" s="128" t="s">
        <v>83</v>
      </c>
      <c r="J1258" s="99"/>
      <c r="K1258" s="99"/>
      <c r="L1258" s="141" t="str">
        <f>IF(J1258-K1258=0,,IFERROR(K1258-J1258-휴게시간-VLOOKUP(A1258,지정휴게시간,2,FALSE),K1258-J1258-휴게시간))</f>
        <v/>
      </c>
      <c r="M1258" s="142" t="str">
        <f>IFERROR(VLOOKUP(Text(A1258,"m월 d일"),양력휴일,2,FALSE),IFERROR(VLOOKUP(Text(B1258,"m월 d일"),음력휴일,2,FALSE),IFERROR(VLOOKUP(A1258,양력지정휴일,2,FALSE), IFERROR(VLOOKUP(B1258,음력지정휴일,2,FALSE), ""))))</f>
        <v/>
      </c>
      <c r="N1258" s="128"/>
      <c r="O1258" s="128" t="str">
        <f>IFERROR(VLOOKUP(N1258,연차지정일수,2,FALSE),"")</f>
        <v/>
      </c>
      <c r="P1258" s="143"/>
      <c r="Q1258" s="2"/>
    </row>
    <row r="1259">
      <c r="A1259" s="129">
        <v>45454.0</v>
      </c>
      <c r="B1259" s="129">
        <v>45418.0</v>
      </c>
      <c r="C1259" s="128">
        <v>2024.0</v>
      </c>
      <c r="D1259" s="128">
        <v>6.0</v>
      </c>
      <c r="E1259" s="128">
        <v>2.0</v>
      </c>
      <c r="F1259" s="128">
        <v>2024.0</v>
      </c>
      <c r="G1259" s="128">
        <v>6.0</v>
      </c>
      <c r="H1259" s="128">
        <v>11.0</v>
      </c>
      <c r="I1259" s="128" t="s">
        <v>160</v>
      </c>
      <c r="J1259" s="99"/>
      <c r="K1259" s="99"/>
      <c r="L1259" s="141" t="str">
        <f>IF(J1259-K1259=0,,IFERROR(K1259-J1259-휴게시간-VLOOKUP(A1259,지정휴게시간,2,FALSE),K1259-J1259-휴게시간))</f>
        <v/>
      </c>
      <c r="M1259" s="142" t="str">
        <f>IFERROR(VLOOKUP(Text(A1259,"m월 d일"),양력휴일,2,FALSE),IFERROR(VLOOKUP(Text(B1259,"m월 d일"),음력휴일,2,FALSE),IFERROR(VLOOKUP(A1259,양력지정휴일,2,FALSE), IFERROR(VLOOKUP(B1259,음력지정휴일,2,FALSE), ""))))</f>
        <v/>
      </c>
      <c r="N1259" s="128"/>
      <c r="O1259" s="128" t="str">
        <f>IFERROR(VLOOKUP(N1259,연차지정일수,2,FALSE),"")</f>
        <v/>
      </c>
      <c r="P1259" s="143"/>
      <c r="Q1259" s="2"/>
    </row>
    <row r="1260">
      <c r="A1260" s="129">
        <v>45455.0</v>
      </c>
      <c r="B1260" s="129">
        <v>45419.0</v>
      </c>
      <c r="C1260" s="128">
        <v>2024.0</v>
      </c>
      <c r="D1260" s="128">
        <v>6.0</v>
      </c>
      <c r="E1260" s="128">
        <v>2.0</v>
      </c>
      <c r="F1260" s="128">
        <v>2024.0</v>
      </c>
      <c r="G1260" s="128">
        <v>6.0</v>
      </c>
      <c r="H1260" s="128">
        <v>12.0</v>
      </c>
      <c r="I1260" s="128" t="s">
        <v>161</v>
      </c>
      <c r="J1260" s="99"/>
      <c r="K1260" s="99"/>
      <c r="L1260" s="141" t="str">
        <f>IF(J1260-K1260=0,,IFERROR(K1260-J1260-휴게시간-VLOOKUP(A1260,지정휴게시간,2,FALSE),K1260-J1260-휴게시간))</f>
        <v/>
      </c>
      <c r="M1260" s="142" t="str">
        <f>IFERROR(VLOOKUP(Text(A1260,"m월 d일"),양력휴일,2,FALSE),IFERROR(VLOOKUP(Text(B1260,"m월 d일"),음력휴일,2,FALSE),IFERROR(VLOOKUP(A1260,양력지정휴일,2,FALSE), IFERROR(VLOOKUP(B1260,음력지정휴일,2,FALSE), ""))))</f>
        <v/>
      </c>
      <c r="N1260" s="128"/>
      <c r="O1260" s="128" t="str">
        <f>IFERROR(VLOOKUP(N1260,연차지정일수,2,FALSE),"")</f>
        <v/>
      </c>
      <c r="P1260" s="143"/>
      <c r="Q1260" s="2"/>
    </row>
    <row r="1261">
      <c r="A1261" s="129">
        <v>45456.0</v>
      </c>
      <c r="B1261" s="129">
        <v>45420.0</v>
      </c>
      <c r="C1261" s="128">
        <v>2024.0</v>
      </c>
      <c r="D1261" s="128">
        <v>6.0</v>
      </c>
      <c r="E1261" s="128">
        <v>2.0</v>
      </c>
      <c r="F1261" s="128">
        <v>2024.0</v>
      </c>
      <c r="G1261" s="128">
        <v>6.0</v>
      </c>
      <c r="H1261" s="128">
        <v>13.0</v>
      </c>
      <c r="I1261" s="128" t="s">
        <v>162</v>
      </c>
      <c r="J1261" s="99"/>
      <c r="K1261" s="99"/>
      <c r="L1261" s="141" t="str">
        <f>IF(J1261-K1261=0,,IFERROR(K1261-J1261-휴게시간-VLOOKUP(A1261,지정휴게시간,2,FALSE),K1261-J1261-휴게시간))</f>
        <v/>
      </c>
      <c r="M1261" s="142" t="str">
        <f>IFERROR(VLOOKUP(Text(A1261,"m월 d일"),양력휴일,2,FALSE),IFERROR(VLOOKUP(Text(B1261,"m월 d일"),음력휴일,2,FALSE),IFERROR(VLOOKUP(A1261,양력지정휴일,2,FALSE), IFERROR(VLOOKUP(B1261,음력지정휴일,2,FALSE), ""))))</f>
        <v/>
      </c>
      <c r="N1261" s="128"/>
      <c r="O1261" s="128" t="str">
        <f>IFERROR(VLOOKUP(N1261,연차지정일수,2,FALSE),"")</f>
        <v/>
      </c>
      <c r="P1261" s="143"/>
      <c r="Q1261" s="2"/>
    </row>
    <row r="1262">
      <c r="A1262" s="129">
        <v>45457.0</v>
      </c>
      <c r="B1262" s="129">
        <v>45421.0</v>
      </c>
      <c r="C1262" s="128">
        <v>2024.0</v>
      </c>
      <c r="D1262" s="128">
        <v>6.0</v>
      </c>
      <c r="E1262" s="128">
        <v>2.0</v>
      </c>
      <c r="F1262" s="128">
        <v>2024.0</v>
      </c>
      <c r="G1262" s="128">
        <v>6.0</v>
      </c>
      <c r="H1262" s="128">
        <v>14.0</v>
      </c>
      <c r="I1262" s="128" t="s">
        <v>158</v>
      </c>
      <c r="J1262" s="99"/>
      <c r="K1262" s="99"/>
      <c r="L1262" s="141" t="str">
        <f>IF(J1262-K1262=0,,IFERROR(K1262-J1262-휴게시간-VLOOKUP(A1262,지정휴게시간,2,FALSE),K1262-J1262-휴게시간))</f>
        <v/>
      </c>
      <c r="M1262" s="142" t="str">
        <f>IFERROR(VLOOKUP(Text(A1262,"m월 d일"),양력휴일,2,FALSE),IFERROR(VLOOKUP(Text(B1262,"m월 d일"),음력휴일,2,FALSE),IFERROR(VLOOKUP(A1262,양력지정휴일,2,FALSE), IFERROR(VLOOKUP(B1262,음력지정휴일,2,FALSE), ""))))</f>
        <v/>
      </c>
      <c r="N1262" s="128"/>
      <c r="O1262" s="128" t="str">
        <f>IFERROR(VLOOKUP(N1262,연차지정일수,2,FALSE),"")</f>
        <v/>
      </c>
      <c r="P1262" s="143"/>
      <c r="Q1262" s="2"/>
    </row>
    <row r="1263">
      <c r="A1263" s="129">
        <v>45458.0</v>
      </c>
      <c r="B1263" s="129">
        <v>45422.0</v>
      </c>
      <c r="C1263" s="128">
        <v>2024.0</v>
      </c>
      <c r="D1263" s="128">
        <v>6.0</v>
      </c>
      <c r="E1263" s="128">
        <v>2.0</v>
      </c>
      <c r="F1263" s="128">
        <v>2024.0</v>
      </c>
      <c r="G1263" s="128">
        <v>6.0</v>
      </c>
      <c r="H1263" s="128">
        <v>15.0</v>
      </c>
      <c r="I1263" s="128" t="s">
        <v>159</v>
      </c>
      <c r="J1263" s="99"/>
      <c r="K1263" s="99"/>
      <c r="L1263" s="141" t="str">
        <f>IF(J1263-K1263=0,,IFERROR(K1263-J1263-휴게시간-VLOOKUP(A1263,지정휴게시간,2,FALSE),K1263-J1263-휴게시간))</f>
        <v/>
      </c>
      <c r="M1263" s="142" t="str">
        <f>IFERROR(VLOOKUP(Text(A1263,"m월 d일"),양력휴일,2,FALSE),IFERROR(VLOOKUP(Text(B1263,"m월 d일"),음력휴일,2,FALSE),IFERROR(VLOOKUP(A1263,양력지정휴일,2,FALSE), IFERROR(VLOOKUP(B1263,음력지정휴일,2,FALSE), ""))))</f>
        <v/>
      </c>
      <c r="N1263" s="128"/>
      <c r="O1263" s="128" t="str">
        <f>IFERROR(VLOOKUP(N1263,연차지정일수,2,FALSE),"")</f>
        <v/>
      </c>
      <c r="P1263" s="143"/>
      <c r="Q1263" s="2"/>
    </row>
    <row r="1264">
      <c r="A1264" s="129">
        <v>45459.0</v>
      </c>
      <c r="B1264" s="129">
        <v>45423.0</v>
      </c>
      <c r="C1264" s="128">
        <v>2024.0</v>
      </c>
      <c r="D1264" s="128">
        <v>6.0</v>
      </c>
      <c r="E1264" s="128">
        <v>2.0</v>
      </c>
      <c r="F1264" s="128">
        <v>2024.0</v>
      </c>
      <c r="G1264" s="128">
        <v>6.0</v>
      </c>
      <c r="H1264" s="128">
        <v>16.0</v>
      </c>
      <c r="I1264" s="128" t="s">
        <v>156</v>
      </c>
      <c r="J1264" s="99"/>
      <c r="K1264" s="99"/>
      <c r="L1264" s="141" t="str">
        <f>IF(J1264-K1264=0,,IFERROR(K1264-J1264-휴게시간-VLOOKUP(A1264,지정휴게시간,2,FALSE),K1264-J1264-휴게시간))</f>
        <v/>
      </c>
      <c r="M1264" s="142" t="str">
        <f>IFERROR(VLOOKUP(Text(A1264,"m월 d일"),양력휴일,2,FALSE),IFERROR(VLOOKUP(Text(B1264,"m월 d일"),음력휴일,2,FALSE),IFERROR(VLOOKUP(A1264,양력지정휴일,2,FALSE), IFERROR(VLOOKUP(B1264,음력지정휴일,2,FALSE), ""))))</f>
        <v/>
      </c>
      <c r="N1264" s="128"/>
      <c r="O1264" s="128" t="str">
        <f>IFERROR(VLOOKUP(N1264,연차지정일수,2,FALSE),"")</f>
        <v/>
      </c>
      <c r="P1264" s="143"/>
      <c r="Q1264" s="2"/>
    </row>
    <row r="1265">
      <c r="A1265" s="129">
        <v>45460.0</v>
      </c>
      <c r="B1265" s="129">
        <v>45424.0</v>
      </c>
      <c r="C1265" s="128">
        <v>2024.0</v>
      </c>
      <c r="D1265" s="128">
        <v>6.0</v>
      </c>
      <c r="E1265" s="128">
        <v>3.0</v>
      </c>
      <c r="F1265" s="128">
        <v>2024.0</v>
      </c>
      <c r="G1265" s="128">
        <v>6.0</v>
      </c>
      <c r="H1265" s="128">
        <v>17.0</v>
      </c>
      <c r="I1265" s="128" t="s">
        <v>83</v>
      </c>
      <c r="J1265" s="99"/>
      <c r="K1265" s="99"/>
      <c r="L1265" s="141" t="str">
        <f>IF(J1265-K1265=0,,IFERROR(K1265-J1265-휴게시간-VLOOKUP(A1265,지정휴게시간,2,FALSE),K1265-J1265-휴게시간))</f>
        <v/>
      </c>
      <c r="M1265" s="142" t="str">
        <f>IFERROR(VLOOKUP(Text(A1265,"m월 d일"),양력휴일,2,FALSE),IFERROR(VLOOKUP(Text(B1265,"m월 d일"),음력휴일,2,FALSE),IFERROR(VLOOKUP(A1265,양력지정휴일,2,FALSE), IFERROR(VLOOKUP(B1265,음력지정휴일,2,FALSE), ""))))</f>
        <v/>
      </c>
      <c r="N1265" s="128"/>
      <c r="O1265" s="128" t="str">
        <f>IFERROR(VLOOKUP(N1265,연차지정일수,2,FALSE),"")</f>
        <v/>
      </c>
      <c r="P1265" s="143"/>
      <c r="Q1265" s="2"/>
    </row>
    <row r="1266">
      <c r="A1266" s="129">
        <v>45461.0</v>
      </c>
      <c r="B1266" s="129">
        <v>45425.0</v>
      </c>
      <c r="C1266" s="128">
        <v>2024.0</v>
      </c>
      <c r="D1266" s="128">
        <v>6.0</v>
      </c>
      <c r="E1266" s="128">
        <v>3.0</v>
      </c>
      <c r="F1266" s="128">
        <v>2024.0</v>
      </c>
      <c r="G1266" s="128">
        <v>6.0</v>
      </c>
      <c r="H1266" s="128">
        <v>18.0</v>
      </c>
      <c r="I1266" s="128" t="s">
        <v>160</v>
      </c>
      <c r="J1266" s="99"/>
      <c r="K1266" s="99"/>
      <c r="L1266" s="141" t="str">
        <f>IF(J1266-K1266=0,,IFERROR(K1266-J1266-휴게시간-VLOOKUP(A1266,지정휴게시간,2,FALSE),K1266-J1266-휴게시간))</f>
        <v/>
      </c>
      <c r="M1266" s="142" t="str">
        <f>IFERROR(VLOOKUP(Text(A1266,"m월 d일"),양력휴일,2,FALSE),IFERROR(VLOOKUP(Text(B1266,"m월 d일"),음력휴일,2,FALSE),IFERROR(VLOOKUP(A1266,양력지정휴일,2,FALSE), IFERROR(VLOOKUP(B1266,음력지정휴일,2,FALSE), ""))))</f>
        <v/>
      </c>
      <c r="N1266" s="128"/>
      <c r="O1266" s="128" t="str">
        <f>IFERROR(VLOOKUP(N1266,연차지정일수,2,FALSE),"")</f>
        <v/>
      </c>
      <c r="P1266" s="143"/>
      <c r="Q1266" s="2"/>
    </row>
    <row r="1267">
      <c r="A1267" s="129">
        <v>45462.0</v>
      </c>
      <c r="B1267" s="129">
        <v>45426.0</v>
      </c>
      <c r="C1267" s="128">
        <v>2024.0</v>
      </c>
      <c r="D1267" s="128">
        <v>6.0</v>
      </c>
      <c r="E1267" s="128">
        <v>3.0</v>
      </c>
      <c r="F1267" s="128">
        <v>2024.0</v>
      </c>
      <c r="G1267" s="128">
        <v>6.0</v>
      </c>
      <c r="H1267" s="128">
        <v>19.0</v>
      </c>
      <c r="I1267" s="128" t="s">
        <v>161</v>
      </c>
      <c r="J1267" s="99"/>
      <c r="K1267" s="99"/>
      <c r="L1267" s="141" t="str">
        <f>IF(J1267-K1267=0,,IFERROR(K1267-J1267-휴게시간-VLOOKUP(A1267,지정휴게시간,2,FALSE),K1267-J1267-휴게시간))</f>
        <v/>
      </c>
      <c r="M1267" s="142" t="str">
        <f>IFERROR(VLOOKUP(Text(A1267,"m월 d일"),양력휴일,2,FALSE),IFERROR(VLOOKUP(Text(B1267,"m월 d일"),음력휴일,2,FALSE),IFERROR(VLOOKUP(A1267,양력지정휴일,2,FALSE), IFERROR(VLOOKUP(B1267,음력지정휴일,2,FALSE), ""))))</f>
        <v/>
      </c>
      <c r="N1267" s="128"/>
      <c r="O1267" s="128" t="str">
        <f>IFERROR(VLOOKUP(N1267,연차지정일수,2,FALSE),"")</f>
        <v/>
      </c>
      <c r="P1267" s="143"/>
      <c r="Q1267" s="2"/>
    </row>
    <row r="1268">
      <c r="A1268" s="129">
        <v>45463.0</v>
      </c>
      <c r="B1268" s="129">
        <v>45427.0</v>
      </c>
      <c r="C1268" s="128">
        <v>2024.0</v>
      </c>
      <c r="D1268" s="128">
        <v>6.0</v>
      </c>
      <c r="E1268" s="128">
        <v>3.0</v>
      </c>
      <c r="F1268" s="128">
        <v>2024.0</v>
      </c>
      <c r="G1268" s="128">
        <v>6.0</v>
      </c>
      <c r="H1268" s="128">
        <v>20.0</v>
      </c>
      <c r="I1268" s="128" t="s">
        <v>162</v>
      </c>
      <c r="J1268" s="99"/>
      <c r="K1268" s="99"/>
      <c r="L1268" s="141" t="str">
        <f>IF(J1268-K1268=0,,IFERROR(K1268-J1268-휴게시간-VLOOKUP(A1268,지정휴게시간,2,FALSE),K1268-J1268-휴게시간))</f>
        <v/>
      </c>
      <c r="M1268" s="142" t="str">
        <f>IFERROR(VLOOKUP(Text(A1268,"m월 d일"),양력휴일,2,FALSE),IFERROR(VLOOKUP(Text(B1268,"m월 d일"),음력휴일,2,FALSE),IFERROR(VLOOKUP(A1268,양력지정휴일,2,FALSE), IFERROR(VLOOKUP(B1268,음력지정휴일,2,FALSE), ""))))</f>
        <v/>
      </c>
      <c r="N1268" s="128"/>
      <c r="O1268" s="128" t="str">
        <f>IFERROR(VLOOKUP(N1268,연차지정일수,2,FALSE),"")</f>
        <v/>
      </c>
      <c r="P1268" s="143"/>
      <c r="Q1268" s="2"/>
    </row>
    <row r="1269">
      <c r="A1269" s="129">
        <v>45464.0</v>
      </c>
      <c r="B1269" s="129">
        <v>45428.0</v>
      </c>
      <c r="C1269" s="128">
        <v>2024.0</v>
      </c>
      <c r="D1269" s="128">
        <v>6.0</v>
      </c>
      <c r="E1269" s="128">
        <v>3.0</v>
      </c>
      <c r="F1269" s="128">
        <v>2024.0</v>
      </c>
      <c r="G1269" s="128">
        <v>6.0</v>
      </c>
      <c r="H1269" s="128">
        <v>21.0</v>
      </c>
      <c r="I1269" s="128" t="s">
        <v>158</v>
      </c>
      <c r="J1269" s="99"/>
      <c r="K1269" s="99"/>
      <c r="L1269" s="141" t="str">
        <f>IF(J1269-K1269=0,,IFERROR(K1269-J1269-휴게시간-VLOOKUP(A1269,지정휴게시간,2,FALSE),K1269-J1269-휴게시간))</f>
        <v/>
      </c>
      <c r="M1269" s="142" t="str">
        <f>IFERROR(VLOOKUP(Text(A1269,"m월 d일"),양력휴일,2,FALSE),IFERROR(VLOOKUP(Text(B1269,"m월 d일"),음력휴일,2,FALSE),IFERROR(VLOOKUP(A1269,양력지정휴일,2,FALSE), IFERROR(VLOOKUP(B1269,음력지정휴일,2,FALSE), ""))))</f>
        <v/>
      </c>
      <c r="N1269" s="128"/>
      <c r="O1269" s="128" t="str">
        <f>IFERROR(VLOOKUP(N1269,연차지정일수,2,FALSE),"")</f>
        <v/>
      </c>
      <c r="P1269" s="143"/>
      <c r="Q1269" s="2"/>
    </row>
    <row r="1270">
      <c r="A1270" s="129">
        <v>45465.0</v>
      </c>
      <c r="B1270" s="129">
        <v>45429.0</v>
      </c>
      <c r="C1270" s="128">
        <v>2024.0</v>
      </c>
      <c r="D1270" s="128">
        <v>6.0</v>
      </c>
      <c r="E1270" s="128">
        <v>3.0</v>
      </c>
      <c r="F1270" s="128">
        <v>2024.0</v>
      </c>
      <c r="G1270" s="128">
        <v>6.0</v>
      </c>
      <c r="H1270" s="128">
        <v>22.0</v>
      </c>
      <c r="I1270" s="128" t="s">
        <v>159</v>
      </c>
      <c r="J1270" s="99"/>
      <c r="K1270" s="99"/>
      <c r="L1270" s="141" t="str">
        <f>IF(J1270-K1270=0,,IFERROR(K1270-J1270-휴게시간-VLOOKUP(A1270,지정휴게시간,2,FALSE),K1270-J1270-휴게시간))</f>
        <v/>
      </c>
      <c r="M1270" s="142" t="str">
        <f>IFERROR(VLOOKUP(Text(A1270,"m월 d일"),양력휴일,2,FALSE),IFERROR(VLOOKUP(Text(B1270,"m월 d일"),음력휴일,2,FALSE),IFERROR(VLOOKUP(A1270,양력지정휴일,2,FALSE), IFERROR(VLOOKUP(B1270,음력지정휴일,2,FALSE), ""))))</f>
        <v/>
      </c>
      <c r="N1270" s="128"/>
      <c r="O1270" s="128" t="str">
        <f>IFERROR(VLOOKUP(N1270,연차지정일수,2,FALSE),"")</f>
        <v/>
      </c>
      <c r="P1270" s="143"/>
      <c r="Q1270" s="2"/>
    </row>
    <row r="1271">
      <c r="A1271" s="129">
        <v>45466.0</v>
      </c>
      <c r="B1271" s="129">
        <v>45430.0</v>
      </c>
      <c r="C1271" s="128">
        <v>2024.0</v>
      </c>
      <c r="D1271" s="128">
        <v>6.0</v>
      </c>
      <c r="E1271" s="128">
        <v>3.0</v>
      </c>
      <c r="F1271" s="128">
        <v>2024.0</v>
      </c>
      <c r="G1271" s="128">
        <v>6.0</v>
      </c>
      <c r="H1271" s="128">
        <v>23.0</v>
      </c>
      <c r="I1271" s="128" t="s">
        <v>156</v>
      </c>
      <c r="J1271" s="99"/>
      <c r="K1271" s="99"/>
      <c r="L1271" s="141" t="str">
        <f>IF(J1271-K1271=0,,IFERROR(K1271-J1271-휴게시간-VLOOKUP(A1271,지정휴게시간,2,FALSE),K1271-J1271-휴게시간))</f>
        <v/>
      </c>
      <c r="M1271" s="142" t="str">
        <f>IFERROR(VLOOKUP(Text(A1271,"m월 d일"),양력휴일,2,FALSE),IFERROR(VLOOKUP(Text(B1271,"m월 d일"),음력휴일,2,FALSE),IFERROR(VLOOKUP(A1271,양력지정휴일,2,FALSE), IFERROR(VLOOKUP(B1271,음력지정휴일,2,FALSE), ""))))</f>
        <v/>
      </c>
      <c r="N1271" s="128"/>
      <c r="O1271" s="128" t="str">
        <f>IFERROR(VLOOKUP(N1271,연차지정일수,2,FALSE),"")</f>
        <v/>
      </c>
      <c r="P1271" s="143"/>
      <c r="Q1271" s="2"/>
    </row>
    <row r="1272">
      <c r="A1272" s="129">
        <v>45467.0</v>
      </c>
      <c r="B1272" s="129">
        <v>45431.0</v>
      </c>
      <c r="C1272" s="128">
        <v>2024.0</v>
      </c>
      <c r="D1272" s="128">
        <v>6.0</v>
      </c>
      <c r="E1272" s="128">
        <v>4.0</v>
      </c>
      <c r="F1272" s="128">
        <v>2024.0</v>
      </c>
      <c r="G1272" s="128">
        <v>6.0</v>
      </c>
      <c r="H1272" s="128">
        <v>24.0</v>
      </c>
      <c r="I1272" s="128" t="s">
        <v>83</v>
      </c>
      <c r="J1272" s="99"/>
      <c r="K1272" s="99"/>
      <c r="L1272" s="141" t="str">
        <f>IF(J1272-K1272=0,,IFERROR(K1272-J1272-휴게시간-VLOOKUP(A1272,지정휴게시간,2,FALSE),K1272-J1272-휴게시간))</f>
        <v/>
      </c>
      <c r="M1272" s="142" t="str">
        <f>IFERROR(VLOOKUP(Text(A1272,"m월 d일"),양력휴일,2,FALSE),IFERROR(VLOOKUP(Text(B1272,"m월 d일"),음력휴일,2,FALSE),IFERROR(VLOOKUP(A1272,양력지정휴일,2,FALSE), IFERROR(VLOOKUP(B1272,음력지정휴일,2,FALSE), ""))))</f>
        <v/>
      </c>
      <c r="N1272" s="128"/>
      <c r="O1272" s="128" t="str">
        <f>IFERROR(VLOOKUP(N1272,연차지정일수,2,FALSE),"")</f>
        <v/>
      </c>
      <c r="P1272" s="143"/>
      <c r="Q1272" s="2"/>
    </row>
    <row r="1273">
      <c r="A1273" s="129">
        <v>45468.0</v>
      </c>
      <c r="B1273" s="129">
        <v>45432.0</v>
      </c>
      <c r="C1273" s="128">
        <v>2024.0</v>
      </c>
      <c r="D1273" s="128">
        <v>6.0</v>
      </c>
      <c r="E1273" s="128">
        <v>4.0</v>
      </c>
      <c r="F1273" s="128">
        <v>2024.0</v>
      </c>
      <c r="G1273" s="128">
        <v>6.0</v>
      </c>
      <c r="H1273" s="128">
        <v>25.0</v>
      </c>
      <c r="I1273" s="128" t="s">
        <v>160</v>
      </c>
      <c r="J1273" s="99"/>
      <c r="K1273" s="99"/>
      <c r="L1273" s="141" t="str">
        <f>IF(J1273-K1273=0,,IFERROR(K1273-J1273-휴게시간-VLOOKUP(A1273,지정휴게시간,2,FALSE),K1273-J1273-휴게시간))</f>
        <v/>
      </c>
      <c r="M1273" s="142" t="str">
        <f>IFERROR(VLOOKUP(Text(A1273,"m월 d일"),양력휴일,2,FALSE),IFERROR(VLOOKUP(Text(B1273,"m월 d일"),음력휴일,2,FALSE),IFERROR(VLOOKUP(A1273,양력지정휴일,2,FALSE), IFERROR(VLOOKUP(B1273,음력지정휴일,2,FALSE), ""))))</f>
        <v/>
      </c>
      <c r="N1273" s="128"/>
      <c r="O1273" s="128" t="str">
        <f>IFERROR(VLOOKUP(N1273,연차지정일수,2,FALSE),"")</f>
        <v/>
      </c>
      <c r="P1273" s="143"/>
      <c r="Q1273" s="2"/>
    </row>
    <row r="1274">
      <c r="A1274" s="129">
        <v>45469.0</v>
      </c>
      <c r="B1274" s="129">
        <v>45433.0</v>
      </c>
      <c r="C1274" s="128">
        <v>2024.0</v>
      </c>
      <c r="D1274" s="128">
        <v>6.0</v>
      </c>
      <c r="E1274" s="128">
        <v>4.0</v>
      </c>
      <c r="F1274" s="128">
        <v>2024.0</v>
      </c>
      <c r="G1274" s="128">
        <v>6.0</v>
      </c>
      <c r="H1274" s="128">
        <v>26.0</v>
      </c>
      <c r="I1274" s="128" t="s">
        <v>161</v>
      </c>
      <c r="J1274" s="99"/>
      <c r="K1274" s="99"/>
      <c r="L1274" s="141" t="str">
        <f>IF(J1274-K1274=0,,IFERROR(K1274-J1274-휴게시간-VLOOKUP(A1274,지정휴게시간,2,FALSE),K1274-J1274-휴게시간))</f>
        <v/>
      </c>
      <c r="M1274" s="142" t="str">
        <f>IFERROR(VLOOKUP(Text(A1274,"m월 d일"),양력휴일,2,FALSE),IFERROR(VLOOKUP(Text(B1274,"m월 d일"),음력휴일,2,FALSE),IFERROR(VLOOKUP(A1274,양력지정휴일,2,FALSE), IFERROR(VLOOKUP(B1274,음력지정휴일,2,FALSE), ""))))</f>
        <v/>
      </c>
      <c r="N1274" s="128"/>
      <c r="O1274" s="128" t="str">
        <f>IFERROR(VLOOKUP(N1274,연차지정일수,2,FALSE),"")</f>
        <v/>
      </c>
      <c r="P1274" s="143"/>
      <c r="Q1274" s="2"/>
    </row>
    <row r="1275">
      <c r="A1275" s="129">
        <v>45470.0</v>
      </c>
      <c r="B1275" s="129">
        <v>45434.0</v>
      </c>
      <c r="C1275" s="128">
        <v>2024.0</v>
      </c>
      <c r="D1275" s="128">
        <v>6.0</v>
      </c>
      <c r="E1275" s="128">
        <v>4.0</v>
      </c>
      <c r="F1275" s="128">
        <v>2024.0</v>
      </c>
      <c r="G1275" s="128">
        <v>6.0</v>
      </c>
      <c r="H1275" s="128">
        <v>27.0</v>
      </c>
      <c r="I1275" s="128" t="s">
        <v>162</v>
      </c>
      <c r="J1275" s="99"/>
      <c r="K1275" s="99"/>
      <c r="L1275" s="141" t="str">
        <f>IF(J1275-K1275=0,,IFERROR(K1275-J1275-휴게시간-VLOOKUP(A1275,지정휴게시간,2,FALSE),K1275-J1275-휴게시간))</f>
        <v/>
      </c>
      <c r="M1275" s="142" t="str">
        <f>IFERROR(VLOOKUP(Text(A1275,"m월 d일"),양력휴일,2,FALSE),IFERROR(VLOOKUP(Text(B1275,"m월 d일"),음력휴일,2,FALSE),IFERROR(VLOOKUP(A1275,양력지정휴일,2,FALSE), IFERROR(VLOOKUP(B1275,음력지정휴일,2,FALSE), ""))))</f>
        <v/>
      </c>
      <c r="N1275" s="128"/>
      <c r="O1275" s="128" t="str">
        <f>IFERROR(VLOOKUP(N1275,연차지정일수,2,FALSE),"")</f>
        <v/>
      </c>
      <c r="P1275" s="143"/>
      <c r="Q1275" s="2"/>
    </row>
    <row r="1276">
      <c r="A1276" s="129">
        <v>45471.0</v>
      </c>
      <c r="B1276" s="129">
        <v>45435.0</v>
      </c>
      <c r="C1276" s="128">
        <v>2024.0</v>
      </c>
      <c r="D1276" s="128">
        <v>6.0</v>
      </c>
      <c r="E1276" s="128">
        <v>4.0</v>
      </c>
      <c r="F1276" s="128">
        <v>2024.0</v>
      </c>
      <c r="G1276" s="128">
        <v>6.0</v>
      </c>
      <c r="H1276" s="128">
        <v>28.0</v>
      </c>
      <c r="I1276" s="128" t="s">
        <v>158</v>
      </c>
      <c r="J1276" s="99"/>
      <c r="K1276" s="99"/>
      <c r="L1276" s="141" t="str">
        <f>IF(J1276-K1276=0,,IFERROR(K1276-J1276-휴게시간-VLOOKUP(A1276,지정휴게시간,2,FALSE),K1276-J1276-휴게시간))</f>
        <v/>
      </c>
      <c r="M1276" s="142" t="str">
        <f>IFERROR(VLOOKUP(Text(A1276,"m월 d일"),양력휴일,2,FALSE),IFERROR(VLOOKUP(Text(B1276,"m월 d일"),음력휴일,2,FALSE),IFERROR(VLOOKUP(A1276,양력지정휴일,2,FALSE), IFERROR(VLOOKUP(B1276,음력지정휴일,2,FALSE), ""))))</f>
        <v/>
      </c>
      <c r="N1276" s="128"/>
      <c r="O1276" s="128" t="str">
        <f>IFERROR(VLOOKUP(N1276,연차지정일수,2,FALSE),"")</f>
        <v/>
      </c>
      <c r="P1276" s="143"/>
      <c r="Q1276" s="2"/>
    </row>
    <row r="1277">
      <c r="A1277" s="129">
        <v>45472.0</v>
      </c>
      <c r="B1277" s="129">
        <v>45436.0</v>
      </c>
      <c r="C1277" s="128">
        <v>2024.0</v>
      </c>
      <c r="D1277" s="128">
        <v>6.0</v>
      </c>
      <c r="E1277" s="128">
        <v>4.0</v>
      </c>
      <c r="F1277" s="128">
        <v>2024.0</v>
      </c>
      <c r="G1277" s="128">
        <v>6.0</v>
      </c>
      <c r="H1277" s="128">
        <v>29.0</v>
      </c>
      <c r="I1277" s="128" t="s">
        <v>159</v>
      </c>
      <c r="J1277" s="99"/>
      <c r="K1277" s="99"/>
      <c r="L1277" s="141" t="str">
        <f>IF(J1277-K1277=0,,IFERROR(K1277-J1277-휴게시간-VLOOKUP(A1277,지정휴게시간,2,FALSE),K1277-J1277-휴게시간))</f>
        <v/>
      </c>
      <c r="M1277" s="142" t="str">
        <f>IFERROR(VLOOKUP(Text(A1277,"m월 d일"),양력휴일,2,FALSE),IFERROR(VLOOKUP(Text(B1277,"m월 d일"),음력휴일,2,FALSE),IFERROR(VLOOKUP(A1277,양력지정휴일,2,FALSE), IFERROR(VLOOKUP(B1277,음력지정휴일,2,FALSE), ""))))</f>
        <v/>
      </c>
      <c r="N1277" s="128"/>
      <c r="O1277" s="128" t="str">
        <f>IFERROR(VLOOKUP(N1277,연차지정일수,2,FALSE),"")</f>
        <v/>
      </c>
      <c r="P1277" s="143"/>
      <c r="Q1277" s="2"/>
    </row>
    <row r="1278">
      <c r="A1278" s="129">
        <v>45473.0</v>
      </c>
      <c r="B1278" s="129">
        <v>45437.0</v>
      </c>
      <c r="C1278" s="128">
        <v>2024.0</v>
      </c>
      <c r="D1278" s="128">
        <v>6.0</v>
      </c>
      <c r="E1278" s="128">
        <v>4.0</v>
      </c>
      <c r="F1278" s="128">
        <v>2024.0</v>
      </c>
      <c r="G1278" s="128">
        <v>6.0</v>
      </c>
      <c r="H1278" s="128">
        <v>30.0</v>
      </c>
      <c r="I1278" s="128" t="s">
        <v>156</v>
      </c>
      <c r="J1278" s="99"/>
      <c r="K1278" s="99"/>
      <c r="L1278" s="141" t="str">
        <f>IF(J1278-K1278=0,,IFERROR(K1278-J1278-휴게시간-VLOOKUP(A1278,지정휴게시간,2,FALSE),K1278-J1278-휴게시간))</f>
        <v/>
      </c>
      <c r="M1278" s="142" t="str">
        <f>IFERROR(VLOOKUP(Text(A1278,"m월 d일"),양력휴일,2,FALSE),IFERROR(VLOOKUP(Text(B1278,"m월 d일"),음력휴일,2,FALSE),IFERROR(VLOOKUP(A1278,양력지정휴일,2,FALSE), IFERROR(VLOOKUP(B1278,음력지정휴일,2,FALSE), ""))))</f>
        <v/>
      </c>
      <c r="N1278" s="128"/>
      <c r="O1278" s="128" t="str">
        <f>IFERROR(VLOOKUP(N1278,연차지정일수,2,FALSE),"")</f>
        <v/>
      </c>
      <c r="P1278" s="143"/>
      <c r="Q1278" s="2"/>
    </row>
    <row r="1279">
      <c r="A1279" s="129">
        <v>45474.0</v>
      </c>
      <c r="B1279" s="129">
        <v>45438.0</v>
      </c>
      <c r="C1279" s="128">
        <v>2024.0</v>
      </c>
      <c r="D1279" s="128">
        <v>6.0</v>
      </c>
      <c r="E1279" s="128">
        <v>1.0</v>
      </c>
      <c r="F1279" s="128">
        <v>2024.0</v>
      </c>
      <c r="G1279" s="128">
        <v>7.0</v>
      </c>
      <c r="H1279" s="128">
        <v>1.0</v>
      </c>
      <c r="I1279" s="128" t="s">
        <v>83</v>
      </c>
      <c r="J1279" s="99"/>
      <c r="K1279" s="99"/>
      <c r="L1279" s="141" t="str">
        <f>IF(J1279-K1279=0,,IFERROR(K1279-J1279-휴게시간-VLOOKUP(A1279,지정휴게시간,2,FALSE),K1279-J1279-휴게시간))</f>
        <v/>
      </c>
      <c r="M1279" s="142" t="str">
        <f>IFERROR(VLOOKUP(Text(A1279,"m월 d일"),양력휴일,2,FALSE),IFERROR(VLOOKUP(Text(B1279,"m월 d일"),음력휴일,2,FALSE),IFERROR(VLOOKUP(A1279,양력지정휴일,2,FALSE), IFERROR(VLOOKUP(B1279,음력지정휴일,2,FALSE), ""))))</f>
        <v/>
      </c>
      <c r="N1279" s="128"/>
      <c r="O1279" s="128" t="str">
        <f>IFERROR(VLOOKUP(N1279,연차지정일수,2,FALSE),"")</f>
        <v/>
      </c>
      <c r="P1279" s="143"/>
      <c r="Q1279" s="2"/>
    </row>
    <row r="1280">
      <c r="A1280" s="129">
        <v>45475.0</v>
      </c>
      <c r="B1280" s="129">
        <v>45439.0</v>
      </c>
      <c r="C1280" s="128">
        <v>2024.0</v>
      </c>
      <c r="D1280" s="128">
        <v>6.0</v>
      </c>
      <c r="E1280" s="128">
        <v>1.0</v>
      </c>
      <c r="F1280" s="128">
        <v>2024.0</v>
      </c>
      <c r="G1280" s="128">
        <v>7.0</v>
      </c>
      <c r="H1280" s="128">
        <v>2.0</v>
      </c>
      <c r="I1280" s="128" t="s">
        <v>160</v>
      </c>
      <c r="J1280" s="99"/>
      <c r="K1280" s="99"/>
      <c r="L1280" s="141" t="str">
        <f>IF(J1280-K1280=0,,IFERROR(K1280-J1280-휴게시간-VLOOKUP(A1280,지정휴게시간,2,FALSE),K1280-J1280-휴게시간))</f>
        <v/>
      </c>
      <c r="M1280" s="142" t="str">
        <f>IFERROR(VLOOKUP(Text(A1280,"m월 d일"),양력휴일,2,FALSE),IFERROR(VLOOKUP(Text(B1280,"m월 d일"),음력휴일,2,FALSE),IFERROR(VLOOKUP(A1280,양력지정휴일,2,FALSE), IFERROR(VLOOKUP(B1280,음력지정휴일,2,FALSE), ""))))</f>
        <v/>
      </c>
      <c r="N1280" s="128"/>
      <c r="O1280" s="128" t="str">
        <f>IFERROR(VLOOKUP(N1280,연차지정일수,2,FALSE),"")</f>
        <v/>
      </c>
      <c r="P1280" s="143"/>
      <c r="Q1280" s="2"/>
    </row>
    <row r="1281">
      <c r="A1281" s="129">
        <v>45476.0</v>
      </c>
      <c r="B1281" s="129">
        <v>45440.0</v>
      </c>
      <c r="C1281" s="128">
        <v>2024.0</v>
      </c>
      <c r="D1281" s="128">
        <v>6.0</v>
      </c>
      <c r="E1281" s="128">
        <v>1.0</v>
      </c>
      <c r="F1281" s="128">
        <v>2024.0</v>
      </c>
      <c r="G1281" s="128">
        <v>7.0</v>
      </c>
      <c r="H1281" s="128">
        <v>3.0</v>
      </c>
      <c r="I1281" s="128" t="s">
        <v>161</v>
      </c>
      <c r="J1281" s="99"/>
      <c r="K1281" s="99"/>
      <c r="L1281" s="141" t="str">
        <f>IF(J1281-K1281=0,,IFERROR(K1281-J1281-휴게시간-VLOOKUP(A1281,지정휴게시간,2,FALSE),K1281-J1281-휴게시간))</f>
        <v/>
      </c>
      <c r="M1281" s="142" t="str">
        <f>IFERROR(VLOOKUP(Text(A1281,"m월 d일"),양력휴일,2,FALSE),IFERROR(VLOOKUP(Text(B1281,"m월 d일"),음력휴일,2,FALSE),IFERROR(VLOOKUP(A1281,양력지정휴일,2,FALSE), IFERROR(VLOOKUP(B1281,음력지정휴일,2,FALSE), ""))))</f>
        <v/>
      </c>
      <c r="N1281" s="128"/>
      <c r="O1281" s="128" t="str">
        <f>IFERROR(VLOOKUP(N1281,연차지정일수,2,FALSE),"")</f>
        <v/>
      </c>
      <c r="P1281" s="143"/>
      <c r="Q1281" s="2"/>
    </row>
    <row r="1282">
      <c r="A1282" s="129">
        <v>45477.0</v>
      </c>
      <c r="B1282" s="129">
        <v>45441.0</v>
      </c>
      <c r="C1282" s="128">
        <v>2024.0</v>
      </c>
      <c r="D1282" s="128">
        <v>6.0</v>
      </c>
      <c r="E1282" s="128">
        <v>1.0</v>
      </c>
      <c r="F1282" s="128">
        <v>2024.0</v>
      </c>
      <c r="G1282" s="128">
        <v>7.0</v>
      </c>
      <c r="H1282" s="128">
        <v>4.0</v>
      </c>
      <c r="I1282" s="128" t="s">
        <v>162</v>
      </c>
      <c r="J1282" s="99"/>
      <c r="K1282" s="99"/>
      <c r="L1282" s="141" t="str">
        <f>IF(J1282-K1282=0,,IFERROR(K1282-J1282-휴게시간-VLOOKUP(A1282,지정휴게시간,2,FALSE),K1282-J1282-휴게시간))</f>
        <v/>
      </c>
      <c r="M1282" s="142" t="str">
        <f>IFERROR(VLOOKUP(Text(A1282,"m월 d일"),양력휴일,2,FALSE),IFERROR(VLOOKUP(Text(B1282,"m월 d일"),음력휴일,2,FALSE),IFERROR(VLOOKUP(A1282,양력지정휴일,2,FALSE), IFERROR(VLOOKUP(B1282,음력지정휴일,2,FALSE), ""))))</f>
        <v/>
      </c>
      <c r="N1282" s="128"/>
      <c r="O1282" s="128" t="str">
        <f>IFERROR(VLOOKUP(N1282,연차지정일수,2,FALSE),"")</f>
        <v/>
      </c>
      <c r="P1282" s="143"/>
      <c r="Q1282" s="2"/>
    </row>
    <row r="1283">
      <c r="A1283" s="129">
        <v>45478.0</v>
      </c>
      <c r="B1283" s="129">
        <v>45442.0</v>
      </c>
      <c r="C1283" s="128">
        <v>2024.0</v>
      </c>
      <c r="D1283" s="128">
        <v>6.0</v>
      </c>
      <c r="E1283" s="128">
        <v>1.0</v>
      </c>
      <c r="F1283" s="128">
        <v>2024.0</v>
      </c>
      <c r="G1283" s="128">
        <v>7.0</v>
      </c>
      <c r="H1283" s="128">
        <v>5.0</v>
      </c>
      <c r="I1283" s="128" t="s">
        <v>158</v>
      </c>
      <c r="J1283" s="99"/>
      <c r="K1283" s="99"/>
      <c r="L1283" s="141" t="str">
        <f>IF(J1283-K1283=0,,IFERROR(K1283-J1283-휴게시간-VLOOKUP(A1283,지정휴게시간,2,FALSE),K1283-J1283-휴게시간))</f>
        <v/>
      </c>
      <c r="M1283" s="142" t="str">
        <f>IFERROR(VLOOKUP(Text(A1283,"m월 d일"),양력휴일,2,FALSE),IFERROR(VLOOKUP(Text(B1283,"m월 d일"),음력휴일,2,FALSE),IFERROR(VLOOKUP(A1283,양력지정휴일,2,FALSE), IFERROR(VLOOKUP(B1283,음력지정휴일,2,FALSE), ""))))</f>
        <v/>
      </c>
      <c r="N1283" s="128"/>
      <c r="O1283" s="128" t="str">
        <f>IFERROR(VLOOKUP(N1283,연차지정일수,2,FALSE),"")</f>
        <v/>
      </c>
      <c r="P1283" s="143"/>
      <c r="Q1283" s="2"/>
    </row>
    <row r="1284">
      <c r="A1284" s="129">
        <v>45479.0</v>
      </c>
      <c r="B1284" s="129">
        <v>45444.0</v>
      </c>
      <c r="C1284" s="128">
        <v>2024.0</v>
      </c>
      <c r="D1284" s="128">
        <v>6.0</v>
      </c>
      <c r="E1284" s="128">
        <v>1.0</v>
      </c>
      <c r="F1284" s="128">
        <v>2024.0</v>
      </c>
      <c r="G1284" s="128">
        <v>7.0</v>
      </c>
      <c r="H1284" s="128">
        <v>6.0</v>
      </c>
      <c r="I1284" s="128" t="s">
        <v>159</v>
      </c>
      <c r="J1284" s="99"/>
      <c r="K1284" s="99"/>
      <c r="L1284" s="141" t="str">
        <f>IF(J1284-K1284=0,,IFERROR(K1284-J1284-휴게시간-VLOOKUP(A1284,지정휴게시간,2,FALSE),K1284-J1284-휴게시간))</f>
        <v/>
      </c>
      <c r="M1284" s="142" t="str">
        <f>IFERROR(VLOOKUP(Text(A1284,"m월 d일"),양력휴일,2,FALSE),IFERROR(VLOOKUP(Text(B1284,"m월 d일"),음력휴일,2,FALSE),IFERROR(VLOOKUP(A1284,양력지정휴일,2,FALSE), IFERROR(VLOOKUP(B1284,음력지정휴일,2,FALSE), ""))))</f>
        <v/>
      </c>
      <c r="N1284" s="128"/>
      <c r="O1284" s="128" t="str">
        <f>IFERROR(VLOOKUP(N1284,연차지정일수,2,FALSE),"")</f>
        <v/>
      </c>
      <c r="P1284" s="143"/>
      <c r="Q1284" s="2"/>
    </row>
    <row r="1285">
      <c r="A1285" s="129">
        <v>45480.0</v>
      </c>
      <c r="B1285" s="129">
        <v>45445.0</v>
      </c>
      <c r="C1285" s="128">
        <v>2024.0</v>
      </c>
      <c r="D1285" s="128">
        <v>6.0</v>
      </c>
      <c r="E1285" s="128">
        <v>1.0</v>
      </c>
      <c r="F1285" s="128">
        <v>2024.0</v>
      </c>
      <c r="G1285" s="128">
        <v>7.0</v>
      </c>
      <c r="H1285" s="128">
        <v>7.0</v>
      </c>
      <c r="I1285" s="128" t="s">
        <v>156</v>
      </c>
      <c r="J1285" s="99"/>
      <c r="K1285" s="99"/>
      <c r="L1285" s="141" t="str">
        <f>IF(J1285-K1285=0,,IFERROR(K1285-J1285-휴게시간-VLOOKUP(A1285,지정휴게시간,2,FALSE),K1285-J1285-휴게시간))</f>
        <v/>
      </c>
      <c r="M1285" s="142" t="str">
        <f>IFERROR(VLOOKUP(Text(A1285,"m월 d일"),양력휴일,2,FALSE),IFERROR(VLOOKUP(Text(B1285,"m월 d일"),음력휴일,2,FALSE),IFERROR(VLOOKUP(A1285,양력지정휴일,2,FALSE), IFERROR(VLOOKUP(B1285,음력지정휴일,2,FALSE), ""))))</f>
        <v/>
      </c>
      <c r="N1285" s="128"/>
      <c r="O1285" s="128" t="str">
        <f>IFERROR(VLOOKUP(N1285,연차지정일수,2,FALSE),"")</f>
        <v/>
      </c>
      <c r="P1285" s="143"/>
      <c r="Q1285" s="2"/>
    </row>
    <row r="1286">
      <c r="A1286" s="129">
        <v>45481.0</v>
      </c>
      <c r="B1286" s="129">
        <v>45446.0</v>
      </c>
      <c r="C1286" s="128">
        <v>2024.0</v>
      </c>
      <c r="D1286" s="128">
        <v>7.0</v>
      </c>
      <c r="E1286" s="128">
        <v>2.0</v>
      </c>
      <c r="F1286" s="128">
        <v>2024.0</v>
      </c>
      <c r="G1286" s="128">
        <v>7.0</v>
      </c>
      <c r="H1286" s="128">
        <v>8.0</v>
      </c>
      <c r="I1286" s="128" t="s">
        <v>83</v>
      </c>
      <c r="J1286" s="99"/>
      <c r="K1286" s="99"/>
      <c r="L1286" s="141" t="str">
        <f>IF(J1286-K1286=0,,IFERROR(K1286-J1286-휴게시간-VLOOKUP(A1286,지정휴게시간,2,FALSE),K1286-J1286-휴게시간))</f>
        <v/>
      </c>
      <c r="M1286" s="142" t="str">
        <f>IFERROR(VLOOKUP(Text(A1286,"m월 d일"),양력휴일,2,FALSE),IFERROR(VLOOKUP(Text(B1286,"m월 d일"),음력휴일,2,FALSE),IFERROR(VLOOKUP(A1286,양력지정휴일,2,FALSE), IFERROR(VLOOKUP(B1286,음력지정휴일,2,FALSE), ""))))</f>
        <v/>
      </c>
      <c r="N1286" s="128"/>
      <c r="O1286" s="128" t="str">
        <f>IFERROR(VLOOKUP(N1286,연차지정일수,2,FALSE),"")</f>
        <v/>
      </c>
      <c r="P1286" s="143"/>
      <c r="Q1286" s="2"/>
    </row>
    <row r="1287">
      <c r="A1287" s="129">
        <v>45482.0</v>
      </c>
      <c r="B1287" s="129">
        <v>45447.0</v>
      </c>
      <c r="C1287" s="128">
        <v>2024.0</v>
      </c>
      <c r="D1287" s="128">
        <v>7.0</v>
      </c>
      <c r="E1287" s="128">
        <v>2.0</v>
      </c>
      <c r="F1287" s="128">
        <v>2024.0</v>
      </c>
      <c r="G1287" s="128">
        <v>7.0</v>
      </c>
      <c r="H1287" s="128">
        <v>9.0</v>
      </c>
      <c r="I1287" s="128" t="s">
        <v>160</v>
      </c>
      <c r="J1287" s="99"/>
      <c r="K1287" s="99"/>
      <c r="L1287" s="141" t="str">
        <f>IF(J1287-K1287=0,,IFERROR(K1287-J1287-휴게시간-VLOOKUP(A1287,지정휴게시간,2,FALSE),K1287-J1287-휴게시간))</f>
        <v/>
      </c>
      <c r="M1287" s="142" t="str">
        <f>IFERROR(VLOOKUP(Text(A1287,"m월 d일"),양력휴일,2,FALSE),IFERROR(VLOOKUP(Text(B1287,"m월 d일"),음력휴일,2,FALSE),IFERROR(VLOOKUP(A1287,양력지정휴일,2,FALSE), IFERROR(VLOOKUP(B1287,음력지정휴일,2,FALSE), ""))))</f>
        <v/>
      </c>
      <c r="N1287" s="128"/>
      <c r="O1287" s="128" t="str">
        <f>IFERROR(VLOOKUP(N1287,연차지정일수,2,FALSE),"")</f>
        <v/>
      </c>
      <c r="P1287" s="143"/>
      <c r="Q1287" s="2"/>
    </row>
    <row r="1288">
      <c r="A1288" s="129">
        <v>45483.0</v>
      </c>
      <c r="B1288" s="129">
        <v>45448.0</v>
      </c>
      <c r="C1288" s="128">
        <v>2024.0</v>
      </c>
      <c r="D1288" s="128">
        <v>7.0</v>
      </c>
      <c r="E1288" s="128">
        <v>2.0</v>
      </c>
      <c r="F1288" s="128">
        <v>2024.0</v>
      </c>
      <c r="G1288" s="128">
        <v>7.0</v>
      </c>
      <c r="H1288" s="128">
        <v>10.0</v>
      </c>
      <c r="I1288" s="128" t="s">
        <v>161</v>
      </c>
      <c r="J1288" s="99"/>
      <c r="K1288" s="99"/>
      <c r="L1288" s="141" t="str">
        <f>IF(J1288-K1288=0,,IFERROR(K1288-J1288-휴게시간-VLOOKUP(A1288,지정휴게시간,2,FALSE),K1288-J1288-휴게시간))</f>
        <v/>
      </c>
      <c r="M1288" s="142" t="str">
        <f>IFERROR(VLOOKUP(Text(A1288,"m월 d일"),양력휴일,2,FALSE),IFERROR(VLOOKUP(Text(B1288,"m월 d일"),음력휴일,2,FALSE),IFERROR(VLOOKUP(A1288,양력지정휴일,2,FALSE), IFERROR(VLOOKUP(B1288,음력지정휴일,2,FALSE), ""))))</f>
        <v/>
      </c>
      <c r="N1288" s="128"/>
      <c r="O1288" s="128" t="str">
        <f>IFERROR(VLOOKUP(N1288,연차지정일수,2,FALSE),"")</f>
        <v/>
      </c>
      <c r="P1288" s="143"/>
      <c r="Q1288" s="2"/>
    </row>
    <row r="1289">
      <c r="A1289" s="129">
        <v>45484.0</v>
      </c>
      <c r="B1289" s="129">
        <v>45449.0</v>
      </c>
      <c r="C1289" s="128">
        <v>2024.0</v>
      </c>
      <c r="D1289" s="128">
        <v>7.0</v>
      </c>
      <c r="E1289" s="128">
        <v>2.0</v>
      </c>
      <c r="F1289" s="128">
        <v>2024.0</v>
      </c>
      <c r="G1289" s="128">
        <v>7.0</v>
      </c>
      <c r="H1289" s="128">
        <v>11.0</v>
      </c>
      <c r="I1289" s="128" t="s">
        <v>162</v>
      </c>
      <c r="J1289" s="99"/>
      <c r="K1289" s="99"/>
      <c r="L1289" s="141" t="str">
        <f>IF(J1289-K1289=0,,IFERROR(K1289-J1289-휴게시간-VLOOKUP(A1289,지정휴게시간,2,FALSE),K1289-J1289-휴게시간))</f>
        <v/>
      </c>
      <c r="M1289" s="142" t="str">
        <f>IFERROR(VLOOKUP(Text(A1289,"m월 d일"),양력휴일,2,FALSE),IFERROR(VLOOKUP(Text(B1289,"m월 d일"),음력휴일,2,FALSE),IFERROR(VLOOKUP(A1289,양력지정휴일,2,FALSE), IFERROR(VLOOKUP(B1289,음력지정휴일,2,FALSE), ""))))</f>
        <v/>
      </c>
      <c r="N1289" s="128"/>
      <c r="O1289" s="128" t="str">
        <f>IFERROR(VLOOKUP(N1289,연차지정일수,2,FALSE),"")</f>
        <v/>
      </c>
      <c r="P1289" s="143"/>
      <c r="Q1289" s="2"/>
    </row>
    <row r="1290">
      <c r="A1290" s="129">
        <v>45485.0</v>
      </c>
      <c r="B1290" s="129">
        <v>45450.0</v>
      </c>
      <c r="C1290" s="128">
        <v>2024.0</v>
      </c>
      <c r="D1290" s="128">
        <v>7.0</v>
      </c>
      <c r="E1290" s="128">
        <v>2.0</v>
      </c>
      <c r="F1290" s="128">
        <v>2024.0</v>
      </c>
      <c r="G1290" s="128">
        <v>7.0</v>
      </c>
      <c r="H1290" s="128">
        <v>12.0</v>
      </c>
      <c r="I1290" s="128" t="s">
        <v>158</v>
      </c>
      <c r="J1290" s="99"/>
      <c r="K1290" s="99"/>
      <c r="L1290" s="141" t="str">
        <f>IF(J1290-K1290=0,,IFERROR(K1290-J1290-휴게시간-VLOOKUP(A1290,지정휴게시간,2,FALSE),K1290-J1290-휴게시간))</f>
        <v/>
      </c>
      <c r="M1290" s="142" t="str">
        <f>IFERROR(VLOOKUP(Text(A1290,"m월 d일"),양력휴일,2,FALSE),IFERROR(VLOOKUP(Text(B1290,"m월 d일"),음력휴일,2,FALSE),IFERROR(VLOOKUP(A1290,양력지정휴일,2,FALSE), IFERROR(VLOOKUP(B1290,음력지정휴일,2,FALSE), ""))))</f>
        <v/>
      </c>
      <c r="N1290" s="128"/>
      <c r="O1290" s="128" t="str">
        <f>IFERROR(VLOOKUP(N1290,연차지정일수,2,FALSE),"")</f>
        <v/>
      </c>
      <c r="P1290" s="143"/>
      <c r="Q1290" s="2"/>
    </row>
    <row r="1291">
      <c r="A1291" s="129">
        <v>45486.0</v>
      </c>
      <c r="B1291" s="129">
        <v>45451.0</v>
      </c>
      <c r="C1291" s="128">
        <v>2024.0</v>
      </c>
      <c r="D1291" s="128">
        <v>7.0</v>
      </c>
      <c r="E1291" s="128">
        <v>2.0</v>
      </c>
      <c r="F1291" s="128">
        <v>2024.0</v>
      </c>
      <c r="G1291" s="128">
        <v>7.0</v>
      </c>
      <c r="H1291" s="128">
        <v>13.0</v>
      </c>
      <c r="I1291" s="128" t="s">
        <v>159</v>
      </c>
      <c r="J1291" s="99"/>
      <c r="K1291" s="99"/>
      <c r="L1291" s="141" t="str">
        <f>IF(J1291-K1291=0,,IFERROR(K1291-J1291-휴게시간-VLOOKUP(A1291,지정휴게시간,2,FALSE),K1291-J1291-휴게시간))</f>
        <v/>
      </c>
      <c r="M1291" s="142" t="str">
        <f>IFERROR(VLOOKUP(Text(A1291,"m월 d일"),양력휴일,2,FALSE),IFERROR(VLOOKUP(Text(B1291,"m월 d일"),음력휴일,2,FALSE),IFERROR(VLOOKUP(A1291,양력지정휴일,2,FALSE), IFERROR(VLOOKUP(B1291,음력지정휴일,2,FALSE), ""))))</f>
        <v/>
      </c>
      <c r="N1291" s="128"/>
      <c r="O1291" s="128" t="str">
        <f>IFERROR(VLOOKUP(N1291,연차지정일수,2,FALSE),"")</f>
        <v/>
      </c>
      <c r="P1291" s="143"/>
      <c r="Q1291" s="2"/>
    </row>
    <row r="1292">
      <c r="A1292" s="129">
        <v>45487.0</v>
      </c>
      <c r="B1292" s="129">
        <v>45452.0</v>
      </c>
      <c r="C1292" s="128">
        <v>2024.0</v>
      </c>
      <c r="D1292" s="128">
        <v>7.0</v>
      </c>
      <c r="E1292" s="128">
        <v>2.0</v>
      </c>
      <c r="F1292" s="128">
        <v>2024.0</v>
      </c>
      <c r="G1292" s="128">
        <v>7.0</v>
      </c>
      <c r="H1292" s="128">
        <v>14.0</v>
      </c>
      <c r="I1292" s="128" t="s">
        <v>156</v>
      </c>
      <c r="J1292" s="99"/>
      <c r="K1292" s="99"/>
      <c r="L1292" s="141" t="str">
        <f>IF(J1292-K1292=0,,IFERROR(K1292-J1292-휴게시간-VLOOKUP(A1292,지정휴게시간,2,FALSE),K1292-J1292-휴게시간))</f>
        <v/>
      </c>
      <c r="M1292" s="142" t="str">
        <f>IFERROR(VLOOKUP(Text(A1292,"m월 d일"),양력휴일,2,FALSE),IFERROR(VLOOKUP(Text(B1292,"m월 d일"),음력휴일,2,FALSE),IFERROR(VLOOKUP(A1292,양력지정휴일,2,FALSE), IFERROR(VLOOKUP(B1292,음력지정휴일,2,FALSE), ""))))</f>
        <v/>
      </c>
      <c r="N1292" s="128"/>
      <c r="O1292" s="128" t="str">
        <f>IFERROR(VLOOKUP(N1292,연차지정일수,2,FALSE),"")</f>
        <v/>
      </c>
      <c r="P1292" s="143"/>
      <c r="Q1292" s="2"/>
    </row>
    <row r="1293">
      <c r="A1293" s="129">
        <v>45488.0</v>
      </c>
      <c r="B1293" s="129">
        <v>45453.0</v>
      </c>
      <c r="C1293" s="128">
        <v>2024.0</v>
      </c>
      <c r="D1293" s="128">
        <v>7.0</v>
      </c>
      <c r="E1293" s="128">
        <v>3.0</v>
      </c>
      <c r="F1293" s="128">
        <v>2024.0</v>
      </c>
      <c r="G1293" s="128">
        <v>7.0</v>
      </c>
      <c r="H1293" s="128">
        <v>15.0</v>
      </c>
      <c r="I1293" s="128" t="s">
        <v>83</v>
      </c>
      <c r="J1293" s="99"/>
      <c r="K1293" s="99"/>
      <c r="L1293" s="141" t="str">
        <f>IF(J1293-K1293=0,,IFERROR(K1293-J1293-휴게시간-VLOOKUP(A1293,지정휴게시간,2,FALSE),K1293-J1293-휴게시간))</f>
        <v/>
      </c>
      <c r="M1293" s="142" t="str">
        <f>IFERROR(VLOOKUP(Text(A1293,"m월 d일"),양력휴일,2,FALSE),IFERROR(VLOOKUP(Text(B1293,"m월 d일"),음력휴일,2,FALSE),IFERROR(VLOOKUP(A1293,양력지정휴일,2,FALSE), IFERROR(VLOOKUP(B1293,음력지정휴일,2,FALSE), ""))))</f>
        <v/>
      </c>
      <c r="N1293" s="128"/>
      <c r="O1293" s="128" t="str">
        <f>IFERROR(VLOOKUP(N1293,연차지정일수,2,FALSE),"")</f>
        <v/>
      </c>
      <c r="P1293" s="143"/>
      <c r="Q1293" s="2"/>
    </row>
    <row r="1294">
      <c r="A1294" s="129">
        <v>45489.0</v>
      </c>
      <c r="B1294" s="129">
        <v>45454.0</v>
      </c>
      <c r="C1294" s="128">
        <v>2024.0</v>
      </c>
      <c r="D1294" s="128">
        <v>7.0</v>
      </c>
      <c r="E1294" s="128">
        <v>3.0</v>
      </c>
      <c r="F1294" s="128">
        <v>2024.0</v>
      </c>
      <c r="G1294" s="128">
        <v>7.0</v>
      </c>
      <c r="H1294" s="128">
        <v>16.0</v>
      </c>
      <c r="I1294" s="128" t="s">
        <v>160</v>
      </c>
      <c r="J1294" s="99"/>
      <c r="K1294" s="99"/>
      <c r="L1294" s="141" t="str">
        <f>IF(J1294-K1294=0,,IFERROR(K1294-J1294-휴게시간-VLOOKUP(A1294,지정휴게시간,2,FALSE),K1294-J1294-휴게시간))</f>
        <v/>
      </c>
      <c r="M1294" s="142" t="str">
        <f>IFERROR(VLOOKUP(Text(A1294,"m월 d일"),양력휴일,2,FALSE),IFERROR(VLOOKUP(Text(B1294,"m월 d일"),음력휴일,2,FALSE),IFERROR(VLOOKUP(A1294,양력지정휴일,2,FALSE), IFERROR(VLOOKUP(B1294,음력지정휴일,2,FALSE), ""))))</f>
        <v/>
      </c>
      <c r="N1294" s="128"/>
      <c r="O1294" s="128" t="str">
        <f>IFERROR(VLOOKUP(N1294,연차지정일수,2,FALSE),"")</f>
        <v/>
      </c>
      <c r="P1294" s="143"/>
      <c r="Q1294" s="2"/>
    </row>
    <row r="1295">
      <c r="A1295" s="129">
        <v>45490.0</v>
      </c>
      <c r="B1295" s="129">
        <v>45455.0</v>
      </c>
      <c r="C1295" s="128">
        <v>2024.0</v>
      </c>
      <c r="D1295" s="128">
        <v>7.0</v>
      </c>
      <c r="E1295" s="128">
        <v>3.0</v>
      </c>
      <c r="F1295" s="128">
        <v>2024.0</v>
      </c>
      <c r="G1295" s="128">
        <v>7.0</v>
      </c>
      <c r="H1295" s="128">
        <v>17.0</v>
      </c>
      <c r="I1295" s="128" t="s">
        <v>161</v>
      </c>
      <c r="J1295" s="99"/>
      <c r="K1295" s="99"/>
      <c r="L1295" s="141" t="str">
        <f>IF(J1295-K1295=0,,IFERROR(K1295-J1295-휴게시간-VLOOKUP(A1295,지정휴게시간,2,FALSE),K1295-J1295-휴게시간))</f>
        <v/>
      </c>
      <c r="M1295" s="142" t="str">
        <f>IFERROR(VLOOKUP(Text(A1295,"m월 d일"),양력휴일,2,FALSE),IFERROR(VLOOKUP(Text(B1295,"m월 d일"),음력휴일,2,FALSE),IFERROR(VLOOKUP(A1295,양력지정휴일,2,FALSE), IFERROR(VLOOKUP(B1295,음력지정휴일,2,FALSE), ""))))</f>
        <v/>
      </c>
      <c r="N1295" s="128"/>
      <c r="O1295" s="128" t="str">
        <f>IFERROR(VLOOKUP(N1295,연차지정일수,2,FALSE),"")</f>
        <v/>
      </c>
      <c r="P1295" s="143"/>
      <c r="Q1295" s="2"/>
    </row>
    <row r="1296">
      <c r="A1296" s="129">
        <v>45491.0</v>
      </c>
      <c r="B1296" s="129">
        <v>45456.0</v>
      </c>
      <c r="C1296" s="128">
        <v>2024.0</v>
      </c>
      <c r="D1296" s="128">
        <v>7.0</v>
      </c>
      <c r="E1296" s="128">
        <v>3.0</v>
      </c>
      <c r="F1296" s="128">
        <v>2024.0</v>
      </c>
      <c r="G1296" s="128">
        <v>7.0</v>
      </c>
      <c r="H1296" s="128">
        <v>18.0</v>
      </c>
      <c r="I1296" s="128" t="s">
        <v>162</v>
      </c>
      <c r="J1296" s="99"/>
      <c r="K1296" s="99"/>
      <c r="L1296" s="141" t="str">
        <f>IF(J1296-K1296=0,,IFERROR(K1296-J1296-휴게시간-VLOOKUP(A1296,지정휴게시간,2,FALSE),K1296-J1296-휴게시간))</f>
        <v/>
      </c>
      <c r="M1296" s="142" t="str">
        <f>IFERROR(VLOOKUP(Text(A1296,"m월 d일"),양력휴일,2,FALSE),IFERROR(VLOOKUP(Text(B1296,"m월 d일"),음력휴일,2,FALSE),IFERROR(VLOOKUP(A1296,양력지정휴일,2,FALSE), IFERROR(VLOOKUP(B1296,음력지정휴일,2,FALSE), ""))))</f>
        <v/>
      </c>
      <c r="N1296" s="128"/>
      <c r="O1296" s="128" t="str">
        <f>IFERROR(VLOOKUP(N1296,연차지정일수,2,FALSE),"")</f>
        <v/>
      </c>
      <c r="P1296" s="143"/>
      <c r="Q1296" s="2"/>
    </row>
    <row r="1297">
      <c r="A1297" s="129">
        <v>45492.0</v>
      </c>
      <c r="B1297" s="129">
        <v>45457.0</v>
      </c>
      <c r="C1297" s="128">
        <v>2024.0</v>
      </c>
      <c r="D1297" s="128">
        <v>7.0</v>
      </c>
      <c r="E1297" s="128">
        <v>3.0</v>
      </c>
      <c r="F1297" s="128">
        <v>2024.0</v>
      </c>
      <c r="G1297" s="128">
        <v>7.0</v>
      </c>
      <c r="H1297" s="128">
        <v>19.0</v>
      </c>
      <c r="I1297" s="128" t="s">
        <v>158</v>
      </c>
      <c r="J1297" s="99"/>
      <c r="K1297" s="99"/>
      <c r="L1297" s="141" t="str">
        <f>IF(J1297-K1297=0,,IFERROR(K1297-J1297-휴게시간-VLOOKUP(A1297,지정휴게시간,2,FALSE),K1297-J1297-휴게시간))</f>
        <v/>
      </c>
      <c r="M1297" s="142" t="str">
        <f>IFERROR(VLOOKUP(Text(A1297,"m월 d일"),양력휴일,2,FALSE),IFERROR(VLOOKUP(Text(B1297,"m월 d일"),음력휴일,2,FALSE),IFERROR(VLOOKUP(A1297,양력지정휴일,2,FALSE), IFERROR(VLOOKUP(B1297,음력지정휴일,2,FALSE), ""))))</f>
        <v/>
      </c>
      <c r="N1297" s="128"/>
      <c r="O1297" s="128" t="str">
        <f>IFERROR(VLOOKUP(N1297,연차지정일수,2,FALSE),"")</f>
        <v/>
      </c>
      <c r="P1297" s="143"/>
      <c r="Q1297" s="2"/>
    </row>
    <row r="1298">
      <c r="A1298" s="129">
        <v>45493.0</v>
      </c>
      <c r="B1298" s="129">
        <v>45458.0</v>
      </c>
      <c r="C1298" s="128">
        <v>2024.0</v>
      </c>
      <c r="D1298" s="128">
        <v>7.0</v>
      </c>
      <c r="E1298" s="128">
        <v>3.0</v>
      </c>
      <c r="F1298" s="128">
        <v>2024.0</v>
      </c>
      <c r="G1298" s="128">
        <v>7.0</v>
      </c>
      <c r="H1298" s="128">
        <v>20.0</v>
      </c>
      <c r="I1298" s="128" t="s">
        <v>159</v>
      </c>
      <c r="J1298" s="99"/>
      <c r="K1298" s="99"/>
      <c r="L1298" s="141" t="str">
        <f>IF(J1298-K1298=0,,IFERROR(K1298-J1298-휴게시간-VLOOKUP(A1298,지정휴게시간,2,FALSE),K1298-J1298-휴게시간))</f>
        <v/>
      </c>
      <c r="M1298" s="142" t="str">
        <f>IFERROR(VLOOKUP(Text(A1298,"m월 d일"),양력휴일,2,FALSE),IFERROR(VLOOKUP(Text(B1298,"m월 d일"),음력휴일,2,FALSE),IFERROR(VLOOKUP(A1298,양력지정휴일,2,FALSE), IFERROR(VLOOKUP(B1298,음력지정휴일,2,FALSE), ""))))</f>
        <v/>
      </c>
      <c r="N1298" s="128"/>
      <c r="O1298" s="128" t="str">
        <f>IFERROR(VLOOKUP(N1298,연차지정일수,2,FALSE),"")</f>
        <v/>
      </c>
      <c r="P1298" s="143"/>
      <c r="Q1298" s="2"/>
    </row>
    <row r="1299">
      <c r="A1299" s="129">
        <v>45494.0</v>
      </c>
      <c r="B1299" s="129">
        <v>45459.0</v>
      </c>
      <c r="C1299" s="128">
        <v>2024.0</v>
      </c>
      <c r="D1299" s="128">
        <v>7.0</v>
      </c>
      <c r="E1299" s="128">
        <v>3.0</v>
      </c>
      <c r="F1299" s="128">
        <v>2024.0</v>
      </c>
      <c r="G1299" s="128">
        <v>7.0</v>
      </c>
      <c r="H1299" s="128">
        <v>21.0</v>
      </c>
      <c r="I1299" s="128" t="s">
        <v>156</v>
      </c>
      <c r="J1299" s="99"/>
      <c r="K1299" s="99"/>
      <c r="L1299" s="141" t="str">
        <f>IF(J1299-K1299=0,,IFERROR(K1299-J1299-휴게시간-VLOOKUP(A1299,지정휴게시간,2,FALSE),K1299-J1299-휴게시간))</f>
        <v/>
      </c>
      <c r="M1299" s="142" t="str">
        <f>IFERROR(VLOOKUP(Text(A1299,"m월 d일"),양력휴일,2,FALSE),IFERROR(VLOOKUP(Text(B1299,"m월 d일"),음력휴일,2,FALSE),IFERROR(VLOOKUP(A1299,양력지정휴일,2,FALSE), IFERROR(VLOOKUP(B1299,음력지정휴일,2,FALSE), ""))))</f>
        <v/>
      </c>
      <c r="N1299" s="128"/>
      <c r="O1299" s="128" t="str">
        <f>IFERROR(VLOOKUP(N1299,연차지정일수,2,FALSE),"")</f>
        <v/>
      </c>
      <c r="P1299" s="143"/>
      <c r="Q1299" s="2"/>
    </row>
    <row r="1300">
      <c r="A1300" s="129">
        <v>45495.0</v>
      </c>
      <c r="B1300" s="129">
        <v>45460.0</v>
      </c>
      <c r="C1300" s="128">
        <v>2024.0</v>
      </c>
      <c r="D1300" s="128">
        <v>7.0</v>
      </c>
      <c r="E1300" s="128">
        <v>4.0</v>
      </c>
      <c r="F1300" s="128">
        <v>2024.0</v>
      </c>
      <c r="G1300" s="128">
        <v>7.0</v>
      </c>
      <c r="H1300" s="128">
        <v>22.0</v>
      </c>
      <c r="I1300" s="128" t="s">
        <v>83</v>
      </c>
      <c r="J1300" s="99"/>
      <c r="K1300" s="99"/>
      <c r="L1300" s="141" t="str">
        <f>IF(J1300-K1300=0,,IFERROR(K1300-J1300-휴게시간-VLOOKUP(A1300,지정휴게시간,2,FALSE),K1300-J1300-휴게시간))</f>
        <v/>
      </c>
      <c r="M1300" s="142" t="str">
        <f>IFERROR(VLOOKUP(Text(A1300,"m월 d일"),양력휴일,2,FALSE),IFERROR(VLOOKUP(Text(B1300,"m월 d일"),음력휴일,2,FALSE),IFERROR(VLOOKUP(A1300,양력지정휴일,2,FALSE), IFERROR(VLOOKUP(B1300,음력지정휴일,2,FALSE), ""))))</f>
        <v/>
      </c>
      <c r="N1300" s="128"/>
      <c r="O1300" s="128" t="str">
        <f>IFERROR(VLOOKUP(N1300,연차지정일수,2,FALSE),"")</f>
        <v/>
      </c>
      <c r="P1300" s="143"/>
      <c r="Q1300" s="2"/>
    </row>
    <row r="1301">
      <c r="A1301" s="129">
        <v>45496.0</v>
      </c>
      <c r="B1301" s="129">
        <v>45461.0</v>
      </c>
      <c r="C1301" s="128">
        <v>2024.0</v>
      </c>
      <c r="D1301" s="128">
        <v>7.0</v>
      </c>
      <c r="E1301" s="128">
        <v>4.0</v>
      </c>
      <c r="F1301" s="128">
        <v>2024.0</v>
      </c>
      <c r="G1301" s="128">
        <v>7.0</v>
      </c>
      <c r="H1301" s="128">
        <v>23.0</v>
      </c>
      <c r="I1301" s="128" t="s">
        <v>160</v>
      </c>
      <c r="J1301" s="99"/>
      <c r="K1301" s="99"/>
      <c r="L1301" s="141" t="str">
        <f>IF(J1301-K1301=0,,IFERROR(K1301-J1301-휴게시간-VLOOKUP(A1301,지정휴게시간,2,FALSE),K1301-J1301-휴게시간))</f>
        <v/>
      </c>
      <c r="M1301" s="142" t="str">
        <f>IFERROR(VLOOKUP(Text(A1301,"m월 d일"),양력휴일,2,FALSE),IFERROR(VLOOKUP(Text(B1301,"m월 d일"),음력휴일,2,FALSE),IFERROR(VLOOKUP(A1301,양력지정휴일,2,FALSE), IFERROR(VLOOKUP(B1301,음력지정휴일,2,FALSE), ""))))</f>
        <v/>
      </c>
      <c r="N1301" s="128"/>
      <c r="O1301" s="128" t="str">
        <f>IFERROR(VLOOKUP(N1301,연차지정일수,2,FALSE),"")</f>
        <v/>
      </c>
      <c r="P1301" s="143"/>
      <c r="Q1301" s="2"/>
    </row>
    <row r="1302">
      <c r="A1302" s="129">
        <v>45497.0</v>
      </c>
      <c r="B1302" s="129">
        <v>45462.0</v>
      </c>
      <c r="C1302" s="128">
        <v>2024.0</v>
      </c>
      <c r="D1302" s="128">
        <v>7.0</v>
      </c>
      <c r="E1302" s="128">
        <v>4.0</v>
      </c>
      <c r="F1302" s="128">
        <v>2024.0</v>
      </c>
      <c r="G1302" s="128">
        <v>7.0</v>
      </c>
      <c r="H1302" s="128">
        <v>24.0</v>
      </c>
      <c r="I1302" s="128" t="s">
        <v>161</v>
      </c>
      <c r="J1302" s="99"/>
      <c r="K1302" s="99"/>
      <c r="L1302" s="141" t="str">
        <f>IF(J1302-K1302=0,,IFERROR(K1302-J1302-휴게시간-VLOOKUP(A1302,지정휴게시간,2,FALSE),K1302-J1302-휴게시간))</f>
        <v/>
      </c>
      <c r="M1302" s="142" t="str">
        <f>IFERROR(VLOOKUP(Text(A1302,"m월 d일"),양력휴일,2,FALSE),IFERROR(VLOOKUP(Text(B1302,"m월 d일"),음력휴일,2,FALSE),IFERROR(VLOOKUP(A1302,양력지정휴일,2,FALSE), IFERROR(VLOOKUP(B1302,음력지정휴일,2,FALSE), ""))))</f>
        <v/>
      </c>
      <c r="N1302" s="128"/>
      <c r="O1302" s="128" t="str">
        <f>IFERROR(VLOOKUP(N1302,연차지정일수,2,FALSE),"")</f>
        <v/>
      </c>
      <c r="P1302" s="143"/>
      <c r="Q1302" s="2"/>
    </row>
    <row r="1303">
      <c r="A1303" s="129">
        <v>45498.0</v>
      </c>
      <c r="B1303" s="129">
        <v>45463.0</v>
      </c>
      <c r="C1303" s="128">
        <v>2024.0</v>
      </c>
      <c r="D1303" s="128">
        <v>7.0</v>
      </c>
      <c r="E1303" s="128">
        <v>4.0</v>
      </c>
      <c r="F1303" s="128">
        <v>2024.0</v>
      </c>
      <c r="G1303" s="128">
        <v>7.0</v>
      </c>
      <c r="H1303" s="128">
        <v>25.0</v>
      </c>
      <c r="I1303" s="128" t="s">
        <v>162</v>
      </c>
      <c r="J1303" s="99"/>
      <c r="K1303" s="99"/>
      <c r="L1303" s="141" t="str">
        <f>IF(J1303-K1303=0,,IFERROR(K1303-J1303-휴게시간-VLOOKUP(A1303,지정휴게시간,2,FALSE),K1303-J1303-휴게시간))</f>
        <v/>
      </c>
      <c r="M1303" s="142" t="str">
        <f>IFERROR(VLOOKUP(Text(A1303,"m월 d일"),양력휴일,2,FALSE),IFERROR(VLOOKUP(Text(B1303,"m월 d일"),음력휴일,2,FALSE),IFERROR(VLOOKUP(A1303,양력지정휴일,2,FALSE), IFERROR(VLOOKUP(B1303,음력지정휴일,2,FALSE), ""))))</f>
        <v/>
      </c>
      <c r="N1303" s="128"/>
      <c r="O1303" s="128" t="str">
        <f>IFERROR(VLOOKUP(N1303,연차지정일수,2,FALSE),"")</f>
        <v/>
      </c>
      <c r="P1303" s="143"/>
      <c r="Q1303" s="2"/>
    </row>
    <row r="1304">
      <c r="A1304" s="129">
        <v>45499.0</v>
      </c>
      <c r="B1304" s="129">
        <v>45464.0</v>
      </c>
      <c r="C1304" s="128">
        <v>2024.0</v>
      </c>
      <c r="D1304" s="128">
        <v>7.0</v>
      </c>
      <c r="E1304" s="128">
        <v>4.0</v>
      </c>
      <c r="F1304" s="128">
        <v>2024.0</v>
      </c>
      <c r="G1304" s="128">
        <v>7.0</v>
      </c>
      <c r="H1304" s="128">
        <v>26.0</v>
      </c>
      <c r="I1304" s="128" t="s">
        <v>158</v>
      </c>
      <c r="J1304" s="99"/>
      <c r="K1304" s="99"/>
      <c r="L1304" s="141" t="str">
        <f>IF(J1304-K1304=0,,IFERROR(K1304-J1304-휴게시간-VLOOKUP(A1304,지정휴게시간,2,FALSE),K1304-J1304-휴게시간))</f>
        <v/>
      </c>
      <c r="M1304" s="142" t="str">
        <f>IFERROR(VLOOKUP(Text(A1304,"m월 d일"),양력휴일,2,FALSE),IFERROR(VLOOKUP(Text(B1304,"m월 d일"),음력휴일,2,FALSE),IFERROR(VLOOKUP(A1304,양력지정휴일,2,FALSE), IFERROR(VLOOKUP(B1304,음력지정휴일,2,FALSE), ""))))</f>
        <v/>
      </c>
      <c r="N1304" s="128"/>
      <c r="O1304" s="128" t="str">
        <f>IFERROR(VLOOKUP(N1304,연차지정일수,2,FALSE),"")</f>
        <v/>
      </c>
      <c r="P1304" s="143"/>
      <c r="Q1304" s="2"/>
    </row>
    <row r="1305">
      <c r="A1305" s="129">
        <v>45500.0</v>
      </c>
      <c r="B1305" s="129">
        <v>45465.0</v>
      </c>
      <c r="C1305" s="128">
        <v>2024.0</v>
      </c>
      <c r="D1305" s="128">
        <v>7.0</v>
      </c>
      <c r="E1305" s="128">
        <v>4.0</v>
      </c>
      <c r="F1305" s="128">
        <v>2024.0</v>
      </c>
      <c r="G1305" s="128">
        <v>7.0</v>
      </c>
      <c r="H1305" s="128">
        <v>27.0</v>
      </c>
      <c r="I1305" s="128" t="s">
        <v>159</v>
      </c>
      <c r="J1305" s="99"/>
      <c r="K1305" s="99"/>
      <c r="L1305" s="141" t="str">
        <f>IF(J1305-K1305=0,,IFERROR(K1305-J1305-휴게시간-VLOOKUP(A1305,지정휴게시간,2,FALSE),K1305-J1305-휴게시간))</f>
        <v/>
      </c>
      <c r="M1305" s="142" t="str">
        <f>IFERROR(VLOOKUP(Text(A1305,"m월 d일"),양력휴일,2,FALSE),IFERROR(VLOOKUP(Text(B1305,"m월 d일"),음력휴일,2,FALSE),IFERROR(VLOOKUP(A1305,양력지정휴일,2,FALSE), IFERROR(VLOOKUP(B1305,음력지정휴일,2,FALSE), ""))))</f>
        <v/>
      </c>
      <c r="N1305" s="128"/>
      <c r="O1305" s="128" t="str">
        <f>IFERROR(VLOOKUP(N1305,연차지정일수,2,FALSE),"")</f>
        <v/>
      </c>
      <c r="P1305" s="143"/>
      <c r="Q1305" s="2"/>
    </row>
    <row r="1306">
      <c r="A1306" s="129">
        <v>45501.0</v>
      </c>
      <c r="B1306" s="129">
        <v>45466.0</v>
      </c>
      <c r="C1306" s="128">
        <v>2024.0</v>
      </c>
      <c r="D1306" s="128">
        <v>7.0</v>
      </c>
      <c r="E1306" s="128">
        <v>4.0</v>
      </c>
      <c r="F1306" s="128">
        <v>2024.0</v>
      </c>
      <c r="G1306" s="128">
        <v>7.0</v>
      </c>
      <c r="H1306" s="128">
        <v>28.0</v>
      </c>
      <c r="I1306" s="128" t="s">
        <v>156</v>
      </c>
      <c r="J1306" s="99"/>
      <c r="K1306" s="99"/>
      <c r="L1306" s="141" t="str">
        <f>IF(J1306-K1306=0,,IFERROR(K1306-J1306-휴게시간-VLOOKUP(A1306,지정휴게시간,2,FALSE),K1306-J1306-휴게시간))</f>
        <v/>
      </c>
      <c r="M1306" s="142" t="str">
        <f>IFERROR(VLOOKUP(Text(A1306,"m월 d일"),양력휴일,2,FALSE),IFERROR(VLOOKUP(Text(B1306,"m월 d일"),음력휴일,2,FALSE),IFERROR(VLOOKUP(A1306,양력지정휴일,2,FALSE), IFERROR(VLOOKUP(B1306,음력지정휴일,2,FALSE), ""))))</f>
        <v/>
      </c>
      <c r="N1306" s="128"/>
      <c r="O1306" s="128" t="str">
        <f>IFERROR(VLOOKUP(N1306,연차지정일수,2,FALSE),"")</f>
        <v/>
      </c>
      <c r="P1306" s="143"/>
      <c r="Q1306" s="2"/>
    </row>
    <row r="1307">
      <c r="A1307" s="129">
        <v>45502.0</v>
      </c>
      <c r="B1307" s="129">
        <v>45467.0</v>
      </c>
      <c r="C1307" s="128">
        <v>2024.0</v>
      </c>
      <c r="D1307" s="128">
        <v>7.0</v>
      </c>
      <c r="E1307" s="128">
        <v>5.0</v>
      </c>
      <c r="F1307" s="128">
        <v>2024.0</v>
      </c>
      <c r="G1307" s="128">
        <v>7.0</v>
      </c>
      <c r="H1307" s="128">
        <v>29.0</v>
      </c>
      <c r="I1307" s="128" t="s">
        <v>83</v>
      </c>
      <c r="J1307" s="99"/>
      <c r="K1307" s="99"/>
      <c r="L1307" s="141" t="str">
        <f>IF(J1307-K1307=0,,IFERROR(K1307-J1307-휴게시간-VLOOKUP(A1307,지정휴게시간,2,FALSE),K1307-J1307-휴게시간))</f>
        <v/>
      </c>
      <c r="M1307" s="142" t="str">
        <f>IFERROR(VLOOKUP(Text(A1307,"m월 d일"),양력휴일,2,FALSE),IFERROR(VLOOKUP(Text(B1307,"m월 d일"),음력휴일,2,FALSE),IFERROR(VLOOKUP(A1307,양력지정휴일,2,FALSE), IFERROR(VLOOKUP(B1307,음력지정휴일,2,FALSE), ""))))</f>
        <v/>
      </c>
      <c r="N1307" s="128"/>
      <c r="O1307" s="128" t="str">
        <f>IFERROR(VLOOKUP(N1307,연차지정일수,2,FALSE),"")</f>
        <v/>
      </c>
      <c r="P1307" s="143"/>
      <c r="Q1307" s="2"/>
    </row>
    <row r="1308">
      <c r="A1308" s="129">
        <v>45503.0</v>
      </c>
      <c r="B1308" s="129">
        <v>45468.0</v>
      </c>
      <c r="C1308" s="128">
        <v>2024.0</v>
      </c>
      <c r="D1308" s="128">
        <v>7.0</v>
      </c>
      <c r="E1308" s="128">
        <v>5.0</v>
      </c>
      <c r="F1308" s="128">
        <v>2024.0</v>
      </c>
      <c r="G1308" s="128">
        <v>7.0</v>
      </c>
      <c r="H1308" s="128">
        <v>30.0</v>
      </c>
      <c r="I1308" s="128" t="s">
        <v>160</v>
      </c>
      <c r="J1308" s="99"/>
      <c r="K1308" s="99"/>
      <c r="L1308" s="141" t="str">
        <f>IF(J1308-K1308=0,,IFERROR(K1308-J1308-휴게시간-VLOOKUP(A1308,지정휴게시간,2,FALSE),K1308-J1308-휴게시간))</f>
        <v/>
      </c>
      <c r="M1308" s="142" t="str">
        <f>IFERROR(VLOOKUP(Text(A1308,"m월 d일"),양력휴일,2,FALSE),IFERROR(VLOOKUP(Text(B1308,"m월 d일"),음력휴일,2,FALSE),IFERROR(VLOOKUP(A1308,양력지정휴일,2,FALSE), IFERROR(VLOOKUP(B1308,음력지정휴일,2,FALSE), ""))))</f>
        <v/>
      </c>
      <c r="N1308" s="128"/>
      <c r="O1308" s="128" t="str">
        <f>IFERROR(VLOOKUP(N1308,연차지정일수,2,FALSE),"")</f>
        <v/>
      </c>
      <c r="P1308" s="143"/>
      <c r="Q1308" s="2"/>
    </row>
    <row r="1309">
      <c r="A1309" s="129">
        <v>45504.0</v>
      </c>
      <c r="B1309" s="129">
        <v>45469.0</v>
      </c>
      <c r="C1309" s="128">
        <v>2024.0</v>
      </c>
      <c r="D1309" s="128">
        <v>7.0</v>
      </c>
      <c r="E1309" s="128">
        <v>5.0</v>
      </c>
      <c r="F1309" s="128">
        <v>2024.0</v>
      </c>
      <c r="G1309" s="128">
        <v>7.0</v>
      </c>
      <c r="H1309" s="128">
        <v>31.0</v>
      </c>
      <c r="I1309" s="128" t="s">
        <v>161</v>
      </c>
      <c r="J1309" s="99"/>
      <c r="K1309" s="99"/>
      <c r="L1309" s="141" t="str">
        <f>IF(J1309-K1309=0,,IFERROR(K1309-J1309-휴게시간-VLOOKUP(A1309,지정휴게시간,2,FALSE),K1309-J1309-휴게시간))</f>
        <v/>
      </c>
      <c r="M1309" s="142" t="str">
        <f>IFERROR(VLOOKUP(Text(A1309,"m월 d일"),양력휴일,2,FALSE),IFERROR(VLOOKUP(Text(B1309,"m월 d일"),음력휴일,2,FALSE),IFERROR(VLOOKUP(A1309,양력지정휴일,2,FALSE), IFERROR(VLOOKUP(B1309,음력지정휴일,2,FALSE), ""))))</f>
        <v/>
      </c>
      <c r="N1309" s="128"/>
      <c r="O1309" s="128" t="str">
        <f>IFERROR(VLOOKUP(N1309,연차지정일수,2,FALSE),"")</f>
        <v/>
      </c>
      <c r="P1309" s="143"/>
      <c r="Q1309" s="2"/>
    </row>
    <row r="1310">
      <c r="A1310" s="129">
        <v>45505.0</v>
      </c>
      <c r="B1310" s="129">
        <v>45470.0</v>
      </c>
      <c r="C1310" s="128">
        <v>2024.0</v>
      </c>
      <c r="D1310" s="128">
        <v>7.0</v>
      </c>
      <c r="E1310" s="128">
        <v>5.0</v>
      </c>
      <c r="F1310" s="128">
        <v>2024.0</v>
      </c>
      <c r="G1310" s="128">
        <v>8.0</v>
      </c>
      <c r="H1310" s="128">
        <v>1.0</v>
      </c>
      <c r="I1310" s="128" t="s">
        <v>162</v>
      </c>
      <c r="J1310" s="99"/>
      <c r="K1310" s="99"/>
      <c r="L1310" s="141" t="str">
        <f>IF(J1310-K1310=0,,IFERROR(K1310-J1310-휴게시간-VLOOKUP(A1310,지정휴게시간,2,FALSE),K1310-J1310-휴게시간))</f>
        <v/>
      </c>
      <c r="M1310" s="142" t="str">
        <f>IFERROR(VLOOKUP(Text(A1310,"m월 d일"),양력휴일,2,FALSE),IFERROR(VLOOKUP(Text(B1310,"m월 d일"),음력휴일,2,FALSE),IFERROR(VLOOKUP(A1310,양력지정휴일,2,FALSE), IFERROR(VLOOKUP(B1310,음력지정휴일,2,FALSE), ""))))</f>
        <v/>
      </c>
      <c r="N1310" s="128"/>
      <c r="O1310" s="128" t="str">
        <f>IFERROR(VLOOKUP(N1310,연차지정일수,2,FALSE),"")</f>
        <v/>
      </c>
      <c r="P1310" s="143"/>
      <c r="Q1310" s="2"/>
    </row>
    <row r="1311">
      <c r="A1311" s="129">
        <v>45506.0</v>
      </c>
      <c r="B1311" s="129">
        <v>45471.0</v>
      </c>
      <c r="C1311" s="128">
        <v>2024.0</v>
      </c>
      <c r="D1311" s="128">
        <v>7.0</v>
      </c>
      <c r="E1311" s="128">
        <v>5.0</v>
      </c>
      <c r="F1311" s="128">
        <v>2024.0</v>
      </c>
      <c r="G1311" s="128">
        <v>8.0</v>
      </c>
      <c r="H1311" s="128">
        <v>2.0</v>
      </c>
      <c r="I1311" s="128" t="s">
        <v>158</v>
      </c>
      <c r="J1311" s="99"/>
      <c r="K1311" s="99"/>
      <c r="L1311" s="141" t="str">
        <f>IF(J1311-K1311=0,,IFERROR(K1311-J1311-휴게시간-VLOOKUP(A1311,지정휴게시간,2,FALSE),K1311-J1311-휴게시간))</f>
        <v/>
      </c>
      <c r="M1311" s="142" t="str">
        <f>IFERROR(VLOOKUP(Text(A1311,"m월 d일"),양력휴일,2,FALSE),IFERROR(VLOOKUP(Text(B1311,"m월 d일"),음력휴일,2,FALSE),IFERROR(VLOOKUP(A1311,양력지정휴일,2,FALSE), IFERROR(VLOOKUP(B1311,음력지정휴일,2,FALSE), ""))))</f>
        <v/>
      </c>
      <c r="N1311" s="128"/>
      <c r="O1311" s="128" t="str">
        <f>IFERROR(VLOOKUP(N1311,연차지정일수,2,FALSE),"")</f>
        <v/>
      </c>
      <c r="P1311" s="143"/>
      <c r="Q1311" s="2"/>
    </row>
    <row r="1312">
      <c r="A1312" s="129">
        <v>45507.0</v>
      </c>
      <c r="B1312" s="129">
        <v>45472.0</v>
      </c>
      <c r="C1312" s="128">
        <v>2024.0</v>
      </c>
      <c r="D1312" s="128">
        <v>7.0</v>
      </c>
      <c r="E1312" s="128">
        <v>5.0</v>
      </c>
      <c r="F1312" s="128">
        <v>2024.0</v>
      </c>
      <c r="G1312" s="128">
        <v>8.0</v>
      </c>
      <c r="H1312" s="128">
        <v>3.0</v>
      </c>
      <c r="I1312" s="128" t="s">
        <v>159</v>
      </c>
      <c r="J1312" s="99"/>
      <c r="K1312" s="99"/>
      <c r="L1312" s="141" t="str">
        <f>IF(J1312-K1312=0,,IFERROR(K1312-J1312-휴게시간-VLOOKUP(A1312,지정휴게시간,2,FALSE),K1312-J1312-휴게시간))</f>
        <v/>
      </c>
      <c r="M1312" s="142" t="str">
        <f>IFERROR(VLOOKUP(Text(A1312,"m월 d일"),양력휴일,2,FALSE),IFERROR(VLOOKUP(Text(B1312,"m월 d일"),음력휴일,2,FALSE),IFERROR(VLOOKUP(A1312,양력지정휴일,2,FALSE), IFERROR(VLOOKUP(B1312,음력지정휴일,2,FALSE), ""))))</f>
        <v/>
      </c>
      <c r="N1312" s="128"/>
      <c r="O1312" s="128" t="str">
        <f>IFERROR(VLOOKUP(N1312,연차지정일수,2,FALSE),"")</f>
        <v/>
      </c>
      <c r="P1312" s="143"/>
      <c r="Q1312" s="2"/>
    </row>
    <row r="1313">
      <c r="A1313" s="129">
        <v>45508.0</v>
      </c>
      <c r="B1313" s="129">
        <v>45474.0</v>
      </c>
      <c r="C1313" s="128">
        <v>2024.0</v>
      </c>
      <c r="D1313" s="128">
        <v>7.0</v>
      </c>
      <c r="E1313" s="128">
        <v>5.0</v>
      </c>
      <c r="F1313" s="128">
        <v>2024.0</v>
      </c>
      <c r="G1313" s="128">
        <v>8.0</v>
      </c>
      <c r="H1313" s="128">
        <v>4.0</v>
      </c>
      <c r="I1313" s="128" t="s">
        <v>156</v>
      </c>
      <c r="J1313" s="99"/>
      <c r="K1313" s="99"/>
      <c r="L1313" s="141" t="str">
        <f>IF(J1313-K1313=0,,IFERROR(K1313-J1313-휴게시간-VLOOKUP(A1313,지정휴게시간,2,FALSE),K1313-J1313-휴게시간))</f>
        <v/>
      </c>
      <c r="M1313" s="142" t="str">
        <f>IFERROR(VLOOKUP(Text(A1313,"m월 d일"),양력휴일,2,FALSE),IFERROR(VLOOKUP(Text(B1313,"m월 d일"),음력휴일,2,FALSE),IFERROR(VLOOKUP(A1313,양력지정휴일,2,FALSE), IFERROR(VLOOKUP(B1313,음력지정휴일,2,FALSE), ""))))</f>
        <v/>
      </c>
      <c r="N1313" s="128"/>
      <c r="O1313" s="128" t="str">
        <f>IFERROR(VLOOKUP(N1313,연차지정일수,2,FALSE),"")</f>
        <v/>
      </c>
      <c r="P1313" s="143"/>
      <c r="Q1313" s="2"/>
    </row>
    <row r="1314">
      <c r="A1314" s="129">
        <v>45509.0</v>
      </c>
      <c r="B1314" s="129">
        <v>45475.0</v>
      </c>
      <c r="C1314" s="128">
        <v>2024.0</v>
      </c>
      <c r="D1314" s="128">
        <v>8.0</v>
      </c>
      <c r="E1314" s="128">
        <v>1.0</v>
      </c>
      <c r="F1314" s="128">
        <v>2024.0</v>
      </c>
      <c r="G1314" s="128">
        <v>8.0</v>
      </c>
      <c r="H1314" s="128">
        <v>5.0</v>
      </c>
      <c r="I1314" s="128" t="s">
        <v>83</v>
      </c>
      <c r="J1314" s="99"/>
      <c r="K1314" s="99"/>
      <c r="L1314" s="141" t="str">
        <f>IF(J1314-K1314=0,,IFERROR(K1314-J1314-휴게시간-VLOOKUP(A1314,지정휴게시간,2,FALSE),K1314-J1314-휴게시간))</f>
        <v/>
      </c>
      <c r="M1314" s="142" t="str">
        <f>IFERROR(VLOOKUP(Text(A1314,"m월 d일"),양력휴일,2,FALSE),IFERROR(VLOOKUP(Text(B1314,"m월 d일"),음력휴일,2,FALSE),IFERROR(VLOOKUP(A1314,양력지정휴일,2,FALSE), IFERROR(VLOOKUP(B1314,음력지정휴일,2,FALSE), ""))))</f>
        <v/>
      </c>
      <c r="N1314" s="128"/>
      <c r="O1314" s="128" t="str">
        <f>IFERROR(VLOOKUP(N1314,연차지정일수,2,FALSE),"")</f>
        <v/>
      </c>
      <c r="P1314" s="143"/>
      <c r="Q1314" s="2"/>
    </row>
    <row r="1315">
      <c r="A1315" s="129">
        <v>45510.0</v>
      </c>
      <c r="B1315" s="129">
        <v>45476.0</v>
      </c>
      <c r="C1315" s="128">
        <v>2024.0</v>
      </c>
      <c r="D1315" s="128">
        <v>8.0</v>
      </c>
      <c r="E1315" s="128">
        <v>1.0</v>
      </c>
      <c r="F1315" s="128">
        <v>2024.0</v>
      </c>
      <c r="G1315" s="128">
        <v>8.0</v>
      </c>
      <c r="H1315" s="128">
        <v>6.0</v>
      </c>
      <c r="I1315" s="128" t="s">
        <v>160</v>
      </c>
      <c r="J1315" s="99"/>
      <c r="K1315" s="99"/>
      <c r="L1315" s="141" t="str">
        <f>IF(J1315-K1315=0,,IFERROR(K1315-J1315-휴게시간-VLOOKUP(A1315,지정휴게시간,2,FALSE),K1315-J1315-휴게시간))</f>
        <v/>
      </c>
      <c r="M1315" s="142" t="str">
        <f>IFERROR(VLOOKUP(Text(A1315,"m월 d일"),양력휴일,2,FALSE),IFERROR(VLOOKUP(Text(B1315,"m월 d일"),음력휴일,2,FALSE),IFERROR(VLOOKUP(A1315,양력지정휴일,2,FALSE), IFERROR(VLOOKUP(B1315,음력지정휴일,2,FALSE), ""))))</f>
        <v/>
      </c>
      <c r="N1315" s="128"/>
      <c r="O1315" s="128" t="str">
        <f>IFERROR(VLOOKUP(N1315,연차지정일수,2,FALSE),"")</f>
        <v/>
      </c>
      <c r="P1315" s="143"/>
      <c r="Q1315" s="2"/>
    </row>
    <row r="1316">
      <c r="A1316" s="129">
        <v>45511.0</v>
      </c>
      <c r="B1316" s="129">
        <v>45477.0</v>
      </c>
      <c r="C1316" s="128">
        <v>2024.0</v>
      </c>
      <c r="D1316" s="128">
        <v>8.0</v>
      </c>
      <c r="E1316" s="128">
        <v>1.0</v>
      </c>
      <c r="F1316" s="128">
        <v>2024.0</v>
      </c>
      <c r="G1316" s="128">
        <v>8.0</v>
      </c>
      <c r="H1316" s="128">
        <v>7.0</v>
      </c>
      <c r="I1316" s="128" t="s">
        <v>161</v>
      </c>
      <c r="J1316" s="99"/>
      <c r="K1316" s="99"/>
      <c r="L1316" s="141" t="str">
        <f>IF(J1316-K1316=0,,IFERROR(K1316-J1316-휴게시간-VLOOKUP(A1316,지정휴게시간,2,FALSE),K1316-J1316-휴게시간))</f>
        <v/>
      </c>
      <c r="M1316" s="142" t="str">
        <f>IFERROR(VLOOKUP(Text(A1316,"m월 d일"),양력휴일,2,FALSE),IFERROR(VLOOKUP(Text(B1316,"m월 d일"),음력휴일,2,FALSE),IFERROR(VLOOKUP(A1316,양력지정휴일,2,FALSE), IFERROR(VLOOKUP(B1316,음력지정휴일,2,FALSE), ""))))</f>
        <v/>
      </c>
      <c r="N1316" s="128"/>
      <c r="O1316" s="128" t="str">
        <f>IFERROR(VLOOKUP(N1316,연차지정일수,2,FALSE),"")</f>
        <v/>
      </c>
      <c r="P1316" s="143"/>
      <c r="Q1316" s="2"/>
    </row>
    <row r="1317">
      <c r="A1317" s="129">
        <v>45512.0</v>
      </c>
      <c r="B1317" s="129">
        <v>45478.0</v>
      </c>
      <c r="C1317" s="128">
        <v>2024.0</v>
      </c>
      <c r="D1317" s="128">
        <v>8.0</v>
      </c>
      <c r="E1317" s="128">
        <v>1.0</v>
      </c>
      <c r="F1317" s="128">
        <v>2024.0</v>
      </c>
      <c r="G1317" s="128">
        <v>8.0</v>
      </c>
      <c r="H1317" s="128">
        <v>8.0</v>
      </c>
      <c r="I1317" s="128" t="s">
        <v>162</v>
      </c>
      <c r="J1317" s="99"/>
      <c r="K1317" s="99"/>
      <c r="L1317" s="141" t="str">
        <f>IF(J1317-K1317=0,,IFERROR(K1317-J1317-휴게시간-VLOOKUP(A1317,지정휴게시간,2,FALSE),K1317-J1317-휴게시간))</f>
        <v/>
      </c>
      <c r="M1317" s="142" t="str">
        <f>IFERROR(VLOOKUP(Text(A1317,"m월 d일"),양력휴일,2,FALSE),IFERROR(VLOOKUP(Text(B1317,"m월 d일"),음력휴일,2,FALSE),IFERROR(VLOOKUP(A1317,양력지정휴일,2,FALSE), IFERROR(VLOOKUP(B1317,음력지정휴일,2,FALSE), ""))))</f>
        <v/>
      </c>
      <c r="N1317" s="128"/>
      <c r="O1317" s="128" t="str">
        <f>IFERROR(VLOOKUP(N1317,연차지정일수,2,FALSE),"")</f>
        <v/>
      </c>
      <c r="P1317" s="143"/>
      <c r="Q1317" s="2"/>
    </row>
    <row r="1318">
      <c r="A1318" s="129">
        <v>45513.0</v>
      </c>
      <c r="B1318" s="129">
        <v>45479.0</v>
      </c>
      <c r="C1318" s="128">
        <v>2024.0</v>
      </c>
      <c r="D1318" s="128">
        <v>8.0</v>
      </c>
      <c r="E1318" s="128">
        <v>1.0</v>
      </c>
      <c r="F1318" s="128">
        <v>2024.0</v>
      </c>
      <c r="G1318" s="128">
        <v>8.0</v>
      </c>
      <c r="H1318" s="128">
        <v>9.0</v>
      </c>
      <c r="I1318" s="128" t="s">
        <v>158</v>
      </c>
      <c r="J1318" s="99"/>
      <c r="K1318" s="99"/>
      <c r="L1318" s="141" t="str">
        <f>IF(J1318-K1318=0,,IFERROR(K1318-J1318-휴게시간-VLOOKUP(A1318,지정휴게시간,2,FALSE),K1318-J1318-휴게시간))</f>
        <v/>
      </c>
      <c r="M1318" s="142" t="str">
        <f>IFERROR(VLOOKUP(Text(A1318,"m월 d일"),양력휴일,2,FALSE),IFERROR(VLOOKUP(Text(B1318,"m월 d일"),음력휴일,2,FALSE),IFERROR(VLOOKUP(A1318,양력지정휴일,2,FALSE), IFERROR(VLOOKUP(B1318,음력지정휴일,2,FALSE), ""))))</f>
        <v/>
      </c>
      <c r="N1318" s="128"/>
      <c r="O1318" s="128" t="str">
        <f>IFERROR(VLOOKUP(N1318,연차지정일수,2,FALSE),"")</f>
        <v/>
      </c>
      <c r="P1318" s="143"/>
      <c r="Q1318" s="2"/>
    </row>
    <row r="1319">
      <c r="A1319" s="129">
        <v>45514.0</v>
      </c>
      <c r="B1319" s="129">
        <v>45480.0</v>
      </c>
      <c r="C1319" s="128">
        <v>2024.0</v>
      </c>
      <c r="D1319" s="128">
        <v>8.0</v>
      </c>
      <c r="E1319" s="128">
        <v>1.0</v>
      </c>
      <c r="F1319" s="128">
        <v>2024.0</v>
      </c>
      <c r="G1319" s="128">
        <v>8.0</v>
      </c>
      <c r="H1319" s="128">
        <v>10.0</v>
      </c>
      <c r="I1319" s="128" t="s">
        <v>159</v>
      </c>
      <c r="J1319" s="99"/>
      <c r="K1319" s="99"/>
      <c r="L1319" s="141" t="str">
        <f>IF(J1319-K1319=0,,IFERROR(K1319-J1319-휴게시간-VLOOKUP(A1319,지정휴게시간,2,FALSE),K1319-J1319-휴게시간))</f>
        <v/>
      </c>
      <c r="M1319" s="142" t="str">
        <f>IFERROR(VLOOKUP(Text(A1319,"m월 d일"),양력휴일,2,FALSE),IFERROR(VLOOKUP(Text(B1319,"m월 d일"),음력휴일,2,FALSE),IFERROR(VLOOKUP(A1319,양력지정휴일,2,FALSE), IFERROR(VLOOKUP(B1319,음력지정휴일,2,FALSE), ""))))</f>
        <v/>
      </c>
      <c r="N1319" s="128"/>
      <c r="O1319" s="128" t="str">
        <f>IFERROR(VLOOKUP(N1319,연차지정일수,2,FALSE),"")</f>
        <v/>
      </c>
      <c r="P1319" s="143"/>
      <c r="Q1319" s="2"/>
    </row>
    <row r="1320">
      <c r="A1320" s="129">
        <v>45515.0</v>
      </c>
      <c r="B1320" s="129">
        <v>45481.0</v>
      </c>
      <c r="C1320" s="128">
        <v>2024.0</v>
      </c>
      <c r="D1320" s="128">
        <v>8.0</v>
      </c>
      <c r="E1320" s="128">
        <v>1.0</v>
      </c>
      <c r="F1320" s="128">
        <v>2024.0</v>
      </c>
      <c r="G1320" s="128">
        <v>8.0</v>
      </c>
      <c r="H1320" s="128">
        <v>11.0</v>
      </c>
      <c r="I1320" s="128" t="s">
        <v>156</v>
      </c>
      <c r="J1320" s="99"/>
      <c r="K1320" s="99"/>
      <c r="L1320" s="141" t="str">
        <f>IF(J1320-K1320=0,,IFERROR(K1320-J1320-휴게시간-VLOOKUP(A1320,지정휴게시간,2,FALSE),K1320-J1320-휴게시간))</f>
        <v/>
      </c>
      <c r="M1320" s="142" t="str">
        <f>IFERROR(VLOOKUP(Text(A1320,"m월 d일"),양력휴일,2,FALSE),IFERROR(VLOOKUP(Text(B1320,"m월 d일"),음력휴일,2,FALSE),IFERROR(VLOOKUP(A1320,양력지정휴일,2,FALSE), IFERROR(VLOOKUP(B1320,음력지정휴일,2,FALSE), ""))))</f>
        <v/>
      </c>
      <c r="N1320" s="128"/>
      <c r="O1320" s="128" t="str">
        <f>IFERROR(VLOOKUP(N1320,연차지정일수,2,FALSE),"")</f>
        <v/>
      </c>
      <c r="P1320" s="143"/>
      <c r="Q1320" s="2"/>
    </row>
    <row r="1321">
      <c r="A1321" s="129">
        <v>45516.0</v>
      </c>
      <c r="B1321" s="129">
        <v>45482.0</v>
      </c>
      <c r="C1321" s="128">
        <v>2024.0</v>
      </c>
      <c r="D1321" s="128">
        <v>8.0</v>
      </c>
      <c r="E1321" s="128">
        <v>2.0</v>
      </c>
      <c r="F1321" s="128">
        <v>2024.0</v>
      </c>
      <c r="G1321" s="128">
        <v>8.0</v>
      </c>
      <c r="H1321" s="128">
        <v>12.0</v>
      </c>
      <c r="I1321" s="128" t="s">
        <v>83</v>
      </c>
      <c r="J1321" s="99"/>
      <c r="K1321" s="99"/>
      <c r="L1321" s="141" t="str">
        <f>IF(J1321-K1321=0,,IFERROR(K1321-J1321-휴게시간-VLOOKUP(A1321,지정휴게시간,2,FALSE),K1321-J1321-휴게시간))</f>
        <v/>
      </c>
      <c r="M1321" s="142" t="str">
        <f>IFERROR(VLOOKUP(Text(A1321,"m월 d일"),양력휴일,2,FALSE),IFERROR(VLOOKUP(Text(B1321,"m월 d일"),음력휴일,2,FALSE),IFERROR(VLOOKUP(A1321,양력지정휴일,2,FALSE), IFERROR(VLOOKUP(B1321,음력지정휴일,2,FALSE), ""))))</f>
        <v/>
      </c>
      <c r="N1321" s="128"/>
      <c r="O1321" s="128" t="str">
        <f>IFERROR(VLOOKUP(N1321,연차지정일수,2,FALSE),"")</f>
        <v/>
      </c>
      <c r="P1321" s="143"/>
      <c r="Q1321" s="2"/>
    </row>
    <row r="1322">
      <c r="A1322" s="129">
        <v>45517.0</v>
      </c>
      <c r="B1322" s="129">
        <v>45483.0</v>
      </c>
      <c r="C1322" s="128">
        <v>2024.0</v>
      </c>
      <c r="D1322" s="128">
        <v>8.0</v>
      </c>
      <c r="E1322" s="128">
        <v>2.0</v>
      </c>
      <c r="F1322" s="128">
        <v>2024.0</v>
      </c>
      <c r="G1322" s="128">
        <v>8.0</v>
      </c>
      <c r="H1322" s="128">
        <v>13.0</v>
      </c>
      <c r="I1322" s="128" t="s">
        <v>160</v>
      </c>
      <c r="J1322" s="99"/>
      <c r="K1322" s="99"/>
      <c r="L1322" s="141" t="str">
        <f>IF(J1322-K1322=0,,IFERROR(K1322-J1322-휴게시간-VLOOKUP(A1322,지정휴게시간,2,FALSE),K1322-J1322-휴게시간))</f>
        <v/>
      </c>
      <c r="M1322" s="142" t="str">
        <f>IFERROR(VLOOKUP(Text(A1322,"m월 d일"),양력휴일,2,FALSE),IFERROR(VLOOKUP(Text(B1322,"m월 d일"),음력휴일,2,FALSE),IFERROR(VLOOKUP(A1322,양력지정휴일,2,FALSE), IFERROR(VLOOKUP(B1322,음력지정휴일,2,FALSE), ""))))</f>
        <v/>
      </c>
      <c r="N1322" s="128"/>
      <c r="O1322" s="128" t="str">
        <f>IFERROR(VLOOKUP(N1322,연차지정일수,2,FALSE),"")</f>
        <v/>
      </c>
      <c r="P1322" s="143"/>
      <c r="Q1322" s="2"/>
    </row>
    <row r="1323">
      <c r="A1323" s="129">
        <v>45518.0</v>
      </c>
      <c r="B1323" s="129">
        <v>45484.0</v>
      </c>
      <c r="C1323" s="128">
        <v>2024.0</v>
      </c>
      <c r="D1323" s="128">
        <v>8.0</v>
      </c>
      <c r="E1323" s="128">
        <v>2.0</v>
      </c>
      <c r="F1323" s="128">
        <v>2024.0</v>
      </c>
      <c r="G1323" s="128">
        <v>8.0</v>
      </c>
      <c r="H1323" s="128">
        <v>14.0</v>
      </c>
      <c r="I1323" s="128" t="s">
        <v>161</v>
      </c>
      <c r="J1323" s="99"/>
      <c r="K1323" s="99"/>
      <c r="L1323" s="141" t="str">
        <f>IF(J1323-K1323=0,,IFERROR(K1323-J1323-휴게시간-VLOOKUP(A1323,지정휴게시간,2,FALSE),K1323-J1323-휴게시간))</f>
        <v/>
      </c>
      <c r="M1323" s="142" t="str">
        <f>IFERROR(VLOOKUP(Text(A1323,"m월 d일"),양력휴일,2,FALSE),IFERROR(VLOOKUP(Text(B1323,"m월 d일"),음력휴일,2,FALSE),IFERROR(VLOOKUP(A1323,양력지정휴일,2,FALSE), IFERROR(VLOOKUP(B1323,음력지정휴일,2,FALSE), ""))))</f>
        <v/>
      </c>
      <c r="N1323" s="128"/>
      <c r="O1323" s="128" t="str">
        <f>IFERROR(VLOOKUP(N1323,연차지정일수,2,FALSE),"")</f>
        <v/>
      </c>
      <c r="P1323" s="143"/>
      <c r="Q1323" s="2"/>
    </row>
    <row r="1324">
      <c r="A1324" s="129">
        <v>45519.0</v>
      </c>
      <c r="B1324" s="129">
        <v>45485.0</v>
      </c>
      <c r="C1324" s="128">
        <v>2024.0</v>
      </c>
      <c r="D1324" s="128">
        <v>8.0</v>
      </c>
      <c r="E1324" s="128">
        <v>2.0</v>
      </c>
      <c r="F1324" s="128">
        <v>2024.0</v>
      </c>
      <c r="G1324" s="128">
        <v>8.0</v>
      </c>
      <c r="H1324" s="128">
        <v>15.0</v>
      </c>
      <c r="I1324" s="128" t="s">
        <v>162</v>
      </c>
      <c r="J1324" s="99"/>
      <c r="K1324" s="99"/>
      <c r="L1324" s="141" t="str">
        <f>IF(J1324-K1324=0,,IFERROR(K1324-J1324-휴게시간-VLOOKUP(A1324,지정휴게시간,2,FALSE),K1324-J1324-휴게시간))</f>
        <v/>
      </c>
      <c r="M1324" s="142" t="str">
        <f>IFERROR(VLOOKUP(Text(A1324,"m월 d일"),양력휴일,2,FALSE),IFERROR(VLOOKUP(Text(B1324,"m월 d일"),음력휴일,2,FALSE),IFERROR(VLOOKUP(A1324,양력지정휴일,2,FALSE), IFERROR(VLOOKUP(B1324,음력지정휴일,2,FALSE), ""))))</f>
        <v>광복절</v>
      </c>
      <c r="N1324" s="128"/>
      <c r="O1324" s="128" t="str">
        <f>IFERROR(VLOOKUP(N1324,연차지정일수,2,FALSE),"")</f>
        <v/>
      </c>
      <c r="P1324" s="143"/>
      <c r="Q1324" s="2"/>
    </row>
    <row r="1325">
      <c r="A1325" s="129">
        <v>45520.0</v>
      </c>
      <c r="B1325" s="129">
        <v>45486.0</v>
      </c>
      <c r="C1325" s="128">
        <v>2024.0</v>
      </c>
      <c r="D1325" s="128">
        <v>8.0</v>
      </c>
      <c r="E1325" s="128">
        <v>2.0</v>
      </c>
      <c r="F1325" s="128">
        <v>2024.0</v>
      </c>
      <c r="G1325" s="128">
        <v>8.0</v>
      </c>
      <c r="H1325" s="128">
        <v>16.0</v>
      </c>
      <c r="I1325" s="128" t="s">
        <v>158</v>
      </c>
      <c r="J1325" s="99"/>
      <c r="K1325" s="99"/>
      <c r="L1325" s="141" t="str">
        <f>IF(J1325-K1325=0,,IFERROR(K1325-J1325-휴게시간-VLOOKUP(A1325,지정휴게시간,2,FALSE),K1325-J1325-휴게시간))</f>
        <v/>
      </c>
      <c r="M1325" s="142" t="str">
        <f>IFERROR(VLOOKUP(Text(A1325,"m월 d일"),양력휴일,2,FALSE),IFERROR(VLOOKUP(Text(B1325,"m월 d일"),음력휴일,2,FALSE),IFERROR(VLOOKUP(A1325,양력지정휴일,2,FALSE), IFERROR(VLOOKUP(B1325,음력지정휴일,2,FALSE), ""))))</f>
        <v/>
      </c>
      <c r="N1325" s="128"/>
      <c r="O1325" s="128" t="str">
        <f>IFERROR(VLOOKUP(N1325,연차지정일수,2,FALSE),"")</f>
        <v/>
      </c>
      <c r="P1325" s="143"/>
      <c r="Q1325" s="2"/>
    </row>
    <row r="1326">
      <c r="A1326" s="129">
        <v>45521.0</v>
      </c>
      <c r="B1326" s="129">
        <v>45487.0</v>
      </c>
      <c r="C1326" s="128">
        <v>2024.0</v>
      </c>
      <c r="D1326" s="128">
        <v>8.0</v>
      </c>
      <c r="E1326" s="128">
        <v>2.0</v>
      </c>
      <c r="F1326" s="128">
        <v>2024.0</v>
      </c>
      <c r="G1326" s="128">
        <v>8.0</v>
      </c>
      <c r="H1326" s="128">
        <v>17.0</v>
      </c>
      <c r="I1326" s="128" t="s">
        <v>159</v>
      </c>
      <c r="J1326" s="99"/>
      <c r="K1326" s="99"/>
      <c r="L1326" s="141" t="str">
        <f>IF(J1326-K1326=0,,IFERROR(K1326-J1326-휴게시간-VLOOKUP(A1326,지정휴게시간,2,FALSE),K1326-J1326-휴게시간))</f>
        <v/>
      </c>
      <c r="M1326" s="142" t="str">
        <f>IFERROR(VLOOKUP(Text(A1326,"m월 d일"),양력휴일,2,FALSE),IFERROR(VLOOKUP(Text(B1326,"m월 d일"),음력휴일,2,FALSE),IFERROR(VLOOKUP(A1326,양력지정휴일,2,FALSE), IFERROR(VLOOKUP(B1326,음력지정휴일,2,FALSE), ""))))</f>
        <v/>
      </c>
      <c r="N1326" s="128"/>
      <c r="O1326" s="128" t="str">
        <f>IFERROR(VLOOKUP(N1326,연차지정일수,2,FALSE),"")</f>
        <v/>
      </c>
      <c r="P1326" s="143"/>
      <c r="Q1326" s="2"/>
    </row>
    <row r="1327">
      <c r="A1327" s="129">
        <v>45522.0</v>
      </c>
      <c r="B1327" s="129">
        <v>45488.0</v>
      </c>
      <c r="C1327" s="128">
        <v>2024.0</v>
      </c>
      <c r="D1327" s="128">
        <v>8.0</v>
      </c>
      <c r="E1327" s="128">
        <v>2.0</v>
      </c>
      <c r="F1327" s="128">
        <v>2024.0</v>
      </c>
      <c r="G1327" s="128">
        <v>8.0</v>
      </c>
      <c r="H1327" s="128">
        <v>18.0</v>
      </c>
      <c r="I1327" s="128" t="s">
        <v>156</v>
      </c>
      <c r="J1327" s="99"/>
      <c r="K1327" s="99"/>
      <c r="L1327" s="141" t="str">
        <f>IF(J1327-K1327=0,,IFERROR(K1327-J1327-휴게시간-VLOOKUP(A1327,지정휴게시간,2,FALSE),K1327-J1327-휴게시간))</f>
        <v/>
      </c>
      <c r="M1327" s="142" t="str">
        <f>IFERROR(VLOOKUP(Text(A1327,"m월 d일"),양력휴일,2,FALSE),IFERROR(VLOOKUP(Text(B1327,"m월 d일"),음력휴일,2,FALSE),IFERROR(VLOOKUP(A1327,양력지정휴일,2,FALSE), IFERROR(VLOOKUP(B1327,음력지정휴일,2,FALSE), ""))))</f>
        <v/>
      </c>
      <c r="N1327" s="128"/>
      <c r="O1327" s="128" t="str">
        <f>IFERROR(VLOOKUP(N1327,연차지정일수,2,FALSE),"")</f>
        <v/>
      </c>
      <c r="P1327" s="143"/>
      <c r="Q1327" s="2"/>
    </row>
    <row r="1328">
      <c r="A1328" s="129">
        <v>45523.0</v>
      </c>
      <c r="B1328" s="129">
        <v>45489.0</v>
      </c>
      <c r="C1328" s="128">
        <v>2024.0</v>
      </c>
      <c r="D1328" s="128">
        <v>8.0</v>
      </c>
      <c r="E1328" s="128">
        <v>3.0</v>
      </c>
      <c r="F1328" s="128">
        <v>2024.0</v>
      </c>
      <c r="G1328" s="128">
        <v>8.0</v>
      </c>
      <c r="H1328" s="128">
        <v>19.0</v>
      </c>
      <c r="I1328" s="128" t="s">
        <v>83</v>
      </c>
      <c r="J1328" s="99"/>
      <c r="K1328" s="99"/>
      <c r="L1328" s="141" t="str">
        <f>IF(J1328-K1328=0,,IFERROR(K1328-J1328-휴게시간-VLOOKUP(A1328,지정휴게시간,2,FALSE),K1328-J1328-휴게시간))</f>
        <v/>
      </c>
      <c r="M1328" s="142" t="str">
        <f>IFERROR(VLOOKUP(Text(A1328,"m월 d일"),양력휴일,2,FALSE),IFERROR(VLOOKUP(Text(B1328,"m월 d일"),음력휴일,2,FALSE),IFERROR(VLOOKUP(A1328,양력지정휴일,2,FALSE), IFERROR(VLOOKUP(B1328,음력지정휴일,2,FALSE), ""))))</f>
        <v/>
      </c>
      <c r="N1328" s="128"/>
      <c r="O1328" s="128" t="str">
        <f>IFERROR(VLOOKUP(N1328,연차지정일수,2,FALSE),"")</f>
        <v/>
      </c>
      <c r="P1328" s="143"/>
      <c r="Q1328" s="2"/>
    </row>
    <row r="1329">
      <c r="A1329" s="129">
        <v>45524.0</v>
      </c>
      <c r="B1329" s="129">
        <v>45490.0</v>
      </c>
      <c r="C1329" s="128">
        <v>2024.0</v>
      </c>
      <c r="D1329" s="128">
        <v>8.0</v>
      </c>
      <c r="E1329" s="128">
        <v>3.0</v>
      </c>
      <c r="F1329" s="128">
        <v>2024.0</v>
      </c>
      <c r="G1329" s="128">
        <v>8.0</v>
      </c>
      <c r="H1329" s="128">
        <v>20.0</v>
      </c>
      <c r="I1329" s="128" t="s">
        <v>160</v>
      </c>
      <c r="J1329" s="99"/>
      <c r="K1329" s="99"/>
      <c r="L1329" s="141" t="str">
        <f>IF(J1329-K1329=0,,IFERROR(K1329-J1329-휴게시간-VLOOKUP(A1329,지정휴게시간,2,FALSE),K1329-J1329-휴게시간))</f>
        <v/>
      </c>
      <c r="M1329" s="142" t="str">
        <f>IFERROR(VLOOKUP(Text(A1329,"m월 d일"),양력휴일,2,FALSE),IFERROR(VLOOKUP(Text(B1329,"m월 d일"),음력휴일,2,FALSE),IFERROR(VLOOKUP(A1329,양력지정휴일,2,FALSE), IFERROR(VLOOKUP(B1329,음력지정휴일,2,FALSE), ""))))</f>
        <v/>
      </c>
      <c r="N1329" s="128"/>
      <c r="O1329" s="128" t="str">
        <f>IFERROR(VLOOKUP(N1329,연차지정일수,2,FALSE),"")</f>
        <v/>
      </c>
      <c r="P1329" s="143"/>
      <c r="Q1329" s="2"/>
    </row>
    <row r="1330">
      <c r="A1330" s="129">
        <v>45525.0</v>
      </c>
      <c r="B1330" s="129">
        <v>45491.0</v>
      </c>
      <c r="C1330" s="128">
        <v>2024.0</v>
      </c>
      <c r="D1330" s="128">
        <v>8.0</v>
      </c>
      <c r="E1330" s="128">
        <v>3.0</v>
      </c>
      <c r="F1330" s="128">
        <v>2024.0</v>
      </c>
      <c r="G1330" s="128">
        <v>8.0</v>
      </c>
      <c r="H1330" s="128">
        <v>21.0</v>
      </c>
      <c r="I1330" s="128" t="s">
        <v>161</v>
      </c>
      <c r="J1330" s="99"/>
      <c r="K1330" s="99"/>
      <c r="L1330" s="141" t="str">
        <f>IF(J1330-K1330=0,,IFERROR(K1330-J1330-휴게시간-VLOOKUP(A1330,지정휴게시간,2,FALSE),K1330-J1330-휴게시간))</f>
        <v/>
      </c>
      <c r="M1330" s="142" t="str">
        <f>IFERROR(VLOOKUP(Text(A1330,"m월 d일"),양력휴일,2,FALSE),IFERROR(VLOOKUP(Text(B1330,"m월 d일"),음력휴일,2,FALSE),IFERROR(VLOOKUP(A1330,양력지정휴일,2,FALSE), IFERROR(VLOOKUP(B1330,음력지정휴일,2,FALSE), ""))))</f>
        <v/>
      </c>
      <c r="N1330" s="128"/>
      <c r="O1330" s="128" t="str">
        <f>IFERROR(VLOOKUP(N1330,연차지정일수,2,FALSE),"")</f>
        <v/>
      </c>
      <c r="P1330" s="143"/>
      <c r="Q1330" s="2"/>
    </row>
    <row r="1331">
      <c r="A1331" s="129">
        <v>45526.0</v>
      </c>
      <c r="B1331" s="129">
        <v>45492.0</v>
      </c>
      <c r="C1331" s="128">
        <v>2024.0</v>
      </c>
      <c r="D1331" s="128">
        <v>8.0</v>
      </c>
      <c r="E1331" s="128">
        <v>3.0</v>
      </c>
      <c r="F1331" s="128">
        <v>2024.0</v>
      </c>
      <c r="G1331" s="128">
        <v>8.0</v>
      </c>
      <c r="H1331" s="128">
        <v>22.0</v>
      </c>
      <c r="I1331" s="128" t="s">
        <v>162</v>
      </c>
      <c r="J1331" s="99"/>
      <c r="K1331" s="99"/>
      <c r="L1331" s="141" t="str">
        <f>IF(J1331-K1331=0,,IFERROR(K1331-J1331-휴게시간-VLOOKUP(A1331,지정휴게시간,2,FALSE),K1331-J1331-휴게시간))</f>
        <v/>
      </c>
      <c r="M1331" s="142" t="str">
        <f>IFERROR(VLOOKUP(Text(A1331,"m월 d일"),양력휴일,2,FALSE),IFERROR(VLOOKUP(Text(B1331,"m월 d일"),음력휴일,2,FALSE),IFERROR(VLOOKUP(A1331,양력지정휴일,2,FALSE), IFERROR(VLOOKUP(B1331,음력지정휴일,2,FALSE), ""))))</f>
        <v/>
      </c>
      <c r="N1331" s="128"/>
      <c r="O1331" s="128" t="str">
        <f>IFERROR(VLOOKUP(N1331,연차지정일수,2,FALSE),"")</f>
        <v/>
      </c>
      <c r="P1331" s="143"/>
      <c r="Q1331" s="2"/>
    </row>
    <row r="1332">
      <c r="A1332" s="129">
        <v>45527.0</v>
      </c>
      <c r="B1332" s="129">
        <v>45493.0</v>
      </c>
      <c r="C1332" s="128">
        <v>2024.0</v>
      </c>
      <c r="D1332" s="128">
        <v>8.0</v>
      </c>
      <c r="E1332" s="128">
        <v>3.0</v>
      </c>
      <c r="F1332" s="128">
        <v>2024.0</v>
      </c>
      <c r="G1332" s="128">
        <v>8.0</v>
      </c>
      <c r="H1332" s="128">
        <v>23.0</v>
      </c>
      <c r="I1332" s="128" t="s">
        <v>158</v>
      </c>
      <c r="J1332" s="99"/>
      <c r="K1332" s="99"/>
      <c r="L1332" s="141" t="str">
        <f>IF(J1332-K1332=0,,IFERROR(K1332-J1332-휴게시간-VLOOKUP(A1332,지정휴게시간,2,FALSE),K1332-J1332-휴게시간))</f>
        <v/>
      </c>
      <c r="M1332" s="142" t="str">
        <f>IFERROR(VLOOKUP(Text(A1332,"m월 d일"),양력휴일,2,FALSE),IFERROR(VLOOKUP(Text(B1332,"m월 d일"),음력휴일,2,FALSE),IFERROR(VLOOKUP(A1332,양력지정휴일,2,FALSE), IFERROR(VLOOKUP(B1332,음력지정휴일,2,FALSE), ""))))</f>
        <v/>
      </c>
      <c r="N1332" s="128"/>
      <c r="O1332" s="128" t="str">
        <f>IFERROR(VLOOKUP(N1332,연차지정일수,2,FALSE),"")</f>
        <v/>
      </c>
      <c r="P1332" s="143"/>
      <c r="Q1332" s="2"/>
    </row>
    <row r="1333">
      <c r="A1333" s="129">
        <v>45528.0</v>
      </c>
      <c r="B1333" s="129">
        <v>45494.0</v>
      </c>
      <c r="C1333" s="128">
        <v>2024.0</v>
      </c>
      <c r="D1333" s="128">
        <v>8.0</v>
      </c>
      <c r="E1333" s="128">
        <v>3.0</v>
      </c>
      <c r="F1333" s="128">
        <v>2024.0</v>
      </c>
      <c r="G1333" s="128">
        <v>8.0</v>
      </c>
      <c r="H1333" s="128">
        <v>24.0</v>
      </c>
      <c r="I1333" s="128" t="s">
        <v>159</v>
      </c>
      <c r="J1333" s="99"/>
      <c r="K1333" s="99"/>
      <c r="L1333" s="141" t="str">
        <f>IF(J1333-K1333=0,,IFERROR(K1333-J1333-휴게시간-VLOOKUP(A1333,지정휴게시간,2,FALSE),K1333-J1333-휴게시간))</f>
        <v/>
      </c>
      <c r="M1333" s="142" t="str">
        <f>IFERROR(VLOOKUP(Text(A1333,"m월 d일"),양력휴일,2,FALSE),IFERROR(VLOOKUP(Text(B1333,"m월 d일"),음력휴일,2,FALSE),IFERROR(VLOOKUP(A1333,양력지정휴일,2,FALSE), IFERROR(VLOOKUP(B1333,음력지정휴일,2,FALSE), ""))))</f>
        <v/>
      </c>
      <c r="N1333" s="128"/>
      <c r="O1333" s="128" t="str">
        <f>IFERROR(VLOOKUP(N1333,연차지정일수,2,FALSE),"")</f>
        <v/>
      </c>
      <c r="P1333" s="143"/>
      <c r="Q1333" s="2"/>
    </row>
    <row r="1334">
      <c r="A1334" s="129">
        <v>45529.0</v>
      </c>
      <c r="B1334" s="129">
        <v>45495.0</v>
      </c>
      <c r="C1334" s="128">
        <v>2024.0</v>
      </c>
      <c r="D1334" s="128">
        <v>8.0</v>
      </c>
      <c r="E1334" s="128">
        <v>3.0</v>
      </c>
      <c r="F1334" s="128">
        <v>2024.0</v>
      </c>
      <c r="G1334" s="128">
        <v>8.0</v>
      </c>
      <c r="H1334" s="128">
        <v>25.0</v>
      </c>
      <c r="I1334" s="128" t="s">
        <v>156</v>
      </c>
      <c r="J1334" s="99"/>
      <c r="K1334" s="99"/>
      <c r="L1334" s="141" t="str">
        <f>IF(J1334-K1334=0,,IFERROR(K1334-J1334-휴게시간-VLOOKUP(A1334,지정휴게시간,2,FALSE),K1334-J1334-휴게시간))</f>
        <v/>
      </c>
      <c r="M1334" s="142" t="str">
        <f>IFERROR(VLOOKUP(Text(A1334,"m월 d일"),양력휴일,2,FALSE),IFERROR(VLOOKUP(Text(B1334,"m월 d일"),음력휴일,2,FALSE),IFERROR(VLOOKUP(A1334,양력지정휴일,2,FALSE), IFERROR(VLOOKUP(B1334,음력지정휴일,2,FALSE), ""))))</f>
        <v/>
      </c>
      <c r="N1334" s="128"/>
      <c r="O1334" s="128" t="str">
        <f>IFERROR(VLOOKUP(N1334,연차지정일수,2,FALSE),"")</f>
        <v/>
      </c>
      <c r="P1334" s="143"/>
      <c r="Q1334" s="2"/>
    </row>
    <row r="1335">
      <c r="A1335" s="129">
        <v>45530.0</v>
      </c>
      <c r="B1335" s="129">
        <v>45496.0</v>
      </c>
      <c r="C1335" s="128">
        <v>2024.0</v>
      </c>
      <c r="D1335" s="128">
        <v>8.0</v>
      </c>
      <c r="E1335" s="128">
        <v>4.0</v>
      </c>
      <c r="F1335" s="128">
        <v>2024.0</v>
      </c>
      <c r="G1335" s="128">
        <v>8.0</v>
      </c>
      <c r="H1335" s="128">
        <v>26.0</v>
      </c>
      <c r="I1335" s="128" t="s">
        <v>83</v>
      </c>
      <c r="J1335" s="99"/>
      <c r="K1335" s="99"/>
      <c r="L1335" s="141" t="str">
        <f>IF(J1335-K1335=0,,IFERROR(K1335-J1335-휴게시간-VLOOKUP(A1335,지정휴게시간,2,FALSE),K1335-J1335-휴게시간))</f>
        <v/>
      </c>
      <c r="M1335" s="142" t="str">
        <f>IFERROR(VLOOKUP(Text(A1335,"m월 d일"),양력휴일,2,FALSE),IFERROR(VLOOKUP(Text(B1335,"m월 d일"),음력휴일,2,FALSE),IFERROR(VLOOKUP(A1335,양력지정휴일,2,FALSE), IFERROR(VLOOKUP(B1335,음력지정휴일,2,FALSE), ""))))</f>
        <v/>
      </c>
      <c r="N1335" s="128"/>
      <c r="O1335" s="128" t="str">
        <f>IFERROR(VLOOKUP(N1335,연차지정일수,2,FALSE),"")</f>
        <v/>
      </c>
      <c r="P1335" s="143"/>
      <c r="Q1335" s="2"/>
    </row>
    <row r="1336">
      <c r="A1336" s="129">
        <v>45531.0</v>
      </c>
      <c r="B1336" s="129">
        <v>45497.0</v>
      </c>
      <c r="C1336" s="128">
        <v>2024.0</v>
      </c>
      <c r="D1336" s="128">
        <v>8.0</v>
      </c>
      <c r="E1336" s="128">
        <v>4.0</v>
      </c>
      <c r="F1336" s="128">
        <v>2024.0</v>
      </c>
      <c r="G1336" s="128">
        <v>8.0</v>
      </c>
      <c r="H1336" s="128">
        <v>27.0</v>
      </c>
      <c r="I1336" s="128" t="s">
        <v>160</v>
      </c>
      <c r="J1336" s="99"/>
      <c r="K1336" s="99"/>
      <c r="L1336" s="141" t="str">
        <f>IF(J1336-K1336=0,,IFERROR(K1336-J1336-휴게시간-VLOOKUP(A1336,지정휴게시간,2,FALSE),K1336-J1336-휴게시간))</f>
        <v/>
      </c>
      <c r="M1336" s="142" t="str">
        <f>IFERROR(VLOOKUP(Text(A1336,"m월 d일"),양력휴일,2,FALSE),IFERROR(VLOOKUP(Text(B1336,"m월 d일"),음력휴일,2,FALSE),IFERROR(VLOOKUP(A1336,양력지정휴일,2,FALSE), IFERROR(VLOOKUP(B1336,음력지정휴일,2,FALSE), ""))))</f>
        <v/>
      </c>
      <c r="N1336" s="128"/>
      <c r="O1336" s="128" t="str">
        <f>IFERROR(VLOOKUP(N1336,연차지정일수,2,FALSE),"")</f>
        <v/>
      </c>
      <c r="P1336" s="143"/>
      <c r="Q1336" s="2"/>
    </row>
    <row r="1337">
      <c r="A1337" s="129">
        <v>45532.0</v>
      </c>
      <c r="B1337" s="129">
        <v>45498.0</v>
      </c>
      <c r="C1337" s="128">
        <v>2024.0</v>
      </c>
      <c r="D1337" s="128">
        <v>8.0</v>
      </c>
      <c r="E1337" s="128">
        <v>4.0</v>
      </c>
      <c r="F1337" s="128">
        <v>2024.0</v>
      </c>
      <c r="G1337" s="128">
        <v>8.0</v>
      </c>
      <c r="H1337" s="128">
        <v>28.0</v>
      </c>
      <c r="I1337" s="128" t="s">
        <v>161</v>
      </c>
      <c r="J1337" s="99"/>
      <c r="K1337" s="99"/>
      <c r="L1337" s="141" t="str">
        <f>IF(J1337-K1337=0,,IFERROR(K1337-J1337-휴게시간-VLOOKUP(A1337,지정휴게시간,2,FALSE),K1337-J1337-휴게시간))</f>
        <v/>
      </c>
      <c r="M1337" s="142" t="str">
        <f>IFERROR(VLOOKUP(Text(A1337,"m월 d일"),양력휴일,2,FALSE),IFERROR(VLOOKUP(Text(B1337,"m월 d일"),음력휴일,2,FALSE),IFERROR(VLOOKUP(A1337,양력지정휴일,2,FALSE), IFERROR(VLOOKUP(B1337,음력지정휴일,2,FALSE), ""))))</f>
        <v/>
      </c>
      <c r="N1337" s="128"/>
      <c r="O1337" s="128" t="str">
        <f>IFERROR(VLOOKUP(N1337,연차지정일수,2,FALSE),"")</f>
        <v/>
      </c>
      <c r="P1337" s="143"/>
      <c r="Q1337" s="2"/>
    </row>
    <row r="1338">
      <c r="A1338" s="129">
        <v>45533.0</v>
      </c>
      <c r="B1338" s="129">
        <v>45499.0</v>
      </c>
      <c r="C1338" s="128">
        <v>2024.0</v>
      </c>
      <c r="D1338" s="128">
        <v>8.0</v>
      </c>
      <c r="E1338" s="128">
        <v>4.0</v>
      </c>
      <c r="F1338" s="128">
        <v>2024.0</v>
      </c>
      <c r="G1338" s="128">
        <v>8.0</v>
      </c>
      <c r="H1338" s="128">
        <v>29.0</v>
      </c>
      <c r="I1338" s="128" t="s">
        <v>162</v>
      </c>
      <c r="J1338" s="99"/>
      <c r="K1338" s="99"/>
      <c r="L1338" s="141" t="str">
        <f>IF(J1338-K1338=0,,IFERROR(K1338-J1338-휴게시간-VLOOKUP(A1338,지정휴게시간,2,FALSE),K1338-J1338-휴게시간))</f>
        <v/>
      </c>
      <c r="M1338" s="142" t="str">
        <f>IFERROR(VLOOKUP(Text(A1338,"m월 d일"),양력휴일,2,FALSE),IFERROR(VLOOKUP(Text(B1338,"m월 d일"),음력휴일,2,FALSE),IFERROR(VLOOKUP(A1338,양력지정휴일,2,FALSE), IFERROR(VLOOKUP(B1338,음력지정휴일,2,FALSE), ""))))</f>
        <v/>
      </c>
      <c r="N1338" s="128"/>
      <c r="O1338" s="128" t="str">
        <f>IFERROR(VLOOKUP(N1338,연차지정일수,2,FALSE),"")</f>
        <v/>
      </c>
      <c r="P1338" s="143"/>
      <c r="Q1338" s="2"/>
    </row>
    <row r="1339">
      <c r="A1339" s="129">
        <v>45534.0</v>
      </c>
      <c r="B1339" s="129">
        <v>45500.0</v>
      </c>
      <c r="C1339" s="128">
        <v>2024.0</v>
      </c>
      <c r="D1339" s="128">
        <v>8.0</v>
      </c>
      <c r="E1339" s="128">
        <v>4.0</v>
      </c>
      <c r="F1339" s="128">
        <v>2024.0</v>
      </c>
      <c r="G1339" s="128">
        <v>8.0</v>
      </c>
      <c r="H1339" s="128">
        <v>30.0</v>
      </c>
      <c r="I1339" s="128" t="s">
        <v>158</v>
      </c>
      <c r="J1339" s="99"/>
      <c r="K1339" s="99"/>
      <c r="L1339" s="141" t="str">
        <f>IF(J1339-K1339=0,,IFERROR(K1339-J1339-휴게시간-VLOOKUP(A1339,지정휴게시간,2,FALSE),K1339-J1339-휴게시간))</f>
        <v/>
      </c>
      <c r="M1339" s="142" t="str">
        <f>IFERROR(VLOOKUP(Text(A1339,"m월 d일"),양력휴일,2,FALSE),IFERROR(VLOOKUP(Text(B1339,"m월 d일"),음력휴일,2,FALSE),IFERROR(VLOOKUP(A1339,양력지정휴일,2,FALSE), IFERROR(VLOOKUP(B1339,음력지정휴일,2,FALSE), ""))))</f>
        <v/>
      </c>
      <c r="N1339" s="128"/>
      <c r="O1339" s="128" t="str">
        <f>IFERROR(VLOOKUP(N1339,연차지정일수,2,FALSE),"")</f>
        <v/>
      </c>
      <c r="P1339" s="143"/>
      <c r="Q1339" s="2"/>
    </row>
    <row r="1340">
      <c r="A1340" s="129">
        <v>45535.0</v>
      </c>
      <c r="B1340" s="129">
        <v>45501.0</v>
      </c>
      <c r="C1340" s="128">
        <v>2024.0</v>
      </c>
      <c r="D1340" s="128">
        <v>8.0</v>
      </c>
      <c r="E1340" s="128">
        <v>4.0</v>
      </c>
      <c r="F1340" s="128">
        <v>2024.0</v>
      </c>
      <c r="G1340" s="128">
        <v>8.0</v>
      </c>
      <c r="H1340" s="128">
        <v>31.0</v>
      </c>
      <c r="I1340" s="128" t="s">
        <v>159</v>
      </c>
      <c r="J1340" s="99"/>
      <c r="K1340" s="99"/>
      <c r="L1340" s="141" t="str">
        <f>IF(J1340-K1340=0,,IFERROR(K1340-J1340-휴게시간-VLOOKUP(A1340,지정휴게시간,2,FALSE),K1340-J1340-휴게시간))</f>
        <v/>
      </c>
      <c r="M1340" s="142" t="str">
        <f>IFERROR(VLOOKUP(Text(A1340,"m월 d일"),양력휴일,2,FALSE),IFERROR(VLOOKUP(Text(B1340,"m월 d일"),음력휴일,2,FALSE),IFERROR(VLOOKUP(A1340,양력지정휴일,2,FALSE), IFERROR(VLOOKUP(B1340,음력지정휴일,2,FALSE), ""))))</f>
        <v/>
      </c>
      <c r="N1340" s="128"/>
      <c r="O1340" s="128" t="str">
        <f>IFERROR(VLOOKUP(N1340,연차지정일수,2,FALSE),"")</f>
        <v/>
      </c>
      <c r="P1340" s="143"/>
      <c r="Q1340" s="2"/>
    </row>
    <row r="1341">
      <c r="A1341" s="129">
        <v>45536.0</v>
      </c>
      <c r="B1341" s="129">
        <v>45502.0</v>
      </c>
      <c r="C1341" s="128">
        <v>2024.0</v>
      </c>
      <c r="D1341" s="128">
        <v>8.0</v>
      </c>
      <c r="E1341" s="128">
        <v>4.0</v>
      </c>
      <c r="F1341" s="128">
        <v>2024.0</v>
      </c>
      <c r="G1341" s="128">
        <v>9.0</v>
      </c>
      <c r="H1341" s="128">
        <v>1.0</v>
      </c>
      <c r="I1341" s="128" t="s">
        <v>156</v>
      </c>
      <c r="J1341" s="99"/>
      <c r="K1341" s="99"/>
      <c r="L1341" s="141" t="str">
        <f>IF(J1341-K1341=0,,IFERROR(K1341-J1341-휴게시간-VLOOKUP(A1341,지정휴게시간,2,FALSE),K1341-J1341-휴게시간))</f>
        <v/>
      </c>
      <c r="M1341" s="142" t="str">
        <f>IFERROR(VLOOKUP(Text(A1341,"m월 d일"),양력휴일,2,FALSE),IFERROR(VLOOKUP(Text(B1341,"m월 d일"),음력휴일,2,FALSE),IFERROR(VLOOKUP(A1341,양력지정휴일,2,FALSE), IFERROR(VLOOKUP(B1341,음력지정휴일,2,FALSE), ""))))</f>
        <v/>
      </c>
      <c r="N1341" s="128"/>
      <c r="O1341" s="128" t="str">
        <f>IFERROR(VLOOKUP(N1341,연차지정일수,2,FALSE),"")</f>
        <v/>
      </c>
      <c r="P1341" s="143"/>
      <c r="Q1341" s="2"/>
    </row>
    <row r="1342">
      <c r="A1342" s="129">
        <v>45537.0</v>
      </c>
      <c r="B1342" s="129">
        <v>45503.0</v>
      </c>
      <c r="C1342" s="128">
        <v>2024.0</v>
      </c>
      <c r="D1342" s="128">
        <v>9.0</v>
      </c>
      <c r="E1342" s="128">
        <v>1.0</v>
      </c>
      <c r="F1342" s="128">
        <v>2024.0</v>
      </c>
      <c r="G1342" s="128">
        <v>9.0</v>
      </c>
      <c r="H1342" s="128">
        <v>2.0</v>
      </c>
      <c r="I1342" s="128" t="s">
        <v>83</v>
      </c>
      <c r="J1342" s="99"/>
      <c r="K1342" s="99"/>
      <c r="L1342" s="141" t="str">
        <f>IF(J1342-K1342=0,,IFERROR(K1342-J1342-휴게시간-VLOOKUP(A1342,지정휴게시간,2,FALSE),K1342-J1342-휴게시간))</f>
        <v/>
      </c>
      <c r="M1342" s="142" t="str">
        <f>IFERROR(VLOOKUP(Text(A1342,"m월 d일"),양력휴일,2,FALSE),IFERROR(VLOOKUP(Text(B1342,"m월 d일"),음력휴일,2,FALSE),IFERROR(VLOOKUP(A1342,양력지정휴일,2,FALSE), IFERROR(VLOOKUP(B1342,음력지정휴일,2,FALSE), ""))))</f>
        <v/>
      </c>
      <c r="N1342" s="128"/>
      <c r="O1342" s="128" t="str">
        <f>IFERROR(VLOOKUP(N1342,연차지정일수,2,FALSE),"")</f>
        <v/>
      </c>
      <c r="P1342" s="143"/>
      <c r="Q1342" s="2"/>
    </row>
    <row r="1343">
      <c r="A1343" s="129">
        <v>45538.0</v>
      </c>
      <c r="B1343" s="129">
        <v>45505.0</v>
      </c>
      <c r="C1343" s="128">
        <v>2024.0</v>
      </c>
      <c r="D1343" s="128">
        <v>9.0</v>
      </c>
      <c r="E1343" s="128">
        <v>1.0</v>
      </c>
      <c r="F1343" s="128">
        <v>2024.0</v>
      </c>
      <c r="G1343" s="128">
        <v>9.0</v>
      </c>
      <c r="H1343" s="128">
        <v>3.0</v>
      </c>
      <c r="I1343" s="128" t="s">
        <v>160</v>
      </c>
      <c r="J1343" s="99"/>
      <c r="K1343" s="99"/>
      <c r="L1343" s="141" t="str">
        <f>IF(J1343-K1343=0,,IFERROR(K1343-J1343-휴게시간-VLOOKUP(A1343,지정휴게시간,2,FALSE),K1343-J1343-휴게시간))</f>
        <v/>
      </c>
      <c r="M1343" s="142" t="str">
        <f>IFERROR(VLOOKUP(Text(A1343,"m월 d일"),양력휴일,2,FALSE),IFERROR(VLOOKUP(Text(B1343,"m월 d일"),음력휴일,2,FALSE),IFERROR(VLOOKUP(A1343,양력지정휴일,2,FALSE), IFERROR(VLOOKUP(B1343,음력지정휴일,2,FALSE), ""))))</f>
        <v/>
      </c>
      <c r="N1343" s="128"/>
      <c r="O1343" s="128" t="str">
        <f>IFERROR(VLOOKUP(N1343,연차지정일수,2,FALSE),"")</f>
        <v/>
      </c>
      <c r="P1343" s="143"/>
      <c r="Q1343" s="2"/>
    </row>
    <row r="1344">
      <c r="A1344" s="129">
        <v>45539.0</v>
      </c>
      <c r="B1344" s="129">
        <v>45506.0</v>
      </c>
      <c r="C1344" s="128">
        <v>2024.0</v>
      </c>
      <c r="D1344" s="128">
        <v>9.0</v>
      </c>
      <c r="E1344" s="128">
        <v>1.0</v>
      </c>
      <c r="F1344" s="128">
        <v>2024.0</v>
      </c>
      <c r="G1344" s="128">
        <v>9.0</v>
      </c>
      <c r="H1344" s="128">
        <v>4.0</v>
      </c>
      <c r="I1344" s="128" t="s">
        <v>161</v>
      </c>
      <c r="J1344" s="99"/>
      <c r="K1344" s="99"/>
      <c r="L1344" s="141" t="str">
        <f>IF(J1344-K1344=0,,IFERROR(K1344-J1344-휴게시간-VLOOKUP(A1344,지정휴게시간,2,FALSE),K1344-J1344-휴게시간))</f>
        <v/>
      </c>
      <c r="M1344" s="142" t="str">
        <f>IFERROR(VLOOKUP(Text(A1344,"m월 d일"),양력휴일,2,FALSE),IFERROR(VLOOKUP(Text(B1344,"m월 d일"),음력휴일,2,FALSE),IFERROR(VLOOKUP(A1344,양력지정휴일,2,FALSE), IFERROR(VLOOKUP(B1344,음력지정휴일,2,FALSE), ""))))</f>
        <v/>
      </c>
      <c r="N1344" s="128"/>
      <c r="O1344" s="128" t="str">
        <f>IFERROR(VLOOKUP(N1344,연차지정일수,2,FALSE),"")</f>
        <v/>
      </c>
      <c r="P1344" s="143"/>
      <c r="Q1344" s="2"/>
    </row>
    <row r="1345">
      <c r="A1345" s="129">
        <v>45540.0</v>
      </c>
      <c r="B1345" s="129">
        <v>45507.0</v>
      </c>
      <c r="C1345" s="128">
        <v>2024.0</v>
      </c>
      <c r="D1345" s="128">
        <v>9.0</v>
      </c>
      <c r="E1345" s="128">
        <v>1.0</v>
      </c>
      <c r="F1345" s="128">
        <v>2024.0</v>
      </c>
      <c r="G1345" s="128">
        <v>9.0</v>
      </c>
      <c r="H1345" s="128">
        <v>5.0</v>
      </c>
      <c r="I1345" s="128" t="s">
        <v>162</v>
      </c>
      <c r="J1345" s="99"/>
      <c r="K1345" s="99"/>
      <c r="L1345" s="141" t="str">
        <f>IF(J1345-K1345=0,,IFERROR(K1345-J1345-휴게시간-VLOOKUP(A1345,지정휴게시간,2,FALSE),K1345-J1345-휴게시간))</f>
        <v/>
      </c>
      <c r="M1345" s="142" t="str">
        <f>IFERROR(VLOOKUP(Text(A1345,"m월 d일"),양력휴일,2,FALSE),IFERROR(VLOOKUP(Text(B1345,"m월 d일"),음력휴일,2,FALSE),IFERROR(VLOOKUP(A1345,양력지정휴일,2,FALSE), IFERROR(VLOOKUP(B1345,음력지정휴일,2,FALSE), ""))))</f>
        <v/>
      </c>
      <c r="N1345" s="128"/>
      <c r="O1345" s="128" t="str">
        <f>IFERROR(VLOOKUP(N1345,연차지정일수,2,FALSE),"")</f>
        <v/>
      </c>
      <c r="P1345" s="143"/>
      <c r="Q1345" s="2"/>
    </row>
    <row r="1346">
      <c r="A1346" s="129">
        <v>45541.0</v>
      </c>
      <c r="B1346" s="129">
        <v>45508.0</v>
      </c>
      <c r="C1346" s="128">
        <v>2024.0</v>
      </c>
      <c r="D1346" s="128">
        <v>9.0</v>
      </c>
      <c r="E1346" s="128">
        <v>1.0</v>
      </c>
      <c r="F1346" s="128">
        <v>2024.0</v>
      </c>
      <c r="G1346" s="128">
        <v>9.0</v>
      </c>
      <c r="H1346" s="128">
        <v>6.0</v>
      </c>
      <c r="I1346" s="128" t="s">
        <v>158</v>
      </c>
      <c r="J1346" s="99"/>
      <c r="K1346" s="99"/>
      <c r="L1346" s="141" t="str">
        <f>IF(J1346-K1346=0,,IFERROR(K1346-J1346-휴게시간-VLOOKUP(A1346,지정휴게시간,2,FALSE),K1346-J1346-휴게시간))</f>
        <v/>
      </c>
      <c r="M1346" s="142" t="str">
        <f>IFERROR(VLOOKUP(Text(A1346,"m월 d일"),양력휴일,2,FALSE),IFERROR(VLOOKUP(Text(B1346,"m월 d일"),음력휴일,2,FALSE),IFERROR(VLOOKUP(A1346,양력지정휴일,2,FALSE), IFERROR(VLOOKUP(B1346,음력지정휴일,2,FALSE), ""))))</f>
        <v/>
      </c>
      <c r="N1346" s="128"/>
      <c r="O1346" s="128" t="str">
        <f>IFERROR(VLOOKUP(N1346,연차지정일수,2,FALSE),"")</f>
        <v/>
      </c>
      <c r="P1346" s="143"/>
      <c r="Q1346" s="2"/>
    </row>
    <row r="1347">
      <c r="A1347" s="129">
        <v>45542.0</v>
      </c>
      <c r="B1347" s="129">
        <v>45509.0</v>
      </c>
      <c r="C1347" s="128">
        <v>2024.0</v>
      </c>
      <c r="D1347" s="128">
        <v>9.0</v>
      </c>
      <c r="E1347" s="128">
        <v>1.0</v>
      </c>
      <c r="F1347" s="128">
        <v>2024.0</v>
      </c>
      <c r="G1347" s="128">
        <v>9.0</v>
      </c>
      <c r="H1347" s="128">
        <v>7.0</v>
      </c>
      <c r="I1347" s="128" t="s">
        <v>159</v>
      </c>
      <c r="J1347" s="99"/>
      <c r="K1347" s="99"/>
      <c r="L1347" s="141" t="str">
        <f>IF(J1347-K1347=0,,IFERROR(K1347-J1347-휴게시간-VLOOKUP(A1347,지정휴게시간,2,FALSE),K1347-J1347-휴게시간))</f>
        <v/>
      </c>
      <c r="M1347" s="142" t="str">
        <f>IFERROR(VLOOKUP(Text(A1347,"m월 d일"),양력휴일,2,FALSE),IFERROR(VLOOKUP(Text(B1347,"m월 d일"),음력휴일,2,FALSE),IFERROR(VLOOKUP(A1347,양력지정휴일,2,FALSE), IFERROR(VLOOKUP(B1347,음력지정휴일,2,FALSE), ""))))</f>
        <v/>
      </c>
      <c r="N1347" s="128"/>
      <c r="O1347" s="128" t="str">
        <f>IFERROR(VLOOKUP(N1347,연차지정일수,2,FALSE),"")</f>
        <v/>
      </c>
      <c r="P1347" s="143"/>
      <c r="Q1347" s="2"/>
    </row>
    <row r="1348">
      <c r="A1348" s="129">
        <v>45543.0</v>
      </c>
      <c r="B1348" s="129">
        <v>45510.0</v>
      </c>
      <c r="C1348" s="128">
        <v>2024.0</v>
      </c>
      <c r="D1348" s="128">
        <v>9.0</v>
      </c>
      <c r="E1348" s="128">
        <v>1.0</v>
      </c>
      <c r="F1348" s="128">
        <v>2024.0</v>
      </c>
      <c r="G1348" s="128">
        <v>9.0</v>
      </c>
      <c r="H1348" s="128">
        <v>8.0</v>
      </c>
      <c r="I1348" s="128" t="s">
        <v>156</v>
      </c>
      <c r="J1348" s="99"/>
      <c r="K1348" s="99"/>
      <c r="L1348" s="141" t="str">
        <f>IF(J1348-K1348=0,,IFERROR(K1348-J1348-휴게시간-VLOOKUP(A1348,지정휴게시간,2,FALSE),K1348-J1348-휴게시간))</f>
        <v/>
      </c>
      <c r="M1348" s="142" t="str">
        <f>IFERROR(VLOOKUP(Text(A1348,"m월 d일"),양력휴일,2,FALSE),IFERROR(VLOOKUP(Text(B1348,"m월 d일"),음력휴일,2,FALSE),IFERROR(VLOOKUP(A1348,양력지정휴일,2,FALSE), IFERROR(VLOOKUP(B1348,음력지정휴일,2,FALSE), ""))))</f>
        <v/>
      </c>
      <c r="N1348" s="128"/>
      <c r="O1348" s="128" t="str">
        <f>IFERROR(VLOOKUP(N1348,연차지정일수,2,FALSE),"")</f>
        <v/>
      </c>
      <c r="P1348" s="143"/>
      <c r="Q1348" s="2"/>
    </row>
    <row r="1349">
      <c r="A1349" s="129">
        <v>45544.0</v>
      </c>
      <c r="B1349" s="129">
        <v>45511.0</v>
      </c>
      <c r="C1349" s="128">
        <v>2024.0</v>
      </c>
      <c r="D1349" s="128">
        <v>9.0</v>
      </c>
      <c r="E1349" s="128">
        <v>2.0</v>
      </c>
      <c r="F1349" s="128">
        <v>2024.0</v>
      </c>
      <c r="G1349" s="128">
        <v>9.0</v>
      </c>
      <c r="H1349" s="128">
        <v>9.0</v>
      </c>
      <c r="I1349" s="128" t="s">
        <v>83</v>
      </c>
      <c r="J1349" s="99"/>
      <c r="K1349" s="99"/>
      <c r="L1349" s="141" t="str">
        <f>IF(J1349-K1349=0,,IFERROR(K1349-J1349-휴게시간-VLOOKUP(A1349,지정휴게시간,2,FALSE),K1349-J1349-휴게시간))</f>
        <v/>
      </c>
      <c r="M1349" s="142" t="str">
        <f>IFERROR(VLOOKUP(Text(A1349,"m월 d일"),양력휴일,2,FALSE),IFERROR(VLOOKUP(Text(B1349,"m월 d일"),음력휴일,2,FALSE),IFERROR(VLOOKUP(A1349,양력지정휴일,2,FALSE), IFERROR(VLOOKUP(B1349,음력지정휴일,2,FALSE), ""))))</f>
        <v/>
      </c>
      <c r="N1349" s="128"/>
      <c r="O1349" s="128" t="str">
        <f>IFERROR(VLOOKUP(N1349,연차지정일수,2,FALSE),"")</f>
        <v/>
      </c>
      <c r="P1349" s="143"/>
      <c r="Q1349" s="2"/>
    </row>
    <row r="1350">
      <c r="A1350" s="129">
        <v>45545.0</v>
      </c>
      <c r="B1350" s="129">
        <v>45512.0</v>
      </c>
      <c r="C1350" s="128">
        <v>2024.0</v>
      </c>
      <c r="D1350" s="128">
        <v>9.0</v>
      </c>
      <c r="E1350" s="128">
        <v>2.0</v>
      </c>
      <c r="F1350" s="128">
        <v>2024.0</v>
      </c>
      <c r="G1350" s="128">
        <v>9.0</v>
      </c>
      <c r="H1350" s="128">
        <v>10.0</v>
      </c>
      <c r="I1350" s="128" t="s">
        <v>160</v>
      </c>
      <c r="J1350" s="99"/>
      <c r="K1350" s="99"/>
      <c r="L1350" s="141" t="str">
        <f>IF(J1350-K1350=0,,IFERROR(K1350-J1350-휴게시간-VLOOKUP(A1350,지정휴게시간,2,FALSE),K1350-J1350-휴게시간))</f>
        <v/>
      </c>
      <c r="M1350" s="142" t="str">
        <f>IFERROR(VLOOKUP(Text(A1350,"m월 d일"),양력휴일,2,FALSE),IFERROR(VLOOKUP(Text(B1350,"m월 d일"),음력휴일,2,FALSE),IFERROR(VLOOKUP(A1350,양력지정휴일,2,FALSE), IFERROR(VLOOKUP(B1350,음력지정휴일,2,FALSE), ""))))</f>
        <v/>
      </c>
      <c r="N1350" s="128"/>
      <c r="O1350" s="128" t="str">
        <f>IFERROR(VLOOKUP(N1350,연차지정일수,2,FALSE),"")</f>
        <v/>
      </c>
      <c r="P1350" s="143"/>
      <c r="Q1350" s="2"/>
    </row>
    <row r="1351">
      <c r="A1351" s="129">
        <v>45546.0</v>
      </c>
      <c r="B1351" s="129">
        <v>45513.0</v>
      </c>
      <c r="C1351" s="128">
        <v>2024.0</v>
      </c>
      <c r="D1351" s="128">
        <v>9.0</v>
      </c>
      <c r="E1351" s="128">
        <v>2.0</v>
      </c>
      <c r="F1351" s="128">
        <v>2024.0</v>
      </c>
      <c r="G1351" s="128">
        <v>9.0</v>
      </c>
      <c r="H1351" s="128">
        <v>11.0</v>
      </c>
      <c r="I1351" s="128" t="s">
        <v>161</v>
      </c>
      <c r="J1351" s="99"/>
      <c r="K1351" s="99"/>
      <c r="L1351" s="141" t="str">
        <f>IF(J1351-K1351=0,,IFERROR(K1351-J1351-휴게시간-VLOOKUP(A1351,지정휴게시간,2,FALSE),K1351-J1351-휴게시간))</f>
        <v/>
      </c>
      <c r="M1351" s="142" t="str">
        <f>IFERROR(VLOOKUP(Text(A1351,"m월 d일"),양력휴일,2,FALSE),IFERROR(VLOOKUP(Text(B1351,"m월 d일"),음력휴일,2,FALSE),IFERROR(VLOOKUP(A1351,양력지정휴일,2,FALSE), IFERROR(VLOOKUP(B1351,음력지정휴일,2,FALSE), ""))))</f>
        <v/>
      </c>
      <c r="N1351" s="128"/>
      <c r="O1351" s="128" t="str">
        <f>IFERROR(VLOOKUP(N1351,연차지정일수,2,FALSE),"")</f>
        <v/>
      </c>
      <c r="P1351" s="143"/>
      <c r="Q1351" s="2"/>
    </row>
    <row r="1352">
      <c r="A1352" s="129">
        <v>45547.0</v>
      </c>
      <c r="B1352" s="129">
        <v>45514.0</v>
      </c>
      <c r="C1352" s="128">
        <v>2024.0</v>
      </c>
      <c r="D1352" s="128">
        <v>9.0</v>
      </c>
      <c r="E1352" s="128">
        <v>2.0</v>
      </c>
      <c r="F1352" s="128">
        <v>2024.0</v>
      </c>
      <c r="G1352" s="128">
        <v>9.0</v>
      </c>
      <c r="H1352" s="128">
        <v>12.0</v>
      </c>
      <c r="I1352" s="128" t="s">
        <v>162</v>
      </c>
      <c r="J1352" s="99"/>
      <c r="K1352" s="99"/>
      <c r="L1352" s="141" t="str">
        <f>IF(J1352-K1352=0,,IFERROR(K1352-J1352-휴게시간-VLOOKUP(A1352,지정휴게시간,2,FALSE),K1352-J1352-휴게시간))</f>
        <v/>
      </c>
      <c r="M1352" s="142" t="str">
        <f>IFERROR(VLOOKUP(Text(A1352,"m월 d일"),양력휴일,2,FALSE),IFERROR(VLOOKUP(Text(B1352,"m월 d일"),음력휴일,2,FALSE),IFERROR(VLOOKUP(A1352,양력지정휴일,2,FALSE), IFERROR(VLOOKUP(B1352,음력지정휴일,2,FALSE), ""))))</f>
        <v/>
      </c>
      <c r="N1352" s="128"/>
      <c r="O1352" s="128" t="str">
        <f>IFERROR(VLOOKUP(N1352,연차지정일수,2,FALSE),"")</f>
        <v/>
      </c>
      <c r="P1352" s="143"/>
      <c r="Q1352" s="2"/>
    </row>
    <row r="1353">
      <c r="A1353" s="129">
        <v>45548.0</v>
      </c>
      <c r="B1353" s="129">
        <v>45515.0</v>
      </c>
      <c r="C1353" s="128">
        <v>2024.0</v>
      </c>
      <c r="D1353" s="128">
        <v>9.0</v>
      </c>
      <c r="E1353" s="128">
        <v>2.0</v>
      </c>
      <c r="F1353" s="128">
        <v>2024.0</v>
      </c>
      <c r="G1353" s="128">
        <v>9.0</v>
      </c>
      <c r="H1353" s="128">
        <v>13.0</v>
      </c>
      <c r="I1353" s="128" t="s">
        <v>158</v>
      </c>
      <c r="J1353" s="99"/>
      <c r="K1353" s="99"/>
      <c r="L1353" s="141" t="str">
        <f>IF(J1353-K1353=0,,IFERROR(K1353-J1353-휴게시간-VLOOKUP(A1353,지정휴게시간,2,FALSE),K1353-J1353-휴게시간))</f>
        <v/>
      </c>
      <c r="M1353" s="142" t="str">
        <f>IFERROR(VLOOKUP(Text(A1353,"m월 d일"),양력휴일,2,FALSE),IFERROR(VLOOKUP(Text(B1353,"m월 d일"),음력휴일,2,FALSE),IFERROR(VLOOKUP(A1353,양력지정휴일,2,FALSE), IFERROR(VLOOKUP(B1353,음력지정휴일,2,FALSE), ""))))</f>
        <v/>
      </c>
      <c r="N1353" s="128"/>
      <c r="O1353" s="128" t="str">
        <f>IFERROR(VLOOKUP(N1353,연차지정일수,2,FALSE),"")</f>
        <v/>
      </c>
      <c r="P1353" s="143"/>
      <c r="Q1353" s="2"/>
    </row>
    <row r="1354">
      <c r="A1354" s="129">
        <v>45549.0</v>
      </c>
      <c r="B1354" s="129">
        <v>45516.0</v>
      </c>
      <c r="C1354" s="128">
        <v>2024.0</v>
      </c>
      <c r="D1354" s="128">
        <v>9.0</v>
      </c>
      <c r="E1354" s="128">
        <v>2.0</v>
      </c>
      <c r="F1354" s="128">
        <v>2024.0</v>
      </c>
      <c r="G1354" s="128">
        <v>9.0</v>
      </c>
      <c r="H1354" s="128">
        <v>14.0</v>
      </c>
      <c r="I1354" s="128" t="s">
        <v>159</v>
      </c>
      <c r="J1354" s="99"/>
      <c r="K1354" s="99"/>
      <c r="L1354" s="141" t="str">
        <f>IF(J1354-K1354=0,,IFERROR(K1354-J1354-휴게시간-VLOOKUP(A1354,지정휴게시간,2,FALSE),K1354-J1354-휴게시간))</f>
        <v/>
      </c>
      <c r="M1354" s="142" t="str">
        <f>IFERROR(VLOOKUP(Text(A1354,"m월 d일"),양력휴일,2,FALSE),IFERROR(VLOOKUP(Text(B1354,"m월 d일"),음력휴일,2,FALSE),IFERROR(VLOOKUP(A1354,양력지정휴일,2,FALSE), IFERROR(VLOOKUP(B1354,음력지정휴일,2,FALSE), ""))))</f>
        <v/>
      </c>
      <c r="N1354" s="128"/>
      <c r="O1354" s="128" t="str">
        <f>IFERROR(VLOOKUP(N1354,연차지정일수,2,FALSE),"")</f>
        <v/>
      </c>
      <c r="P1354" s="143"/>
      <c r="Q1354" s="2"/>
    </row>
    <row r="1355">
      <c r="A1355" s="129">
        <v>45550.0</v>
      </c>
      <c r="B1355" s="129">
        <v>45517.0</v>
      </c>
      <c r="C1355" s="128">
        <v>2024.0</v>
      </c>
      <c r="D1355" s="128">
        <v>9.0</v>
      </c>
      <c r="E1355" s="128">
        <v>2.0</v>
      </c>
      <c r="F1355" s="128">
        <v>2024.0</v>
      </c>
      <c r="G1355" s="128">
        <v>9.0</v>
      </c>
      <c r="H1355" s="128">
        <v>15.0</v>
      </c>
      <c r="I1355" s="128" t="s">
        <v>156</v>
      </c>
      <c r="J1355" s="99"/>
      <c r="K1355" s="99"/>
      <c r="L1355" s="141" t="str">
        <f>IF(J1355-K1355=0,,IFERROR(K1355-J1355-휴게시간-VLOOKUP(A1355,지정휴게시간,2,FALSE),K1355-J1355-휴게시간))</f>
        <v/>
      </c>
      <c r="M1355" s="142" t="str">
        <f>IFERROR(VLOOKUP(Text(A1355,"m월 d일"),양력휴일,2,FALSE),IFERROR(VLOOKUP(Text(B1355,"m월 d일"),음력휴일,2,FALSE),IFERROR(VLOOKUP(A1355,양력지정휴일,2,FALSE), IFERROR(VLOOKUP(B1355,음력지정휴일,2,FALSE), ""))))</f>
        <v/>
      </c>
      <c r="N1355" s="128"/>
      <c r="O1355" s="128" t="str">
        <f>IFERROR(VLOOKUP(N1355,연차지정일수,2,FALSE),"")</f>
        <v/>
      </c>
      <c r="P1355" s="143"/>
      <c r="Q1355" s="2"/>
    </row>
    <row r="1356">
      <c r="A1356" s="129">
        <v>45551.0</v>
      </c>
      <c r="B1356" s="129">
        <v>45518.0</v>
      </c>
      <c r="C1356" s="128">
        <v>2024.0</v>
      </c>
      <c r="D1356" s="128">
        <v>9.0</v>
      </c>
      <c r="E1356" s="128">
        <v>3.0</v>
      </c>
      <c r="F1356" s="128">
        <v>2024.0</v>
      </c>
      <c r="G1356" s="128">
        <v>9.0</v>
      </c>
      <c r="H1356" s="128">
        <v>16.0</v>
      </c>
      <c r="I1356" s="128" t="s">
        <v>83</v>
      </c>
      <c r="J1356" s="99"/>
      <c r="K1356" s="99"/>
      <c r="L1356" s="141" t="str">
        <f>IF(J1356-K1356=0,,IFERROR(K1356-J1356-휴게시간-VLOOKUP(A1356,지정휴게시간,2,FALSE),K1356-J1356-휴게시간))</f>
        <v/>
      </c>
      <c r="M1356" s="142" t="str">
        <f>IFERROR(VLOOKUP(Text(A1356,"m월 d일"),양력휴일,2,FALSE),IFERROR(VLOOKUP(Text(B1356,"m월 d일"),음력휴일,2,FALSE),IFERROR(VLOOKUP(A1356,양력지정휴일,2,FALSE), IFERROR(VLOOKUP(B1356,음력지정휴일,2,FALSE), ""))))</f>
        <v>추석연휴</v>
      </c>
      <c r="N1356" s="128"/>
      <c r="O1356" s="128" t="str">
        <f>IFERROR(VLOOKUP(N1356,연차지정일수,2,FALSE),"")</f>
        <v/>
      </c>
      <c r="P1356" s="143"/>
      <c r="Q1356" s="2"/>
    </row>
    <row r="1357">
      <c r="A1357" s="129">
        <v>45552.0</v>
      </c>
      <c r="B1357" s="129">
        <v>45519.0</v>
      </c>
      <c r="C1357" s="128">
        <v>2024.0</v>
      </c>
      <c r="D1357" s="128">
        <v>9.0</v>
      </c>
      <c r="E1357" s="128">
        <v>3.0</v>
      </c>
      <c r="F1357" s="128">
        <v>2024.0</v>
      </c>
      <c r="G1357" s="128">
        <v>9.0</v>
      </c>
      <c r="H1357" s="128">
        <v>17.0</v>
      </c>
      <c r="I1357" s="128" t="s">
        <v>160</v>
      </c>
      <c r="J1357" s="99"/>
      <c r="K1357" s="99"/>
      <c r="L1357" s="141" t="str">
        <f>IF(J1357-K1357=0,,IFERROR(K1357-J1357-휴게시간-VLOOKUP(A1357,지정휴게시간,2,FALSE),K1357-J1357-휴게시간))</f>
        <v/>
      </c>
      <c r="M1357" s="142" t="str">
        <f>IFERROR(VLOOKUP(Text(A1357,"m월 d일"),양력휴일,2,FALSE),IFERROR(VLOOKUP(Text(B1357,"m월 d일"),음력휴일,2,FALSE),IFERROR(VLOOKUP(A1357,양력지정휴일,2,FALSE), IFERROR(VLOOKUP(B1357,음력지정휴일,2,FALSE), ""))))</f>
        <v>추석연휴</v>
      </c>
      <c r="N1357" s="128"/>
      <c r="O1357" s="128" t="str">
        <f>IFERROR(VLOOKUP(N1357,연차지정일수,2,FALSE),"")</f>
        <v/>
      </c>
      <c r="P1357" s="143"/>
      <c r="Q1357" s="2"/>
    </row>
    <row r="1358">
      <c r="A1358" s="129">
        <v>45553.0</v>
      </c>
      <c r="B1358" s="129">
        <v>45520.0</v>
      </c>
      <c r="C1358" s="128">
        <v>2024.0</v>
      </c>
      <c r="D1358" s="128">
        <v>9.0</v>
      </c>
      <c r="E1358" s="128">
        <v>3.0</v>
      </c>
      <c r="F1358" s="128">
        <v>2024.0</v>
      </c>
      <c r="G1358" s="128">
        <v>9.0</v>
      </c>
      <c r="H1358" s="128">
        <v>18.0</v>
      </c>
      <c r="I1358" s="128" t="s">
        <v>161</v>
      </c>
      <c r="J1358" s="99"/>
      <c r="K1358" s="99"/>
      <c r="L1358" s="141" t="str">
        <f>IF(J1358-K1358=0,,IFERROR(K1358-J1358-휴게시간-VLOOKUP(A1358,지정휴게시간,2,FALSE),K1358-J1358-휴게시간))</f>
        <v/>
      </c>
      <c r="M1358" s="142" t="str">
        <f>IFERROR(VLOOKUP(Text(A1358,"m월 d일"),양력휴일,2,FALSE),IFERROR(VLOOKUP(Text(B1358,"m월 d일"),음력휴일,2,FALSE),IFERROR(VLOOKUP(A1358,양력지정휴일,2,FALSE), IFERROR(VLOOKUP(B1358,음력지정휴일,2,FALSE), ""))))</f>
        <v>추석연휴</v>
      </c>
      <c r="N1358" s="128"/>
      <c r="O1358" s="128" t="str">
        <f>IFERROR(VLOOKUP(N1358,연차지정일수,2,FALSE),"")</f>
        <v/>
      </c>
      <c r="P1358" s="143"/>
      <c r="Q1358" s="2"/>
    </row>
    <row r="1359">
      <c r="A1359" s="129">
        <v>45554.0</v>
      </c>
      <c r="B1359" s="129">
        <v>45521.0</v>
      </c>
      <c r="C1359" s="128">
        <v>2024.0</v>
      </c>
      <c r="D1359" s="128">
        <v>9.0</v>
      </c>
      <c r="E1359" s="128">
        <v>3.0</v>
      </c>
      <c r="F1359" s="128">
        <v>2024.0</v>
      </c>
      <c r="G1359" s="128">
        <v>9.0</v>
      </c>
      <c r="H1359" s="128">
        <v>19.0</v>
      </c>
      <c r="I1359" s="128" t="s">
        <v>162</v>
      </c>
      <c r="J1359" s="99"/>
      <c r="K1359" s="99"/>
      <c r="L1359" s="141" t="str">
        <f>IF(J1359-K1359=0,,IFERROR(K1359-J1359-휴게시간-VLOOKUP(A1359,지정휴게시간,2,FALSE),K1359-J1359-휴게시간))</f>
        <v/>
      </c>
      <c r="M1359" s="142" t="str">
        <f>IFERROR(VLOOKUP(Text(A1359,"m월 d일"),양력휴일,2,FALSE),IFERROR(VLOOKUP(Text(B1359,"m월 d일"),음력휴일,2,FALSE),IFERROR(VLOOKUP(A1359,양력지정휴일,2,FALSE), IFERROR(VLOOKUP(B1359,음력지정휴일,2,FALSE), ""))))</f>
        <v/>
      </c>
      <c r="N1359" s="128"/>
      <c r="O1359" s="128" t="str">
        <f>IFERROR(VLOOKUP(N1359,연차지정일수,2,FALSE),"")</f>
        <v/>
      </c>
      <c r="P1359" s="143"/>
      <c r="Q1359" s="2"/>
    </row>
    <row r="1360">
      <c r="A1360" s="129">
        <v>45555.0</v>
      </c>
      <c r="B1360" s="129">
        <v>45522.0</v>
      </c>
      <c r="C1360" s="128">
        <v>2024.0</v>
      </c>
      <c r="D1360" s="128">
        <v>9.0</v>
      </c>
      <c r="E1360" s="128">
        <v>3.0</v>
      </c>
      <c r="F1360" s="128">
        <v>2024.0</v>
      </c>
      <c r="G1360" s="128">
        <v>9.0</v>
      </c>
      <c r="H1360" s="128">
        <v>20.0</v>
      </c>
      <c r="I1360" s="128" t="s">
        <v>158</v>
      </c>
      <c r="J1360" s="99"/>
      <c r="K1360" s="99"/>
      <c r="L1360" s="141" t="str">
        <f>IF(J1360-K1360=0,,IFERROR(K1360-J1360-휴게시간-VLOOKUP(A1360,지정휴게시간,2,FALSE),K1360-J1360-휴게시간))</f>
        <v/>
      </c>
      <c r="M1360" s="142" t="str">
        <f>IFERROR(VLOOKUP(Text(A1360,"m월 d일"),양력휴일,2,FALSE),IFERROR(VLOOKUP(Text(B1360,"m월 d일"),음력휴일,2,FALSE),IFERROR(VLOOKUP(A1360,양력지정휴일,2,FALSE), IFERROR(VLOOKUP(B1360,음력지정휴일,2,FALSE), ""))))</f>
        <v/>
      </c>
      <c r="N1360" s="128"/>
      <c r="O1360" s="128" t="str">
        <f>IFERROR(VLOOKUP(N1360,연차지정일수,2,FALSE),"")</f>
        <v/>
      </c>
      <c r="P1360" s="143"/>
      <c r="Q1360" s="2"/>
    </row>
    <row r="1361">
      <c r="A1361" s="129">
        <v>45556.0</v>
      </c>
      <c r="B1361" s="129">
        <v>45523.0</v>
      </c>
      <c r="C1361" s="128">
        <v>2024.0</v>
      </c>
      <c r="D1361" s="128">
        <v>9.0</v>
      </c>
      <c r="E1361" s="128">
        <v>3.0</v>
      </c>
      <c r="F1361" s="128">
        <v>2024.0</v>
      </c>
      <c r="G1361" s="128">
        <v>9.0</v>
      </c>
      <c r="H1361" s="128">
        <v>21.0</v>
      </c>
      <c r="I1361" s="128" t="s">
        <v>159</v>
      </c>
      <c r="J1361" s="99"/>
      <c r="K1361" s="99"/>
      <c r="L1361" s="141" t="str">
        <f>IF(J1361-K1361=0,,IFERROR(K1361-J1361-휴게시간-VLOOKUP(A1361,지정휴게시간,2,FALSE),K1361-J1361-휴게시간))</f>
        <v/>
      </c>
      <c r="M1361" s="142" t="str">
        <f>IFERROR(VLOOKUP(Text(A1361,"m월 d일"),양력휴일,2,FALSE),IFERROR(VLOOKUP(Text(B1361,"m월 d일"),음력휴일,2,FALSE),IFERROR(VLOOKUP(A1361,양력지정휴일,2,FALSE), IFERROR(VLOOKUP(B1361,음력지정휴일,2,FALSE), ""))))</f>
        <v/>
      </c>
      <c r="N1361" s="128"/>
      <c r="O1361" s="128" t="str">
        <f>IFERROR(VLOOKUP(N1361,연차지정일수,2,FALSE),"")</f>
        <v/>
      </c>
      <c r="P1361" s="143"/>
      <c r="Q1361" s="2"/>
    </row>
    <row r="1362">
      <c r="A1362" s="129">
        <v>45557.0</v>
      </c>
      <c r="B1362" s="129">
        <v>45524.0</v>
      </c>
      <c r="C1362" s="128">
        <v>2024.0</v>
      </c>
      <c r="D1362" s="128">
        <v>9.0</v>
      </c>
      <c r="E1362" s="128">
        <v>3.0</v>
      </c>
      <c r="F1362" s="128">
        <v>2024.0</v>
      </c>
      <c r="G1362" s="128">
        <v>9.0</v>
      </c>
      <c r="H1362" s="128">
        <v>22.0</v>
      </c>
      <c r="I1362" s="128" t="s">
        <v>156</v>
      </c>
      <c r="J1362" s="99"/>
      <c r="K1362" s="99"/>
      <c r="L1362" s="141" t="str">
        <f>IF(J1362-K1362=0,,IFERROR(K1362-J1362-휴게시간-VLOOKUP(A1362,지정휴게시간,2,FALSE),K1362-J1362-휴게시간))</f>
        <v/>
      </c>
      <c r="M1362" s="142" t="str">
        <f>IFERROR(VLOOKUP(Text(A1362,"m월 d일"),양력휴일,2,FALSE),IFERROR(VLOOKUP(Text(B1362,"m월 d일"),음력휴일,2,FALSE),IFERROR(VLOOKUP(A1362,양력지정휴일,2,FALSE), IFERROR(VLOOKUP(B1362,음력지정휴일,2,FALSE), ""))))</f>
        <v/>
      </c>
      <c r="N1362" s="128"/>
      <c r="O1362" s="128" t="str">
        <f>IFERROR(VLOOKUP(N1362,연차지정일수,2,FALSE),"")</f>
        <v/>
      </c>
      <c r="P1362" s="143"/>
      <c r="Q1362" s="2"/>
    </row>
    <row r="1363">
      <c r="A1363" s="129">
        <v>45558.0</v>
      </c>
      <c r="B1363" s="129">
        <v>45525.0</v>
      </c>
      <c r="C1363" s="128">
        <v>2024.0</v>
      </c>
      <c r="D1363" s="128">
        <v>9.0</v>
      </c>
      <c r="E1363" s="128">
        <v>4.0</v>
      </c>
      <c r="F1363" s="128">
        <v>2024.0</v>
      </c>
      <c r="G1363" s="128">
        <v>9.0</v>
      </c>
      <c r="H1363" s="128">
        <v>23.0</v>
      </c>
      <c r="I1363" s="128" t="s">
        <v>83</v>
      </c>
      <c r="J1363" s="99"/>
      <c r="K1363" s="99"/>
      <c r="L1363" s="141" t="str">
        <f>IF(J1363-K1363=0,,IFERROR(K1363-J1363-휴게시간-VLOOKUP(A1363,지정휴게시간,2,FALSE),K1363-J1363-휴게시간))</f>
        <v/>
      </c>
      <c r="M1363" s="142" t="str">
        <f>IFERROR(VLOOKUP(Text(A1363,"m월 d일"),양력휴일,2,FALSE),IFERROR(VLOOKUP(Text(B1363,"m월 d일"),음력휴일,2,FALSE),IFERROR(VLOOKUP(A1363,양력지정휴일,2,FALSE), IFERROR(VLOOKUP(B1363,음력지정휴일,2,FALSE), ""))))</f>
        <v/>
      </c>
      <c r="N1363" s="128"/>
      <c r="O1363" s="128" t="str">
        <f>IFERROR(VLOOKUP(N1363,연차지정일수,2,FALSE),"")</f>
        <v/>
      </c>
      <c r="P1363" s="143"/>
      <c r="Q1363" s="2"/>
    </row>
    <row r="1364">
      <c r="A1364" s="129">
        <v>45559.0</v>
      </c>
      <c r="B1364" s="129">
        <v>45526.0</v>
      </c>
      <c r="C1364" s="128">
        <v>2024.0</v>
      </c>
      <c r="D1364" s="128">
        <v>9.0</v>
      </c>
      <c r="E1364" s="128">
        <v>4.0</v>
      </c>
      <c r="F1364" s="128">
        <v>2024.0</v>
      </c>
      <c r="G1364" s="128">
        <v>9.0</v>
      </c>
      <c r="H1364" s="128">
        <v>24.0</v>
      </c>
      <c r="I1364" s="128" t="s">
        <v>160</v>
      </c>
      <c r="J1364" s="99"/>
      <c r="K1364" s="99"/>
      <c r="L1364" s="141" t="str">
        <f>IF(J1364-K1364=0,,IFERROR(K1364-J1364-휴게시간-VLOOKUP(A1364,지정휴게시간,2,FALSE),K1364-J1364-휴게시간))</f>
        <v/>
      </c>
      <c r="M1364" s="142" t="str">
        <f>IFERROR(VLOOKUP(Text(A1364,"m월 d일"),양력휴일,2,FALSE),IFERROR(VLOOKUP(Text(B1364,"m월 d일"),음력휴일,2,FALSE),IFERROR(VLOOKUP(A1364,양력지정휴일,2,FALSE), IFERROR(VLOOKUP(B1364,음력지정휴일,2,FALSE), ""))))</f>
        <v/>
      </c>
      <c r="N1364" s="128"/>
      <c r="O1364" s="128" t="str">
        <f>IFERROR(VLOOKUP(N1364,연차지정일수,2,FALSE),"")</f>
        <v/>
      </c>
      <c r="P1364" s="143"/>
      <c r="Q1364" s="2"/>
    </row>
    <row r="1365">
      <c r="A1365" s="129">
        <v>45560.0</v>
      </c>
      <c r="B1365" s="129">
        <v>45527.0</v>
      </c>
      <c r="C1365" s="128">
        <v>2024.0</v>
      </c>
      <c r="D1365" s="128">
        <v>9.0</v>
      </c>
      <c r="E1365" s="128">
        <v>4.0</v>
      </c>
      <c r="F1365" s="128">
        <v>2024.0</v>
      </c>
      <c r="G1365" s="128">
        <v>9.0</v>
      </c>
      <c r="H1365" s="128">
        <v>25.0</v>
      </c>
      <c r="I1365" s="128" t="s">
        <v>161</v>
      </c>
      <c r="J1365" s="99"/>
      <c r="K1365" s="99"/>
      <c r="L1365" s="141" t="str">
        <f>IF(J1365-K1365=0,,IFERROR(K1365-J1365-휴게시간-VLOOKUP(A1365,지정휴게시간,2,FALSE),K1365-J1365-휴게시간))</f>
        <v/>
      </c>
      <c r="M1365" s="142" t="str">
        <f>IFERROR(VLOOKUP(Text(A1365,"m월 d일"),양력휴일,2,FALSE),IFERROR(VLOOKUP(Text(B1365,"m월 d일"),음력휴일,2,FALSE),IFERROR(VLOOKUP(A1365,양력지정휴일,2,FALSE), IFERROR(VLOOKUP(B1365,음력지정휴일,2,FALSE), ""))))</f>
        <v/>
      </c>
      <c r="N1365" s="128"/>
      <c r="O1365" s="128" t="str">
        <f>IFERROR(VLOOKUP(N1365,연차지정일수,2,FALSE),"")</f>
        <v/>
      </c>
      <c r="P1365" s="143"/>
      <c r="Q1365" s="2"/>
    </row>
    <row r="1366">
      <c r="A1366" s="129">
        <v>45561.0</v>
      </c>
      <c r="B1366" s="129">
        <v>45528.0</v>
      </c>
      <c r="C1366" s="128">
        <v>2024.0</v>
      </c>
      <c r="D1366" s="128">
        <v>9.0</v>
      </c>
      <c r="E1366" s="128">
        <v>4.0</v>
      </c>
      <c r="F1366" s="128">
        <v>2024.0</v>
      </c>
      <c r="G1366" s="128">
        <v>9.0</v>
      </c>
      <c r="H1366" s="128">
        <v>26.0</v>
      </c>
      <c r="I1366" s="128" t="s">
        <v>162</v>
      </c>
      <c r="J1366" s="99"/>
      <c r="K1366" s="99"/>
      <c r="L1366" s="141" t="str">
        <f>IF(J1366-K1366=0,,IFERROR(K1366-J1366-휴게시간-VLOOKUP(A1366,지정휴게시간,2,FALSE),K1366-J1366-휴게시간))</f>
        <v/>
      </c>
      <c r="M1366" s="142" t="str">
        <f>IFERROR(VLOOKUP(Text(A1366,"m월 d일"),양력휴일,2,FALSE),IFERROR(VLOOKUP(Text(B1366,"m월 d일"),음력휴일,2,FALSE),IFERROR(VLOOKUP(A1366,양력지정휴일,2,FALSE), IFERROR(VLOOKUP(B1366,음력지정휴일,2,FALSE), ""))))</f>
        <v/>
      </c>
      <c r="N1366" s="128"/>
      <c r="O1366" s="128" t="str">
        <f>IFERROR(VLOOKUP(N1366,연차지정일수,2,FALSE),"")</f>
        <v/>
      </c>
      <c r="P1366" s="143"/>
      <c r="Q1366" s="2"/>
    </row>
    <row r="1367">
      <c r="A1367" s="129">
        <v>45562.0</v>
      </c>
      <c r="B1367" s="129">
        <v>45529.0</v>
      </c>
      <c r="C1367" s="128">
        <v>2024.0</v>
      </c>
      <c r="D1367" s="128">
        <v>9.0</v>
      </c>
      <c r="E1367" s="128">
        <v>4.0</v>
      </c>
      <c r="F1367" s="128">
        <v>2024.0</v>
      </c>
      <c r="G1367" s="128">
        <v>9.0</v>
      </c>
      <c r="H1367" s="128">
        <v>27.0</v>
      </c>
      <c r="I1367" s="128" t="s">
        <v>158</v>
      </c>
      <c r="J1367" s="99"/>
      <c r="K1367" s="99"/>
      <c r="L1367" s="141" t="str">
        <f>IF(J1367-K1367=0,,IFERROR(K1367-J1367-휴게시간-VLOOKUP(A1367,지정휴게시간,2,FALSE),K1367-J1367-휴게시간))</f>
        <v/>
      </c>
      <c r="M1367" s="142" t="str">
        <f>IFERROR(VLOOKUP(Text(A1367,"m월 d일"),양력휴일,2,FALSE),IFERROR(VLOOKUP(Text(B1367,"m월 d일"),음력휴일,2,FALSE),IFERROR(VLOOKUP(A1367,양력지정휴일,2,FALSE), IFERROR(VLOOKUP(B1367,음력지정휴일,2,FALSE), ""))))</f>
        <v/>
      </c>
      <c r="N1367" s="128"/>
      <c r="O1367" s="128" t="str">
        <f>IFERROR(VLOOKUP(N1367,연차지정일수,2,FALSE),"")</f>
        <v/>
      </c>
      <c r="P1367" s="143"/>
      <c r="Q1367" s="2"/>
    </row>
    <row r="1368">
      <c r="A1368" s="129">
        <v>45563.0</v>
      </c>
      <c r="B1368" s="129">
        <v>45530.0</v>
      </c>
      <c r="C1368" s="128">
        <v>2024.0</v>
      </c>
      <c r="D1368" s="128">
        <v>9.0</v>
      </c>
      <c r="E1368" s="128">
        <v>4.0</v>
      </c>
      <c r="F1368" s="128">
        <v>2024.0</v>
      </c>
      <c r="G1368" s="128">
        <v>9.0</v>
      </c>
      <c r="H1368" s="128">
        <v>28.0</v>
      </c>
      <c r="I1368" s="128" t="s">
        <v>159</v>
      </c>
      <c r="J1368" s="99"/>
      <c r="K1368" s="99"/>
      <c r="L1368" s="141" t="str">
        <f>IF(J1368-K1368=0,,IFERROR(K1368-J1368-휴게시간-VLOOKUP(A1368,지정휴게시간,2,FALSE),K1368-J1368-휴게시간))</f>
        <v/>
      </c>
      <c r="M1368" s="142" t="str">
        <f>IFERROR(VLOOKUP(Text(A1368,"m월 d일"),양력휴일,2,FALSE),IFERROR(VLOOKUP(Text(B1368,"m월 d일"),음력휴일,2,FALSE),IFERROR(VLOOKUP(A1368,양력지정휴일,2,FALSE), IFERROR(VLOOKUP(B1368,음력지정휴일,2,FALSE), ""))))</f>
        <v/>
      </c>
      <c r="N1368" s="128"/>
      <c r="O1368" s="128" t="str">
        <f>IFERROR(VLOOKUP(N1368,연차지정일수,2,FALSE),"")</f>
        <v/>
      </c>
      <c r="P1368" s="143"/>
      <c r="Q1368" s="2"/>
    </row>
    <row r="1369">
      <c r="A1369" s="129">
        <v>45564.0</v>
      </c>
      <c r="B1369" s="129">
        <v>45531.0</v>
      </c>
      <c r="C1369" s="128">
        <v>2024.0</v>
      </c>
      <c r="D1369" s="128">
        <v>9.0</v>
      </c>
      <c r="E1369" s="128">
        <v>4.0</v>
      </c>
      <c r="F1369" s="128">
        <v>2024.0</v>
      </c>
      <c r="G1369" s="128">
        <v>9.0</v>
      </c>
      <c r="H1369" s="128">
        <v>29.0</v>
      </c>
      <c r="I1369" s="128" t="s">
        <v>156</v>
      </c>
      <c r="J1369" s="99"/>
      <c r="K1369" s="99"/>
      <c r="L1369" s="141" t="str">
        <f>IF(J1369-K1369=0,,IFERROR(K1369-J1369-휴게시간-VLOOKUP(A1369,지정휴게시간,2,FALSE),K1369-J1369-휴게시간))</f>
        <v/>
      </c>
      <c r="M1369" s="142" t="str">
        <f>IFERROR(VLOOKUP(Text(A1369,"m월 d일"),양력휴일,2,FALSE),IFERROR(VLOOKUP(Text(B1369,"m월 d일"),음력휴일,2,FALSE),IFERROR(VLOOKUP(A1369,양력지정휴일,2,FALSE), IFERROR(VLOOKUP(B1369,음력지정휴일,2,FALSE), ""))))</f>
        <v/>
      </c>
      <c r="N1369" s="128"/>
      <c r="O1369" s="128" t="str">
        <f>IFERROR(VLOOKUP(N1369,연차지정일수,2,FALSE),"")</f>
        <v/>
      </c>
      <c r="P1369" s="143"/>
      <c r="Q1369" s="2"/>
    </row>
    <row r="1370">
      <c r="A1370" s="129">
        <v>45565.0</v>
      </c>
      <c r="B1370" s="129">
        <v>45532.0</v>
      </c>
      <c r="C1370" s="128">
        <v>2024.0</v>
      </c>
      <c r="D1370" s="128">
        <v>9.0</v>
      </c>
      <c r="E1370" s="128">
        <v>5.0</v>
      </c>
      <c r="F1370" s="128">
        <v>2024.0</v>
      </c>
      <c r="G1370" s="128">
        <v>9.0</v>
      </c>
      <c r="H1370" s="128">
        <v>30.0</v>
      </c>
      <c r="I1370" s="128" t="s">
        <v>83</v>
      </c>
      <c r="J1370" s="99"/>
      <c r="K1370" s="99"/>
      <c r="L1370" s="141" t="str">
        <f>IF(J1370-K1370=0,,IFERROR(K1370-J1370-휴게시간-VLOOKUP(A1370,지정휴게시간,2,FALSE),K1370-J1370-휴게시간))</f>
        <v/>
      </c>
      <c r="M1370" s="142" t="str">
        <f>IFERROR(VLOOKUP(Text(A1370,"m월 d일"),양력휴일,2,FALSE),IFERROR(VLOOKUP(Text(B1370,"m월 d일"),음력휴일,2,FALSE),IFERROR(VLOOKUP(A1370,양력지정휴일,2,FALSE), IFERROR(VLOOKUP(B1370,음력지정휴일,2,FALSE), ""))))</f>
        <v/>
      </c>
      <c r="N1370" s="128"/>
      <c r="O1370" s="128" t="str">
        <f>IFERROR(VLOOKUP(N1370,연차지정일수,2,FALSE),"")</f>
        <v/>
      </c>
      <c r="P1370" s="143"/>
      <c r="Q1370" s="2"/>
    </row>
    <row r="1371">
      <c r="A1371" s="129">
        <v>45566.0</v>
      </c>
      <c r="B1371" s="129">
        <v>45533.0</v>
      </c>
      <c r="C1371" s="128">
        <v>2024.0</v>
      </c>
      <c r="D1371" s="128">
        <v>9.0</v>
      </c>
      <c r="E1371" s="128">
        <v>5.0</v>
      </c>
      <c r="F1371" s="128">
        <v>2024.0</v>
      </c>
      <c r="G1371" s="128">
        <v>10.0</v>
      </c>
      <c r="H1371" s="128">
        <v>1.0</v>
      </c>
      <c r="I1371" s="128" t="s">
        <v>160</v>
      </c>
      <c r="J1371" s="99"/>
      <c r="K1371" s="99"/>
      <c r="L1371" s="141" t="str">
        <f>IF(J1371-K1371=0,,IFERROR(K1371-J1371-휴게시간-VLOOKUP(A1371,지정휴게시간,2,FALSE),K1371-J1371-휴게시간))</f>
        <v/>
      </c>
      <c r="M1371" s="142" t="str">
        <f>IFERROR(VLOOKUP(Text(A1371,"m월 d일"),양력휴일,2,FALSE),IFERROR(VLOOKUP(Text(B1371,"m월 d일"),음력휴일,2,FALSE),IFERROR(VLOOKUP(A1371,양력지정휴일,2,FALSE), IFERROR(VLOOKUP(B1371,음력지정휴일,2,FALSE), ""))))</f>
        <v/>
      </c>
      <c r="N1371" s="128"/>
      <c r="O1371" s="128" t="str">
        <f>IFERROR(VLOOKUP(N1371,연차지정일수,2,FALSE),"")</f>
        <v/>
      </c>
      <c r="P1371" s="143"/>
      <c r="Q1371" s="2"/>
    </row>
    <row r="1372">
      <c r="A1372" s="129">
        <v>45567.0</v>
      </c>
      <c r="B1372" s="129">
        <v>45534.0</v>
      </c>
      <c r="C1372" s="128">
        <v>2024.0</v>
      </c>
      <c r="D1372" s="128">
        <v>9.0</v>
      </c>
      <c r="E1372" s="128">
        <v>5.0</v>
      </c>
      <c r="F1372" s="128">
        <v>2024.0</v>
      </c>
      <c r="G1372" s="128">
        <v>10.0</v>
      </c>
      <c r="H1372" s="128">
        <v>2.0</v>
      </c>
      <c r="I1372" s="128" t="s">
        <v>161</v>
      </c>
      <c r="J1372" s="99"/>
      <c r="K1372" s="99"/>
      <c r="L1372" s="141" t="str">
        <f>IF(J1372-K1372=0,,IFERROR(K1372-J1372-휴게시간-VLOOKUP(A1372,지정휴게시간,2,FALSE),K1372-J1372-휴게시간))</f>
        <v/>
      </c>
      <c r="M1372" s="142" t="str">
        <f>IFERROR(VLOOKUP(Text(A1372,"m월 d일"),양력휴일,2,FALSE),IFERROR(VLOOKUP(Text(B1372,"m월 d일"),음력휴일,2,FALSE),IFERROR(VLOOKUP(A1372,양력지정휴일,2,FALSE), IFERROR(VLOOKUP(B1372,음력지정휴일,2,FALSE), ""))))</f>
        <v/>
      </c>
      <c r="N1372" s="128"/>
      <c r="O1372" s="128" t="str">
        <f>IFERROR(VLOOKUP(N1372,연차지정일수,2,FALSE),"")</f>
        <v/>
      </c>
      <c r="P1372" s="143"/>
      <c r="Q1372" s="2"/>
    </row>
    <row r="1373">
      <c r="A1373" s="129">
        <v>45568.0</v>
      </c>
      <c r="B1373" s="129">
        <v>45536.0</v>
      </c>
      <c r="C1373" s="128">
        <v>2024.0</v>
      </c>
      <c r="D1373" s="128">
        <v>9.0</v>
      </c>
      <c r="E1373" s="128">
        <v>5.0</v>
      </c>
      <c r="F1373" s="128">
        <v>2024.0</v>
      </c>
      <c r="G1373" s="128">
        <v>10.0</v>
      </c>
      <c r="H1373" s="128">
        <v>3.0</v>
      </c>
      <c r="I1373" s="128" t="s">
        <v>162</v>
      </c>
      <c r="J1373" s="99"/>
      <c r="K1373" s="99"/>
      <c r="L1373" s="141" t="str">
        <f>IF(J1373-K1373=0,,IFERROR(K1373-J1373-휴게시간-VLOOKUP(A1373,지정휴게시간,2,FALSE),K1373-J1373-휴게시간))</f>
        <v/>
      </c>
      <c r="M1373" s="142" t="str">
        <f>IFERROR(VLOOKUP(Text(A1373,"m월 d일"),양력휴일,2,FALSE),IFERROR(VLOOKUP(Text(B1373,"m월 d일"),음력휴일,2,FALSE),IFERROR(VLOOKUP(A1373,양력지정휴일,2,FALSE), IFERROR(VLOOKUP(B1373,음력지정휴일,2,FALSE), ""))))</f>
        <v>개천절</v>
      </c>
      <c r="N1373" s="128"/>
      <c r="O1373" s="128" t="str">
        <f>IFERROR(VLOOKUP(N1373,연차지정일수,2,FALSE),"")</f>
        <v/>
      </c>
      <c r="P1373" s="143"/>
      <c r="Q1373" s="2"/>
    </row>
    <row r="1374">
      <c r="A1374" s="129">
        <v>45569.0</v>
      </c>
      <c r="B1374" s="129">
        <v>45537.0</v>
      </c>
      <c r="C1374" s="128">
        <v>2024.0</v>
      </c>
      <c r="D1374" s="128">
        <v>9.0</v>
      </c>
      <c r="E1374" s="128">
        <v>5.0</v>
      </c>
      <c r="F1374" s="128">
        <v>2024.0</v>
      </c>
      <c r="G1374" s="128">
        <v>10.0</v>
      </c>
      <c r="H1374" s="128">
        <v>4.0</v>
      </c>
      <c r="I1374" s="128" t="s">
        <v>158</v>
      </c>
      <c r="J1374" s="99"/>
      <c r="K1374" s="99"/>
      <c r="L1374" s="141" t="str">
        <f>IF(J1374-K1374=0,,IFERROR(K1374-J1374-휴게시간-VLOOKUP(A1374,지정휴게시간,2,FALSE),K1374-J1374-휴게시간))</f>
        <v/>
      </c>
      <c r="M1374" s="142" t="str">
        <f>IFERROR(VLOOKUP(Text(A1374,"m월 d일"),양력휴일,2,FALSE),IFERROR(VLOOKUP(Text(B1374,"m월 d일"),음력휴일,2,FALSE),IFERROR(VLOOKUP(A1374,양력지정휴일,2,FALSE), IFERROR(VLOOKUP(B1374,음력지정휴일,2,FALSE), ""))))</f>
        <v/>
      </c>
      <c r="N1374" s="128"/>
      <c r="O1374" s="128" t="str">
        <f>IFERROR(VLOOKUP(N1374,연차지정일수,2,FALSE),"")</f>
        <v/>
      </c>
      <c r="P1374" s="143"/>
      <c r="Q1374" s="2"/>
    </row>
    <row r="1375">
      <c r="A1375" s="129">
        <v>45570.0</v>
      </c>
      <c r="B1375" s="129">
        <v>45538.0</v>
      </c>
      <c r="C1375" s="128">
        <v>2024.0</v>
      </c>
      <c r="D1375" s="128">
        <v>9.0</v>
      </c>
      <c r="E1375" s="128">
        <v>5.0</v>
      </c>
      <c r="F1375" s="128">
        <v>2024.0</v>
      </c>
      <c r="G1375" s="128">
        <v>10.0</v>
      </c>
      <c r="H1375" s="128">
        <v>5.0</v>
      </c>
      <c r="I1375" s="128" t="s">
        <v>159</v>
      </c>
      <c r="J1375" s="99"/>
      <c r="K1375" s="99"/>
      <c r="L1375" s="141" t="str">
        <f>IF(J1375-K1375=0,,IFERROR(K1375-J1375-휴게시간-VLOOKUP(A1375,지정휴게시간,2,FALSE),K1375-J1375-휴게시간))</f>
        <v/>
      </c>
      <c r="M1375" s="142" t="str">
        <f>IFERROR(VLOOKUP(Text(A1375,"m월 d일"),양력휴일,2,FALSE),IFERROR(VLOOKUP(Text(B1375,"m월 d일"),음력휴일,2,FALSE),IFERROR(VLOOKUP(A1375,양력지정휴일,2,FALSE), IFERROR(VLOOKUP(B1375,음력지정휴일,2,FALSE), ""))))</f>
        <v/>
      </c>
      <c r="N1375" s="128"/>
      <c r="O1375" s="128" t="str">
        <f>IFERROR(VLOOKUP(N1375,연차지정일수,2,FALSE),"")</f>
        <v/>
      </c>
      <c r="P1375" s="143"/>
      <c r="Q1375" s="2"/>
    </row>
    <row r="1376">
      <c r="A1376" s="129">
        <v>45571.0</v>
      </c>
      <c r="B1376" s="129">
        <v>45539.0</v>
      </c>
      <c r="C1376" s="128">
        <v>2024.0</v>
      </c>
      <c r="D1376" s="128">
        <v>9.0</v>
      </c>
      <c r="E1376" s="128">
        <v>5.0</v>
      </c>
      <c r="F1376" s="128">
        <v>2024.0</v>
      </c>
      <c r="G1376" s="128">
        <v>10.0</v>
      </c>
      <c r="H1376" s="128">
        <v>6.0</v>
      </c>
      <c r="I1376" s="128" t="s">
        <v>156</v>
      </c>
      <c r="J1376" s="99"/>
      <c r="K1376" s="99"/>
      <c r="L1376" s="141" t="str">
        <f>IF(J1376-K1376=0,,IFERROR(K1376-J1376-휴게시간-VLOOKUP(A1376,지정휴게시간,2,FALSE),K1376-J1376-휴게시간))</f>
        <v/>
      </c>
      <c r="M1376" s="142" t="str">
        <f>IFERROR(VLOOKUP(Text(A1376,"m월 d일"),양력휴일,2,FALSE),IFERROR(VLOOKUP(Text(B1376,"m월 d일"),음력휴일,2,FALSE),IFERROR(VLOOKUP(A1376,양력지정휴일,2,FALSE), IFERROR(VLOOKUP(B1376,음력지정휴일,2,FALSE), ""))))</f>
        <v/>
      </c>
      <c r="N1376" s="128"/>
      <c r="O1376" s="128" t="str">
        <f>IFERROR(VLOOKUP(N1376,연차지정일수,2,FALSE),"")</f>
        <v/>
      </c>
      <c r="P1376" s="143"/>
      <c r="Q1376" s="2"/>
    </row>
    <row r="1377">
      <c r="A1377" s="129">
        <v>45572.0</v>
      </c>
      <c r="B1377" s="129">
        <v>45540.0</v>
      </c>
      <c r="C1377" s="128">
        <v>2024.0</v>
      </c>
      <c r="D1377" s="128">
        <v>10.0</v>
      </c>
      <c r="E1377" s="128">
        <v>1.0</v>
      </c>
      <c r="F1377" s="128">
        <v>2024.0</v>
      </c>
      <c r="G1377" s="128">
        <v>10.0</v>
      </c>
      <c r="H1377" s="128">
        <v>7.0</v>
      </c>
      <c r="I1377" s="128" t="s">
        <v>83</v>
      </c>
      <c r="J1377" s="99"/>
      <c r="K1377" s="99"/>
      <c r="L1377" s="141" t="str">
        <f>IF(J1377-K1377=0,,IFERROR(K1377-J1377-휴게시간-VLOOKUP(A1377,지정휴게시간,2,FALSE),K1377-J1377-휴게시간))</f>
        <v/>
      </c>
      <c r="M1377" s="142" t="str">
        <f>IFERROR(VLOOKUP(Text(A1377,"m월 d일"),양력휴일,2,FALSE),IFERROR(VLOOKUP(Text(B1377,"m월 d일"),음력휴일,2,FALSE),IFERROR(VLOOKUP(A1377,양력지정휴일,2,FALSE), IFERROR(VLOOKUP(B1377,음력지정휴일,2,FALSE), ""))))</f>
        <v/>
      </c>
      <c r="N1377" s="128"/>
      <c r="O1377" s="128" t="str">
        <f>IFERROR(VLOOKUP(N1377,연차지정일수,2,FALSE),"")</f>
        <v/>
      </c>
      <c r="P1377" s="143"/>
      <c r="Q1377" s="2"/>
    </row>
    <row r="1378">
      <c r="A1378" s="129">
        <v>45573.0</v>
      </c>
      <c r="B1378" s="129">
        <v>45541.0</v>
      </c>
      <c r="C1378" s="128">
        <v>2024.0</v>
      </c>
      <c r="D1378" s="128">
        <v>10.0</v>
      </c>
      <c r="E1378" s="128">
        <v>1.0</v>
      </c>
      <c r="F1378" s="128">
        <v>2024.0</v>
      </c>
      <c r="G1378" s="128">
        <v>10.0</v>
      </c>
      <c r="H1378" s="128">
        <v>8.0</v>
      </c>
      <c r="I1378" s="128" t="s">
        <v>160</v>
      </c>
      <c r="J1378" s="99"/>
      <c r="K1378" s="99"/>
      <c r="L1378" s="141" t="str">
        <f>IF(J1378-K1378=0,,IFERROR(K1378-J1378-휴게시간-VLOOKUP(A1378,지정휴게시간,2,FALSE),K1378-J1378-휴게시간))</f>
        <v/>
      </c>
      <c r="M1378" s="142" t="str">
        <f>IFERROR(VLOOKUP(Text(A1378,"m월 d일"),양력휴일,2,FALSE),IFERROR(VLOOKUP(Text(B1378,"m월 d일"),음력휴일,2,FALSE),IFERROR(VLOOKUP(A1378,양력지정휴일,2,FALSE), IFERROR(VLOOKUP(B1378,음력지정휴일,2,FALSE), ""))))</f>
        <v/>
      </c>
      <c r="N1378" s="128"/>
      <c r="O1378" s="128" t="str">
        <f>IFERROR(VLOOKUP(N1378,연차지정일수,2,FALSE),"")</f>
        <v/>
      </c>
      <c r="P1378" s="143"/>
      <c r="Q1378" s="2"/>
    </row>
    <row r="1379">
      <c r="A1379" s="129">
        <v>45574.0</v>
      </c>
      <c r="B1379" s="129">
        <v>45542.0</v>
      </c>
      <c r="C1379" s="128">
        <v>2024.0</v>
      </c>
      <c r="D1379" s="128">
        <v>10.0</v>
      </c>
      <c r="E1379" s="128">
        <v>1.0</v>
      </c>
      <c r="F1379" s="128">
        <v>2024.0</v>
      </c>
      <c r="G1379" s="128">
        <v>10.0</v>
      </c>
      <c r="H1379" s="128">
        <v>9.0</v>
      </c>
      <c r="I1379" s="128" t="s">
        <v>161</v>
      </c>
      <c r="J1379" s="99"/>
      <c r="K1379" s="99"/>
      <c r="L1379" s="141" t="str">
        <f>IF(J1379-K1379=0,,IFERROR(K1379-J1379-휴게시간-VLOOKUP(A1379,지정휴게시간,2,FALSE),K1379-J1379-휴게시간))</f>
        <v/>
      </c>
      <c r="M1379" s="142" t="str">
        <f>IFERROR(VLOOKUP(Text(A1379,"m월 d일"),양력휴일,2,FALSE),IFERROR(VLOOKUP(Text(B1379,"m월 d일"),음력휴일,2,FALSE),IFERROR(VLOOKUP(A1379,양력지정휴일,2,FALSE), IFERROR(VLOOKUP(B1379,음력지정휴일,2,FALSE), ""))))</f>
        <v>한글날</v>
      </c>
      <c r="N1379" s="128"/>
      <c r="O1379" s="128" t="str">
        <f>IFERROR(VLOOKUP(N1379,연차지정일수,2,FALSE),"")</f>
        <v/>
      </c>
      <c r="P1379" s="143"/>
      <c r="Q1379" s="2"/>
    </row>
    <row r="1380">
      <c r="A1380" s="129">
        <v>45575.0</v>
      </c>
      <c r="B1380" s="129">
        <v>45543.0</v>
      </c>
      <c r="C1380" s="128">
        <v>2024.0</v>
      </c>
      <c r="D1380" s="128">
        <v>10.0</v>
      </c>
      <c r="E1380" s="128">
        <v>1.0</v>
      </c>
      <c r="F1380" s="128">
        <v>2024.0</v>
      </c>
      <c r="G1380" s="128">
        <v>10.0</v>
      </c>
      <c r="H1380" s="128">
        <v>10.0</v>
      </c>
      <c r="I1380" s="128" t="s">
        <v>162</v>
      </c>
      <c r="J1380" s="99"/>
      <c r="K1380" s="99"/>
      <c r="L1380" s="141" t="str">
        <f>IF(J1380-K1380=0,,IFERROR(K1380-J1380-휴게시간-VLOOKUP(A1380,지정휴게시간,2,FALSE),K1380-J1380-휴게시간))</f>
        <v/>
      </c>
      <c r="M1380" s="142" t="str">
        <f>IFERROR(VLOOKUP(Text(A1380,"m월 d일"),양력휴일,2,FALSE),IFERROR(VLOOKUP(Text(B1380,"m월 d일"),음력휴일,2,FALSE),IFERROR(VLOOKUP(A1380,양력지정휴일,2,FALSE), IFERROR(VLOOKUP(B1380,음력지정휴일,2,FALSE), ""))))</f>
        <v/>
      </c>
      <c r="N1380" s="128"/>
      <c r="O1380" s="128" t="str">
        <f>IFERROR(VLOOKUP(N1380,연차지정일수,2,FALSE),"")</f>
        <v/>
      </c>
      <c r="P1380" s="143"/>
      <c r="Q1380" s="2"/>
    </row>
    <row r="1381">
      <c r="A1381" s="129">
        <v>45576.0</v>
      </c>
      <c r="B1381" s="129">
        <v>45544.0</v>
      </c>
      <c r="C1381" s="128">
        <v>2024.0</v>
      </c>
      <c r="D1381" s="128">
        <v>10.0</v>
      </c>
      <c r="E1381" s="128">
        <v>1.0</v>
      </c>
      <c r="F1381" s="128">
        <v>2024.0</v>
      </c>
      <c r="G1381" s="128">
        <v>10.0</v>
      </c>
      <c r="H1381" s="128">
        <v>11.0</v>
      </c>
      <c r="I1381" s="128" t="s">
        <v>158</v>
      </c>
      <c r="J1381" s="99"/>
      <c r="K1381" s="99"/>
      <c r="L1381" s="141" t="str">
        <f>IF(J1381-K1381=0,,IFERROR(K1381-J1381-휴게시간-VLOOKUP(A1381,지정휴게시간,2,FALSE),K1381-J1381-휴게시간))</f>
        <v/>
      </c>
      <c r="M1381" s="142" t="str">
        <f>IFERROR(VLOOKUP(Text(A1381,"m월 d일"),양력휴일,2,FALSE),IFERROR(VLOOKUP(Text(B1381,"m월 d일"),음력휴일,2,FALSE),IFERROR(VLOOKUP(A1381,양력지정휴일,2,FALSE), IFERROR(VLOOKUP(B1381,음력지정휴일,2,FALSE), ""))))</f>
        <v/>
      </c>
      <c r="N1381" s="128"/>
      <c r="O1381" s="128" t="str">
        <f>IFERROR(VLOOKUP(N1381,연차지정일수,2,FALSE),"")</f>
        <v/>
      </c>
      <c r="P1381" s="143"/>
      <c r="Q1381" s="2"/>
    </row>
    <row r="1382">
      <c r="A1382" s="129">
        <v>45577.0</v>
      </c>
      <c r="B1382" s="129">
        <v>45545.0</v>
      </c>
      <c r="C1382" s="128">
        <v>2024.0</v>
      </c>
      <c r="D1382" s="128">
        <v>10.0</v>
      </c>
      <c r="E1382" s="128">
        <v>1.0</v>
      </c>
      <c r="F1382" s="128">
        <v>2024.0</v>
      </c>
      <c r="G1382" s="128">
        <v>10.0</v>
      </c>
      <c r="H1382" s="128">
        <v>12.0</v>
      </c>
      <c r="I1382" s="128" t="s">
        <v>159</v>
      </c>
      <c r="J1382" s="99"/>
      <c r="K1382" s="99"/>
      <c r="L1382" s="141" t="str">
        <f>IF(J1382-K1382=0,,IFERROR(K1382-J1382-휴게시간-VLOOKUP(A1382,지정휴게시간,2,FALSE),K1382-J1382-휴게시간))</f>
        <v/>
      </c>
      <c r="M1382" s="142" t="str">
        <f>IFERROR(VLOOKUP(Text(A1382,"m월 d일"),양력휴일,2,FALSE),IFERROR(VLOOKUP(Text(B1382,"m월 d일"),음력휴일,2,FALSE),IFERROR(VLOOKUP(A1382,양력지정휴일,2,FALSE), IFERROR(VLOOKUP(B1382,음력지정휴일,2,FALSE), ""))))</f>
        <v/>
      </c>
      <c r="N1382" s="128"/>
      <c r="O1382" s="128" t="str">
        <f>IFERROR(VLOOKUP(N1382,연차지정일수,2,FALSE),"")</f>
        <v/>
      </c>
      <c r="P1382" s="143"/>
      <c r="Q1382" s="2"/>
    </row>
    <row r="1383">
      <c r="A1383" s="129">
        <v>45578.0</v>
      </c>
      <c r="B1383" s="129">
        <v>45546.0</v>
      </c>
      <c r="C1383" s="128">
        <v>2024.0</v>
      </c>
      <c r="D1383" s="128">
        <v>10.0</v>
      </c>
      <c r="E1383" s="128">
        <v>1.0</v>
      </c>
      <c r="F1383" s="128">
        <v>2024.0</v>
      </c>
      <c r="G1383" s="128">
        <v>10.0</v>
      </c>
      <c r="H1383" s="128">
        <v>13.0</v>
      </c>
      <c r="I1383" s="128" t="s">
        <v>156</v>
      </c>
      <c r="J1383" s="99"/>
      <c r="K1383" s="99"/>
      <c r="L1383" s="141" t="str">
        <f>IF(J1383-K1383=0,,IFERROR(K1383-J1383-휴게시간-VLOOKUP(A1383,지정휴게시간,2,FALSE),K1383-J1383-휴게시간))</f>
        <v/>
      </c>
      <c r="M1383" s="142" t="str">
        <f>IFERROR(VLOOKUP(Text(A1383,"m월 d일"),양력휴일,2,FALSE),IFERROR(VLOOKUP(Text(B1383,"m월 d일"),음력휴일,2,FALSE),IFERROR(VLOOKUP(A1383,양력지정휴일,2,FALSE), IFERROR(VLOOKUP(B1383,음력지정휴일,2,FALSE), ""))))</f>
        <v/>
      </c>
      <c r="N1383" s="128"/>
      <c r="O1383" s="128" t="str">
        <f>IFERROR(VLOOKUP(N1383,연차지정일수,2,FALSE),"")</f>
        <v/>
      </c>
      <c r="P1383" s="143"/>
      <c r="Q1383" s="2"/>
    </row>
    <row r="1384">
      <c r="A1384" s="129">
        <v>45579.0</v>
      </c>
      <c r="B1384" s="129">
        <v>45547.0</v>
      </c>
      <c r="C1384" s="128">
        <v>2024.0</v>
      </c>
      <c r="D1384" s="128">
        <v>10.0</v>
      </c>
      <c r="E1384" s="128">
        <v>2.0</v>
      </c>
      <c r="F1384" s="128">
        <v>2024.0</v>
      </c>
      <c r="G1384" s="128">
        <v>10.0</v>
      </c>
      <c r="H1384" s="128">
        <v>14.0</v>
      </c>
      <c r="I1384" s="128" t="s">
        <v>83</v>
      </c>
      <c r="J1384" s="99"/>
      <c r="K1384" s="99"/>
      <c r="L1384" s="141" t="str">
        <f>IF(J1384-K1384=0,,IFERROR(K1384-J1384-휴게시간-VLOOKUP(A1384,지정휴게시간,2,FALSE),K1384-J1384-휴게시간))</f>
        <v/>
      </c>
      <c r="M1384" s="142" t="str">
        <f>IFERROR(VLOOKUP(Text(A1384,"m월 d일"),양력휴일,2,FALSE),IFERROR(VLOOKUP(Text(B1384,"m월 d일"),음력휴일,2,FALSE),IFERROR(VLOOKUP(A1384,양력지정휴일,2,FALSE), IFERROR(VLOOKUP(B1384,음력지정휴일,2,FALSE), ""))))</f>
        <v/>
      </c>
      <c r="N1384" s="128"/>
      <c r="O1384" s="128" t="str">
        <f>IFERROR(VLOOKUP(N1384,연차지정일수,2,FALSE),"")</f>
        <v/>
      </c>
      <c r="P1384" s="143"/>
      <c r="Q1384" s="2"/>
    </row>
    <row r="1385">
      <c r="A1385" s="129">
        <v>45580.0</v>
      </c>
      <c r="B1385" s="129">
        <v>45548.0</v>
      </c>
      <c r="C1385" s="128">
        <v>2024.0</v>
      </c>
      <c r="D1385" s="128">
        <v>10.0</v>
      </c>
      <c r="E1385" s="128">
        <v>2.0</v>
      </c>
      <c r="F1385" s="128">
        <v>2024.0</v>
      </c>
      <c r="G1385" s="128">
        <v>10.0</v>
      </c>
      <c r="H1385" s="128">
        <v>15.0</v>
      </c>
      <c r="I1385" s="128" t="s">
        <v>160</v>
      </c>
      <c r="J1385" s="99"/>
      <c r="K1385" s="99"/>
      <c r="L1385" s="141" t="str">
        <f>IF(J1385-K1385=0,,IFERROR(K1385-J1385-휴게시간-VLOOKUP(A1385,지정휴게시간,2,FALSE),K1385-J1385-휴게시간))</f>
        <v/>
      </c>
      <c r="M1385" s="142" t="str">
        <f>IFERROR(VLOOKUP(Text(A1385,"m월 d일"),양력휴일,2,FALSE),IFERROR(VLOOKUP(Text(B1385,"m월 d일"),음력휴일,2,FALSE),IFERROR(VLOOKUP(A1385,양력지정휴일,2,FALSE), IFERROR(VLOOKUP(B1385,음력지정휴일,2,FALSE), ""))))</f>
        <v/>
      </c>
      <c r="N1385" s="128"/>
      <c r="O1385" s="128" t="str">
        <f>IFERROR(VLOOKUP(N1385,연차지정일수,2,FALSE),"")</f>
        <v/>
      </c>
      <c r="P1385" s="143"/>
      <c r="Q1385" s="2"/>
    </row>
    <row r="1386">
      <c r="A1386" s="129">
        <v>45581.0</v>
      </c>
      <c r="B1386" s="129">
        <v>45549.0</v>
      </c>
      <c r="C1386" s="128">
        <v>2024.0</v>
      </c>
      <c r="D1386" s="128">
        <v>10.0</v>
      </c>
      <c r="E1386" s="128">
        <v>2.0</v>
      </c>
      <c r="F1386" s="128">
        <v>2024.0</v>
      </c>
      <c r="G1386" s="128">
        <v>10.0</v>
      </c>
      <c r="H1386" s="128">
        <v>16.0</v>
      </c>
      <c r="I1386" s="128" t="s">
        <v>161</v>
      </c>
      <c r="J1386" s="99"/>
      <c r="K1386" s="99"/>
      <c r="L1386" s="141" t="str">
        <f>IF(J1386-K1386=0,,IFERROR(K1386-J1386-휴게시간-VLOOKUP(A1386,지정휴게시간,2,FALSE),K1386-J1386-휴게시간))</f>
        <v/>
      </c>
      <c r="M1386" s="142" t="str">
        <f>IFERROR(VLOOKUP(Text(A1386,"m월 d일"),양력휴일,2,FALSE),IFERROR(VLOOKUP(Text(B1386,"m월 d일"),음력휴일,2,FALSE),IFERROR(VLOOKUP(A1386,양력지정휴일,2,FALSE), IFERROR(VLOOKUP(B1386,음력지정휴일,2,FALSE), ""))))</f>
        <v/>
      </c>
      <c r="N1386" s="128"/>
      <c r="O1386" s="128" t="str">
        <f>IFERROR(VLOOKUP(N1386,연차지정일수,2,FALSE),"")</f>
        <v/>
      </c>
      <c r="P1386" s="143"/>
      <c r="Q1386" s="2"/>
    </row>
    <row r="1387">
      <c r="A1387" s="129">
        <v>45582.0</v>
      </c>
      <c r="B1387" s="129">
        <v>45550.0</v>
      </c>
      <c r="C1387" s="128">
        <v>2024.0</v>
      </c>
      <c r="D1387" s="128">
        <v>10.0</v>
      </c>
      <c r="E1387" s="128">
        <v>2.0</v>
      </c>
      <c r="F1387" s="128">
        <v>2024.0</v>
      </c>
      <c r="G1387" s="128">
        <v>10.0</v>
      </c>
      <c r="H1387" s="128">
        <v>17.0</v>
      </c>
      <c r="I1387" s="128" t="s">
        <v>162</v>
      </c>
      <c r="J1387" s="99"/>
      <c r="K1387" s="99"/>
      <c r="L1387" s="141" t="str">
        <f>IF(J1387-K1387=0,,IFERROR(K1387-J1387-휴게시간-VLOOKUP(A1387,지정휴게시간,2,FALSE),K1387-J1387-휴게시간))</f>
        <v/>
      </c>
      <c r="M1387" s="142" t="str">
        <f>IFERROR(VLOOKUP(Text(A1387,"m월 d일"),양력휴일,2,FALSE),IFERROR(VLOOKUP(Text(B1387,"m월 d일"),음력휴일,2,FALSE),IFERROR(VLOOKUP(A1387,양력지정휴일,2,FALSE), IFERROR(VLOOKUP(B1387,음력지정휴일,2,FALSE), ""))))</f>
        <v/>
      </c>
      <c r="N1387" s="128"/>
      <c r="O1387" s="128" t="str">
        <f>IFERROR(VLOOKUP(N1387,연차지정일수,2,FALSE),"")</f>
        <v/>
      </c>
      <c r="P1387" s="143"/>
      <c r="Q1387" s="2"/>
    </row>
    <row r="1388">
      <c r="A1388" s="129">
        <v>45583.0</v>
      </c>
      <c r="B1388" s="129">
        <v>45551.0</v>
      </c>
      <c r="C1388" s="128">
        <v>2024.0</v>
      </c>
      <c r="D1388" s="128">
        <v>10.0</v>
      </c>
      <c r="E1388" s="128">
        <v>2.0</v>
      </c>
      <c r="F1388" s="128">
        <v>2024.0</v>
      </c>
      <c r="G1388" s="128">
        <v>10.0</v>
      </c>
      <c r="H1388" s="128">
        <v>18.0</v>
      </c>
      <c r="I1388" s="128" t="s">
        <v>158</v>
      </c>
      <c r="J1388" s="99"/>
      <c r="K1388" s="99"/>
      <c r="L1388" s="141" t="str">
        <f>IF(J1388-K1388=0,,IFERROR(K1388-J1388-휴게시간-VLOOKUP(A1388,지정휴게시간,2,FALSE),K1388-J1388-휴게시간))</f>
        <v/>
      </c>
      <c r="M1388" s="142" t="str">
        <f>IFERROR(VLOOKUP(Text(A1388,"m월 d일"),양력휴일,2,FALSE),IFERROR(VLOOKUP(Text(B1388,"m월 d일"),음력휴일,2,FALSE),IFERROR(VLOOKUP(A1388,양력지정휴일,2,FALSE), IFERROR(VLOOKUP(B1388,음력지정휴일,2,FALSE), ""))))</f>
        <v/>
      </c>
      <c r="N1388" s="128"/>
      <c r="O1388" s="128" t="str">
        <f>IFERROR(VLOOKUP(N1388,연차지정일수,2,FALSE),"")</f>
        <v/>
      </c>
      <c r="P1388" s="143"/>
      <c r="Q1388" s="2"/>
    </row>
    <row r="1389">
      <c r="A1389" s="129">
        <v>45584.0</v>
      </c>
      <c r="B1389" s="129">
        <v>45552.0</v>
      </c>
      <c r="C1389" s="128">
        <v>2024.0</v>
      </c>
      <c r="D1389" s="128">
        <v>10.0</v>
      </c>
      <c r="E1389" s="128">
        <v>2.0</v>
      </c>
      <c r="F1389" s="128">
        <v>2024.0</v>
      </c>
      <c r="G1389" s="128">
        <v>10.0</v>
      </c>
      <c r="H1389" s="128">
        <v>19.0</v>
      </c>
      <c r="I1389" s="128" t="s">
        <v>159</v>
      </c>
      <c r="J1389" s="99"/>
      <c r="K1389" s="99"/>
      <c r="L1389" s="141" t="str">
        <f>IF(J1389-K1389=0,,IFERROR(K1389-J1389-휴게시간-VLOOKUP(A1389,지정휴게시간,2,FALSE),K1389-J1389-휴게시간))</f>
        <v/>
      </c>
      <c r="M1389" s="142" t="str">
        <f>IFERROR(VLOOKUP(Text(A1389,"m월 d일"),양력휴일,2,FALSE),IFERROR(VLOOKUP(Text(B1389,"m월 d일"),음력휴일,2,FALSE),IFERROR(VLOOKUP(A1389,양력지정휴일,2,FALSE), IFERROR(VLOOKUP(B1389,음력지정휴일,2,FALSE), ""))))</f>
        <v/>
      </c>
      <c r="N1389" s="128"/>
      <c r="O1389" s="128" t="str">
        <f>IFERROR(VLOOKUP(N1389,연차지정일수,2,FALSE),"")</f>
        <v/>
      </c>
      <c r="P1389" s="143"/>
      <c r="Q1389" s="2"/>
    </row>
    <row r="1390">
      <c r="A1390" s="129">
        <v>45585.0</v>
      </c>
      <c r="B1390" s="129">
        <v>45553.0</v>
      </c>
      <c r="C1390" s="128">
        <v>2024.0</v>
      </c>
      <c r="D1390" s="128">
        <v>10.0</v>
      </c>
      <c r="E1390" s="128">
        <v>2.0</v>
      </c>
      <c r="F1390" s="128">
        <v>2024.0</v>
      </c>
      <c r="G1390" s="128">
        <v>10.0</v>
      </c>
      <c r="H1390" s="128">
        <v>20.0</v>
      </c>
      <c r="I1390" s="128" t="s">
        <v>156</v>
      </c>
      <c r="J1390" s="99"/>
      <c r="K1390" s="99"/>
      <c r="L1390" s="141" t="str">
        <f>IF(J1390-K1390=0,,IFERROR(K1390-J1390-휴게시간-VLOOKUP(A1390,지정휴게시간,2,FALSE),K1390-J1390-휴게시간))</f>
        <v/>
      </c>
      <c r="M1390" s="142" t="str">
        <f>IFERROR(VLOOKUP(Text(A1390,"m월 d일"),양력휴일,2,FALSE),IFERROR(VLOOKUP(Text(B1390,"m월 d일"),음력휴일,2,FALSE),IFERROR(VLOOKUP(A1390,양력지정휴일,2,FALSE), IFERROR(VLOOKUP(B1390,음력지정휴일,2,FALSE), ""))))</f>
        <v/>
      </c>
      <c r="N1390" s="128"/>
      <c r="O1390" s="128" t="str">
        <f>IFERROR(VLOOKUP(N1390,연차지정일수,2,FALSE),"")</f>
        <v/>
      </c>
      <c r="P1390" s="143"/>
      <c r="Q1390" s="2"/>
    </row>
    <row r="1391">
      <c r="A1391" s="129">
        <v>45586.0</v>
      </c>
      <c r="B1391" s="129">
        <v>45554.0</v>
      </c>
      <c r="C1391" s="128">
        <v>2024.0</v>
      </c>
      <c r="D1391" s="128">
        <v>10.0</v>
      </c>
      <c r="E1391" s="128">
        <v>3.0</v>
      </c>
      <c r="F1391" s="128">
        <v>2024.0</v>
      </c>
      <c r="G1391" s="128">
        <v>10.0</v>
      </c>
      <c r="H1391" s="128">
        <v>21.0</v>
      </c>
      <c r="I1391" s="128" t="s">
        <v>83</v>
      </c>
      <c r="J1391" s="99"/>
      <c r="K1391" s="99"/>
      <c r="L1391" s="141" t="str">
        <f>IF(J1391-K1391=0,,IFERROR(K1391-J1391-휴게시간-VLOOKUP(A1391,지정휴게시간,2,FALSE),K1391-J1391-휴게시간))</f>
        <v/>
      </c>
      <c r="M1391" s="142" t="str">
        <f>IFERROR(VLOOKUP(Text(A1391,"m월 d일"),양력휴일,2,FALSE),IFERROR(VLOOKUP(Text(B1391,"m월 d일"),음력휴일,2,FALSE),IFERROR(VLOOKUP(A1391,양력지정휴일,2,FALSE), IFERROR(VLOOKUP(B1391,음력지정휴일,2,FALSE), ""))))</f>
        <v/>
      </c>
      <c r="N1391" s="128"/>
      <c r="O1391" s="128" t="str">
        <f>IFERROR(VLOOKUP(N1391,연차지정일수,2,FALSE),"")</f>
        <v/>
      </c>
      <c r="P1391" s="143"/>
      <c r="Q1391" s="2"/>
    </row>
    <row r="1392">
      <c r="A1392" s="129">
        <v>45587.0</v>
      </c>
      <c r="B1392" s="129">
        <v>45555.0</v>
      </c>
      <c r="C1392" s="128">
        <v>2024.0</v>
      </c>
      <c r="D1392" s="128">
        <v>10.0</v>
      </c>
      <c r="E1392" s="128">
        <v>3.0</v>
      </c>
      <c r="F1392" s="128">
        <v>2024.0</v>
      </c>
      <c r="G1392" s="128">
        <v>10.0</v>
      </c>
      <c r="H1392" s="128">
        <v>22.0</v>
      </c>
      <c r="I1392" s="128" t="s">
        <v>160</v>
      </c>
      <c r="J1392" s="99"/>
      <c r="K1392" s="99"/>
      <c r="L1392" s="141" t="str">
        <f>IF(J1392-K1392=0,,IFERROR(K1392-J1392-휴게시간-VLOOKUP(A1392,지정휴게시간,2,FALSE),K1392-J1392-휴게시간))</f>
        <v/>
      </c>
      <c r="M1392" s="142" t="str">
        <f>IFERROR(VLOOKUP(Text(A1392,"m월 d일"),양력휴일,2,FALSE),IFERROR(VLOOKUP(Text(B1392,"m월 d일"),음력휴일,2,FALSE),IFERROR(VLOOKUP(A1392,양력지정휴일,2,FALSE), IFERROR(VLOOKUP(B1392,음력지정휴일,2,FALSE), ""))))</f>
        <v/>
      </c>
      <c r="N1392" s="128"/>
      <c r="O1392" s="128" t="str">
        <f>IFERROR(VLOOKUP(N1392,연차지정일수,2,FALSE),"")</f>
        <v/>
      </c>
      <c r="P1392" s="143"/>
      <c r="Q1392" s="2"/>
    </row>
    <row r="1393">
      <c r="A1393" s="129">
        <v>45588.0</v>
      </c>
      <c r="B1393" s="129">
        <v>45556.0</v>
      </c>
      <c r="C1393" s="128">
        <v>2024.0</v>
      </c>
      <c r="D1393" s="128">
        <v>10.0</v>
      </c>
      <c r="E1393" s="128">
        <v>3.0</v>
      </c>
      <c r="F1393" s="128">
        <v>2024.0</v>
      </c>
      <c r="G1393" s="128">
        <v>10.0</v>
      </c>
      <c r="H1393" s="128">
        <v>23.0</v>
      </c>
      <c r="I1393" s="128" t="s">
        <v>161</v>
      </c>
      <c r="J1393" s="99"/>
      <c r="K1393" s="99"/>
      <c r="L1393" s="141" t="str">
        <f>IF(J1393-K1393=0,,IFERROR(K1393-J1393-휴게시간-VLOOKUP(A1393,지정휴게시간,2,FALSE),K1393-J1393-휴게시간))</f>
        <v/>
      </c>
      <c r="M1393" s="142" t="str">
        <f>IFERROR(VLOOKUP(Text(A1393,"m월 d일"),양력휴일,2,FALSE),IFERROR(VLOOKUP(Text(B1393,"m월 d일"),음력휴일,2,FALSE),IFERROR(VLOOKUP(A1393,양력지정휴일,2,FALSE), IFERROR(VLOOKUP(B1393,음력지정휴일,2,FALSE), ""))))</f>
        <v/>
      </c>
      <c r="N1393" s="128"/>
      <c r="O1393" s="128" t="str">
        <f>IFERROR(VLOOKUP(N1393,연차지정일수,2,FALSE),"")</f>
        <v/>
      </c>
      <c r="P1393" s="143"/>
      <c r="Q1393" s="2"/>
    </row>
    <row r="1394">
      <c r="A1394" s="129">
        <v>45589.0</v>
      </c>
      <c r="B1394" s="129">
        <v>45557.0</v>
      </c>
      <c r="C1394" s="128">
        <v>2024.0</v>
      </c>
      <c r="D1394" s="128">
        <v>10.0</v>
      </c>
      <c r="E1394" s="128">
        <v>3.0</v>
      </c>
      <c r="F1394" s="128">
        <v>2024.0</v>
      </c>
      <c r="G1394" s="128">
        <v>10.0</v>
      </c>
      <c r="H1394" s="128">
        <v>24.0</v>
      </c>
      <c r="I1394" s="128" t="s">
        <v>162</v>
      </c>
      <c r="J1394" s="99"/>
      <c r="K1394" s="99"/>
      <c r="L1394" s="141" t="str">
        <f>IF(J1394-K1394=0,,IFERROR(K1394-J1394-휴게시간-VLOOKUP(A1394,지정휴게시간,2,FALSE),K1394-J1394-휴게시간))</f>
        <v/>
      </c>
      <c r="M1394" s="142" t="str">
        <f>IFERROR(VLOOKUP(Text(A1394,"m월 d일"),양력휴일,2,FALSE),IFERROR(VLOOKUP(Text(B1394,"m월 d일"),음력휴일,2,FALSE),IFERROR(VLOOKUP(A1394,양력지정휴일,2,FALSE), IFERROR(VLOOKUP(B1394,음력지정휴일,2,FALSE), ""))))</f>
        <v/>
      </c>
      <c r="N1394" s="128"/>
      <c r="O1394" s="128" t="str">
        <f>IFERROR(VLOOKUP(N1394,연차지정일수,2,FALSE),"")</f>
        <v/>
      </c>
      <c r="P1394" s="143"/>
      <c r="Q1394" s="2"/>
    </row>
    <row r="1395">
      <c r="A1395" s="129">
        <v>45590.0</v>
      </c>
      <c r="B1395" s="129">
        <v>45558.0</v>
      </c>
      <c r="C1395" s="128">
        <v>2024.0</v>
      </c>
      <c r="D1395" s="128">
        <v>10.0</v>
      </c>
      <c r="E1395" s="128">
        <v>3.0</v>
      </c>
      <c r="F1395" s="128">
        <v>2024.0</v>
      </c>
      <c r="G1395" s="128">
        <v>10.0</v>
      </c>
      <c r="H1395" s="128">
        <v>25.0</v>
      </c>
      <c r="I1395" s="128" t="s">
        <v>158</v>
      </c>
      <c r="J1395" s="99"/>
      <c r="K1395" s="99"/>
      <c r="L1395" s="141" t="str">
        <f>IF(J1395-K1395=0,,IFERROR(K1395-J1395-휴게시간-VLOOKUP(A1395,지정휴게시간,2,FALSE),K1395-J1395-휴게시간))</f>
        <v/>
      </c>
      <c r="M1395" s="142" t="str">
        <f>IFERROR(VLOOKUP(Text(A1395,"m월 d일"),양력휴일,2,FALSE),IFERROR(VLOOKUP(Text(B1395,"m월 d일"),음력휴일,2,FALSE),IFERROR(VLOOKUP(A1395,양력지정휴일,2,FALSE), IFERROR(VLOOKUP(B1395,음력지정휴일,2,FALSE), ""))))</f>
        <v/>
      </c>
      <c r="N1395" s="128"/>
      <c r="O1395" s="128" t="str">
        <f>IFERROR(VLOOKUP(N1395,연차지정일수,2,FALSE),"")</f>
        <v/>
      </c>
      <c r="P1395" s="143"/>
      <c r="Q1395" s="2"/>
    </row>
    <row r="1396">
      <c r="A1396" s="129">
        <v>45591.0</v>
      </c>
      <c r="B1396" s="129">
        <v>45559.0</v>
      </c>
      <c r="C1396" s="128">
        <v>2024.0</v>
      </c>
      <c r="D1396" s="128">
        <v>10.0</v>
      </c>
      <c r="E1396" s="128">
        <v>3.0</v>
      </c>
      <c r="F1396" s="128">
        <v>2024.0</v>
      </c>
      <c r="G1396" s="128">
        <v>10.0</v>
      </c>
      <c r="H1396" s="128">
        <v>26.0</v>
      </c>
      <c r="I1396" s="128" t="s">
        <v>159</v>
      </c>
      <c r="J1396" s="99"/>
      <c r="K1396" s="99"/>
      <c r="L1396" s="141" t="str">
        <f>IF(J1396-K1396=0,,IFERROR(K1396-J1396-휴게시간-VLOOKUP(A1396,지정휴게시간,2,FALSE),K1396-J1396-휴게시간))</f>
        <v/>
      </c>
      <c r="M1396" s="142" t="str">
        <f>IFERROR(VLOOKUP(Text(A1396,"m월 d일"),양력휴일,2,FALSE),IFERROR(VLOOKUP(Text(B1396,"m월 d일"),음력휴일,2,FALSE),IFERROR(VLOOKUP(A1396,양력지정휴일,2,FALSE), IFERROR(VLOOKUP(B1396,음력지정휴일,2,FALSE), ""))))</f>
        <v/>
      </c>
      <c r="N1396" s="128"/>
      <c r="O1396" s="128" t="str">
        <f>IFERROR(VLOOKUP(N1396,연차지정일수,2,FALSE),"")</f>
        <v/>
      </c>
      <c r="P1396" s="143"/>
      <c r="Q1396" s="2"/>
    </row>
    <row r="1397">
      <c r="A1397" s="129">
        <v>45592.0</v>
      </c>
      <c r="B1397" s="129">
        <v>45560.0</v>
      </c>
      <c r="C1397" s="128">
        <v>2024.0</v>
      </c>
      <c r="D1397" s="128">
        <v>10.0</v>
      </c>
      <c r="E1397" s="128">
        <v>3.0</v>
      </c>
      <c r="F1397" s="128">
        <v>2024.0</v>
      </c>
      <c r="G1397" s="128">
        <v>10.0</v>
      </c>
      <c r="H1397" s="128">
        <v>27.0</v>
      </c>
      <c r="I1397" s="128" t="s">
        <v>156</v>
      </c>
      <c r="J1397" s="99"/>
      <c r="K1397" s="99"/>
      <c r="L1397" s="141" t="str">
        <f>IF(J1397-K1397=0,,IFERROR(K1397-J1397-휴게시간-VLOOKUP(A1397,지정휴게시간,2,FALSE),K1397-J1397-휴게시간))</f>
        <v/>
      </c>
      <c r="M1397" s="142" t="str">
        <f>IFERROR(VLOOKUP(Text(A1397,"m월 d일"),양력휴일,2,FALSE),IFERROR(VLOOKUP(Text(B1397,"m월 d일"),음력휴일,2,FALSE),IFERROR(VLOOKUP(A1397,양력지정휴일,2,FALSE), IFERROR(VLOOKUP(B1397,음력지정휴일,2,FALSE), ""))))</f>
        <v/>
      </c>
      <c r="N1397" s="128"/>
      <c r="O1397" s="128" t="str">
        <f>IFERROR(VLOOKUP(N1397,연차지정일수,2,FALSE),"")</f>
        <v/>
      </c>
      <c r="P1397" s="143"/>
      <c r="Q1397" s="2"/>
    </row>
    <row r="1398">
      <c r="A1398" s="129">
        <v>45593.0</v>
      </c>
      <c r="B1398" s="129">
        <v>45561.0</v>
      </c>
      <c r="C1398" s="128">
        <v>2024.0</v>
      </c>
      <c r="D1398" s="128">
        <v>10.0</v>
      </c>
      <c r="E1398" s="128">
        <v>4.0</v>
      </c>
      <c r="F1398" s="128">
        <v>2024.0</v>
      </c>
      <c r="G1398" s="128">
        <v>10.0</v>
      </c>
      <c r="H1398" s="128">
        <v>28.0</v>
      </c>
      <c r="I1398" s="128" t="s">
        <v>83</v>
      </c>
      <c r="J1398" s="99"/>
      <c r="K1398" s="99"/>
      <c r="L1398" s="141" t="str">
        <f>IF(J1398-K1398=0,,IFERROR(K1398-J1398-휴게시간-VLOOKUP(A1398,지정휴게시간,2,FALSE),K1398-J1398-휴게시간))</f>
        <v/>
      </c>
      <c r="M1398" s="142" t="str">
        <f>IFERROR(VLOOKUP(Text(A1398,"m월 d일"),양력휴일,2,FALSE),IFERROR(VLOOKUP(Text(B1398,"m월 d일"),음력휴일,2,FALSE),IFERROR(VLOOKUP(A1398,양력지정휴일,2,FALSE), IFERROR(VLOOKUP(B1398,음력지정휴일,2,FALSE), ""))))</f>
        <v/>
      </c>
      <c r="N1398" s="128"/>
      <c r="O1398" s="128" t="str">
        <f>IFERROR(VLOOKUP(N1398,연차지정일수,2,FALSE),"")</f>
        <v/>
      </c>
      <c r="P1398" s="143"/>
      <c r="Q1398" s="2"/>
    </row>
    <row r="1399">
      <c r="A1399" s="129">
        <v>45594.0</v>
      </c>
      <c r="B1399" s="129">
        <v>45562.0</v>
      </c>
      <c r="C1399" s="128">
        <v>2024.0</v>
      </c>
      <c r="D1399" s="128">
        <v>10.0</v>
      </c>
      <c r="E1399" s="128">
        <v>4.0</v>
      </c>
      <c r="F1399" s="128">
        <v>2024.0</v>
      </c>
      <c r="G1399" s="128">
        <v>10.0</v>
      </c>
      <c r="H1399" s="128">
        <v>29.0</v>
      </c>
      <c r="I1399" s="128" t="s">
        <v>160</v>
      </c>
      <c r="J1399" s="99"/>
      <c r="K1399" s="99"/>
      <c r="L1399" s="141" t="str">
        <f>IF(J1399-K1399=0,,IFERROR(K1399-J1399-휴게시간-VLOOKUP(A1399,지정휴게시간,2,FALSE),K1399-J1399-휴게시간))</f>
        <v/>
      </c>
      <c r="M1399" s="142" t="str">
        <f>IFERROR(VLOOKUP(Text(A1399,"m월 d일"),양력휴일,2,FALSE),IFERROR(VLOOKUP(Text(B1399,"m월 d일"),음력휴일,2,FALSE),IFERROR(VLOOKUP(A1399,양력지정휴일,2,FALSE), IFERROR(VLOOKUP(B1399,음력지정휴일,2,FALSE), ""))))</f>
        <v/>
      </c>
      <c r="N1399" s="128"/>
      <c r="O1399" s="128" t="str">
        <f>IFERROR(VLOOKUP(N1399,연차지정일수,2,FALSE),"")</f>
        <v/>
      </c>
      <c r="P1399" s="143"/>
      <c r="Q1399" s="2"/>
    </row>
    <row r="1400">
      <c r="A1400" s="129">
        <v>45595.0</v>
      </c>
      <c r="B1400" s="129">
        <v>45563.0</v>
      </c>
      <c r="C1400" s="128">
        <v>2024.0</v>
      </c>
      <c r="D1400" s="128">
        <v>10.0</v>
      </c>
      <c r="E1400" s="128">
        <v>4.0</v>
      </c>
      <c r="F1400" s="128">
        <v>2024.0</v>
      </c>
      <c r="G1400" s="128">
        <v>10.0</v>
      </c>
      <c r="H1400" s="128">
        <v>30.0</v>
      </c>
      <c r="I1400" s="128" t="s">
        <v>161</v>
      </c>
      <c r="J1400" s="99"/>
      <c r="K1400" s="99"/>
      <c r="L1400" s="141" t="str">
        <f>IF(J1400-K1400=0,,IFERROR(K1400-J1400-휴게시간-VLOOKUP(A1400,지정휴게시간,2,FALSE),K1400-J1400-휴게시간))</f>
        <v/>
      </c>
      <c r="M1400" s="142" t="str">
        <f>IFERROR(VLOOKUP(Text(A1400,"m월 d일"),양력휴일,2,FALSE),IFERROR(VLOOKUP(Text(B1400,"m월 d일"),음력휴일,2,FALSE),IFERROR(VLOOKUP(A1400,양력지정휴일,2,FALSE), IFERROR(VLOOKUP(B1400,음력지정휴일,2,FALSE), ""))))</f>
        <v/>
      </c>
      <c r="N1400" s="128"/>
      <c r="O1400" s="128" t="str">
        <f>IFERROR(VLOOKUP(N1400,연차지정일수,2,FALSE),"")</f>
        <v/>
      </c>
      <c r="P1400" s="143"/>
      <c r="Q1400" s="2"/>
    </row>
    <row r="1401">
      <c r="A1401" s="129">
        <v>45596.0</v>
      </c>
      <c r="B1401" s="129">
        <v>45564.0</v>
      </c>
      <c r="C1401" s="128">
        <v>2024.0</v>
      </c>
      <c r="D1401" s="128">
        <v>10.0</v>
      </c>
      <c r="E1401" s="128">
        <v>4.0</v>
      </c>
      <c r="F1401" s="128">
        <v>2024.0</v>
      </c>
      <c r="G1401" s="128">
        <v>10.0</v>
      </c>
      <c r="H1401" s="128">
        <v>31.0</v>
      </c>
      <c r="I1401" s="128" t="s">
        <v>162</v>
      </c>
      <c r="J1401" s="99"/>
      <c r="K1401" s="99"/>
      <c r="L1401" s="141" t="str">
        <f>IF(J1401-K1401=0,,IFERROR(K1401-J1401-휴게시간-VLOOKUP(A1401,지정휴게시간,2,FALSE),K1401-J1401-휴게시간))</f>
        <v/>
      </c>
      <c r="M1401" s="142" t="str">
        <f>IFERROR(VLOOKUP(Text(A1401,"m월 d일"),양력휴일,2,FALSE),IFERROR(VLOOKUP(Text(B1401,"m월 d일"),음력휴일,2,FALSE),IFERROR(VLOOKUP(A1401,양력지정휴일,2,FALSE), IFERROR(VLOOKUP(B1401,음력지정휴일,2,FALSE), ""))))</f>
        <v/>
      </c>
      <c r="N1401" s="128"/>
      <c r="O1401" s="128" t="str">
        <f>IFERROR(VLOOKUP(N1401,연차지정일수,2,FALSE),"")</f>
        <v/>
      </c>
      <c r="P1401" s="143"/>
      <c r="Q1401" s="2"/>
    </row>
    <row r="1402">
      <c r="A1402" s="129">
        <v>45597.0</v>
      </c>
      <c r="B1402" s="129">
        <v>45566.0</v>
      </c>
      <c r="C1402" s="128">
        <v>2024.0</v>
      </c>
      <c r="D1402" s="128">
        <v>10.0</v>
      </c>
      <c r="E1402" s="128">
        <v>4.0</v>
      </c>
      <c r="F1402" s="128">
        <v>2024.0</v>
      </c>
      <c r="G1402" s="128">
        <v>11.0</v>
      </c>
      <c r="H1402" s="128">
        <v>1.0</v>
      </c>
      <c r="I1402" s="128" t="s">
        <v>158</v>
      </c>
      <c r="J1402" s="99"/>
      <c r="K1402" s="99"/>
      <c r="L1402" s="141" t="str">
        <f>IF(J1402-K1402=0,,IFERROR(K1402-J1402-휴게시간-VLOOKUP(A1402,지정휴게시간,2,FALSE),K1402-J1402-휴게시간))</f>
        <v/>
      </c>
      <c r="M1402" s="142" t="str">
        <f>IFERROR(VLOOKUP(Text(A1402,"m월 d일"),양력휴일,2,FALSE),IFERROR(VLOOKUP(Text(B1402,"m월 d일"),음력휴일,2,FALSE),IFERROR(VLOOKUP(A1402,양력지정휴일,2,FALSE), IFERROR(VLOOKUP(B1402,음력지정휴일,2,FALSE), ""))))</f>
        <v/>
      </c>
      <c r="N1402" s="128"/>
      <c r="O1402" s="128" t="str">
        <f>IFERROR(VLOOKUP(N1402,연차지정일수,2,FALSE),"")</f>
        <v/>
      </c>
      <c r="P1402" s="143"/>
      <c r="Q1402" s="2"/>
    </row>
    <row r="1403">
      <c r="A1403" s="129">
        <v>45598.0</v>
      </c>
      <c r="B1403" s="129">
        <v>45567.0</v>
      </c>
      <c r="C1403" s="128">
        <v>2024.0</v>
      </c>
      <c r="D1403" s="128">
        <v>10.0</v>
      </c>
      <c r="E1403" s="128">
        <v>4.0</v>
      </c>
      <c r="F1403" s="128">
        <v>2024.0</v>
      </c>
      <c r="G1403" s="128">
        <v>11.0</v>
      </c>
      <c r="H1403" s="128">
        <v>2.0</v>
      </c>
      <c r="I1403" s="128" t="s">
        <v>159</v>
      </c>
      <c r="J1403" s="99"/>
      <c r="K1403" s="99"/>
      <c r="L1403" s="141" t="str">
        <f>IF(J1403-K1403=0,,IFERROR(K1403-J1403-휴게시간-VLOOKUP(A1403,지정휴게시간,2,FALSE),K1403-J1403-휴게시간))</f>
        <v/>
      </c>
      <c r="M1403" s="142" t="str">
        <f>IFERROR(VLOOKUP(Text(A1403,"m월 d일"),양력휴일,2,FALSE),IFERROR(VLOOKUP(Text(B1403,"m월 d일"),음력휴일,2,FALSE),IFERROR(VLOOKUP(A1403,양력지정휴일,2,FALSE), IFERROR(VLOOKUP(B1403,음력지정휴일,2,FALSE), ""))))</f>
        <v/>
      </c>
      <c r="N1403" s="128"/>
      <c r="O1403" s="128" t="str">
        <f>IFERROR(VLOOKUP(N1403,연차지정일수,2,FALSE),"")</f>
        <v/>
      </c>
      <c r="P1403" s="143"/>
      <c r="Q1403" s="2"/>
    </row>
    <row r="1404">
      <c r="A1404" s="129">
        <v>45599.0</v>
      </c>
      <c r="B1404" s="129">
        <v>45568.0</v>
      </c>
      <c r="C1404" s="128">
        <v>2024.0</v>
      </c>
      <c r="D1404" s="128">
        <v>10.0</v>
      </c>
      <c r="E1404" s="128">
        <v>4.0</v>
      </c>
      <c r="F1404" s="128">
        <v>2024.0</v>
      </c>
      <c r="G1404" s="128">
        <v>11.0</v>
      </c>
      <c r="H1404" s="128">
        <v>3.0</v>
      </c>
      <c r="I1404" s="128" t="s">
        <v>156</v>
      </c>
      <c r="J1404" s="99"/>
      <c r="K1404" s="99"/>
      <c r="L1404" s="141" t="str">
        <f>IF(J1404-K1404=0,,IFERROR(K1404-J1404-휴게시간-VLOOKUP(A1404,지정휴게시간,2,FALSE),K1404-J1404-휴게시간))</f>
        <v/>
      </c>
      <c r="M1404" s="142" t="str">
        <f>IFERROR(VLOOKUP(Text(A1404,"m월 d일"),양력휴일,2,FALSE),IFERROR(VLOOKUP(Text(B1404,"m월 d일"),음력휴일,2,FALSE),IFERROR(VLOOKUP(A1404,양력지정휴일,2,FALSE), IFERROR(VLOOKUP(B1404,음력지정휴일,2,FALSE), ""))))</f>
        <v/>
      </c>
      <c r="N1404" s="128"/>
      <c r="O1404" s="128" t="str">
        <f>IFERROR(VLOOKUP(N1404,연차지정일수,2,FALSE),"")</f>
        <v/>
      </c>
      <c r="P1404" s="143"/>
      <c r="Q1404" s="2"/>
    </row>
    <row r="1405">
      <c r="A1405" s="129">
        <v>45600.0</v>
      </c>
      <c r="B1405" s="129">
        <v>45569.0</v>
      </c>
      <c r="C1405" s="128">
        <v>2024.0</v>
      </c>
      <c r="D1405" s="128">
        <v>11.0</v>
      </c>
      <c r="E1405" s="128">
        <v>1.0</v>
      </c>
      <c r="F1405" s="128">
        <v>2024.0</v>
      </c>
      <c r="G1405" s="128">
        <v>11.0</v>
      </c>
      <c r="H1405" s="128">
        <v>4.0</v>
      </c>
      <c r="I1405" s="128" t="s">
        <v>83</v>
      </c>
      <c r="J1405" s="99"/>
      <c r="K1405" s="99"/>
      <c r="L1405" s="141" t="str">
        <f>IF(J1405-K1405=0,,IFERROR(K1405-J1405-휴게시간-VLOOKUP(A1405,지정휴게시간,2,FALSE),K1405-J1405-휴게시간))</f>
        <v/>
      </c>
      <c r="M1405" s="142" t="str">
        <f>IFERROR(VLOOKUP(Text(A1405,"m월 d일"),양력휴일,2,FALSE),IFERROR(VLOOKUP(Text(B1405,"m월 d일"),음력휴일,2,FALSE),IFERROR(VLOOKUP(A1405,양력지정휴일,2,FALSE), IFERROR(VLOOKUP(B1405,음력지정휴일,2,FALSE), ""))))</f>
        <v/>
      </c>
      <c r="N1405" s="128"/>
      <c r="O1405" s="128" t="str">
        <f>IFERROR(VLOOKUP(N1405,연차지정일수,2,FALSE),"")</f>
        <v/>
      </c>
      <c r="P1405" s="143"/>
      <c r="Q1405" s="2"/>
    </row>
    <row r="1406">
      <c r="A1406" s="129">
        <v>45601.0</v>
      </c>
      <c r="B1406" s="129">
        <v>45570.0</v>
      </c>
      <c r="C1406" s="128">
        <v>2024.0</v>
      </c>
      <c r="D1406" s="128">
        <v>11.0</v>
      </c>
      <c r="E1406" s="128">
        <v>1.0</v>
      </c>
      <c r="F1406" s="128">
        <v>2024.0</v>
      </c>
      <c r="G1406" s="128">
        <v>11.0</v>
      </c>
      <c r="H1406" s="128">
        <v>5.0</v>
      </c>
      <c r="I1406" s="128" t="s">
        <v>160</v>
      </c>
      <c r="J1406" s="99"/>
      <c r="K1406" s="99"/>
      <c r="L1406" s="141" t="str">
        <f>IF(J1406-K1406=0,,IFERROR(K1406-J1406-휴게시간-VLOOKUP(A1406,지정휴게시간,2,FALSE),K1406-J1406-휴게시간))</f>
        <v/>
      </c>
      <c r="M1406" s="142" t="str">
        <f>IFERROR(VLOOKUP(Text(A1406,"m월 d일"),양력휴일,2,FALSE),IFERROR(VLOOKUP(Text(B1406,"m월 d일"),음력휴일,2,FALSE),IFERROR(VLOOKUP(A1406,양력지정휴일,2,FALSE), IFERROR(VLOOKUP(B1406,음력지정휴일,2,FALSE), ""))))</f>
        <v/>
      </c>
      <c r="N1406" s="128"/>
      <c r="O1406" s="128" t="str">
        <f>IFERROR(VLOOKUP(N1406,연차지정일수,2,FALSE),"")</f>
        <v/>
      </c>
      <c r="P1406" s="143"/>
      <c r="Q1406" s="2"/>
    </row>
    <row r="1407">
      <c r="A1407" s="129">
        <v>45602.0</v>
      </c>
      <c r="B1407" s="129">
        <v>45571.0</v>
      </c>
      <c r="C1407" s="128">
        <v>2024.0</v>
      </c>
      <c r="D1407" s="128">
        <v>11.0</v>
      </c>
      <c r="E1407" s="128">
        <v>1.0</v>
      </c>
      <c r="F1407" s="128">
        <v>2024.0</v>
      </c>
      <c r="G1407" s="128">
        <v>11.0</v>
      </c>
      <c r="H1407" s="128">
        <v>6.0</v>
      </c>
      <c r="I1407" s="128" t="s">
        <v>161</v>
      </c>
      <c r="J1407" s="99"/>
      <c r="K1407" s="99"/>
      <c r="L1407" s="141" t="str">
        <f>IF(J1407-K1407=0,,IFERROR(K1407-J1407-휴게시간-VLOOKUP(A1407,지정휴게시간,2,FALSE),K1407-J1407-휴게시간))</f>
        <v/>
      </c>
      <c r="M1407" s="142" t="str">
        <f>IFERROR(VLOOKUP(Text(A1407,"m월 d일"),양력휴일,2,FALSE),IFERROR(VLOOKUP(Text(B1407,"m월 d일"),음력휴일,2,FALSE),IFERROR(VLOOKUP(A1407,양력지정휴일,2,FALSE), IFERROR(VLOOKUP(B1407,음력지정휴일,2,FALSE), ""))))</f>
        <v/>
      </c>
      <c r="N1407" s="128"/>
      <c r="O1407" s="128" t="str">
        <f>IFERROR(VLOOKUP(N1407,연차지정일수,2,FALSE),"")</f>
        <v/>
      </c>
      <c r="P1407" s="143"/>
      <c r="Q1407" s="2"/>
    </row>
    <row r="1408">
      <c r="A1408" s="129">
        <v>45603.0</v>
      </c>
      <c r="B1408" s="129">
        <v>45572.0</v>
      </c>
      <c r="C1408" s="128">
        <v>2024.0</v>
      </c>
      <c r="D1408" s="128">
        <v>11.0</v>
      </c>
      <c r="E1408" s="128">
        <v>1.0</v>
      </c>
      <c r="F1408" s="128">
        <v>2024.0</v>
      </c>
      <c r="G1408" s="128">
        <v>11.0</v>
      </c>
      <c r="H1408" s="128">
        <v>7.0</v>
      </c>
      <c r="I1408" s="128" t="s">
        <v>162</v>
      </c>
      <c r="J1408" s="99"/>
      <c r="K1408" s="99"/>
      <c r="L1408" s="141" t="str">
        <f>IF(J1408-K1408=0,,IFERROR(K1408-J1408-휴게시간-VLOOKUP(A1408,지정휴게시간,2,FALSE),K1408-J1408-휴게시간))</f>
        <v/>
      </c>
      <c r="M1408" s="142" t="str">
        <f>IFERROR(VLOOKUP(Text(A1408,"m월 d일"),양력휴일,2,FALSE),IFERROR(VLOOKUP(Text(B1408,"m월 d일"),음력휴일,2,FALSE),IFERROR(VLOOKUP(A1408,양력지정휴일,2,FALSE), IFERROR(VLOOKUP(B1408,음력지정휴일,2,FALSE), ""))))</f>
        <v/>
      </c>
      <c r="N1408" s="128"/>
      <c r="O1408" s="128" t="str">
        <f>IFERROR(VLOOKUP(N1408,연차지정일수,2,FALSE),"")</f>
        <v/>
      </c>
      <c r="P1408" s="143"/>
      <c r="Q1408" s="2"/>
    </row>
    <row r="1409">
      <c r="A1409" s="129">
        <v>45604.0</v>
      </c>
      <c r="B1409" s="129">
        <v>45573.0</v>
      </c>
      <c r="C1409" s="128">
        <v>2024.0</v>
      </c>
      <c r="D1409" s="128">
        <v>11.0</v>
      </c>
      <c r="E1409" s="128">
        <v>1.0</v>
      </c>
      <c r="F1409" s="128">
        <v>2024.0</v>
      </c>
      <c r="G1409" s="128">
        <v>11.0</v>
      </c>
      <c r="H1409" s="128">
        <v>8.0</v>
      </c>
      <c r="I1409" s="128" t="s">
        <v>158</v>
      </c>
      <c r="J1409" s="99"/>
      <c r="K1409" s="99"/>
      <c r="L1409" s="141" t="str">
        <f>IF(J1409-K1409=0,,IFERROR(K1409-J1409-휴게시간-VLOOKUP(A1409,지정휴게시간,2,FALSE),K1409-J1409-휴게시간))</f>
        <v/>
      </c>
      <c r="M1409" s="142" t="str">
        <f>IFERROR(VLOOKUP(Text(A1409,"m월 d일"),양력휴일,2,FALSE),IFERROR(VLOOKUP(Text(B1409,"m월 d일"),음력휴일,2,FALSE),IFERROR(VLOOKUP(A1409,양력지정휴일,2,FALSE), IFERROR(VLOOKUP(B1409,음력지정휴일,2,FALSE), ""))))</f>
        <v/>
      </c>
      <c r="N1409" s="128"/>
      <c r="O1409" s="128" t="str">
        <f>IFERROR(VLOOKUP(N1409,연차지정일수,2,FALSE),"")</f>
        <v/>
      </c>
      <c r="P1409" s="143"/>
      <c r="Q1409" s="2"/>
    </row>
    <row r="1410">
      <c r="A1410" s="129">
        <v>45605.0</v>
      </c>
      <c r="B1410" s="129">
        <v>45574.0</v>
      </c>
      <c r="C1410" s="128">
        <v>2024.0</v>
      </c>
      <c r="D1410" s="128">
        <v>11.0</v>
      </c>
      <c r="E1410" s="128">
        <v>1.0</v>
      </c>
      <c r="F1410" s="128">
        <v>2024.0</v>
      </c>
      <c r="G1410" s="128">
        <v>11.0</v>
      </c>
      <c r="H1410" s="128">
        <v>9.0</v>
      </c>
      <c r="I1410" s="128" t="s">
        <v>159</v>
      </c>
      <c r="J1410" s="99"/>
      <c r="K1410" s="99"/>
      <c r="L1410" s="141" t="str">
        <f>IF(J1410-K1410=0,,IFERROR(K1410-J1410-휴게시간-VLOOKUP(A1410,지정휴게시간,2,FALSE),K1410-J1410-휴게시간))</f>
        <v/>
      </c>
      <c r="M1410" s="142" t="str">
        <f>IFERROR(VLOOKUP(Text(A1410,"m월 d일"),양력휴일,2,FALSE),IFERROR(VLOOKUP(Text(B1410,"m월 d일"),음력휴일,2,FALSE),IFERROR(VLOOKUP(A1410,양력지정휴일,2,FALSE), IFERROR(VLOOKUP(B1410,음력지정휴일,2,FALSE), ""))))</f>
        <v/>
      </c>
      <c r="N1410" s="128"/>
      <c r="O1410" s="128" t="str">
        <f>IFERROR(VLOOKUP(N1410,연차지정일수,2,FALSE),"")</f>
        <v/>
      </c>
      <c r="P1410" s="143"/>
      <c r="Q1410" s="2"/>
    </row>
    <row r="1411">
      <c r="A1411" s="129">
        <v>45606.0</v>
      </c>
      <c r="B1411" s="129">
        <v>45575.0</v>
      </c>
      <c r="C1411" s="128">
        <v>2024.0</v>
      </c>
      <c r="D1411" s="128">
        <v>11.0</v>
      </c>
      <c r="E1411" s="128">
        <v>1.0</v>
      </c>
      <c r="F1411" s="128">
        <v>2024.0</v>
      </c>
      <c r="G1411" s="128">
        <v>11.0</v>
      </c>
      <c r="H1411" s="128">
        <v>10.0</v>
      </c>
      <c r="I1411" s="128" t="s">
        <v>156</v>
      </c>
      <c r="J1411" s="99"/>
      <c r="K1411" s="99"/>
      <c r="L1411" s="141" t="str">
        <f>IF(J1411-K1411=0,,IFERROR(K1411-J1411-휴게시간-VLOOKUP(A1411,지정휴게시간,2,FALSE),K1411-J1411-휴게시간))</f>
        <v/>
      </c>
      <c r="M1411" s="142" t="str">
        <f>IFERROR(VLOOKUP(Text(A1411,"m월 d일"),양력휴일,2,FALSE),IFERROR(VLOOKUP(Text(B1411,"m월 d일"),음력휴일,2,FALSE),IFERROR(VLOOKUP(A1411,양력지정휴일,2,FALSE), IFERROR(VLOOKUP(B1411,음력지정휴일,2,FALSE), ""))))</f>
        <v/>
      </c>
      <c r="N1411" s="128"/>
      <c r="O1411" s="128" t="str">
        <f>IFERROR(VLOOKUP(N1411,연차지정일수,2,FALSE),"")</f>
        <v/>
      </c>
      <c r="P1411" s="143"/>
      <c r="Q1411" s="2"/>
    </row>
    <row r="1412">
      <c r="A1412" s="129">
        <v>45607.0</v>
      </c>
      <c r="B1412" s="129">
        <v>45576.0</v>
      </c>
      <c r="C1412" s="128">
        <v>2024.0</v>
      </c>
      <c r="D1412" s="128">
        <v>11.0</v>
      </c>
      <c r="E1412" s="128">
        <v>2.0</v>
      </c>
      <c r="F1412" s="128">
        <v>2024.0</v>
      </c>
      <c r="G1412" s="128">
        <v>11.0</v>
      </c>
      <c r="H1412" s="128">
        <v>11.0</v>
      </c>
      <c r="I1412" s="128" t="s">
        <v>83</v>
      </c>
      <c r="J1412" s="99"/>
      <c r="K1412" s="99"/>
      <c r="L1412" s="141" t="str">
        <f>IF(J1412-K1412=0,,IFERROR(K1412-J1412-휴게시간-VLOOKUP(A1412,지정휴게시간,2,FALSE),K1412-J1412-휴게시간))</f>
        <v/>
      </c>
      <c r="M1412" s="142" t="str">
        <f>IFERROR(VLOOKUP(Text(A1412,"m월 d일"),양력휴일,2,FALSE),IFERROR(VLOOKUP(Text(B1412,"m월 d일"),음력휴일,2,FALSE),IFERROR(VLOOKUP(A1412,양력지정휴일,2,FALSE), IFERROR(VLOOKUP(B1412,음력지정휴일,2,FALSE), ""))))</f>
        <v/>
      </c>
      <c r="N1412" s="128"/>
      <c r="O1412" s="128" t="str">
        <f>IFERROR(VLOOKUP(N1412,연차지정일수,2,FALSE),"")</f>
        <v/>
      </c>
      <c r="P1412" s="143"/>
      <c r="Q1412" s="2"/>
    </row>
    <row r="1413">
      <c r="A1413" s="129">
        <v>45608.0</v>
      </c>
      <c r="B1413" s="129">
        <v>45577.0</v>
      </c>
      <c r="C1413" s="128">
        <v>2024.0</v>
      </c>
      <c r="D1413" s="128">
        <v>11.0</v>
      </c>
      <c r="E1413" s="128">
        <v>2.0</v>
      </c>
      <c r="F1413" s="128">
        <v>2024.0</v>
      </c>
      <c r="G1413" s="128">
        <v>11.0</v>
      </c>
      <c r="H1413" s="128">
        <v>12.0</v>
      </c>
      <c r="I1413" s="128" t="s">
        <v>160</v>
      </c>
      <c r="J1413" s="99"/>
      <c r="K1413" s="99"/>
      <c r="L1413" s="141" t="str">
        <f>IF(J1413-K1413=0,,IFERROR(K1413-J1413-휴게시간-VLOOKUP(A1413,지정휴게시간,2,FALSE),K1413-J1413-휴게시간))</f>
        <v/>
      </c>
      <c r="M1413" s="142" t="str">
        <f>IFERROR(VLOOKUP(Text(A1413,"m월 d일"),양력휴일,2,FALSE),IFERROR(VLOOKUP(Text(B1413,"m월 d일"),음력휴일,2,FALSE),IFERROR(VLOOKUP(A1413,양력지정휴일,2,FALSE), IFERROR(VLOOKUP(B1413,음력지정휴일,2,FALSE), ""))))</f>
        <v/>
      </c>
      <c r="N1413" s="128"/>
      <c r="O1413" s="128" t="str">
        <f>IFERROR(VLOOKUP(N1413,연차지정일수,2,FALSE),"")</f>
        <v/>
      </c>
      <c r="P1413" s="143"/>
      <c r="Q1413" s="2"/>
    </row>
    <row r="1414">
      <c r="A1414" s="129">
        <v>45609.0</v>
      </c>
      <c r="B1414" s="129">
        <v>45578.0</v>
      </c>
      <c r="C1414" s="128">
        <v>2024.0</v>
      </c>
      <c r="D1414" s="128">
        <v>11.0</v>
      </c>
      <c r="E1414" s="128">
        <v>2.0</v>
      </c>
      <c r="F1414" s="128">
        <v>2024.0</v>
      </c>
      <c r="G1414" s="128">
        <v>11.0</v>
      </c>
      <c r="H1414" s="128">
        <v>13.0</v>
      </c>
      <c r="I1414" s="128" t="s">
        <v>161</v>
      </c>
      <c r="J1414" s="99"/>
      <c r="K1414" s="99"/>
      <c r="L1414" s="141" t="str">
        <f>IF(J1414-K1414=0,,IFERROR(K1414-J1414-휴게시간-VLOOKUP(A1414,지정휴게시간,2,FALSE),K1414-J1414-휴게시간))</f>
        <v/>
      </c>
      <c r="M1414" s="142" t="str">
        <f>IFERROR(VLOOKUP(Text(A1414,"m월 d일"),양력휴일,2,FALSE),IFERROR(VLOOKUP(Text(B1414,"m월 d일"),음력휴일,2,FALSE),IFERROR(VLOOKUP(A1414,양력지정휴일,2,FALSE), IFERROR(VLOOKUP(B1414,음력지정휴일,2,FALSE), ""))))</f>
        <v/>
      </c>
      <c r="N1414" s="128"/>
      <c r="O1414" s="128" t="str">
        <f>IFERROR(VLOOKUP(N1414,연차지정일수,2,FALSE),"")</f>
        <v/>
      </c>
      <c r="P1414" s="143"/>
      <c r="Q1414" s="2"/>
    </row>
    <row r="1415">
      <c r="A1415" s="129">
        <v>45610.0</v>
      </c>
      <c r="B1415" s="129">
        <v>45579.0</v>
      </c>
      <c r="C1415" s="128">
        <v>2024.0</v>
      </c>
      <c r="D1415" s="128">
        <v>11.0</v>
      </c>
      <c r="E1415" s="128">
        <v>2.0</v>
      </c>
      <c r="F1415" s="128">
        <v>2024.0</v>
      </c>
      <c r="G1415" s="128">
        <v>11.0</v>
      </c>
      <c r="H1415" s="128">
        <v>14.0</v>
      </c>
      <c r="I1415" s="128" t="s">
        <v>162</v>
      </c>
      <c r="J1415" s="99"/>
      <c r="K1415" s="99"/>
      <c r="L1415" s="141" t="str">
        <f>IF(J1415-K1415=0,,IFERROR(K1415-J1415-휴게시간-VLOOKUP(A1415,지정휴게시간,2,FALSE),K1415-J1415-휴게시간))</f>
        <v/>
      </c>
      <c r="M1415" s="142" t="str">
        <f>IFERROR(VLOOKUP(Text(A1415,"m월 d일"),양력휴일,2,FALSE),IFERROR(VLOOKUP(Text(B1415,"m월 d일"),음력휴일,2,FALSE),IFERROR(VLOOKUP(A1415,양력지정휴일,2,FALSE), IFERROR(VLOOKUP(B1415,음력지정휴일,2,FALSE), ""))))</f>
        <v/>
      </c>
      <c r="N1415" s="128"/>
      <c r="O1415" s="128" t="str">
        <f>IFERROR(VLOOKUP(N1415,연차지정일수,2,FALSE),"")</f>
        <v/>
      </c>
      <c r="P1415" s="143"/>
      <c r="Q1415" s="2"/>
    </row>
    <row r="1416">
      <c r="A1416" s="129">
        <v>45611.0</v>
      </c>
      <c r="B1416" s="129">
        <v>45580.0</v>
      </c>
      <c r="C1416" s="128">
        <v>2024.0</v>
      </c>
      <c r="D1416" s="128">
        <v>11.0</v>
      </c>
      <c r="E1416" s="128">
        <v>2.0</v>
      </c>
      <c r="F1416" s="128">
        <v>2024.0</v>
      </c>
      <c r="G1416" s="128">
        <v>11.0</v>
      </c>
      <c r="H1416" s="128">
        <v>15.0</v>
      </c>
      <c r="I1416" s="128" t="s">
        <v>158</v>
      </c>
      <c r="J1416" s="99"/>
      <c r="K1416" s="99"/>
      <c r="L1416" s="141" t="str">
        <f>IF(J1416-K1416=0,,IFERROR(K1416-J1416-휴게시간-VLOOKUP(A1416,지정휴게시간,2,FALSE),K1416-J1416-휴게시간))</f>
        <v/>
      </c>
      <c r="M1416" s="142" t="str">
        <f>IFERROR(VLOOKUP(Text(A1416,"m월 d일"),양력휴일,2,FALSE),IFERROR(VLOOKUP(Text(B1416,"m월 d일"),음력휴일,2,FALSE),IFERROR(VLOOKUP(A1416,양력지정휴일,2,FALSE), IFERROR(VLOOKUP(B1416,음력지정휴일,2,FALSE), ""))))</f>
        <v/>
      </c>
      <c r="N1416" s="128"/>
      <c r="O1416" s="128" t="str">
        <f>IFERROR(VLOOKUP(N1416,연차지정일수,2,FALSE),"")</f>
        <v/>
      </c>
      <c r="P1416" s="143"/>
      <c r="Q1416" s="2"/>
    </row>
    <row r="1417">
      <c r="A1417" s="129">
        <v>45612.0</v>
      </c>
      <c r="B1417" s="129">
        <v>45581.0</v>
      </c>
      <c r="C1417" s="128">
        <v>2024.0</v>
      </c>
      <c r="D1417" s="128">
        <v>11.0</v>
      </c>
      <c r="E1417" s="128">
        <v>2.0</v>
      </c>
      <c r="F1417" s="128">
        <v>2024.0</v>
      </c>
      <c r="G1417" s="128">
        <v>11.0</v>
      </c>
      <c r="H1417" s="128">
        <v>16.0</v>
      </c>
      <c r="I1417" s="128" t="s">
        <v>159</v>
      </c>
      <c r="J1417" s="99"/>
      <c r="K1417" s="99"/>
      <c r="L1417" s="141" t="str">
        <f>IF(J1417-K1417=0,,IFERROR(K1417-J1417-휴게시간-VLOOKUP(A1417,지정휴게시간,2,FALSE),K1417-J1417-휴게시간))</f>
        <v/>
      </c>
      <c r="M1417" s="142" t="str">
        <f>IFERROR(VLOOKUP(Text(A1417,"m월 d일"),양력휴일,2,FALSE),IFERROR(VLOOKUP(Text(B1417,"m월 d일"),음력휴일,2,FALSE),IFERROR(VLOOKUP(A1417,양력지정휴일,2,FALSE), IFERROR(VLOOKUP(B1417,음력지정휴일,2,FALSE), ""))))</f>
        <v/>
      </c>
      <c r="N1417" s="128"/>
      <c r="O1417" s="128" t="str">
        <f>IFERROR(VLOOKUP(N1417,연차지정일수,2,FALSE),"")</f>
        <v/>
      </c>
      <c r="P1417" s="143"/>
      <c r="Q1417" s="2"/>
    </row>
    <row r="1418">
      <c r="A1418" s="129">
        <v>45613.0</v>
      </c>
      <c r="B1418" s="129">
        <v>45582.0</v>
      </c>
      <c r="C1418" s="128">
        <v>2024.0</v>
      </c>
      <c r="D1418" s="128">
        <v>11.0</v>
      </c>
      <c r="E1418" s="128">
        <v>2.0</v>
      </c>
      <c r="F1418" s="128">
        <v>2024.0</v>
      </c>
      <c r="G1418" s="128">
        <v>11.0</v>
      </c>
      <c r="H1418" s="128">
        <v>17.0</v>
      </c>
      <c r="I1418" s="128" t="s">
        <v>156</v>
      </c>
      <c r="J1418" s="99"/>
      <c r="K1418" s="99"/>
      <c r="L1418" s="141" t="str">
        <f>IF(J1418-K1418=0,,IFERROR(K1418-J1418-휴게시간-VLOOKUP(A1418,지정휴게시간,2,FALSE),K1418-J1418-휴게시간))</f>
        <v/>
      </c>
      <c r="M1418" s="142" t="str">
        <f>IFERROR(VLOOKUP(Text(A1418,"m월 d일"),양력휴일,2,FALSE),IFERROR(VLOOKUP(Text(B1418,"m월 d일"),음력휴일,2,FALSE),IFERROR(VLOOKUP(A1418,양력지정휴일,2,FALSE), IFERROR(VLOOKUP(B1418,음력지정휴일,2,FALSE), ""))))</f>
        <v/>
      </c>
      <c r="N1418" s="128"/>
      <c r="O1418" s="128" t="str">
        <f>IFERROR(VLOOKUP(N1418,연차지정일수,2,FALSE),"")</f>
        <v/>
      </c>
      <c r="P1418" s="143"/>
      <c r="Q1418" s="2"/>
    </row>
    <row r="1419">
      <c r="A1419" s="129">
        <v>45614.0</v>
      </c>
      <c r="B1419" s="129">
        <v>45583.0</v>
      </c>
      <c r="C1419" s="128">
        <v>2024.0</v>
      </c>
      <c r="D1419" s="128">
        <v>11.0</v>
      </c>
      <c r="E1419" s="128">
        <v>3.0</v>
      </c>
      <c r="F1419" s="128">
        <v>2024.0</v>
      </c>
      <c r="G1419" s="128">
        <v>11.0</v>
      </c>
      <c r="H1419" s="128">
        <v>18.0</v>
      </c>
      <c r="I1419" s="128" t="s">
        <v>83</v>
      </c>
      <c r="J1419" s="99"/>
      <c r="K1419" s="99"/>
      <c r="L1419" s="141" t="str">
        <f>IF(J1419-K1419=0,,IFERROR(K1419-J1419-휴게시간-VLOOKUP(A1419,지정휴게시간,2,FALSE),K1419-J1419-휴게시간))</f>
        <v/>
      </c>
      <c r="M1419" s="142" t="str">
        <f>IFERROR(VLOOKUP(Text(A1419,"m월 d일"),양력휴일,2,FALSE),IFERROR(VLOOKUP(Text(B1419,"m월 d일"),음력휴일,2,FALSE),IFERROR(VLOOKUP(A1419,양력지정휴일,2,FALSE), IFERROR(VLOOKUP(B1419,음력지정휴일,2,FALSE), ""))))</f>
        <v/>
      </c>
      <c r="N1419" s="128"/>
      <c r="O1419" s="128" t="str">
        <f>IFERROR(VLOOKUP(N1419,연차지정일수,2,FALSE),"")</f>
        <v/>
      </c>
      <c r="P1419" s="143"/>
      <c r="Q1419" s="2"/>
    </row>
    <row r="1420">
      <c r="A1420" s="129">
        <v>45615.0</v>
      </c>
      <c r="B1420" s="129">
        <v>45584.0</v>
      </c>
      <c r="C1420" s="128">
        <v>2024.0</v>
      </c>
      <c r="D1420" s="128">
        <v>11.0</v>
      </c>
      <c r="E1420" s="128">
        <v>3.0</v>
      </c>
      <c r="F1420" s="128">
        <v>2024.0</v>
      </c>
      <c r="G1420" s="128">
        <v>11.0</v>
      </c>
      <c r="H1420" s="128">
        <v>19.0</v>
      </c>
      <c r="I1420" s="128" t="s">
        <v>160</v>
      </c>
      <c r="J1420" s="99"/>
      <c r="K1420" s="99"/>
      <c r="L1420" s="141" t="str">
        <f>IF(J1420-K1420=0,,IFERROR(K1420-J1420-휴게시간-VLOOKUP(A1420,지정휴게시간,2,FALSE),K1420-J1420-휴게시간))</f>
        <v/>
      </c>
      <c r="M1420" s="142" t="str">
        <f>IFERROR(VLOOKUP(Text(A1420,"m월 d일"),양력휴일,2,FALSE),IFERROR(VLOOKUP(Text(B1420,"m월 d일"),음력휴일,2,FALSE),IFERROR(VLOOKUP(A1420,양력지정휴일,2,FALSE), IFERROR(VLOOKUP(B1420,음력지정휴일,2,FALSE), ""))))</f>
        <v/>
      </c>
      <c r="N1420" s="128"/>
      <c r="O1420" s="128" t="str">
        <f>IFERROR(VLOOKUP(N1420,연차지정일수,2,FALSE),"")</f>
        <v/>
      </c>
      <c r="P1420" s="143"/>
      <c r="Q1420" s="2"/>
    </row>
    <row r="1421">
      <c r="A1421" s="129">
        <v>45616.0</v>
      </c>
      <c r="B1421" s="129">
        <v>45585.0</v>
      </c>
      <c r="C1421" s="128">
        <v>2024.0</v>
      </c>
      <c r="D1421" s="128">
        <v>11.0</v>
      </c>
      <c r="E1421" s="128">
        <v>3.0</v>
      </c>
      <c r="F1421" s="128">
        <v>2024.0</v>
      </c>
      <c r="G1421" s="128">
        <v>11.0</v>
      </c>
      <c r="H1421" s="128">
        <v>20.0</v>
      </c>
      <c r="I1421" s="128" t="s">
        <v>161</v>
      </c>
      <c r="J1421" s="99"/>
      <c r="K1421" s="99"/>
      <c r="L1421" s="141" t="str">
        <f>IF(J1421-K1421=0,,IFERROR(K1421-J1421-휴게시간-VLOOKUP(A1421,지정휴게시간,2,FALSE),K1421-J1421-휴게시간))</f>
        <v/>
      </c>
      <c r="M1421" s="142" t="str">
        <f>IFERROR(VLOOKUP(Text(A1421,"m월 d일"),양력휴일,2,FALSE),IFERROR(VLOOKUP(Text(B1421,"m월 d일"),음력휴일,2,FALSE),IFERROR(VLOOKUP(A1421,양력지정휴일,2,FALSE), IFERROR(VLOOKUP(B1421,음력지정휴일,2,FALSE), ""))))</f>
        <v/>
      </c>
      <c r="N1421" s="128"/>
      <c r="O1421" s="128" t="str">
        <f>IFERROR(VLOOKUP(N1421,연차지정일수,2,FALSE),"")</f>
        <v/>
      </c>
      <c r="P1421" s="143"/>
      <c r="Q1421" s="2"/>
    </row>
    <row r="1422">
      <c r="A1422" s="129">
        <v>45617.0</v>
      </c>
      <c r="B1422" s="129">
        <v>45586.0</v>
      </c>
      <c r="C1422" s="128">
        <v>2024.0</v>
      </c>
      <c r="D1422" s="128">
        <v>11.0</v>
      </c>
      <c r="E1422" s="128">
        <v>3.0</v>
      </c>
      <c r="F1422" s="128">
        <v>2024.0</v>
      </c>
      <c r="G1422" s="128">
        <v>11.0</v>
      </c>
      <c r="H1422" s="128">
        <v>21.0</v>
      </c>
      <c r="I1422" s="128" t="s">
        <v>162</v>
      </c>
      <c r="J1422" s="99"/>
      <c r="K1422" s="99"/>
      <c r="L1422" s="141" t="str">
        <f>IF(J1422-K1422=0,,IFERROR(K1422-J1422-휴게시간-VLOOKUP(A1422,지정휴게시간,2,FALSE),K1422-J1422-휴게시간))</f>
        <v/>
      </c>
      <c r="M1422" s="142" t="str">
        <f>IFERROR(VLOOKUP(Text(A1422,"m월 d일"),양력휴일,2,FALSE),IFERROR(VLOOKUP(Text(B1422,"m월 d일"),음력휴일,2,FALSE),IFERROR(VLOOKUP(A1422,양력지정휴일,2,FALSE), IFERROR(VLOOKUP(B1422,음력지정휴일,2,FALSE), ""))))</f>
        <v/>
      </c>
      <c r="N1422" s="128"/>
      <c r="O1422" s="128" t="str">
        <f>IFERROR(VLOOKUP(N1422,연차지정일수,2,FALSE),"")</f>
        <v/>
      </c>
      <c r="P1422" s="143"/>
      <c r="Q1422" s="2"/>
    </row>
    <row r="1423">
      <c r="A1423" s="129">
        <v>45618.0</v>
      </c>
      <c r="B1423" s="129">
        <v>45587.0</v>
      </c>
      <c r="C1423" s="128">
        <v>2024.0</v>
      </c>
      <c r="D1423" s="128">
        <v>11.0</v>
      </c>
      <c r="E1423" s="128">
        <v>3.0</v>
      </c>
      <c r="F1423" s="128">
        <v>2024.0</v>
      </c>
      <c r="G1423" s="128">
        <v>11.0</v>
      </c>
      <c r="H1423" s="128">
        <v>22.0</v>
      </c>
      <c r="I1423" s="128" t="s">
        <v>158</v>
      </c>
      <c r="J1423" s="99"/>
      <c r="K1423" s="99"/>
      <c r="L1423" s="141" t="str">
        <f>IF(J1423-K1423=0,,IFERROR(K1423-J1423-휴게시간-VLOOKUP(A1423,지정휴게시간,2,FALSE),K1423-J1423-휴게시간))</f>
        <v/>
      </c>
      <c r="M1423" s="142" t="str">
        <f>IFERROR(VLOOKUP(Text(A1423,"m월 d일"),양력휴일,2,FALSE),IFERROR(VLOOKUP(Text(B1423,"m월 d일"),음력휴일,2,FALSE),IFERROR(VLOOKUP(A1423,양력지정휴일,2,FALSE), IFERROR(VLOOKUP(B1423,음력지정휴일,2,FALSE), ""))))</f>
        <v/>
      </c>
      <c r="N1423" s="128"/>
      <c r="O1423" s="128" t="str">
        <f>IFERROR(VLOOKUP(N1423,연차지정일수,2,FALSE),"")</f>
        <v/>
      </c>
      <c r="P1423" s="143"/>
      <c r="Q1423" s="2"/>
    </row>
    <row r="1424">
      <c r="A1424" s="129">
        <v>45619.0</v>
      </c>
      <c r="B1424" s="129">
        <v>45588.0</v>
      </c>
      <c r="C1424" s="128">
        <v>2024.0</v>
      </c>
      <c r="D1424" s="128">
        <v>11.0</v>
      </c>
      <c r="E1424" s="128">
        <v>3.0</v>
      </c>
      <c r="F1424" s="128">
        <v>2024.0</v>
      </c>
      <c r="G1424" s="128">
        <v>11.0</v>
      </c>
      <c r="H1424" s="128">
        <v>23.0</v>
      </c>
      <c r="I1424" s="128" t="s">
        <v>159</v>
      </c>
      <c r="J1424" s="99"/>
      <c r="K1424" s="99"/>
      <c r="L1424" s="141" t="str">
        <f>IF(J1424-K1424=0,,IFERROR(K1424-J1424-휴게시간-VLOOKUP(A1424,지정휴게시간,2,FALSE),K1424-J1424-휴게시간))</f>
        <v/>
      </c>
      <c r="M1424" s="142" t="str">
        <f>IFERROR(VLOOKUP(Text(A1424,"m월 d일"),양력휴일,2,FALSE),IFERROR(VLOOKUP(Text(B1424,"m월 d일"),음력휴일,2,FALSE),IFERROR(VLOOKUP(A1424,양력지정휴일,2,FALSE), IFERROR(VLOOKUP(B1424,음력지정휴일,2,FALSE), ""))))</f>
        <v/>
      </c>
      <c r="N1424" s="128"/>
      <c r="O1424" s="128" t="str">
        <f>IFERROR(VLOOKUP(N1424,연차지정일수,2,FALSE),"")</f>
        <v/>
      </c>
      <c r="P1424" s="143"/>
      <c r="Q1424" s="2"/>
    </row>
    <row r="1425">
      <c r="A1425" s="129">
        <v>45620.0</v>
      </c>
      <c r="B1425" s="129">
        <v>45589.0</v>
      </c>
      <c r="C1425" s="128">
        <v>2024.0</v>
      </c>
      <c r="D1425" s="128">
        <v>11.0</v>
      </c>
      <c r="E1425" s="128">
        <v>3.0</v>
      </c>
      <c r="F1425" s="128">
        <v>2024.0</v>
      </c>
      <c r="G1425" s="128">
        <v>11.0</v>
      </c>
      <c r="H1425" s="128">
        <v>24.0</v>
      </c>
      <c r="I1425" s="128" t="s">
        <v>156</v>
      </c>
      <c r="J1425" s="99"/>
      <c r="K1425" s="99"/>
      <c r="L1425" s="141" t="str">
        <f>IF(J1425-K1425=0,,IFERROR(K1425-J1425-휴게시간-VLOOKUP(A1425,지정휴게시간,2,FALSE),K1425-J1425-휴게시간))</f>
        <v/>
      </c>
      <c r="M1425" s="142" t="str">
        <f>IFERROR(VLOOKUP(Text(A1425,"m월 d일"),양력휴일,2,FALSE),IFERROR(VLOOKUP(Text(B1425,"m월 d일"),음력휴일,2,FALSE),IFERROR(VLOOKUP(A1425,양력지정휴일,2,FALSE), IFERROR(VLOOKUP(B1425,음력지정휴일,2,FALSE), ""))))</f>
        <v/>
      </c>
      <c r="N1425" s="128"/>
      <c r="O1425" s="128" t="str">
        <f>IFERROR(VLOOKUP(N1425,연차지정일수,2,FALSE),"")</f>
        <v/>
      </c>
      <c r="P1425" s="143"/>
      <c r="Q1425" s="2"/>
    </row>
    <row r="1426">
      <c r="A1426" s="129">
        <v>45621.0</v>
      </c>
      <c r="B1426" s="129">
        <v>45590.0</v>
      </c>
      <c r="C1426" s="128">
        <v>2024.0</v>
      </c>
      <c r="D1426" s="128">
        <v>11.0</v>
      </c>
      <c r="E1426" s="128">
        <v>4.0</v>
      </c>
      <c r="F1426" s="128">
        <v>2024.0</v>
      </c>
      <c r="G1426" s="128">
        <v>11.0</v>
      </c>
      <c r="H1426" s="128">
        <v>25.0</v>
      </c>
      <c r="I1426" s="128" t="s">
        <v>83</v>
      </c>
      <c r="J1426" s="99"/>
      <c r="K1426" s="99"/>
      <c r="L1426" s="141" t="str">
        <f>IF(J1426-K1426=0,,IFERROR(K1426-J1426-휴게시간-VLOOKUP(A1426,지정휴게시간,2,FALSE),K1426-J1426-휴게시간))</f>
        <v/>
      </c>
      <c r="M1426" s="142" t="str">
        <f>IFERROR(VLOOKUP(Text(A1426,"m월 d일"),양력휴일,2,FALSE),IFERROR(VLOOKUP(Text(B1426,"m월 d일"),음력휴일,2,FALSE),IFERROR(VLOOKUP(A1426,양력지정휴일,2,FALSE), IFERROR(VLOOKUP(B1426,음력지정휴일,2,FALSE), ""))))</f>
        <v/>
      </c>
      <c r="N1426" s="128"/>
      <c r="O1426" s="128" t="str">
        <f>IFERROR(VLOOKUP(N1426,연차지정일수,2,FALSE),"")</f>
        <v/>
      </c>
      <c r="P1426" s="143"/>
      <c r="Q1426" s="2"/>
    </row>
    <row r="1427">
      <c r="A1427" s="129">
        <v>45622.0</v>
      </c>
      <c r="B1427" s="129">
        <v>45591.0</v>
      </c>
      <c r="C1427" s="128">
        <v>2024.0</v>
      </c>
      <c r="D1427" s="128">
        <v>11.0</v>
      </c>
      <c r="E1427" s="128">
        <v>4.0</v>
      </c>
      <c r="F1427" s="128">
        <v>2024.0</v>
      </c>
      <c r="G1427" s="128">
        <v>11.0</v>
      </c>
      <c r="H1427" s="128">
        <v>26.0</v>
      </c>
      <c r="I1427" s="128" t="s">
        <v>160</v>
      </c>
      <c r="J1427" s="99"/>
      <c r="K1427" s="99"/>
      <c r="L1427" s="141" t="str">
        <f>IF(J1427-K1427=0,,IFERROR(K1427-J1427-휴게시간-VLOOKUP(A1427,지정휴게시간,2,FALSE),K1427-J1427-휴게시간))</f>
        <v/>
      </c>
      <c r="M1427" s="142" t="str">
        <f>IFERROR(VLOOKUP(Text(A1427,"m월 d일"),양력휴일,2,FALSE),IFERROR(VLOOKUP(Text(B1427,"m월 d일"),음력휴일,2,FALSE),IFERROR(VLOOKUP(A1427,양력지정휴일,2,FALSE), IFERROR(VLOOKUP(B1427,음력지정휴일,2,FALSE), ""))))</f>
        <v/>
      </c>
      <c r="N1427" s="128"/>
      <c r="O1427" s="128" t="str">
        <f>IFERROR(VLOOKUP(N1427,연차지정일수,2,FALSE),"")</f>
        <v/>
      </c>
      <c r="P1427" s="143"/>
      <c r="Q1427" s="2"/>
    </row>
    <row r="1428">
      <c r="A1428" s="129">
        <v>45623.0</v>
      </c>
      <c r="B1428" s="129">
        <v>45592.0</v>
      </c>
      <c r="C1428" s="128">
        <v>2024.0</v>
      </c>
      <c r="D1428" s="128">
        <v>11.0</v>
      </c>
      <c r="E1428" s="128">
        <v>4.0</v>
      </c>
      <c r="F1428" s="128">
        <v>2024.0</v>
      </c>
      <c r="G1428" s="128">
        <v>11.0</v>
      </c>
      <c r="H1428" s="128">
        <v>27.0</v>
      </c>
      <c r="I1428" s="128" t="s">
        <v>161</v>
      </c>
      <c r="J1428" s="99"/>
      <c r="K1428" s="99"/>
      <c r="L1428" s="141" t="str">
        <f>IF(J1428-K1428=0,,IFERROR(K1428-J1428-휴게시간-VLOOKUP(A1428,지정휴게시간,2,FALSE),K1428-J1428-휴게시간))</f>
        <v/>
      </c>
      <c r="M1428" s="142" t="str">
        <f>IFERROR(VLOOKUP(Text(A1428,"m월 d일"),양력휴일,2,FALSE),IFERROR(VLOOKUP(Text(B1428,"m월 d일"),음력휴일,2,FALSE),IFERROR(VLOOKUP(A1428,양력지정휴일,2,FALSE), IFERROR(VLOOKUP(B1428,음력지정휴일,2,FALSE), ""))))</f>
        <v/>
      </c>
      <c r="N1428" s="128"/>
      <c r="O1428" s="128" t="str">
        <f>IFERROR(VLOOKUP(N1428,연차지정일수,2,FALSE),"")</f>
        <v/>
      </c>
      <c r="P1428" s="143"/>
      <c r="Q1428" s="2"/>
    </row>
    <row r="1429">
      <c r="A1429" s="129">
        <v>45624.0</v>
      </c>
      <c r="B1429" s="129">
        <v>45593.0</v>
      </c>
      <c r="C1429" s="128">
        <v>2024.0</v>
      </c>
      <c r="D1429" s="128">
        <v>11.0</v>
      </c>
      <c r="E1429" s="128">
        <v>4.0</v>
      </c>
      <c r="F1429" s="128">
        <v>2024.0</v>
      </c>
      <c r="G1429" s="128">
        <v>11.0</v>
      </c>
      <c r="H1429" s="128">
        <v>28.0</v>
      </c>
      <c r="I1429" s="128" t="s">
        <v>162</v>
      </c>
      <c r="J1429" s="99"/>
      <c r="K1429" s="99"/>
      <c r="L1429" s="141" t="str">
        <f>IF(J1429-K1429=0,,IFERROR(K1429-J1429-휴게시간-VLOOKUP(A1429,지정휴게시간,2,FALSE),K1429-J1429-휴게시간))</f>
        <v/>
      </c>
      <c r="M1429" s="142" t="str">
        <f>IFERROR(VLOOKUP(Text(A1429,"m월 d일"),양력휴일,2,FALSE),IFERROR(VLOOKUP(Text(B1429,"m월 d일"),음력휴일,2,FALSE),IFERROR(VLOOKUP(A1429,양력지정휴일,2,FALSE), IFERROR(VLOOKUP(B1429,음력지정휴일,2,FALSE), ""))))</f>
        <v/>
      </c>
      <c r="N1429" s="128"/>
      <c r="O1429" s="128" t="str">
        <f>IFERROR(VLOOKUP(N1429,연차지정일수,2,FALSE),"")</f>
        <v/>
      </c>
      <c r="P1429" s="143"/>
      <c r="Q1429" s="2"/>
    </row>
    <row r="1430">
      <c r="A1430" s="129">
        <v>45625.0</v>
      </c>
      <c r="B1430" s="129">
        <v>45594.0</v>
      </c>
      <c r="C1430" s="128">
        <v>2024.0</v>
      </c>
      <c r="D1430" s="128">
        <v>11.0</v>
      </c>
      <c r="E1430" s="128">
        <v>4.0</v>
      </c>
      <c r="F1430" s="128">
        <v>2024.0</v>
      </c>
      <c r="G1430" s="128">
        <v>11.0</v>
      </c>
      <c r="H1430" s="128">
        <v>29.0</v>
      </c>
      <c r="I1430" s="128" t="s">
        <v>158</v>
      </c>
      <c r="J1430" s="99"/>
      <c r="K1430" s="99"/>
      <c r="L1430" s="141" t="str">
        <f>IF(J1430-K1430=0,,IFERROR(K1430-J1430-휴게시간-VLOOKUP(A1430,지정휴게시간,2,FALSE),K1430-J1430-휴게시간))</f>
        <v/>
      </c>
      <c r="M1430" s="142" t="str">
        <f>IFERROR(VLOOKUP(Text(A1430,"m월 d일"),양력휴일,2,FALSE),IFERROR(VLOOKUP(Text(B1430,"m월 d일"),음력휴일,2,FALSE),IFERROR(VLOOKUP(A1430,양력지정휴일,2,FALSE), IFERROR(VLOOKUP(B1430,음력지정휴일,2,FALSE), ""))))</f>
        <v/>
      </c>
      <c r="N1430" s="128"/>
      <c r="O1430" s="128" t="str">
        <f>IFERROR(VLOOKUP(N1430,연차지정일수,2,FALSE),"")</f>
        <v/>
      </c>
      <c r="P1430" s="143"/>
      <c r="Q1430" s="2"/>
    </row>
    <row r="1431">
      <c r="A1431" s="129">
        <v>45626.0</v>
      </c>
      <c r="B1431" s="129">
        <v>45595.0</v>
      </c>
      <c r="C1431" s="128">
        <v>2024.0</v>
      </c>
      <c r="D1431" s="128">
        <v>11.0</v>
      </c>
      <c r="E1431" s="128">
        <v>4.0</v>
      </c>
      <c r="F1431" s="128">
        <v>2024.0</v>
      </c>
      <c r="G1431" s="128">
        <v>11.0</v>
      </c>
      <c r="H1431" s="128">
        <v>30.0</v>
      </c>
      <c r="I1431" s="128" t="s">
        <v>159</v>
      </c>
      <c r="J1431" s="99"/>
      <c r="K1431" s="99"/>
      <c r="L1431" s="141" t="str">
        <f>IF(J1431-K1431=0,,IFERROR(K1431-J1431-휴게시간-VLOOKUP(A1431,지정휴게시간,2,FALSE),K1431-J1431-휴게시간))</f>
        <v/>
      </c>
      <c r="M1431" s="142" t="str">
        <f>IFERROR(VLOOKUP(Text(A1431,"m월 d일"),양력휴일,2,FALSE),IFERROR(VLOOKUP(Text(B1431,"m월 d일"),음력휴일,2,FALSE),IFERROR(VLOOKUP(A1431,양력지정휴일,2,FALSE), IFERROR(VLOOKUP(B1431,음력지정휴일,2,FALSE), ""))))</f>
        <v/>
      </c>
      <c r="N1431" s="128"/>
      <c r="O1431" s="128" t="str">
        <f>IFERROR(VLOOKUP(N1431,연차지정일수,2,FALSE),"")</f>
        <v/>
      </c>
      <c r="P1431" s="143"/>
      <c r="Q1431" s="2"/>
    </row>
    <row r="1432">
      <c r="A1432" s="129">
        <v>45627.0</v>
      </c>
      <c r="B1432" s="129">
        <v>45597.0</v>
      </c>
      <c r="C1432" s="128">
        <v>2024.0</v>
      </c>
      <c r="D1432" s="128">
        <v>11.0</v>
      </c>
      <c r="E1432" s="128">
        <v>4.0</v>
      </c>
      <c r="F1432" s="128">
        <v>2024.0</v>
      </c>
      <c r="G1432" s="128">
        <v>12.0</v>
      </c>
      <c r="H1432" s="128">
        <v>1.0</v>
      </c>
      <c r="I1432" s="128" t="s">
        <v>156</v>
      </c>
      <c r="J1432" s="99"/>
      <c r="K1432" s="99"/>
      <c r="L1432" s="141" t="str">
        <f>IF(J1432-K1432=0,,IFERROR(K1432-J1432-휴게시간-VLOOKUP(A1432,지정휴게시간,2,FALSE),K1432-J1432-휴게시간))</f>
        <v/>
      </c>
      <c r="M1432" s="142" t="str">
        <f>IFERROR(VLOOKUP(Text(A1432,"m월 d일"),양력휴일,2,FALSE),IFERROR(VLOOKUP(Text(B1432,"m월 d일"),음력휴일,2,FALSE),IFERROR(VLOOKUP(A1432,양력지정휴일,2,FALSE), IFERROR(VLOOKUP(B1432,음력지정휴일,2,FALSE), ""))))</f>
        <v/>
      </c>
      <c r="N1432" s="128"/>
      <c r="O1432" s="128" t="str">
        <f>IFERROR(VLOOKUP(N1432,연차지정일수,2,FALSE),"")</f>
        <v/>
      </c>
      <c r="P1432" s="143"/>
      <c r="Q1432" s="2"/>
    </row>
    <row r="1433">
      <c r="A1433" s="129">
        <v>45628.0</v>
      </c>
      <c r="B1433" s="129">
        <v>45598.0</v>
      </c>
      <c r="C1433" s="128">
        <v>2024.0</v>
      </c>
      <c r="D1433" s="128">
        <v>12.0</v>
      </c>
      <c r="E1433" s="128">
        <v>1.0</v>
      </c>
      <c r="F1433" s="128">
        <v>2024.0</v>
      </c>
      <c r="G1433" s="128">
        <v>12.0</v>
      </c>
      <c r="H1433" s="128">
        <v>2.0</v>
      </c>
      <c r="I1433" s="128" t="s">
        <v>83</v>
      </c>
      <c r="J1433" s="99"/>
      <c r="K1433" s="99"/>
      <c r="L1433" s="141" t="str">
        <f>IF(J1433-K1433=0,,IFERROR(K1433-J1433-휴게시간-VLOOKUP(A1433,지정휴게시간,2,FALSE),K1433-J1433-휴게시간))</f>
        <v/>
      </c>
      <c r="M1433" s="142" t="str">
        <f>IFERROR(VLOOKUP(Text(A1433,"m월 d일"),양력휴일,2,FALSE),IFERROR(VLOOKUP(Text(B1433,"m월 d일"),음력휴일,2,FALSE),IFERROR(VLOOKUP(A1433,양력지정휴일,2,FALSE), IFERROR(VLOOKUP(B1433,음력지정휴일,2,FALSE), ""))))</f>
        <v/>
      </c>
      <c r="N1433" s="128"/>
      <c r="O1433" s="128" t="str">
        <f>IFERROR(VLOOKUP(N1433,연차지정일수,2,FALSE),"")</f>
        <v/>
      </c>
      <c r="P1433" s="143"/>
      <c r="Q1433" s="2"/>
    </row>
    <row r="1434">
      <c r="A1434" s="129">
        <v>45629.0</v>
      </c>
      <c r="B1434" s="129">
        <v>45599.0</v>
      </c>
      <c r="C1434" s="128">
        <v>2024.0</v>
      </c>
      <c r="D1434" s="128">
        <v>12.0</v>
      </c>
      <c r="E1434" s="128">
        <v>1.0</v>
      </c>
      <c r="F1434" s="128">
        <v>2024.0</v>
      </c>
      <c r="G1434" s="128">
        <v>12.0</v>
      </c>
      <c r="H1434" s="128">
        <v>3.0</v>
      </c>
      <c r="I1434" s="128" t="s">
        <v>160</v>
      </c>
      <c r="J1434" s="99"/>
      <c r="K1434" s="99"/>
      <c r="L1434" s="141" t="str">
        <f>IF(J1434-K1434=0,,IFERROR(K1434-J1434-휴게시간-VLOOKUP(A1434,지정휴게시간,2,FALSE),K1434-J1434-휴게시간))</f>
        <v/>
      </c>
      <c r="M1434" s="142" t="str">
        <f>IFERROR(VLOOKUP(Text(A1434,"m월 d일"),양력휴일,2,FALSE),IFERROR(VLOOKUP(Text(B1434,"m월 d일"),음력휴일,2,FALSE),IFERROR(VLOOKUP(A1434,양력지정휴일,2,FALSE), IFERROR(VLOOKUP(B1434,음력지정휴일,2,FALSE), ""))))</f>
        <v/>
      </c>
      <c r="N1434" s="128"/>
      <c r="O1434" s="128" t="str">
        <f>IFERROR(VLOOKUP(N1434,연차지정일수,2,FALSE),"")</f>
        <v/>
      </c>
      <c r="P1434" s="143"/>
      <c r="Q1434" s="2"/>
    </row>
    <row r="1435">
      <c r="A1435" s="129">
        <v>45630.0</v>
      </c>
      <c r="B1435" s="129">
        <v>45600.0</v>
      </c>
      <c r="C1435" s="128">
        <v>2024.0</v>
      </c>
      <c r="D1435" s="128">
        <v>12.0</v>
      </c>
      <c r="E1435" s="128">
        <v>1.0</v>
      </c>
      <c r="F1435" s="128">
        <v>2024.0</v>
      </c>
      <c r="G1435" s="128">
        <v>12.0</v>
      </c>
      <c r="H1435" s="128">
        <v>4.0</v>
      </c>
      <c r="I1435" s="128" t="s">
        <v>161</v>
      </c>
      <c r="J1435" s="99"/>
      <c r="K1435" s="99"/>
      <c r="L1435" s="141" t="str">
        <f>IF(J1435-K1435=0,,IFERROR(K1435-J1435-휴게시간-VLOOKUP(A1435,지정휴게시간,2,FALSE),K1435-J1435-휴게시간))</f>
        <v/>
      </c>
      <c r="M1435" s="142" t="str">
        <f>IFERROR(VLOOKUP(Text(A1435,"m월 d일"),양력휴일,2,FALSE),IFERROR(VLOOKUP(Text(B1435,"m월 d일"),음력휴일,2,FALSE),IFERROR(VLOOKUP(A1435,양력지정휴일,2,FALSE), IFERROR(VLOOKUP(B1435,음력지정휴일,2,FALSE), ""))))</f>
        <v/>
      </c>
      <c r="N1435" s="128"/>
      <c r="O1435" s="128" t="str">
        <f>IFERROR(VLOOKUP(N1435,연차지정일수,2,FALSE),"")</f>
        <v/>
      </c>
      <c r="P1435" s="143"/>
      <c r="Q1435" s="2"/>
    </row>
    <row r="1436">
      <c r="A1436" s="129">
        <v>45631.0</v>
      </c>
      <c r="B1436" s="129">
        <v>45601.0</v>
      </c>
      <c r="C1436" s="128">
        <v>2024.0</v>
      </c>
      <c r="D1436" s="128">
        <v>12.0</v>
      </c>
      <c r="E1436" s="128">
        <v>1.0</v>
      </c>
      <c r="F1436" s="128">
        <v>2024.0</v>
      </c>
      <c r="G1436" s="128">
        <v>12.0</v>
      </c>
      <c r="H1436" s="128">
        <v>5.0</v>
      </c>
      <c r="I1436" s="128" t="s">
        <v>162</v>
      </c>
      <c r="J1436" s="99"/>
      <c r="K1436" s="99"/>
      <c r="L1436" s="141" t="str">
        <f>IF(J1436-K1436=0,,IFERROR(K1436-J1436-휴게시간-VLOOKUP(A1436,지정휴게시간,2,FALSE),K1436-J1436-휴게시간))</f>
        <v/>
      </c>
      <c r="M1436" s="142" t="str">
        <f>IFERROR(VLOOKUP(Text(A1436,"m월 d일"),양력휴일,2,FALSE),IFERROR(VLOOKUP(Text(B1436,"m월 d일"),음력휴일,2,FALSE),IFERROR(VLOOKUP(A1436,양력지정휴일,2,FALSE), IFERROR(VLOOKUP(B1436,음력지정휴일,2,FALSE), ""))))</f>
        <v/>
      </c>
      <c r="N1436" s="128"/>
      <c r="O1436" s="128" t="str">
        <f>IFERROR(VLOOKUP(N1436,연차지정일수,2,FALSE),"")</f>
        <v/>
      </c>
      <c r="P1436" s="143"/>
      <c r="Q1436" s="2"/>
    </row>
    <row r="1437">
      <c r="A1437" s="129">
        <v>45632.0</v>
      </c>
      <c r="B1437" s="129">
        <v>45602.0</v>
      </c>
      <c r="C1437" s="128">
        <v>2024.0</v>
      </c>
      <c r="D1437" s="128">
        <v>12.0</v>
      </c>
      <c r="E1437" s="128">
        <v>1.0</v>
      </c>
      <c r="F1437" s="128">
        <v>2024.0</v>
      </c>
      <c r="G1437" s="128">
        <v>12.0</v>
      </c>
      <c r="H1437" s="128">
        <v>6.0</v>
      </c>
      <c r="I1437" s="128" t="s">
        <v>158</v>
      </c>
      <c r="J1437" s="99"/>
      <c r="K1437" s="99"/>
      <c r="L1437" s="141" t="str">
        <f>IF(J1437-K1437=0,,IFERROR(K1437-J1437-휴게시간-VLOOKUP(A1437,지정휴게시간,2,FALSE),K1437-J1437-휴게시간))</f>
        <v/>
      </c>
      <c r="M1437" s="142" t="str">
        <f>IFERROR(VLOOKUP(Text(A1437,"m월 d일"),양력휴일,2,FALSE),IFERROR(VLOOKUP(Text(B1437,"m월 d일"),음력휴일,2,FALSE),IFERROR(VLOOKUP(A1437,양력지정휴일,2,FALSE), IFERROR(VLOOKUP(B1437,음력지정휴일,2,FALSE), ""))))</f>
        <v/>
      </c>
      <c r="N1437" s="128"/>
      <c r="O1437" s="128" t="str">
        <f>IFERROR(VLOOKUP(N1437,연차지정일수,2,FALSE),"")</f>
        <v/>
      </c>
      <c r="P1437" s="143"/>
      <c r="Q1437" s="2"/>
    </row>
    <row r="1438">
      <c r="A1438" s="129">
        <v>45633.0</v>
      </c>
      <c r="B1438" s="129">
        <v>45603.0</v>
      </c>
      <c r="C1438" s="128">
        <v>2024.0</v>
      </c>
      <c r="D1438" s="128">
        <v>12.0</v>
      </c>
      <c r="E1438" s="128">
        <v>1.0</v>
      </c>
      <c r="F1438" s="128">
        <v>2024.0</v>
      </c>
      <c r="G1438" s="128">
        <v>12.0</v>
      </c>
      <c r="H1438" s="128">
        <v>7.0</v>
      </c>
      <c r="I1438" s="128" t="s">
        <v>159</v>
      </c>
      <c r="J1438" s="99"/>
      <c r="K1438" s="99"/>
      <c r="L1438" s="141" t="str">
        <f>IF(J1438-K1438=0,,IFERROR(K1438-J1438-휴게시간-VLOOKUP(A1438,지정휴게시간,2,FALSE),K1438-J1438-휴게시간))</f>
        <v/>
      </c>
      <c r="M1438" s="142" t="str">
        <f>IFERROR(VLOOKUP(Text(A1438,"m월 d일"),양력휴일,2,FALSE),IFERROR(VLOOKUP(Text(B1438,"m월 d일"),음력휴일,2,FALSE),IFERROR(VLOOKUP(A1438,양력지정휴일,2,FALSE), IFERROR(VLOOKUP(B1438,음력지정휴일,2,FALSE), ""))))</f>
        <v/>
      </c>
      <c r="N1438" s="128"/>
      <c r="O1438" s="128" t="str">
        <f>IFERROR(VLOOKUP(N1438,연차지정일수,2,FALSE),"")</f>
        <v/>
      </c>
      <c r="P1438" s="143"/>
      <c r="Q1438" s="2"/>
    </row>
    <row r="1439">
      <c r="A1439" s="129">
        <v>45634.0</v>
      </c>
      <c r="B1439" s="129">
        <v>45604.0</v>
      </c>
      <c r="C1439" s="128">
        <v>2024.0</v>
      </c>
      <c r="D1439" s="128">
        <v>12.0</v>
      </c>
      <c r="E1439" s="128">
        <v>1.0</v>
      </c>
      <c r="F1439" s="128">
        <v>2024.0</v>
      </c>
      <c r="G1439" s="128">
        <v>12.0</v>
      </c>
      <c r="H1439" s="128">
        <v>8.0</v>
      </c>
      <c r="I1439" s="128" t="s">
        <v>156</v>
      </c>
      <c r="J1439" s="99"/>
      <c r="K1439" s="99"/>
      <c r="L1439" s="141" t="str">
        <f>IF(J1439-K1439=0,,IFERROR(K1439-J1439-휴게시간-VLOOKUP(A1439,지정휴게시간,2,FALSE),K1439-J1439-휴게시간))</f>
        <v/>
      </c>
      <c r="M1439" s="142" t="str">
        <f>IFERROR(VLOOKUP(Text(A1439,"m월 d일"),양력휴일,2,FALSE),IFERROR(VLOOKUP(Text(B1439,"m월 d일"),음력휴일,2,FALSE),IFERROR(VLOOKUP(A1439,양력지정휴일,2,FALSE), IFERROR(VLOOKUP(B1439,음력지정휴일,2,FALSE), ""))))</f>
        <v/>
      </c>
      <c r="N1439" s="128"/>
      <c r="O1439" s="128" t="str">
        <f>IFERROR(VLOOKUP(N1439,연차지정일수,2,FALSE),"")</f>
        <v/>
      </c>
      <c r="P1439" s="143"/>
      <c r="Q1439" s="2"/>
    </row>
    <row r="1440">
      <c r="A1440" s="129">
        <v>45635.0</v>
      </c>
      <c r="B1440" s="129">
        <v>45605.0</v>
      </c>
      <c r="C1440" s="128">
        <v>2024.0</v>
      </c>
      <c r="D1440" s="128">
        <v>12.0</v>
      </c>
      <c r="E1440" s="128">
        <v>2.0</v>
      </c>
      <c r="F1440" s="128">
        <v>2024.0</v>
      </c>
      <c r="G1440" s="128">
        <v>12.0</v>
      </c>
      <c r="H1440" s="128">
        <v>9.0</v>
      </c>
      <c r="I1440" s="128" t="s">
        <v>83</v>
      </c>
      <c r="J1440" s="99"/>
      <c r="K1440" s="99"/>
      <c r="L1440" s="141" t="str">
        <f>IF(J1440-K1440=0,,IFERROR(K1440-J1440-휴게시간-VLOOKUP(A1440,지정휴게시간,2,FALSE),K1440-J1440-휴게시간))</f>
        <v/>
      </c>
      <c r="M1440" s="142" t="str">
        <f>IFERROR(VLOOKUP(Text(A1440,"m월 d일"),양력휴일,2,FALSE),IFERROR(VLOOKUP(Text(B1440,"m월 d일"),음력휴일,2,FALSE),IFERROR(VLOOKUP(A1440,양력지정휴일,2,FALSE), IFERROR(VLOOKUP(B1440,음력지정휴일,2,FALSE), ""))))</f>
        <v/>
      </c>
      <c r="N1440" s="128"/>
      <c r="O1440" s="128" t="str">
        <f>IFERROR(VLOOKUP(N1440,연차지정일수,2,FALSE),"")</f>
        <v/>
      </c>
      <c r="P1440" s="143"/>
      <c r="Q1440" s="2"/>
    </row>
    <row r="1441">
      <c r="A1441" s="129">
        <v>45636.0</v>
      </c>
      <c r="B1441" s="129">
        <v>45606.0</v>
      </c>
      <c r="C1441" s="128">
        <v>2024.0</v>
      </c>
      <c r="D1441" s="128">
        <v>12.0</v>
      </c>
      <c r="E1441" s="128">
        <v>2.0</v>
      </c>
      <c r="F1441" s="128">
        <v>2024.0</v>
      </c>
      <c r="G1441" s="128">
        <v>12.0</v>
      </c>
      <c r="H1441" s="128">
        <v>10.0</v>
      </c>
      <c r="I1441" s="128" t="s">
        <v>160</v>
      </c>
      <c r="J1441" s="99"/>
      <c r="K1441" s="99"/>
      <c r="L1441" s="141" t="str">
        <f>IF(J1441-K1441=0,,IFERROR(K1441-J1441-휴게시간-VLOOKUP(A1441,지정휴게시간,2,FALSE),K1441-J1441-휴게시간))</f>
        <v/>
      </c>
      <c r="M1441" s="142" t="str">
        <f>IFERROR(VLOOKUP(Text(A1441,"m월 d일"),양력휴일,2,FALSE),IFERROR(VLOOKUP(Text(B1441,"m월 d일"),음력휴일,2,FALSE),IFERROR(VLOOKUP(A1441,양력지정휴일,2,FALSE), IFERROR(VLOOKUP(B1441,음력지정휴일,2,FALSE), ""))))</f>
        <v/>
      </c>
      <c r="N1441" s="128"/>
      <c r="O1441" s="128" t="str">
        <f>IFERROR(VLOOKUP(N1441,연차지정일수,2,FALSE),"")</f>
        <v/>
      </c>
      <c r="P1441" s="143"/>
      <c r="Q1441" s="2"/>
    </row>
    <row r="1442">
      <c r="A1442" s="129">
        <v>45637.0</v>
      </c>
      <c r="B1442" s="129">
        <v>45607.0</v>
      </c>
      <c r="C1442" s="128">
        <v>2024.0</v>
      </c>
      <c r="D1442" s="128">
        <v>12.0</v>
      </c>
      <c r="E1442" s="128">
        <v>2.0</v>
      </c>
      <c r="F1442" s="128">
        <v>2024.0</v>
      </c>
      <c r="G1442" s="128">
        <v>12.0</v>
      </c>
      <c r="H1442" s="128">
        <v>11.0</v>
      </c>
      <c r="I1442" s="128" t="s">
        <v>161</v>
      </c>
      <c r="J1442" s="99"/>
      <c r="K1442" s="99"/>
      <c r="L1442" s="141" t="str">
        <f>IF(J1442-K1442=0,,IFERROR(K1442-J1442-휴게시간-VLOOKUP(A1442,지정휴게시간,2,FALSE),K1442-J1442-휴게시간))</f>
        <v/>
      </c>
      <c r="M1442" s="142" t="str">
        <f>IFERROR(VLOOKUP(Text(A1442,"m월 d일"),양력휴일,2,FALSE),IFERROR(VLOOKUP(Text(B1442,"m월 d일"),음력휴일,2,FALSE),IFERROR(VLOOKUP(A1442,양력지정휴일,2,FALSE), IFERROR(VLOOKUP(B1442,음력지정휴일,2,FALSE), ""))))</f>
        <v/>
      </c>
      <c r="N1442" s="128"/>
      <c r="O1442" s="128" t="str">
        <f>IFERROR(VLOOKUP(N1442,연차지정일수,2,FALSE),"")</f>
        <v/>
      </c>
      <c r="P1442" s="143"/>
      <c r="Q1442" s="2"/>
    </row>
    <row r="1443">
      <c r="A1443" s="129">
        <v>45638.0</v>
      </c>
      <c r="B1443" s="129">
        <v>45608.0</v>
      </c>
      <c r="C1443" s="128">
        <v>2024.0</v>
      </c>
      <c r="D1443" s="128">
        <v>12.0</v>
      </c>
      <c r="E1443" s="128">
        <v>2.0</v>
      </c>
      <c r="F1443" s="128">
        <v>2024.0</v>
      </c>
      <c r="G1443" s="128">
        <v>12.0</v>
      </c>
      <c r="H1443" s="128">
        <v>12.0</v>
      </c>
      <c r="I1443" s="128" t="s">
        <v>162</v>
      </c>
      <c r="J1443" s="99"/>
      <c r="K1443" s="99"/>
      <c r="L1443" s="141" t="str">
        <f>IF(J1443-K1443=0,,IFERROR(K1443-J1443-휴게시간-VLOOKUP(A1443,지정휴게시간,2,FALSE),K1443-J1443-휴게시간))</f>
        <v/>
      </c>
      <c r="M1443" s="142" t="str">
        <f>IFERROR(VLOOKUP(Text(A1443,"m월 d일"),양력휴일,2,FALSE),IFERROR(VLOOKUP(Text(B1443,"m월 d일"),음력휴일,2,FALSE),IFERROR(VLOOKUP(A1443,양력지정휴일,2,FALSE), IFERROR(VLOOKUP(B1443,음력지정휴일,2,FALSE), ""))))</f>
        <v/>
      </c>
      <c r="N1443" s="128"/>
      <c r="O1443" s="128" t="str">
        <f>IFERROR(VLOOKUP(N1443,연차지정일수,2,FALSE),"")</f>
        <v/>
      </c>
      <c r="P1443" s="143"/>
      <c r="Q1443" s="2"/>
    </row>
    <row r="1444">
      <c r="A1444" s="129">
        <v>45639.0</v>
      </c>
      <c r="B1444" s="129">
        <v>45609.0</v>
      </c>
      <c r="C1444" s="128">
        <v>2024.0</v>
      </c>
      <c r="D1444" s="128">
        <v>12.0</v>
      </c>
      <c r="E1444" s="128">
        <v>2.0</v>
      </c>
      <c r="F1444" s="128">
        <v>2024.0</v>
      </c>
      <c r="G1444" s="128">
        <v>12.0</v>
      </c>
      <c r="H1444" s="128">
        <v>13.0</v>
      </c>
      <c r="I1444" s="128" t="s">
        <v>158</v>
      </c>
      <c r="J1444" s="99"/>
      <c r="K1444" s="99"/>
      <c r="L1444" s="141" t="str">
        <f>IF(J1444-K1444=0,,IFERROR(K1444-J1444-휴게시간-VLOOKUP(A1444,지정휴게시간,2,FALSE),K1444-J1444-휴게시간))</f>
        <v/>
      </c>
      <c r="M1444" s="142" t="str">
        <f>IFERROR(VLOOKUP(Text(A1444,"m월 d일"),양력휴일,2,FALSE),IFERROR(VLOOKUP(Text(B1444,"m월 d일"),음력휴일,2,FALSE),IFERROR(VLOOKUP(A1444,양력지정휴일,2,FALSE), IFERROR(VLOOKUP(B1444,음력지정휴일,2,FALSE), ""))))</f>
        <v/>
      </c>
      <c r="N1444" s="128"/>
      <c r="O1444" s="128" t="str">
        <f>IFERROR(VLOOKUP(N1444,연차지정일수,2,FALSE),"")</f>
        <v/>
      </c>
      <c r="P1444" s="143"/>
      <c r="Q1444" s="2"/>
    </row>
    <row r="1445">
      <c r="A1445" s="129">
        <v>45640.0</v>
      </c>
      <c r="B1445" s="129">
        <v>45610.0</v>
      </c>
      <c r="C1445" s="128">
        <v>2024.0</v>
      </c>
      <c r="D1445" s="128">
        <v>12.0</v>
      </c>
      <c r="E1445" s="128">
        <v>2.0</v>
      </c>
      <c r="F1445" s="128">
        <v>2024.0</v>
      </c>
      <c r="G1445" s="128">
        <v>12.0</v>
      </c>
      <c r="H1445" s="128">
        <v>14.0</v>
      </c>
      <c r="I1445" s="128" t="s">
        <v>159</v>
      </c>
      <c r="J1445" s="99"/>
      <c r="K1445" s="99"/>
      <c r="L1445" s="141" t="str">
        <f>IF(J1445-K1445=0,,IFERROR(K1445-J1445-휴게시간-VLOOKUP(A1445,지정휴게시간,2,FALSE),K1445-J1445-휴게시간))</f>
        <v/>
      </c>
      <c r="M1445" s="142" t="str">
        <f>IFERROR(VLOOKUP(Text(A1445,"m월 d일"),양력휴일,2,FALSE),IFERROR(VLOOKUP(Text(B1445,"m월 d일"),음력휴일,2,FALSE),IFERROR(VLOOKUP(A1445,양력지정휴일,2,FALSE), IFERROR(VLOOKUP(B1445,음력지정휴일,2,FALSE), ""))))</f>
        <v/>
      </c>
      <c r="N1445" s="128"/>
      <c r="O1445" s="128" t="str">
        <f>IFERROR(VLOOKUP(N1445,연차지정일수,2,FALSE),"")</f>
        <v/>
      </c>
      <c r="P1445" s="143"/>
      <c r="Q1445" s="2"/>
    </row>
    <row r="1446">
      <c r="A1446" s="129">
        <v>45641.0</v>
      </c>
      <c r="B1446" s="129">
        <v>45611.0</v>
      </c>
      <c r="C1446" s="128">
        <v>2024.0</v>
      </c>
      <c r="D1446" s="128">
        <v>12.0</v>
      </c>
      <c r="E1446" s="128">
        <v>2.0</v>
      </c>
      <c r="F1446" s="128">
        <v>2024.0</v>
      </c>
      <c r="G1446" s="128">
        <v>12.0</v>
      </c>
      <c r="H1446" s="128">
        <v>15.0</v>
      </c>
      <c r="I1446" s="128" t="s">
        <v>156</v>
      </c>
      <c r="J1446" s="99"/>
      <c r="K1446" s="99"/>
      <c r="L1446" s="141" t="str">
        <f>IF(J1446-K1446=0,,IFERROR(K1446-J1446-휴게시간-VLOOKUP(A1446,지정휴게시간,2,FALSE),K1446-J1446-휴게시간))</f>
        <v/>
      </c>
      <c r="M1446" s="142" t="str">
        <f>IFERROR(VLOOKUP(Text(A1446,"m월 d일"),양력휴일,2,FALSE),IFERROR(VLOOKUP(Text(B1446,"m월 d일"),음력휴일,2,FALSE),IFERROR(VLOOKUP(A1446,양력지정휴일,2,FALSE), IFERROR(VLOOKUP(B1446,음력지정휴일,2,FALSE), ""))))</f>
        <v/>
      </c>
      <c r="N1446" s="128"/>
      <c r="O1446" s="128" t="str">
        <f>IFERROR(VLOOKUP(N1446,연차지정일수,2,FALSE),"")</f>
        <v/>
      </c>
      <c r="P1446" s="143"/>
      <c r="Q1446" s="2"/>
    </row>
    <row r="1447">
      <c r="A1447" s="129">
        <v>45642.0</v>
      </c>
      <c r="B1447" s="129">
        <v>45612.0</v>
      </c>
      <c r="C1447" s="128">
        <v>2024.0</v>
      </c>
      <c r="D1447" s="128">
        <v>12.0</v>
      </c>
      <c r="E1447" s="128">
        <v>3.0</v>
      </c>
      <c r="F1447" s="128">
        <v>2024.0</v>
      </c>
      <c r="G1447" s="128">
        <v>12.0</v>
      </c>
      <c r="H1447" s="128">
        <v>16.0</v>
      </c>
      <c r="I1447" s="128" t="s">
        <v>83</v>
      </c>
      <c r="J1447" s="99"/>
      <c r="K1447" s="99"/>
      <c r="L1447" s="141" t="str">
        <f>IF(J1447-K1447=0,,IFERROR(K1447-J1447-휴게시간-VLOOKUP(A1447,지정휴게시간,2,FALSE),K1447-J1447-휴게시간))</f>
        <v/>
      </c>
      <c r="M1447" s="142" t="str">
        <f>IFERROR(VLOOKUP(Text(A1447,"m월 d일"),양력휴일,2,FALSE),IFERROR(VLOOKUP(Text(B1447,"m월 d일"),음력휴일,2,FALSE),IFERROR(VLOOKUP(A1447,양력지정휴일,2,FALSE), IFERROR(VLOOKUP(B1447,음력지정휴일,2,FALSE), ""))))</f>
        <v/>
      </c>
      <c r="N1447" s="128"/>
      <c r="O1447" s="128" t="str">
        <f>IFERROR(VLOOKUP(N1447,연차지정일수,2,FALSE),"")</f>
        <v/>
      </c>
      <c r="P1447" s="143"/>
      <c r="Q1447" s="2"/>
    </row>
    <row r="1448">
      <c r="A1448" s="129">
        <v>45643.0</v>
      </c>
      <c r="B1448" s="129">
        <v>45613.0</v>
      </c>
      <c r="C1448" s="128">
        <v>2024.0</v>
      </c>
      <c r="D1448" s="128">
        <v>12.0</v>
      </c>
      <c r="E1448" s="128">
        <v>3.0</v>
      </c>
      <c r="F1448" s="128">
        <v>2024.0</v>
      </c>
      <c r="G1448" s="128">
        <v>12.0</v>
      </c>
      <c r="H1448" s="128">
        <v>17.0</v>
      </c>
      <c r="I1448" s="128" t="s">
        <v>160</v>
      </c>
      <c r="J1448" s="99"/>
      <c r="K1448" s="99"/>
      <c r="L1448" s="141" t="str">
        <f>IF(J1448-K1448=0,,IFERROR(K1448-J1448-휴게시간-VLOOKUP(A1448,지정휴게시간,2,FALSE),K1448-J1448-휴게시간))</f>
        <v/>
      </c>
      <c r="M1448" s="142" t="str">
        <f>IFERROR(VLOOKUP(Text(A1448,"m월 d일"),양력휴일,2,FALSE),IFERROR(VLOOKUP(Text(B1448,"m월 d일"),음력휴일,2,FALSE),IFERROR(VLOOKUP(A1448,양력지정휴일,2,FALSE), IFERROR(VLOOKUP(B1448,음력지정휴일,2,FALSE), ""))))</f>
        <v/>
      </c>
      <c r="N1448" s="128"/>
      <c r="O1448" s="128" t="str">
        <f>IFERROR(VLOOKUP(N1448,연차지정일수,2,FALSE),"")</f>
        <v/>
      </c>
      <c r="P1448" s="143"/>
      <c r="Q1448" s="2"/>
    </row>
    <row r="1449">
      <c r="A1449" s="129">
        <v>45644.0</v>
      </c>
      <c r="B1449" s="129">
        <v>45614.0</v>
      </c>
      <c r="C1449" s="128">
        <v>2024.0</v>
      </c>
      <c r="D1449" s="128">
        <v>12.0</v>
      </c>
      <c r="E1449" s="128">
        <v>3.0</v>
      </c>
      <c r="F1449" s="128">
        <v>2024.0</v>
      </c>
      <c r="G1449" s="128">
        <v>12.0</v>
      </c>
      <c r="H1449" s="128">
        <v>18.0</v>
      </c>
      <c r="I1449" s="128" t="s">
        <v>161</v>
      </c>
      <c r="J1449" s="99"/>
      <c r="K1449" s="99"/>
      <c r="L1449" s="141" t="str">
        <f>IF(J1449-K1449=0,,IFERROR(K1449-J1449-휴게시간-VLOOKUP(A1449,지정휴게시간,2,FALSE),K1449-J1449-휴게시간))</f>
        <v/>
      </c>
      <c r="M1449" s="142" t="str">
        <f>IFERROR(VLOOKUP(Text(A1449,"m월 d일"),양력휴일,2,FALSE),IFERROR(VLOOKUP(Text(B1449,"m월 d일"),음력휴일,2,FALSE),IFERROR(VLOOKUP(A1449,양력지정휴일,2,FALSE), IFERROR(VLOOKUP(B1449,음력지정휴일,2,FALSE), ""))))</f>
        <v/>
      </c>
      <c r="N1449" s="128"/>
      <c r="O1449" s="128" t="str">
        <f>IFERROR(VLOOKUP(N1449,연차지정일수,2,FALSE),"")</f>
        <v/>
      </c>
      <c r="P1449" s="143"/>
      <c r="Q1449" s="2"/>
    </row>
    <row r="1450">
      <c r="A1450" s="129">
        <v>45645.0</v>
      </c>
      <c r="B1450" s="129">
        <v>45615.0</v>
      </c>
      <c r="C1450" s="128">
        <v>2024.0</v>
      </c>
      <c r="D1450" s="128">
        <v>12.0</v>
      </c>
      <c r="E1450" s="128">
        <v>3.0</v>
      </c>
      <c r="F1450" s="128">
        <v>2024.0</v>
      </c>
      <c r="G1450" s="128">
        <v>12.0</v>
      </c>
      <c r="H1450" s="128">
        <v>19.0</v>
      </c>
      <c r="I1450" s="128" t="s">
        <v>162</v>
      </c>
      <c r="J1450" s="99"/>
      <c r="K1450" s="99"/>
      <c r="L1450" s="141" t="str">
        <f>IF(J1450-K1450=0,,IFERROR(K1450-J1450-휴게시간-VLOOKUP(A1450,지정휴게시간,2,FALSE),K1450-J1450-휴게시간))</f>
        <v/>
      </c>
      <c r="M1450" s="142" t="str">
        <f>IFERROR(VLOOKUP(Text(A1450,"m월 d일"),양력휴일,2,FALSE),IFERROR(VLOOKUP(Text(B1450,"m월 d일"),음력휴일,2,FALSE),IFERROR(VLOOKUP(A1450,양력지정휴일,2,FALSE), IFERROR(VLOOKUP(B1450,음력지정휴일,2,FALSE), ""))))</f>
        <v/>
      </c>
      <c r="N1450" s="128"/>
      <c r="O1450" s="128" t="str">
        <f>IFERROR(VLOOKUP(N1450,연차지정일수,2,FALSE),"")</f>
        <v/>
      </c>
      <c r="P1450" s="143"/>
      <c r="Q1450" s="2"/>
    </row>
    <row r="1451">
      <c r="A1451" s="129">
        <v>45646.0</v>
      </c>
      <c r="B1451" s="129">
        <v>45616.0</v>
      </c>
      <c r="C1451" s="128">
        <v>2024.0</v>
      </c>
      <c r="D1451" s="128">
        <v>12.0</v>
      </c>
      <c r="E1451" s="128">
        <v>3.0</v>
      </c>
      <c r="F1451" s="128">
        <v>2024.0</v>
      </c>
      <c r="G1451" s="128">
        <v>12.0</v>
      </c>
      <c r="H1451" s="128">
        <v>20.0</v>
      </c>
      <c r="I1451" s="128" t="s">
        <v>158</v>
      </c>
      <c r="J1451" s="99"/>
      <c r="K1451" s="99"/>
      <c r="L1451" s="141" t="str">
        <f>IF(J1451-K1451=0,,IFERROR(K1451-J1451-휴게시간-VLOOKUP(A1451,지정휴게시간,2,FALSE),K1451-J1451-휴게시간))</f>
        <v/>
      </c>
      <c r="M1451" s="142" t="str">
        <f>IFERROR(VLOOKUP(Text(A1451,"m월 d일"),양력휴일,2,FALSE),IFERROR(VLOOKUP(Text(B1451,"m월 d일"),음력휴일,2,FALSE),IFERROR(VLOOKUP(A1451,양력지정휴일,2,FALSE), IFERROR(VLOOKUP(B1451,음력지정휴일,2,FALSE), ""))))</f>
        <v/>
      </c>
      <c r="N1451" s="128"/>
      <c r="O1451" s="128" t="str">
        <f>IFERROR(VLOOKUP(N1451,연차지정일수,2,FALSE),"")</f>
        <v/>
      </c>
      <c r="P1451" s="143"/>
      <c r="Q1451" s="2"/>
    </row>
    <row r="1452">
      <c r="A1452" s="129">
        <v>45647.0</v>
      </c>
      <c r="B1452" s="129">
        <v>45617.0</v>
      </c>
      <c r="C1452" s="128">
        <v>2024.0</v>
      </c>
      <c r="D1452" s="128">
        <v>12.0</v>
      </c>
      <c r="E1452" s="128">
        <v>3.0</v>
      </c>
      <c r="F1452" s="128">
        <v>2024.0</v>
      </c>
      <c r="G1452" s="128">
        <v>12.0</v>
      </c>
      <c r="H1452" s="128">
        <v>21.0</v>
      </c>
      <c r="I1452" s="128" t="s">
        <v>159</v>
      </c>
      <c r="J1452" s="99"/>
      <c r="K1452" s="99"/>
      <c r="L1452" s="141" t="str">
        <f>IF(J1452-K1452=0,,IFERROR(K1452-J1452-휴게시간-VLOOKUP(A1452,지정휴게시간,2,FALSE),K1452-J1452-휴게시간))</f>
        <v/>
      </c>
      <c r="M1452" s="142" t="str">
        <f>IFERROR(VLOOKUP(Text(A1452,"m월 d일"),양력휴일,2,FALSE),IFERROR(VLOOKUP(Text(B1452,"m월 d일"),음력휴일,2,FALSE),IFERROR(VLOOKUP(A1452,양력지정휴일,2,FALSE), IFERROR(VLOOKUP(B1452,음력지정휴일,2,FALSE), ""))))</f>
        <v/>
      </c>
      <c r="N1452" s="128"/>
      <c r="O1452" s="128" t="str">
        <f>IFERROR(VLOOKUP(N1452,연차지정일수,2,FALSE),"")</f>
        <v/>
      </c>
      <c r="P1452" s="143"/>
      <c r="Q1452" s="2"/>
    </row>
    <row r="1453">
      <c r="A1453" s="129">
        <v>45648.0</v>
      </c>
      <c r="B1453" s="129">
        <v>45618.0</v>
      </c>
      <c r="C1453" s="128">
        <v>2024.0</v>
      </c>
      <c r="D1453" s="128">
        <v>12.0</v>
      </c>
      <c r="E1453" s="128">
        <v>3.0</v>
      </c>
      <c r="F1453" s="128">
        <v>2024.0</v>
      </c>
      <c r="G1453" s="128">
        <v>12.0</v>
      </c>
      <c r="H1453" s="128">
        <v>22.0</v>
      </c>
      <c r="I1453" s="128" t="s">
        <v>156</v>
      </c>
      <c r="J1453" s="99"/>
      <c r="K1453" s="99"/>
      <c r="L1453" s="141" t="str">
        <f>IF(J1453-K1453=0,,IFERROR(K1453-J1453-휴게시간-VLOOKUP(A1453,지정휴게시간,2,FALSE),K1453-J1453-휴게시간))</f>
        <v/>
      </c>
      <c r="M1453" s="142" t="str">
        <f>IFERROR(VLOOKUP(Text(A1453,"m월 d일"),양력휴일,2,FALSE),IFERROR(VLOOKUP(Text(B1453,"m월 d일"),음력휴일,2,FALSE),IFERROR(VLOOKUP(A1453,양력지정휴일,2,FALSE), IFERROR(VLOOKUP(B1453,음력지정휴일,2,FALSE), ""))))</f>
        <v/>
      </c>
      <c r="N1453" s="128"/>
      <c r="O1453" s="128" t="str">
        <f>IFERROR(VLOOKUP(N1453,연차지정일수,2,FALSE),"")</f>
        <v/>
      </c>
      <c r="P1453" s="143"/>
      <c r="Q1453" s="2"/>
    </row>
    <row r="1454">
      <c r="A1454" s="129">
        <v>45649.0</v>
      </c>
      <c r="B1454" s="129">
        <v>45619.0</v>
      </c>
      <c r="C1454" s="128">
        <v>2024.0</v>
      </c>
      <c r="D1454" s="128">
        <v>12.0</v>
      </c>
      <c r="E1454" s="128">
        <v>4.0</v>
      </c>
      <c r="F1454" s="128">
        <v>2024.0</v>
      </c>
      <c r="G1454" s="128">
        <v>12.0</v>
      </c>
      <c r="H1454" s="128">
        <v>23.0</v>
      </c>
      <c r="I1454" s="128" t="s">
        <v>83</v>
      </c>
      <c r="J1454" s="99"/>
      <c r="K1454" s="99"/>
      <c r="L1454" s="141" t="str">
        <f>IF(J1454-K1454=0,,IFERROR(K1454-J1454-휴게시간-VLOOKUP(A1454,지정휴게시간,2,FALSE),K1454-J1454-휴게시간))</f>
        <v/>
      </c>
      <c r="M1454" s="142" t="str">
        <f>IFERROR(VLOOKUP(Text(A1454,"m월 d일"),양력휴일,2,FALSE),IFERROR(VLOOKUP(Text(B1454,"m월 d일"),음력휴일,2,FALSE),IFERROR(VLOOKUP(A1454,양력지정휴일,2,FALSE), IFERROR(VLOOKUP(B1454,음력지정휴일,2,FALSE), ""))))</f>
        <v/>
      </c>
      <c r="N1454" s="128"/>
      <c r="O1454" s="128" t="str">
        <f>IFERROR(VLOOKUP(N1454,연차지정일수,2,FALSE),"")</f>
        <v/>
      </c>
      <c r="P1454" s="143"/>
      <c r="Q1454" s="2"/>
    </row>
    <row r="1455">
      <c r="A1455" s="129">
        <v>45650.0</v>
      </c>
      <c r="B1455" s="129">
        <v>45620.0</v>
      </c>
      <c r="C1455" s="128">
        <v>2024.0</v>
      </c>
      <c r="D1455" s="128">
        <v>12.0</v>
      </c>
      <c r="E1455" s="128">
        <v>4.0</v>
      </c>
      <c r="F1455" s="128">
        <v>2024.0</v>
      </c>
      <c r="G1455" s="128">
        <v>12.0</v>
      </c>
      <c r="H1455" s="128">
        <v>24.0</v>
      </c>
      <c r="I1455" s="128" t="s">
        <v>160</v>
      </c>
      <c r="J1455" s="99"/>
      <c r="K1455" s="99"/>
      <c r="L1455" s="141" t="str">
        <f>IF(J1455-K1455=0,,IFERROR(K1455-J1455-휴게시간-VLOOKUP(A1455,지정휴게시간,2,FALSE),K1455-J1455-휴게시간))</f>
        <v/>
      </c>
      <c r="M1455" s="142" t="str">
        <f>IFERROR(VLOOKUP(Text(A1455,"m월 d일"),양력휴일,2,FALSE),IFERROR(VLOOKUP(Text(B1455,"m월 d일"),음력휴일,2,FALSE),IFERROR(VLOOKUP(A1455,양력지정휴일,2,FALSE), IFERROR(VLOOKUP(B1455,음력지정휴일,2,FALSE), ""))))</f>
        <v/>
      </c>
      <c r="N1455" s="128"/>
      <c r="O1455" s="128" t="str">
        <f>IFERROR(VLOOKUP(N1455,연차지정일수,2,FALSE),"")</f>
        <v/>
      </c>
      <c r="P1455" s="143"/>
      <c r="Q1455" s="2"/>
    </row>
    <row r="1456">
      <c r="A1456" s="129">
        <v>45651.0</v>
      </c>
      <c r="B1456" s="129">
        <v>45621.0</v>
      </c>
      <c r="C1456" s="128">
        <v>2024.0</v>
      </c>
      <c r="D1456" s="128">
        <v>12.0</v>
      </c>
      <c r="E1456" s="128">
        <v>4.0</v>
      </c>
      <c r="F1456" s="128">
        <v>2024.0</v>
      </c>
      <c r="G1456" s="128">
        <v>12.0</v>
      </c>
      <c r="H1456" s="128">
        <v>25.0</v>
      </c>
      <c r="I1456" s="128" t="s">
        <v>161</v>
      </c>
      <c r="J1456" s="99"/>
      <c r="K1456" s="99"/>
      <c r="L1456" s="141" t="str">
        <f>IF(J1456-K1456=0,,IFERROR(K1456-J1456-휴게시간-VLOOKUP(A1456,지정휴게시간,2,FALSE),K1456-J1456-휴게시간))</f>
        <v/>
      </c>
      <c r="M1456" s="142" t="str">
        <f>IFERROR(VLOOKUP(Text(A1456,"m월 d일"),양력휴일,2,FALSE),IFERROR(VLOOKUP(Text(B1456,"m월 d일"),음력휴일,2,FALSE),IFERROR(VLOOKUP(A1456,양력지정휴일,2,FALSE), IFERROR(VLOOKUP(B1456,음력지정휴일,2,FALSE), ""))))</f>
        <v>기독탄신일</v>
      </c>
      <c r="N1456" s="128"/>
      <c r="O1456" s="128" t="str">
        <f>IFERROR(VLOOKUP(N1456,연차지정일수,2,FALSE),"")</f>
        <v/>
      </c>
      <c r="P1456" s="143"/>
      <c r="Q1456" s="2"/>
    </row>
    <row r="1457">
      <c r="A1457" s="129">
        <v>45652.0</v>
      </c>
      <c r="B1457" s="129">
        <v>45622.0</v>
      </c>
      <c r="C1457" s="128">
        <v>2024.0</v>
      </c>
      <c r="D1457" s="128">
        <v>12.0</v>
      </c>
      <c r="E1457" s="128">
        <v>4.0</v>
      </c>
      <c r="F1457" s="128">
        <v>2024.0</v>
      </c>
      <c r="G1457" s="128">
        <v>12.0</v>
      </c>
      <c r="H1457" s="128">
        <v>26.0</v>
      </c>
      <c r="I1457" s="128" t="s">
        <v>162</v>
      </c>
      <c r="J1457" s="99"/>
      <c r="K1457" s="99"/>
      <c r="L1457" s="141" t="str">
        <f>IF(J1457-K1457=0,,IFERROR(K1457-J1457-휴게시간-VLOOKUP(A1457,지정휴게시간,2,FALSE),K1457-J1457-휴게시간))</f>
        <v/>
      </c>
      <c r="M1457" s="142" t="str">
        <f>IFERROR(VLOOKUP(Text(A1457,"m월 d일"),양력휴일,2,FALSE),IFERROR(VLOOKUP(Text(B1457,"m월 d일"),음력휴일,2,FALSE),IFERROR(VLOOKUP(A1457,양력지정휴일,2,FALSE), IFERROR(VLOOKUP(B1457,음력지정휴일,2,FALSE), ""))))</f>
        <v/>
      </c>
      <c r="N1457" s="128"/>
      <c r="O1457" s="128" t="str">
        <f>IFERROR(VLOOKUP(N1457,연차지정일수,2,FALSE),"")</f>
        <v/>
      </c>
      <c r="P1457" s="143"/>
      <c r="Q1457" s="2"/>
    </row>
    <row r="1458">
      <c r="A1458" s="129">
        <v>45653.0</v>
      </c>
      <c r="B1458" s="129">
        <v>45623.0</v>
      </c>
      <c r="C1458" s="128">
        <v>2024.0</v>
      </c>
      <c r="D1458" s="128">
        <v>12.0</v>
      </c>
      <c r="E1458" s="128">
        <v>4.0</v>
      </c>
      <c r="F1458" s="128">
        <v>2024.0</v>
      </c>
      <c r="G1458" s="128">
        <v>12.0</v>
      </c>
      <c r="H1458" s="128">
        <v>27.0</v>
      </c>
      <c r="I1458" s="128" t="s">
        <v>158</v>
      </c>
      <c r="J1458" s="99"/>
      <c r="K1458" s="99"/>
      <c r="L1458" s="141" t="str">
        <f>IF(J1458-K1458=0,,IFERROR(K1458-J1458-휴게시간-VLOOKUP(A1458,지정휴게시간,2,FALSE),K1458-J1458-휴게시간))</f>
        <v/>
      </c>
      <c r="M1458" s="142" t="str">
        <f>IFERROR(VLOOKUP(Text(A1458,"m월 d일"),양력휴일,2,FALSE),IFERROR(VLOOKUP(Text(B1458,"m월 d일"),음력휴일,2,FALSE),IFERROR(VLOOKUP(A1458,양력지정휴일,2,FALSE), IFERROR(VLOOKUP(B1458,음력지정휴일,2,FALSE), ""))))</f>
        <v/>
      </c>
      <c r="N1458" s="128"/>
      <c r="O1458" s="128" t="str">
        <f>IFERROR(VLOOKUP(N1458,연차지정일수,2,FALSE),"")</f>
        <v/>
      </c>
      <c r="P1458" s="143"/>
      <c r="Q1458" s="2"/>
    </row>
    <row r="1459">
      <c r="A1459" s="129">
        <v>45654.0</v>
      </c>
      <c r="B1459" s="129">
        <v>45624.0</v>
      </c>
      <c r="C1459" s="128">
        <v>2024.0</v>
      </c>
      <c r="D1459" s="128">
        <v>12.0</v>
      </c>
      <c r="E1459" s="128">
        <v>4.0</v>
      </c>
      <c r="F1459" s="128">
        <v>2024.0</v>
      </c>
      <c r="G1459" s="128">
        <v>12.0</v>
      </c>
      <c r="H1459" s="128">
        <v>28.0</v>
      </c>
      <c r="I1459" s="128" t="s">
        <v>159</v>
      </c>
      <c r="J1459" s="99"/>
      <c r="K1459" s="99"/>
      <c r="L1459" s="141" t="str">
        <f>IF(J1459-K1459=0,,IFERROR(K1459-J1459-휴게시간-VLOOKUP(A1459,지정휴게시간,2,FALSE),K1459-J1459-휴게시간))</f>
        <v/>
      </c>
      <c r="M1459" s="142" t="str">
        <f>IFERROR(VLOOKUP(Text(A1459,"m월 d일"),양력휴일,2,FALSE),IFERROR(VLOOKUP(Text(B1459,"m월 d일"),음력휴일,2,FALSE),IFERROR(VLOOKUP(A1459,양력지정휴일,2,FALSE), IFERROR(VLOOKUP(B1459,음력지정휴일,2,FALSE), ""))))</f>
        <v/>
      </c>
      <c r="N1459" s="128"/>
      <c r="O1459" s="128" t="str">
        <f>IFERROR(VLOOKUP(N1459,연차지정일수,2,FALSE),"")</f>
        <v/>
      </c>
      <c r="P1459" s="143"/>
      <c r="Q1459" s="2"/>
    </row>
    <row r="1460">
      <c r="A1460" s="129">
        <v>45655.0</v>
      </c>
      <c r="B1460" s="129">
        <v>45625.0</v>
      </c>
      <c r="C1460" s="128">
        <v>2024.0</v>
      </c>
      <c r="D1460" s="128">
        <v>12.0</v>
      </c>
      <c r="E1460" s="128">
        <v>4.0</v>
      </c>
      <c r="F1460" s="128">
        <v>2024.0</v>
      </c>
      <c r="G1460" s="128">
        <v>12.0</v>
      </c>
      <c r="H1460" s="128">
        <v>29.0</v>
      </c>
      <c r="I1460" s="128" t="s">
        <v>156</v>
      </c>
      <c r="J1460" s="99"/>
      <c r="K1460" s="99"/>
      <c r="L1460" s="141" t="str">
        <f>IF(J1460-K1460=0,,IFERROR(K1460-J1460-휴게시간-VLOOKUP(A1460,지정휴게시간,2,FALSE),K1460-J1460-휴게시간))</f>
        <v/>
      </c>
      <c r="M1460" s="142" t="str">
        <f>IFERROR(VLOOKUP(Text(A1460,"m월 d일"),양력휴일,2,FALSE),IFERROR(VLOOKUP(Text(B1460,"m월 d일"),음력휴일,2,FALSE),IFERROR(VLOOKUP(A1460,양력지정휴일,2,FALSE), IFERROR(VLOOKUP(B1460,음력지정휴일,2,FALSE), ""))))</f>
        <v/>
      </c>
      <c r="N1460" s="128"/>
      <c r="O1460" s="128" t="str">
        <f>IFERROR(VLOOKUP(N1460,연차지정일수,2,FALSE),"")</f>
        <v/>
      </c>
      <c r="P1460" s="143"/>
      <c r="Q1460" s="2"/>
    </row>
    <row r="1461">
      <c r="A1461" s="129">
        <v>45656.0</v>
      </c>
      <c r="B1461" s="129">
        <v>45626.0</v>
      </c>
      <c r="C1461" s="128">
        <v>2024.0</v>
      </c>
      <c r="D1461" s="128">
        <v>12.0</v>
      </c>
      <c r="E1461" s="128">
        <v>5.0</v>
      </c>
      <c r="F1461" s="128">
        <v>2024.0</v>
      </c>
      <c r="G1461" s="128">
        <v>12.0</v>
      </c>
      <c r="H1461" s="128">
        <v>30.0</v>
      </c>
      <c r="I1461" s="128" t="s">
        <v>83</v>
      </c>
      <c r="J1461" s="99"/>
      <c r="K1461" s="99"/>
      <c r="L1461" s="141" t="str">
        <f>IF(J1461-K1461=0,,IFERROR(K1461-J1461-휴게시간-VLOOKUP(A1461,지정휴게시간,2,FALSE),K1461-J1461-휴게시간))</f>
        <v/>
      </c>
      <c r="M1461" s="142" t="str">
        <f>IFERROR(VLOOKUP(Text(A1461,"m월 d일"),양력휴일,2,FALSE),IFERROR(VLOOKUP(Text(B1461,"m월 d일"),음력휴일,2,FALSE),IFERROR(VLOOKUP(A1461,양력지정휴일,2,FALSE), IFERROR(VLOOKUP(B1461,음력지정휴일,2,FALSE), ""))))</f>
        <v/>
      </c>
      <c r="N1461" s="128"/>
      <c r="O1461" s="128" t="str">
        <f>IFERROR(VLOOKUP(N1461,연차지정일수,2,FALSE),"")</f>
        <v/>
      </c>
      <c r="P1461" s="143"/>
      <c r="Q1461" s="2"/>
    </row>
    <row r="1462">
      <c r="A1462" s="129">
        <v>45657.0</v>
      </c>
      <c r="B1462" s="129">
        <v>45627.0</v>
      </c>
      <c r="C1462" s="128">
        <v>2024.0</v>
      </c>
      <c r="D1462" s="128">
        <v>12.0</v>
      </c>
      <c r="E1462" s="128">
        <v>5.0</v>
      </c>
      <c r="F1462" s="128">
        <v>2024.0</v>
      </c>
      <c r="G1462" s="128">
        <v>12.0</v>
      </c>
      <c r="H1462" s="128">
        <v>31.0</v>
      </c>
      <c r="I1462" s="128" t="s">
        <v>160</v>
      </c>
      <c r="J1462" s="99"/>
      <c r="K1462" s="99"/>
      <c r="L1462" s="141" t="str">
        <f>IF(J1462-K1462=0,,IFERROR(K1462-J1462-휴게시간-VLOOKUP(A1462,지정휴게시간,2,FALSE),K1462-J1462-휴게시간))</f>
        <v/>
      </c>
      <c r="M1462" s="142" t="str">
        <f>IFERROR(VLOOKUP(Text(A1462,"m월 d일"),양력휴일,2,FALSE),IFERROR(VLOOKUP(Text(B1462,"m월 d일"),음력휴일,2,FALSE),IFERROR(VLOOKUP(A1462,양력지정휴일,2,FALSE), IFERROR(VLOOKUP(B1462,음력지정휴일,2,FALSE), ""))))</f>
        <v/>
      </c>
      <c r="N1462" s="128"/>
      <c r="O1462" s="128" t="str">
        <f>IFERROR(VLOOKUP(N1462,연차지정일수,2,FALSE),"")</f>
        <v/>
      </c>
      <c r="P1462" s="143"/>
      <c r="Q1462" s="2"/>
    </row>
    <row r="1463">
      <c r="A1463" s="129">
        <v>45658.0</v>
      </c>
      <c r="B1463" s="129">
        <v>45628.0</v>
      </c>
      <c r="C1463" s="128">
        <v>2024.0</v>
      </c>
      <c r="D1463" s="128">
        <v>12.0</v>
      </c>
      <c r="E1463" s="128">
        <v>5.0</v>
      </c>
      <c r="F1463" s="128">
        <v>2025.0</v>
      </c>
      <c r="G1463" s="128">
        <v>1.0</v>
      </c>
      <c r="H1463" s="128">
        <v>1.0</v>
      </c>
      <c r="I1463" s="128" t="s">
        <v>161</v>
      </c>
      <c r="J1463" s="99"/>
      <c r="K1463" s="99"/>
      <c r="L1463" s="141" t="str">
        <f>IF(J1463-K1463=0,,IFERROR(K1463-J1463-휴게시간-VLOOKUP(A1463,지정휴게시간,2,FALSE),K1463-J1463-휴게시간))</f>
        <v/>
      </c>
      <c r="M1463" s="142" t="str">
        <f>IFERROR(VLOOKUP(Text(A1463,"m월 d일"),양력휴일,2,FALSE),IFERROR(VLOOKUP(Text(B1463,"m월 d일"),음력휴일,2,FALSE),IFERROR(VLOOKUP(A1463,양력지정휴일,2,FALSE), IFERROR(VLOOKUP(B1463,음력지정휴일,2,FALSE), ""))))</f>
        <v>신정</v>
      </c>
      <c r="N1463" s="128"/>
      <c r="O1463" s="128" t="str">
        <f>IFERROR(VLOOKUP(N1463,연차지정일수,2,FALSE),"")</f>
        <v/>
      </c>
      <c r="P1463" s="143"/>
      <c r="Q1463" s="2"/>
    </row>
    <row r="1464">
      <c r="A1464" s="129">
        <v>45659.0</v>
      </c>
      <c r="B1464" s="129">
        <v>45629.0</v>
      </c>
      <c r="C1464" s="128">
        <v>2024.0</v>
      </c>
      <c r="D1464" s="128">
        <v>12.0</v>
      </c>
      <c r="E1464" s="128">
        <v>5.0</v>
      </c>
      <c r="F1464" s="128">
        <v>2025.0</v>
      </c>
      <c r="G1464" s="128">
        <v>1.0</v>
      </c>
      <c r="H1464" s="128">
        <v>2.0</v>
      </c>
      <c r="I1464" s="128" t="s">
        <v>162</v>
      </c>
      <c r="J1464" s="99"/>
      <c r="K1464" s="99"/>
      <c r="L1464" s="141" t="str">
        <f>IF(J1464-K1464=0,,IFERROR(K1464-J1464-휴게시간-VLOOKUP(A1464,지정휴게시간,2,FALSE),K1464-J1464-휴게시간))</f>
        <v/>
      </c>
      <c r="M1464" s="142" t="str">
        <f>IFERROR(VLOOKUP(Text(A1464,"m월 d일"),양력휴일,2,FALSE),IFERROR(VLOOKUP(Text(B1464,"m월 d일"),음력휴일,2,FALSE),IFERROR(VLOOKUP(A1464,양력지정휴일,2,FALSE), IFERROR(VLOOKUP(B1464,음력지정휴일,2,FALSE), ""))))</f>
        <v/>
      </c>
      <c r="N1464" s="128"/>
      <c r="O1464" s="128" t="str">
        <f>IFERROR(VLOOKUP(N1464,연차지정일수,2,FALSE),"")</f>
        <v/>
      </c>
      <c r="P1464" s="143"/>
      <c r="Q1464" s="2"/>
    </row>
    <row r="1465">
      <c r="A1465" s="129">
        <v>45660.0</v>
      </c>
      <c r="B1465" s="129">
        <v>45630.0</v>
      </c>
      <c r="C1465" s="128">
        <v>2024.0</v>
      </c>
      <c r="D1465" s="128">
        <v>12.0</v>
      </c>
      <c r="E1465" s="128">
        <v>5.0</v>
      </c>
      <c r="F1465" s="128">
        <v>2025.0</v>
      </c>
      <c r="G1465" s="128">
        <v>1.0</v>
      </c>
      <c r="H1465" s="128">
        <v>3.0</v>
      </c>
      <c r="I1465" s="128" t="s">
        <v>158</v>
      </c>
      <c r="J1465" s="99"/>
      <c r="K1465" s="99"/>
      <c r="L1465" s="141" t="str">
        <f>IF(J1465-K1465=0,,IFERROR(K1465-J1465-휴게시간-VLOOKUP(A1465,지정휴게시간,2,FALSE),K1465-J1465-휴게시간))</f>
        <v/>
      </c>
      <c r="M1465" s="142" t="str">
        <f>IFERROR(VLOOKUP(Text(A1465,"m월 d일"),양력휴일,2,FALSE),IFERROR(VLOOKUP(Text(B1465,"m월 d일"),음력휴일,2,FALSE),IFERROR(VLOOKUP(A1465,양력지정휴일,2,FALSE), IFERROR(VLOOKUP(B1465,음력지정휴일,2,FALSE), ""))))</f>
        <v/>
      </c>
      <c r="N1465" s="128"/>
      <c r="O1465" s="128" t="str">
        <f>IFERROR(VLOOKUP(N1465,연차지정일수,2,FALSE),"")</f>
        <v/>
      </c>
      <c r="P1465" s="143"/>
      <c r="Q1465" s="2"/>
    </row>
    <row r="1466">
      <c r="A1466" s="129">
        <v>45661.0</v>
      </c>
      <c r="B1466" s="129">
        <v>45631.0</v>
      </c>
      <c r="C1466" s="128">
        <v>2024.0</v>
      </c>
      <c r="D1466" s="128">
        <v>12.0</v>
      </c>
      <c r="E1466" s="128">
        <v>5.0</v>
      </c>
      <c r="F1466" s="128">
        <v>2025.0</v>
      </c>
      <c r="G1466" s="128">
        <v>1.0</v>
      </c>
      <c r="H1466" s="128">
        <v>4.0</v>
      </c>
      <c r="I1466" s="128" t="s">
        <v>159</v>
      </c>
      <c r="J1466" s="99"/>
      <c r="K1466" s="99"/>
      <c r="L1466" s="141" t="str">
        <f>IF(J1466-K1466=0,,IFERROR(K1466-J1466-휴게시간-VLOOKUP(A1466,지정휴게시간,2,FALSE),K1466-J1466-휴게시간))</f>
        <v/>
      </c>
      <c r="M1466" s="142" t="str">
        <f>IFERROR(VLOOKUP(Text(A1466,"m월 d일"),양력휴일,2,FALSE),IFERROR(VLOOKUP(Text(B1466,"m월 d일"),음력휴일,2,FALSE),IFERROR(VLOOKUP(A1466,양력지정휴일,2,FALSE), IFERROR(VLOOKUP(B1466,음력지정휴일,2,FALSE), ""))))</f>
        <v/>
      </c>
      <c r="N1466" s="128"/>
      <c r="O1466" s="128" t="str">
        <f>IFERROR(VLOOKUP(N1466,연차지정일수,2,FALSE),"")</f>
        <v/>
      </c>
      <c r="P1466" s="143"/>
      <c r="Q1466" s="2"/>
    </row>
    <row r="1467">
      <c r="A1467" s="129">
        <v>45662.0</v>
      </c>
      <c r="B1467" s="129">
        <v>45632.0</v>
      </c>
      <c r="C1467" s="128">
        <v>2024.0</v>
      </c>
      <c r="D1467" s="128">
        <v>12.0</v>
      </c>
      <c r="E1467" s="128">
        <v>5.0</v>
      </c>
      <c r="F1467" s="128">
        <v>2025.0</v>
      </c>
      <c r="G1467" s="128">
        <v>1.0</v>
      </c>
      <c r="H1467" s="128">
        <v>5.0</v>
      </c>
      <c r="I1467" s="128" t="s">
        <v>156</v>
      </c>
      <c r="J1467" s="99"/>
      <c r="K1467" s="99"/>
      <c r="L1467" s="141" t="str">
        <f>IF(J1467-K1467=0,,IFERROR(K1467-J1467-휴게시간-VLOOKUP(A1467,지정휴게시간,2,FALSE),K1467-J1467-휴게시간))</f>
        <v/>
      </c>
      <c r="M1467" s="142" t="str">
        <f>IFERROR(VLOOKUP(Text(A1467,"m월 d일"),양력휴일,2,FALSE),IFERROR(VLOOKUP(Text(B1467,"m월 d일"),음력휴일,2,FALSE),IFERROR(VLOOKUP(A1467,양력지정휴일,2,FALSE), IFERROR(VLOOKUP(B1467,음력지정휴일,2,FALSE), ""))))</f>
        <v/>
      </c>
      <c r="N1467" s="128"/>
      <c r="O1467" s="128" t="str">
        <f>IFERROR(VLOOKUP(N1467,연차지정일수,2,FALSE),"")</f>
        <v/>
      </c>
      <c r="P1467" s="143"/>
      <c r="Q1467" s="2"/>
    </row>
    <row r="1468">
      <c r="A1468" s="129">
        <v>45663.0</v>
      </c>
      <c r="B1468" s="129">
        <v>45633.0</v>
      </c>
      <c r="C1468" s="128">
        <v>2025.0</v>
      </c>
      <c r="D1468" s="128">
        <v>1.0</v>
      </c>
      <c r="E1468" s="128">
        <v>1.0</v>
      </c>
      <c r="F1468" s="128">
        <v>2025.0</v>
      </c>
      <c r="G1468" s="128">
        <v>1.0</v>
      </c>
      <c r="H1468" s="128">
        <v>6.0</v>
      </c>
      <c r="I1468" s="128" t="s">
        <v>83</v>
      </c>
      <c r="J1468" s="99"/>
      <c r="K1468" s="99"/>
      <c r="L1468" s="141" t="str">
        <f>IF(J1468-K1468=0,,IFERROR(K1468-J1468-휴게시간-VLOOKUP(A1468,지정휴게시간,2,FALSE),K1468-J1468-휴게시간))</f>
        <v/>
      </c>
      <c r="M1468" s="142" t="str">
        <f>IFERROR(VLOOKUP(Text(A1468,"m월 d일"),양력휴일,2,FALSE),IFERROR(VLOOKUP(Text(B1468,"m월 d일"),음력휴일,2,FALSE),IFERROR(VLOOKUP(A1468,양력지정휴일,2,FALSE), IFERROR(VLOOKUP(B1468,음력지정휴일,2,FALSE), ""))))</f>
        <v/>
      </c>
      <c r="N1468" s="128"/>
      <c r="O1468" s="128" t="str">
        <f>IFERROR(VLOOKUP(N1468,연차지정일수,2,FALSE),"")</f>
        <v/>
      </c>
      <c r="P1468" s="143"/>
      <c r="Q1468" s="2"/>
    </row>
    <row r="1469">
      <c r="A1469" s="129">
        <v>45664.0</v>
      </c>
      <c r="B1469" s="129">
        <v>45634.0</v>
      </c>
      <c r="C1469" s="128">
        <v>2025.0</v>
      </c>
      <c r="D1469" s="128">
        <v>1.0</v>
      </c>
      <c r="E1469" s="128">
        <v>1.0</v>
      </c>
      <c r="F1469" s="128">
        <v>2025.0</v>
      </c>
      <c r="G1469" s="128">
        <v>1.0</v>
      </c>
      <c r="H1469" s="128">
        <v>7.0</v>
      </c>
      <c r="I1469" s="128" t="s">
        <v>160</v>
      </c>
      <c r="J1469" s="99"/>
      <c r="K1469" s="99"/>
      <c r="L1469" s="141" t="str">
        <f>IF(J1469-K1469=0,,IFERROR(K1469-J1469-휴게시간-VLOOKUP(A1469,지정휴게시간,2,FALSE),K1469-J1469-휴게시간))</f>
        <v/>
      </c>
      <c r="M1469" s="142" t="str">
        <f>IFERROR(VLOOKUP(Text(A1469,"m월 d일"),양력휴일,2,FALSE),IFERROR(VLOOKUP(Text(B1469,"m월 d일"),음력휴일,2,FALSE),IFERROR(VLOOKUP(A1469,양력지정휴일,2,FALSE), IFERROR(VLOOKUP(B1469,음력지정휴일,2,FALSE), ""))))</f>
        <v/>
      </c>
      <c r="N1469" s="128"/>
      <c r="O1469" s="128" t="str">
        <f>IFERROR(VLOOKUP(N1469,연차지정일수,2,FALSE),"")</f>
        <v/>
      </c>
      <c r="P1469" s="143"/>
      <c r="Q1469" s="2"/>
    </row>
    <row r="1470">
      <c r="A1470" s="129">
        <v>45665.0</v>
      </c>
      <c r="B1470" s="129">
        <v>45635.0</v>
      </c>
      <c r="C1470" s="128">
        <v>2025.0</v>
      </c>
      <c r="D1470" s="128">
        <v>1.0</v>
      </c>
      <c r="E1470" s="128">
        <v>1.0</v>
      </c>
      <c r="F1470" s="128">
        <v>2025.0</v>
      </c>
      <c r="G1470" s="128">
        <v>1.0</v>
      </c>
      <c r="H1470" s="128">
        <v>8.0</v>
      </c>
      <c r="I1470" s="128" t="s">
        <v>161</v>
      </c>
      <c r="J1470" s="99"/>
      <c r="K1470" s="99"/>
      <c r="L1470" s="141" t="str">
        <f>IF(J1470-K1470=0,,IFERROR(K1470-J1470-휴게시간-VLOOKUP(A1470,지정휴게시간,2,FALSE),K1470-J1470-휴게시간))</f>
        <v/>
      </c>
      <c r="M1470" s="142" t="str">
        <f>IFERROR(VLOOKUP(Text(A1470,"m월 d일"),양력휴일,2,FALSE),IFERROR(VLOOKUP(Text(B1470,"m월 d일"),음력휴일,2,FALSE),IFERROR(VLOOKUP(A1470,양력지정휴일,2,FALSE), IFERROR(VLOOKUP(B1470,음력지정휴일,2,FALSE), ""))))</f>
        <v/>
      </c>
      <c r="N1470" s="128"/>
      <c r="O1470" s="128" t="str">
        <f>IFERROR(VLOOKUP(N1470,연차지정일수,2,FALSE),"")</f>
        <v/>
      </c>
      <c r="P1470" s="143"/>
      <c r="Q1470" s="2"/>
    </row>
    <row r="1471">
      <c r="A1471" s="129">
        <v>45666.0</v>
      </c>
      <c r="B1471" s="129">
        <v>45636.0</v>
      </c>
      <c r="C1471" s="128">
        <v>2025.0</v>
      </c>
      <c r="D1471" s="128">
        <v>1.0</v>
      </c>
      <c r="E1471" s="128">
        <v>1.0</v>
      </c>
      <c r="F1471" s="128">
        <v>2025.0</v>
      </c>
      <c r="G1471" s="128">
        <v>1.0</v>
      </c>
      <c r="H1471" s="128">
        <v>9.0</v>
      </c>
      <c r="I1471" s="128" t="s">
        <v>162</v>
      </c>
      <c r="J1471" s="99"/>
      <c r="K1471" s="99"/>
      <c r="L1471" s="141" t="str">
        <f>IF(J1471-K1471=0,,IFERROR(K1471-J1471-휴게시간-VLOOKUP(A1471,지정휴게시간,2,FALSE),K1471-J1471-휴게시간))</f>
        <v/>
      </c>
      <c r="M1471" s="142" t="str">
        <f>IFERROR(VLOOKUP(Text(A1471,"m월 d일"),양력휴일,2,FALSE),IFERROR(VLOOKUP(Text(B1471,"m월 d일"),음력휴일,2,FALSE),IFERROR(VLOOKUP(A1471,양력지정휴일,2,FALSE), IFERROR(VLOOKUP(B1471,음력지정휴일,2,FALSE), ""))))</f>
        <v/>
      </c>
      <c r="N1471" s="128"/>
      <c r="O1471" s="128" t="str">
        <f>IFERROR(VLOOKUP(N1471,연차지정일수,2,FALSE),"")</f>
        <v/>
      </c>
      <c r="P1471" s="143"/>
      <c r="Q1471" s="2"/>
    </row>
    <row r="1472">
      <c r="A1472" s="129">
        <v>45667.0</v>
      </c>
      <c r="B1472" s="129">
        <v>45637.0</v>
      </c>
      <c r="C1472" s="128">
        <v>2025.0</v>
      </c>
      <c r="D1472" s="128">
        <v>1.0</v>
      </c>
      <c r="E1472" s="128">
        <v>1.0</v>
      </c>
      <c r="F1472" s="128">
        <v>2025.0</v>
      </c>
      <c r="G1472" s="128">
        <v>1.0</v>
      </c>
      <c r="H1472" s="128">
        <v>10.0</v>
      </c>
      <c r="I1472" s="128" t="s">
        <v>158</v>
      </c>
      <c r="J1472" s="99"/>
      <c r="K1472" s="99"/>
      <c r="L1472" s="141" t="str">
        <f>IF(J1472-K1472=0,,IFERROR(K1472-J1472-휴게시간-VLOOKUP(A1472,지정휴게시간,2,FALSE),K1472-J1472-휴게시간))</f>
        <v/>
      </c>
      <c r="M1472" s="142" t="str">
        <f>IFERROR(VLOOKUP(Text(A1472,"m월 d일"),양력휴일,2,FALSE),IFERROR(VLOOKUP(Text(B1472,"m월 d일"),음력휴일,2,FALSE),IFERROR(VLOOKUP(A1472,양력지정휴일,2,FALSE), IFERROR(VLOOKUP(B1472,음력지정휴일,2,FALSE), ""))))</f>
        <v/>
      </c>
      <c r="N1472" s="128"/>
      <c r="O1472" s="128" t="str">
        <f>IFERROR(VLOOKUP(N1472,연차지정일수,2,FALSE),"")</f>
        <v/>
      </c>
      <c r="P1472" s="143"/>
      <c r="Q1472" s="2"/>
    </row>
    <row r="1473">
      <c r="A1473" s="129">
        <v>45668.0</v>
      </c>
      <c r="B1473" s="129">
        <v>45638.0</v>
      </c>
      <c r="C1473" s="128">
        <v>2025.0</v>
      </c>
      <c r="D1473" s="128">
        <v>1.0</v>
      </c>
      <c r="E1473" s="128">
        <v>1.0</v>
      </c>
      <c r="F1473" s="128">
        <v>2025.0</v>
      </c>
      <c r="G1473" s="128">
        <v>1.0</v>
      </c>
      <c r="H1473" s="128">
        <v>11.0</v>
      </c>
      <c r="I1473" s="128" t="s">
        <v>159</v>
      </c>
      <c r="J1473" s="99"/>
      <c r="K1473" s="99"/>
      <c r="L1473" s="141" t="str">
        <f>IF(J1473-K1473=0,,IFERROR(K1473-J1473-휴게시간-VLOOKUP(A1473,지정휴게시간,2,FALSE),K1473-J1473-휴게시간))</f>
        <v/>
      </c>
      <c r="M1473" s="142" t="str">
        <f>IFERROR(VLOOKUP(Text(A1473,"m월 d일"),양력휴일,2,FALSE),IFERROR(VLOOKUP(Text(B1473,"m월 d일"),음력휴일,2,FALSE),IFERROR(VLOOKUP(A1473,양력지정휴일,2,FALSE), IFERROR(VLOOKUP(B1473,음력지정휴일,2,FALSE), ""))))</f>
        <v/>
      </c>
      <c r="N1473" s="128"/>
      <c r="O1473" s="128" t="str">
        <f>IFERROR(VLOOKUP(N1473,연차지정일수,2,FALSE),"")</f>
        <v/>
      </c>
      <c r="P1473" s="143"/>
      <c r="Q1473" s="2"/>
    </row>
    <row r="1474">
      <c r="A1474" s="129">
        <v>45669.0</v>
      </c>
      <c r="B1474" s="129">
        <v>45639.0</v>
      </c>
      <c r="C1474" s="128">
        <v>2025.0</v>
      </c>
      <c r="D1474" s="128">
        <v>1.0</v>
      </c>
      <c r="E1474" s="128">
        <v>1.0</v>
      </c>
      <c r="F1474" s="128">
        <v>2025.0</v>
      </c>
      <c r="G1474" s="128">
        <v>1.0</v>
      </c>
      <c r="H1474" s="128">
        <v>12.0</v>
      </c>
      <c r="I1474" s="128" t="s">
        <v>156</v>
      </c>
      <c r="J1474" s="99"/>
      <c r="K1474" s="99"/>
      <c r="L1474" s="141" t="str">
        <f>IF(J1474-K1474=0,,IFERROR(K1474-J1474-휴게시간-VLOOKUP(A1474,지정휴게시간,2,FALSE),K1474-J1474-휴게시간))</f>
        <v/>
      </c>
      <c r="M1474" s="142" t="str">
        <f>IFERROR(VLOOKUP(Text(A1474,"m월 d일"),양력휴일,2,FALSE),IFERROR(VLOOKUP(Text(B1474,"m월 d일"),음력휴일,2,FALSE),IFERROR(VLOOKUP(A1474,양력지정휴일,2,FALSE), IFERROR(VLOOKUP(B1474,음력지정휴일,2,FALSE), ""))))</f>
        <v/>
      </c>
      <c r="N1474" s="128"/>
      <c r="O1474" s="128" t="str">
        <f>IFERROR(VLOOKUP(N1474,연차지정일수,2,FALSE),"")</f>
        <v/>
      </c>
      <c r="P1474" s="143"/>
      <c r="Q1474" s="2"/>
    </row>
    <row r="1475">
      <c r="A1475" s="129">
        <v>45670.0</v>
      </c>
      <c r="B1475" s="129">
        <v>45640.0</v>
      </c>
      <c r="C1475" s="128">
        <v>2025.0</v>
      </c>
      <c r="D1475" s="128">
        <v>1.0</v>
      </c>
      <c r="E1475" s="128">
        <v>2.0</v>
      </c>
      <c r="F1475" s="128">
        <v>2025.0</v>
      </c>
      <c r="G1475" s="128">
        <v>1.0</v>
      </c>
      <c r="H1475" s="128">
        <v>13.0</v>
      </c>
      <c r="I1475" s="128" t="s">
        <v>83</v>
      </c>
      <c r="J1475" s="99"/>
      <c r="K1475" s="99"/>
      <c r="L1475" s="141" t="str">
        <f>IF(J1475-K1475=0,,IFERROR(K1475-J1475-휴게시간-VLOOKUP(A1475,지정휴게시간,2,FALSE),K1475-J1475-휴게시간))</f>
        <v/>
      </c>
      <c r="M1475" s="142" t="str">
        <f>IFERROR(VLOOKUP(Text(A1475,"m월 d일"),양력휴일,2,FALSE),IFERROR(VLOOKUP(Text(B1475,"m월 d일"),음력휴일,2,FALSE),IFERROR(VLOOKUP(A1475,양력지정휴일,2,FALSE), IFERROR(VLOOKUP(B1475,음력지정휴일,2,FALSE), ""))))</f>
        <v/>
      </c>
      <c r="N1475" s="128"/>
      <c r="O1475" s="128" t="str">
        <f>IFERROR(VLOOKUP(N1475,연차지정일수,2,FALSE),"")</f>
        <v/>
      </c>
      <c r="P1475" s="143"/>
      <c r="Q1475" s="2"/>
    </row>
    <row r="1476">
      <c r="A1476" s="129">
        <v>45671.0</v>
      </c>
      <c r="B1476" s="129">
        <v>45641.0</v>
      </c>
      <c r="C1476" s="128">
        <v>2025.0</v>
      </c>
      <c r="D1476" s="128">
        <v>1.0</v>
      </c>
      <c r="E1476" s="128">
        <v>2.0</v>
      </c>
      <c r="F1476" s="128">
        <v>2025.0</v>
      </c>
      <c r="G1476" s="128">
        <v>1.0</v>
      </c>
      <c r="H1476" s="128">
        <v>14.0</v>
      </c>
      <c r="I1476" s="128" t="s">
        <v>160</v>
      </c>
      <c r="J1476" s="99"/>
      <c r="K1476" s="99"/>
      <c r="L1476" s="141" t="str">
        <f>IF(J1476-K1476=0,,IFERROR(K1476-J1476-휴게시간-VLOOKUP(A1476,지정휴게시간,2,FALSE),K1476-J1476-휴게시간))</f>
        <v/>
      </c>
      <c r="M1476" s="142" t="str">
        <f>IFERROR(VLOOKUP(Text(A1476,"m월 d일"),양력휴일,2,FALSE),IFERROR(VLOOKUP(Text(B1476,"m월 d일"),음력휴일,2,FALSE),IFERROR(VLOOKUP(A1476,양력지정휴일,2,FALSE), IFERROR(VLOOKUP(B1476,음력지정휴일,2,FALSE), ""))))</f>
        <v/>
      </c>
      <c r="N1476" s="128"/>
      <c r="O1476" s="128" t="str">
        <f>IFERROR(VLOOKUP(N1476,연차지정일수,2,FALSE),"")</f>
        <v/>
      </c>
      <c r="P1476" s="143"/>
      <c r="Q1476" s="2"/>
    </row>
    <row r="1477">
      <c r="A1477" s="129">
        <v>45672.0</v>
      </c>
      <c r="B1477" s="129">
        <v>45642.0</v>
      </c>
      <c r="C1477" s="128">
        <v>2025.0</v>
      </c>
      <c r="D1477" s="128">
        <v>1.0</v>
      </c>
      <c r="E1477" s="128">
        <v>2.0</v>
      </c>
      <c r="F1477" s="128">
        <v>2025.0</v>
      </c>
      <c r="G1477" s="128">
        <v>1.0</v>
      </c>
      <c r="H1477" s="128">
        <v>15.0</v>
      </c>
      <c r="I1477" s="128" t="s">
        <v>161</v>
      </c>
      <c r="J1477" s="99"/>
      <c r="K1477" s="99"/>
      <c r="L1477" s="141" t="str">
        <f>IF(J1477-K1477=0,,IFERROR(K1477-J1477-휴게시간-VLOOKUP(A1477,지정휴게시간,2,FALSE),K1477-J1477-휴게시간))</f>
        <v/>
      </c>
      <c r="M1477" s="142" t="str">
        <f>IFERROR(VLOOKUP(Text(A1477,"m월 d일"),양력휴일,2,FALSE),IFERROR(VLOOKUP(Text(B1477,"m월 d일"),음력휴일,2,FALSE),IFERROR(VLOOKUP(A1477,양력지정휴일,2,FALSE), IFERROR(VLOOKUP(B1477,음력지정휴일,2,FALSE), ""))))</f>
        <v/>
      </c>
      <c r="N1477" s="128"/>
      <c r="O1477" s="128" t="str">
        <f>IFERROR(VLOOKUP(N1477,연차지정일수,2,FALSE),"")</f>
        <v/>
      </c>
      <c r="P1477" s="143"/>
      <c r="Q1477" s="2"/>
    </row>
    <row r="1478">
      <c r="A1478" s="129">
        <v>45673.0</v>
      </c>
      <c r="B1478" s="129">
        <v>45643.0</v>
      </c>
      <c r="C1478" s="128">
        <v>2025.0</v>
      </c>
      <c r="D1478" s="128">
        <v>1.0</v>
      </c>
      <c r="E1478" s="128">
        <v>2.0</v>
      </c>
      <c r="F1478" s="128">
        <v>2025.0</v>
      </c>
      <c r="G1478" s="128">
        <v>1.0</v>
      </c>
      <c r="H1478" s="128">
        <v>16.0</v>
      </c>
      <c r="I1478" s="128" t="s">
        <v>162</v>
      </c>
      <c r="J1478" s="99"/>
      <c r="K1478" s="99"/>
      <c r="L1478" s="141" t="str">
        <f>IF(J1478-K1478=0,,IFERROR(K1478-J1478-휴게시간-VLOOKUP(A1478,지정휴게시간,2,FALSE),K1478-J1478-휴게시간))</f>
        <v/>
      </c>
      <c r="M1478" s="142" t="str">
        <f>IFERROR(VLOOKUP(Text(A1478,"m월 d일"),양력휴일,2,FALSE),IFERROR(VLOOKUP(Text(B1478,"m월 d일"),음력휴일,2,FALSE),IFERROR(VLOOKUP(A1478,양력지정휴일,2,FALSE), IFERROR(VLOOKUP(B1478,음력지정휴일,2,FALSE), ""))))</f>
        <v/>
      </c>
      <c r="N1478" s="128"/>
      <c r="O1478" s="128" t="str">
        <f>IFERROR(VLOOKUP(N1478,연차지정일수,2,FALSE),"")</f>
        <v/>
      </c>
      <c r="P1478" s="143"/>
      <c r="Q1478" s="2"/>
    </row>
    <row r="1479">
      <c r="A1479" s="129">
        <v>45674.0</v>
      </c>
      <c r="B1479" s="129">
        <v>45644.0</v>
      </c>
      <c r="C1479" s="128">
        <v>2025.0</v>
      </c>
      <c r="D1479" s="128">
        <v>1.0</v>
      </c>
      <c r="E1479" s="128">
        <v>2.0</v>
      </c>
      <c r="F1479" s="128">
        <v>2025.0</v>
      </c>
      <c r="G1479" s="128">
        <v>1.0</v>
      </c>
      <c r="H1479" s="128">
        <v>17.0</v>
      </c>
      <c r="I1479" s="128" t="s">
        <v>158</v>
      </c>
      <c r="J1479" s="99"/>
      <c r="K1479" s="99"/>
      <c r="L1479" s="141" t="str">
        <f>IF(J1479-K1479=0,,IFERROR(K1479-J1479-휴게시간-VLOOKUP(A1479,지정휴게시간,2,FALSE),K1479-J1479-휴게시간))</f>
        <v/>
      </c>
      <c r="M1479" s="142" t="str">
        <f>IFERROR(VLOOKUP(Text(A1479,"m월 d일"),양력휴일,2,FALSE),IFERROR(VLOOKUP(Text(B1479,"m월 d일"),음력휴일,2,FALSE),IFERROR(VLOOKUP(A1479,양력지정휴일,2,FALSE), IFERROR(VLOOKUP(B1479,음력지정휴일,2,FALSE), ""))))</f>
        <v/>
      </c>
      <c r="N1479" s="128"/>
      <c r="O1479" s="128" t="str">
        <f>IFERROR(VLOOKUP(N1479,연차지정일수,2,FALSE),"")</f>
        <v/>
      </c>
      <c r="P1479" s="143"/>
      <c r="Q1479" s="2"/>
    </row>
    <row r="1480">
      <c r="A1480" s="129">
        <v>45675.0</v>
      </c>
      <c r="B1480" s="129">
        <v>45645.0</v>
      </c>
      <c r="C1480" s="128">
        <v>2025.0</v>
      </c>
      <c r="D1480" s="128">
        <v>1.0</v>
      </c>
      <c r="E1480" s="128">
        <v>2.0</v>
      </c>
      <c r="F1480" s="128">
        <v>2025.0</v>
      </c>
      <c r="G1480" s="128">
        <v>1.0</v>
      </c>
      <c r="H1480" s="128">
        <v>18.0</v>
      </c>
      <c r="I1480" s="128" t="s">
        <v>159</v>
      </c>
      <c r="J1480" s="99"/>
      <c r="K1480" s="99"/>
      <c r="L1480" s="141" t="str">
        <f>IF(J1480-K1480=0,,IFERROR(K1480-J1480-휴게시간-VLOOKUP(A1480,지정휴게시간,2,FALSE),K1480-J1480-휴게시간))</f>
        <v/>
      </c>
      <c r="M1480" s="142" t="str">
        <f>IFERROR(VLOOKUP(Text(A1480,"m월 d일"),양력휴일,2,FALSE),IFERROR(VLOOKUP(Text(B1480,"m월 d일"),음력휴일,2,FALSE),IFERROR(VLOOKUP(A1480,양력지정휴일,2,FALSE), IFERROR(VLOOKUP(B1480,음력지정휴일,2,FALSE), ""))))</f>
        <v/>
      </c>
      <c r="N1480" s="128"/>
      <c r="O1480" s="128" t="str">
        <f>IFERROR(VLOOKUP(N1480,연차지정일수,2,FALSE),"")</f>
        <v/>
      </c>
      <c r="P1480" s="143"/>
      <c r="Q1480" s="2"/>
    </row>
    <row r="1481">
      <c r="A1481" s="129">
        <v>45676.0</v>
      </c>
      <c r="B1481" s="129">
        <v>45646.0</v>
      </c>
      <c r="C1481" s="128">
        <v>2025.0</v>
      </c>
      <c r="D1481" s="128">
        <v>1.0</v>
      </c>
      <c r="E1481" s="128">
        <v>2.0</v>
      </c>
      <c r="F1481" s="128">
        <v>2025.0</v>
      </c>
      <c r="G1481" s="128">
        <v>1.0</v>
      </c>
      <c r="H1481" s="128">
        <v>19.0</v>
      </c>
      <c r="I1481" s="128" t="s">
        <v>156</v>
      </c>
      <c r="J1481" s="99"/>
      <c r="K1481" s="99"/>
      <c r="L1481" s="141" t="str">
        <f>IF(J1481-K1481=0,,IFERROR(K1481-J1481-휴게시간-VLOOKUP(A1481,지정휴게시간,2,FALSE),K1481-J1481-휴게시간))</f>
        <v/>
      </c>
      <c r="M1481" s="142" t="str">
        <f>IFERROR(VLOOKUP(Text(A1481,"m월 d일"),양력휴일,2,FALSE),IFERROR(VLOOKUP(Text(B1481,"m월 d일"),음력휴일,2,FALSE),IFERROR(VLOOKUP(A1481,양력지정휴일,2,FALSE), IFERROR(VLOOKUP(B1481,음력지정휴일,2,FALSE), ""))))</f>
        <v/>
      </c>
      <c r="N1481" s="128"/>
      <c r="O1481" s="128" t="str">
        <f>IFERROR(VLOOKUP(N1481,연차지정일수,2,FALSE),"")</f>
        <v/>
      </c>
      <c r="P1481" s="143"/>
      <c r="Q1481" s="2"/>
    </row>
    <row r="1482">
      <c r="A1482" s="129">
        <v>45677.0</v>
      </c>
      <c r="B1482" s="129">
        <v>45647.0</v>
      </c>
      <c r="C1482" s="128">
        <v>2025.0</v>
      </c>
      <c r="D1482" s="128">
        <v>1.0</v>
      </c>
      <c r="E1482" s="128">
        <v>3.0</v>
      </c>
      <c r="F1482" s="128">
        <v>2025.0</v>
      </c>
      <c r="G1482" s="128">
        <v>1.0</v>
      </c>
      <c r="H1482" s="128">
        <v>20.0</v>
      </c>
      <c r="I1482" s="128" t="s">
        <v>83</v>
      </c>
      <c r="J1482" s="99"/>
      <c r="K1482" s="99"/>
      <c r="L1482" s="141" t="str">
        <f>IF(J1482-K1482=0,,IFERROR(K1482-J1482-휴게시간-VLOOKUP(A1482,지정휴게시간,2,FALSE),K1482-J1482-휴게시간))</f>
        <v/>
      </c>
      <c r="M1482" s="142" t="str">
        <f>IFERROR(VLOOKUP(Text(A1482,"m월 d일"),양력휴일,2,FALSE),IFERROR(VLOOKUP(Text(B1482,"m월 d일"),음력휴일,2,FALSE),IFERROR(VLOOKUP(A1482,양력지정휴일,2,FALSE), IFERROR(VLOOKUP(B1482,음력지정휴일,2,FALSE), ""))))</f>
        <v/>
      </c>
      <c r="N1482" s="128"/>
      <c r="O1482" s="128" t="str">
        <f>IFERROR(VLOOKUP(N1482,연차지정일수,2,FALSE),"")</f>
        <v/>
      </c>
      <c r="P1482" s="143"/>
      <c r="Q1482" s="2"/>
    </row>
    <row r="1483">
      <c r="A1483" s="129">
        <v>45678.0</v>
      </c>
      <c r="B1483" s="129">
        <v>45648.0</v>
      </c>
      <c r="C1483" s="128">
        <v>2025.0</v>
      </c>
      <c r="D1483" s="128">
        <v>1.0</v>
      </c>
      <c r="E1483" s="128">
        <v>3.0</v>
      </c>
      <c r="F1483" s="128">
        <v>2025.0</v>
      </c>
      <c r="G1483" s="128">
        <v>1.0</v>
      </c>
      <c r="H1483" s="128">
        <v>21.0</v>
      </c>
      <c r="I1483" s="128" t="s">
        <v>160</v>
      </c>
      <c r="J1483" s="99"/>
      <c r="K1483" s="99"/>
      <c r="L1483" s="141" t="str">
        <f>IF(J1483-K1483=0,,IFERROR(K1483-J1483-휴게시간-VLOOKUP(A1483,지정휴게시간,2,FALSE),K1483-J1483-휴게시간))</f>
        <v/>
      </c>
      <c r="M1483" s="142" t="str">
        <f>IFERROR(VLOOKUP(Text(A1483,"m월 d일"),양력휴일,2,FALSE),IFERROR(VLOOKUP(Text(B1483,"m월 d일"),음력휴일,2,FALSE),IFERROR(VLOOKUP(A1483,양력지정휴일,2,FALSE), IFERROR(VLOOKUP(B1483,음력지정휴일,2,FALSE), ""))))</f>
        <v/>
      </c>
      <c r="N1483" s="128"/>
      <c r="O1483" s="128" t="str">
        <f>IFERROR(VLOOKUP(N1483,연차지정일수,2,FALSE),"")</f>
        <v/>
      </c>
      <c r="P1483" s="143"/>
      <c r="Q1483" s="2"/>
    </row>
    <row r="1484">
      <c r="A1484" s="129">
        <v>45679.0</v>
      </c>
      <c r="B1484" s="129">
        <v>45649.0</v>
      </c>
      <c r="C1484" s="128">
        <v>2025.0</v>
      </c>
      <c r="D1484" s="128">
        <v>1.0</v>
      </c>
      <c r="E1484" s="128">
        <v>3.0</v>
      </c>
      <c r="F1484" s="128">
        <v>2025.0</v>
      </c>
      <c r="G1484" s="128">
        <v>1.0</v>
      </c>
      <c r="H1484" s="128">
        <v>22.0</v>
      </c>
      <c r="I1484" s="128" t="s">
        <v>161</v>
      </c>
      <c r="J1484" s="99"/>
      <c r="K1484" s="99"/>
      <c r="L1484" s="141" t="str">
        <f>IF(J1484-K1484=0,,IFERROR(K1484-J1484-휴게시간-VLOOKUP(A1484,지정휴게시간,2,FALSE),K1484-J1484-휴게시간))</f>
        <v/>
      </c>
      <c r="M1484" s="142" t="str">
        <f>IFERROR(VLOOKUP(Text(A1484,"m월 d일"),양력휴일,2,FALSE),IFERROR(VLOOKUP(Text(B1484,"m월 d일"),음력휴일,2,FALSE),IFERROR(VLOOKUP(A1484,양력지정휴일,2,FALSE), IFERROR(VLOOKUP(B1484,음력지정휴일,2,FALSE), ""))))</f>
        <v/>
      </c>
      <c r="N1484" s="128"/>
      <c r="O1484" s="128" t="str">
        <f>IFERROR(VLOOKUP(N1484,연차지정일수,2,FALSE),"")</f>
        <v/>
      </c>
      <c r="P1484" s="143"/>
      <c r="Q1484" s="2"/>
    </row>
    <row r="1485">
      <c r="A1485" s="129">
        <v>45680.0</v>
      </c>
      <c r="B1485" s="129">
        <v>45650.0</v>
      </c>
      <c r="C1485" s="128">
        <v>2025.0</v>
      </c>
      <c r="D1485" s="128">
        <v>1.0</v>
      </c>
      <c r="E1485" s="128">
        <v>3.0</v>
      </c>
      <c r="F1485" s="128">
        <v>2025.0</v>
      </c>
      <c r="G1485" s="128">
        <v>1.0</v>
      </c>
      <c r="H1485" s="128">
        <v>23.0</v>
      </c>
      <c r="I1485" s="128" t="s">
        <v>162</v>
      </c>
      <c r="J1485" s="99"/>
      <c r="K1485" s="99"/>
      <c r="L1485" s="141" t="str">
        <f>IF(J1485-K1485=0,,IFERROR(K1485-J1485-휴게시간-VLOOKUP(A1485,지정휴게시간,2,FALSE),K1485-J1485-휴게시간))</f>
        <v/>
      </c>
      <c r="M1485" s="142" t="str">
        <f>IFERROR(VLOOKUP(Text(A1485,"m월 d일"),양력휴일,2,FALSE),IFERROR(VLOOKUP(Text(B1485,"m월 d일"),음력휴일,2,FALSE),IFERROR(VLOOKUP(A1485,양력지정휴일,2,FALSE), IFERROR(VLOOKUP(B1485,음력지정휴일,2,FALSE), ""))))</f>
        <v/>
      </c>
      <c r="N1485" s="128"/>
      <c r="O1485" s="128" t="str">
        <f>IFERROR(VLOOKUP(N1485,연차지정일수,2,FALSE),"")</f>
        <v/>
      </c>
      <c r="P1485" s="143"/>
      <c r="Q1485" s="2"/>
    </row>
    <row r="1486">
      <c r="A1486" s="129">
        <v>45681.0</v>
      </c>
      <c r="B1486" s="129">
        <v>45651.0</v>
      </c>
      <c r="C1486" s="128">
        <v>2025.0</v>
      </c>
      <c r="D1486" s="128">
        <v>1.0</v>
      </c>
      <c r="E1486" s="128">
        <v>3.0</v>
      </c>
      <c r="F1486" s="128">
        <v>2025.0</v>
      </c>
      <c r="G1486" s="128">
        <v>1.0</v>
      </c>
      <c r="H1486" s="128">
        <v>24.0</v>
      </c>
      <c r="I1486" s="128" t="s">
        <v>158</v>
      </c>
      <c r="J1486" s="99"/>
      <c r="K1486" s="99"/>
      <c r="L1486" s="141" t="str">
        <f>IF(J1486-K1486=0,,IFERROR(K1486-J1486-휴게시간-VLOOKUP(A1486,지정휴게시간,2,FALSE),K1486-J1486-휴게시간))</f>
        <v/>
      </c>
      <c r="M1486" s="142" t="str">
        <f>IFERROR(VLOOKUP(Text(A1486,"m월 d일"),양력휴일,2,FALSE),IFERROR(VLOOKUP(Text(B1486,"m월 d일"),음력휴일,2,FALSE),IFERROR(VLOOKUP(A1486,양력지정휴일,2,FALSE), IFERROR(VLOOKUP(B1486,음력지정휴일,2,FALSE), ""))))</f>
        <v/>
      </c>
      <c r="N1486" s="128"/>
      <c r="O1486" s="128" t="str">
        <f>IFERROR(VLOOKUP(N1486,연차지정일수,2,FALSE),"")</f>
        <v/>
      </c>
      <c r="P1486" s="143"/>
      <c r="Q1486" s="2"/>
    </row>
    <row r="1487">
      <c r="A1487" s="129">
        <v>45682.0</v>
      </c>
      <c r="B1487" s="129">
        <v>45652.0</v>
      </c>
      <c r="C1487" s="128">
        <v>2025.0</v>
      </c>
      <c r="D1487" s="128">
        <v>1.0</v>
      </c>
      <c r="E1487" s="128">
        <v>3.0</v>
      </c>
      <c r="F1487" s="128">
        <v>2025.0</v>
      </c>
      <c r="G1487" s="128">
        <v>1.0</v>
      </c>
      <c r="H1487" s="128">
        <v>25.0</v>
      </c>
      <c r="I1487" s="128" t="s">
        <v>159</v>
      </c>
      <c r="J1487" s="99"/>
      <c r="K1487" s="99"/>
      <c r="L1487" s="141" t="str">
        <f>IF(J1487-K1487=0,,IFERROR(K1487-J1487-휴게시간-VLOOKUP(A1487,지정휴게시간,2,FALSE),K1487-J1487-휴게시간))</f>
        <v/>
      </c>
      <c r="M1487" s="142" t="str">
        <f>IFERROR(VLOOKUP(Text(A1487,"m월 d일"),양력휴일,2,FALSE),IFERROR(VLOOKUP(Text(B1487,"m월 d일"),음력휴일,2,FALSE),IFERROR(VLOOKUP(A1487,양력지정휴일,2,FALSE), IFERROR(VLOOKUP(B1487,음력지정휴일,2,FALSE), ""))))</f>
        <v/>
      </c>
      <c r="N1487" s="128"/>
      <c r="O1487" s="128" t="str">
        <f>IFERROR(VLOOKUP(N1487,연차지정일수,2,FALSE),"")</f>
        <v/>
      </c>
      <c r="P1487" s="143"/>
      <c r="Q1487" s="2"/>
    </row>
    <row r="1488">
      <c r="A1488" s="129">
        <v>45683.0</v>
      </c>
      <c r="B1488" s="129">
        <v>45653.0</v>
      </c>
      <c r="C1488" s="128">
        <v>2025.0</v>
      </c>
      <c r="D1488" s="128">
        <v>1.0</v>
      </c>
      <c r="E1488" s="128">
        <v>3.0</v>
      </c>
      <c r="F1488" s="128">
        <v>2025.0</v>
      </c>
      <c r="G1488" s="128">
        <v>1.0</v>
      </c>
      <c r="H1488" s="128">
        <v>26.0</v>
      </c>
      <c r="I1488" s="128" t="s">
        <v>156</v>
      </c>
      <c r="J1488" s="99"/>
      <c r="K1488" s="99"/>
      <c r="L1488" s="141" t="str">
        <f>IF(J1488-K1488=0,,IFERROR(K1488-J1488-휴게시간-VLOOKUP(A1488,지정휴게시간,2,FALSE),K1488-J1488-휴게시간))</f>
        <v/>
      </c>
      <c r="M1488" s="142" t="str">
        <f>IFERROR(VLOOKUP(Text(A1488,"m월 d일"),양력휴일,2,FALSE),IFERROR(VLOOKUP(Text(B1488,"m월 d일"),음력휴일,2,FALSE),IFERROR(VLOOKUP(A1488,양력지정휴일,2,FALSE), IFERROR(VLOOKUP(B1488,음력지정휴일,2,FALSE), ""))))</f>
        <v/>
      </c>
      <c r="N1488" s="128"/>
      <c r="O1488" s="128" t="str">
        <f>IFERROR(VLOOKUP(N1488,연차지정일수,2,FALSE),"")</f>
        <v/>
      </c>
      <c r="P1488" s="143"/>
      <c r="Q1488" s="2"/>
    </row>
    <row r="1489">
      <c r="A1489" s="129">
        <v>45684.0</v>
      </c>
      <c r="B1489" s="129">
        <v>45654.0</v>
      </c>
      <c r="C1489" s="128">
        <v>2025.0</v>
      </c>
      <c r="D1489" s="128">
        <v>1.0</v>
      </c>
      <c r="E1489" s="128">
        <v>4.0</v>
      </c>
      <c r="F1489" s="128">
        <v>2025.0</v>
      </c>
      <c r="G1489" s="128">
        <v>1.0</v>
      </c>
      <c r="H1489" s="128">
        <v>27.0</v>
      </c>
      <c r="I1489" s="128" t="s">
        <v>83</v>
      </c>
      <c r="J1489" s="99"/>
      <c r="K1489" s="99"/>
      <c r="L1489" s="141" t="str">
        <f>IF(J1489-K1489=0,,IFERROR(K1489-J1489-휴게시간-VLOOKUP(A1489,지정휴게시간,2,FALSE),K1489-J1489-휴게시간))</f>
        <v/>
      </c>
      <c r="M1489" s="142" t="str">
        <f>IFERROR(VLOOKUP(Text(A1489,"m월 d일"),양력휴일,2,FALSE),IFERROR(VLOOKUP(Text(B1489,"m월 d일"),음력휴일,2,FALSE),IFERROR(VLOOKUP(A1489,양력지정휴일,2,FALSE), IFERROR(VLOOKUP(B1489,음력지정휴일,2,FALSE), ""))))</f>
        <v/>
      </c>
      <c r="N1489" s="128"/>
      <c r="O1489" s="128" t="str">
        <f>IFERROR(VLOOKUP(N1489,연차지정일수,2,FALSE),"")</f>
        <v/>
      </c>
      <c r="P1489" s="143"/>
      <c r="Q1489" s="2"/>
    </row>
    <row r="1490">
      <c r="A1490" s="129">
        <v>45685.0</v>
      </c>
      <c r="B1490" s="129">
        <v>45655.0</v>
      </c>
      <c r="C1490" s="128">
        <v>2025.0</v>
      </c>
      <c r="D1490" s="128">
        <v>1.0</v>
      </c>
      <c r="E1490" s="128">
        <v>4.0</v>
      </c>
      <c r="F1490" s="128">
        <v>2025.0</v>
      </c>
      <c r="G1490" s="128">
        <v>1.0</v>
      </c>
      <c r="H1490" s="128">
        <v>28.0</v>
      </c>
      <c r="I1490" s="128" t="s">
        <v>160</v>
      </c>
      <c r="J1490" s="99"/>
      <c r="K1490" s="99"/>
      <c r="L1490" s="141" t="str">
        <f>IF(J1490-K1490=0,,IFERROR(K1490-J1490-휴게시간-VLOOKUP(A1490,지정휴게시간,2,FALSE),K1490-J1490-휴게시간))</f>
        <v/>
      </c>
      <c r="M1490" s="142" t="str">
        <f>IFERROR(VLOOKUP(Text(A1490,"m월 d일"),양력휴일,2,FALSE),IFERROR(VLOOKUP(Text(B1490,"m월 d일"),음력휴일,2,FALSE),IFERROR(VLOOKUP(A1490,양력지정휴일,2,FALSE), IFERROR(VLOOKUP(B1490,음력지정휴일,2,FALSE), ""))))</f>
        <v>설날연휴</v>
      </c>
      <c r="N1490" s="128"/>
      <c r="O1490" s="128" t="str">
        <f>IFERROR(VLOOKUP(N1490,연차지정일수,2,FALSE),"")</f>
        <v/>
      </c>
      <c r="P1490" s="143"/>
      <c r="Q1490" s="2"/>
    </row>
    <row r="1491">
      <c r="A1491" s="129">
        <v>45686.0</v>
      </c>
      <c r="B1491" s="129">
        <v>45658.0</v>
      </c>
      <c r="C1491" s="128">
        <v>2025.0</v>
      </c>
      <c r="D1491" s="128">
        <v>1.0</v>
      </c>
      <c r="E1491" s="128">
        <v>4.0</v>
      </c>
      <c r="F1491" s="128">
        <v>2025.0</v>
      </c>
      <c r="G1491" s="128">
        <v>1.0</v>
      </c>
      <c r="H1491" s="128">
        <v>29.0</v>
      </c>
      <c r="I1491" s="128" t="s">
        <v>161</v>
      </c>
      <c r="J1491" s="99"/>
      <c r="K1491" s="99"/>
      <c r="L1491" s="141" t="str">
        <f>IF(J1491-K1491=0,,IFERROR(K1491-J1491-휴게시간-VLOOKUP(A1491,지정휴게시간,2,FALSE),K1491-J1491-휴게시간))</f>
        <v/>
      </c>
      <c r="M1491" s="142" t="str">
        <f>IFERROR(VLOOKUP(Text(A1491,"m월 d일"),양력휴일,2,FALSE),IFERROR(VLOOKUP(Text(B1491,"m월 d일"),음력휴일,2,FALSE),IFERROR(VLOOKUP(A1491,양력지정휴일,2,FALSE), IFERROR(VLOOKUP(B1491,음력지정휴일,2,FALSE), ""))))</f>
        <v>설날연휴</v>
      </c>
      <c r="N1491" s="128"/>
      <c r="O1491" s="128" t="str">
        <f>IFERROR(VLOOKUP(N1491,연차지정일수,2,FALSE),"")</f>
        <v/>
      </c>
      <c r="P1491" s="143"/>
      <c r="Q1491" s="2"/>
    </row>
    <row r="1492">
      <c r="A1492" s="129">
        <v>45687.0</v>
      </c>
      <c r="B1492" s="129">
        <v>45659.0</v>
      </c>
      <c r="C1492" s="128">
        <v>2025.0</v>
      </c>
      <c r="D1492" s="128">
        <v>1.0</v>
      </c>
      <c r="E1492" s="128">
        <v>4.0</v>
      </c>
      <c r="F1492" s="128">
        <v>2025.0</v>
      </c>
      <c r="G1492" s="128">
        <v>1.0</v>
      </c>
      <c r="H1492" s="128">
        <v>30.0</v>
      </c>
      <c r="I1492" s="128" t="s">
        <v>162</v>
      </c>
      <c r="J1492" s="99"/>
      <c r="K1492" s="99"/>
      <c r="L1492" s="141" t="str">
        <f>IF(J1492-K1492=0,,IFERROR(K1492-J1492-휴게시간-VLOOKUP(A1492,지정휴게시간,2,FALSE),K1492-J1492-휴게시간))</f>
        <v/>
      </c>
      <c r="M1492" s="142" t="str">
        <f>IFERROR(VLOOKUP(Text(A1492,"m월 d일"),양력휴일,2,FALSE),IFERROR(VLOOKUP(Text(B1492,"m월 d일"),음력휴일,2,FALSE),IFERROR(VLOOKUP(A1492,양력지정휴일,2,FALSE), IFERROR(VLOOKUP(B1492,음력지정휴일,2,FALSE), ""))))</f>
        <v>설날연휴</v>
      </c>
      <c r="N1492" s="128"/>
      <c r="O1492" s="128" t="str">
        <f>IFERROR(VLOOKUP(N1492,연차지정일수,2,FALSE),"")</f>
        <v/>
      </c>
      <c r="P1492" s="143"/>
      <c r="Q1492" s="2"/>
    </row>
    <row r="1493">
      <c r="A1493" s="129">
        <v>45688.0</v>
      </c>
      <c r="B1493" s="129">
        <v>45660.0</v>
      </c>
      <c r="C1493" s="128">
        <v>2025.0</v>
      </c>
      <c r="D1493" s="128">
        <v>1.0</v>
      </c>
      <c r="E1493" s="128">
        <v>4.0</v>
      </c>
      <c r="F1493" s="128">
        <v>2025.0</v>
      </c>
      <c r="G1493" s="128">
        <v>1.0</v>
      </c>
      <c r="H1493" s="128">
        <v>31.0</v>
      </c>
      <c r="I1493" s="128" t="s">
        <v>158</v>
      </c>
      <c r="J1493" s="99"/>
      <c r="K1493" s="99"/>
      <c r="L1493" s="141" t="str">
        <f>IF(J1493-K1493=0,,IFERROR(K1493-J1493-휴게시간-VLOOKUP(A1493,지정휴게시간,2,FALSE),K1493-J1493-휴게시간))</f>
        <v/>
      </c>
      <c r="M1493" s="142" t="str">
        <f>IFERROR(VLOOKUP(Text(A1493,"m월 d일"),양력휴일,2,FALSE),IFERROR(VLOOKUP(Text(B1493,"m월 d일"),음력휴일,2,FALSE),IFERROR(VLOOKUP(A1493,양력지정휴일,2,FALSE), IFERROR(VLOOKUP(B1493,음력지정휴일,2,FALSE), ""))))</f>
        <v/>
      </c>
      <c r="N1493" s="128"/>
      <c r="O1493" s="128" t="str">
        <f>IFERROR(VLOOKUP(N1493,연차지정일수,2,FALSE),"")</f>
        <v/>
      </c>
      <c r="P1493" s="143"/>
      <c r="Q1493" s="2"/>
    </row>
    <row r="1494">
      <c r="A1494" s="129">
        <v>45689.0</v>
      </c>
      <c r="B1494" s="129">
        <v>45661.0</v>
      </c>
      <c r="C1494" s="128">
        <v>2025.0</v>
      </c>
      <c r="D1494" s="128">
        <v>1.0</v>
      </c>
      <c r="E1494" s="128">
        <v>4.0</v>
      </c>
      <c r="F1494" s="128">
        <v>2025.0</v>
      </c>
      <c r="G1494" s="128">
        <v>2.0</v>
      </c>
      <c r="H1494" s="128">
        <v>1.0</v>
      </c>
      <c r="I1494" s="128" t="s">
        <v>159</v>
      </c>
      <c r="J1494" s="99"/>
      <c r="K1494" s="99"/>
      <c r="L1494" s="141" t="str">
        <f>IF(J1494-K1494=0,,IFERROR(K1494-J1494-휴게시간-VLOOKUP(A1494,지정휴게시간,2,FALSE),K1494-J1494-휴게시간))</f>
        <v/>
      </c>
      <c r="M1494" s="142" t="str">
        <f>IFERROR(VLOOKUP(Text(A1494,"m월 d일"),양력휴일,2,FALSE),IFERROR(VLOOKUP(Text(B1494,"m월 d일"),음력휴일,2,FALSE),IFERROR(VLOOKUP(A1494,양력지정휴일,2,FALSE), IFERROR(VLOOKUP(B1494,음력지정휴일,2,FALSE), ""))))</f>
        <v/>
      </c>
      <c r="N1494" s="128"/>
      <c r="O1494" s="128" t="str">
        <f>IFERROR(VLOOKUP(N1494,연차지정일수,2,FALSE),"")</f>
        <v/>
      </c>
      <c r="P1494" s="143"/>
      <c r="Q1494" s="2"/>
    </row>
    <row r="1495">
      <c r="A1495" s="129">
        <v>45690.0</v>
      </c>
      <c r="B1495" s="129">
        <v>45662.0</v>
      </c>
      <c r="C1495" s="128">
        <v>2025.0</v>
      </c>
      <c r="D1495" s="128">
        <v>1.0</v>
      </c>
      <c r="E1495" s="128">
        <v>4.0</v>
      </c>
      <c r="F1495" s="128">
        <v>2025.0</v>
      </c>
      <c r="G1495" s="128">
        <v>2.0</v>
      </c>
      <c r="H1495" s="128">
        <v>2.0</v>
      </c>
      <c r="I1495" s="128" t="s">
        <v>156</v>
      </c>
      <c r="J1495" s="99"/>
      <c r="K1495" s="99"/>
      <c r="L1495" s="141" t="str">
        <f>IF(J1495-K1495=0,,IFERROR(K1495-J1495-휴게시간-VLOOKUP(A1495,지정휴게시간,2,FALSE),K1495-J1495-휴게시간))</f>
        <v/>
      </c>
      <c r="M1495" s="142" t="str">
        <f>IFERROR(VLOOKUP(Text(A1495,"m월 d일"),양력휴일,2,FALSE),IFERROR(VLOOKUP(Text(B1495,"m월 d일"),음력휴일,2,FALSE),IFERROR(VLOOKUP(A1495,양력지정휴일,2,FALSE), IFERROR(VLOOKUP(B1495,음력지정휴일,2,FALSE), ""))))</f>
        <v/>
      </c>
      <c r="N1495" s="128"/>
      <c r="O1495" s="128" t="str">
        <f>IFERROR(VLOOKUP(N1495,연차지정일수,2,FALSE),"")</f>
        <v/>
      </c>
      <c r="P1495" s="143"/>
      <c r="Q1495" s="2"/>
    </row>
    <row r="1496">
      <c r="A1496" s="129">
        <v>45691.0</v>
      </c>
      <c r="B1496" s="129">
        <v>45663.0</v>
      </c>
      <c r="C1496" s="128">
        <v>2025.0</v>
      </c>
      <c r="D1496" s="128">
        <v>2.0</v>
      </c>
      <c r="E1496" s="128">
        <v>1.0</v>
      </c>
      <c r="F1496" s="128">
        <v>2025.0</v>
      </c>
      <c r="G1496" s="128">
        <v>2.0</v>
      </c>
      <c r="H1496" s="128">
        <v>3.0</v>
      </c>
      <c r="I1496" s="128" t="s">
        <v>83</v>
      </c>
      <c r="J1496" s="99"/>
      <c r="K1496" s="99"/>
      <c r="L1496" s="141" t="str">
        <f>IF(J1496-K1496=0,,IFERROR(K1496-J1496-휴게시간-VLOOKUP(A1496,지정휴게시간,2,FALSE),K1496-J1496-휴게시간))</f>
        <v/>
      </c>
      <c r="M1496" s="142" t="str">
        <f>IFERROR(VLOOKUP(Text(A1496,"m월 d일"),양력휴일,2,FALSE),IFERROR(VLOOKUP(Text(B1496,"m월 d일"),음력휴일,2,FALSE),IFERROR(VLOOKUP(A1496,양력지정휴일,2,FALSE), IFERROR(VLOOKUP(B1496,음력지정휴일,2,FALSE), ""))))</f>
        <v/>
      </c>
      <c r="N1496" s="128"/>
      <c r="O1496" s="128" t="str">
        <f>IFERROR(VLOOKUP(N1496,연차지정일수,2,FALSE),"")</f>
        <v/>
      </c>
      <c r="P1496" s="143"/>
      <c r="Q1496" s="2"/>
    </row>
    <row r="1497">
      <c r="A1497" s="129">
        <v>45692.0</v>
      </c>
      <c r="B1497" s="129">
        <v>45664.0</v>
      </c>
      <c r="C1497" s="128">
        <v>2025.0</v>
      </c>
      <c r="D1497" s="128">
        <v>2.0</v>
      </c>
      <c r="E1497" s="128">
        <v>1.0</v>
      </c>
      <c r="F1497" s="128">
        <v>2025.0</v>
      </c>
      <c r="G1497" s="128">
        <v>2.0</v>
      </c>
      <c r="H1497" s="128">
        <v>4.0</v>
      </c>
      <c r="I1497" s="128" t="s">
        <v>160</v>
      </c>
      <c r="J1497" s="99"/>
      <c r="K1497" s="99"/>
      <c r="L1497" s="141" t="str">
        <f>IF(J1497-K1497=0,,IFERROR(K1497-J1497-휴게시간-VLOOKUP(A1497,지정휴게시간,2,FALSE),K1497-J1497-휴게시간))</f>
        <v/>
      </c>
      <c r="M1497" s="142" t="str">
        <f>IFERROR(VLOOKUP(Text(A1497,"m월 d일"),양력휴일,2,FALSE),IFERROR(VLOOKUP(Text(B1497,"m월 d일"),음력휴일,2,FALSE),IFERROR(VLOOKUP(A1497,양력지정휴일,2,FALSE), IFERROR(VLOOKUP(B1497,음력지정휴일,2,FALSE), ""))))</f>
        <v/>
      </c>
      <c r="N1497" s="128"/>
      <c r="O1497" s="128" t="str">
        <f>IFERROR(VLOOKUP(N1497,연차지정일수,2,FALSE),"")</f>
        <v/>
      </c>
      <c r="P1497" s="143"/>
      <c r="Q1497" s="2"/>
    </row>
    <row r="1498">
      <c r="A1498" s="129">
        <v>45693.0</v>
      </c>
      <c r="B1498" s="129">
        <v>45665.0</v>
      </c>
      <c r="C1498" s="128">
        <v>2025.0</v>
      </c>
      <c r="D1498" s="128">
        <v>2.0</v>
      </c>
      <c r="E1498" s="128">
        <v>1.0</v>
      </c>
      <c r="F1498" s="128">
        <v>2025.0</v>
      </c>
      <c r="G1498" s="128">
        <v>2.0</v>
      </c>
      <c r="H1498" s="128">
        <v>5.0</v>
      </c>
      <c r="I1498" s="128" t="s">
        <v>161</v>
      </c>
      <c r="J1498" s="99"/>
      <c r="K1498" s="99"/>
      <c r="L1498" s="141" t="str">
        <f>IF(J1498-K1498=0,,IFERROR(K1498-J1498-휴게시간-VLOOKUP(A1498,지정휴게시간,2,FALSE),K1498-J1498-휴게시간))</f>
        <v/>
      </c>
      <c r="M1498" s="142" t="str">
        <f>IFERROR(VLOOKUP(Text(A1498,"m월 d일"),양력휴일,2,FALSE),IFERROR(VLOOKUP(Text(B1498,"m월 d일"),음력휴일,2,FALSE),IFERROR(VLOOKUP(A1498,양력지정휴일,2,FALSE), IFERROR(VLOOKUP(B1498,음력지정휴일,2,FALSE), ""))))</f>
        <v/>
      </c>
      <c r="N1498" s="128"/>
      <c r="O1498" s="128" t="str">
        <f>IFERROR(VLOOKUP(N1498,연차지정일수,2,FALSE),"")</f>
        <v/>
      </c>
      <c r="P1498" s="143"/>
      <c r="Q1498" s="2"/>
    </row>
    <row r="1499">
      <c r="A1499" s="129">
        <v>45694.0</v>
      </c>
      <c r="B1499" s="129">
        <v>45666.0</v>
      </c>
      <c r="C1499" s="128">
        <v>2025.0</v>
      </c>
      <c r="D1499" s="128">
        <v>2.0</v>
      </c>
      <c r="E1499" s="128">
        <v>1.0</v>
      </c>
      <c r="F1499" s="128">
        <v>2025.0</v>
      </c>
      <c r="G1499" s="128">
        <v>2.0</v>
      </c>
      <c r="H1499" s="128">
        <v>6.0</v>
      </c>
      <c r="I1499" s="128" t="s">
        <v>162</v>
      </c>
      <c r="J1499" s="99"/>
      <c r="K1499" s="99"/>
      <c r="L1499" s="141" t="str">
        <f>IF(J1499-K1499=0,,IFERROR(K1499-J1499-휴게시간-VLOOKUP(A1499,지정휴게시간,2,FALSE),K1499-J1499-휴게시간))</f>
        <v/>
      </c>
      <c r="M1499" s="142" t="str">
        <f>IFERROR(VLOOKUP(Text(A1499,"m월 d일"),양력휴일,2,FALSE),IFERROR(VLOOKUP(Text(B1499,"m월 d일"),음력휴일,2,FALSE),IFERROR(VLOOKUP(A1499,양력지정휴일,2,FALSE), IFERROR(VLOOKUP(B1499,음력지정휴일,2,FALSE), ""))))</f>
        <v/>
      </c>
      <c r="N1499" s="128"/>
      <c r="O1499" s="128" t="str">
        <f>IFERROR(VLOOKUP(N1499,연차지정일수,2,FALSE),"")</f>
        <v/>
      </c>
      <c r="P1499" s="143"/>
      <c r="Q1499" s="2"/>
    </row>
    <row r="1500">
      <c r="A1500" s="129">
        <v>45695.0</v>
      </c>
      <c r="B1500" s="129">
        <v>45667.0</v>
      </c>
      <c r="C1500" s="128">
        <v>2025.0</v>
      </c>
      <c r="D1500" s="128">
        <v>2.0</v>
      </c>
      <c r="E1500" s="128">
        <v>1.0</v>
      </c>
      <c r="F1500" s="128">
        <v>2025.0</v>
      </c>
      <c r="G1500" s="128">
        <v>2.0</v>
      </c>
      <c r="H1500" s="128">
        <v>7.0</v>
      </c>
      <c r="I1500" s="128" t="s">
        <v>158</v>
      </c>
      <c r="J1500" s="99"/>
      <c r="K1500" s="99"/>
      <c r="L1500" s="141" t="str">
        <f>IF(J1500-K1500=0,,IFERROR(K1500-J1500-휴게시간-VLOOKUP(A1500,지정휴게시간,2,FALSE),K1500-J1500-휴게시간))</f>
        <v/>
      </c>
      <c r="M1500" s="142" t="str">
        <f>IFERROR(VLOOKUP(Text(A1500,"m월 d일"),양력휴일,2,FALSE),IFERROR(VLOOKUP(Text(B1500,"m월 d일"),음력휴일,2,FALSE),IFERROR(VLOOKUP(A1500,양력지정휴일,2,FALSE), IFERROR(VLOOKUP(B1500,음력지정휴일,2,FALSE), ""))))</f>
        <v/>
      </c>
      <c r="N1500" s="128"/>
      <c r="O1500" s="128" t="str">
        <f>IFERROR(VLOOKUP(N1500,연차지정일수,2,FALSE),"")</f>
        <v/>
      </c>
      <c r="P1500" s="143"/>
      <c r="Q1500" s="2"/>
    </row>
    <row r="1501">
      <c r="A1501" s="129">
        <v>45696.0</v>
      </c>
      <c r="B1501" s="129">
        <v>45668.0</v>
      </c>
      <c r="C1501" s="128">
        <v>2025.0</v>
      </c>
      <c r="D1501" s="128">
        <v>2.0</v>
      </c>
      <c r="E1501" s="128">
        <v>1.0</v>
      </c>
      <c r="F1501" s="128">
        <v>2025.0</v>
      </c>
      <c r="G1501" s="128">
        <v>2.0</v>
      </c>
      <c r="H1501" s="128">
        <v>8.0</v>
      </c>
      <c r="I1501" s="128" t="s">
        <v>159</v>
      </c>
      <c r="J1501" s="99"/>
      <c r="K1501" s="99"/>
      <c r="L1501" s="141" t="str">
        <f>IF(J1501-K1501=0,,IFERROR(K1501-J1501-휴게시간-VLOOKUP(A1501,지정휴게시간,2,FALSE),K1501-J1501-휴게시간))</f>
        <v/>
      </c>
      <c r="M1501" s="142" t="str">
        <f>IFERROR(VLOOKUP(Text(A1501,"m월 d일"),양력휴일,2,FALSE),IFERROR(VLOOKUP(Text(B1501,"m월 d일"),음력휴일,2,FALSE),IFERROR(VLOOKUP(A1501,양력지정휴일,2,FALSE), IFERROR(VLOOKUP(B1501,음력지정휴일,2,FALSE), ""))))</f>
        <v/>
      </c>
      <c r="N1501" s="128"/>
      <c r="O1501" s="128" t="str">
        <f>IFERROR(VLOOKUP(N1501,연차지정일수,2,FALSE),"")</f>
        <v/>
      </c>
      <c r="P1501" s="143"/>
      <c r="Q1501" s="2"/>
    </row>
    <row r="1502">
      <c r="A1502" s="129">
        <v>45697.0</v>
      </c>
      <c r="B1502" s="129">
        <v>45669.0</v>
      </c>
      <c r="C1502" s="128">
        <v>2025.0</v>
      </c>
      <c r="D1502" s="128">
        <v>2.0</v>
      </c>
      <c r="E1502" s="128">
        <v>1.0</v>
      </c>
      <c r="F1502" s="128">
        <v>2025.0</v>
      </c>
      <c r="G1502" s="128">
        <v>2.0</v>
      </c>
      <c r="H1502" s="128">
        <v>9.0</v>
      </c>
      <c r="I1502" s="128" t="s">
        <v>156</v>
      </c>
      <c r="J1502" s="99"/>
      <c r="K1502" s="99"/>
      <c r="L1502" s="141" t="str">
        <f>IF(J1502-K1502=0,,IFERROR(K1502-J1502-휴게시간-VLOOKUP(A1502,지정휴게시간,2,FALSE),K1502-J1502-휴게시간))</f>
        <v/>
      </c>
      <c r="M1502" s="142" t="str">
        <f>IFERROR(VLOOKUP(Text(A1502,"m월 d일"),양력휴일,2,FALSE),IFERROR(VLOOKUP(Text(B1502,"m월 d일"),음력휴일,2,FALSE),IFERROR(VLOOKUP(A1502,양력지정휴일,2,FALSE), IFERROR(VLOOKUP(B1502,음력지정휴일,2,FALSE), ""))))</f>
        <v/>
      </c>
      <c r="N1502" s="128"/>
      <c r="O1502" s="128" t="str">
        <f>IFERROR(VLOOKUP(N1502,연차지정일수,2,FALSE),"")</f>
        <v/>
      </c>
      <c r="P1502" s="143"/>
      <c r="Q1502" s="2"/>
    </row>
    <row r="1503">
      <c r="A1503" s="129">
        <v>45698.0</v>
      </c>
      <c r="B1503" s="129">
        <v>45670.0</v>
      </c>
      <c r="C1503" s="128">
        <v>2025.0</v>
      </c>
      <c r="D1503" s="128">
        <v>2.0</v>
      </c>
      <c r="E1503" s="128">
        <v>2.0</v>
      </c>
      <c r="F1503" s="128">
        <v>2025.0</v>
      </c>
      <c r="G1503" s="128">
        <v>2.0</v>
      </c>
      <c r="H1503" s="128">
        <v>10.0</v>
      </c>
      <c r="I1503" s="128" t="s">
        <v>83</v>
      </c>
      <c r="J1503" s="99"/>
      <c r="K1503" s="99"/>
      <c r="L1503" s="141" t="str">
        <f>IF(J1503-K1503=0,,IFERROR(K1503-J1503-휴게시간-VLOOKUP(A1503,지정휴게시간,2,FALSE),K1503-J1503-휴게시간))</f>
        <v/>
      </c>
      <c r="M1503" s="142" t="str">
        <f>IFERROR(VLOOKUP(Text(A1503,"m월 d일"),양력휴일,2,FALSE),IFERROR(VLOOKUP(Text(B1503,"m월 d일"),음력휴일,2,FALSE),IFERROR(VLOOKUP(A1503,양력지정휴일,2,FALSE), IFERROR(VLOOKUP(B1503,음력지정휴일,2,FALSE), ""))))</f>
        <v/>
      </c>
      <c r="N1503" s="128"/>
      <c r="O1503" s="128" t="str">
        <f>IFERROR(VLOOKUP(N1503,연차지정일수,2,FALSE),"")</f>
        <v/>
      </c>
      <c r="P1503" s="143"/>
      <c r="Q1503" s="2"/>
    </row>
    <row r="1504">
      <c r="A1504" s="129">
        <v>45699.0</v>
      </c>
      <c r="B1504" s="129">
        <v>45671.0</v>
      </c>
      <c r="C1504" s="128">
        <v>2025.0</v>
      </c>
      <c r="D1504" s="128">
        <v>2.0</v>
      </c>
      <c r="E1504" s="128">
        <v>2.0</v>
      </c>
      <c r="F1504" s="128">
        <v>2025.0</v>
      </c>
      <c r="G1504" s="128">
        <v>2.0</v>
      </c>
      <c r="H1504" s="128">
        <v>11.0</v>
      </c>
      <c r="I1504" s="128" t="s">
        <v>160</v>
      </c>
      <c r="J1504" s="99"/>
      <c r="K1504" s="99"/>
      <c r="L1504" s="141" t="str">
        <f>IF(J1504-K1504=0,,IFERROR(K1504-J1504-휴게시간-VLOOKUP(A1504,지정휴게시간,2,FALSE),K1504-J1504-휴게시간))</f>
        <v/>
      </c>
      <c r="M1504" s="142" t="str">
        <f>IFERROR(VLOOKUP(Text(A1504,"m월 d일"),양력휴일,2,FALSE),IFERROR(VLOOKUP(Text(B1504,"m월 d일"),음력휴일,2,FALSE),IFERROR(VLOOKUP(A1504,양력지정휴일,2,FALSE), IFERROR(VLOOKUP(B1504,음력지정휴일,2,FALSE), ""))))</f>
        <v/>
      </c>
      <c r="N1504" s="128"/>
      <c r="O1504" s="128" t="str">
        <f>IFERROR(VLOOKUP(N1504,연차지정일수,2,FALSE),"")</f>
        <v/>
      </c>
      <c r="P1504" s="143"/>
      <c r="Q1504" s="2"/>
    </row>
    <row r="1505">
      <c r="A1505" s="129">
        <v>45700.0</v>
      </c>
      <c r="B1505" s="129">
        <v>45672.0</v>
      </c>
      <c r="C1505" s="128">
        <v>2025.0</v>
      </c>
      <c r="D1505" s="128">
        <v>2.0</v>
      </c>
      <c r="E1505" s="128">
        <v>2.0</v>
      </c>
      <c r="F1505" s="128">
        <v>2025.0</v>
      </c>
      <c r="G1505" s="128">
        <v>2.0</v>
      </c>
      <c r="H1505" s="128">
        <v>12.0</v>
      </c>
      <c r="I1505" s="128" t="s">
        <v>161</v>
      </c>
      <c r="J1505" s="99"/>
      <c r="K1505" s="99"/>
      <c r="L1505" s="141" t="str">
        <f>IF(J1505-K1505=0,,IFERROR(K1505-J1505-휴게시간-VLOOKUP(A1505,지정휴게시간,2,FALSE),K1505-J1505-휴게시간))</f>
        <v/>
      </c>
      <c r="M1505" s="142" t="str">
        <f>IFERROR(VLOOKUP(Text(A1505,"m월 d일"),양력휴일,2,FALSE),IFERROR(VLOOKUP(Text(B1505,"m월 d일"),음력휴일,2,FALSE),IFERROR(VLOOKUP(A1505,양력지정휴일,2,FALSE), IFERROR(VLOOKUP(B1505,음력지정휴일,2,FALSE), ""))))</f>
        <v/>
      </c>
      <c r="N1505" s="128"/>
      <c r="O1505" s="128" t="str">
        <f>IFERROR(VLOOKUP(N1505,연차지정일수,2,FALSE),"")</f>
        <v/>
      </c>
      <c r="P1505" s="143"/>
      <c r="Q1505" s="2"/>
    </row>
    <row r="1506">
      <c r="A1506" s="129">
        <v>45701.0</v>
      </c>
      <c r="B1506" s="129">
        <v>45673.0</v>
      </c>
      <c r="C1506" s="128">
        <v>2025.0</v>
      </c>
      <c r="D1506" s="128">
        <v>2.0</v>
      </c>
      <c r="E1506" s="128">
        <v>2.0</v>
      </c>
      <c r="F1506" s="128">
        <v>2025.0</v>
      </c>
      <c r="G1506" s="128">
        <v>2.0</v>
      </c>
      <c r="H1506" s="128">
        <v>13.0</v>
      </c>
      <c r="I1506" s="128" t="s">
        <v>162</v>
      </c>
      <c r="J1506" s="99"/>
      <c r="K1506" s="99"/>
      <c r="L1506" s="141" t="str">
        <f>IF(J1506-K1506=0,,IFERROR(K1506-J1506-휴게시간-VLOOKUP(A1506,지정휴게시간,2,FALSE),K1506-J1506-휴게시간))</f>
        <v/>
      </c>
      <c r="M1506" s="142" t="str">
        <f>IFERROR(VLOOKUP(Text(A1506,"m월 d일"),양력휴일,2,FALSE),IFERROR(VLOOKUP(Text(B1506,"m월 d일"),음력휴일,2,FALSE),IFERROR(VLOOKUP(A1506,양력지정휴일,2,FALSE), IFERROR(VLOOKUP(B1506,음력지정휴일,2,FALSE), ""))))</f>
        <v/>
      </c>
      <c r="N1506" s="128"/>
      <c r="O1506" s="128" t="str">
        <f>IFERROR(VLOOKUP(N1506,연차지정일수,2,FALSE),"")</f>
        <v/>
      </c>
      <c r="P1506" s="143"/>
      <c r="Q1506" s="2"/>
    </row>
    <row r="1507">
      <c r="A1507" s="129">
        <v>45702.0</v>
      </c>
      <c r="B1507" s="129">
        <v>45674.0</v>
      </c>
      <c r="C1507" s="128">
        <v>2025.0</v>
      </c>
      <c r="D1507" s="128">
        <v>2.0</v>
      </c>
      <c r="E1507" s="128">
        <v>2.0</v>
      </c>
      <c r="F1507" s="128">
        <v>2025.0</v>
      </c>
      <c r="G1507" s="128">
        <v>2.0</v>
      </c>
      <c r="H1507" s="128">
        <v>14.0</v>
      </c>
      <c r="I1507" s="128" t="s">
        <v>158</v>
      </c>
      <c r="J1507" s="99"/>
      <c r="K1507" s="99"/>
      <c r="L1507" s="141" t="str">
        <f>IF(J1507-K1507=0,,IFERROR(K1507-J1507-휴게시간-VLOOKUP(A1507,지정휴게시간,2,FALSE),K1507-J1507-휴게시간))</f>
        <v/>
      </c>
      <c r="M1507" s="142" t="str">
        <f>IFERROR(VLOOKUP(Text(A1507,"m월 d일"),양력휴일,2,FALSE),IFERROR(VLOOKUP(Text(B1507,"m월 d일"),음력휴일,2,FALSE),IFERROR(VLOOKUP(A1507,양력지정휴일,2,FALSE), IFERROR(VLOOKUP(B1507,음력지정휴일,2,FALSE), ""))))</f>
        <v/>
      </c>
      <c r="N1507" s="128"/>
      <c r="O1507" s="128" t="str">
        <f>IFERROR(VLOOKUP(N1507,연차지정일수,2,FALSE),"")</f>
        <v/>
      </c>
      <c r="P1507" s="143"/>
      <c r="Q1507" s="2"/>
    </row>
    <row r="1508">
      <c r="A1508" s="129">
        <v>45703.0</v>
      </c>
      <c r="B1508" s="129">
        <v>45675.0</v>
      </c>
      <c r="C1508" s="128">
        <v>2025.0</v>
      </c>
      <c r="D1508" s="128">
        <v>2.0</v>
      </c>
      <c r="E1508" s="128">
        <v>2.0</v>
      </c>
      <c r="F1508" s="128">
        <v>2025.0</v>
      </c>
      <c r="G1508" s="128">
        <v>2.0</v>
      </c>
      <c r="H1508" s="128">
        <v>15.0</v>
      </c>
      <c r="I1508" s="128" t="s">
        <v>159</v>
      </c>
      <c r="J1508" s="99"/>
      <c r="K1508" s="99"/>
      <c r="L1508" s="141" t="str">
        <f>IF(J1508-K1508=0,,IFERROR(K1508-J1508-휴게시간-VLOOKUP(A1508,지정휴게시간,2,FALSE),K1508-J1508-휴게시간))</f>
        <v/>
      </c>
      <c r="M1508" s="142" t="str">
        <f>IFERROR(VLOOKUP(Text(A1508,"m월 d일"),양력휴일,2,FALSE),IFERROR(VLOOKUP(Text(B1508,"m월 d일"),음력휴일,2,FALSE),IFERROR(VLOOKUP(A1508,양력지정휴일,2,FALSE), IFERROR(VLOOKUP(B1508,음력지정휴일,2,FALSE), ""))))</f>
        <v/>
      </c>
      <c r="N1508" s="128"/>
      <c r="O1508" s="128" t="str">
        <f>IFERROR(VLOOKUP(N1508,연차지정일수,2,FALSE),"")</f>
        <v/>
      </c>
      <c r="P1508" s="143"/>
      <c r="Q1508" s="2"/>
    </row>
    <row r="1509">
      <c r="A1509" s="129">
        <v>45704.0</v>
      </c>
      <c r="B1509" s="129">
        <v>45676.0</v>
      </c>
      <c r="C1509" s="128">
        <v>2025.0</v>
      </c>
      <c r="D1509" s="128">
        <v>2.0</v>
      </c>
      <c r="E1509" s="128">
        <v>2.0</v>
      </c>
      <c r="F1509" s="128">
        <v>2025.0</v>
      </c>
      <c r="G1509" s="128">
        <v>2.0</v>
      </c>
      <c r="H1509" s="128">
        <v>16.0</v>
      </c>
      <c r="I1509" s="128" t="s">
        <v>156</v>
      </c>
      <c r="J1509" s="99"/>
      <c r="K1509" s="99"/>
      <c r="L1509" s="141" t="str">
        <f>IF(J1509-K1509=0,,IFERROR(K1509-J1509-휴게시간-VLOOKUP(A1509,지정휴게시간,2,FALSE),K1509-J1509-휴게시간))</f>
        <v/>
      </c>
      <c r="M1509" s="142" t="str">
        <f>IFERROR(VLOOKUP(Text(A1509,"m월 d일"),양력휴일,2,FALSE),IFERROR(VLOOKUP(Text(B1509,"m월 d일"),음력휴일,2,FALSE),IFERROR(VLOOKUP(A1509,양력지정휴일,2,FALSE), IFERROR(VLOOKUP(B1509,음력지정휴일,2,FALSE), ""))))</f>
        <v/>
      </c>
      <c r="N1509" s="128"/>
      <c r="O1509" s="128" t="str">
        <f>IFERROR(VLOOKUP(N1509,연차지정일수,2,FALSE),"")</f>
        <v/>
      </c>
      <c r="P1509" s="143"/>
      <c r="Q1509" s="2"/>
    </row>
    <row r="1510">
      <c r="A1510" s="129">
        <v>45705.0</v>
      </c>
      <c r="B1510" s="129">
        <v>45677.0</v>
      </c>
      <c r="C1510" s="128">
        <v>2025.0</v>
      </c>
      <c r="D1510" s="128">
        <v>2.0</v>
      </c>
      <c r="E1510" s="128">
        <v>3.0</v>
      </c>
      <c r="F1510" s="128">
        <v>2025.0</v>
      </c>
      <c r="G1510" s="128">
        <v>2.0</v>
      </c>
      <c r="H1510" s="128">
        <v>17.0</v>
      </c>
      <c r="I1510" s="128" t="s">
        <v>83</v>
      </c>
      <c r="J1510" s="99"/>
      <c r="K1510" s="99"/>
      <c r="L1510" s="141" t="str">
        <f>IF(J1510-K1510=0,,IFERROR(K1510-J1510-휴게시간-VLOOKUP(A1510,지정휴게시간,2,FALSE),K1510-J1510-휴게시간))</f>
        <v/>
      </c>
      <c r="M1510" s="142" t="str">
        <f>IFERROR(VLOOKUP(Text(A1510,"m월 d일"),양력휴일,2,FALSE),IFERROR(VLOOKUP(Text(B1510,"m월 d일"),음력휴일,2,FALSE),IFERROR(VLOOKUP(A1510,양력지정휴일,2,FALSE), IFERROR(VLOOKUP(B1510,음력지정휴일,2,FALSE), ""))))</f>
        <v/>
      </c>
      <c r="N1510" s="128"/>
      <c r="O1510" s="128" t="str">
        <f>IFERROR(VLOOKUP(N1510,연차지정일수,2,FALSE),"")</f>
        <v/>
      </c>
      <c r="P1510" s="143"/>
      <c r="Q1510" s="2"/>
    </row>
    <row r="1511">
      <c r="A1511" s="129">
        <v>45706.0</v>
      </c>
      <c r="B1511" s="129">
        <v>45678.0</v>
      </c>
      <c r="C1511" s="128">
        <v>2025.0</v>
      </c>
      <c r="D1511" s="128">
        <v>2.0</v>
      </c>
      <c r="E1511" s="128">
        <v>3.0</v>
      </c>
      <c r="F1511" s="128">
        <v>2025.0</v>
      </c>
      <c r="G1511" s="128">
        <v>2.0</v>
      </c>
      <c r="H1511" s="128">
        <v>18.0</v>
      </c>
      <c r="I1511" s="128" t="s">
        <v>160</v>
      </c>
      <c r="J1511" s="99"/>
      <c r="K1511" s="99"/>
      <c r="L1511" s="141" t="str">
        <f>IF(J1511-K1511=0,,IFERROR(K1511-J1511-휴게시간-VLOOKUP(A1511,지정휴게시간,2,FALSE),K1511-J1511-휴게시간))</f>
        <v/>
      </c>
      <c r="M1511" s="142" t="str">
        <f>IFERROR(VLOOKUP(Text(A1511,"m월 d일"),양력휴일,2,FALSE),IFERROR(VLOOKUP(Text(B1511,"m월 d일"),음력휴일,2,FALSE),IFERROR(VLOOKUP(A1511,양력지정휴일,2,FALSE), IFERROR(VLOOKUP(B1511,음력지정휴일,2,FALSE), ""))))</f>
        <v/>
      </c>
      <c r="N1511" s="128"/>
      <c r="O1511" s="128" t="str">
        <f>IFERROR(VLOOKUP(N1511,연차지정일수,2,FALSE),"")</f>
        <v/>
      </c>
      <c r="P1511" s="143"/>
      <c r="Q1511" s="2"/>
    </row>
    <row r="1512">
      <c r="A1512" s="129">
        <v>45707.0</v>
      </c>
      <c r="B1512" s="129">
        <v>45679.0</v>
      </c>
      <c r="C1512" s="128">
        <v>2025.0</v>
      </c>
      <c r="D1512" s="128">
        <v>2.0</v>
      </c>
      <c r="E1512" s="128">
        <v>3.0</v>
      </c>
      <c r="F1512" s="128">
        <v>2025.0</v>
      </c>
      <c r="G1512" s="128">
        <v>2.0</v>
      </c>
      <c r="H1512" s="128">
        <v>19.0</v>
      </c>
      <c r="I1512" s="128" t="s">
        <v>161</v>
      </c>
      <c r="J1512" s="99"/>
      <c r="K1512" s="99"/>
      <c r="L1512" s="141" t="str">
        <f>IF(J1512-K1512=0,,IFERROR(K1512-J1512-휴게시간-VLOOKUP(A1512,지정휴게시간,2,FALSE),K1512-J1512-휴게시간))</f>
        <v/>
      </c>
      <c r="M1512" s="142" t="str">
        <f>IFERROR(VLOOKUP(Text(A1512,"m월 d일"),양력휴일,2,FALSE),IFERROR(VLOOKUP(Text(B1512,"m월 d일"),음력휴일,2,FALSE),IFERROR(VLOOKUP(A1512,양력지정휴일,2,FALSE), IFERROR(VLOOKUP(B1512,음력지정휴일,2,FALSE), ""))))</f>
        <v/>
      </c>
      <c r="N1512" s="128"/>
      <c r="O1512" s="128" t="str">
        <f>IFERROR(VLOOKUP(N1512,연차지정일수,2,FALSE),"")</f>
        <v/>
      </c>
      <c r="P1512" s="143"/>
      <c r="Q1512" s="2"/>
    </row>
    <row r="1513">
      <c r="A1513" s="129">
        <v>45708.0</v>
      </c>
      <c r="B1513" s="129">
        <v>45680.0</v>
      </c>
      <c r="C1513" s="128">
        <v>2025.0</v>
      </c>
      <c r="D1513" s="128">
        <v>2.0</v>
      </c>
      <c r="E1513" s="128">
        <v>3.0</v>
      </c>
      <c r="F1513" s="128">
        <v>2025.0</v>
      </c>
      <c r="G1513" s="128">
        <v>2.0</v>
      </c>
      <c r="H1513" s="128">
        <v>20.0</v>
      </c>
      <c r="I1513" s="128" t="s">
        <v>162</v>
      </c>
      <c r="J1513" s="99"/>
      <c r="K1513" s="99"/>
      <c r="L1513" s="141" t="str">
        <f>IF(J1513-K1513=0,,IFERROR(K1513-J1513-휴게시간-VLOOKUP(A1513,지정휴게시간,2,FALSE),K1513-J1513-휴게시간))</f>
        <v/>
      </c>
      <c r="M1513" s="142" t="str">
        <f>IFERROR(VLOOKUP(Text(A1513,"m월 d일"),양력휴일,2,FALSE),IFERROR(VLOOKUP(Text(B1513,"m월 d일"),음력휴일,2,FALSE),IFERROR(VLOOKUP(A1513,양력지정휴일,2,FALSE), IFERROR(VLOOKUP(B1513,음력지정휴일,2,FALSE), ""))))</f>
        <v/>
      </c>
      <c r="N1513" s="128"/>
      <c r="O1513" s="128" t="str">
        <f>IFERROR(VLOOKUP(N1513,연차지정일수,2,FALSE),"")</f>
        <v/>
      </c>
      <c r="P1513" s="143"/>
      <c r="Q1513" s="2"/>
    </row>
    <row r="1514">
      <c r="A1514" s="129">
        <v>45709.0</v>
      </c>
      <c r="B1514" s="129">
        <v>45681.0</v>
      </c>
      <c r="C1514" s="128">
        <v>2025.0</v>
      </c>
      <c r="D1514" s="128">
        <v>2.0</v>
      </c>
      <c r="E1514" s="128">
        <v>3.0</v>
      </c>
      <c r="F1514" s="128">
        <v>2025.0</v>
      </c>
      <c r="G1514" s="128">
        <v>2.0</v>
      </c>
      <c r="H1514" s="128">
        <v>21.0</v>
      </c>
      <c r="I1514" s="128" t="s">
        <v>158</v>
      </c>
      <c r="J1514" s="99"/>
      <c r="K1514" s="99"/>
      <c r="L1514" s="141" t="str">
        <f>IF(J1514-K1514=0,,IFERROR(K1514-J1514-휴게시간-VLOOKUP(A1514,지정휴게시간,2,FALSE),K1514-J1514-휴게시간))</f>
        <v/>
      </c>
      <c r="M1514" s="142" t="str">
        <f>IFERROR(VLOOKUP(Text(A1514,"m월 d일"),양력휴일,2,FALSE),IFERROR(VLOOKUP(Text(B1514,"m월 d일"),음력휴일,2,FALSE),IFERROR(VLOOKUP(A1514,양력지정휴일,2,FALSE), IFERROR(VLOOKUP(B1514,음력지정휴일,2,FALSE), ""))))</f>
        <v/>
      </c>
      <c r="N1514" s="128"/>
      <c r="O1514" s="128" t="str">
        <f>IFERROR(VLOOKUP(N1514,연차지정일수,2,FALSE),"")</f>
        <v/>
      </c>
      <c r="P1514" s="143"/>
      <c r="Q1514" s="2"/>
    </row>
    <row r="1515">
      <c r="A1515" s="129">
        <v>45710.0</v>
      </c>
      <c r="B1515" s="129">
        <v>45682.0</v>
      </c>
      <c r="C1515" s="128">
        <v>2025.0</v>
      </c>
      <c r="D1515" s="128">
        <v>2.0</v>
      </c>
      <c r="E1515" s="128">
        <v>3.0</v>
      </c>
      <c r="F1515" s="128">
        <v>2025.0</v>
      </c>
      <c r="G1515" s="128">
        <v>2.0</v>
      </c>
      <c r="H1515" s="128">
        <v>22.0</v>
      </c>
      <c r="I1515" s="128" t="s">
        <v>159</v>
      </c>
      <c r="J1515" s="99"/>
      <c r="K1515" s="99"/>
      <c r="L1515" s="141" t="str">
        <f>IF(J1515-K1515=0,,IFERROR(K1515-J1515-휴게시간-VLOOKUP(A1515,지정휴게시간,2,FALSE),K1515-J1515-휴게시간))</f>
        <v/>
      </c>
      <c r="M1515" s="142" t="str">
        <f>IFERROR(VLOOKUP(Text(A1515,"m월 d일"),양력휴일,2,FALSE),IFERROR(VLOOKUP(Text(B1515,"m월 d일"),음력휴일,2,FALSE),IFERROR(VLOOKUP(A1515,양력지정휴일,2,FALSE), IFERROR(VLOOKUP(B1515,음력지정휴일,2,FALSE), ""))))</f>
        <v/>
      </c>
      <c r="N1515" s="128"/>
      <c r="O1515" s="128" t="str">
        <f>IFERROR(VLOOKUP(N1515,연차지정일수,2,FALSE),"")</f>
        <v/>
      </c>
      <c r="P1515" s="143"/>
      <c r="Q1515" s="2"/>
    </row>
    <row r="1516">
      <c r="A1516" s="129">
        <v>45711.0</v>
      </c>
      <c r="B1516" s="129">
        <v>45683.0</v>
      </c>
      <c r="C1516" s="128">
        <v>2025.0</v>
      </c>
      <c r="D1516" s="128">
        <v>2.0</v>
      </c>
      <c r="E1516" s="128">
        <v>3.0</v>
      </c>
      <c r="F1516" s="128">
        <v>2025.0</v>
      </c>
      <c r="G1516" s="128">
        <v>2.0</v>
      </c>
      <c r="H1516" s="128">
        <v>23.0</v>
      </c>
      <c r="I1516" s="128" t="s">
        <v>156</v>
      </c>
      <c r="J1516" s="99"/>
      <c r="K1516" s="99"/>
      <c r="L1516" s="141" t="str">
        <f>IF(J1516-K1516=0,,IFERROR(K1516-J1516-휴게시간-VLOOKUP(A1516,지정휴게시간,2,FALSE),K1516-J1516-휴게시간))</f>
        <v/>
      </c>
      <c r="M1516" s="142" t="str">
        <f>IFERROR(VLOOKUP(Text(A1516,"m월 d일"),양력휴일,2,FALSE),IFERROR(VLOOKUP(Text(B1516,"m월 d일"),음력휴일,2,FALSE),IFERROR(VLOOKUP(A1516,양력지정휴일,2,FALSE), IFERROR(VLOOKUP(B1516,음력지정휴일,2,FALSE), ""))))</f>
        <v/>
      </c>
      <c r="N1516" s="128"/>
      <c r="O1516" s="128" t="str">
        <f>IFERROR(VLOOKUP(N1516,연차지정일수,2,FALSE),"")</f>
        <v/>
      </c>
      <c r="P1516" s="143"/>
      <c r="Q1516" s="2"/>
    </row>
    <row r="1517">
      <c r="A1517" s="129">
        <v>45712.0</v>
      </c>
      <c r="B1517" s="129">
        <v>45684.0</v>
      </c>
      <c r="C1517" s="128">
        <v>2025.0</v>
      </c>
      <c r="D1517" s="128">
        <v>2.0</v>
      </c>
      <c r="E1517" s="128">
        <v>4.0</v>
      </c>
      <c r="F1517" s="128">
        <v>2025.0</v>
      </c>
      <c r="G1517" s="128">
        <v>2.0</v>
      </c>
      <c r="H1517" s="128">
        <v>24.0</v>
      </c>
      <c r="I1517" s="128" t="s">
        <v>83</v>
      </c>
      <c r="J1517" s="99"/>
      <c r="K1517" s="99"/>
      <c r="L1517" s="141" t="str">
        <f>IF(J1517-K1517=0,,IFERROR(K1517-J1517-휴게시간-VLOOKUP(A1517,지정휴게시간,2,FALSE),K1517-J1517-휴게시간))</f>
        <v/>
      </c>
      <c r="M1517" s="142" t="str">
        <f>IFERROR(VLOOKUP(Text(A1517,"m월 d일"),양력휴일,2,FALSE),IFERROR(VLOOKUP(Text(B1517,"m월 d일"),음력휴일,2,FALSE),IFERROR(VLOOKUP(A1517,양력지정휴일,2,FALSE), IFERROR(VLOOKUP(B1517,음력지정휴일,2,FALSE), ""))))</f>
        <v/>
      </c>
      <c r="N1517" s="128"/>
      <c r="O1517" s="128" t="str">
        <f>IFERROR(VLOOKUP(N1517,연차지정일수,2,FALSE),"")</f>
        <v/>
      </c>
      <c r="P1517" s="143"/>
      <c r="Q1517" s="2"/>
    </row>
    <row r="1518">
      <c r="A1518" s="129">
        <v>45713.0</v>
      </c>
      <c r="B1518" s="129">
        <v>45685.0</v>
      </c>
      <c r="C1518" s="128">
        <v>2025.0</v>
      </c>
      <c r="D1518" s="128">
        <v>2.0</v>
      </c>
      <c r="E1518" s="128">
        <v>4.0</v>
      </c>
      <c r="F1518" s="128">
        <v>2025.0</v>
      </c>
      <c r="G1518" s="128">
        <v>2.0</v>
      </c>
      <c r="H1518" s="128">
        <v>25.0</v>
      </c>
      <c r="I1518" s="128" t="s">
        <v>160</v>
      </c>
      <c r="J1518" s="99"/>
      <c r="K1518" s="99"/>
      <c r="L1518" s="141" t="str">
        <f>IF(J1518-K1518=0,,IFERROR(K1518-J1518-휴게시간-VLOOKUP(A1518,지정휴게시간,2,FALSE),K1518-J1518-휴게시간))</f>
        <v/>
      </c>
      <c r="M1518" s="142" t="str">
        <f>IFERROR(VLOOKUP(Text(A1518,"m월 d일"),양력휴일,2,FALSE),IFERROR(VLOOKUP(Text(B1518,"m월 d일"),음력휴일,2,FALSE),IFERROR(VLOOKUP(A1518,양력지정휴일,2,FALSE), IFERROR(VLOOKUP(B1518,음력지정휴일,2,FALSE), ""))))</f>
        <v/>
      </c>
      <c r="N1518" s="128"/>
      <c r="O1518" s="128" t="str">
        <f>IFERROR(VLOOKUP(N1518,연차지정일수,2,FALSE),"")</f>
        <v/>
      </c>
      <c r="P1518" s="143"/>
      <c r="Q1518" s="2"/>
    </row>
    <row r="1519">
      <c r="A1519" s="129">
        <v>45714.0</v>
      </c>
      <c r="B1519" s="129">
        <v>45686.0</v>
      </c>
      <c r="C1519" s="128">
        <v>2025.0</v>
      </c>
      <c r="D1519" s="128">
        <v>2.0</v>
      </c>
      <c r="E1519" s="128">
        <v>4.0</v>
      </c>
      <c r="F1519" s="128">
        <v>2025.0</v>
      </c>
      <c r="G1519" s="128">
        <v>2.0</v>
      </c>
      <c r="H1519" s="128">
        <v>26.0</v>
      </c>
      <c r="I1519" s="128" t="s">
        <v>161</v>
      </c>
      <c r="J1519" s="99"/>
      <c r="K1519" s="99"/>
      <c r="L1519" s="141" t="str">
        <f>IF(J1519-K1519=0,,IFERROR(K1519-J1519-휴게시간-VLOOKUP(A1519,지정휴게시간,2,FALSE),K1519-J1519-휴게시간))</f>
        <v/>
      </c>
      <c r="M1519" s="142" t="str">
        <f>IFERROR(VLOOKUP(Text(A1519,"m월 d일"),양력휴일,2,FALSE),IFERROR(VLOOKUP(Text(B1519,"m월 d일"),음력휴일,2,FALSE),IFERROR(VLOOKUP(A1519,양력지정휴일,2,FALSE), IFERROR(VLOOKUP(B1519,음력지정휴일,2,FALSE), ""))))</f>
        <v/>
      </c>
      <c r="N1519" s="128"/>
      <c r="O1519" s="128" t="str">
        <f>IFERROR(VLOOKUP(N1519,연차지정일수,2,FALSE),"")</f>
        <v/>
      </c>
      <c r="P1519" s="143"/>
      <c r="Q1519" s="2"/>
    </row>
    <row r="1520">
      <c r="A1520" s="129">
        <v>45715.0</v>
      </c>
      <c r="B1520" s="129">
        <v>45687.0</v>
      </c>
      <c r="C1520" s="128">
        <v>2025.0</v>
      </c>
      <c r="D1520" s="128">
        <v>2.0</v>
      </c>
      <c r="E1520" s="128">
        <v>4.0</v>
      </c>
      <c r="F1520" s="128">
        <v>2025.0</v>
      </c>
      <c r="G1520" s="128">
        <v>2.0</v>
      </c>
      <c r="H1520" s="128">
        <v>27.0</v>
      </c>
      <c r="I1520" s="128" t="s">
        <v>162</v>
      </c>
      <c r="J1520" s="99"/>
      <c r="K1520" s="99"/>
      <c r="L1520" s="141" t="str">
        <f>IF(J1520-K1520=0,,IFERROR(K1520-J1520-휴게시간-VLOOKUP(A1520,지정휴게시간,2,FALSE),K1520-J1520-휴게시간))</f>
        <v/>
      </c>
      <c r="M1520" s="142" t="str">
        <f>IFERROR(VLOOKUP(Text(A1520,"m월 d일"),양력휴일,2,FALSE),IFERROR(VLOOKUP(Text(B1520,"m월 d일"),음력휴일,2,FALSE),IFERROR(VLOOKUP(A1520,양력지정휴일,2,FALSE), IFERROR(VLOOKUP(B1520,음력지정휴일,2,FALSE), ""))))</f>
        <v/>
      </c>
      <c r="N1520" s="128"/>
      <c r="O1520" s="128" t="str">
        <f>IFERROR(VLOOKUP(N1520,연차지정일수,2,FALSE),"")</f>
        <v/>
      </c>
      <c r="P1520" s="143"/>
      <c r="Q1520" s="2"/>
    </row>
    <row r="1521">
      <c r="A1521" s="129">
        <v>45716.0</v>
      </c>
      <c r="B1521" s="129">
        <v>45689.0</v>
      </c>
      <c r="C1521" s="128">
        <v>2025.0</v>
      </c>
      <c r="D1521" s="128">
        <v>2.0</v>
      </c>
      <c r="E1521" s="128">
        <v>4.0</v>
      </c>
      <c r="F1521" s="128">
        <v>2025.0</v>
      </c>
      <c r="G1521" s="128">
        <v>2.0</v>
      </c>
      <c r="H1521" s="128">
        <v>28.0</v>
      </c>
      <c r="I1521" s="128" t="s">
        <v>158</v>
      </c>
      <c r="J1521" s="99"/>
      <c r="K1521" s="99"/>
      <c r="L1521" s="141" t="str">
        <f>IF(J1521-K1521=0,,IFERROR(K1521-J1521-휴게시간-VLOOKUP(A1521,지정휴게시간,2,FALSE),K1521-J1521-휴게시간))</f>
        <v/>
      </c>
      <c r="M1521" s="142" t="str">
        <f>IFERROR(VLOOKUP(Text(A1521,"m월 d일"),양력휴일,2,FALSE),IFERROR(VLOOKUP(Text(B1521,"m월 d일"),음력휴일,2,FALSE),IFERROR(VLOOKUP(A1521,양력지정휴일,2,FALSE), IFERROR(VLOOKUP(B1521,음력지정휴일,2,FALSE), ""))))</f>
        <v/>
      </c>
      <c r="N1521" s="128"/>
      <c r="O1521" s="128" t="str">
        <f>IFERROR(VLOOKUP(N1521,연차지정일수,2,FALSE),"")</f>
        <v/>
      </c>
      <c r="P1521" s="143"/>
      <c r="Q1521" s="2"/>
    </row>
    <row r="1522">
      <c r="A1522" s="129">
        <v>45717.0</v>
      </c>
      <c r="B1522" s="129">
        <v>45690.0</v>
      </c>
      <c r="C1522" s="128">
        <v>2025.0</v>
      </c>
      <c r="D1522" s="128">
        <v>2.0</v>
      </c>
      <c r="E1522" s="128">
        <v>4.0</v>
      </c>
      <c r="F1522" s="128">
        <v>2025.0</v>
      </c>
      <c r="G1522" s="128">
        <v>3.0</v>
      </c>
      <c r="H1522" s="128">
        <v>1.0</v>
      </c>
      <c r="I1522" s="128" t="s">
        <v>159</v>
      </c>
      <c r="J1522" s="99"/>
      <c r="K1522" s="99"/>
      <c r="L1522" s="141" t="str">
        <f>IF(J1522-K1522=0,,IFERROR(K1522-J1522-휴게시간-VLOOKUP(A1522,지정휴게시간,2,FALSE),K1522-J1522-휴게시간))</f>
        <v/>
      </c>
      <c r="M1522" s="142" t="str">
        <f>IFERROR(VLOOKUP(Text(A1522,"m월 d일"),양력휴일,2,FALSE),IFERROR(VLOOKUP(Text(B1522,"m월 d일"),음력휴일,2,FALSE),IFERROR(VLOOKUP(A1522,양력지정휴일,2,FALSE), IFERROR(VLOOKUP(B1522,음력지정휴일,2,FALSE), ""))))</f>
        <v>삼일절</v>
      </c>
      <c r="N1522" s="128"/>
      <c r="O1522" s="128" t="str">
        <f>IFERROR(VLOOKUP(N1522,연차지정일수,2,FALSE),"")</f>
        <v/>
      </c>
      <c r="P1522" s="143"/>
      <c r="Q1522" s="2"/>
    </row>
    <row r="1523">
      <c r="A1523" s="129">
        <v>45718.0</v>
      </c>
      <c r="B1523" s="129">
        <v>45691.0</v>
      </c>
      <c r="C1523" s="128">
        <v>2025.0</v>
      </c>
      <c r="D1523" s="128">
        <v>2.0</v>
      </c>
      <c r="E1523" s="128">
        <v>4.0</v>
      </c>
      <c r="F1523" s="128">
        <v>2025.0</v>
      </c>
      <c r="G1523" s="128">
        <v>3.0</v>
      </c>
      <c r="H1523" s="128">
        <v>2.0</v>
      </c>
      <c r="I1523" s="128" t="s">
        <v>156</v>
      </c>
      <c r="J1523" s="99"/>
      <c r="K1523" s="99"/>
      <c r="L1523" s="141" t="str">
        <f>IF(J1523-K1523=0,,IFERROR(K1523-J1523-휴게시간-VLOOKUP(A1523,지정휴게시간,2,FALSE),K1523-J1523-휴게시간))</f>
        <v/>
      </c>
      <c r="M1523" s="142" t="str">
        <f>IFERROR(VLOOKUP(Text(A1523,"m월 d일"),양력휴일,2,FALSE),IFERROR(VLOOKUP(Text(B1523,"m월 d일"),음력휴일,2,FALSE),IFERROR(VLOOKUP(A1523,양력지정휴일,2,FALSE), IFERROR(VLOOKUP(B1523,음력지정휴일,2,FALSE), ""))))</f>
        <v/>
      </c>
      <c r="N1523" s="128"/>
      <c r="O1523" s="128" t="str">
        <f>IFERROR(VLOOKUP(N1523,연차지정일수,2,FALSE),"")</f>
        <v/>
      </c>
      <c r="P1523" s="143"/>
      <c r="Q1523" s="2"/>
    </row>
    <row r="1524">
      <c r="A1524" s="129">
        <v>45719.0</v>
      </c>
      <c r="B1524" s="129">
        <v>45692.0</v>
      </c>
      <c r="C1524" s="128">
        <v>2025.0</v>
      </c>
      <c r="D1524" s="128">
        <v>3.0</v>
      </c>
      <c r="E1524" s="128">
        <v>1.0</v>
      </c>
      <c r="F1524" s="128">
        <v>2025.0</v>
      </c>
      <c r="G1524" s="128">
        <v>3.0</v>
      </c>
      <c r="H1524" s="128">
        <v>3.0</v>
      </c>
      <c r="I1524" s="128" t="s">
        <v>83</v>
      </c>
      <c r="J1524" s="99"/>
      <c r="K1524" s="99"/>
      <c r="L1524" s="141" t="str">
        <f>IF(J1524-K1524=0,,IFERROR(K1524-J1524-휴게시간-VLOOKUP(A1524,지정휴게시간,2,FALSE),K1524-J1524-휴게시간))</f>
        <v/>
      </c>
      <c r="M1524" s="142" t="str">
        <f>IFERROR(VLOOKUP(Text(A1524,"m월 d일"),양력휴일,2,FALSE),IFERROR(VLOOKUP(Text(B1524,"m월 d일"),음력휴일,2,FALSE),IFERROR(VLOOKUP(A1524,양력지정휴일,2,FALSE), IFERROR(VLOOKUP(B1524,음력지정휴일,2,FALSE), ""))))</f>
        <v/>
      </c>
      <c r="N1524" s="128"/>
      <c r="O1524" s="128" t="str">
        <f>IFERROR(VLOOKUP(N1524,연차지정일수,2,FALSE),"")</f>
        <v/>
      </c>
      <c r="P1524" s="143"/>
      <c r="Q1524" s="2"/>
    </row>
    <row r="1525">
      <c r="A1525" s="129">
        <v>45720.0</v>
      </c>
      <c r="B1525" s="129">
        <v>45693.0</v>
      </c>
      <c r="C1525" s="128">
        <v>2025.0</v>
      </c>
      <c r="D1525" s="128">
        <v>3.0</v>
      </c>
      <c r="E1525" s="128">
        <v>1.0</v>
      </c>
      <c r="F1525" s="128">
        <v>2025.0</v>
      </c>
      <c r="G1525" s="128">
        <v>3.0</v>
      </c>
      <c r="H1525" s="128">
        <v>4.0</v>
      </c>
      <c r="I1525" s="128" t="s">
        <v>160</v>
      </c>
      <c r="J1525" s="99"/>
      <c r="K1525" s="99"/>
      <c r="L1525" s="141" t="str">
        <f>IF(J1525-K1525=0,,IFERROR(K1525-J1525-휴게시간-VLOOKUP(A1525,지정휴게시간,2,FALSE),K1525-J1525-휴게시간))</f>
        <v/>
      </c>
      <c r="M1525" s="142" t="str">
        <f>IFERROR(VLOOKUP(Text(A1525,"m월 d일"),양력휴일,2,FALSE),IFERROR(VLOOKUP(Text(B1525,"m월 d일"),음력휴일,2,FALSE),IFERROR(VLOOKUP(A1525,양력지정휴일,2,FALSE), IFERROR(VLOOKUP(B1525,음력지정휴일,2,FALSE), ""))))</f>
        <v/>
      </c>
      <c r="N1525" s="128"/>
      <c r="O1525" s="128" t="str">
        <f>IFERROR(VLOOKUP(N1525,연차지정일수,2,FALSE),"")</f>
        <v/>
      </c>
      <c r="P1525" s="143"/>
      <c r="Q1525" s="2"/>
    </row>
    <row r="1526">
      <c r="A1526" s="129">
        <v>45721.0</v>
      </c>
      <c r="B1526" s="129">
        <v>45694.0</v>
      </c>
      <c r="C1526" s="128">
        <v>2025.0</v>
      </c>
      <c r="D1526" s="128">
        <v>3.0</v>
      </c>
      <c r="E1526" s="128">
        <v>1.0</v>
      </c>
      <c r="F1526" s="128">
        <v>2025.0</v>
      </c>
      <c r="G1526" s="128">
        <v>3.0</v>
      </c>
      <c r="H1526" s="128">
        <v>5.0</v>
      </c>
      <c r="I1526" s="128" t="s">
        <v>161</v>
      </c>
      <c r="J1526" s="99"/>
      <c r="K1526" s="99"/>
      <c r="L1526" s="141" t="str">
        <f>IF(J1526-K1526=0,,IFERROR(K1526-J1526-휴게시간-VLOOKUP(A1526,지정휴게시간,2,FALSE),K1526-J1526-휴게시간))</f>
        <v/>
      </c>
      <c r="M1526" s="142" t="str">
        <f>IFERROR(VLOOKUP(Text(A1526,"m월 d일"),양력휴일,2,FALSE),IFERROR(VLOOKUP(Text(B1526,"m월 d일"),음력휴일,2,FALSE),IFERROR(VLOOKUP(A1526,양력지정휴일,2,FALSE), IFERROR(VLOOKUP(B1526,음력지정휴일,2,FALSE), ""))))</f>
        <v/>
      </c>
      <c r="N1526" s="128"/>
      <c r="O1526" s="128" t="str">
        <f>IFERROR(VLOOKUP(N1526,연차지정일수,2,FALSE),"")</f>
        <v/>
      </c>
      <c r="P1526" s="143"/>
      <c r="Q1526" s="2"/>
    </row>
    <row r="1527">
      <c r="A1527" s="129">
        <v>45722.0</v>
      </c>
      <c r="B1527" s="129">
        <v>45695.0</v>
      </c>
      <c r="C1527" s="128">
        <v>2025.0</v>
      </c>
      <c r="D1527" s="128">
        <v>3.0</v>
      </c>
      <c r="E1527" s="128">
        <v>1.0</v>
      </c>
      <c r="F1527" s="128">
        <v>2025.0</v>
      </c>
      <c r="G1527" s="128">
        <v>3.0</v>
      </c>
      <c r="H1527" s="128">
        <v>6.0</v>
      </c>
      <c r="I1527" s="128" t="s">
        <v>162</v>
      </c>
      <c r="J1527" s="99"/>
      <c r="K1527" s="99"/>
      <c r="L1527" s="141" t="str">
        <f>IF(J1527-K1527=0,,IFERROR(K1527-J1527-휴게시간-VLOOKUP(A1527,지정휴게시간,2,FALSE),K1527-J1527-휴게시간))</f>
        <v/>
      </c>
      <c r="M1527" s="142" t="str">
        <f>IFERROR(VLOOKUP(Text(A1527,"m월 d일"),양력휴일,2,FALSE),IFERROR(VLOOKUP(Text(B1527,"m월 d일"),음력휴일,2,FALSE),IFERROR(VLOOKUP(A1527,양력지정휴일,2,FALSE), IFERROR(VLOOKUP(B1527,음력지정휴일,2,FALSE), ""))))</f>
        <v/>
      </c>
      <c r="N1527" s="128"/>
      <c r="O1527" s="128" t="str">
        <f>IFERROR(VLOOKUP(N1527,연차지정일수,2,FALSE),"")</f>
        <v/>
      </c>
      <c r="P1527" s="143"/>
      <c r="Q1527" s="2"/>
    </row>
    <row r="1528">
      <c r="A1528" s="129">
        <v>45723.0</v>
      </c>
      <c r="B1528" s="129">
        <v>45696.0</v>
      </c>
      <c r="C1528" s="128">
        <v>2025.0</v>
      </c>
      <c r="D1528" s="128">
        <v>3.0</v>
      </c>
      <c r="E1528" s="128">
        <v>1.0</v>
      </c>
      <c r="F1528" s="128">
        <v>2025.0</v>
      </c>
      <c r="G1528" s="128">
        <v>3.0</v>
      </c>
      <c r="H1528" s="128">
        <v>7.0</v>
      </c>
      <c r="I1528" s="128" t="s">
        <v>158</v>
      </c>
      <c r="J1528" s="99"/>
      <c r="K1528" s="99"/>
      <c r="L1528" s="141" t="str">
        <f>IF(J1528-K1528=0,,IFERROR(K1528-J1528-휴게시간-VLOOKUP(A1528,지정휴게시간,2,FALSE),K1528-J1528-휴게시간))</f>
        <v/>
      </c>
      <c r="M1528" s="142" t="str">
        <f>IFERROR(VLOOKUP(Text(A1528,"m월 d일"),양력휴일,2,FALSE),IFERROR(VLOOKUP(Text(B1528,"m월 d일"),음력휴일,2,FALSE),IFERROR(VLOOKUP(A1528,양력지정휴일,2,FALSE), IFERROR(VLOOKUP(B1528,음력지정휴일,2,FALSE), ""))))</f>
        <v/>
      </c>
      <c r="N1528" s="128"/>
      <c r="O1528" s="128" t="str">
        <f>IFERROR(VLOOKUP(N1528,연차지정일수,2,FALSE),"")</f>
        <v/>
      </c>
      <c r="P1528" s="143"/>
      <c r="Q1528" s="2"/>
    </row>
    <row r="1529">
      <c r="A1529" s="129">
        <v>45724.0</v>
      </c>
      <c r="B1529" s="129">
        <v>45697.0</v>
      </c>
      <c r="C1529" s="128">
        <v>2025.0</v>
      </c>
      <c r="D1529" s="128">
        <v>3.0</v>
      </c>
      <c r="E1529" s="128">
        <v>1.0</v>
      </c>
      <c r="F1529" s="128">
        <v>2025.0</v>
      </c>
      <c r="G1529" s="128">
        <v>3.0</v>
      </c>
      <c r="H1529" s="128">
        <v>8.0</v>
      </c>
      <c r="I1529" s="128" t="s">
        <v>159</v>
      </c>
      <c r="J1529" s="99"/>
      <c r="K1529" s="99"/>
      <c r="L1529" s="141" t="str">
        <f>IF(J1529-K1529=0,,IFERROR(K1529-J1529-휴게시간-VLOOKUP(A1529,지정휴게시간,2,FALSE),K1529-J1529-휴게시간))</f>
        <v/>
      </c>
      <c r="M1529" s="142" t="str">
        <f>IFERROR(VLOOKUP(Text(A1529,"m월 d일"),양력휴일,2,FALSE),IFERROR(VLOOKUP(Text(B1529,"m월 d일"),음력휴일,2,FALSE),IFERROR(VLOOKUP(A1529,양력지정휴일,2,FALSE), IFERROR(VLOOKUP(B1529,음력지정휴일,2,FALSE), ""))))</f>
        <v/>
      </c>
      <c r="N1529" s="128"/>
      <c r="O1529" s="128" t="str">
        <f>IFERROR(VLOOKUP(N1529,연차지정일수,2,FALSE),"")</f>
        <v/>
      </c>
      <c r="P1529" s="143"/>
      <c r="Q1529" s="2"/>
    </row>
    <row r="1530">
      <c r="A1530" s="129">
        <v>45725.0</v>
      </c>
      <c r="B1530" s="129">
        <v>45698.0</v>
      </c>
      <c r="C1530" s="128">
        <v>2025.0</v>
      </c>
      <c r="D1530" s="128">
        <v>3.0</v>
      </c>
      <c r="E1530" s="128">
        <v>1.0</v>
      </c>
      <c r="F1530" s="128">
        <v>2025.0</v>
      </c>
      <c r="G1530" s="128">
        <v>3.0</v>
      </c>
      <c r="H1530" s="128">
        <v>9.0</v>
      </c>
      <c r="I1530" s="128" t="s">
        <v>156</v>
      </c>
      <c r="J1530" s="99"/>
      <c r="K1530" s="99"/>
      <c r="L1530" s="141" t="str">
        <f>IF(J1530-K1530=0,,IFERROR(K1530-J1530-휴게시간-VLOOKUP(A1530,지정휴게시간,2,FALSE),K1530-J1530-휴게시간))</f>
        <v/>
      </c>
      <c r="M1530" s="142" t="str">
        <f>IFERROR(VLOOKUP(Text(A1530,"m월 d일"),양력휴일,2,FALSE),IFERROR(VLOOKUP(Text(B1530,"m월 d일"),음력휴일,2,FALSE),IFERROR(VLOOKUP(A1530,양력지정휴일,2,FALSE), IFERROR(VLOOKUP(B1530,음력지정휴일,2,FALSE), ""))))</f>
        <v/>
      </c>
      <c r="N1530" s="128"/>
      <c r="O1530" s="128" t="str">
        <f>IFERROR(VLOOKUP(N1530,연차지정일수,2,FALSE),"")</f>
        <v/>
      </c>
      <c r="P1530" s="143"/>
      <c r="Q1530" s="2"/>
    </row>
    <row r="1531">
      <c r="A1531" s="129">
        <v>45726.0</v>
      </c>
      <c r="B1531" s="129">
        <v>45699.0</v>
      </c>
      <c r="C1531" s="128">
        <v>2025.0</v>
      </c>
      <c r="D1531" s="128">
        <v>3.0</v>
      </c>
      <c r="E1531" s="128">
        <v>2.0</v>
      </c>
      <c r="F1531" s="128">
        <v>2025.0</v>
      </c>
      <c r="G1531" s="128">
        <v>3.0</v>
      </c>
      <c r="H1531" s="128">
        <v>10.0</v>
      </c>
      <c r="I1531" s="128" t="s">
        <v>83</v>
      </c>
      <c r="J1531" s="99"/>
      <c r="K1531" s="99"/>
      <c r="L1531" s="141" t="str">
        <f>IF(J1531-K1531=0,,IFERROR(K1531-J1531-휴게시간-VLOOKUP(A1531,지정휴게시간,2,FALSE),K1531-J1531-휴게시간))</f>
        <v/>
      </c>
      <c r="M1531" s="142" t="str">
        <f>IFERROR(VLOOKUP(Text(A1531,"m월 d일"),양력휴일,2,FALSE),IFERROR(VLOOKUP(Text(B1531,"m월 d일"),음력휴일,2,FALSE),IFERROR(VLOOKUP(A1531,양력지정휴일,2,FALSE), IFERROR(VLOOKUP(B1531,음력지정휴일,2,FALSE), ""))))</f>
        <v/>
      </c>
      <c r="N1531" s="128"/>
      <c r="O1531" s="128" t="str">
        <f>IFERROR(VLOOKUP(N1531,연차지정일수,2,FALSE),"")</f>
        <v/>
      </c>
      <c r="P1531" s="143"/>
      <c r="Q1531" s="2"/>
    </row>
    <row r="1532">
      <c r="A1532" s="129">
        <v>45727.0</v>
      </c>
      <c r="B1532" s="129">
        <v>45700.0</v>
      </c>
      <c r="C1532" s="128">
        <v>2025.0</v>
      </c>
      <c r="D1532" s="128">
        <v>3.0</v>
      </c>
      <c r="E1532" s="128">
        <v>2.0</v>
      </c>
      <c r="F1532" s="128">
        <v>2025.0</v>
      </c>
      <c r="G1532" s="128">
        <v>3.0</v>
      </c>
      <c r="H1532" s="128">
        <v>11.0</v>
      </c>
      <c r="I1532" s="128" t="s">
        <v>160</v>
      </c>
      <c r="J1532" s="99"/>
      <c r="K1532" s="99"/>
      <c r="L1532" s="141" t="str">
        <f>IF(J1532-K1532=0,,IFERROR(K1532-J1532-휴게시간-VLOOKUP(A1532,지정휴게시간,2,FALSE),K1532-J1532-휴게시간))</f>
        <v/>
      </c>
      <c r="M1532" s="142" t="str">
        <f>IFERROR(VLOOKUP(Text(A1532,"m월 d일"),양력휴일,2,FALSE),IFERROR(VLOOKUP(Text(B1532,"m월 d일"),음력휴일,2,FALSE),IFERROR(VLOOKUP(A1532,양력지정휴일,2,FALSE), IFERROR(VLOOKUP(B1532,음력지정휴일,2,FALSE), ""))))</f>
        <v/>
      </c>
      <c r="N1532" s="128"/>
      <c r="O1532" s="128" t="str">
        <f>IFERROR(VLOOKUP(N1532,연차지정일수,2,FALSE),"")</f>
        <v/>
      </c>
      <c r="P1532" s="143"/>
      <c r="Q1532" s="2"/>
    </row>
    <row r="1533">
      <c r="A1533" s="129">
        <v>45728.0</v>
      </c>
      <c r="B1533" s="129">
        <v>45701.0</v>
      </c>
      <c r="C1533" s="128">
        <v>2025.0</v>
      </c>
      <c r="D1533" s="128">
        <v>3.0</v>
      </c>
      <c r="E1533" s="128">
        <v>2.0</v>
      </c>
      <c r="F1533" s="128">
        <v>2025.0</v>
      </c>
      <c r="G1533" s="128">
        <v>3.0</v>
      </c>
      <c r="H1533" s="128">
        <v>12.0</v>
      </c>
      <c r="I1533" s="128" t="s">
        <v>161</v>
      </c>
      <c r="J1533" s="99"/>
      <c r="K1533" s="99"/>
      <c r="L1533" s="141" t="str">
        <f>IF(J1533-K1533=0,,IFERROR(K1533-J1533-휴게시간-VLOOKUP(A1533,지정휴게시간,2,FALSE),K1533-J1533-휴게시간))</f>
        <v/>
      </c>
      <c r="M1533" s="142" t="str">
        <f>IFERROR(VLOOKUP(Text(A1533,"m월 d일"),양력휴일,2,FALSE),IFERROR(VLOOKUP(Text(B1533,"m월 d일"),음력휴일,2,FALSE),IFERROR(VLOOKUP(A1533,양력지정휴일,2,FALSE), IFERROR(VLOOKUP(B1533,음력지정휴일,2,FALSE), ""))))</f>
        <v/>
      </c>
      <c r="N1533" s="128"/>
      <c r="O1533" s="128" t="str">
        <f>IFERROR(VLOOKUP(N1533,연차지정일수,2,FALSE),"")</f>
        <v/>
      </c>
      <c r="P1533" s="143"/>
      <c r="Q1533" s="2"/>
    </row>
    <row r="1534">
      <c r="A1534" s="129">
        <v>45729.0</v>
      </c>
      <c r="B1534" s="129">
        <v>45702.0</v>
      </c>
      <c r="C1534" s="128">
        <v>2025.0</v>
      </c>
      <c r="D1534" s="128">
        <v>3.0</v>
      </c>
      <c r="E1534" s="128">
        <v>2.0</v>
      </c>
      <c r="F1534" s="128">
        <v>2025.0</v>
      </c>
      <c r="G1534" s="128">
        <v>3.0</v>
      </c>
      <c r="H1534" s="128">
        <v>13.0</v>
      </c>
      <c r="I1534" s="128" t="s">
        <v>162</v>
      </c>
      <c r="J1534" s="99"/>
      <c r="K1534" s="99"/>
      <c r="L1534" s="141" t="str">
        <f>IF(J1534-K1534=0,,IFERROR(K1534-J1534-휴게시간-VLOOKUP(A1534,지정휴게시간,2,FALSE),K1534-J1534-휴게시간))</f>
        <v/>
      </c>
      <c r="M1534" s="142" t="str">
        <f>IFERROR(VLOOKUP(Text(A1534,"m월 d일"),양력휴일,2,FALSE),IFERROR(VLOOKUP(Text(B1534,"m월 d일"),음력휴일,2,FALSE),IFERROR(VLOOKUP(A1534,양력지정휴일,2,FALSE), IFERROR(VLOOKUP(B1534,음력지정휴일,2,FALSE), ""))))</f>
        <v/>
      </c>
      <c r="N1534" s="128"/>
      <c r="O1534" s="128" t="str">
        <f>IFERROR(VLOOKUP(N1534,연차지정일수,2,FALSE),"")</f>
        <v/>
      </c>
      <c r="P1534" s="143"/>
      <c r="Q1534" s="2"/>
    </row>
    <row r="1535">
      <c r="A1535" s="129">
        <v>45730.0</v>
      </c>
      <c r="B1535" s="129">
        <v>45703.0</v>
      </c>
      <c r="C1535" s="128">
        <v>2025.0</v>
      </c>
      <c r="D1535" s="128">
        <v>3.0</v>
      </c>
      <c r="E1535" s="128">
        <v>2.0</v>
      </c>
      <c r="F1535" s="128">
        <v>2025.0</v>
      </c>
      <c r="G1535" s="128">
        <v>3.0</v>
      </c>
      <c r="H1535" s="128">
        <v>14.0</v>
      </c>
      <c r="I1535" s="128" t="s">
        <v>158</v>
      </c>
      <c r="J1535" s="99"/>
      <c r="K1535" s="99"/>
      <c r="L1535" s="141" t="str">
        <f>IF(J1535-K1535=0,,IFERROR(K1535-J1535-휴게시간-VLOOKUP(A1535,지정휴게시간,2,FALSE),K1535-J1535-휴게시간))</f>
        <v/>
      </c>
      <c r="M1535" s="142" t="str">
        <f>IFERROR(VLOOKUP(Text(A1535,"m월 d일"),양력휴일,2,FALSE),IFERROR(VLOOKUP(Text(B1535,"m월 d일"),음력휴일,2,FALSE),IFERROR(VLOOKUP(A1535,양력지정휴일,2,FALSE), IFERROR(VLOOKUP(B1535,음력지정휴일,2,FALSE), ""))))</f>
        <v/>
      </c>
      <c r="N1535" s="128"/>
      <c r="O1535" s="128" t="str">
        <f>IFERROR(VLOOKUP(N1535,연차지정일수,2,FALSE),"")</f>
        <v/>
      </c>
      <c r="P1535" s="143"/>
      <c r="Q1535" s="2"/>
    </row>
    <row r="1536">
      <c r="A1536" s="129">
        <v>45731.0</v>
      </c>
      <c r="B1536" s="129">
        <v>45704.0</v>
      </c>
      <c r="C1536" s="128">
        <v>2025.0</v>
      </c>
      <c r="D1536" s="128">
        <v>3.0</v>
      </c>
      <c r="E1536" s="128">
        <v>2.0</v>
      </c>
      <c r="F1536" s="128">
        <v>2025.0</v>
      </c>
      <c r="G1536" s="128">
        <v>3.0</v>
      </c>
      <c r="H1536" s="128">
        <v>15.0</v>
      </c>
      <c r="I1536" s="128" t="s">
        <v>159</v>
      </c>
      <c r="J1536" s="99"/>
      <c r="K1536" s="99"/>
      <c r="L1536" s="141" t="str">
        <f>IF(J1536-K1536=0,,IFERROR(K1536-J1536-휴게시간-VLOOKUP(A1536,지정휴게시간,2,FALSE),K1536-J1536-휴게시간))</f>
        <v/>
      </c>
      <c r="M1536" s="142" t="str">
        <f>IFERROR(VLOOKUP(Text(A1536,"m월 d일"),양력휴일,2,FALSE),IFERROR(VLOOKUP(Text(B1536,"m월 d일"),음력휴일,2,FALSE),IFERROR(VLOOKUP(A1536,양력지정휴일,2,FALSE), IFERROR(VLOOKUP(B1536,음력지정휴일,2,FALSE), ""))))</f>
        <v/>
      </c>
      <c r="N1536" s="128"/>
      <c r="O1536" s="128" t="str">
        <f>IFERROR(VLOOKUP(N1536,연차지정일수,2,FALSE),"")</f>
        <v/>
      </c>
      <c r="P1536" s="143"/>
      <c r="Q1536" s="2"/>
    </row>
    <row r="1537">
      <c r="A1537" s="129">
        <v>45732.0</v>
      </c>
      <c r="B1537" s="129">
        <v>45705.0</v>
      </c>
      <c r="C1537" s="128">
        <v>2025.0</v>
      </c>
      <c r="D1537" s="128">
        <v>3.0</v>
      </c>
      <c r="E1537" s="128">
        <v>2.0</v>
      </c>
      <c r="F1537" s="128">
        <v>2025.0</v>
      </c>
      <c r="G1537" s="128">
        <v>3.0</v>
      </c>
      <c r="H1537" s="128">
        <v>16.0</v>
      </c>
      <c r="I1537" s="128" t="s">
        <v>156</v>
      </c>
      <c r="J1537" s="99"/>
      <c r="K1537" s="99"/>
      <c r="L1537" s="141" t="str">
        <f>IF(J1537-K1537=0,,IFERROR(K1537-J1537-휴게시간-VLOOKUP(A1537,지정휴게시간,2,FALSE),K1537-J1537-휴게시간))</f>
        <v/>
      </c>
      <c r="M1537" s="142" t="str">
        <f>IFERROR(VLOOKUP(Text(A1537,"m월 d일"),양력휴일,2,FALSE),IFERROR(VLOOKUP(Text(B1537,"m월 d일"),음력휴일,2,FALSE),IFERROR(VLOOKUP(A1537,양력지정휴일,2,FALSE), IFERROR(VLOOKUP(B1537,음력지정휴일,2,FALSE), ""))))</f>
        <v/>
      </c>
      <c r="N1537" s="128"/>
      <c r="O1537" s="128" t="str">
        <f>IFERROR(VLOOKUP(N1537,연차지정일수,2,FALSE),"")</f>
        <v/>
      </c>
      <c r="P1537" s="143"/>
      <c r="Q1537" s="2"/>
    </row>
    <row r="1538">
      <c r="A1538" s="129">
        <v>45733.0</v>
      </c>
      <c r="B1538" s="129">
        <v>45706.0</v>
      </c>
      <c r="C1538" s="128">
        <v>2025.0</v>
      </c>
      <c r="D1538" s="128">
        <v>3.0</v>
      </c>
      <c r="E1538" s="128">
        <v>3.0</v>
      </c>
      <c r="F1538" s="128">
        <v>2025.0</v>
      </c>
      <c r="G1538" s="128">
        <v>3.0</v>
      </c>
      <c r="H1538" s="128">
        <v>17.0</v>
      </c>
      <c r="I1538" s="128" t="s">
        <v>83</v>
      </c>
      <c r="J1538" s="99"/>
      <c r="K1538" s="99"/>
      <c r="L1538" s="141" t="str">
        <f>IF(J1538-K1538=0,,IFERROR(K1538-J1538-휴게시간-VLOOKUP(A1538,지정휴게시간,2,FALSE),K1538-J1538-휴게시간))</f>
        <v/>
      </c>
      <c r="M1538" s="142" t="str">
        <f>IFERROR(VLOOKUP(Text(A1538,"m월 d일"),양력휴일,2,FALSE),IFERROR(VLOOKUP(Text(B1538,"m월 d일"),음력휴일,2,FALSE),IFERROR(VLOOKUP(A1538,양력지정휴일,2,FALSE), IFERROR(VLOOKUP(B1538,음력지정휴일,2,FALSE), ""))))</f>
        <v/>
      </c>
      <c r="N1538" s="128"/>
      <c r="O1538" s="128" t="str">
        <f>IFERROR(VLOOKUP(N1538,연차지정일수,2,FALSE),"")</f>
        <v/>
      </c>
      <c r="P1538" s="143"/>
      <c r="Q1538" s="2"/>
    </row>
    <row r="1539">
      <c r="A1539" s="129">
        <v>45734.0</v>
      </c>
      <c r="B1539" s="129">
        <v>45707.0</v>
      </c>
      <c r="C1539" s="128">
        <v>2025.0</v>
      </c>
      <c r="D1539" s="128">
        <v>3.0</v>
      </c>
      <c r="E1539" s="128">
        <v>3.0</v>
      </c>
      <c r="F1539" s="128">
        <v>2025.0</v>
      </c>
      <c r="G1539" s="128">
        <v>3.0</v>
      </c>
      <c r="H1539" s="128">
        <v>18.0</v>
      </c>
      <c r="I1539" s="128" t="s">
        <v>160</v>
      </c>
      <c r="J1539" s="99"/>
      <c r="K1539" s="99"/>
      <c r="L1539" s="141" t="str">
        <f>IF(J1539-K1539=0,,IFERROR(K1539-J1539-휴게시간-VLOOKUP(A1539,지정휴게시간,2,FALSE),K1539-J1539-휴게시간))</f>
        <v/>
      </c>
      <c r="M1539" s="142" t="str">
        <f>IFERROR(VLOOKUP(Text(A1539,"m월 d일"),양력휴일,2,FALSE),IFERROR(VLOOKUP(Text(B1539,"m월 d일"),음력휴일,2,FALSE),IFERROR(VLOOKUP(A1539,양력지정휴일,2,FALSE), IFERROR(VLOOKUP(B1539,음력지정휴일,2,FALSE), ""))))</f>
        <v/>
      </c>
      <c r="N1539" s="128"/>
      <c r="O1539" s="128" t="str">
        <f>IFERROR(VLOOKUP(N1539,연차지정일수,2,FALSE),"")</f>
        <v/>
      </c>
      <c r="P1539" s="143"/>
      <c r="Q1539" s="2"/>
    </row>
    <row r="1540">
      <c r="A1540" s="129">
        <v>45735.0</v>
      </c>
      <c r="B1540" s="129">
        <v>45708.0</v>
      </c>
      <c r="C1540" s="128">
        <v>2025.0</v>
      </c>
      <c r="D1540" s="128">
        <v>3.0</v>
      </c>
      <c r="E1540" s="128">
        <v>3.0</v>
      </c>
      <c r="F1540" s="128">
        <v>2025.0</v>
      </c>
      <c r="G1540" s="128">
        <v>3.0</v>
      </c>
      <c r="H1540" s="128">
        <v>19.0</v>
      </c>
      <c r="I1540" s="128" t="s">
        <v>161</v>
      </c>
      <c r="J1540" s="99"/>
      <c r="K1540" s="99"/>
      <c r="L1540" s="141" t="str">
        <f>IF(J1540-K1540=0,,IFERROR(K1540-J1540-휴게시간-VLOOKUP(A1540,지정휴게시간,2,FALSE),K1540-J1540-휴게시간))</f>
        <v/>
      </c>
      <c r="M1540" s="142" t="str">
        <f>IFERROR(VLOOKUP(Text(A1540,"m월 d일"),양력휴일,2,FALSE),IFERROR(VLOOKUP(Text(B1540,"m월 d일"),음력휴일,2,FALSE),IFERROR(VLOOKUP(A1540,양력지정휴일,2,FALSE), IFERROR(VLOOKUP(B1540,음력지정휴일,2,FALSE), ""))))</f>
        <v/>
      </c>
      <c r="N1540" s="128"/>
      <c r="O1540" s="128" t="str">
        <f>IFERROR(VLOOKUP(N1540,연차지정일수,2,FALSE),"")</f>
        <v/>
      </c>
      <c r="P1540" s="143"/>
      <c r="Q1540" s="2"/>
    </row>
    <row r="1541">
      <c r="A1541" s="129">
        <v>45736.0</v>
      </c>
      <c r="B1541" s="129">
        <v>45709.0</v>
      </c>
      <c r="C1541" s="128">
        <v>2025.0</v>
      </c>
      <c r="D1541" s="128">
        <v>3.0</v>
      </c>
      <c r="E1541" s="128">
        <v>3.0</v>
      </c>
      <c r="F1541" s="128">
        <v>2025.0</v>
      </c>
      <c r="G1541" s="128">
        <v>3.0</v>
      </c>
      <c r="H1541" s="128">
        <v>20.0</v>
      </c>
      <c r="I1541" s="128" t="s">
        <v>162</v>
      </c>
      <c r="J1541" s="99"/>
      <c r="K1541" s="99"/>
      <c r="L1541" s="141" t="str">
        <f>IF(J1541-K1541=0,,IFERROR(K1541-J1541-휴게시간-VLOOKUP(A1541,지정휴게시간,2,FALSE),K1541-J1541-휴게시간))</f>
        <v/>
      </c>
      <c r="M1541" s="142" t="str">
        <f>IFERROR(VLOOKUP(Text(A1541,"m월 d일"),양력휴일,2,FALSE),IFERROR(VLOOKUP(Text(B1541,"m월 d일"),음력휴일,2,FALSE),IFERROR(VLOOKUP(A1541,양력지정휴일,2,FALSE), IFERROR(VLOOKUP(B1541,음력지정휴일,2,FALSE), ""))))</f>
        <v/>
      </c>
      <c r="N1541" s="128"/>
      <c r="O1541" s="128" t="str">
        <f>IFERROR(VLOOKUP(N1541,연차지정일수,2,FALSE),"")</f>
        <v/>
      </c>
      <c r="P1541" s="143"/>
      <c r="Q1541" s="2"/>
    </row>
    <row r="1542">
      <c r="A1542" s="129">
        <v>45737.0</v>
      </c>
      <c r="B1542" s="129">
        <v>45710.0</v>
      </c>
      <c r="C1542" s="128">
        <v>2025.0</v>
      </c>
      <c r="D1542" s="128">
        <v>3.0</v>
      </c>
      <c r="E1542" s="128">
        <v>3.0</v>
      </c>
      <c r="F1542" s="128">
        <v>2025.0</v>
      </c>
      <c r="G1542" s="128">
        <v>3.0</v>
      </c>
      <c r="H1542" s="128">
        <v>21.0</v>
      </c>
      <c r="I1542" s="128" t="s">
        <v>158</v>
      </c>
      <c r="J1542" s="99"/>
      <c r="K1542" s="99"/>
      <c r="L1542" s="141" t="str">
        <f>IF(J1542-K1542=0,,IFERROR(K1542-J1542-휴게시간-VLOOKUP(A1542,지정휴게시간,2,FALSE),K1542-J1542-휴게시간))</f>
        <v/>
      </c>
      <c r="M1542" s="142" t="str">
        <f>IFERROR(VLOOKUP(Text(A1542,"m월 d일"),양력휴일,2,FALSE),IFERROR(VLOOKUP(Text(B1542,"m월 d일"),음력휴일,2,FALSE),IFERROR(VLOOKUP(A1542,양력지정휴일,2,FALSE), IFERROR(VLOOKUP(B1542,음력지정휴일,2,FALSE), ""))))</f>
        <v/>
      </c>
      <c r="N1542" s="128"/>
      <c r="O1542" s="128" t="str">
        <f>IFERROR(VLOOKUP(N1542,연차지정일수,2,FALSE),"")</f>
        <v/>
      </c>
      <c r="P1542" s="143"/>
      <c r="Q1542" s="2"/>
    </row>
    <row r="1543">
      <c r="A1543" s="129">
        <v>45738.0</v>
      </c>
      <c r="B1543" s="129">
        <v>45711.0</v>
      </c>
      <c r="C1543" s="128">
        <v>2025.0</v>
      </c>
      <c r="D1543" s="128">
        <v>3.0</v>
      </c>
      <c r="E1543" s="128">
        <v>3.0</v>
      </c>
      <c r="F1543" s="128">
        <v>2025.0</v>
      </c>
      <c r="G1543" s="128">
        <v>3.0</v>
      </c>
      <c r="H1543" s="128">
        <v>22.0</v>
      </c>
      <c r="I1543" s="128" t="s">
        <v>159</v>
      </c>
      <c r="J1543" s="99"/>
      <c r="K1543" s="99"/>
      <c r="L1543" s="141" t="str">
        <f>IF(J1543-K1543=0,,IFERROR(K1543-J1543-휴게시간-VLOOKUP(A1543,지정휴게시간,2,FALSE),K1543-J1543-휴게시간))</f>
        <v/>
      </c>
      <c r="M1543" s="142" t="str">
        <f>IFERROR(VLOOKUP(Text(A1543,"m월 d일"),양력휴일,2,FALSE),IFERROR(VLOOKUP(Text(B1543,"m월 d일"),음력휴일,2,FALSE),IFERROR(VLOOKUP(A1543,양력지정휴일,2,FALSE), IFERROR(VLOOKUP(B1543,음력지정휴일,2,FALSE), ""))))</f>
        <v/>
      </c>
      <c r="N1543" s="128"/>
      <c r="O1543" s="128" t="str">
        <f>IFERROR(VLOOKUP(N1543,연차지정일수,2,FALSE),"")</f>
        <v/>
      </c>
      <c r="P1543" s="143"/>
      <c r="Q1543" s="2"/>
    </row>
    <row r="1544">
      <c r="A1544" s="129">
        <v>45739.0</v>
      </c>
      <c r="B1544" s="129">
        <v>45712.0</v>
      </c>
      <c r="C1544" s="128">
        <v>2025.0</v>
      </c>
      <c r="D1544" s="128">
        <v>3.0</v>
      </c>
      <c r="E1544" s="128">
        <v>3.0</v>
      </c>
      <c r="F1544" s="128">
        <v>2025.0</v>
      </c>
      <c r="G1544" s="128">
        <v>3.0</v>
      </c>
      <c r="H1544" s="128">
        <v>23.0</v>
      </c>
      <c r="I1544" s="128" t="s">
        <v>156</v>
      </c>
      <c r="J1544" s="99"/>
      <c r="K1544" s="99"/>
      <c r="L1544" s="141" t="str">
        <f>IF(J1544-K1544=0,,IFERROR(K1544-J1544-휴게시간-VLOOKUP(A1544,지정휴게시간,2,FALSE),K1544-J1544-휴게시간))</f>
        <v/>
      </c>
      <c r="M1544" s="142" t="str">
        <f>IFERROR(VLOOKUP(Text(A1544,"m월 d일"),양력휴일,2,FALSE),IFERROR(VLOOKUP(Text(B1544,"m월 d일"),음력휴일,2,FALSE),IFERROR(VLOOKUP(A1544,양력지정휴일,2,FALSE), IFERROR(VLOOKUP(B1544,음력지정휴일,2,FALSE), ""))))</f>
        <v/>
      </c>
      <c r="N1544" s="128"/>
      <c r="O1544" s="128" t="str">
        <f>IFERROR(VLOOKUP(N1544,연차지정일수,2,FALSE),"")</f>
        <v/>
      </c>
      <c r="P1544" s="143"/>
      <c r="Q1544" s="2"/>
    </row>
    <row r="1545">
      <c r="A1545" s="129">
        <v>45740.0</v>
      </c>
      <c r="B1545" s="129">
        <v>45713.0</v>
      </c>
      <c r="C1545" s="128">
        <v>2025.0</v>
      </c>
      <c r="D1545" s="128">
        <v>3.0</v>
      </c>
      <c r="E1545" s="128">
        <v>4.0</v>
      </c>
      <c r="F1545" s="128">
        <v>2025.0</v>
      </c>
      <c r="G1545" s="128">
        <v>3.0</v>
      </c>
      <c r="H1545" s="128">
        <v>24.0</v>
      </c>
      <c r="I1545" s="128" t="s">
        <v>83</v>
      </c>
      <c r="J1545" s="99"/>
      <c r="K1545" s="99"/>
      <c r="L1545" s="141" t="str">
        <f>IF(J1545-K1545=0,,IFERROR(K1545-J1545-휴게시간-VLOOKUP(A1545,지정휴게시간,2,FALSE),K1545-J1545-휴게시간))</f>
        <v/>
      </c>
      <c r="M1545" s="142" t="str">
        <f>IFERROR(VLOOKUP(Text(A1545,"m월 d일"),양력휴일,2,FALSE),IFERROR(VLOOKUP(Text(B1545,"m월 d일"),음력휴일,2,FALSE),IFERROR(VLOOKUP(A1545,양력지정휴일,2,FALSE), IFERROR(VLOOKUP(B1545,음력지정휴일,2,FALSE), ""))))</f>
        <v/>
      </c>
      <c r="N1545" s="128"/>
      <c r="O1545" s="128" t="str">
        <f>IFERROR(VLOOKUP(N1545,연차지정일수,2,FALSE),"")</f>
        <v/>
      </c>
      <c r="P1545" s="143"/>
      <c r="Q1545" s="2"/>
    </row>
    <row r="1546">
      <c r="A1546" s="129">
        <v>45741.0</v>
      </c>
      <c r="B1546" s="129">
        <v>45714.0</v>
      </c>
      <c r="C1546" s="128">
        <v>2025.0</v>
      </c>
      <c r="D1546" s="128">
        <v>3.0</v>
      </c>
      <c r="E1546" s="128">
        <v>4.0</v>
      </c>
      <c r="F1546" s="128">
        <v>2025.0</v>
      </c>
      <c r="G1546" s="128">
        <v>3.0</v>
      </c>
      <c r="H1546" s="128">
        <v>25.0</v>
      </c>
      <c r="I1546" s="128" t="s">
        <v>160</v>
      </c>
      <c r="J1546" s="99"/>
      <c r="K1546" s="99"/>
      <c r="L1546" s="141" t="str">
        <f>IF(J1546-K1546=0,,IFERROR(K1546-J1546-휴게시간-VLOOKUP(A1546,지정휴게시간,2,FALSE),K1546-J1546-휴게시간))</f>
        <v/>
      </c>
      <c r="M1546" s="142" t="str">
        <f>IFERROR(VLOOKUP(Text(A1546,"m월 d일"),양력휴일,2,FALSE),IFERROR(VLOOKUP(Text(B1546,"m월 d일"),음력휴일,2,FALSE),IFERROR(VLOOKUP(A1546,양력지정휴일,2,FALSE), IFERROR(VLOOKUP(B1546,음력지정휴일,2,FALSE), ""))))</f>
        <v/>
      </c>
      <c r="N1546" s="128"/>
      <c r="O1546" s="128" t="str">
        <f>IFERROR(VLOOKUP(N1546,연차지정일수,2,FALSE),"")</f>
        <v/>
      </c>
      <c r="P1546" s="143"/>
      <c r="Q1546" s="2"/>
    </row>
    <row r="1547">
      <c r="A1547" s="129">
        <v>45742.0</v>
      </c>
      <c r="B1547" s="129">
        <v>45715.0</v>
      </c>
      <c r="C1547" s="128">
        <v>2025.0</v>
      </c>
      <c r="D1547" s="128">
        <v>3.0</v>
      </c>
      <c r="E1547" s="128">
        <v>4.0</v>
      </c>
      <c r="F1547" s="128">
        <v>2025.0</v>
      </c>
      <c r="G1547" s="128">
        <v>3.0</v>
      </c>
      <c r="H1547" s="128">
        <v>26.0</v>
      </c>
      <c r="I1547" s="128" t="s">
        <v>161</v>
      </c>
      <c r="J1547" s="99"/>
      <c r="K1547" s="99"/>
      <c r="L1547" s="141" t="str">
        <f>IF(J1547-K1547=0,,IFERROR(K1547-J1547-휴게시간-VLOOKUP(A1547,지정휴게시간,2,FALSE),K1547-J1547-휴게시간))</f>
        <v/>
      </c>
      <c r="M1547" s="142" t="str">
        <f>IFERROR(VLOOKUP(Text(A1547,"m월 d일"),양력휴일,2,FALSE),IFERROR(VLOOKUP(Text(B1547,"m월 d일"),음력휴일,2,FALSE),IFERROR(VLOOKUP(A1547,양력지정휴일,2,FALSE), IFERROR(VLOOKUP(B1547,음력지정휴일,2,FALSE), ""))))</f>
        <v/>
      </c>
      <c r="N1547" s="128"/>
      <c r="O1547" s="128" t="str">
        <f>IFERROR(VLOOKUP(N1547,연차지정일수,2,FALSE),"")</f>
        <v/>
      </c>
      <c r="P1547" s="143"/>
      <c r="Q1547" s="2"/>
    </row>
    <row r="1548">
      <c r="A1548" s="129">
        <v>45743.0</v>
      </c>
      <c r="B1548" s="129">
        <v>45716.0</v>
      </c>
      <c r="C1548" s="128">
        <v>2025.0</v>
      </c>
      <c r="D1548" s="128">
        <v>3.0</v>
      </c>
      <c r="E1548" s="128">
        <v>4.0</v>
      </c>
      <c r="F1548" s="128">
        <v>2025.0</v>
      </c>
      <c r="G1548" s="128">
        <v>3.0</v>
      </c>
      <c r="H1548" s="128">
        <v>27.0</v>
      </c>
      <c r="I1548" s="128" t="s">
        <v>162</v>
      </c>
      <c r="J1548" s="99"/>
      <c r="K1548" s="99"/>
      <c r="L1548" s="141" t="str">
        <f>IF(J1548-K1548=0,,IFERROR(K1548-J1548-휴게시간-VLOOKUP(A1548,지정휴게시간,2,FALSE),K1548-J1548-휴게시간))</f>
        <v/>
      </c>
      <c r="M1548" s="142" t="str">
        <f>IFERROR(VLOOKUP(Text(A1548,"m월 d일"),양력휴일,2,FALSE),IFERROR(VLOOKUP(Text(B1548,"m월 d일"),음력휴일,2,FALSE),IFERROR(VLOOKUP(A1548,양력지정휴일,2,FALSE), IFERROR(VLOOKUP(B1548,음력지정휴일,2,FALSE), ""))))</f>
        <v/>
      </c>
      <c r="N1548" s="128"/>
      <c r="O1548" s="128" t="str">
        <f>IFERROR(VLOOKUP(N1548,연차지정일수,2,FALSE),"")</f>
        <v/>
      </c>
      <c r="P1548" s="143"/>
      <c r="Q1548" s="2"/>
    </row>
    <row r="1549">
      <c r="A1549" s="129">
        <v>45744.0</v>
      </c>
      <c r="B1549" s="129" t="s">
        <v>169</v>
      </c>
      <c r="C1549" s="128">
        <v>2025.0</v>
      </c>
      <c r="D1549" s="128">
        <v>3.0</v>
      </c>
      <c r="E1549" s="128">
        <v>4.0</v>
      </c>
      <c r="F1549" s="128">
        <v>2025.0</v>
      </c>
      <c r="G1549" s="128">
        <v>3.0</v>
      </c>
      <c r="H1549" s="128">
        <v>28.0</v>
      </c>
      <c r="I1549" s="128" t="s">
        <v>158</v>
      </c>
      <c r="J1549" s="99"/>
      <c r="K1549" s="99"/>
      <c r="L1549" s="141" t="str">
        <f>IF(J1549-K1549=0,,IFERROR(K1549-J1549-휴게시간-VLOOKUP(A1549,지정휴게시간,2,FALSE),K1549-J1549-휴게시간))</f>
        <v/>
      </c>
      <c r="M1549" s="142" t="str">
        <f>IFERROR(VLOOKUP(Text(A1549,"m월 d일"),양력휴일,2,FALSE),IFERROR(VLOOKUP(Text(B1549,"m월 d일"),음력휴일,2,FALSE),IFERROR(VLOOKUP(A1549,양력지정휴일,2,FALSE), IFERROR(VLOOKUP(B1549,음력지정휴일,2,FALSE), ""))))</f>
        <v/>
      </c>
      <c r="N1549" s="128"/>
      <c r="O1549" s="128" t="str">
        <f>IFERROR(VLOOKUP(N1549,연차지정일수,2,FALSE),"")</f>
        <v/>
      </c>
      <c r="P1549" s="143"/>
      <c r="Q1549" s="2"/>
    </row>
    <row r="1550">
      <c r="A1550" s="129">
        <v>45745.0</v>
      </c>
      <c r="B1550" s="129">
        <v>45717.0</v>
      </c>
      <c r="C1550" s="128">
        <v>2025.0</v>
      </c>
      <c r="D1550" s="128">
        <v>3.0</v>
      </c>
      <c r="E1550" s="128">
        <v>4.0</v>
      </c>
      <c r="F1550" s="128">
        <v>2025.0</v>
      </c>
      <c r="G1550" s="128">
        <v>3.0</v>
      </c>
      <c r="H1550" s="128">
        <v>29.0</v>
      </c>
      <c r="I1550" s="128" t="s">
        <v>159</v>
      </c>
      <c r="J1550" s="99"/>
      <c r="K1550" s="99"/>
      <c r="L1550" s="141" t="str">
        <f>IF(J1550-K1550=0,,IFERROR(K1550-J1550-휴게시간-VLOOKUP(A1550,지정휴게시간,2,FALSE),K1550-J1550-휴게시간))</f>
        <v/>
      </c>
      <c r="M1550" s="142" t="str">
        <f>IFERROR(VLOOKUP(Text(A1550,"m월 d일"),양력휴일,2,FALSE),IFERROR(VLOOKUP(Text(B1550,"m월 d일"),음력휴일,2,FALSE),IFERROR(VLOOKUP(A1550,양력지정휴일,2,FALSE), IFERROR(VLOOKUP(B1550,음력지정휴일,2,FALSE), ""))))</f>
        <v/>
      </c>
      <c r="N1550" s="128"/>
      <c r="O1550" s="128" t="str">
        <f>IFERROR(VLOOKUP(N1550,연차지정일수,2,FALSE),"")</f>
        <v/>
      </c>
      <c r="P1550" s="143"/>
      <c r="Q1550" s="2"/>
    </row>
    <row r="1551">
      <c r="A1551" s="129">
        <v>45746.0</v>
      </c>
      <c r="B1551" s="129">
        <v>45718.0</v>
      </c>
      <c r="C1551" s="128">
        <v>2025.0</v>
      </c>
      <c r="D1551" s="128">
        <v>3.0</v>
      </c>
      <c r="E1551" s="128">
        <v>4.0</v>
      </c>
      <c r="F1551" s="128">
        <v>2025.0</v>
      </c>
      <c r="G1551" s="128">
        <v>3.0</v>
      </c>
      <c r="H1551" s="128">
        <v>30.0</v>
      </c>
      <c r="I1551" s="128" t="s">
        <v>156</v>
      </c>
      <c r="J1551" s="99"/>
      <c r="K1551" s="99"/>
      <c r="L1551" s="141" t="str">
        <f>IF(J1551-K1551=0,,IFERROR(K1551-J1551-휴게시간-VLOOKUP(A1551,지정휴게시간,2,FALSE),K1551-J1551-휴게시간))</f>
        <v/>
      </c>
      <c r="M1551" s="142" t="str">
        <f>IFERROR(VLOOKUP(Text(A1551,"m월 d일"),양력휴일,2,FALSE),IFERROR(VLOOKUP(Text(B1551,"m월 d일"),음력휴일,2,FALSE),IFERROR(VLOOKUP(A1551,양력지정휴일,2,FALSE), IFERROR(VLOOKUP(B1551,음력지정휴일,2,FALSE), ""))))</f>
        <v/>
      </c>
      <c r="N1551" s="128"/>
      <c r="O1551" s="128" t="str">
        <f>IFERROR(VLOOKUP(N1551,연차지정일수,2,FALSE),"")</f>
        <v/>
      </c>
      <c r="P1551" s="143"/>
      <c r="Q1551" s="2"/>
    </row>
    <row r="1552">
      <c r="A1552" s="129">
        <v>45747.0</v>
      </c>
      <c r="B1552" s="129">
        <v>45719.0</v>
      </c>
      <c r="C1552" s="128">
        <v>2025.0</v>
      </c>
      <c r="D1552" s="128">
        <v>3.0</v>
      </c>
      <c r="E1552" s="128">
        <v>5.0</v>
      </c>
      <c r="F1552" s="128">
        <v>2025.0</v>
      </c>
      <c r="G1552" s="128">
        <v>3.0</v>
      </c>
      <c r="H1552" s="128">
        <v>31.0</v>
      </c>
      <c r="I1552" s="128" t="s">
        <v>83</v>
      </c>
      <c r="J1552" s="99"/>
      <c r="K1552" s="99"/>
      <c r="L1552" s="141" t="str">
        <f>IF(J1552-K1552=0,,IFERROR(K1552-J1552-휴게시간-VLOOKUP(A1552,지정휴게시간,2,FALSE),K1552-J1552-휴게시간))</f>
        <v/>
      </c>
      <c r="M1552" s="142" t="str">
        <f>IFERROR(VLOOKUP(Text(A1552,"m월 d일"),양력휴일,2,FALSE),IFERROR(VLOOKUP(Text(B1552,"m월 d일"),음력휴일,2,FALSE),IFERROR(VLOOKUP(A1552,양력지정휴일,2,FALSE), IFERROR(VLOOKUP(B1552,음력지정휴일,2,FALSE), ""))))</f>
        <v/>
      </c>
      <c r="N1552" s="128"/>
      <c r="O1552" s="128" t="str">
        <f>IFERROR(VLOOKUP(N1552,연차지정일수,2,FALSE),"")</f>
        <v/>
      </c>
      <c r="P1552" s="143"/>
      <c r="Q1552" s="2"/>
    </row>
    <row r="1553">
      <c r="A1553" s="129">
        <v>45748.0</v>
      </c>
      <c r="B1553" s="129">
        <v>45720.0</v>
      </c>
      <c r="C1553" s="128">
        <v>2025.0</v>
      </c>
      <c r="D1553" s="128">
        <v>3.0</v>
      </c>
      <c r="E1553" s="128">
        <v>5.0</v>
      </c>
      <c r="F1553" s="128">
        <v>2025.0</v>
      </c>
      <c r="G1553" s="128">
        <v>4.0</v>
      </c>
      <c r="H1553" s="128">
        <v>1.0</v>
      </c>
      <c r="I1553" s="128" t="s">
        <v>160</v>
      </c>
      <c r="J1553" s="99"/>
      <c r="K1553" s="99"/>
      <c r="L1553" s="141" t="str">
        <f>IF(J1553-K1553=0,,IFERROR(K1553-J1553-휴게시간-VLOOKUP(A1553,지정휴게시간,2,FALSE),K1553-J1553-휴게시간))</f>
        <v/>
      </c>
      <c r="M1553" s="142" t="str">
        <f>IFERROR(VLOOKUP(Text(A1553,"m월 d일"),양력휴일,2,FALSE),IFERROR(VLOOKUP(Text(B1553,"m월 d일"),음력휴일,2,FALSE),IFERROR(VLOOKUP(A1553,양력지정휴일,2,FALSE), IFERROR(VLOOKUP(B1553,음력지정휴일,2,FALSE), ""))))</f>
        <v/>
      </c>
      <c r="N1553" s="128"/>
      <c r="O1553" s="128" t="str">
        <f>IFERROR(VLOOKUP(N1553,연차지정일수,2,FALSE),"")</f>
        <v/>
      </c>
      <c r="P1553" s="143"/>
      <c r="Q1553" s="2"/>
    </row>
    <row r="1554">
      <c r="A1554" s="129">
        <v>45749.0</v>
      </c>
      <c r="B1554" s="129">
        <v>45721.0</v>
      </c>
      <c r="C1554" s="128">
        <v>2025.0</v>
      </c>
      <c r="D1554" s="128">
        <v>3.0</v>
      </c>
      <c r="E1554" s="128">
        <v>5.0</v>
      </c>
      <c r="F1554" s="128">
        <v>2025.0</v>
      </c>
      <c r="G1554" s="128">
        <v>4.0</v>
      </c>
      <c r="H1554" s="128">
        <v>2.0</v>
      </c>
      <c r="I1554" s="128" t="s">
        <v>161</v>
      </c>
      <c r="J1554" s="99"/>
      <c r="K1554" s="99"/>
      <c r="L1554" s="141" t="str">
        <f>IF(J1554-K1554=0,,IFERROR(K1554-J1554-휴게시간-VLOOKUP(A1554,지정휴게시간,2,FALSE),K1554-J1554-휴게시간))</f>
        <v/>
      </c>
      <c r="M1554" s="142" t="str">
        <f>IFERROR(VLOOKUP(Text(A1554,"m월 d일"),양력휴일,2,FALSE),IFERROR(VLOOKUP(Text(B1554,"m월 d일"),음력휴일,2,FALSE),IFERROR(VLOOKUP(A1554,양력지정휴일,2,FALSE), IFERROR(VLOOKUP(B1554,음력지정휴일,2,FALSE), ""))))</f>
        <v/>
      </c>
      <c r="N1554" s="128"/>
      <c r="O1554" s="128" t="str">
        <f>IFERROR(VLOOKUP(N1554,연차지정일수,2,FALSE),"")</f>
        <v/>
      </c>
      <c r="P1554" s="143"/>
      <c r="Q1554" s="2"/>
    </row>
    <row r="1555">
      <c r="A1555" s="129">
        <v>45750.0</v>
      </c>
      <c r="B1555" s="129">
        <v>45722.0</v>
      </c>
      <c r="C1555" s="128">
        <v>2025.0</v>
      </c>
      <c r="D1555" s="128">
        <v>3.0</v>
      </c>
      <c r="E1555" s="128">
        <v>5.0</v>
      </c>
      <c r="F1555" s="128">
        <v>2025.0</v>
      </c>
      <c r="G1555" s="128">
        <v>4.0</v>
      </c>
      <c r="H1555" s="128">
        <v>3.0</v>
      </c>
      <c r="I1555" s="128" t="s">
        <v>162</v>
      </c>
      <c r="J1555" s="99"/>
      <c r="K1555" s="99"/>
      <c r="L1555" s="141" t="str">
        <f>IF(J1555-K1555=0,,IFERROR(K1555-J1555-휴게시간-VLOOKUP(A1555,지정휴게시간,2,FALSE),K1555-J1555-휴게시간))</f>
        <v/>
      </c>
      <c r="M1555" s="142" t="str">
        <f>IFERROR(VLOOKUP(Text(A1555,"m월 d일"),양력휴일,2,FALSE),IFERROR(VLOOKUP(Text(B1555,"m월 d일"),음력휴일,2,FALSE),IFERROR(VLOOKUP(A1555,양력지정휴일,2,FALSE), IFERROR(VLOOKUP(B1555,음력지정휴일,2,FALSE), ""))))</f>
        <v/>
      </c>
      <c r="N1555" s="128"/>
      <c r="O1555" s="128" t="str">
        <f>IFERROR(VLOOKUP(N1555,연차지정일수,2,FALSE),"")</f>
        <v/>
      </c>
      <c r="P1555" s="143"/>
      <c r="Q1555" s="2"/>
    </row>
    <row r="1556">
      <c r="A1556" s="129">
        <v>45751.0</v>
      </c>
      <c r="B1556" s="129">
        <v>45723.0</v>
      </c>
      <c r="C1556" s="128">
        <v>2025.0</v>
      </c>
      <c r="D1556" s="128">
        <v>3.0</v>
      </c>
      <c r="E1556" s="128">
        <v>5.0</v>
      </c>
      <c r="F1556" s="128">
        <v>2025.0</v>
      </c>
      <c r="G1556" s="128">
        <v>4.0</v>
      </c>
      <c r="H1556" s="128">
        <v>4.0</v>
      </c>
      <c r="I1556" s="128" t="s">
        <v>158</v>
      </c>
      <c r="J1556" s="99"/>
      <c r="K1556" s="99"/>
      <c r="L1556" s="141" t="str">
        <f>IF(J1556-K1556=0,,IFERROR(K1556-J1556-휴게시간-VLOOKUP(A1556,지정휴게시간,2,FALSE),K1556-J1556-휴게시간))</f>
        <v/>
      </c>
      <c r="M1556" s="142" t="str">
        <f>IFERROR(VLOOKUP(Text(A1556,"m월 d일"),양력휴일,2,FALSE),IFERROR(VLOOKUP(Text(B1556,"m월 d일"),음력휴일,2,FALSE),IFERROR(VLOOKUP(A1556,양력지정휴일,2,FALSE), IFERROR(VLOOKUP(B1556,음력지정휴일,2,FALSE), ""))))</f>
        <v/>
      </c>
      <c r="N1556" s="128"/>
      <c r="O1556" s="128" t="str">
        <f>IFERROR(VLOOKUP(N1556,연차지정일수,2,FALSE),"")</f>
        <v/>
      </c>
      <c r="P1556" s="143"/>
      <c r="Q1556" s="2"/>
    </row>
    <row r="1557">
      <c r="A1557" s="129">
        <v>45752.0</v>
      </c>
      <c r="B1557" s="129">
        <v>45724.0</v>
      </c>
      <c r="C1557" s="128">
        <v>2025.0</v>
      </c>
      <c r="D1557" s="128">
        <v>3.0</v>
      </c>
      <c r="E1557" s="128">
        <v>5.0</v>
      </c>
      <c r="F1557" s="128">
        <v>2025.0</v>
      </c>
      <c r="G1557" s="128">
        <v>4.0</v>
      </c>
      <c r="H1557" s="128">
        <v>5.0</v>
      </c>
      <c r="I1557" s="128" t="s">
        <v>159</v>
      </c>
      <c r="J1557" s="99"/>
      <c r="K1557" s="99"/>
      <c r="L1557" s="141" t="str">
        <f>IF(J1557-K1557=0,,IFERROR(K1557-J1557-휴게시간-VLOOKUP(A1557,지정휴게시간,2,FALSE),K1557-J1557-휴게시간))</f>
        <v/>
      </c>
      <c r="M1557" s="142" t="str">
        <f>IFERROR(VLOOKUP(Text(A1557,"m월 d일"),양력휴일,2,FALSE),IFERROR(VLOOKUP(Text(B1557,"m월 d일"),음력휴일,2,FALSE),IFERROR(VLOOKUP(A1557,양력지정휴일,2,FALSE), IFERROR(VLOOKUP(B1557,음력지정휴일,2,FALSE), ""))))</f>
        <v/>
      </c>
      <c r="N1557" s="128"/>
      <c r="O1557" s="128" t="str">
        <f>IFERROR(VLOOKUP(N1557,연차지정일수,2,FALSE),"")</f>
        <v/>
      </c>
      <c r="P1557" s="143"/>
      <c r="Q1557" s="2"/>
    </row>
    <row r="1558">
      <c r="A1558" s="129">
        <v>45753.0</v>
      </c>
      <c r="B1558" s="129">
        <v>45725.0</v>
      </c>
      <c r="C1558" s="128">
        <v>2025.0</v>
      </c>
      <c r="D1558" s="128">
        <v>3.0</v>
      </c>
      <c r="E1558" s="128">
        <v>5.0</v>
      </c>
      <c r="F1558" s="128">
        <v>2025.0</v>
      </c>
      <c r="G1558" s="128">
        <v>4.0</v>
      </c>
      <c r="H1558" s="128">
        <v>6.0</v>
      </c>
      <c r="I1558" s="128" t="s">
        <v>156</v>
      </c>
      <c r="J1558" s="99"/>
      <c r="K1558" s="99"/>
      <c r="L1558" s="141" t="str">
        <f>IF(J1558-K1558=0,,IFERROR(K1558-J1558-휴게시간-VLOOKUP(A1558,지정휴게시간,2,FALSE),K1558-J1558-휴게시간))</f>
        <v/>
      </c>
      <c r="M1558" s="142" t="str">
        <f>IFERROR(VLOOKUP(Text(A1558,"m월 d일"),양력휴일,2,FALSE),IFERROR(VLOOKUP(Text(B1558,"m월 d일"),음력휴일,2,FALSE),IFERROR(VLOOKUP(A1558,양력지정휴일,2,FALSE), IFERROR(VLOOKUP(B1558,음력지정휴일,2,FALSE), ""))))</f>
        <v/>
      </c>
      <c r="N1558" s="128"/>
      <c r="O1558" s="128" t="str">
        <f>IFERROR(VLOOKUP(N1558,연차지정일수,2,FALSE),"")</f>
        <v/>
      </c>
      <c r="P1558" s="143"/>
      <c r="Q1558" s="2"/>
    </row>
    <row r="1559">
      <c r="A1559" s="129">
        <v>45754.0</v>
      </c>
      <c r="B1559" s="129">
        <v>45726.0</v>
      </c>
      <c r="C1559" s="128">
        <v>2025.0</v>
      </c>
      <c r="D1559" s="128">
        <v>4.0</v>
      </c>
      <c r="E1559" s="128">
        <v>1.0</v>
      </c>
      <c r="F1559" s="128">
        <v>2025.0</v>
      </c>
      <c r="G1559" s="128">
        <v>4.0</v>
      </c>
      <c r="H1559" s="128">
        <v>7.0</v>
      </c>
      <c r="I1559" s="128" t="s">
        <v>83</v>
      </c>
      <c r="J1559" s="99"/>
      <c r="K1559" s="99"/>
      <c r="L1559" s="141" t="str">
        <f>IF(J1559-K1559=0,,IFERROR(K1559-J1559-휴게시간-VLOOKUP(A1559,지정휴게시간,2,FALSE),K1559-J1559-휴게시간))</f>
        <v/>
      </c>
      <c r="M1559" s="142" t="str">
        <f>IFERROR(VLOOKUP(Text(A1559,"m월 d일"),양력휴일,2,FALSE),IFERROR(VLOOKUP(Text(B1559,"m월 d일"),음력휴일,2,FALSE),IFERROR(VLOOKUP(A1559,양력지정휴일,2,FALSE), IFERROR(VLOOKUP(B1559,음력지정휴일,2,FALSE), ""))))</f>
        <v/>
      </c>
      <c r="N1559" s="128"/>
      <c r="O1559" s="128" t="str">
        <f>IFERROR(VLOOKUP(N1559,연차지정일수,2,FALSE),"")</f>
        <v/>
      </c>
      <c r="P1559" s="143"/>
      <c r="Q1559" s="2"/>
    </row>
    <row r="1560">
      <c r="A1560" s="129">
        <v>45755.0</v>
      </c>
      <c r="B1560" s="129">
        <v>45727.0</v>
      </c>
      <c r="C1560" s="128">
        <v>2025.0</v>
      </c>
      <c r="D1560" s="128">
        <v>4.0</v>
      </c>
      <c r="E1560" s="128">
        <v>1.0</v>
      </c>
      <c r="F1560" s="128">
        <v>2025.0</v>
      </c>
      <c r="G1560" s="128">
        <v>4.0</v>
      </c>
      <c r="H1560" s="128">
        <v>8.0</v>
      </c>
      <c r="I1560" s="128" t="s">
        <v>160</v>
      </c>
      <c r="J1560" s="99"/>
      <c r="K1560" s="99"/>
      <c r="L1560" s="141" t="str">
        <f>IF(J1560-K1560=0,,IFERROR(K1560-J1560-휴게시간-VLOOKUP(A1560,지정휴게시간,2,FALSE),K1560-J1560-휴게시간))</f>
        <v/>
      </c>
      <c r="M1560" s="142" t="str">
        <f>IFERROR(VLOOKUP(Text(A1560,"m월 d일"),양력휴일,2,FALSE),IFERROR(VLOOKUP(Text(B1560,"m월 d일"),음력휴일,2,FALSE),IFERROR(VLOOKUP(A1560,양력지정휴일,2,FALSE), IFERROR(VLOOKUP(B1560,음력지정휴일,2,FALSE), ""))))</f>
        <v/>
      </c>
      <c r="N1560" s="128"/>
      <c r="O1560" s="128" t="str">
        <f>IFERROR(VLOOKUP(N1560,연차지정일수,2,FALSE),"")</f>
        <v/>
      </c>
      <c r="P1560" s="143"/>
      <c r="Q1560" s="2"/>
    </row>
    <row r="1561">
      <c r="A1561" s="129">
        <v>45756.0</v>
      </c>
      <c r="B1561" s="129">
        <v>45728.0</v>
      </c>
      <c r="C1561" s="128">
        <v>2025.0</v>
      </c>
      <c r="D1561" s="128">
        <v>4.0</v>
      </c>
      <c r="E1561" s="128">
        <v>1.0</v>
      </c>
      <c r="F1561" s="128">
        <v>2025.0</v>
      </c>
      <c r="G1561" s="128">
        <v>4.0</v>
      </c>
      <c r="H1561" s="128">
        <v>9.0</v>
      </c>
      <c r="I1561" s="128" t="s">
        <v>161</v>
      </c>
      <c r="J1561" s="99"/>
      <c r="K1561" s="99"/>
      <c r="L1561" s="141" t="str">
        <f>IF(J1561-K1561=0,,IFERROR(K1561-J1561-휴게시간-VLOOKUP(A1561,지정휴게시간,2,FALSE),K1561-J1561-휴게시간))</f>
        <v/>
      </c>
      <c r="M1561" s="142" t="str">
        <f>IFERROR(VLOOKUP(Text(A1561,"m월 d일"),양력휴일,2,FALSE),IFERROR(VLOOKUP(Text(B1561,"m월 d일"),음력휴일,2,FALSE),IFERROR(VLOOKUP(A1561,양력지정휴일,2,FALSE), IFERROR(VLOOKUP(B1561,음력지정휴일,2,FALSE), ""))))</f>
        <v/>
      </c>
      <c r="N1561" s="128"/>
      <c r="O1561" s="128" t="str">
        <f>IFERROR(VLOOKUP(N1561,연차지정일수,2,FALSE),"")</f>
        <v/>
      </c>
      <c r="P1561" s="143"/>
      <c r="Q1561" s="2"/>
    </row>
    <row r="1562">
      <c r="A1562" s="129">
        <v>45757.0</v>
      </c>
      <c r="B1562" s="129">
        <v>45729.0</v>
      </c>
      <c r="C1562" s="128">
        <v>2025.0</v>
      </c>
      <c r="D1562" s="128">
        <v>4.0</v>
      </c>
      <c r="E1562" s="128">
        <v>1.0</v>
      </c>
      <c r="F1562" s="128">
        <v>2025.0</v>
      </c>
      <c r="G1562" s="128">
        <v>4.0</v>
      </c>
      <c r="H1562" s="128">
        <v>10.0</v>
      </c>
      <c r="I1562" s="128" t="s">
        <v>162</v>
      </c>
      <c r="J1562" s="99"/>
      <c r="K1562" s="99"/>
      <c r="L1562" s="141" t="str">
        <f>IF(J1562-K1562=0,,IFERROR(K1562-J1562-휴게시간-VLOOKUP(A1562,지정휴게시간,2,FALSE),K1562-J1562-휴게시간))</f>
        <v/>
      </c>
      <c r="M1562" s="142" t="str">
        <f>IFERROR(VLOOKUP(Text(A1562,"m월 d일"),양력휴일,2,FALSE),IFERROR(VLOOKUP(Text(B1562,"m월 d일"),음력휴일,2,FALSE),IFERROR(VLOOKUP(A1562,양력지정휴일,2,FALSE), IFERROR(VLOOKUP(B1562,음력지정휴일,2,FALSE), ""))))</f>
        <v/>
      </c>
      <c r="N1562" s="128"/>
      <c r="O1562" s="128" t="str">
        <f>IFERROR(VLOOKUP(N1562,연차지정일수,2,FALSE),"")</f>
        <v/>
      </c>
      <c r="P1562" s="143"/>
      <c r="Q1562" s="2"/>
    </row>
    <row r="1563">
      <c r="A1563" s="129">
        <v>45758.0</v>
      </c>
      <c r="B1563" s="129">
        <v>45730.0</v>
      </c>
      <c r="C1563" s="128">
        <v>2025.0</v>
      </c>
      <c r="D1563" s="128">
        <v>4.0</v>
      </c>
      <c r="E1563" s="128">
        <v>1.0</v>
      </c>
      <c r="F1563" s="128">
        <v>2025.0</v>
      </c>
      <c r="G1563" s="128">
        <v>4.0</v>
      </c>
      <c r="H1563" s="128">
        <v>11.0</v>
      </c>
      <c r="I1563" s="128" t="s">
        <v>158</v>
      </c>
      <c r="J1563" s="99"/>
      <c r="K1563" s="99"/>
      <c r="L1563" s="141" t="str">
        <f>IF(J1563-K1563=0,,IFERROR(K1563-J1563-휴게시간-VLOOKUP(A1563,지정휴게시간,2,FALSE),K1563-J1563-휴게시간))</f>
        <v/>
      </c>
      <c r="M1563" s="142" t="str">
        <f>IFERROR(VLOOKUP(Text(A1563,"m월 d일"),양력휴일,2,FALSE),IFERROR(VLOOKUP(Text(B1563,"m월 d일"),음력휴일,2,FALSE),IFERROR(VLOOKUP(A1563,양력지정휴일,2,FALSE), IFERROR(VLOOKUP(B1563,음력지정휴일,2,FALSE), ""))))</f>
        <v/>
      </c>
      <c r="N1563" s="128"/>
      <c r="O1563" s="128" t="str">
        <f>IFERROR(VLOOKUP(N1563,연차지정일수,2,FALSE),"")</f>
        <v/>
      </c>
      <c r="P1563" s="143"/>
      <c r="Q1563" s="2"/>
    </row>
    <row r="1564">
      <c r="A1564" s="129">
        <v>45759.0</v>
      </c>
      <c r="B1564" s="129">
        <v>45731.0</v>
      </c>
      <c r="C1564" s="128">
        <v>2025.0</v>
      </c>
      <c r="D1564" s="128">
        <v>4.0</v>
      </c>
      <c r="E1564" s="128">
        <v>1.0</v>
      </c>
      <c r="F1564" s="128">
        <v>2025.0</v>
      </c>
      <c r="G1564" s="128">
        <v>4.0</v>
      </c>
      <c r="H1564" s="128">
        <v>12.0</v>
      </c>
      <c r="I1564" s="128" t="s">
        <v>159</v>
      </c>
      <c r="J1564" s="99"/>
      <c r="K1564" s="99"/>
      <c r="L1564" s="141" t="str">
        <f>IF(J1564-K1564=0,,IFERROR(K1564-J1564-휴게시간-VLOOKUP(A1564,지정휴게시간,2,FALSE),K1564-J1564-휴게시간))</f>
        <v/>
      </c>
      <c r="M1564" s="142" t="str">
        <f>IFERROR(VLOOKUP(Text(A1564,"m월 d일"),양력휴일,2,FALSE),IFERROR(VLOOKUP(Text(B1564,"m월 d일"),음력휴일,2,FALSE),IFERROR(VLOOKUP(A1564,양력지정휴일,2,FALSE), IFERROR(VLOOKUP(B1564,음력지정휴일,2,FALSE), ""))))</f>
        <v/>
      </c>
      <c r="N1564" s="128"/>
      <c r="O1564" s="128" t="str">
        <f>IFERROR(VLOOKUP(N1564,연차지정일수,2,FALSE),"")</f>
        <v/>
      </c>
      <c r="P1564" s="143"/>
      <c r="Q1564" s="2"/>
    </row>
    <row r="1565">
      <c r="A1565" s="129">
        <v>45760.0</v>
      </c>
      <c r="B1565" s="129">
        <v>45732.0</v>
      </c>
      <c r="C1565" s="128">
        <v>2025.0</v>
      </c>
      <c r="D1565" s="128">
        <v>4.0</v>
      </c>
      <c r="E1565" s="128">
        <v>1.0</v>
      </c>
      <c r="F1565" s="128">
        <v>2025.0</v>
      </c>
      <c r="G1565" s="128">
        <v>4.0</v>
      </c>
      <c r="H1565" s="128">
        <v>13.0</v>
      </c>
      <c r="I1565" s="128" t="s">
        <v>156</v>
      </c>
      <c r="J1565" s="99"/>
      <c r="K1565" s="99"/>
      <c r="L1565" s="141" t="str">
        <f>IF(J1565-K1565=0,,IFERROR(K1565-J1565-휴게시간-VLOOKUP(A1565,지정휴게시간,2,FALSE),K1565-J1565-휴게시간))</f>
        <v/>
      </c>
      <c r="M1565" s="142" t="str">
        <f>IFERROR(VLOOKUP(Text(A1565,"m월 d일"),양력휴일,2,FALSE),IFERROR(VLOOKUP(Text(B1565,"m월 d일"),음력휴일,2,FALSE),IFERROR(VLOOKUP(A1565,양력지정휴일,2,FALSE), IFERROR(VLOOKUP(B1565,음력지정휴일,2,FALSE), ""))))</f>
        <v/>
      </c>
      <c r="N1565" s="128"/>
      <c r="O1565" s="128" t="str">
        <f>IFERROR(VLOOKUP(N1565,연차지정일수,2,FALSE),"")</f>
        <v/>
      </c>
      <c r="P1565" s="143"/>
      <c r="Q1565" s="2"/>
    </row>
    <row r="1566">
      <c r="A1566" s="129">
        <v>45761.0</v>
      </c>
      <c r="B1566" s="129">
        <v>45733.0</v>
      </c>
      <c r="C1566" s="128">
        <v>2025.0</v>
      </c>
      <c r="D1566" s="128">
        <v>4.0</v>
      </c>
      <c r="E1566" s="128">
        <v>2.0</v>
      </c>
      <c r="F1566" s="128">
        <v>2025.0</v>
      </c>
      <c r="G1566" s="128">
        <v>4.0</v>
      </c>
      <c r="H1566" s="128">
        <v>14.0</v>
      </c>
      <c r="I1566" s="128" t="s">
        <v>83</v>
      </c>
      <c r="J1566" s="99"/>
      <c r="K1566" s="99"/>
      <c r="L1566" s="141" t="str">
        <f>IF(J1566-K1566=0,,IFERROR(K1566-J1566-휴게시간-VLOOKUP(A1566,지정휴게시간,2,FALSE),K1566-J1566-휴게시간))</f>
        <v/>
      </c>
      <c r="M1566" s="142" t="str">
        <f>IFERROR(VLOOKUP(Text(A1566,"m월 d일"),양력휴일,2,FALSE),IFERROR(VLOOKUP(Text(B1566,"m월 d일"),음력휴일,2,FALSE),IFERROR(VLOOKUP(A1566,양력지정휴일,2,FALSE), IFERROR(VLOOKUP(B1566,음력지정휴일,2,FALSE), ""))))</f>
        <v/>
      </c>
      <c r="N1566" s="128"/>
      <c r="O1566" s="128" t="str">
        <f>IFERROR(VLOOKUP(N1566,연차지정일수,2,FALSE),"")</f>
        <v/>
      </c>
      <c r="P1566" s="143"/>
      <c r="Q1566" s="2"/>
    </row>
    <row r="1567">
      <c r="A1567" s="129">
        <v>45762.0</v>
      </c>
      <c r="B1567" s="129">
        <v>45734.0</v>
      </c>
      <c r="C1567" s="128">
        <v>2025.0</v>
      </c>
      <c r="D1567" s="128">
        <v>4.0</v>
      </c>
      <c r="E1567" s="128">
        <v>2.0</v>
      </c>
      <c r="F1567" s="128">
        <v>2025.0</v>
      </c>
      <c r="G1567" s="128">
        <v>4.0</v>
      </c>
      <c r="H1567" s="128">
        <v>15.0</v>
      </c>
      <c r="I1567" s="128" t="s">
        <v>160</v>
      </c>
      <c r="J1567" s="99"/>
      <c r="K1567" s="99"/>
      <c r="L1567" s="141" t="str">
        <f>IF(J1567-K1567=0,,IFERROR(K1567-J1567-휴게시간-VLOOKUP(A1567,지정휴게시간,2,FALSE),K1567-J1567-휴게시간))</f>
        <v/>
      </c>
      <c r="M1567" s="142" t="str">
        <f>IFERROR(VLOOKUP(Text(A1567,"m월 d일"),양력휴일,2,FALSE),IFERROR(VLOOKUP(Text(B1567,"m월 d일"),음력휴일,2,FALSE),IFERROR(VLOOKUP(A1567,양력지정휴일,2,FALSE), IFERROR(VLOOKUP(B1567,음력지정휴일,2,FALSE), ""))))</f>
        <v/>
      </c>
      <c r="N1567" s="128"/>
      <c r="O1567" s="128" t="str">
        <f>IFERROR(VLOOKUP(N1567,연차지정일수,2,FALSE),"")</f>
        <v/>
      </c>
      <c r="P1567" s="143"/>
      <c r="Q1567" s="2"/>
    </row>
    <row r="1568">
      <c r="A1568" s="129">
        <v>45763.0</v>
      </c>
      <c r="B1568" s="129">
        <v>45735.0</v>
      </c>
      <c r="C1568" s="128">
        <v>2025.0</v>
      </c>
      <c r="D1568" s="128">
        <v>4.0</v>
      </c>
      <c r="E1568" s="128">
        <v>2.0</v>
      </c>
      <c r="F1568" s="128">
        <v>2025.0</v>
      </c>
      <c r="G1568" s="128">
        <v>4.0</v>
      </c>
      <c r="H1568" s="128">
        <v>16.0</v>
      </c>
      <c r="I1568" s="128" t="s">
        <v>161</v>
      </c>
      <c r="J1568" s="99"/>
      <c r="K1568" s="99"/>
      <c r="L1568" s="141" t="str">
        <f>IF(J1568-K1568=0,,IFERROR(K1568-J1568-휴게시간-VLOOKUP(A1568,지정휴게시간,2,FALSE),K1568-J1568-휴게시간))</f>
        <v/>
      </c>
      <c r="M1568" s="142" t="str">
        <f>IFERROR(VLOOKUP(Text(A1568,"m월 d일"),양력휴일,2,FALSE),IFERROR(VLOOKUP(Text(B1568,"m월 d일"),음력휴일,2,FALSE),IFERROR(VLOOKUP(A1568,양력지정휴일,2,FALSE), IFERROR(VLOOKUP(B1568,음력지정휴일,2,FALSE), ""))))</f>
        <v/>
      </c>
      <c r="N1568" s="128"/>
      <c r="O1568" s="128" t="str">
        <f>IFERROR(VLOOKUP(N1568,연차지정일수,2,FALSE),"")</f>
        <v/>
      </c>
      <c r="P1568" s="143"/>
      <c r="Q1568" s="2"/>
    </row>
    <row r="1569">
      <c r="A1569" s="129">
        <v>45764.0</v>
      </c>
      <c r="B1569" s="129">
        <v>45736.0</v>
      </c>
      <c r="C1569" s="128">
        <v>2025.0</v>
      </c>
      <c r="D1569" s="128">
        <v>4.0</v>
      </c>
      <c r="E1569" s="128">
        <v>2.0</v>
      </c>
      <c r="F1569" s="128">
        <v>2025.0</v>
      </c>
      <c r="G1569" s="128">
        <v>4.0</v>
      </c>
      <c r="H1569" s="128">
        <v>17.0</v>
      </c>
      <c r="I1569" s="128" t="s">
        <v>162</v>
      </c>
      <c r="J1569" s="99"/>
      <c r="K1569" s="99"/>
      <c r="L1569" s="141" t="str">
        <f>IF(J1569-K1569=0,,IFERROR(K1569-J1569-휴게시간-VLOOKUP(A1569,지정휴게시간,2,FALSE),K1569-J1569-휴게시간))</f>
        <v/>
      </c>
      <c r="M1569" s="142" t="str">
        <f>IFERROR(VLOOKUP(Text(A1569,"m월 d일"),양력휴일,2,FALSE),IFERROR(VLOOKUP(Text(B1569,"m월 d일"),음력휴일,2,FALSE),IFERROR(VLOOKUP(A1569,양력지정휴일,2,FALSE), IFERROR(VLOOKUP(B1569,음력지정휴일,2,FALSE), ""))))</f>
        <v/>
      </c>
      <c r="N1569" s="128"/>
      <c r="O1569" s="128" t="str">
        <f>IFERROR(VLOOKUP(N1569,연차지정일수,2,FALSE),"")</f>
        <v/>
      </c>
      <c r="P1569" s="143"/>
      <c r="Q1569" s="2"/>
    </row>
    <row r="1570">
      <c r="A1570" s="129">
        <v>45765.0</v>
      </c>
      <c r="B1570" s="129">
        <v>45737.0</v>
      </c>
      <c r="C1570" s="128">
        <v>2025.0</v>
      </c>
      <c r="D1570" s="128">
        <v>4.0</v>
      </c>
      <c r="E1570" s="128">
        <v>2.0</v>
      </c>
      <c r="F1570" s="128">
        <v>2025.0</v>
      </c>
      <c r="G1570" s="128">
        <v>4.0</v>
      </c>
      <c r="H1570" s="128">
        <v>18.0</v>
      </c>
      <c r="I1570" s="128" t="s">
        <v>158</v>
      </c>
      <c r="J1570" s="99"/>
      <c r="K1570" s="99"/>
      <c r="L1570" s="141" t="str">
        <f>IF(J1570-K1570=0,,IFERROR(K1570-J1570-휴게시간-VLOOKUP(A1570,지정휴게시간,2,FALSE),K1570-J1570-휴게시간))</f>
        <v/>
      </c>
      <c r="M1570" s="142" t="str">
        <f>IFERROR(VLOOKUP(Text(A1570,"m월 d일"),양력휴일,2,FALSE),IFERROR(VLOOKUP(Text(B1570,"m월 d일"),음력휴일,2,FALSE),IFERROR(VLOOKUP(A1570,양력지정휴일,2,FALSE), IFERROR(VLOOKUP(B1570,음력지정휴일,2,FALSE), ""))))</f>
        <v/>
      </c>
      <c r="N1570" s="128"/>
      <c r="O1570" s="128" t="str">
        <f>IFERROR(VLOOKUP(N1570,연차지정일수,2,FALSE),"")</f>
        <v/>
      </c>
      <c r="P1570" s="143"/>
      <c r="Q1570" s="2"/>
    </row>
    <row r="1571">
      <c r="A1571" s="129">
        <v>45766.0</v>
      </c>
      <c r="B1571" s="129">
        <v>45738.0</v>
      </c>
      <c r="C1571" s="128">
        <v>2025.0</v>
      </c>
      <c r="D1571" s="128">
        <v>4.0</v>
      </c>
      <c r="E1571" s="128">
        <v>2.0</v>
      </c>
      <c r="F1571" s="128">
        <v>2025.0</v>
      </c>
      <c r="G1571" s="128">
        <v>4.0</v>
      </c>
      <c r="H1571" s="128">
        <v>19.0</v>
      </c>
      <c r="I1571" s="128" t="s">
        <v>159</v>
      </c>
      <c r="J1571" s="99"/>
      <c r="K1571" s="99"/>
      <c r="L1571" s="141" t="str">
        <f>IF(J1571-K1571=0,,IFERROR(K1571-J1571-휴게시간-VLOOKUP(A1571,지정휴게시간,2,FALSE),K1571-J1571-휴게시간))</f>
        <v/>
      </c>
      <c r="M1571" s="142" t="str">
        <f>IFERROR(VLOOKUP(Text(A1571,"m월 d일"),양력휴일,2,FALSE),IFERROR(VLOOKUP(Text(B1571,"m월 d일"),음력휴일,2,FALSE),IFERROR(VLOOKUP(A1571,양력지정휴일,2,FALSE), IFERROR(VLOOKUP(B1571,음력지정휴일,2,FALSE), ""))))</f>
        <v/>
      </c>
      <c r="N1571" s="128"/>
      <c r="O1571" s="128" t="str">
        <f>IFERROR(VLOOKUP(N1571,연차지정일수,2,FALSE),"")</f>
        <v/>
      </c>
      <c r="P1571" s="143"/>
      <c r="Q1571" s="2"/>
    </row>
    <row r="1572">
      <c r="A1572" s="129">
        <v>45767.0</v>
      </c>
      <c r="B1572" s="129">
        <v>45739.0</v>
      </c>
      <c r="C1572" s="128">
        <v>2025.0</v>
      </c>
      <c r="D1572" s="128">
        <v>4.0</v>
      </c>
      <c r="E1572" s="128">
        <v>2.0</v>
      </c>
      <c r="F1572" s="128">
        <v>2025.0</v>
      </c>
      <c r="G1572" s="128">
        <v>4.0</v>
      </c>
      <c r="H1572" s="128">
        <v>20.0</v>
      </c>
      <c r="I1572" s="128" t="s">
        <v>156</v>
      </c>
      <c r="J1572" s="99"/>
      <c r="K1572" s="99"/>
      <c r="L1572" s="141" t="str">
        <f>IF(J1572-K1572=0,,IFERROR(K1572-J1572-휴게시간-VLOOKUP(A1572,지정휴게시간,2,FALSE),K1572-J1572-휴게시간))</f>
        <v/>
      </c>
      <c r="M1572" s="142" t="str">
        <f>IFERROR(VLOOKUP(Text(A1572,"m월 d일"),양력휴일,2,FALSE),IFERROR(VLOOKUP(Text(B1572,"m월 d일"),음력휴일,2,FALSE),IFERROR(VLOOKUP(A1572,양력지정휴일,2,FALSE), IFERROR(VLOOKUP(B1572,음력지정휴일,2,FALSE), ""))))</f>
        <v/>
      </c>
      <c r="N1572" s="128"/>
      <c r="O1572" s="128" t="str">
        <f>IFERROR(VLOOKUP(N1572,연차지정일수,2,FALSE),"")</f>
        <v/>
      </c>
      <c r="P1572" s="143"/>
      <c r="Q1572" s="2"/>
    </row>
    <row r="1573">
      <c r="A1573" s="129">
        <v>45768.0</v>
      </c>
      <c r="B1573" s="129">
        <v>45740.0</v>
      </c>
      <c r="C1573" s="128">
        <v>2025.0</v>
      </c>
      <c r="D1573" s="128">
        <v>4.0</v>
      </c>
      <c r="E1573" s="128">
        <v>3.0</v>
      </c>
      <c r="F1573" s="128">
        <v>2025.0</v>
      </c>
      <c r="G1573" s="128">
        <v>4.0</v>
      </c>
      <c r="H1573" s="128">
        <v>21.0</v>
      </c>
      <c r="I1573" s="128" t="s">
        <v>83</v>
      </c>
      <c r="J1573" s="99"/>
      <c r="K1573" s="99"/>
      <c r="L1573" s="141" t="str">
        <f>IF(J1573-K1573=0,,IFERROR(K1573-J1573-휴게시간-VLOOKUP(A1573,지정휴게시간,2,FALSE),K1573-J1573-휴게시간))</f>
        <v/>
      </c>
      <c r="M1573" s="142" t="str">
        <f>IFERROR(VLOOKUP(Text(A1573,"m월 d일"),양력휴일,2,FALSE),IFERROR(VLOOKUP(Text(B1573,"m월 d일"),음력휴일,2,FALSE),IFERROR(VLOOKUP(A1573,양력지정휴일,2,FALSE), IFERROR(VLOOKUP(B1573,음력지정휴일,2,FALSE), ""))))</f>
        <v/>
      </c>
      <c r="N1573" s="128"/>
      <c r="O1573" s="128" t="str">
        <f>IFERROR(VLOOKUP(N1573,연차지정일수,2,FALSE),"")</f>
        <v/>
      </c>
      <c r="P1573" s="143"/>
      <c r="Q1573" s="2"/>
    </row>
    <row r="1574">
      <c r="A1574" s="129">
        <v>45769.0</v>
      </c>
      <c r="B1574" s="129">
        <v>45741.0</v>
      </c>
      <c r="C1574" s="128">
        <v>2025.0</v>
      </c>
      <c r="D1574" s="128">
        <v>4.0</v>
      </c>
      <c r="E1574" s="128">
        <v>3.0</v>
      </c>
      <c r="F1574" s="128">
        <v>2025.0</v>
      </c>
      <c r="G1574" s="128">
        <v>4.0</v>
      </c>
      <c r="H1574" s="128">
        <v>22.0</v>
      </c>
      <c r="I1574" s="128" t="s">
        <v>160</v>
      </c>
      <c r="J1574" s="99"/>
      <c r="K1574" s="99"/>
      <c r="L1574" s="141" t="str">
        <f>IF(J1574-K1574=0,,IFERROR(K1574-J1574-휴게시간-VLOOKUP(A1574,지정휴게시간,2,FALSE),K1574-J1574-휴게시간))</f>
        <v/>
      </c>
      <c r="M1574" s="142" t="str">
        <f>IFERROR(VLOOKUP(Text(A1574,"m월 d일"),양력휴일,2,FALSE),IFERROR(VLOOKUP(Text(B1574,"m월 d일"),음력휴일,2,FALSE),IFERROR(VLOOKUP(A1574,양력지정휴일,2,FALSE), IFERROR(VLOOKUP(B1574,음력지정휴일,2,FALSE), ""))))</f>
        <v/>
      </c>
      <c r="N1574" s="128"/>
      <c r="O1574" s="128" t="str">
        <f>IFERROR(VLOOKUP(N1574,연차지정일수,2,FALSE),"")</f>
        <v/>
      </c>
      <c r="P1574" s="143"/>
      <c r="Q1574" s="2"/>
    </row>
    <row r="1575">
      <c r="A1575" s="129">
        <v>45770.0</v>
      </c>
      <c r="B1575" s="129">
        <v>45742.0</v>
      </c>
      <c r="C1575" s="128">
        <v>2025.0</v>
      </c>
      <c r="D1575" s="128">
        <v>4.0</v>
      </c>
      <c r="E1575" s="128">
        <v>3.0</v>
      </c>
      <c r="F1575" s="128">
        <v>2025.0</v>
      </c>
      <c r="G1575" s="128">
        <v>4.0</v>
      </c>
      <c r="H1575" s="128">
        <v>23.0</v>
      </c>
      <c r="I1575" s="128" t="s">
        <v>161</v>
      </c>
      <c r="J1575" s="99"/>
      <c r="K1575" s="99"/>
      <c r="L1575" s="141" t="str">
        <f>IF(J1575-K1575=0,,IFERROR(K1575-J1575-휴게시간-VLOOKUP(A1575,지정휴게시간,2,FALSE),K1575-J1575-휴게시간))</f>
        <v/>
      </c>
      <c r="M1575" s="142" t="str">
        <f>IFERROR(VLOOKUP(Text(A1575,"m월 d일"),양력휴일,2,FALSE),IFERROR(VLOOKUP(Text(B1575,"m월 d일"),음력휴일,2,FALSE),IFERROR(VLOOKUP(A1575,양력지정휴일,2,FALSE), IFERROR(VLOOKUP(B1575,음력지정휴일,2,FALSE), ""))))</f>
        <v/>
      </c>
      <c r="N1575" s="128"/>
      <c r="O1575" s="128" t="str">
        <f>IFERROR(VLOOKUP(N1575,연차지정일수,2,FALSE),"")</f>
        <v/>
      </c>
      <c r="P1575" s="143"/>
      <c r="Q1575" s="2"/>
    </row>
    <row r="1576">
      <c r="A1576" s="129">
        <v>45771.0</v>
      </c>
      <c r="B1576" s="129">
        <v>45743.0</v>
      </c>
      <c r="C1576" s="128">
        <v>2025.0</v>
      </c>
      <c r="D1576" s="128">
        <v>4.0</v>
      </c>
      <c r="E1576" s="128">
        <v>3.0</v>
      </c>
      <c r="F1576" s="128">
        <v>2025.0</v>
      </c>
      <c r="G1576" s="128">
        <v>4.0</v>
      </c>
      <c r="H1576" s="128">
        <v>24.0</v>
      </c>
      <c r="I1576" s="128" t="s">
        <v>162</v>
      </c>
      <c r="J1576" s="99"/>
      <c r="K1576" s="99"/>
      <c r="L1576" s="141" t="str">
        <f>IF(J1576-K1576=0,,IFERROR(K1576-J1576-휴게시간-VLOOKUP(A1576,지정휴게시간,2,FALSE),K1576-J1576-휴게시간))</f>
        <v/>
      </c>
      <c r="M1576" s="142" t="str">
        <f>IFERROR(VLOOKUP(Text(A1576,"m월 d일"),양력휴일,2,FALSE),IFERROR(VLOOKUP(Text(B1576,"m월 d일"),음력휴일,2,FALSE),IFERROR(VLOOKUP(A1576,양력지정휴일,2,FALSE), IFERROR(VLOOKUP(B1576,음력지정휴일,2,FALSE), ""))))</f>
        <v/>
      </c>
      <c r="N1576" s="128"/>
      <c r="O1576" s="128" t="str">
        <f>IFERROR(VLOOKUP(N1576,연차지정일수,2,FALSE),"")</f>
        <v/>
      </c>
      <c r="P1576" s="143"/>
      <c r="Q1576" s="2"/>
    </row>
    <row r="1577">
      <c r="A1577" s="129">
        <v>45772.0</v>
      </c>
      <c r="B1577" s="129">
        <v>45744.0</v>
      </c>
      <c r="C1577" s="128">
        <v>2025.0</v>
      </c>
      <c r="D1577" s="128">
        <v>4.0</v>
      </c>
      <c r="E1577" s="128">
        <v>3.0</v>
      </c>
      <c r="F1577" s="128">
        <v>2025.0</v>
      </c>
      <c r="G1577" s="128">
        <v>4.0</v>
      </c>
      <c r="H1577" s="128">
        <v>25.0</v>
      </c>
      <c r="I1577" s="128" t="s">
        <v>158</v>
      </c>
      <c r="J1577" s="99"/>
      <c r="K1577" s="99"/>
      <c r="L1577" s="141" t="str">
        <f>IF(J1577-K1577=0,,IFERROR(K1577-J1577-휴게시간-VLOOKUP(A1577,지정휴게시간,2,FALSE),K1577-J1577-휴게시간))</f>
        <v/>
      </c>
      <c r="M1577" s="142" t="str">
        <f>IFERROR(VLOOKUP(Text(A1577,"m월 d일"),양력휴일,2,FALSE),IFERROR(VLOOKUP(Text(B1577,"m월 d일"),음력휴일,2,FALSE),IFERROR(VLOOKUP(A1577,양력지정휴일,2,FALSE), IFERROR(VLOOKUP(B1577,음력지정휴일,2,FALSE), ""))))</f>
        <v/>
      </c>
      <c r="N1577" s="128"/>
      <c r="O1577" s="128" t="str">
        <f>IFERROR(VLOOKUP(N1577,연차지정일수,2,FALSE),"")</f>
        <v/>
      </c>
      <c r="P1577" s="143"/>
      <c r="Q1577" s="2"/>
    </row>
    <row r="1578">
      <c r="A1578" s="129">
        <v>45773.0</v>
      </c>
      <c r="B1578" s="129">
        <v>45745.0</v>
      </c>
      <c r="C1578" s="128">
        <v>2025.0</v>
      </c>
      <c r="D1578" s="128">
        <v>4.0</v>
      </c>
      <c r="E1578" s="128">
        <v>3.0</v>
      </c>
      <c r="F1578" s="128">
        <v>2025.0</v>
      </c>
      <c r="G1578" s="128">
        <v>4.0</v>
      </c>
      <c r="H1578" s="128">
        <v>26.0</v>
      </c>
      <c r="I1578" s="128" t="s">
        <v>159</v>
      </c>
      <c r="J1578" s="99"/>
      <c r="K1578" s="99"/>
      <c r="L1578" s="141" t="str">
        <f>IF(J1578-K1578=0,,IFERROR(K1578-J1578-휴게시간-VLOOKUP(A1578,지정휴게시간,2,FALSE),K1578-J1578-휴게시간))</f>
        <v/>
      </c>
      <c r="M1578" s="142" t="str">
        <f>IFERROR(VLOOKUP(Text(A1578,"m월 d일"),양력휴일,2,FALSE),IFERROR(VLOOKUP(Text(B1578,"m월 d일"),음력휴일,2,FALSE),IFERROR(VLOOKUP(A1578,양력지정휴일,2,FALSE), IFERROR(VLOOKUP(B1578,음력지정휴일,2,FALSE), ""))))</f>
        <v/>
      </c>
      <c r="N1578" s="128"/>
      <c r="O1578" s="128" t="str">
        <f>IFERROR(VLOOKUP(N1578,연차지정일수,2,FALSE),"")</f>
        <v/>
      </c>
      <c r="P1578" s="143"/>
      <c r="Q1578" s="2"/>
    </row>
    <row r="1579">
      <c r="A1579" s="129">
        <v>45774.0</v>
      </c>
      <c r="B1579" s="129">
        <v>45746.0</v>
      </c>
      <c r="C1579" s="128">
        <v>2025.0</v>
      </c>
      <c r="D1579" s="128">
        <v>4.0</v>
      </c>
      <c r="E1579" s="128">
        <v>3.0</v>
      </c>
      <c r="F1579" s="128">
        <v>2025.0</v>
      </c>
      <c r="G1579" s="128">
        <v>4.0</v>
      </c>
      <c r="H1579" s="128">
        <v>27.0</v>
      </c>
      <c r="I1579" s="128" t="s">
        <v>156</v>
      </c>
      <c r="J1579" s="99"/>
      <c r="K1579" s="99"/>
      <c r="L1579" s="141" t="str">
        <f>IF(J1579-K1579=0,,IFERROR(K1579-J1579-휴게시간-VLOOKUP(A1579,지정휴게시간,2,FALSE),K1579-J1579-휴게시간))</f>
        <v/>
      </c>
      <c r="M1579" s="142" t="str">
        <f>IFERROR(VLOOKUP(Text(A1579,"m월 d일"),양력휴일,2,FALSE),IFERROR(VLOOKUP(Text(B1579,"m월 d일"),음력휴일,2,FALSE),IFERROR(VLOOKUP(A1579,양력지정휴일,2,FALSE), IFERROR(VLOOKUP(B1579,음력지정휴일,2,FALSE), ""))))</f>
        <v/>
      </c>
      <c r="N1579" s="128"/>
      <c r="O1579" s="128" t="str">
        <f>IFERROR(VLOOKUP(N1579,연차지정일수,2,FALSE),"")</f>
        <v/>
      </c>
      <c r="P1579" s="143"/>
      <c r="Q1579" s="2"/>
    </row>
    <row r="1580">
      <c r="A1580" s="129">
        <v>45775.0</v>
      </c>
      <c r="B1580" s="129">
        <v>45748.0</v>
      </c>
      <c r="C1580" s="128">
        <v>2025.0</v>
      </c>
      <c r="D1580" s="128">
        <v>4.0</v>
      </c>
      <c r="E1580" s="128">
        <v>4.0</v>
      </c>
      <c r="F1580" s="128">
        <v>2025.0</v>
      </c>
      <c r="G1580" s="128">
        <v>4.0</v>
      </c>
      <c r="H1580" s="128">
        <v>28.0</v>
      </c>
      <c r="I1580" s="128" t="s">
        <v>83</v>
      </c>
      <c r="J1580" s="99"/>
      <c r="K1580" s="99"/>
      <c r="L1580" s="141" t="str">
        <f>IF(J1580-K1580=0,,IFERROR(K1580-J1580-휴게시간-VLOOKUP(A1580,지정휴게시간,2,FALSE),K1580-J1580-휴게시간))</f>
        <v/>
      </c>
      <c r="M1580" s="142" t="str">
        <f>IFERROR(VLOOKUP(Text(A1580,"m월 d일"),양력휴일,2,FALSE),IFERROR(VLOOKUP(Text(B1580,"m월 d일"),음력휴일,2,FALSE),IFERROR(VLOOKUP(A1580,양력지정휴일,2,FALSE), IFERROR(VLOOKUP(B1580,음력지정휴일,2,FALSE), ""))))</f>
        <v/>
      </c>
      <c r="N1580" s="128"/>
      <c r="O1580" s="128" t="str">
        <f>IFERROR(VLOOKUP(N1580,연차지정일수,2,FALSE),"")</f>
        <v/>
      </c>
      <c r="P1580" s="143"/>
      <c r="Q1580" s="2"/>
    </row>
    <row r="1581">
      <c r="A1581" s="129">
        <v>45776.0</v>
      </c>
      <c r="B1581" s="129">
        <v>45749.0</v>
      </c>
      <c r="C1581" s="128">
        <v>2025.0</v>
      </c>
      <c r="D1581" s="128">
        <v>4.0</v>
      </c>
      <c r="E1581" s="128">
        <v>4.0</v>
      </c>
      <c r="F1581" s="128">
        <v>2025.0</v>
      </c>
      <c r="G1581" s="128">
        <v>4.0</v>
      </c>
      <c r="H1581" s="128">
        <v>29.0</v>
      </c>
      <c r="I1581" s="128" t="s">
        <v>160</v>
      </c>
      <c r="J1581" s="99"/>
      <c r="K1581" s="99"/>
      <c r="L1581" s="141" t="str">
        <f>IF(J1581-K1581=0,,IFERROR(K1581-J1581-휴게시간-VLOOKUP(A1581,지정휴게시간,2,FALSE),K1581-J1581-휴게시간))</f>
        <v/>
      </c>
      <c r="M1581" s="142" t="str">
        <f>IFERROR(VLOOKUP(Text(A1581,"m월 d일"),양력휴일,2,FALSE),IFERROR(VLOOKUP(Text(B1581,"m월 d일"),음력휴일,2,FALSE),IFERROR(VLOOKUP(A1581,양력지정휴일,2,FALSE), IFERROR(VLOOKUP(B1581,음력지정휴일,2,FALSE), ""))))</f>
        <v/>
      </c>
      <c r="N1581" s="128"/>
      <c r="O1581" s="128" t="str">
        <f>IFERROR(VLOOKUP(N1581,연차지정일수,2,FALSE),"")</f>
        <v/>
      </c>
      <c r="P1581" s="143"/>
      <c r="Q1581" s="2"/>
    </row>
    <row r="1582">
      <c r="A1582" s="129">
        <v>45777.0</v>
      </c>
      <c r="B1582" s="129">
        <v>45750.0</v>
      </c>
      <c r="C1582" s="128">
        <v>2025.0</v>
      </c>
      <c r="D1582" s="128">
        <v>4.0</v>
      </c>
      <c r="E1582" s="128">
        <v>4.0</v>
      </c>
      <c r="F1582" s="128">
        <v>2025.0</v>
      </c>
      <c r="G1582" s="128">
        <v>4.0</v>
      </c>
      <c r="H1582" s="128">
        <v>30.0</v>
      </c>
      <c r="I1582" s="128" t="s">
        <v>161</v>
      </c>
      <c r="J1582" s="99"/>
      <c r="K1582" s="99"/>
      <c r="L1582" s="141" t="str">
        <f>IF(J1582-K1582=0,,IFERROR(K1582-J1582-휴게시간-VLOOKUP(A1582,지정휴게시간,2,FALSE),K1582-J1582-휴게시간))</f>
        <v/>
      </c>
      <c r="M1582" s="142" t="str">
        <f>IFERROR(VLOOKUP(Text(A1582,"m월 d일"),양력휴일,2,FALSE),IFERROR(VLOOKUP(Text(B1582,"m월 d일"),음력휴일,2,FALSE),IFERROR(VLOOKUP(A1582,양력지정휴일,2,FALSE), IFERROR(VLOOKUP(B1582,음력지정휴일,2,FALSE), ""))))</f>
        <v/>
      </c>
      <c r="N1582" s="128"/>
      <c r="O1582" s="128" t="str">
        <f>IFERROR(VLOOKUP(N1582,연차지정일수,2,FALSE),"")</f>
        <v/>
      </c>
      <c r="P1582" s="143"/>
      <c r="Q1582" s="2"/>
    </row>
    <row r="1583">
      <c r="A1583" s="129">
        <v>45778.0</v>
      </c>
      <c r="B1583" s="129">
        <v>45751.0</v>
      </c>
      <c r="C1583" s="128">
        <v>2025.0</v>
      </c>
      <c r="D1583" s="128">
        <v>4.0</v>
      </c>
      <c r="E1583" s="128">
        <v>4.0</v>
      </c>
      <c r="F1583" s="128">
        <v>2025.0</v>
      </c>
      <c r="G1583" s="128">
        <v>5.0</v>
      </c>
      <c r="H1583" s="128">
        <v>1.0</v>
      </c>
      <c r="I1583" s="128" t="s">
        <v>162</v>
      </c>
      <c r="J1583" s="99"/>
      <c r="K1583" s="99"/>
      <c r="L1583" s="141" t="str">
        <f>IF(J1583-K1583=0,,IFERROR(K1583-J1583-휴게시간-VLOOKUP(A1583,지정휴게시간,2,FALSE),K1583-J1583-휴게시간))</f>
        <v/>
      </c>
      <c r="M1583" s="142" t="str">
        <f>IFERROR(VLOOKUP(Text(A1583,"m월 d일"),양력휴일,2,FALSE),IFERROR(VLOOKUP(Text(B1583,"m월 d일"),음력휴일,2,FALSE),IFERROR(VLOOKUP(A1583,양력지정휴일,2,FALSE), IFERROR(VLOOKUP(B1583,음력지정휴일,2,FALSE), ""))))</f>
        <v>근로자의 날</v>
      </c>
      <c r="N1583" s="128"/>
      <c r="O1583" s="128" t="str">
        <f>IFERROR(VLOOKUP(N1583,연차지정일수,2,FALSE),"")</f>
        <v/>
      </c>
      <c r="P1583" s="143"/>
      <c r="Q1583" s="2"/>
    </row>
    <row r="1584">
      <c r="A1584" s="129">
        <v>45779.0</v>
      </c>
      <c r="B1584" s="129">
        <v>45752.0</v>
      </c>
      <c r="C1584" s="128">
        <v>2025.0</v>
      </c>
      <c r="D1584" s="128">
        <v>4.0</v>
      </c>
      <c r="E1584" s="128">
        <v>4.0</v>
      </c>
      <c r="F1584" s="128">
        <v>2025.0</v>
      </c>
      <c r="G1584" s="128">
        <v>5.0</v>
      </c>
      <c r="H1584" s="128">
        <v>2.0</v>
      </c>
      <c r="I1584" s="128" t="s">
        <v>158</v>
      </c>
      <c r="J1584" s="99"/>
      <c r="K1584" s="99"/>
      <c r="L1584" s="141" t="str">
        <f>IF(J1584-K1584=0,,IFERROR(K1584-J1584-휴게시간-VLOOKUP(A1584,지정휴게시간,2,FALSE),K1584-J1584-휴게시간))</f>
        <v/>
      </c>
      <c r="M1584" s="142" t="str">
        <f>IFERROR(VLOOKUP(Text(A1584,"m월 d일"),양력휴일,2,FALSE),IFERROR(VLOOKUP(Text(B1584,"m월 d일"),음력휴일,2,FALSE),IFERROR(VLOOKUP(A1584,양력지정휴일,2,FALSE), IFERROR(VLOOKUP(B1584,음력지정휴일,2,FALSE), ""))))</f>
        <v/>
      </c>
      <c r="N1584" s="128"/>
      <c r="O1584" s="128" t="str">
        <f>IFERROR(VLOOKUP(N1584,연차지정일수,2,FALSE),"")</f>
        <v/>
      </c>
      <c r="P1584" s="143"/>
      <c r="Q1584" s="2"/>
    </row>
    <row r="1585">
      <c r="A1585" s="129">
        <v>45780.0</v>
      </c>
      <c r="B1585" s="129">
        <v>45753.0</v>
      </c>
      <c r="C1585" s="128">
        <v>2025.0</v>
      </c>
      <c r="D1585" s="128">
        <v>4.0</v>
      </c>
      <c r="E1585" s="128">
        <v>4.0</v>
      </c>
      <c r="F1585" s="128">
        <v>2025.0</v>
      </c>
      <c r="G1585" s="128">
        <v>5.0</v>
      </c>
      <c r="H1585" s="128">
        <v>3.0</v>
      </c>
      <c r="I1585" s="128" t="s">
        <v>159</v>
      </c>
      <c r="J1585" s="99"/>
      <c r="K1585" s="99"/>
      <c r="L1585" s="141" t="str">
        <f>IF(J1585-K1585=0,,IFERROR(K1585-J1585-휴게시간-VLOOKUP(A1585,지정휴게시간,2,FALSE),K1585-J1585-휴게시간))</f>
        <v/>
      </c>
      <c r="M1585" s="142" t="str">
        <f>IFERROR(VLOOKUP(Text(A1585,"m월 d일"),양력휴일,2,FALSE),IFERROR(VLOOKUP(Text(B1585,"m월 d일"),음력휴일,2,FALSE),IFERROR(VLOOKUP(A1585,양력지정휴일,2,FALSE), IFERROR(VLOOKUP(B1585,음력지정휴일,2,FALSE), ""))))</f>
        <v/>
      </c>
      <c r="N1585" s="128"/>
      <c r="O1585" s="128" t="str">
        <f>IFERROR(VLOOKUP(N1585,연차지정일수,2,FALSE),"")</f>
        <v/>
      </c>
      <c r="P1585" s="143"/>
      <c r="Q1585" s="2"/>
    </row>
    <row r="1586">
      <c r="A1586" s="129">
        <v>45781.0</v>
      </c>
      <c r="B1586" s="129">
        <v>45754.0</v>
      </c>
      <c r="C1586" s="128">
        <v>2025.0</v>
      </c>
      <c r="D1586" s="128">
        <v>4.0</v>
      </c>
      <c r="E1586" s="128">
        <v>4.0</v>
      </c>
      <c r="F1586" s="128">
        <v>2025.0</v>
      </c>
      <c r="G1586" s="128">
        <v>5.0</v>
      </c>
      <c r="H1586" s="128">
        <v>4.0</v>
      </c>
      <c r="I1586" s="128" t="s">
        <v>156</v>
      </c>
      <c r="J1586" s="99"/>
      <c r="K1586" s="99"/>
      <c r="L1586" s="141" t="str">
        <f>IF(J1586-K1586=0,,IFERROR(K1586-J1586-휴게시간-VLOOKUP(A1586,지정휴게시간,2,FALSE),K1586-J1586-휴게시간))</f>
        <v/>
      </c>
      <c r="M1586" s="142" t="str">
        <f>IFERROR(VLOOKUP(Text(A1586,"m월 d일"),양력휴일,2,FALSE),IFERROR(VLOOKUP(Text(B1586,"m월 d일"),음력휴일,2,FALSE),IFERROR(VLOOKUP(A1586,양력지정휴일,2,FALSE), IFERROR(VLOOKUP(B1586,음력지정휴일,2,FALSE), ""))))</f>
        <v/>
      </c>
      <c r="N1586" s="128"/>
      <c r="O1586" s="128" t="str">
        <f>IFERROR(VLOOKUP(N1586,연차지정일수,2,FALSE),"")</f>
        <v/>
      </c>
      <c r="P1586" s="143"/>
      <c r="Q1586" s="2"/>
    </row>
    <row r="1587">
      <c r="A1587" s="129">
        <v>45782.0</v>
      </c>
      <c r="B1587" s="129">
        <v>45755.0</v>
      </c>
      <c r="C1587" s="128">
        <v>2025.0</v>
      </c>
      <c r="D1587" s="128">
        <v>5.0</v>
      </c>
      <c r="E1587" s="128">
        <v>1.0</v>
      </c>
      <c r="F1587" s="128">
        <v>2025.0</v>
      </c>
      <c r="G1587" s="128">
        <v>5.0</v>
      </c>
      <c r="H1587" s="128">
        <v>5.0</v>
      </c>
      <c r="I1587" s="128" t="s">
        <v>83</v>
      </c>
      <c r="J1587" s="99"/>
      <c r="K1587" s="99"/>
      <c r="L1587" s="141" t="str">
        <f>IF(J1587-K1587=0,,IFERROR(K1587-J1587-휴게시간-VLOOKUP(A1587,지정휴게시간,2,FALSE),K1587-J1587-휴게시간))</f>
        <v/>
      </c>
      <c r="M1587" s="142" t="str">
        <f>IFERROR(VLOOKUP(Text(A1587,"m월 d일"),양력휴일,2,FALSE),IFERROR(VLOOKUP(Text(B1587,"m월 d일"),음력휴일,2,FALSE),IFERROR(VLOOKUP(A1587,양력지정휴일,2,FALSE), IFERROR(VLOOKUP(B1587,음력지정휴일,2,FALSE), ""))))</f>
        <v>어린이날</v>
      </c>
      <c r="N1587" s="128"/>
      <c r="O1587" s="128" t="str">
        <f>IFERROR(VLOOKUP(N1587,연차지정일수,2,FALSE),"")</f>
        <v/>
      </c>
      <c r="P1587" s="143"/>
      <c r="Q1587" s="2"/>
    </row>
    <row r="1588">
      <c r="A1588" s="129">
        <v>45783.0</v>
      </c>
      <c r="B1588" s="129">
        <v>45756.0</v>
      </c>
      <c r="C1588" s="128">
        <v>2025.0</v>
      </c>
      <c r="D1588" s="128">
        <v>5.0</v>
      </c>
      <c r="E1588" s="128">
        <v>1.0</v>
      </c>
      <c r="F1588" s="128">
        <v>2025.0</v>
      </c>
      <c r="G1588" s="128">
        <v>5.0</v>
      </c>
      <c r="H1588" s="128">
        <v>6.0</v>
      </c>
      <c r="I1588" s="128" t="s">
        <v>160</v>
      </c>
      <c r="J1588" s="99"/>
      <c r="K1588" s="99"/>
      <c r="L1588" s="141" t="str">
        <f>IF(J1588-K1588=0,,IFERROR(K1588-J1588-휴게시간-VLOOKUP(A1588,지정휴게시간,2,FALSE),K1588-J1588-휴게시간))</f>
        <v/>
      </c>
      <c r="M1588" s="142" t="str">
        <f>IFERROR(VLOOKUP(Text(A1588,"m월 d일"),양력휴일,2,FALSE),IFERROR(VLOOKUP(Text(B1588,"m월 d일"),음력휴일,2,FALSE),IFERROR(VLOOKUP(A1588,양력지정휴일,2,FALSE), IFERROR(VLOOKUP(B1588,음력지정휴일,2,FALSE), ""))))</f>
        <v/>
      </c>
      <c r="N1588" s="128"/>
      <c r="O1588" s="128" t="str">
        <f>IFERROR(VLOOKUP(N1588,연차지정일수,2,FALSE),"")</f>
        <v/>
      </c>
      <c r="P1588" s="143"/>
      <c r="Q1588" s="2"/>
    </row>
    <row r="1589">
      <c r="A1589" s="129">
        <v>45784.0</v>
      </c>
      <c r="B1589" s="129">
        <v>45757.0</v>
      </c>
      <c r="C1589" s="128">
        <v>2025.0</v>
      </c>
      <c r="D1589" s="128">
        <v>5.0</v>
      </c>
      <c r="E1589" s="128">
        <v>1.0</v>
      </c>
      <c r="F1589" s="128">
        <v>2025.0</v>
      </c>
      <c r="G1589" s="128">
        <v>5.0</v>
      </c>
      <c r="H1589" s="128">
        <v>7.0</v>
      </c>
      <c r="I1589" s="128" t="s">
        <v>161</v>
      </c>
      <c r="J1589" s="99"/>
      <c r="K1589" s="99"/>
      <c r="L1589" s="141" t="str">
        <f>IF(J1589-K1589=0,,IFERROR(K1589-J1589-휴게시간-VLOOKUP(A1589,지정휴게시간,2,FALSE),K1589-J1589-휴게시간))</f>
        <v/>
      </c>
      <c r="M1589" s="142" t="str">
        <f>IFERROR(VLOOKUP(Text(A1589,"m월 d일"),양력휴일,2,FALSE),IFERROR(VLOOKUP(Text(B1589,"m월 d일"),음력휴일,2,FALSE),IFERROR(VLOOKUP(A1589,양력지정휴일,2,FALSE), IFERROR(VLOOKUP(B1589,음력지정휴일,2,FALSE), ""))))</f>
        <v/>
      </c>
      <c r="N1589" s="128"/>
      <c r="O1589" s="128" t="str">
        <f>IFERROR(VLOOKUP(N1589,연차지정일수,2,FALSE),"")</f>
        <v/>
      </c>
      <c r="P1589" s="143"/>
      <c r="Q1589" s="2"/>
    </row>
    <row r="1590">
      <c r="A1590" s="129">
        <v>45785.0</v>
      </c>
      <c r="B1590" s="129">
        <v>45758.0</v>
      </c>
      <c r="C1590" s="128">
        <v>2025.0</v>
      </c>
      <c r="D1590" s="128">
        <v>5.0</v>
      </c>
      <c r="E1590" s="128">
        <v>1.0</v>
      </c>
      <c r="F1590" s="128">
        <v>2025.0</v>
      </c>
      <c r="G1590" s="128">
        <v>5.0</v>
      </c>
      <c r="H1590" s="128">
        <v>8.0</v>
      </c>
      <c r="I1590" s="128" t="s">
        <v>162</v>
      </c>
      <c r="J1590" s="99"/>
      <c r="K1590" s="99"/>
      <c r="L1590" s="141" t="str">
        <f>IF(J1590-K1590=0,,IFERROR(K1590-J1590-휴게시간-VLOOKUP(A1590,지정휴게시간,2,FALSE),K1590-J1590-휴게시간))</f>
        <v/>
      </c>
      <c r="M1590" s="142" t="str">
        <f>IFERROR(VLOOKUP(Text(A1590,"m월 d일"),양력휴일,2,FALSE),IFERROR(VLOOKUP(Text(B1590,"m월 d일"),음력휴일,2,FALSE),IFERROR(VLOOKUP(A1590,양력지정휴일,2,FALSE), IFERROR(VLOOKUP(B1590,음력지정휴일,2,FALSE), ""))))</f>
        <v/>
      </c>
      <c r="N1590" s="128"/>
      <c r="O1590" s="128" t="str">
        <f>IFERROR(VLOOKUP(N1590,연차지정일수,2,FALSE),"")</f>
        <v/>
      </c>
      <c r="P1590" s="143"/>
      <c r="Q1590" s="2"/>
    </row>
    <row r="1591">
      <c r="A1591" s="129">
        <v>45786.0</v>
      </c>
      <c r="B1591" s="129">
        <v>45759.0</v>
      </c>
      <c r="C1591" s="128">
        <v>2025.0</v>
      </c>
      <c r="D1591" s="128">
        <v>5.0</v>
      </c>
      <c r="E1591" s="128">
        <v>1.0</v>
      </c>
      <c r="F1591" s="128">
        <v>2025.0</v>
      </c>
      <c r="G1591" s="128">
        <v>5.0</v>
      </c>
      <c r="H1591" s="128">
        <v>9.0</v>
      </c>
      <c r="I1591" s="128" t="s">
        <v>158</v>
      </c>
      <c r="J1591" s="99"/>
      <c r="K1591" s="99"/>
      <c r="L1591" s="141" t="str">
        <f>IF(J1591-K1591=0,,IFERROR(K1591-J1591-휴게시간-VLOOKUP(A1591,지정휴게시간,2,FALSE),K1591-J1591-휴게시간))</f>
        <v/>
      </c>
      <c r="M1591" s="142" t="str">
        <f>IFERROR(VLOOKUP(Text(A1591,"m월 d일"),양력휴일,2,FALSE),IFERROR(VLOOKUP(Text(B1591,"m월 d일"),음력휴일,2,FALSE),IFERROR(VLOOKUP(A1591,양력지정휴일,2,FALSE), IFERROR(VLOOKUP(B1591,음력지정휴일,2,FALSE), ""))))</f>
        <v/>
      </c>
      <c r="N1591" s="128"/>
      <c r="O1591" s="128" t="str">
        <f>IFERROR(VLOOKUP(N1591,연차지정일수,2,FALSE),"")</f>
        <v/>
      </c>
      <c r="P1591" s="143"/>
      <c r="Q1591" s="2"/>
    </row>
    <row r="1592">
      <c r="A1592" s="129">
        <v>45787.0</v>
      </c>
      <c r="B1592" s="129">
        <v>45760.0</v>
      </c>
      <c r="C1592" s="128">
        <v>2025.0</v>
      </c>
      <c r="D1592" s="128">
        <v>5.0</v>
      </c>
      <c r="E1592" s="128">
        <v>1.0</v>
      </c>
      <c r="F1592" s="128">
        <v>2025.0</v>
      </c>
      <c r="G1592" s="128">
        <v>5.0</v>
      </c>
      <c r="H1592" s="128">
        <v>10.0</v>
      </c>
      <c r="I1592" s="128" t="s">
        <v>159</v>
      </c>
      <c r="J1592" s="99"/>
      <c r="K1592" s="99"/>
      <c r="L1592" s="141" t="str">
        <f>IF(J1592-K1592=0,,IFERROR(K1592-J1592-휴게시간-VLOOKUP(A1592,지정휴게시간,2,FALSE),K1592-J1592-휴게시간))</f>
        <v/>
      </c>
      <c r="M1592" s="142" t="str">
        <f>IFERROR(VLOOKUP(Text(A1592,"m월 d일"),양력휴일,2,FALSE),IFERROR(VLOOKUP(Text(B1592,"m월 d일"),음력휴일,2,FALSE),IFERROR(VLOOKUP(A1592,양력지정휴일,2,FALSE), IFERROR(VLOOKUP(B1592,음력지정휴일,2,FALSE), ""))))</f>
        <v/>
      </c>
      <c r="N1592" s="128"/>
      <c r="O1592" s="128" t="str">
        <f>IFERROR(VLOOKUP(N1592,연차지정일수,2,FALSE),"")</f>
        <v/>
      </c>
      <c r="P1592" s="143"/>
      <c r="Q1592" s="2"/>
    </row>
    <row r="1593">
      <c r="A1593" s="129">
        <v>45788.0</v>
      </c>
      <c r="B1593" s="129">
        <v>45761.0</v>
      </c>
      <c r="C1593" s="128">
        <v>2025.0</v>
      </c>
      <c r="D1593" s="128">
        <v>5.0</v>
      </c>
      <c r="E1593" s="128">
        <v>1.0</v>
      </c>
      <c r="F1593" s="128">
        <v>2025.0</v>
      </c>
      <c r="G1593" s="128">
        <v>5.0</v>
      </c>
      <c r="H1593" s="128">
        <v>11.0</v>
      </c>
      <c r="I1593" s="128" t="s">
        <v>156</v>
      </c>
      <c r="J1593" s="99"/>
      <c r="K1593" s="99"/>
      <c r="L1593" s="141" t="str">
        <f>IF(J1593-K1593=0,,IFERROR(K1593-J1593-휴게시간-VLOOKUP(A1593,지정휴게시간,2,FALSE),K1593-J1593-휴게시간))</f>
        <v/>
      </c>
      <c r="M1593" s="142" t="str">
        <f>IFERROR(VLOOKUP(Text(A1593,"m월 d일"),양력휴일,2,FALSE),IFERROR(VLOOKUP(Text(B1593,"m월 d일"),음력휴일,2,FALSE),IFERROR(VLOOKUP(A1593,양력지정휴일,2,FALSE), IFERROR(VLOOKUP(B1593,음력지정휴일,2,FALSE), ""))))</f>
        <v/>
      </c>
      <c r="N1593" s="128"/>
      <c r="O1593" s="128" t="str">
        <f>IFERROR(VLOOKUP(N1593,연차지정일수,2,FALSE),"")</f>
        <v/>
      </c>
      <c r="P1593" s="143"/>
      <c r="Q1593" s="2"/>
    </row>
    <row r="1594">
      <c r="A1594" s="129">
        <v>45789.0</v>
      </c>
      <c r="B1594" s="129">
        <v>45762.0</v>
      </c>
      <c r="C1594" s="128">
        <v>2025.0</v>
      </c>
      <c r="D1594" s="128">
        <v>5.0</v>
      </c>
      <c r="E1594" s="128">
        <v>2.0</v>
      </c>
      <c r="F1594" s="128">
        <v>2025.0</v>
      </c>
      <c r="G1594" s="128">
        <v>5.0</v>
      </c>
      <c r="H1594" s="128">
        <v>12.0</v>
      </c>
      <c r="I1594" s="128" t="s">
        <v>83</v>
      </c>
      <c r="J1594" s="99"/>
      <c r="K1594" s="99"/>
      <c r="L1594" s="141" t="str">
        <f>IF(J1594-K1594=0,,IFERROR(K1594-J1594-휴게시간-VLOOKUP(A1594,지정휴게시간,2,FALSE),K1594-J1594-휴게시간))</f>
        <v/>
      </c>
      <c r="M1594" s="142" t="str">
        <f>IFERROR(VLOOKUP(Text(A1594,"m월 d일"),양력휴일,2,FALSE),IFERROR(VLOOKUP(Text(B1594,"m월 d일"),음력휴일,2,FALSE),IFERROR(VLOOKUP(A1594,양력지정휴일,2,FALSE), IFERROR(VLOOKUP(B1594,음력지정휴일,2,FALSE), ""))))</f>
        <v/>
      </c>
      <c r="N1594" s="128"/>
      <c r="O1594" s="128" t="str">
        <f>IFERROR(VLOOKUP(N1594,연차지정일수,2,FALSE),"")</f>
        <v/>
      </c>
      <c r="P1594" s="143"/>
      <c r="Q1594" s="2"/>
    </row>
    <row r="1595">
      <c r="A1595" s="129">
        <v>45790.0</v>
      </c>
      <c r="B1595" s="129">
        <v>45763.0</v>
      </c>
      <c r="C1595" s="128">
        <v>2025.0</v>
      </c>
      <c r="D1595" s="128">
        <v>5.0</v>
      </c>
      <c r="E1595" s="128">
        <v>2.0</v>
      </c>
      <c r="F1595" s="128">
        <v>2025.0</v>
      </c>
      <c r="G1595" s="128">
        <v>5.0</v>
      </c>
      <c r="H1595" s="128">
        <v>13.0</v>
      </c>
      <c r="I1595" s="128" t="s">
        <v>160</v>
      </c>
      <c r="J1595" s="99"/>
      <c r="K1595" s="99"/>
      <c r="L1595" s="141" t="str">
        <f>IF(J1595-K1595=0,,IFERROR(K1595-J1595-휴게시간-VLOOKUP(A1595,지정휴게시간,2,FALSE),K1595-J1595-휴게시간))</f>
        <v/>
      </c>
      <c r="M1595" s="142" t="str">
        <f>IFERROR(VLOOKUP(Text(A1595,"m월 d일"),양력휴일,2,FALSE),IFERROR(VLOOKUP(Text(B1595,"m월 d일"),음력휴일,2,FALSE),IFERROR(VLOOKUP(A1595,양력지정휴일,2,FALSE), IFERROR(VLOOKUP(B1595,음력지정휴일,2,FALSE), ""))))</f>
        <v/>
      </c>
      <c r="N1595" s="128"/>
      <c r="O1595" s="128" t="str">
        <f>IFERROR(VLOOKUP(N1595,연차지정일수,2,FALSE),"")</f>
        <v/>
      </c>
      <c r="P1595" s="143"/>
      <c r="Q1595" s="2"/>
    </row>
    <row r="1596">
      <c r="A1596" s="129">
        <v>45791.0</v>
      </c>
      <c r="B1596" s="129">
        <v>45764.0</v>
      </c>
      <c r="C1596" s="128">
        <v>2025.0</v>
      </c>
      <c r="D1596" s="128">
        <v>5.0</v>
      </c>
      <c r="E1596" s="128">
        <v>2.0</v>
      </c>
      <c r="F1596" s="128">
        <v>2025.0</v>
      </c>
      <c r="G1596" s="128">
        <v>5.0</v>
      </c>
      <c r="H1596" s="128">
        <v>14.0</v>
      </c>
      <c r="I1596" s="128" t="s">
        <v>161</v>
      </c>
      <c r="J1596" s="99"/>
      <c r="K1596" s="99"/>
      <c r="L1596" s="141" t="str">
        <f>IF(J1596-K1596=0,,IFERROR(K1596-J1596-휴게시간-VLOOKUP(A1596,지정휴게시간,2,FALSE),K1596-J1596-휴게시간))</f>
        <v/>
      </c>
      <c r="M1596" s="142" t="str">
        <f>IFERROR(VLOOKUP(Text(A1596,"m월 d일"),양력휴일,2,FALSE),IFERROR(VLOOKUP(Text(B1596,"m월 d일"),음력휴일,2,FALSE),IFERROR(VLOOKUP(A1596,양력지정휴일,2,FALSE), IFERROR(VLOOKUP(B1596,음력지정휴일,2,FALSE), ""))))</f>
        <v/>
      </c>
      <c r="N1596" s="128"/>
      <c r="O1596" s="128" t="str">
        <f>IFERROR(VLOOKUP(N1596,연차지정일수,2,FALSE),"")</f>
        <v/>
      </c>
      <c r="P1596" s="143"/>
      <c r="Q1596" s="2"/>
    </row>
    <row r="1597">
      <c r="A1597" s="129">
        <v>45792.0</v>
      </c>
      <c r="B1597" s="129">
        <v>45765.0</v>
      </c>
      <c r="C1597" s="128">
        <v>2025.0</v>
      </c>
      <c r="D1597" s="128">
        <v>5.0</v>
      </c>
      <c r="E1597" s="128">
        <v>2.0</v>
      </c>
      <c r="F1597" s="128">
        <v>2025.0</v>
      </c>
      <c r="G1597" s="128">
        <v>5.0</v>
      </c>
      <c r="H1597" s="128">
        <v>15.0</v>
      </c>
      <c r="I1597" s="128" t="s">
        <v>162</v>
      </c>
      <c r="J1597" s="99"/>
      <c r="K1597" s="99"/>
      <c r="L1597" s="141" t="str">
        <f>IF(J1597-K1597=0,,IFERROR(K1597-J1597-휴게시간-VLOOKUP(A1597,지정휴게시간,2,FALSE),K1597-J1597-휴게시간))</f>
        <v/>
      </c>
      <c r="M1597" s="142" t="str">
        <f>IFERROR(VLOOKUP(Text(A1597,"m월 d일"),양력휴일,2,FALSE),IFERROR(VLOOKUP(Text(B1597,"m월 d일"),음력휴일,2,FALSE),IFERROR(VLOOKUP(A1597,양력지정휴일,2,FALSE), IFERROR(VLOOKUP(B1597,음력지정휴일,2,FALSE), ""))))</f>
        <v/>
      </c>
      <c r="N1597" s="128"/>
      <c r="O1597" s="128" t="str">
        <f>IFERROR(VLOOKUP(N1597,연차지정일수,2,FALSE),"")</f>
        <v/>
      </c>
      <c r="P1597" s="143"/>
      <c r="Q1597" s="2"/>
    </row>
    <row r="1598">
      <c r="A1598" s="129">
        <v>45793.0</v>
      </c>
      <c r="B1598" s="129">
        <v>45766.0</v>
      </c>
      <c r="C1598" s="128">
        <v>2025.0</v>
      </c>
      <c r="D1598" s="128">
        <v>5.0</v>
      </c>
      <c r="E1598" s="128">
        <v>2.0</v>
      </c>
      <c r="F1598" s="128">
        <v>2025.0</v>
      </c>
      <c r="G1598" s="128">
        <v>5.0</v>
      </c>
      <c r="H1598" s="128">
        <v>16.0</v>
      </c>
      <c r="I1598" s="128" t="s">
        <v>158</v>
      </c>
      <c r="J1598" s="99"/>
      <c r="K1598" s="99"/>
      <c r="L1598" s="141" t="str">
        <f>IF(J1598-K1598=0,,IFERROR(K1598-J1598-휴게시간-VLOOKUP(A1598,지정휴게시간,2,FALSE),K1598-J1598-휴게시간))</f>
        <v/>
      </c>
      <c r="M1598" s="142" t="str">
        <f>IFERROR(VLOOKUP(Text(A1598,"m월 d일"),양력휴일,2,FALSE),IFERROR(VLOOKUP(Text(B1598,"m월 d일"),음력휴일,2,FALSE),IFERROR(VLOOKUP(A1598,양력지정휴일,2,FALSE), IFERROR(VLOOKUP(B1598,음력지정휴일,2,FALSE), ""))))</f>
        <v/>
      </c>
      <c r="N1598" s="128"/>
      <c r="O1598" s="128" t="str">
        <f>IFERROR(VLOOKUP(N1598,연차지정일수,2,FALSE),"")</f>
        <v/>
      </c>
      <c r="P1598" s="143"/>
      <c r="Q1598" s="2"/>
    </row>
    <row r="1599">
      <c r="A1599" s="129">
        <v>45794.0</v>
      </c>
      <c r="B1599" s="129">
        <v>45767.0</v>
      </c>
      <c r="C1599" s="128">
        <v>2025.0</v>
      </c>
      <c r="D1599" s="128">
        <v>5.0</v>
      </c>
      <c r="E1599" s="128">
        <v>2.0</v>
      </c>
      <c r="F1599" s="128">
        <v>2025.0</v>
      </c>
      <c r="G1599" s="128">
        <v>5.0</v>
      </c>
      <c r="H1599" s="128">
        <v>17.0</v>
      </c>
      <c r="I1599" s="128" t="s">
        <v>159</v>
      </c>
      <c r="J1599" s="99"/>
      <c r="K1599" s="99"/>
      <c r="L1599" s="141" t="str">
        <f>IF(J1599-K1599=0,,IFERROR(K1599-J1599-휴게시간-VLOOKUP(A1599,지정휴게시간,2,FALSE),K1599-J1599-휴게시간))</f>
        <v/>
      </c>
      <c r="M1599" s="142" t="str">
        <f>IFERROR(VLOOKUP(Text(A1599,"m월 d일"),양력휴일,2,FALSE),IFERROR(VLOOKUP(Text(B1599,"m월 d일"),음력휴일,2,FALSE),IFERROR(VLOOKUP(A1599,양력지정휴일,2,FALSE), IFERROR(VLOOKUP(B1599,음력지정휴일,2,FALSE), ""))))</f>
        <v/>
      </c>
      <c r="N1599" s="128"/>
      <c r="O1599" s="128" t="str">
        <f>IFERROR(VLOOKUP(N1599,연차지정일수,2,FALSE),"")</f>
        <v/>
      </c>
      <c r="P1599" s="143"/>
      <c r="Q1599" s="2"/>
    </row>
    <row r="1600">
      <c r="A1600" s="129">
        <v>45795.0</v>
      </c>
      <c r="B1600" s="129">
        <v>45768.0</v>
      </c>
      <c r="C1600" s="128">
        <v>2025.0</v>
      </c>
      <c r="D1600" s="128">
        <v>5.0</v>
      </c>
      <c r="E1600" s="128">
        <v>2.0</v>
      </c>
      <c r="F1600" s="128">
        <v>2025.0</v>
      </c>
      <c r="G1600" s="128">
        <v>5.0</v>
      </c>
      <c r="H1600" s="128">
        <v>18.0</v>
      </c>
      <c r="I1600" s="128" t="s">
        <v>156</v>
      </c>
      <c r="J1600" s="99"/>
      <c r="K1600" s="99"/>
      <c r="L1600" s="141" t="str">
        <f>IF(J1600-K1600=0,,IFERROR(K1600-J1600-휴게시간-VLOOKUP(A1600,지정휴게시간,2,FALSE),K1600-J1600-휴게시간))</f>
        <v/>
      </c>
      <c r="M1600" s="142" t="str">
        <f>IFERROR(VLOOKUP(Text(A1600,"m월 d일"),양력휴일,2,FALSE),IFERROR(VLOOKUP(Text(B1600,"m월 d일"),음력휴일,2,FALSE),IFERROR(VLOOKUP(A1600,양력지정휴일,2,FALSE), IFERROR(VLOOKUP(B1600,음력지정휴일,2,FALSE), ""))))</f>
        <v/>
      </c>
      <c r="N1600" s="128"/>
      <c r="O1600" s="128" t="str">
        <f>IFERROR(VLOOKUP(N1600,연차지정일수,2,FALSE),"")</f>
        <v/>
      </c>
      <c r="P1600" s="143"/>
      <c r="Q1600" s="2"/>
    </row>
    <row r="1601">
      <c r="A1601" s="129">
        <v>45796.0</v>
      </c>
      <c r="B1601" s="129">
        <v>45769.0</v>
      </c>
      <c r="C1601" s="128">
        <v>2025.0</v>
      </c>
      <c r="D1601" s="128">
        <v>5.0</v>
      </c>
      <c r="E1601" s="128">
        <v>3.0</v>
      </c>
      <c r="F1601" s="128">
        <v>2025.0</v>
      </c>
      <c r="G1601" s="128">
        <v>5.0</v>
      </c>
      <c r="H1601" s="128">
        <v>19.0</v>
      </c>
      <c r="I1601" s="128" t="s">
        <v>83</v>
      </c>
      <c r="J1601" s="99"/>
      <c r="K1601" s="99"/>
      <c r="L1601" s="141" t="str">
        <f>IF(J1601-K1601=0,,IFERROR(K1601-J1601-휴게시간-VLOOKUP(A1601,지정휴게시간,2,FALSE),K1601-J1601-휴게시간))</f>
        <v/>
      </c>
      <c r="M1601" s="142" t="str">
        <f>IFERROR(VLOOKUP(Text(A1601,"m월 d일"),양력휴일,2,FALSE),IFERROR(VLOOKUP(Text(B1601,"m월 d일"),음력휴일,2,FALSE),IFERROR(VLOOKUP(A1601,양력지정휴일,2,FALSE), IFERROR(VLOOKUP(B1601,음력지정휴일,2,FALSE), ""))))</f>
        <v/>
      </c>
      <c r="N1601" s="128"/>
      <c r="O1601" s="128" t="str">
        <f>IFERROR(VLOOKUP(N1601,연차지정일수,2,FALSE),"")</f>
        <v/>
      </c>
      <c r="P1601" s="143"/>
      <c r="Q1601" s="2"/>
    </row>
    <row r="1602">
      <c r="A1602" s="129">
        <v>45797.0</v>
      </c>
      <c r="B1602" s="129">
        <v>45770.0</v>
      </c>
      <c r="C1602" s="128">
        <v>2025.0</v>
      </c>
      <c r="D1602" s="128">
        <v>5.0</v>
      </c>
      <c r="E1602" s="128">
        <v>3.0</v>
      </c>
      <c r="F1602" s="128">
        <v>2025.0</v>
      </c>
      <c r="G1602" s="128">
        <v>5.0</v>
      </c>
      <c r="H1602" s="128">
        <v>20.0</v>
      </c>
      <c r="I1602" s="128" t="s">
        <v>160</v>
      </c>
      <c r="J1602" s="99"/>
      <c r="K1602" s="99"/>
      <c r="L1602" s="141" t="str">
        <f>IF(J1602-K1602=0,,IFERROR(K1602-J1602-휴게시간-VLOOKUP(A1602,지정휴게시간,2,FALSE),K1602-J1602-휴게시간))</f>
        <v/>
      </c>
      <c r="M1602" s="142" t="str">
        <f>IFERROR(VLOOKUP(Text(A1602,"m월 d일"),양력휴일,2,FALSE),IFERROR(VLOOKUP(Text(B1602,"m월 d일"),음력휴일,2,FALSE),IFERROR(VLOOKUP(A1602,양력지정휴일,2,FALSE), IFERROR(VLOOKUP(B1602,음력지정휴일,2,FALSE), ""))))</f>
        <v/>
      </c>
      <c r="N1602" s="128"/>
      <c r="O1602" s="128" t="str">
        <f>IFERROR(VLOOKUP(N1602,연차지정일수,2,FALSE),"")</f>
        <v/>
      </c>
      <c r="P1602" s="143"/>
      <c r="Q1602" s="2"/>
    </row>
    <row r="1603">
      <c r="A1603" s="129">
        <v>45798.0</v>
      </c>
      <c r="B1603" s="129">
        <v>45771.0</v>
      </c>
      <c r="C1603" s="128">
        <v>2025.0</v>
      </c>
      <c r="D1603" s="128">
        <v>5.0</v>
      </c>
      <c r="E1603" s="128">
        <v>3.0</v>
      </c>
      <c r="F1603" s="128">
        <v>2025.0</v>
      </c>
      <c r="G1603" s="128">
        <v>5.0</v>
      </c>
      <c r="H1603" s="128">
        <v>21.0</v>
      </c>
      <c r="I1603" s="128" t="s">
        <v>161</v>
      </c>
      <c r="J1603" s="99"/>
      <c r="K1603" s="99"/>
      <c r="L1603" s="141" t="str">
        <f>IF(J1603-K1603=0,,IFERROR(K1603-J1603-휴게시간-VLOOKUP(A1603,지정휴게시간,2,FALSE),K1603-J1603-휴게시간))</f>
        <v/>
      </c>
      <c r="M1603" s="142" t="str">
        <f>IFERROR(VLOOKUP(Text(A1603,"m월 d일"),양력휴일,2,FALSE),IFERROR(VLOOKUP(Text(B1603,"m월 d일"),음력휴일,2,FALSE),IFERROR(VLOOKUP(A1603,양력지정휴일,2,FALSE), IFERROR(VLOOKUP(B1603,음력지정휴일,2,FALSE), ""))))</f>
        <v/>
      </c>
      <c r="N1603" s="128"/>
      <c r="O1603" s="128" t="str">
        <f>IFERROR(VLOOKUP(N1603,연차지정일수,2,FALSE),"")</f>
        <v/>
      </c>
      <c r="P1603" s="143"/>
      <c r="Q1603" s="2"/>
    </row>
    <row r="1604">
      <c r="A1604" s="129">
        <v>45799.0</v>
      </c>
      <c r="B1604" s="129">
        <v>45772.0</v>
      </c>
      <c r="C1604" s="128">
        <v>2025.0</v>
      </c>
      <c r="D1604" s="128">
        <v>5.0</v>
      </c>
      <c r="E1604" s="128">
        <v>3.0</v>
      </c>
      <c r="F1604" s="128">
        <v>2025.0</v>
      </c>
      <c r="G1604" s="128">
        <v>5.0</v>
      </c>
      <c r="H1604" s="128">
        <v>22.0</v>
      </c>
      <c r="I1604" s="128" t="s">
        <v>162</v>
      </c>
      <c r="J1604" s="99"/>
      <c r="K1604" s="99"/>
      <c r="L1604" s="141" t="str">
        <f>IF(J1604-K1604=0,,IFERROR(K1604-J1604-휴게시간-VLOOKUP(A1604,지정휴게시간,2,FALSE),K1604-J1604-휴게시간))</f>
        <v/>
      </c>
      <c r="M1604" s="142" t="str">
        <f>IFERROR(VLOOKUP(Text(A1604,"m월 d일"),양력휴일,2,FALSE),IFERROR(VLOOKUP(Text(B1604,"m월 d일"),음력휴일,2,FALSE),IFERROR(VLOOKUP(A1604,양력지정휴일,2,FALSE), IFERROR(VLOOKUP(B1604,음력지정휴일,2,FALSE), ""))))</f>
        <v/>
      </c>
      <c r="N1604" s="128"/>
      <c r="O1604" s="128" t="str">
        <f>IFERROR(VLOOKUP(N1604,연차지정일수,2,FALSE),"")</f>
        <v/>
      </c>
      <c r="P1604" s="143"/>
      <c r="Q1604" s="2"/>
    </row>
    <row r="1605">
      <c r="A1605" s="129">
        <v>45800.0</v>
      </c>
      <c r="B1605" s="129">
        <v>45773.0</v>
      </c>
      <c r="C1605" s="128">
        <v>2025.0</v>
      </c>
      <c r="D1605" s="128">
        <v>5.0</v>
      </c>
      <c r="E1605" s="128">
        <v>3.0</v>
      </c>
      <c r="F1605" s="128">
        <v>2025.0</v>
      </c>
      <c r="G1605" s="128">
        <v>5.0</v>
      </c>
      <c r="H1605" s="128">
        <v>23.0</v>
      </c>
      <c r="I1605" s="128" t="s">
        <v>158</v>
      </c>
      <c r="J1605" s="99"/>
      <c r="K1605" s="99"/>
      <c r="L1605" s="141" t="str">
        <f>IF(J1605-K1605=0,,IFERROR(K1605-J1605-휴게시간-VLOOKUP(A1605,지정휴게시간,2,FALSE),K1605-J1605-휴게시간))</f>
        <v/>
      </c>
      <c r="M1605" s="142" t="str">
        <f>IFERROR(VLOOKUP(Text(A1605,"m월 d일"),양력휴일,2,FALSE),IFERROR(VLOOKUP(Text(B1605,"m월 d일"),음력휴일,2,FALSE),IFERROR(VLOOKUP(A1605,양력지정휴일,2,FALSE), IFERROR(VLOOKUP(B1605,음력지정휴일,2,FALSE), ""))))</f>
        <v/>
      </c>
      <c r="N1605" s="128"/>
      <c r="O1605" s="128" t="str">
        <f>IFERROR(VLOOKUP(N1605,연차지정일수,2,FALSE),"")</f>
        <v/>
      </c>
      <c r="P1605" s="143"/>
      <c r="Q1605" s="2"/>
    </row>
    <row r="1606">
      <c r="A1606" s="129">
        <v>45801.0</v>
      </c>
      <c r="B1606" s="129">
        <v>45774.0</v>
      </c>
      <c r="C1606" s="128">
        <v>2025.0</v>
      </c>
      <c r="D1606" s="128">
        <v>5.0</v>
      </c>
      <c r="E1606" s="128">
        <v>3.0</v>
      </c>
      <c r="F1606" s="128">
        <v>2025.0</v>
      </c>
      <c r="G1606" s="128">
        <v>5.0</v>
      </c>
      <c r="H1606" s="128">
        <v>24.0</v>
      </c>
      <c r="I1606" s="128" t="s">
        <v>159</v>
      </c>
      <c r="J1606" s="99"/>
      <c r="K1606" s="99"/>
      <c r="L1606" s="141" t="str">
        <f>IF(J1606-K1606=0,,IFERROR(K1606-J1606-휴게시간-VLOOKUP(A1606,지정휴게시간,2,FALSE),K1606-J1606-휴게시간))</f>
        <v/>
      </c>
      <c r="M1606" s="142" t="str">
        <f>IFERROR(VLOOKUP(Text(A1606,"m월 d일"),양력휴일,2,FALSE),IFERROR(VLOOKUP(Text(B1606,"m월 d일"),음력휴일,2,FALSE),IFERROR(VLOOKUP(A1606,양력지정휴일,2,FALSE), IFERROR(VLOOKUP(B1606,음력지정휴일,2,FALSE), ""))))</f>
        <v/>
      </c>
      <c r="N1606" s="128"/>
      <c r="O1606" s="128" t="str">
        <f>IFERROR(VLOOKUP(N1606,연차지정일수,2,FALSE),"")</f>
        <v/>
      </c>
      <c r="P1606" s="143"/>
      <c r="Q1606" s="2"/>
    </row>
    <row r="1607">
      <c r="A1607" s="129">
        <v>45802.0</v>
      </c>
      <c r="B1607" s="129">
        <v>45775.0</v>
      </c>
      <c r="C1607" s="128">
        <v>2025.0</v>
      </c>
      <c r="D1607" s="128">
        <v>5.0</v>
      </c>
      <c r="E1607" s="128">
        <v>3.0</v>
      </c>
      <c r="F1607" s="128">
        <v>2025.0</v>
      </c>
      <c r="G1607" s="128">
        <v>5.0</v>
      </c>
      <c r="H1607" s="128">
        <v>25.0</v>
      </c>
      <c r="I1607" s="128" t="s">
        <v>156</v>
      </c>
      <c r="J1607" s="99"/>
      <c r="K1607" s="99"/>
      <c r="L1607" s="141" t="str">
        <f>IF(J1607-K1607=0,,IFERROR(K1607-J1607-휴게시간-VLOOKUP(A1607,지정휴게시간,2,FALSE),K1607-J1607-휴게시간))</f>
        <v/>
      </c>
      <c r="M1607" s="142" t="str">
        <f>IFERROR(VLOOKUP(Text(A1607,"m월 d일"),양력휴일,2,FALSE),IFERROR(VLOOKUP(Text(B1607,"m월 d일"),음력휴일,2,FALSE),IFERROR(VLOOKUP(A1607,양력지정휴일,2,FALSE), IFERROR(VLOOKUP(B1607,음력지정휴일,2,FALSE), ""))))</f>
        <v/>
      </c>
      <c r="N1607" s="128"/>
      <c r="O1607" s="128" t="str">
        <f>IFERROR(VLOOKUP(N1607,연차지정일수,2,FALSE),"")</f>
        <v/>
      </c>
      <c r="P1607" s="143"/>
      <c r="Q1607" s="2"/>
    </row>
    <row r="1608">
      <c r="A1608" s="129">
        <v>45803.0</v>
      </c>
      <c r="B1608" s="129">
        <v>45776.0</v>
      </c>
      <c r="C1608" s="128">
        <v>2025.0</v>
      </c>
      <c r="D1608" s="128">
        <v>5.0</v>
      </c>
      <c r="E1608" s="128">
        <v>4.0</v>
      </c>
      <c r="F1608" s="128">
        <v>2025.0</v>
      </c>
      <c r="G1608" s="128">
        <v>5.0</v>
      </c>
      <c r="H1608" s="128">
        <v>26.0</v>
      </c>
      <c r="I1608" s="128" t="s">
        <v>83</v>
      </c>
      <c r="J1608" s="99"/>
      <c r="K1608" s="99"/>
      <c r="L1608" s="141" t="str">
        <f>IF(J1608-K1608=0,,IFERROR(K1608-J1608-휴게시간-VLOOKUP(A1608,지정휴게시간,2,FALSE),K1608-J1608-휴게시간))</f>
        <v/>
      </c>
      <c r="M1608" s="142" t="str">
        <f>IFERROR(VLOOKUP(Text(A1608,"m월 d일"),양력휴일,2,FALSE),IFERROR(VLOOKUP(Text(B1608,"m월 d일"),음력휴일,2,FALSE),IFERROR(VLOOKUP(A1608,양력지정휴일,2,FALSE), IFERROR(VLOOKUP(B1608,음력지정휴일,2,FALSE), ""))))</f>
        <v/>
      </c>
      <c r="N1608" s="128"/>
      <c r="O1608" s="128" t="str">
        <f>IFERROR(VLOOKUP(N1608,연차지정일수,2,FALSE),"")</f>
        <v/>
      </c>
      <c r="P1608" s="143"/>
      <c r="Q1608" s="2"/>
    </row>
    <row r="1609">
      <c r="A1609" s="129">
        <v>45804.0</v>
      </c>
      <c r="B1609" s="129">
        <v>45778.0</v>
      </c>
      <c r="C1609" s="128">
        <v>2025.0</v>
      </c>
      <c r="D1609" s="128">
        <v>5.0</v>
      </c>
      <c r="E1609" s="128">
        <v>4.0</v>
      </c>
      <c r="F1609" s="128">
        <v>2025.0</v>
      </c>
      <c r="G1609" s="128">
        <v>5.0</v>
      </c>
      <c r="H1609" s="128">
        <v>27.0</v>
      </c>
      <c r="I1609" s="128" t="s">
        <v>160</v>
      </c>
      <c r="J1609" s="99"/>
      <c r="K1609" s="99"/>
      <c r="L1609" s="141" t="str">
        <f>IF(J1609-K1609=0,,IFERROR(K1609-J1609-휴게시간-VLOOKUP(A1609,지정휴게시간,2,FALSE),K1609-J1609-휴게시간))</f>
        <v/>
      </c>
      <c r="M1609" s="142" t="str">
        <f>IFERROR(VLOOKUP(Text(A1609,"m월 d일"),양력휴일,2,FALSE),IFERROR(VLOOKUP(Text(B1609,"m월 d일"),음력휴일,2,FALSE),IFERROR(VLOOKUP(A1609,양력지정휴일,2,FALSE), IFERROR(VLOOKUP(B1609,음력지정휴일,2,FALSE), ""))))</f>
        <v/>
      </c>
      <c r="N1609" s="128"/>
      <c r="O1609" s="128" t="str">
        <f>IFERROR(VLOOKUP(N1609,연차지정일수,2,FALSE),"")</f>
        <v/>
      </c>
      <c r="P1609" s="143"/>
      <c r="Q1609" s="2"/>
    </row>
    <row r="1610">
      <c r="A1610" s="129">
        <v>45805.0</v>
      </c>
      <c r="B1610" s="129">
        <v>45779.0</v>
      </c>
      <c r="C1610" s="128">
        <v>2025.0</v>
      </c>
      <c r="D1610" s="128">
        <v>5.0</v>
      </c>
      <c r="E1610" s="128">
        <v>4.0</v>
      </c>
      <c r="F1610" s="128">
        <v>2025.0</v>
      </c>
      <c r="G1610" s="128">
        <v>5.0</v>
      </c>
      <c r="H1610" s="128">
        <v>28.0</v>
      </c>
      <c r="I1610" s="128" t="s">
        <v>161</v>
      </c>
      <c r="J1610" s="99"/>
      <c r="K1610" s="99"/>
      <c r="L1610" s="141" t="str">
        <f>IF(J1610-K1610=0,,IFERROR(K1610-J1610-휴게시간-VLOOKUP(A1610,지정휴게시간,2,FALSE),K1610-J1610-휴게시간))</f>
        <v/>
      </c>
      <c r="M1610" s="142" t="str">
        <f>IFERROR(VLOOKUP(Text(A1610,"m월 d일"),양력휴일,2,FALSE),IFERROR(VLOOKUP(Text(B1610,"m월 d일"),음력휴일,2,FALSE),IFERROR(VLOOKUP(A1610,양력지정휴일,2,FALSE), IFERROR(VLOOKUP(B1610,음력지정휴일,2,FALSE), ""))))</f>
        <v/>
      </c>
      <c r="N1610" s="128"/>
      <c r="O1610" s="128" t="str">
        <f>IFERROR(VLOOKUP(N1610,연차지정일수,2,FALSE),"")</f>
        <v/>
      </c>
      <c r="P1610" s="143"/>
      <c r="Q1610" s="2"/>
    </row>
    <row r="1611">
      <c r="A1611" s="129">
        <v>45806.0</v>
      </c>
      <c r="B1611" s="129">
        <v>45780.0</v>
      </c>
      <c r="C1611" s="128">
        <v>2025.0</v>
      </c>
      <c r="D1611" s="128">
        <v>5.0</v>
      </c>
      <c r="E1611" s="128">
        <v>4.0</v>
      </c>
      <c r="F1611" s="128">
        <v>2025.0</v>
      </c>
      <c r="G1611" s="128">
        <v>5.0</v>
      </c>
      <c r="H1611" s="128">
        <v>29.0</v>
      </c>
      <c r="I1611" s="128" t="s">
        <v>162</v>
      </c>
      <c r="J1611" s="99"/>
      <c r="K1611" s="99"/>
      <c r="L1611" s="141" t="str">
        <f>IF(J1611-K1611=0,,IFERROR(K1611-J1611-휴게시간-VLOOKUP(A1611,지정휴게시간,2,FALSE),K1611-J1611-휴게시간))</f>
        <v/>
      </c>
      <c r="M1611" s="142" t="str">
        <f>IFERROR(VLOOKUP(Text(A1611,"m월 d일"),양력휴일,2,FALSE),IFERROR(VLOOKUP(Text(B1611,"m월 d일"),음력휴일,2,FALSE),IFERROR(VLOOKUP(A1611,양력지정휴일,2,FALSE), IFERROR(VLOOKUP(B1611,음력지정휴일,2,FALSE), ""))))</f>
        <v/>
      </c>
      <c r="N1611" s="128"/>
      <c r="O1611" s="128" t="str">
        <f>IFERROR(VLOOKUP(N1611,연차지정일수,2,FALSE),"")</f>
        <v/>
      </c>
      <c r="P1611" s="143"/>
      <c r="Q1611" s="2"/>
    </row>
    <row r="1612">
      <c r="A1612" s="129">
        <v>45807.0</v>
      </c>
      <c r="B1612" s="129">
        <v>45781.0</v>
      </c>
      <c r="C1612" s="128">
        <v>2025.0</v>
      </c>
      <c r="D1612" s="128">
        <v>5.0</v>
      </c>
      <c r="E1612" s="128">
        <v>4.0</v>
      </c>
      <c r="F1612" s="128">
        <v>2025.0</v>
      </c>
      <c r="G1612" s="128">
        <v>5.0</v>
      </c>
      <c r="H1612" s="128">
        <v>30.0</v>
      </c>
      <c r="I1612" s="128" t="s">
        <v>158</v>
      </c>
      <c r="J1612" s="99"/>
      <c r="K1612" s="99"/>
      <c r="L1612" s="141" t="str">
        <f>IF(J1612-K1612=0,,IFERROR(K1612-J1612-휴게시간-VLOOKUP(A1612,지정휴게시간,2,FALSE),K1612-J1612-휴게시간))</f>
        <v/>
      </c>
      <c r="M1612" s="142" t="str">
        <f>IFERROR(VLOOKUP(Text(A1612,"m월 d일"),양력휴일,2,FALSE),IFERROR(VLOOKUP(Text(B1612,"m월 d일"),음력휴일,2,FALSE),IFERROR(VLOOKUP(A1612,양력지정휴일,2,FALSE), IFERROR(VLOOKUP(B1612,음력지정휴일,2,FALSE), ""))))</f>
        <v/>
      </c>
      <c r="N1612" s="128"/>
      <c r="O1612" s="128" t="str">
        <f>IFERROR(VLOOKUP(N1612,연차지정일수,2,FALSE),"")</f>
        <v/>
      </c>
      <c r="P1612" s="143"/>
      <c r="Q1612" s="2"/>
    </row>
    <row r="1613">
      <c r="A1613" s="129">
        <v>45808.0</v>
      </c>
      <c r="B1613" s="129">
        <v>45782.0</v>
      </c>
      <c r="C1613" s="128">
        <v>2025.0</v>
      </c>
      <c r="D1613" s="128">
        <v>5.0</v>
      </c>
      <c r="E1613" s="128">
        <v>4.0</v>
      </c>
      <c r="F1613" s="128">
        <v>2025.0</v>
      </c>
      <c r="G1613" s="128">
        <v>5.0</v>
      </c>
      <c r="H1613" s="128">
        <v>31.0</v>
      </c>
      <c r="I1613" s="128" t="s">
        <v>159</v>
      </c>
      <c r="J1613" s="99"/>
      <c r="K1613" s="99"/>
      <c r="L1613" s="141" t="str">
        <f>IF(J1613-K1613=0,,IFERROR(K1613-J1613-휴게시간-VLOOKUP(A1613,지정휴게시간,2,FALSE),K1613-J1613-휴게시간))</f>
        <v/>
      </c>
      <c r="M1613" s="142" t="str">
        <f>IFERROR(VLOOKUP(Text(A1613,"m월 d일"),양력휴일,2,FALSE),IFERROR(VLOOKUP(Text(B1613,"m월 d일"),음력휴일,2,FALSE),IFERROR(VLOOKUP(A1613,양력지정휴일,2,FALSE), IFERROR(VLOOKUP(B1613,음력지정휴일,2,FALSE), ""))))</f>
        <v/>
      </c>
      <c r="N1613" s="128"/>
      <c r="O1613" s="128" t="str">
        <f>IFERROR(VLOOKUP(N1613,연차지정일수,2,FALSE),"")</f>
        <v/>
      </c>
      <c r="P1613" s="143"/>
      <c r="Q1613" s="2"/>
    </row>
    <row r="1614">
      <c r="A1614" s="129">
        <v>45809.0</v>
      </c>
      <c r="B1614" s="129">
        <v>45783.0</v>
      </c>
      <c r="C1614" s="128">
        <v>2025.0</v>
      </c>
      <c r="D1614" s="128">
        <v>5.0</v>
      </c>
      <c r="E1614" s="128">
        <v>4.0</v>
      </c>
      <c r="F1614" s="128">
        <v>2025.0</v>
      </c>
      <c r="G1614" s="128">
        <v>6.0</v>
      </c>
      <c r="H1614" s="128">
        <v>1.0</v>
      </c>
      <c r="I1614" s="128" t="s">
        <v>156</v>
      </c>
      <c r="J1614" s="99"/>
      <c r="K1614" s="99"/>
      <c r="L1614" s="141" t="str">
        <f>IF(J1614-K1614=0,,IFERROR(K1614-J1614-휴게시간-VLOOKUP(A1614,지정휴게시간,2,FALSE),K1614-J1614-휴게시간))</f>
        <v/>
      </c>
      <c r="M1614" s="142" t="str">
        <f>IFERROR(VLOOKUP(Text(A1614,"m월 d일"),양력휴일,2,FALSE),IFERROR(VLOOKUP(Text(B1614,"m월 d일"),음력휴일,2,FALSE),IFERROR(VLOOKUP(A1614,양력지정휴일,2,FALSE), IFERROR(VLOOKUP(B1614,음력지정휴일,2,FALSE), ""))))</f>
        <v/>
      </c>
      <c r="N1614" s="128"/>
      <c r="O1614" s="128" t="str">
        <f>IFERROR(VLOOKUP(N1614,연차지정일수,2,FALSE),"")</f>
        <v/>
      </c>
      <c r="P1614" s="143"/>
      <c r="Q1614" s="2"/>
    </row>
    <row r="1615">
      <c r="A1615" s="129">
        <v>45810.0</v>
      </c>
      <c r="B1615" s="129">
        <v>45784.0</v>
      </c>
      <c r="C1615" s="128">
        <v>2025.0</v>
      </c>
      <c r="D1615" s="128">
        <v>6.0</v>
      </c>
      <c r="E1615" s="128">
        <v>1.0</v>
      </c>
      <c r="F1615" s="128">
        <v>2025.0</v>
      </c>
      <c r="G1615" s="128">
        <v>6.0</v>
      </c>
      <c r="H1615" s="128">
        <v>2.0</v>
      </c>
      <c r="I1615" s="128" t="s">
        <v>83</v>
      </c>
      <c r="J1615" s="99"/>
      <c r="K1615" s="99"/>
      <c r="L1615" s="141" t="str">
        <f>IF(J1615-K1615=0,,IFERROR(K1615-J1615-휴게시간-VLOOKUP(A1615,지정휴게시간,2,FALSE),K1615-J1615-휴게시간))</f>
        <v/>
      </c>
      <c r="M1615" s="142" t="str">
        <f>IFERROR(VLOOKUP(Text(A1615,"m월 d일"),양력휴일,2,FALSE),IFERROR(VLOOKUP(Text(B1615,"m월 d일"),음력휴일,2,FALSE),IFERROR(VLOOKUP(A1615,양력지정휴일,2,FALSE), IFERROR(VLOOKUP(B1615,음력지정휴일,2,FALSE), ""))))</f>
        <v/>
      </c>
      <c r="N1615" s="128"/>
      <c r="O1615" s="128" t="str">
        <f>IFERROR(VLOOKUP(N1615,연차지정일수,2,FALSE),"")</f>
        <v/>
      </c>
      <c r="P1615" s="143"/>
      <c r="Q1615" s="2"/>
    </row>
    <row r="1616">
      <c r="A1616" s="129">
        <v>45811.0</v>
      </c>
      <c r="B1616" s="129">
        <v>45785.0</v>
      </c>
      <c r="C1616" s="128">
        <v>2025.0</v>
      </c>
      <c r="D1616" s="128">
        <v>6.0</v>
      </c>
      <c r="E1616" s="128">
        <v>1.0</v>
      </c>
      <c r="F1616" s="128">
        <v>2025.0</v>
      </c>
      <c r="G1616" s="128">
        <v>6.0</v>
      </c>
      <c r="H1616" s="128">
        <v>3.0</v>
      </c>
      <c r="I1616" s="128" t="s">
        <v>160</v>
      </c>
      <c r="J1616" s="99"/>
      <c r="K1616" s="99"/>
      <c r="L1616" s="141" t="str">
        <f>IF(J1616-K1616=0,,IFERROR(K1616-J1616-휴게시간-VLOOKUP(A1616,지정휴게시간,2,FALSE),K1616-J1616-휴게시간))</f>
        <v/>
      </c>
      <c r="M1616" s="142" t="str">
        <f>IFERROR(VLOOKUP(Text(A1616,"m월 d일"),양력휴일,2,FALSE),IFERROR(VLOOKUP(Text(B1616,"m월 d일"),음력휴일,2,FALSE),IFERROR(VLOOKUP(A1616,양력지정휴일,2,FALSE), IFERROR(VLOOKUP(B1616,음력지정휴일,2,FALSE), ""))))</f>
        <v/>
      </c>
      <c r="N1616" s="128"/>
      <c r="O1616" s="128" t="str">
        <f>IFERROR(VLOOKUP(N1616,연차지정일수,2,FALSE),"")</f>
        <v/>
      </c>
      <c r="P1616" s="143"/>
      <c r="Q1616" s="2"/>
    </row>
    <row r="1617">
      <c r="A1617" s="129">
        <v>45812.0</v>
      </c>
      <c r="B1617" s="129">
        <v>45786.0</v>
      </c>
      <c r="C1617" s="128">
        <v>2025.0</v>
      </c>
      <c r="D1617" s="128">
        <v>6.0</v>
      </c>
      <c r="E1617" s="128">
        <v>1.0</v>
      </c>
      <c r="F1617" s="128">
        <v>2025.0</v>
      </c>
      <c r="G1617" s="128">
        <v>6.0</v>
      </c>
      <c r="H1617" s="128">
        <v>4.0</v>
      </c>
      <c r="I1617" s="128" t="s">
        <v>161</v>
      </c>
      <c r="J1617" s="99"/>
      <c r="K1617" s="99"/>
      <c r="L1617" s="141" t="str">
        <f>IF(J1617-K1617=0,,IFERROR(K1617-J1617-휴게시간-VLOOKUP(A1617,지정휴게시간,2,FALSE),K1617-J1617-휴게시간))</f>
        <v/>
      </c>
      <c r="M1617" s="142" t="str">
        <f>IFERROR(VLOOKUP(Text(A1617,"m월 d일"),양력휴일,2,FALSE),IFERROR(VLOOKUP(Text(B1617,"m월 d일"),음력휴일,2,FALSE),IFERROR(VLOOKUP(A1617,양력지정휴일,2,FALSE), IFERROR(VLOOKUP(B1617,음력지정휴일,2,FALSE), ""))))</f>
        <v/>
      </c>
      <c r="N1617" s="128"/>
      <c r="O1617" s="128" t="str">
        <f>IFERROR(VLOOKUP(N1617,연차지정일수,2,FALSE),"")</f>
        <v/>
      </c>
      <c r="P1617" s="143"/>
      <c r="Q1617" s="2"/>
    </row>
    <row r="1618">
      <c r="A1618" s="129">
        <v>45813.0</v>
      </c>
      <c r="B1618" s="129">
        <v>45787.0</v>
      </c>
      <c r="C1618" s="128">
        <v>2025.0</v>
      </c>
      <c r="D1618" s="128">
        <v>6.0</v>
      </c>
      <c r="E1618" s="128">
        <v>1.0</v>
      </c>
      <c r="F1618" s="128">
        <v>2025.0</v>
      </c>
      <c r="G1618" s="128">
        <v>6.0</v>
      </c>
      <c r="H1618" s="128">
        <v>5.0</v>
      </c>
      <c r="I1618" s="128" t="s">
        <v>162</v>
      </c>
      <c r="J1618" s="99"/>
      <c r="K1618" s="99"/>
      <c r="L1618" s="141" t="str">
        <f>IF(J1618-K1618=0,,IFERROR(K1618-J1618-휴게시간-VLOOKUP(A1618,지정휴게시간,2,FALSE),K1618-J1618-휴게시간))</f>
        <v/>
      </c>
      <c r="M1618" s="142" t="str">
        <f>IFERROR(VLOOKUP(Text(A1618,"m월 d일"),양력휴일,2,FALSE),IFERROR(VLOOKUP(Text(B1618,"m월 d일"),음력휴일,2,FALSE),IFERROR(VLOOKUP(A1618,양력지정휴일,2,FALSE), IFERROR(VLOOKUP(B1618,음력지정휴일,2,FALSE), ""))))</f>
        <v/>
      </c>
      <c r="N1618" s="128"/>
      <c r="O1618" s="128" t="str">
        <f>IFERROR(VLOOKUP(N1618,연차지정일수,2,FALSE),"")</f>
        <v/>
      </c>
      <c r="P1618" s="143"/>
      <c r="Q1618" s="2"/>
    </row>
    <row r="1619">
      <c r="A1619" s="129">
        <v>45814.0</v>
      </c>
      <c r="B1619" s="129">
        <v>45788.0</v>
      </c>
      <c r="C1619" s="128">
        <v>2025.0</v>
      </c>
      <c r="D1619" s="128">
        <v>6.0</v>
      </c>
      <c r="E1619" s="128">
        <v>1.0</v>
      </c>
      <c r="F1619" s="128">
        <v>2025.0</v>
      </c>
      <c r="G1619" s="128">
        <v>6.0</v>
      </c>
      <c r="H1619" s="128">
        <v>6.0</v>
      </c>
      <c r="I1619" s="128" t="s">
        <v>158</v>
      </c>
      <c r="J1619" s="99"/>
      <c r="K1619" s="99"/>
      <c r="L1619" s="141" t="str">
        <f>IF(J1619-K1619=0,,IFERROR(K1619-J1619-휴게시간-VLOOKUP(A1619,지정휴게시간,2,FALSE),K1619-J1619-휴게시간))</f>
        <v/>
      </c>
      <c r="M1619" s="142" t="str">
        <f>IFERROR(VLOOKUP(Text(A1619,"m월 d일"),양력휴일,2,FALSE),IFERROR(VLOOKUP(Text(B1619,"m월 d일"),음력휴일,2,FALSE),IFERROR(VLOOKUP(A1619,양력지정휴일,2,FALSE), IFERROR(VLOOKUP(B1619,음력지정휴일,2,FALSE), ""))))</f>
        <v>현충일</v>
      </c>
      <c r="N1619" s="128"/>
      <c r="O1619" s="128" t="str">
        <f>IFERROR(VLOOKUP(N1619,연차지정일수,2,FALSE),"")</f>
        <v/>
      </c>
      <c r="P1619" s="143"/>
      <c r="Q1619" s="2"/>
    </row>
    <row r="1620">
      <c r="A1620" s="129">
        <v>45815.0</v>
      </c>
      <c r="B1620" s="129">
        <v>45789.0</v>
      </c>
      <c r="C1620" s="128">
        <v>2025.0</v>
      </c>
      <c r="D1620" s="128">
        <v>6.0</v>
      </c>
      <c r="E1620" s="128">
        <v>1.0</v>
      </c>
      <c r="F1620" s="128">
        <v>2025.0</v>
      </c>
      <c r="G1620" s="128">
        <v>6.0</v>
      </c>
      <c r="H1620" s="128">
        <v>7.0</v>
      </c>
      <c r="I1620" s="128" t="s">
        <v>159</v>
      </c>
      <c r="J1620" s="99"/>
      <c r="K1620" s="99"/>
      <c r="L1620" s="141" t="str">
        <f>IF(J1620-K1620=0,,IFERROR(K1620-J1620-휴게시간-VLOOKUP(A1620,지정휴게시간,2,FALSE),K1620-J1620-휴게시간))</f>
        <v/>
      </c>
      <c r="M1620" s="142" t="str">
        <f>IFERROR(VLOOKUP(Text(A1620,"m월 d일"),양력휴일,2,FALSE),IFERROR(VLOOKUP(Text(B1620,"m월 d일"),음력휴일,2,FALSE),IFERROR(VLOOKUP(A1620,양력지정휴일,2,FALSE), IFERROR(VLOOKUP(B1620,음력지정휴일,2,FALSE), ""))))</f>
        <v/>
      </c>
      <c r="N1620" s="128"/>
      <c r="O1620" s="128" t="str">
        <f>IFERROR(VLOOKUP(N1620,연차지정일수,2,FALSE),"")</f>
        <v/>
      </c>
      <c r="P1620" s="143"/>
      <c r="Q1620" s="2"/>
    </row>
    <row r="1621">
      <c r="A1621" s="129">
        <v>45816.0</v>
      </c>
      <c r="B1621" s="129">
        <v>45790.0</v>
      </c>
      <c r="C1621" s="128">
        <v>2025.0</v>
      </c>
      <c r="D1621" s="128">
        <v>6.0</v>
      </c>
      <c r="E1621" s="128">
        <v>1.0</v>
      </c>
      <c r="F1621" s="128">
        <v>2025.0</v>
      </c>
      <c r="G1621" s="128">
        <v>6.0</v>
      </c>
      <c r="H1621" s="128">
        <v>8.0</v>
      </c>
      <c r="I1621" s="128" t="s">
        <v>156</v>
      </c>
      <c r="J1621" s="99"/>
      <c r="K1621" s="99"/>
      <c r="L1621" s="141" t="str">
        <f>IF(J1621-K1621=0,,IFERROR(K1621-J1621-휴게시간-VLOOKUP(A1621,지정휴게시간,2,FALSE),K1621-J1621-휴게시간))</f>
        <v/>
      </c>
      <c r="M1621" s="142" t="str">
        <f>IFERROR(VLOOKUP(Text(A1621,"m월 d일"),양력휴일,2,FALSE),IFERROR(VLOOKUP(Text(B1621,"m월 d일"),음력휴일,2,FALSE),IFERROR(VLOOKUP(A1621,양력지정휴일,2,FALSE), IFERROR(VLOOKUP(B1621,음력지정휴일,2,FALSE), ""))))</f>
        <v/>
      </c>
      <c r="N1621" s="128"/>
      <c r="O1621" s="128" t="str">
        <f>IFERROR(VLOOKUP(N1621,연차지정일수,2,FALSE),"")</f>
        <v/>
      </c>
      <c r="P1621" s="143"/>
      <c r="Q1621" s="2"/>
    </row>
    <row r="1622">
      <c r="A1622" s="129">
        <v>45817.0</v>
      </c>
      <c r="B1622" s="129">
        <v>45791.0</v>
      </c>
      <c r="C1622" s="128">
        <v>2025.0</v>
      </c>
      <c r="D1622" s="128">
        <v>6.0</v>
      </c>
      <c r="E1622" s="128">
        <v>2.0</v>
      </c>
      <c r="F1622" s="128">
        <v>2025.0</v>
      </c>
      <c r="G1622" s="128">
        <v>6.0</v>
      </c>
      <c r="H1622" s="128">
        <v>9.0</v>
      </c>
      <c r="I1622" s="128" t="s">
        <v>83</v>
      </c>
      <c r="J1622" s="99"/>
      <c r="K1622" s="99"/>
      <c r="L1622" s="141" t="str">
        <f>IF(J1622-K1622=0,,IFERROR(K1622-J1622-휴게시간-VLOOKUP(A1622,지정휴게시간,2,FALSE),K1622-J1622-휴게시간))</f>
        <v/>
      </c>
      <c r="M1622" s="142" t="str">
        <f>IFERROR(VLOOKUP(Text(A1622,"m월 d일"),양력휴일,2,FALSE),IFERROR(VLOOKUP(Text(B1622,"m월 d일"),음력휴일,2,FALSE),IFERROR(VLOOKUP(A1622,양력지정휴일,2,FALSE), IFERROR(VLOOKUP(B1622,음력지정휴일,2,FALSE), ""))))</f>
        <v/>
      </c>
      <c r="N1622" s="128"/>
      <c r="O1622" s="128" t="str">
        <f>IFERROR(VLOOKUP(N1622,연차지정일수,2,FALSE),"")</f>
        <v/>
      </c>
      <c r="P1622" s="143"/>
      <c r="Q1622" s="2"/>
    </row>
    <row r="1623">
      <c r="A1623" s="129">
        <v>45818.0</v>
      </c>
      <c r="B1623" s="129">
        <v>45792.0</v>
      </c>
      <c r="C1623" s="128">
        <v>2025.0</v>
      </c>
      <c r="D1623" s="128">
        <v>6.0</v>
      </c>
      <c r="E1623" s="128">
        <v>2.0</v>
      </c>
      <c r="F1623" s="128">
        <v>2025.0</v>
      </c>
      <c r="G1623" s="128">
        <v>6.0</v>
      </c>
      <c r="H1623" s="128">
        <v>10.0</v>
      </c>
      <c r="I1623" s="128" t="s">
        <v>160</v>
      </c>
      <c r="J1623" s="99"/>
      <c r="K1623" s="99"/>
      <c r="L1623" s="141" t="str">
        <f>IF(J1623-K1623=0,,IFERROR(K1623-J1623-휴게시간-VLOOKUP(A1623,지정휴게시간,2,FALSE),K1623-J1623-휴게시간))</f>
        <v/>
      </c>
      <c r="M1623" s="142" t="str">
        <f>IFERROR(VLOOKUP(Text(A1623,"m월 d일"),양력휴일,2,FALSE),IFERROR(VLOOKUP(Text(B1623,"m월 d일"),음력휴일,2,FALSE),IFERROR(VLOOKUP(A1623,양력지정휴일,2,FALSE), IFERROR(VLOOKUP(B1623,음력지정휴일,2,FALSE), ""))))</f>
        <v/>
      </c>
      <c r="N1623" s="128"/>
      <c r="O1623" s="128" t="str">
        <f>IFERROR(VLOOKUP(N1623,연차지정일수,2,FALSE),"")</f>
        <v/>
      </c>
      <c r="P1623" s="143"/>
      <c r="Q1623" s="2"/>
    </row>
    <row r="1624">
      <c r="A1624" s="129">
        <v>45819.0</v>
      </c>
      <c r="B1624" s="129">
        <v>45793.0</v>
      </c>
      <c r="C1624" s="128">
        <v>2025.0</v>
      </c>
      <c r="D1624" s="128">
        <v>6.0</v>
      </c>
      <c r="E1624" s="128">
        <v>2.0</v>
      </c>
      <c r="F1624" s="128">
        <v>2025.0</v>
      </c>
      <c r="G1624" s="128">
        <v>6.0</v>
      </c>
      <c r="H1624" s="128">
        <v>11.0</v>
      </c>
      <c r="I1624" s="128" t="s">
        <v>161</v>
      </c>
      <c r="J1624" s="99"/>
      <c r="K1624" s="99"/>
      <c r="L1624" s="141" t="str">
        <f>IF(J1624-K1624=0,,IFERROR(K1624-J1624-휴게시간-VLOOKUP(A1624,지정휴게시간,2,FALSE),K1624-J1624-휴게시간))</f>
        <v/>
      </c>
      <c r="M1624" s="142" t="str">
        <f>IFERROR(VLOOKUP(Text(A1624,"m월 d일"),양력휴일,2,FALSE),IFERROR(VLOOKUP(Text(B1624,"m월 d일"),음력휴일,2,FALSE),IFERROR(VLOOKUP(A1624,양력지정휴일,2,FALSE), IFERROR(VLOOKUP(B1624,음력지정휴일,2,FALSE), ""))))</f>
        <v/>
      </c>
      <c r="N1624" s="128"/>
      <c r="O1624" s="128" t="str">
        <f>IFERROR(VLOOKUP(N1624,연차지정일수,2,FALSE),"")</f>
        <v/>
      </c>
      <c r="P1624" s="143"/>
      <c r="Q1624" s="2"/>
    </row>
    <row r="1625">
      <c r="A1625" s="129">
        <v>45820.0</v>
      </c>
      <c r="B1625" s="129">
        <v>45794.0</v>
      </c>
      <c r="C1625" s="128">
        <v>2025.0</v>
      </c>
      <c r="D1625" s="128">
        <v>6.0</v>
      </c>
      <c r="E1625" s="128">
        <v>2.0</v>
      </c>
      <c r="F1625" s="128">
        <v>2025.0</v>
      </c>
      <c r="G1625" s="128">
        <v>6.0</v>
      </c>
      <c r="H1625" s="128">
        <v>12.0</v>
      </c>
      <c r="I1625" s="128" t="s">
        <v>162</v>
      </c>
      <c r="J1625" s="99"/>
      <c r="K1625" s="99"/>
      <c r="L1625" s="141" t="str">
        <f>IF(J1625-K1625=0,,IFERROR(K1625-J1625-휴게시간-VLOOKUP(A1625,지정휴게시간,2,FALSE),K1625-J1625-휴게시간))</f>
        <v/>
      </c>
      <c r="M1625" s="142" t="str">
        <f>IFERROR(VLOOKUP(Text(A1625,"m월 d일"),양력휴일,2,FALSE),IFERROR(VLOOKUP(Text(B1625,"m월 d일"),음력휴일,2,FALSE),IFERROR(VLOOKUP(A1625,양력지정휴일,2,FALSE), IFERROR(VLOOKUP(B1625,음력지정휴일,2,FALSE), ""))))</f>
        <v/>
      </c>
      <c r="N1625" s="128"/>
      <c r="O1625" s="128" t="str">
        <f>IFERROR(VLOOKUP(N1625,연차지정일수,2,FALSE),"")</f>
        <v/>
      </c>
      <c r="P1625" s="143"/>
      <c r="Q1625" s="2"/>
    </row>
    <row r="1626">
      <c r="A1626" s="129">
        <v>45821.0</v>
      </c>
      <c r="B1626" s="129">
        <v>45795.0</v>
      </c>
      <c r="C1626" s="128">
        <v>2025.0</v>
      </c>
      <c r="D1626" s="128">
        <v>6.0</v>
      </c>
      <c r="E1626" s="128">
        <v>2.0</v>
      </c>
      <c r="F1626" s="128">
        <v>2025.0</v>
      </c>
      <c r="G1626" s="128">
        <v>6.0</v>
      </c>
      <c r="H1626" s="128">
        <v>13.0</v>
      </c>
      <c r="I1626" s="128" t="s">
        <v>158</v>
      </c>
      <c r="J1626" s="99"/>
      <c r="K1626" s="99"/>
      <c r="L1626" s="141" t="str">
        <f>IF(J1626-K1626=0,,IFERROR(K1626-J1626-휴게시간-VLOOKUP(A1626,지정휴게시간,2,FALSE),K1626-J1626-휴게시간))</f>
        <v/>
      </c>
      <c r="M1626" s="142" t="str">
        <f>IFERROR(VLOOKUP(Text(A1626,"m월 d일"),양력휴일,2,FALSE),IFERROR(VLOOKUP(Text(B1626,"m월 d일"),음력휴일,2,FALSE),IFERROR(VLOOKUP(A1626,양력지정휴일,2,FALSE), IFERROR(VLOOKUP(B1626,음력지정휴일,2,FALSE), ""))))</f>
        <v/>
      </c>
      <c r="N1626" s="128"/>
      <c r="O1626" s="128" t="str">
        <f>IFERROR(VLOOKUP(N1626,연차지정일수,2,FALSE),"")</f>
        <v/>
      </c>
      <c r="P1626" s="143"/>
      <c r="Q1626" s="2"/>
    </row>
    <row r="1627">
      <c r="A1627" s="129">
        <v>45822.0</v>
      </c>
      <c r="B1627" s="129">
        <v>45796.0</v>
      </c>
      <c r="C1627" s="128">
        <v>2025.0</v>
      </c>
      <c r="D1627" s="128">
        <v>6.0</v>
      </c>
      <c r="E1627" s="128">
        <v>2.0</v>
      </c>
      <c r="F1627" s="128">
        <v>2025.0</v>
      </c>
      <c r="G1627" s="128">
        <v>6.0</v>
      </c>
      <c r="H1627" s="128">
        <v>14.0</v>
      </c>
      <c r="I1627" s="128" t="s">
        <v>159</v>
      </c>
      <c r="J1627" s="99"/>
      <c r="K1627" s="99"/>
      <c r="L1627" s="141" t="str">
        <f>IF(J1627-K1627=0,,IFERROR(K1627-J1627-휴게시간-VLOOKUP(A1627,지정휴게시간,2,FALSE),K1627-J1627-휴게시간))</f>
        <v/>
      </c>
      <c r="M1627" s="142" t="str">
        <f>IFERROR(VLOOKUP(Text(A1627,"m월 d일"),양력휴일,2,FALSE),IFERROR(VLOOKUP(Text(B1627,"m월 d일"),음력휴일,2,FALSE),IFERROR(VLOOKUP(A1627,양력지정휴일,2,FALSE), IFERROR(VLOOKUP(B1627,음력지정휴일,2,FALSE), ""))))</f>
        <v/>
      </c>
      <c r="N1627" s="128"/>
      <c r="O1627" s="128" t="str">
        <f>IFERROR(VLOOKUP(N1627,연차지정일수,2,FALSE),"")</f>
        <v/>
      </c>
      <c r="P1627" s="143"/>
      <c r="Q1627" s="2"/>
    </row>
    <row r="1628">
      <c r="A1628" s="129">
        <v>45823.0</v>
      </c>
      <c r="B1628" s="129">
        <v>45797.0</v>
      </c>
      <c r="C1628" s="128">
        <v>2025.0</v>
      </c>
      <c r="D1628" s="128">
        <v>6.0</v>
      </c>
      <c r="E1628" s="128">
        <v>2.0</v>
      </c>
      <c r="F1628" s="128">
        <v>2025.0</v>
      </c>
      <c r="G1628" s="128">
        <v>6.0</v>
      </c>
      <c r="H1628" s="128">
        <v>15.0</v>
      </c>
      <c r="I1628" s="128" t="s">
        <v>156</v>
      </c>
      <c r="J1628" s="99"/>
      <c r="K1628" s="99"/>
      <c r="L1628" s="141" t="str">
        <f>IF(J1628-K1628=0,,IFERROR(K1628-J1628-휴게시간-VLOOKUP(A1628,지정휴게시간,2,FALSE),K1628-J1628-휴게시간))</f>
        <v/>
      </c>
      <c r="M1628" s="142" t="str">
        <f>IFERROR(VLOOKUP(Text(A1628,"m월 d일"),양력휴일,2,FALSE),IFERROR(VLOOKUP(Text(B1628,"m월 d일"),음력휴일,2,FALSE),IFERROR(VLOOKUP(A1628,양력지정휴일,2,FALSE), IFERROR(VLOOKUP(B1628,음력지정휴일,2,FALSE), ""))))</f>
        <v/>
      </c>
      <c r="N1628" s="128"/>
      <c r="O1628" s="128" t="str">
        <f>IFERROR(VLOOKUP(N1628,연차지정일수,2,FALSE),"")</f>
        <v/>
      </c>
      <c r="P1628" s="143"/>
      <c r="Q1628" s="2"/>
    </row>
    <row r="1629">
      <c r="A1629" s="129">
        <v>45824.0</v>
      </c>
      <c r="B1629" s="129">
        <v>45798.0</v>
      </c>
      <c r="C1629" s="128">
        <v>2025.0</v>
      </c>
      <c r="D1629" s="128">
        <v>6.0</v>
      </c>
      <c r="E1629" s="128">
        <v>3.0</v>
      </c>
      <c r="F1629" s="128">
        <v>2025.0</v>
      </c>
      <c r="G1629" s="128">
        <v>6.0</v>
      </c>
      <c r="H1629" s="128">
        <v>16.0</v>
      </c>
      <c r="I1629" s="128" t="s">
        <v>83</v>
      </c>
      <c r="J1629" s="99"/>
      <c r="K1629" s="99"/>
      <c r="L1629" s="141" t="str">
        <f>IF(J1629-K1629=0,,IFERROR(K1629-J1629-휴게시간-VLOOKUP(A1629,지정휴게시간,2,FALSE),K1629-J1629-휴게시간))</f>
        <v/>
      </c>
      <c r="M1629" s="142" t="str">
        <f>IFERROR(VLOOKUP(Text(A1629,"m월 d일"),양력휴일,2,FALSE),IFERROR(VLOOKUP(Text(B1629,"m월 d일"),음력휴일,2,FALSE),IFERROR(VLOOKUP(A1629,양력지정휴일,2,FALSE), IFERROR(VLOOKUP(B1629,음력지정휴일,2,FALSE), ""))))</f>
        <v/>
      </c>
      <c r="N1629" s="128"/>
      <c r="O1629" s="128" t="str">
        <f>IFERROR(VLOOKUP(N1629,연차지정일수,2,FALSE),"")</f>
        <v/>
      </c>
      <c r="P1629" s="143"/>
      <c r="Q1629" s="2"/>
    </row>
    <row r="1630">
      <c r="A1630" s="129">
        <v>45825.0</v>
      </c>
      <c r="B1630" s="129">
        <v>45799.0</v>
      </c>
      <c r="C1630" s="128">
        <v>2025.0</v>
      </c>
      <c r="D1630" s="128">
        <v>6.0</v>
      </c>
      <c r="E1630" s="128">
        <v>3.0</v>
      </c>
      <c r="F1630" s="128">
        <v>2025.0</v>
      </c>
      <c r="G1630" s="128">
        <v>6.0</v>
      </c>
      <c r="H1630" s="128">
        <v>17.0</v>
      </c>
      <c r="I1630" s="128" t="s">
        <v>160</v>
      </c>
      <c r="J1630" s="99"/>
      <c r="K1630" s="99"/>
      <c r="L1630" s="141" t="str">
        <f>IF(J1630-K1630=0,,IFERROR(K1630-J1630-휴게시간-VLOOKUP(A1630,지정휴게시간,2,FALSE),K1630-J1630-휴게시간))</f>
        <v/>
      </c>
      <c r="M1630" s="142" t="str">
        <f>IFERROR(VLOOKUP(Text(A1630,"m월 d일"),양력휴일,2,FALSE),IFERROR(VLOOKUP(Text(B1630,"m월 d일"),음력휴일,2,FALSE),IFERROR(VLOOKUP(A1630,양력지정휴일,2,FALSE), IFERROR(VLOOKUP(B1630,음력지정휴일,2,FALSE), ""))))</f>
        <v/>
      </c>
      <c r="N1630" s="128"/>
      <c r="O1630" s="128" t="str">
        <f>IFERROR(VLOOKUP(N1630,연차지정일수,2,FALSE),"")</f>
        <v/>
      </c>
      <c r="P1630" s="143"/>
      <c r="Q1630" s="2"/>
    </row>
    <row r="1631">
      <c r="A1631" s="129">
        <v>45826.0</v>
      </c>
      <c r="B1631" s="129">
        <v>45800.0</v>
      </c>
      <c r="C1631" s="128">
        <v>2025.0</v>
      </c>
      <c r="D1631" s="128">
        <v>6.0</v>
      </c>
      <c r="E1631" s="128">
        <v>3.0</v>
      </c>
      <c r="F1631" s="128">
        <v>2025.0</v>
      </c>
      <c r="G1631" s="128">
        <v>6.0</v>
      </c>
      <c r="H1631" s="128">
        <v>18.0</v>
      </c>
      <c r="I1631" s="128" t="s">
        <v>161</v>
      </c>
      <c r="J1631" s="99"/>
      <c r="K1631" s="99"/>
      <c r="L1631" s="141" t="str">
        <f>IF(J1631-K1631=0,,IFERROR(K1631-J1631-휴게시간-VLOOKUP(A1631,지정휴게시간,2,FALSE),K1631-J1631-휴게시간))</f>
        <v/>
      </c>
      <c r="M1631" s="142" t="str">
        <f>IFERROR(VLOOKUP(Text(A1631,"m월 d일"),양력휴일,2,FALSE),IFERROR(VLOOKUP(Text(B1631,"m월 d일"),음력휴일,2,FALSE),IFERROR(VLOOKUP(A1631,양력지정휴일,2,FALSE), IFERROR(VLOOKUP(B1631,음력지정휴일,2,FALSE), ""))))</f>
        <v/>
      </c>
      <c r="N1631" s="128"/>
      <c r="O1631" s="128" t="str">
        <f>IFERROR(VLOOKUP(N1631,연차지정일수,2,FALSE),"")</f>
        <v/>
      </c>
      <c r="P1631" s="143"/>
      <c r="Q1631" s="2"/>
    </row>
    <row r="1632">
      <c r="A1632" s="129">
        <v>45827.0</v>
      </c>
      <c r="B1632" s="129">
        <v>45801.0</v>
      </c>
      <c r="C1632" s="128">
        <v>2025.0</v>
      </c>
      <c r="D1632" s="128">
        <v>6.0</v>
      </c>
      <c r="E1632" s="128">
        <v>3.0</v>
      </c>
      <c r="F1632" s="128">
        <v>2025.0</v>
      </c>
      <c r="G1632" s="128">
        <v>6.0</v>
      </c>
      <c r="H1632" s="128">
        <v>19.0</v>
      </c>
      <c r="I1632" s="128" t="s">
        <v>162</v>
      </c>
      <c r="J1632" s="99"/>
      <c r="K1632" s="99"/>
      <c r="L1632" s="141" t="str">
        <f>IF(J1632-K1632=0,,IFERROR(K1632-J1632-휴게시간-VLOOKUP(A1632,지정휴게시간,2,FALSE),K1632-J1632-휴게시간))</f>
        <v/>
      </c>
      <c r="M1632" s="142" t="str">
        <f>IFERROR(VLOOKUP(Text(A1632,"m월 d일"),양력휴일,2,FALSE),IFERROR(VLOOKUP(Text(B1632,"m월 d일"),음력휴일,2,FALSE),IFERROR(VLOOKUP(A1632,양력지정휴일,2,FALSE), IFERROR(VLOOKUP(B1632,음력지정휴일,2,FALSE), ""))))</f>
        <v/>
      </c>
      <c r="N1632" s="128"/>
      <c r="O1632" s="128" t="str">
        <f>IFERROR(VLOOKUP(N1632,연차지정일수,2,FALSE),"")</f>
        <v/>
      </c>
      <c r="P1632" s="143"/>
      <c r="Q1632" s="2"/>
    </row>
    <row r="1633">
      <c r="A1633" s="129">
        <v>45828.0</v>
      </c>
      <c r="B1633" s="129">
        <v>45802.0</v>
      </c>
      <c r="C1633" s="128">
        <v>2025.0</v>
      </c>
      <c r="D1633" s="128">
        <v>6.0</v>
      </c>
      <c r="E1633" s="128">
        <v>3.0</v>
      </c>
      <c r="F1633" s="128">
        <v>2025.0</v>
      </c>
      <c r="G1633" s="128">
        <v>6.0</v>
      </c>
      <c r="H1633" s="128">
        <v>20.0</v>
      </c>
      <c r="I1633" s="128" t="s">
        <v>158</v>
      </c>
      <c r="J1633" s="99"/>
      <c r="K1633" s="99"/>
      <c r="L1633" s="141" t="str">
        <f>IF(J1633-K1633=0,,IFERROR(K1633-J1633-휴게시간-VLOOKUP(A1633,지정휴게시간,2,FALSE),K1633-J1633-휴게시간))</f>
        <v/>
      </c>
      <c r="M1633" s="142" t="str">
        <f>IFERROR(VLOOKUP(Text(A1633,"m월 d일"),양력휴일,2,FALSE),IFERROR(VLOOKUP(Text(B1633,"m월 d일"),음력휴일,2,FALSE),IFERROR(VLOOKUP(A1633,양력지정휴일,2,FALSE), IFERROR(VLOOKUP(B1633,음력지정휴일,2,FALSE), ""))))</f>
        <v/>
      </c>
      <c r="N1633" s="128"/>
      <c r="O1633" s="128" t="str">
        <f>IFERROR(VLOOKUP(N1633,연차지정일수,2,FALSE),"")</f>
        <v/>
      </c>
      <c r="P1633" s="143"/>
      <c r="Q1633" s="2"/>
    </row>
    <row r="1634">
      <c r="A1634" s="129">
        <v>45829.0</v>
      </c>
      <c r="B1634" s="129">
        <v>45803.0</v>
      </c>
      <c r="C1634" s="128">
        <v>2025.0</v>
      </c>
      <c r="D1634" s="128">
        <v>6.0</v>
      </c>
      <c r="E1634" s="128">
        <v>3.0</v>
      </c>
      <c r="F1634" s="128">
        <v>2025.0</v>
      </c>
      <c r="G1634" s="128">
        <v>6.0</v>
      </c>
      <c r="H1634" s="128">
        <v>21.0</v>
      </c>
      <c r="I1634" s="128" t="s">
        <v>159</v>
      </c>
      <c r="J1634" s="99"/>
      <c r="K1634" s="99"/>
      <c r="L1634" s="141" t="str">
        <f>IF(J1634-K1634=0,,IFERROR(K1634-J1634-휴게시간-VLOOKUP(A1634,지정휴게시간,2,FALSE),K1634-J1634-휴게시간))</f>
        <v/>
      </c>
      <c r="M1634" s="142" t="str">
        <f>IFERROR(VLOOKUP(Text(A1634,"m월 d일"),양력휴일,2,FALSE),IFERROR(VLOOKUP(Text(B1634,"m월 d일"),음력휴일,2,FALSE),IFERROR(VLOOKUP(A1634,양력지정휴일,2,FALSE), IFERROR(VLOOKUP(B1634,음력지정휴일,2,FALSE), ""))))</f>
        <v/>
      </c>
      <c r="N1634" s="128"/>
      <c r="O1634" s="128" t="str">
        <f>IFERROR(VLOOKUP(N1634,연차지정일수,2,FALSE),"")</f>
        <v/>
      </c>
      <c r="P1634" s="143"/>
      <c r="Q1634" s="2"/>
    </row>
    <row r="1635">
      <c r="A1635" s="129">
        <v>45830.0</v>
      </c>
      <c r="B1635" s="129">
        <v>45804.0</v>
      </c>
      <c r="C1635" s="128">
        <v>2025.0</v>
      </c>
      <c r="D1635" s="128">
        <v>6.0</v>
      </c>
      <c r="E1635" s="128">
        <v>3.0</v>
      </c>
      <c r="F1635" s="128">
        <v>2025.0</v>
      </c>
      <c r="G1635" s="128">
        <v>6.0</v>
      </c>
      <c r="H1635" s="128">
        <v>22.0</v>
      </c>
      <c r="I1635" s="128" t="s">
        <v>156</v>
      </c>
      <c r="J1635" s="99"/>
      <c r="K1635" s="99"/>
      <c r="L1635" s="141" t="str">
        <f>IF(J1635-K1635=0,,IFERROR(K1635-J1635-휴게시간-VLOOKUP(A1635,지정휴게시간,2,FALSE),K1635-J1635-휴게시간))</f>
        <v/>
      </c>
      <c r="M1635" s="142" t="str">
        <f>IFERROR(VLOOKUP(Text(A1635,"m월 d일"),양력휴일,2,FALSE),IFERROR(VLOOKUP(Text(B1635,"m월 d일"),음력휴일,2,FALSE),IFERROR(VLOOKUP(A1635,양력지정휴일,2,FALSE), IFERROR(VLOOKUP(B1635,음력지정휴일,2,FALSE), ""))))</f>
        <v/>
      </c>
      <c r="N1635" s="128"/>
      <c r="O1635" s="128" t="str">
        <f>IFERROR(VLOOKUP(N1635,연차지정일수,2,FALSE),"")</f>
        <v/>
      </c>
      <c r="P1635" s="143"/>
      <c r="Q1635" s="2"/>
    </row>
    <row r="1636">
      <c r="A1636" s="129">
        <v>45831.0</v>
      </c>
      <c r="B1636" s="129">
        <v>45805.0</v>
      </c>
      <c r="C1636" s="128">
        <v>2025.0</v>
      </c>
      <c r="D1636" s="128">
        <v>6.0</v>
      </c>
      <c r="E1636" s="128">
        <v>4.0</v>
      </c>
      <c r="F1636" s="128">
        <v>2025.0</v>
      </c>
      <c r="G1636" s="128">
        <v>6.0</v>
      </c>
      <c r="H1636" s="128">
        <v>23.0</v>
      </c>
      <c r="I1636" s="128" t="s">
        <v>83</v>
      </c>
      <c r="J1636" s="99"/>
      <c r="K1636" s="99"/>
      <c r="L1636" s="141" t="str">
        <f>IF(J1636-K1636=0,,IFERROR(K1636-J1636-휴게시간-VLOOKUP(A1636,지정휴게시간,2,FALSE),K1636-J1636-휴게시간))</f>
        <v/>
      </c>
      <c r="M1636" s="142" t="str">
        <f>IFERROR(VLOOKUP(Text(A1636,"m월 d일"),양력휴일,2,FALSE),IFERROR(VLOOKUP(Text(B1636,"m월 d일"),음력휴일,2,FALSE),IFERROR(VLOOKUP(A1636,양력지정휴일,2,FALSE), IFERROR(VLOOKUP(B1636,음력지정휴일,2,FALSE), ""))))</f>
        <v/>
      </c>
      <c r="N1636" s="128"/>
      <c r="O1636" s="128" t="str">
        <f>IFERROR(VLOOKUP(N1636,연차지정일수,2,FALSE),"")</f>
        <v/>
      </c>
      <c r="P1636" s="143"/>
      <c r="Q1636" s="2"/>
    </row>
    <row r="1637">
      <c r="A1637" s="129">
        <v>45832.0</v>
      </c>
      <c r="B1637" s="129">
        <v>45806.0</v>
      </c>
      <c r="C1637" s="128">
        <v>2025.0</v>
      </c>
      <c r="D1637" s="128">
        <v>6.0</v>
      </c>
      <c r="E1637" s="128">
        <v>4.0</v>
      </c>
      <c r="F1637" s="128">
        <v>2025.0</v>
      </c>
      <c r="G1637" s="128">
        <v>6.0</v>
      </c>
      <c r="H1637" s="128">
        <v>24.0</v>
      </c>
      <c r="I1637" s="128" t="s">
        <v>160</v>
      </c>
      <c r="J1637" s="99"/>
      <c r="K1637" s="99"/>
      <c r="L1637" s="141" t="str">
        <f>IF(J1637-K1637=0,,IFERROR(K1637-J1637-휴게시간-VLOOKUP(A1637,지정휴게시간,2,FALSE),K1637-J1637-휴게시간))</f>
        <v/>
      </c>
      <c r="M1637" s="142" t="str">
        <f>IFERROR(VLOOKUP(Text(A1637,"m월 d일"),양력휴일,2,FALSE),IFERROR(VLOOKUP(Text(B1637,"m월 d일"),음력휴일,2,FALSE),IFERROR(VLOOKUP(A1637,양력지정휴일,2,FALSE), IFERROR(VLOOKUP(B1637,음력지정휴일,2,FALSE), ""))))</f>
        <v/>
      </c>
      <c r="N1637" s="128"/>
      <c r="O1637" s="128" t="str">
        <f>IFERROR(VLOOKUP(N1637,연차지정일수,2,FALSE),"")</f>
        <v/>
      </c>
      <c r="P1637" s="143"/>
      <c r="Q1637" s="2"/>
    </row>
    <row r="1638">
      <c r="A1638" s="129">
        <v>45833.0</v>
      </c>
      <c r="B1638" s="129">
        <v>45809.0</v>
      </c>
      <c r="C1638" s="128">
        <v>2025.0</v>
      </c>
      <c r="D1638" s="128">
        <v>6.0</v>
      </c>
      <c r="E1638" s="128">
        <v>4.0</v>
      </c>
      <c r="F1638" s="128">
        <v>2025.0</v>
      </c>
      <c r="G1638" s="128">
        <v>6.0</v>
      </c>
      <c r="H1638" s="128">
        <v>25.0</v>
      </c>
      <c r="I1638" s="128" t="s">
        <v>161</v>
      </c>
      <c r="J1638" s="99"/>
      <c r="K1638" s="99"/>
      <c r="L1638" s="141" t="str">
        <f>IF(J1638-K1638=0,,IFERROR(K1638-J1638-휴게시간-VLOOKUP(A1638,지정휴게시간,2,FALSE),K1638-J1638-휴게시간))</f>
        <v/>
      </c>
      <c r="M1638" s="142" t="str">
        <f>IFERROR(VLOOKUP(Text(A1638,"m월 d일"),양력휴일,2,FALSE),IFERROR(VLOOKUP(Text(B1638,"m월 d일"),음력휴일,2,FALSE),IFERROR(VLOOKUP(A1638,양력지정휴일,2,FALSE), IFERROR(VLOOKUP(B1638,음력지정휴일,2,FALSE), ""))))</f>
        <v/>
      </c>
      <c r="N1638" s="128"/>
      <c r="O1638" s="128" t="str">
        <f>IFERROR(VLOOKUP(N1638,연차지정일수,2,FALSE),"")</f>
        <v/>
      </c>
      <c r="P1638" s="143"/>
      <c r="Q1638" s="2"/>
    </row>
    <row r="1639">
      <c r="A1639" s="129">
        <v>45834.0</v>
      </c>
      <c r="B1639" s="129">
        <v>45810.0</v>
      </c>
      <c r="C1639" s="128">
        <v>2025.0</v>
      </c>
      <c r="D1639" s="128">
        <v>6.0</v>
      </c>
      <c r="E1639" s="128">
        <v>4.0</v>
      </c>
      <c r="F1639" s="128">
        <v>2025.0</v>
      </c>
      <c r="G1639" s="128">
        <v>6.0</v>
      </c>
      <c r="H1639" s="128">
        <v>26.0</v>
      </c>
      <c r="I1639" s="128" t="s">
        <v>162</v>
      </c>
      <c r="J1639" s="99"/>
      <c r="K1639" s="99"/>
      <c r="L1639" s="141" t="str">
        <f>IF(J1639-K1639=0,,IFERROR(K1639-J1639-휴게시간-VLOOKUP(A1639,지정휴게시간,2,FALSE),K1639-J1639-휴게시간))</f>
        <v/>
      </c>
      <c r="M1639" s="142" t="str">
        <f>IFERROR(VLOOKUP(Text(A1639,"m월 d일"),양력휴일,2,FALSE),IFERROR(VLOOKUP(Text(B1639,"m월 d일"),음력휴일,2,FALSE),IFERROR(VLOOKUP(A1639,양력지정휴일,2,FALSE), IFERROR(VLOOKUP(B1639,음력지정휴일,2,FALSE), ""))))</f>
        <v/>
      </c>
      <c r="N1639" s="128"/>
      <c r="O1639" s="128" t="str">
        <f>IFERROR(VLOOKUP(N1639,연차지정일수,2,FALSE),"")</f>
        <v/>
      </c>
      <c r="P1639" s="143"/>
      <c r="Q1639" s="2"/>
    </row>
    <row r="1640">
      <c r="A1640" s="129">
        <v>45835.0</v>
      </c>
      <c r="B1640" s="129">
        <v>45811.0</v>
      </c>
      <c r="C1640" s="128">
        <v>2025.0</v>
      </c>
      <c r="D1640" s="128">
        <v>6.0</v>
      </c>
      <c r="E1640" s="128">
        <v>4.0</v>
      </c>
      <c r="F1640" s="128">
        <v>2025.0</v>
      </c>
      <c r="G1640" s="128">
        <v>6.0</v>
      </c>
      <c r="H1640" s="128">
        <v>27.0</v>
      </c>
      <c r="I1640" s="128" t="s">
        <v>158</v>
      </c>
      <c r="J1640" s="99"/>
      <c r="K1640" s="99"/>
      <c r="L1640" s="141" t="str">
        <f>IF(J1640-K1640=0,,IFERROR(K1640-J1640-휴게시간-VLOOKUP(A1640,지정휴게시간,2,FALSE),K1640-J1640-휴게시간))</f>
        <v/>
      </c>
      <c r="M1640" s="142" t="str">
        <f>IFERROR(VLOOKUP(Text(A1640,"m월 d일"),양력휴일,2,FALSE),IFERROR(VLOOKUP(Text(B1640,"m월 d일"),음력휴일,2,FALSE),IFERROR(VLOOKUP(A1640,양력지정휴일,2,FALSE), IFERROR(VLOOKUP(B1640,음력지정휴일,2,FALSE), ""))))</f>
        <v/>
      </c>
      <c r="N1640" s="128"/>
      <c r="O1640" s="128" t="str">
        <f>IFERROR(VLOOKUP(N1640,연차지정일수,2,FALSE),"")</f>
        <v/>
      </c>
      <c r="P1640" s="143"/>
      <c r="Q1640" s="2"/>
    </row>
    <row r="1641">
      <c r="A1641" s="129">
        <v>45836.0</v>
      </c>
      <c r="B1641" s="129">
        <v>45812.0</v>
      </c>
      <c r="C1641" s="128">
        <v>2025.0</v>
      </c>
      <c r="D1641" s="128">
        <v>6.0</v>
      </c>
      <c r="E1641" s="128">
        <v>4.0</v>
      </c>
      <c r="F1641" s="128">
        <v>2025.0</v>
      </c>
      <c r="G1641" s="128">
        <v>6.0</v>
      </c>
      <c r="H1641" s="128">
        <v>28.0</v>
      </c>
      <c r="I1641" s="128" t="s">
        <v>159</v>
      </c>
      <c r="J1641" s="99"/>
      <c r="K1641" s="99"/>
      <c r="L1641" s="141" t="str">
        <f>IF(J1641-K1641=0,,IFERROR(K1641-J1641-휴게시간-VLOOKUP(A1641,지정휴게시간,2,FALSE),K1641-J1641-휴게시간))</f>
        <v/>
      </c>
      <c r="M1641" s="142" t="str">
        <f>IFERROR(VLOOKUP(Text(A1641,"m월 d일"),양력휴일,2,FALSE),IFERROR(VLOOKUP(Text(B1641,"m월 d일"),음력휴일,2,FALSE),IFERROR(VLOOKUP(A1641,양력지정휴일,2,FALSE), IFERROR(VLOOKUP(B1641,음력지정휴일,2,FALSE), ""))))</f>
        <v/>
      </c>
      <c r="N1641" s="128"/>
      <c r="O1641" s="128" t="str">
        <f>IFERROR(VLOOKUP(N1641,연차지정일수,2,FALSE),"")</f>
        <v/>
      </c>
      <c r="P1641" s="143"/>
      <c r="Q1641" s="2"/>
    </row>
    <row r="1642">
      <c r="A1642" s="129">
        <v>45837.0</v>
      </c>
      <c r="B1642" s="129">
        <v>45813.0</v>
      </c>
      <c r="C1642" s="128">
        <v>2025.0</v>
      </c>
      <c r="D1642" s="128">
        <v>6.0</v>
      </c>
      <c r="E1642" s="128">
        <v>4.0</v>
      </c>
      <c r="F1642" s="128">
        <v>2025.0</v>
      </c>
      <c r="G1642" s="128">
        <v>6.0</v>
      </c>
      <c r="H1642" s="128">
        <v>29.0</v>
      </c>
      <c r="I1642" s="128" t="s">
        <v>156</v>
      </c>
      <c r="J1642" s="99"/>
      <c r="K1642" s="99"/>
      <c r="L1642" s="141" t="str">
        <f>IF(J1642-K1642=0,,IFERROR(K1642-J1642-휴게시간-VLOOKUP(A1642,지정휴게시간,2,FALSE),K1642-J1642-휴게시간))</f>
        <v/>
      </c>
      <c r="M1642" s="142" t="str">
        <f>IFERROR(VLOOKUP(Text(A1642,"m월 d일"),양력휴일,2,FALSE),IFERROR(VLOOKUP(Text(B1642,"m월 d일"),음력휴일,2,FALSE),IFERROR(VLOOKUP(A1642,양력지정휴일,2,FALSE), IFERROR(VLOOKUP(B1642,음력지정휴일,2,FALSE), ""))))</f>
        <v/>
      </c>
      <c r="N1642" s="128"/>
      <c r="O1642" s="128" t="str">
        <f>IFERROR(VLOOKUP(N1642,연차지정일수,2,FALSE),"")</f>
        <v/>
      </c>
      <c r="P1642" s="143"/>
      <c r="Q1642" s="2"/>
    </row>
    <row r="1643">
      <c r="A1643" s="129">
        <v>45838.0</v>
      </c>
      <c r="B1643" s="129">
        <v>45814.0</v>
      </c>
      <c r="C1643" s="128">
        <v>2025.0</v>
      </c>
      <c r="D1643" s="128">
        <v>6.0</v>
      </c>
      <c r="E1643" s="128">
        <v>5.0</v>
      </c>
      <c r="F1643" s="128">
        <v>2025.0</v>
      </c>
      <c r="G1643" s="128">
        <v>6.0</v>
      </c>
      <c r="H1643" s="128">
        <v>30.0</v>
      </c>
      <c r="I1643" s="128" t="s">
        <v>83</v>
      </c>
      <c r="J1643" s="99"/>
      <c r="K1643" s="99"/>
      <c r="L1643" s="141" t="str">
        <f>IF(J1643-K1643=0,,IFERROR(K1643-J1643-휴게시간-VLOOKUP(A1643,지정휴게시간,2,FALSE),K1643-J1643-휴게시간))</f>
        <v/>
      </c>
      <c r="M1643" s="142" t="str">
        <f>IFERROR(VLOOKUP(Text(A1643,"m월 d일"),양력휴일,2,FALSE),IFERROR(VLOOKUP(Text(B1643,"m월 d일"),음력휴일,2,FALSE),IFERROR(VLOOKUP(A1643,양력지정휴일,2,FALSE), IFERROR(VLOOKUP(B1643,음력지정휴일,2,FALSE), ""))))</f>
        <v/>
      </c>
      <c r="N1643" s="128"/>
      <c r="O1643" s="128" t="str">
        <f>IFERROR(VLOOKUP(N1643,연차지정일수,2,FALSE),"")</f>
        <v/>
      </c>
      <c r="P1643" s="143"/>
      <c r="Q1643" s="2"/>
    </row>
    <row r="1644">
      <c r="A1644" s="129">
        <v>45839.0</v>
      </c>
      <c r="B1644" s="129">
        <v>45815.0</v>
      </c>
      <c r="C1644" s="128">
        <v>2025.0</v>
      </c>
      <c r="D1644" s="128">
        <v>6.0</v>
      </c>
      <c r="E1644" s="128">
        <v>5.0</v>
      </c>
      <c r="F1644" s="128">
        <v>2025.0</v>
      </c>
      <c r="G1644" s="128">
        <v>7.0</v>
      </c>
      <c r="H1644" s="128">
        <v>1.0</v>
      </c>
      <c r="I1644" s="128" t="s">
        <v>160</v>
      </c>
      <c r="J1644" s="99"/>
      <c r="K1644" s="99"/>
      <c r="L1644" s="141" t="str">
        <f>IF(J1644-K1644=0,,IFERROR(K1644-J1644-휴게시간-VLOOKUP(A1644,지정휴게시간,2,FALSE),K1644-J1644-휴게시간))</f>
        <v/>
      </c>
      <c r="M1644" s="142" t="str">
        <f>IFERROR(VLOOKUP(Text(A1644,"m월 d일"),양력휴일,2,FALSE),IFERROR(VLOOKUP(Text(B1644,"m월 d일"),음력휴일,2,FALSE),IFERROR(VLOOKUP(A1644,양력지정휴일,2,FALSE), IFERROR(VLOOKUP(B1644,음력지정휴일,2,FALSE), ""))))</f>
        <v/>
      </c>
      <c r="N1644" s="128"/>
      <c r="O1644" s="128" t="str">
        <f>IFERROR(VLOOKUP(N1644,연차지정일수,2,FALSE),"")</f>
        <v/>
      </c>
      <c r="P1644" s="143"/>
      <c r="Q1644" s="2"/>
    </row>
    <row r="1645">
      <c r="A1645" s="129">
        <v>45840.0</v>
      </c>
      <c r="B1645" s="129">
        <v>45816.0</v>
      </c>
      <c r="C1645" s="128">
        <v>2025.0</v>
      </c>
      <c r="D1645" s="128">
        <v>6.0</v>
      </c>
      <c r="E1645" s="128">
        <v>5.0</v>
      </c>
      <c r="F1645" s="128">
        <v>2025.0</v>
      </c>
      <c r="G1645" s="128">
        <v>7.0</v>
      </c>
      <c r="H1645" s="128">
        <v>2.0</v>
      </c>
      <c r="I1645" s="128" t="s">
        <v>161</v>
      </c>
      <c r="J1645" s="99"/>
      <c r="K1645" s="99"/>
      <c r="L1645" s="141" t="str">
        <f>IF(J1645-K1645=0,,IFERROR(K1645-J1645-휴게시간-VLOOKUP(A1645,지정휴게시간,2,FALSE),K1645-J1645-휴게시간))</f>
        <v/>
      </c>
      <c r="M1645" s="142" t="str">
        <f>IFERROR(VLOOKUP(Text(A1645,"m월 d일"),양력휴일,2,FALSE),IFERROR(VLOOKUP(Text(B1645,"m월 d일"),음력휴일,2,FALSE),IFERROR(VLOOKUP(A1645,양력지정휴일,2,FALSE), IFERROR(VLOOKUP(B1645,음력지정휴일,2,FALSE), ""))))</f>
        <v/>
      </c>
      <c r="N1645" s="128"/>
      <c r="O1645" s="128" t="str">
        <f>IFERROR(VLOOKUP(N1645,연차지정일수,2,FALSE),"")</f>
        <v/>
      </c>
      <c r="P1645" s="143"/>
      <c r="Q1645" s="2"/>
    </row>
    <row r="1646">
      <c r="A1646" s="129">
        <v>45841.0</v>
      </c>
      <c r="B1646" s="129">
        <v>45817.0</v>
      </c>
      <c r="C1646" s="128">
        <v>2025.0</v>
      </c>
      <c r="D1646" s="128">
        <v>6.0</v>
      </c>
      <c r="E1646" s="128">
        <v>5.0</v>
      </c>
      <c r="F1646" s="128">
        <v>2025.0</v>
      </c>
      <c r="G1646" s="128">
        <v>7.0</v>
      </c>
      <c r="H1646" s="128">
        <v>3.0</v>
      </c>
      <c r="I1646" s="128" t="s">
        <v>162</v>
      </c>
      <c r="J1646" s="99"/>
      <c r="K1646" s="99"/>
      <c r="L1646" s="141" t="str">
        <f>IF(J1646-K1646=0,,IFERROR(K1646-J1646-휴게시간-VLOOKUP(A1646,지정휴게시간,2,FALSE),K1646-J1646-휴게시간))</f>
        <v/>
      </c>
      <c r="M1646" s="142" t="str">
        <f>IFERROR(VLOOKUP(Text(A1646,"m월 d일"),양력휴일,2,FALSE),IFERROR(VLOOKUP(Text(B1646,"m월 d일"),음력휴일,2,FALSE),IFERROR(VLOOKUP(A1646,양력지정휴일,2,FALSE), IFERROR(VLOOKUP(B1646,음력지정휴일,2,FALSE), ""))))</f>
        <v/>
      </c>
      <c r="N1646" s="128"/>
      <c r="O1646" s="128" t="str">
        <f>IFERROR(VLOOKUP(N1646,연차지정일수,2,FALSE),"")</f>
        <v/>
      </c>
      <c r="P1646" s="143"/>
      <c r="Q1646" s="2"/>
    </row>
    <row r="1647">
      <c r="A1647" s="129">
        <v>45842.0</v>
      </c>
      <c r="B1647" s="129">
        <v>45818.0</v>
      </c>
      <c r="C1647" s="128">
        <v>2025.0</v>
      </c>
      <c r="D1647" s="128">
        <v>6.0</v>
      </c>
      <c r="E1647" s="128">
        <v>5.0</v>
      </c>
      <c r="F1647" s="128">
        <v>2025.0</v>
      </c>
      <c r="G1647" s="128">
        <v>7.0</v>
      </c>
      <c r="H1647" s="128">
        <v>4.0</v>
      </c>
      <c r="I1647" s="128" t="s">
        <v>158</v>
      </c>
      <c r="J1647" s="99"/>
      <c r="K1647" s="99"/>
      <c r="L1647" s="141" t="str">
        <f>IF(J1647-K1647=0,,IFERROR(K1647-J1647-휴게시간-VLOOKUP(A1647,지정휴게시간,2,FALSE),K1647-J1647-휴게시간))</f>
        <v/>
      </c>
      <c r="M1647" s="142" t="str">
        <f>IFERROR(VLOOKUP(Text(A1647,"m월 d일"),양력휴일,2,FALSE),IFERROR(VLOOKUP(Text(B1647,"m월 d일"),음력휴일,2,FALSE),IFERROR(VLOOKUP(A1647,양력지정휴일,2,FALSE), IFERROR(VLOOKUP(B1647,음력지정휴일,2,FALSE), ""))))</f>
        <v/>
      </c>
      <c r="N1647" s="128"/>
      <c r="O1647" s="128" t="str">
        <f>IFERROR(VLOOKUP(N1647,연차지정일수,2,FALSE),"")</f>
        <v/>
      </c>
      <c r="P1647" s="143"/>
      <c r="Q1647" s="2"/>
    </row>
    <row r="1648">
      <c r="A1648" s="129">
        <v>45843.0</v>
      </c>
      <c r="B1648" s="129">
        <v>45819.0</v>
      </c>
      <c r="C1648" s="128">
        <v>2025.0</v>
      </c>
      <c r="D1648" s="128">
        <v>6.0</v>
      </c>
      <c r="E1648" s="128">
        <v>5.0</v>
      </c>
      <c r="F1648" s="128">
        <v>2025.0</v>
      </c>
      <c r="G1648" s="128">
        <v>7.0</v>
      </c>
      <c r="H1648" s="128">
        <v>5.0</v>
      </c>
      <c r="I1648" s="128" t="s">
        <v>159</v>
      </c>
      <c r="J1648" s="99"/>
      <c r="K1648" s="99"/>
      <c r="L1648" s="141" t="str">
        <f>IF(J1648-K1648=0,,IFERROR(K1648-J1648-휴게시간-VLOOKUP(A1648,지정휴게시간,2,FALSE),K1648-J1648-휴게시간))</f>
        <v/>
      </c>
      <c r="M1648" s="142" t="str">
        <f>IFERROR(VLOOKUP(Text(A1648,"m월 d일"),양력휴일,2,FALSE),IFERROR(VLOOKUP(Text(B1648,"m월 d일"),음력휴일,2,FALSE),IFERROR(VLOOKUP(A1648,양력지정휴일,2,FALSE), IFERROR(VLOOKUP(B1648,음력지정휴일,2,FALSE), ""))))</f>
        <v/>
      </c>
      <c r="N1648" s="128"/>
      <c r="O1648" s="128" t="str">
        <f>IFERROR(VLOOKUP(N1648,연차지정일수,2,FALSE),"")</f>
        <v/>
      </c>
      <c r="P1648" s="143"/>
      <c r="Q1648" s="2"/>
    </row>
    <row r="1649">
      <c r="A1649" s="129">
        <v>45844.0</v>
      </c>
      <c r="B1649" s="129">
        <v>45820.0</v>
      </c>
      <c r="C1649" s="128">
        <v>2025.0</v>
      </c>
      <c r="D1649" s="128">
        <v>6.0</v>
      </c>
      <c r="E1649" s="128">
        <v>5.0</v>
      </c>
      <c r="F1649" s="128">
        <v>2025.0</v>
      </c>
      <c r="G1649" s="128">
        <v>7.0</v>
      </c>
      <c r="H1649" s="128">
        <v>6.0</v>
      </c>
      <c r="I1649" s="128" t="s">
        <v>156</v>
      </c>
      <c r="J1649" s="99"/>
      <c r="K1649" s="99"/>
      <c r="L1649" s="141" t="str">
        <f>IF(J1649-K1649=0,,IFERROR(K1649-J1649-휴게시간-VLOOKUP(A1649,지정휴게시간,2,FALSE),K1649-J1649-휴게시간))</f>
        <v/>
      </c>
      <c r="M1649" s="142" t="str">
        <f>IFERROR(VLOOKUP(Text(A1649,"m월 d일"),양력휴일,2,FALSE),IFERROR(VLOOKUP(Text(B1649,"m월 d일"),음력휴일,2,FALSE),IFERROR(VLOOKUP(A1649,양력지정휴일,2,FALSE), IFERROR(VLOOKUP(B1649,음력지정휴일,2,FALSE), ""))))</f>
        <v/>
      </c>
      <c r="N1649" s="128"/>
      <c r="O1649" s="128" t="str">
        <f>IFERROR(VLOOKUP(N1649,연차지정일수,2,FALSE),"")</f>
        <v/>
      </c>
      <c r="P1649" s="143"/>
      <c r="Q1649" s="2"/>
    </row>
    <row r="1650">
      <c r="A1650" s="129">
        <v>45845.0</v>
      </c>
      <c r="B1650" s="129">
        <v>45821.0</v>
      </c>
      <c r="C1650" s="128">
        <v>2025.0</v>
      </c>
      <c r="D1650" s="128">
        <v>7.0</v>
      </c>
      <c r="E1650" s="128">
        <v>1.0</v>
      </c>
      <c r="F1650" s="128">
        <v>2025.0</v>
      </c>
      <c r="G1650" s="128">
        <v>7.0</v>
      </c>
      <c r="H1650" s="128">
        <v>7.0</v>
      </c>
      <c r="I1650" s="128" t="s">
        <v>83</v>
      </c>
      <c r="J1650" s="99"/>
      <c r="K1650" s="99"/>
      <c r="L1650" s="141" t="str">
        <f>IF(J1650-K1650=0,,IFERROR(K1650-J1650-휴게시간-VLOOKUP(A1650,지정휴게시간,2,FALSE),K1650-J1650-휴게시간))</f>
        <v/>
      </c>
      <c r="M1650" s="142" t="str">
        <f>IFERROR(VLOOKUP(Text(A1650,"m월 d일"),양력휴일,2,FALSE),IFERROR(VLOOKUP(Text(B1650,"m월 d일"),음력휴일,2,FALSE),IFERROR(VLOOKUP(A1650,양력지정휴일,2,FALSE), IFERROR(VLOOKUP(B1650,음력지정휴일,2,FALSE), ""))))</f>
        <v/>
      </c>
      <c r="N1650" s="128"/>
      <c r="O1650" s="128" t="str">
        <f>IFERROR(VLOOKUP(N1650,연차지정일수,2,FALSE),"")</f>
        <v/>
      </c>
      <c r="P1650" s="143"/>
      <c r="Q1650" s="2"/>
    </row>
    <row r="1651">
      <c r="A1651" s="129">
        <v>45846.0</v>
      </c>
      <c r="B1651" s="129">
        <v>45822.0</v>
      </c>
      <c r="C1651" s="128">
        <v>2025.0</v>
      </c>
      <c r="D1651" s="128">
        <v>7.0</v>
      </c>
      <c r="E1651" s="128">
        <v>1.0</v>
      </c>
      <c r="F1651" s="128">
        <v>2025.0</v>
      </c>
      <c r="G1651" s="128">
        <v>7.0</v>
      </c>
      <c r="H1651" s="128">
        <v>8.0</v>
      </c>
      <c r="I1651" s="128" t="s">
        <v>160</v>
      </c>
      <c r="J1651" s="99"/>
      <c r="K1651" s="99"/>
      <c r="L1651" s="141" t="str">
        <f>IF(J1651-K1651=0,,IFERROR(K1651-J1651-휴게시간-VLOOKUP(A1651,지정휴게시간,2,FALSE),K1651-J1651-휴게시간))</f>
        <v/>
      </c>
      <c r="M1651" s="142" t="str">
        <f>IFERROR(VLOOKUP(Text(A1651,"m월 d일"),양력휴일,2,FALSE),IFERROR(VLOOKUP(Text(B1651,"m월 d일"),음력휴일,2,FALSE),IFERROR(VLOOKUP(A1651,양력지정휴일,2,FALSE), IFERROR(VLOOKUP(B1651,음력지정휴일,2,FALSE), ""))))</f>
        <v/>
      </c>
      <c r="N1651" s="128"/>
      <c r="O1651" s="128" t="str">
        <f>IFERROR(VLOOKUP(N1651,연차지정일수,2,FALSE),"")</f>
        <v/>
      </c>
      <c r="P1651" s="143"/>
      <c r="Q1651" s="2"/>
    </row>
    <row r="1652">
      <c r="A1652" s="129">
        <v>45847.0</v>
      </c>
      <c r="B1652" s="129">
        <v>45823.0</v>
      </c>
      <c r="C1652" s="128">
        <v>2025.0</v>
      </c>
      <c r="D1652" s="128">
        <v>7.0</v>
      </c>
      <c r="E1652" s="128">
        <v>1.0</v>
      </c>
      <c r="F1652" s="128">
        <v>2025.0</v>
      </c>
      <c r="G1652" s="128">
        <v>7.0</v>
      </c>
      <c r="H1652" s="128">
        <v>9.0</v>
      </c>
      <c r="I1652" s="128" t="s">
        <v>161</v>
      </c>
      <c r="J1652" s="99"/>
      <c r="K1652" s="99"/>
      <c r="L1652" s="141" t="str">
        <f>IF(J1652-K1652=0,,IFERROR(K1652-J1652-휴게시간-VLOOKUP(A1652,지정휴게시간,2,FALSE),K1652-J1652-휴게시간))</f>
        <v/>
      </c>
      <c r="M1652" s="142" t="str">
        <f>IFERROR(VLOOKUP(Text(A1652,"m월 d일"),양력휴일,2,FALSE),IFERROR(VLOOKUP(Text(B1652,"m월 d일"),음력휴일,2,FALSE),IFERROR(VLOOKUP(A1652,양력지정휴일,2,FALSE), IFERROR(VLOOKUP(B1652,음력지정휴일,2,FALSE), ""))))</f>
        <v/>
      </c>
      <c r="N1652" s="128"/>
      <c r="O1652" s="128" t="str">
        <f>IFERROR(VLOOKUP(N1652,연차지정일수,2,FALSE),"")</f>
        <v/>
      </c>
      <c r="P1652" s="143"/>
      <c r="Q1652" s="2"/>
    </row>
    <row r="1653">
      <c r="A1653" s="129">
        <v>45848.0</v>
      </c>
      <c r="B1653" s="129">
        <v>45824.0</v>
      </c>
      <c r="C1653" s="128">
        <v>2025.0</v>
      </c>
      <c r="D1653" s="128">
        <v>7.0</v>
      </c>
      <c r="E1653" s="128">
        <v>1.0</v>
      </c>
      <c r="F1653" s="128">
        <v>2025.0</v>
      </c>
      <c r="G1653" s="128">
        <v>7.0</v>
      </c>
      <c r="H1653" s="128">
        <v>10.0</v>
      </c>
      <c r="I1653" s="128" t="s">
        <v>162</v>
      </c>
      <c r="J1653" s="99"/>
      <c r="K1653" s="99"/>
      <c r="L1653" s="141" t="str">
        <f>IF(J1653-K1653=0,,IFERROR(K1653-J1653-휴게시간-VLOOKUP(A1653,지정휴게시간,2,FALSE),K1653-J1653-휴게시간))</f>
        <v/>
      </c>
      <c r="M1653" s="142" t="str">
        <f>IFERROR(VLOOKUP(Text(A1653,"m월 d일"),양력휴일,2,FALSE),IFERROR(VLOOKUP(Text(B1653,"m월 d일"),음력휴일,2,FALSE),IFERROR(VLOOKUP(A1653,양력지정휴일,2,FALSE), IFERROR(VLOOKUP(B1653,음력지정휴일,2,FALSE), ""))))</f>
        <v/>
      </c>
      <c r="N1653" s="128"/>
      <c r="O1653" s="128" t="str">
        <f>IFERROR(VLOOKUP(N1653,연차지정일수,2,FALSE),"")</f>
        <v/>
      </c>
      <c r="P1653" s="143"/>
      <c r="Q1653" s="2"/>
    </row>
    <row r="1654">
      <c r="A1654" s="129">
        <v>45849.0</v>
      </c>
      <c r="B1654" s="129">
        <v>45825.0</v>
      </c>
      <c r="C1654" s="128">
        <v>2025.0</v>
      </c>
      <c r="D1654" s="128">
        <v>7.0</v>
      </c>
      <c r="E1654" s="128">
        <v>1.0</v>
      </c>
      <c r="F1654" s="128">
        <v>2025.0</v>
      </c>
      <c r="G1654" s="128">
        <v>7.0</v>
      </c>
      <c r="H1654" s="128">
        <v>11.0</v>
      </c>
      <c r="I1654" s="128" t="s">
        <v>158</v>
      </c>
      <c r="J1654" s="99"/>
      <c r="K1654" s="99"/>
      <c r="L1654" s="141" t="str">
        <f>IF(J1654-K1654=0,,IFERROR(K1654-J1654-휴게시간-VLOOKUP(A1654,지정휴게시간,2,FALSE),K1654-J1654-휴게시간))</f>
        <v/>
      </c>
      <c r="M1654" s="142" t="str">
        <f>IFERROR(VLOOKUP(Text(A1654,"m월 d일"),양력휴일,2,FALSE),IFERROR(VLOOKUP(Text(B1654,"m월 d일"),음력휴일,2,FALSE),IFERROR(VLOOKUP(A1654,양력지정휴일,2,FALSE), IFERROR(VLOOKUP(B1654,음력지정휴일,2,FALSE), ""))))</f>
        <v/>
      </c>
      <c r="N1654" s="128"/>
      <c r="O1654" s="128" t="str">
        <f>IFERROR(VLOOKUP(N1654,연차지정일수,2,FALSE),"")</f>
        <v/>
      </c>
      <c r="P1654" s="143"/>
      <c r="Q1654" s="2"/>
    </row>
    <row r="1655">
      <c r="A1655" s="129">
        <v>45850.0</v>
      </c>
      <c r="B1655" s="129">
        <v>45826.0</v>
      </c>
      <c r="C1655" s="128">
        <v>2025.0</v>
      </c>
      <c r="D1655" s="128">
        <v>7.0</v>
      </c>
      <c r="E1655" s="128">
        <v>1.0</v>
      </c>
      <c r="F1655" s="128">
        <v>2025.0</v>
      </c>
      <c r="G1655" s="128">
        <v>7.0</v>
      </c>
      <c r="H1655" s="128">
        <v>12.0</v>
      </c>
      <c r="I1655" s="128" t="s">
        <v>159</v>
      </c>
      <c r="J1655" s="99"/>
      <c r="K1655" s="99"/>
      <c r="L1655" s="141" t="str">
        <f>IF(J1655-K1655=0,,IFERROR(K1655-J1655-휴게시간-VLOOKUP(A1655,지정휴게시간,2,FALSE),K1655-J1655-휴게시간))</f>
        <v/>
      </c>
      <c r="M1655" s="142" t="str">
        <f>IFERROR(VLOOKUP(Text(A1655,"m월 d일"),양력휴일,2,FALSE),IFERROR(VLOOKUP(Text(B1655,"m월 d일"),음력휴일,2,FALSE),IFERROR(VLOOKUP(A1655,양력지정휴일,2,FALSE), IFERROR(VLOOKUP(B1655,음력지정휴일,2,FALSE), ""))))</f>
        <v/>
      </c>
      <c r="N1655" s="128"/>
      <c r="O1655" s="128" t="str">
        <f>IFERROR(VLOOKUP(N1655,연차지정일수,2,FALSE),"")</f>
        <v/>
      </c>
      <c r="P1655" s="143"/>
      <c r="Q1655" s="2"/>
    </row>
    <row r="1656">
      <c r="A1656" s="129">
        <v>45851.0</v>
      </c>
      <c r="B1656" s="129">
        <v>45827.0</v>
      </c>
      <c r="C1656" s="128">
        <v>2025.0</v>
      </c>
      <c r="D1656" s="128">
        <v>7.0</v>
      </c>
      <c r="E1656" s="128">
        <v>1.0</v>
      </c>
      <c r="F1656" s="128">
        <v>2025.0</v>
      </c>
      <c r="G1656" s="128">
        <v>7.0</v>
      </c>
      <c r="H1656" s="128">
        <v>13.0</v>
      </c>
      <c r="I1656" s="128" t="s">
        <v>156</v>
      </c>
      <c r="J1656" s="99"/>
      <c r="K1656" s="99"/>
      <c r="L1656" s="141" t="str">
        <f>IF(J1656-K1656=0,,IFERROR(K1656-J1656-휴게시간-VLOOKUP(A1656,지정휴게시간,2,FALSE),K1656-J1656-휴게시간))</f>
        <v/>
      </c>
      <c r="M1656" s="142" t="str">
        <f>IFERROR(VLOOKUP(Text(A1656,"m월 d일"),양력휴일,2,FALSE),IFERROR(VLOOKUP(Text(B1656,"m월 d일"),음력휴일,2,FALSE),IFERROR(VLOOKUP(A1656,양력지정휴일,2,FALSE), IFERROR(VLOOKUP(B1656,음력지정휴일,2,FALSE), ""))))</f>
        <v/>
      </c>
      <c r="N1656" s="128"/>
      <c r="O1656" s="128" t="str">
        <f>IFERROR(VLOOKUP(N1656,연차지정일수,2,FALSE),"")</f>
        <v/>
      </c>
      <c r="P1656" s="143"/>
      <c r="Q1656" s="2"/>
    </row>
    <row r="1657">
      <c r="A1657" s="129">
        <v>45852.0</v>
      </c>
      <c r="B1657" s="129">
        <v>45828.0</v>
      </c>
      <c r="C1657" s="128">
        <v>2025.0</v>
      </c>
      <c r="D1657" s="128">
        <v>7.0</v>
      </c>
      <c r="E1657" s="128">
        <v>2.0</v>
      </c>
      <c r="F1657" s="128">
        <v>2025.0</v>
      </c>
      <c r="G1657" s="128">
        <v>7.0</v>
      </c>
      <c r="H1657" s="128">
        <v>14.0</v>
      </c>
      <c r="I1657" s="128" t="s">
        <v>83</v>
      </c>
      <c r="J1657" s="99"/>
      <c r="K1657" s="99"/>
      <c r="L1657" s="141" t="str">
        <f>IF(J1657-K1657=0,,IFERROR(K1657-J1657-휴게시간-VLOOKUP(A1657,지정휴게시간,2,FALSE),K1657-J1657-휴게시간))</f>
        <v/>
      </c>
      <c r="M1657" s="142" t="str">
        <f>IFERROR(VLOOKUP(Text(A1657,"m월 d일"),양력휴일,2,FALSE),IFERROR(VLOOKUP(Text(B1657,"m월 d일"),음력휴일,2,FALSE),IFERROR(VLOOKUP(A1657,양력지정휴일,2,FALSE), IFERROR(VLOOKUP(B1657,음력지정휴일,2,FALSE), ""))))</f>
        <v/>
      </c>
      <c r="N1657" s="128"/>
      <c r="O1657" s="128" t="str">
        <f>IFERROR(VLOOKUP(N1657,연차지정일수,2,FALSE),"")</f>
        <v/>
      </c>
      <c r="P1657" s="143"/>
      <c r="Q1657" s="2"/>
    </row>
    <row r="1658">
      <c r="A1658" s="129">
        <v>45853.0</v>
      </c>
      <c r="B1658" s="129">
        <v>45829.0</v>
      </c>
      <c r="C1658" s="128">
        <v>2025.0</v>
      </c>
      <c r="D1658" s="128">
        <v>7.0</v>
      </c>
      <c r="E1658" s="128">
        <v>2.0</v>
      </c>
      <c r="F1658" s="128">
        <v>2025.0</v>
      </c>
      <c r="G1658" s="128">
        <v>7.0</v>
      </c>
      <c r="H1658" s="128">
        <v>15.0</v>
      </c>
      <c r="I1658" s="128" t="s">
        <v>160</v>
      </c>
      <c r="J1658" s="99"/>
      <c r="K1658" s="99"/>
      <c r="L1658" s="141" t="str">
        <f>IF(J1658-K1658=0,,IFERROR(K1658-J1658-휴게시간-VLOOKUP(A1658,지정휴게시간,2,FALSE),K1658-J1658-휴게시간))</f>
        <v/>
      </c>
      <c r="M1658" s="142" t="str">
        <f>IFERROR(VLOOKUP(Text(A1658,"m월 d일"),양력휴일,2,FALSE),IFERROR(VLOOKUP(Text(B1658,"m월 d일"),음력휴일,2,FALSE),IFERROR(VLOOKUP(A1658,양력지정휴일,2,FALSE), IFERROR(VLOOKUP(B1658,음력지정휴일,2,FALSE), ""))))</f>
        <v/>
      </c>
      <c r="N1658" s="128"/>
      <c r="O1658" s="128" t="str">
        <f>IFERROR(VLOOKUP(N1658,연차지정일수,2,FALSE),"")</f>
        <v/>
      </c>
      <c r="P1658" s="143"/>
      <c r="Q1658" s="2"/>
    </row>
    <row r="1659">
      <c r="A1659" s="129">
        <v>45854.0</v>
      </c>
      <c r="B1659" s="129">
        <v>45830.0</v>
      </c>
      <c r="C1659" s="128">
        <v>2025.0</v>
      </c>
      <c r="D1659" s="128">
        <v>7.0</v>
      </c>
      <c r="E1659" s="128">
        <v>2.0</v>
      </c>
      <c r="F1659" s="128">
        <v>2025.0</v>
      </c>
      <c r="G1659" s="128">
        <v>7.0</v>
      </c>
      <c r="H1659" s="128">
        <v>16.0</v>
      </c>
      <c r="I1659" s="128" t="s">
        <v>161</v>
      </c>
      <c r="J1659" s="99"/>
      <c r="K1659" s="99"/>
      <c r="L1659" s="141" t="str">
        <f>IF(J1659-K1659=0,,IFERROR(K1659-J1659-휴게시간-VLOOKUP(A1659,지정휴게시간,2,FALSE),K1659-J1659-휴게시간))</f>
        <v/>
      </c>
      <c r="M1659" s="142" t="str">
        <f>IFERROR(VLOOKUP(Text(A1659,"m월 d일"),양력휴일,2,FALSE),IFERROR(VLOOKUP(Text(B1659,"m월 d일"),음력휴일,2,FALSE),IFERROR(VLOOKUP(A1659,양력지정휴일,2,FALSE), IFERROR(VLOOKUP(B1659,음력지정휴일,2,FALSE), ""))))</f>
        <v/>
      </c>
      <c r="N1659" s="128"/>
      <c r="O1659" s="128" t="str">
        <f>IFERROR(VLOOKUP(N1659,연차지정일수,2,FALSE),"")</f>
        <v/>
      </c>
      <c r="P1659" s="143"/>
      <c r="Q1659" s="2"/>
    </row>
    <row r="1660">
      <c r="A1660" s="129">
        <v>45855.0</v>
      </c>
      <c r="B1660" s="129">
        <v>45831.0</v>
      </c>
      <c r="C1660" s="128">
        <v>2025.0</v>
      </c>
      <c r="D1660" s="128">
        <v>7.0</v>
      </c>
      <c r="E1660" s="128">
        <v>2.0</v>
      </c>
      <c r="F1660" s="128">
        <v>2025.0</v>
      </c>
      <c r="G1660" s="128">
        <v>7.0</v>
      </c>
      <c r="H1660" s="128">
        <v>17.0</v>
      </c>
      <c r="I1660" s="128" t="s">
        <v>162</v>
      </c>
      <c r="J1660" s="99"/>
      <c r="K1660" s="99"/>
      <c r="L1660" s="141" t="str">
        <f>IF(J1660-K1660=0,,IFERROR(K1660-J1660-휴게시간-VLOOKUP(A1660,지정휴게시간,2,FALSE),K1660-J1660-휴게시간))</f>
        <v/>
      </c>
      <c r="M1660" s="142" t="str">
        <f>IFERROR(VLOOKUP(Text(A1660,"m월 d일"),양력휴일,2,FALSE),IFERROR(VLOOKUP(Text(B1660,"m월 d일"),음력휴일,2,FALSE),IFERROR(VLOOKUP(A1660,양력지정휴일,2,FALSE), IFERROR(VLOOKUP(B1660,음력지정휴일,2,FALSE), ""))))</f>
        <v/>
      </c>
      <c r="N1660" s="128"/>
      <c r="O1660" s="128" t="str">
        <f>IFERROR(VLOOKUP(N1660,연차지정일수,2,FALSE),"")</f>
        <v/>
      </c>
      <c r="P1660" s="143"/>
      <c r="Q1660" s="2"/>
    </row>
    <row r="1661">
      <c r="A1661" s="129">
        <v>45856.0</v>
      </c>
      <c r="B1661" s="129">
        <v>45832.0</v>
      </c>
      <c r="C1661" s="128">
        <v>2025.0</v>
      </c>
      <c r="D1661" s="128">
        <v>7.0</v>
      </c>
      <c r="E1661" s="128">
        <v>2.0</v>
      </c>
      <c r="F1661" s="128">
        <v>2025.0</v>
      </c>
      <c r="G1661" s="128">
        <v>7.0</v>
      </c>
      <c r="H1661" s="128">
        <v>18.0</v>
      </c>
      <c r="I1661" s="128" t="s">
        <v>158</v>
      </c>
      <c r="J1661" s="99"/>
      <c r="K1661" s="99"/>
      <c r="L1661" s="141" t="str">
        <f>IF(J1661-K1661=0,,IFERROR(K1661-J1661-휴게시간-VLOOKUP(A1661,지정휴게시간,2,FALSE),K1661-J1661-휴게시간))</f>
        <v/>
      </c>
      <c r="M1661" s="142" t="str">
        <f>IFERROR(VLOOKUP(Text(A1661,"m월 d일"),양력휴일,2,FALSE),IFERROR(VLOOKUP(Text(B1661,"m월 d일"),음력휴일,2,FALSE),IFERROR(VLOOKUP(A1661,양력지정휴일,2,FALSE), IFERROR(VLOOKUP(B1661,음력지정휴일,2,FALSE), ""))))</f>
        <v/>
      </c>
      <c r="N1661" s="128"/>
      <c r="O1661" s="128" t="str">
        <f>IFERROR(VLOOKUP(N1661,연차지정일수,2,FALSE),"")</f>
        <v/>
      </c>
      <c r="P1661" s="143"/>
      <c r="Q1661" s="2"/>
    </row>
    <row r="1662">
      <c r="A1662" s="129">
        <v>45857.0</v>
      </c>
      <c r="B1662" s="129">
        <v>45833.0</v>
      </c>
      <c r="C1662" s="128">
        <v>2025.0</v>
      </c>
      <c r="D1662" s="128">
        <v>7.0</v>
      </c>
      <c r="E1662" s="128">
        <v>2.0</v>
      </c>
      <c r="F1662" s="128">
        <v>2025.0</v>
      </c>
      <c r="G1662" s="128">
        <v>7.0</v>
      </c>
      <c r="H1662" s="128">
        <v>19.0</v>
      </c>
      <c r="I1662" s="128" t="s">
        <v>159</v>
      </c>
      <c r="J1662" s="99"/>
      <c r="K1662" s="99"/>
      <c r="L1662" s="141" t="str">
        <f>IF(J1662-K1662=0,,IFERROR(K1662-J1662-휴게시간-VLOOKUP(A1662,지정휴게시간,2,FALSE),K1662-J1662-휴게시간))</f>
        <v/>
      </c>
      <c r="M1662" s="142" t="str">
        <f>IFERROR(VLOOKUP(Text(A1662,"m월 d일"),양력휴일,2,FALSE),IFERROR(VLOOKUP(Text(B1662,"m월 d일"),음력휴일,2,FALSE),IFERROR(VLOOKUP(A1662,양력지정휴일,2,FALSE), IFERROR(VLOOKUP(B1662,음력지정휴일,2,FALSE), ""))))</f>
        <v/>
      </c>
      <c r="N1662" s="128"/>
      <c r="O1662" s="128" t="str">
        <f>IFERROR(VLOOKUP(N1662,연차지정일수,2,FALSE),"")</f>
        <v/>
      </c>
      <c r="P1662" s="143"/>
      <c r="Q1662" s="2"/>
    </row>
    <row r="1663">
      <c r="A1663" s="129">
        <v>45858.0</v>
      </c>
      <c r="B1663" s="129">
        <v>45834.0</v>
      </c>
      <c r="C1663" s="128">
        <v>2025.0</v>
      </c>
      <c r="D1663" s="128">
        <v>7.0</v>
      </c>
      <c r="E1663" s="128">
        <v>2.0</v>
      </c>
      <c r="F1663" s="128">
        <v>2025.0</v>
      </c>
      <c r="G1663" s="128">
        <v>7.0</v>
      </c>
      <c r="H1663" s="128">
        <v>20.0</v>
      </c>
      <c r="I1663" s="128" t="s">
        <v>156</v>
      </c>
      <c r="J1663" s="99"/>
      <c r="K1663" s="99"/>
      <c r="L1663" s="141" t="str">
        <f>IF(J1663-K1663=0,,IFERROR(K1663-J1663-휴게시간-VLOOKUP(A1663,지정휴게시간,2,FALSE),K1663-J1663-휴게시간))</f>
        <v/>
      </c>
      <c r="M1663" s="142" t="str">
        <f>IFERROR(VLOOKUP(Text(A1663,"m월 d일"),양력휴일,2,FALSE),IFERROR(VLOOKUP(Text(B1663,"m월 d일"),음력휴일,2,FALSE),IFERROR(VLOOKUP(A1663,양력지정휴일,2,FALSE), IFERROR(VLOOKUP(B1663,음력지정휴일,2,FALSE), ""))))</f>
        <v/>
      </c>
      <c r="N1663" s="128"/>
      <c r="O1663" s="128" t="str">
        <f>IFERROR(VLOOKUP(N1663,연차지정일수,2,FALSE),"")</f>
        <v/>
      </c>
      <c r="P1663" s="143"/>
      <c r="Q1663" s="2"/>
    </row>
    <row r="1664">
      <c r="A1664" s="129">
        <v>45859.0</v>
      </c>
      <c r="B1664" s="129">
        <v>45835.0</v>
      </c>
      <c r="C1664" s="128">
        <v>2025.0</v>
      </c>
      <c r="D1664" s="128">
        <v>7.0</v>
      </c>
      <c r="E1664" s="128">
        <v>3.0</v>
      </c>
      <c r="F1664" s="128">
        <v>2025.0</v>
      </c>
      <c r="G1664" s="128">
        <v>7.0</v>
      </c>
      <c r="H1664" s="128">
        <v>21.0</v>
      </c>
      <c r="I1664" s="128" t="s">
        <v>83</v>
      </c>
      <c r="J1664" s="99"/>
      <c r="K1664" s="99"/>
      <c r="L1664" s="141" t="str">
        <f>IF(J1664-K1664=0,,IFERROR(K1664-J1664-휴게시간-VLOOKUP(A1664,지정휴게시간,2,FALSE),K1664-J1664-휴게시간))</f>
        <v/>
      </c>
      <c r="M1664" s="142" t="str">
        <f>IFERROR(VLOOKUP(Text(A1664,"m월 d일"),양력휴일,2,FALSE),IFERROR(VLOOKUP(Text(B1664,"m월 d일"),음력휴일,2,FALSE),IFERROR(VLOOKUP(A1664,양력지정휴일,2,FALSE), IFERROR(VLOOKUP(B1664,음력지정휴일,2,FALSE), ""))))</f>
        <v/>
      </c>
      <c r="N1664" s="128"/>
      <c r="O1664" s="128" t="str">
        <f>IFERROR(VLOOKUP(N1664,연차지정일수,2,FALSE),"")</f>
        <v/>
      </c>
      <c r="P1664" s="143"/>
      <c r="Q1664" s="2"/>
    </row>
    <row r="1665">
      <c r="A1665" s="129">
        <v>45860.0</v>
      </c>
      <c r="B1665" s="129">
        <v>45836.0</v>
      </c>
      <c r="C1665" s="128">
        <v>2025.0</v>
      </c>
      <c r="D1665" s="128">
        <v>7.0</v>
      </c>
      <c r="E1665" s="128">
        <v>3.0</v>
      </c>
      <c r="F1665" s="128">
        <v>2025.0</v>
      </c>
      <c r="G1665" s="128">
        <v>7.0</v>
      </c>
      <c r="H1665" s="128">
        <v>22.0</v>
      </c>
      <c r="I1665" s="128" t="s">
        <v>160</v>
      </c>
      <c r="J1665" s="99"/>
      <c r="K1665" s="99"/>
      <c r="L1665" s="141" t="str">
        <f>IF(J1665-K1665=0,,IFERROR(K1665-J1665-휴게시간-VLOOKUP(A1665,지정휴게시간,2,FALSE),K1665-J1665-휴게시간))</f>
        <v/>
      </c>
      <c r="M1665" s="142" t="str">
        <f>IFERROR(VLOOKUP(Text(A1665,"m월 d일"),양력휴일,2,FALSE),IFERROR(VLOOKUP(Text(B1665,"m월 d일"),음력휴일,2,FALSE),IFERROR(VLOOKUP(A1665,양력지정휴일,2,FALSE), IFERROR(VLOOKUP(B1665,음력지정휴일,2,FALSE), ""))))</f>
        <v/>
      </c>
      <c r="N1665" s="128"/>
      <c r="O1665" s="128" t="str">
        <f>IFERROR(VLOOKUP(N1665,연차지정일수,2,FALSE),"")</f>
        <v/>
      </c>
      <c r="P1665" s="143"/>
      <c r="Q1665" s="2"/>
    </row>
    <row r="1666">
      <c r="A1666" s="129">
        <v>45861.0</v>
      </c>
      <c r="B1666" s="129">
        <v>45837.0</v>
      </c>
      <c r="C1666" s="128">
        <v>2025.0</v>
      </c>
      <c r="D1666" s="128">
        <v>7.0</v>
      </c>
      <c r="E1666" s="128">
        <v>3.0</v>
      </c>
      <c r="F1666" s="128">
        <v>2025.0</v>
      </c>
      <c r="G1666" s="128">
        <v>7.0</v>
      </c>
      <c r="H1666" s="128">
        <v>23.0</v>
      </c>
      <c r="I1666" s="128" t="s">
        <v>161</v>
      </c>
      <c r="J1666" s="99"/>
      <c r="K1666" s="99"/>
      <c r="L1666" s="141" t="str">
        <f>IF(J1666-K1666=0,,IFERROR(K1666-J1666-휴게시간-VLOOKUP(A1666,지정휴게시간,2,FALSE),K1666-J1666-휴게시간))</f>
        <v/>
      </c>
      <c r="M1666" s="142" t="str">
        <f>IFERROR(VLOOKUP(Text(A1666,"m월 d일"),양력휴일,2,FALSE),IFERROR(VLOOKUP(Text(B1666,"m월 d일"),음력휴일,2,FALSE),IFERROR(VLOOKUP(A1666,양력지정휴일,2,FALSE), IFERROR(VLOOKUP(B1666,음력지정휴일,2,FALSE), ""))))</f>
        <v/>
      </c>
      <c r="N1666" s="128"/>
      <c r="O1666" s="128" t="str">
        <f>IFERROR(VLOOKUP(N1666,연차지정일수,2,FALSE),"")</f>
        <v/>
      </c>
      <c r="P1666" s="143"/>
      <c r="Q1666" s="2"/>
    </row>
    <row r="1667">
      <c r="A1667" s="129">
        <v>45862.0</v>
      </c>
      <c r="B1667" s="129">
        <v>45838.0</v>
      </c>
      <c r="C1667" s="128">
        <v>2025.0</v>
      </c>
      <c r="D1667" s="128">
        <v>7.0</v>
      </c>
      <c r="E1667" s="128">
        <v>3.0</v>
      </c>
      <c r="F1667" s="128">
        <v>2025.0</v>
      </c>
      <c r="G1667" s="128">
        <v>7.0</v>
      </c>
      <c r="H1667" s="128">
        <v>24.0</v>
      </c>
      <c r="I1667" s="128" t="s">
        <v>162</v>
      </c>
      <c r="J1667" s="99"/>
      <c r="K1667" s="99"/>
      <c r="L1667" s="141" t="str">
        <f>IF(J1667-K1667=0,,IFERROR(K1667-J1667-휴게시간-VLOOKUP(A1667,지정휴게시간,2,FALSE),K1667-J1667-휴게시간))</f>
        <v/>
      </c>
      <c r="M1667" s="142" t="str">
        <f>IFERROR(VLOOKUP(Text(A1667,"m월 d일"),양력휴일,2,FALSE),IFERROR(VLOOKUP(Text(B1667,"m월 d일"),음력휴일,2,FALSE),IFERROR(VLOOKUP(A1667,양력지정휴일,2,FALSE), IFERROR(VLOOKUP(B1667,음력지정휴일,2,FALSE), ""))))</f>
        <v/>
      </c>
      <c r="N1667" s="128"/>
      <c r="O1667" s="128" t="str">
        <f>IFERROR(VLOOKUP(N1667,연차지정일수,2,FALSE),"")</f>
        <v/>
      </c>
      <c r="P1667" s="143"/>
      <c r="Q1667" s="2"/>
    </row>
    <row r="1668">
      <c r="A1668" s="129">
        <v>45863.0</v>
      </c>
      <c r="B1668" s="129">
        <v>45809.0</v>
      </c>
      <c r="C1668" s="128">
        <v>2025.0</v>
      </c>
      <c r="D1668" s="128">
        <v>7.0</v>
      </c>
      <c r="E1668" s="128">
        <v>3.0</v>
      </c>
      <c r="F1668" s="128">
        <v>2025.0</v>
      </c>
      <c r="G1668" s="128">
        <v>7.0</v>
      </c>
      <c r="H1668" s="128">
        <v>25.0</v>
      </c>
      <c r="I1668" s="128" t="s">
        <v>158</v>
      </c>
      <c r="J1668" s="99"/>
      <c r="K1668" s="99"/>
      <c r="L1668" s="141" t="str">
        <f>IF(J1668-K1668=0,,IFERROR(K1668-J1668-휴게시간-VLOOKUP(A1668,지정휴게시간,2,FALSE),K1668-J1668-휴게시간))</f>
        <v/>
      </c>
      <c r="M1668" s="142" t="str">
        <f>IFERROR(VLOOKUP(Text(A1668,"m월 d일"),양력휴일,2,FALSE),IFERROR(VLOOKUP(Text(B1668,"m월 d일"),음력휴일,2,FALSE),IFERROR(VLOOKUP(A1668,양력지정휴일,2,FALSE), IFERROR(VLOOKUP(B1668,음력지정휴일,2,FALSE), ""))))</f>
        <v/>
      </c>
      <c r="N1668" s="128"/>
      <c r="O1668" s="128" t="str">
        <f>IFERROR(VLOOKUP(N1668,연차지정일수,2,FALSE),"")</f>
        <v/>
      </c>
      <c r="P1668" s="143"/>
      <c r="Q1668" s="2"/>
    </row>
    <row r="1669">
      <c r="A1669" s="129">
        <v>45864.0</v>
      </c>
      <c r="B1669" s="129">
        <v>45810.0</v>
      </c>
      <c r="C1669" s="128">
        <v>2025.0</v>
      </c>
      <c r="D1669" s="128">
        <v>7.0</v>
      </c>
      <c r="E1669" s="128">
        <v>3.0</v>
      </c>
      <c r="F1669" s="128">
        <v>2025.0</v>
      </c>
      <c r="G1669" s="128">
        <v>7.0</v>
      </c>
      <c r="H1669" s="128">
        <v>26.0</v>
      </c>
      <c r="I1669" s="128" t="s">
        <v>159</v>
      </c>
      <c r="J1669" s="99"/>
      <c r="K1669" s="99"/>
      <c r="L1669" s="141" t="str">
        <f>IF(J1669-K1669=0,,IFERROR(K1669-J1669-휴게시간-VLOOKUP(A1669,지정휴게시간,2,FALSE),K1669-J1669-휴게시간))</f>
        <v/>
      </c>
      <c r="M1669" s="142" t="str">
        <f>IFERROR(VLOOKUP(Text(A1669,"m월 d일"),양력휴일,2,FALSE),IFERROR(VLOOKUP(Text(B1669,"m월 d일"),음력휴일,2,FALSE),IFERROR(VLOOKUP(A1669,양력지정휴일,2,FALSE), IFERROR(VLOOKUP(B1669,음력지정휴일,2,FALSE), ""))))</f>
        <v/>
      </c>
      <c r="N1669" s="128"/>
      <c r="O1669" s="128" t="str">
        <f>IFERROR(VLOOKUP(N1669,연차지정일수,2,FALSE),"")</f>
        <v/>
      </c>
      <c r="P1669" s="143"/>
      <c r="Q1669" s="2"/>
    </row>
    <row r="1670">
      <c r="A1670" s="129">
        <v>45865.0</v>
      </c>
      <c r="B1670" s="129">
        <v>45811.0</v>
      </c>
      <c r="C1670" s="128">
        <v>2025.0</v>
      </c>
      <c r="D1670" s="128">
        <v>7.0</v>
      </c>
      <c r="E1670" s="128">
        <v>3.0</v>
      </c>
      <c r="F1670" s="128">
        <v>2025.0</v>
      </c>
      <c r="G1670" s="128">
        <v>7.0</v>
      </c>
      <c r="H1670" s="128">
        <v>27.0</v>
      </c>
      <c r="I1670" s="128" t="s">
        <v>156</v>
      </c>
      <c r="J1670" s="99"/>
      <c r="K1670" s="99"/>
      <c r="L1670" s="141" t="str">
        <f>IF(J1670-K1670=0,,IFERROR(K1670-J1670-휴게시간-VLOOKUP(A1670,지정휴게시간,2,FALSE),K1670-J1670-휴게시간))</f>
        <v/>
      </c>
      <c r="M1670" s="142" t="str">
        <f>IFERROR(VLOOKUP(Text(A1670,"m월 d일"),양력휴일,2,FALSE),IFERROR(VLOOKUP(Text(B1670,"m월 d일"),음력휴일,2,FALSE),IFERROR(VLOOKUP(A1670,양력지정휴일,2,FALSE), IFERROR(VLOOKUP(B1670,음력지정휴일,2,FALSE), ""))))</f>
        <v/>
      </c>
      <c r="N1670" s="128"/>
      <c r="O1670" s="128" t="str">
        <f>IFERROR(VLOOKUP(N1670,연차지정일수,2,FALSE),"")</f>
        <v/>
      </c>
      <c r="P1670" s="143"/>
      <c r="Q1670" s="2"/>
    </row>
    <row r="1671">
      <c r="A1671" s="129">
        <v>45866.0</v>
      </c>
      <c r="B1671" s="129">
        <v>45812.0</v>
      </c>
      <c r="C1671" s="128">
        <v>2025.0</v>
      </c>
      <c r="D1671" s="128">
        <v>7.0</v>
      </c>
      <c r="E1671" s="128">
        <v>4.0</v>
      </c>
      <c r="F1671" s="128">
        <v>2025.0</v>
      </c>
      <c r="G1671" s="128">
        <v>7.0</v>
      </c>
      <c r="H1671" s="128">
        <v>28.0</v>
      </c>
      <c r="I1671" s="128" t="s">
        <v>83</v>
      </c>
      <c r="J1671" s="99"/>
      <c r="K1671" s="99"/>
      <c r="L1671" s="141" t="str">
        <f>IF(J1671-K1671=0,,IFERROR(K1671-J1671-휴게시간-VLOOKUP(A1671,지정휴게시간,2,FALSE),K1671-J1671-휴게시간))</f>
        <v/>
      </c>
      <c r="M1671" s="142" t="str">
        <f>IFERROR(VLOOKUP(Text(A1671,"m월 d일"),양력휴일,2,FALSE),IFERROR(VLOOKUP(Text(B1671,"m월 d일"),음력휴일,2,FALSE),IFERROR(VLOOKUP(A1671,양력지정휴일,2,FALSE), IFERROR(VLOOKUP(B1671,음력지정휴일,2,FALSE), ""))))</f>
        <v/>
      </c>
      <c r="N1671" s="128"/>
      <c r="O1671" s="128" t="str">
        <f>IFERROR(VLOOKUP(N1671,연차지정일수,2,FALSE),"")</f>
        <v/>
      </c>
      <c r="P1671" s="143"/>
      <c r="Q1671" s="2"/>
    </row>
    <row r="1672">
      <c r="A1672" s="129">
        <v>45867.0</v>
      </c>
      <c r="B1672" s="129">
        <v>45813.0</v>
      </c>
      <c r="C1672" s="128">
        <v>2025.0</v>
      </c>
      <c r="D1672" s="128">
        <v>7.0</v>
      </c>
      <c r="E1672" s="128">
        <v>4.0</v>
      </c>
      <c r="F1672" s="128">
        <v>2025.0</v>
      </c>
      <c r="G1672" s="128">
        <v>7.0</v>
      </c>
      <c r="H1672" s="128">
        <v>29.0</v>
      </c>
      <c r="I1672" s="128" t="s">
        <v>160</v>
      </c>
      <c r="J1672" s="99"/>
      <c r="K1672" s="99"/>
      <c r="L1672" s="141" t="str">
        <f>IF(J1672-K1672=0,,IFERROR(K1672-J1672-휴게시간-VLOOKUP(A1672,지정휴게시간,2,FALSE),K1672-J1672-휴게시간))</f>
        <v/>
      </c>
      <c r="M1672" s="142" t="str">
        <f>IFERROR(VLOOKUP(Text(A1672,"m월 d일"),양력휴일,2,FALSE),IFERROR(VLOOKUP(Text(B1672,"m월 d일"),음력휴일,2,FALSE),IFERROR(VLOOKUP(A1672,양력지정휴일,2,FALSE), IFERROR(VLOOKUP(B1672,음력지정휴일,2,FALSE), ""))))</f>
        <v/>
      </c>
      <c r="N1672" s="128"/>
      <c r="O1672" s="128" t="str">
        <f>IFERROR(VLOOKUP(N1672,연차지정일수,2,FALSE),"")</f>
        <v/>
      </c>
      <c r="P1672" s="143"/>
      <c r="Q1672" s="2"/>
    </row>
    <row r="1673">
      <c r="A1673" s="129">
        <v>45868.0</v>
      </c>
      <c r="B1673" s="129">
        <v>45814.0</v>
      </c>
      <c r="C1673" s="128">
        <v>2025.0</v>
      </c>
      <c r="D1673" s="128">
        <v>7.0</v>
      </c>
      <c r="E1673" s="128">
        <v>4.0</v>
      </c>
      <c r="F1673" s="128">
        <v>2025.0</v>
      </c>
      <c r="G1673" s="128">
        <v>7.0</v>
      </c>
      <c r="H1673" s="128">
        <v>30.0</v>
      </c>
      <c r="I1673" s="128" t="s">
        <v>161</v>
      </c>
      <c r="J1673" s="99"/>
      <c r="K1673" s="99"/>
      <c r="L1673" s="141" t="str">
        <f>IF(J1673-K1673=0,,IFERROR(K1673-J1673-휴게시간-VLOOKUP(A1673,지정휴게시간,2,FALSE),K1673-J1673-휴게시간))</f>
        <v/>
      </c>
      <c r="M1673" s="142" t="str">
        <f>IFERROR(VLOOKUP(Text(A1673,"m월 d일"),양력휴일,2,FALSE),IFERROR(VLOOKUP(Text(B1673,"m월 d일"),음력휴일,2,FALSE),IFERROR(VLOOKUP(A1673,양력지정휴일,2,FALSE), IFERROR(VLOOKUP(B1673,음력지정휴일,2,FALSE), ""))))</f>
        <v/>
      </c>
      <c r="N1673" s="128"/>
      <c r="O1673" s="128" t="str">
        <f>IFERROR(VLOOKUP(N1673,연차지정일수,2,FALSE),"")</f>
        <v/>
      </c>
      <c r="P1673" s="143"/>
      <c r="Q1673" s="2"/>
    </row>
    <row r="1674">
      <c r="A1674" s="129">
        <v>45869.0</v>
      </c>
      <c r="B1674" s="129">
        <v>45815.0</v>
      </c>
      <c r="C1674" s="128">
        <v>2025.0</v>
      </c>
      <c r="D1674" s="128">
        <v>7.0</v>
      </c>
      <c r="E1674" s="128">
        <v>4.0</v>
      </c>
      <c r="F1674" s="128">
        <v>2025.0</v>
      </c>
      <c r="G1674" s="128">
        <v>7.0</v>
      </c>
      <c r="H1674" s="128">
        <v>31.0</v>
      </c>
      <c r="I1674" s="128" t="s">
        <v>162</v>
      </c>
      <c r="J1674" s="99"/>
      <c r="K1674" s="99"/>
      <c r="L1674" s="141" t="str">
        <f>IF(J1674-K1674=0,,IFERROR(K1674-J1674-휴게시간-VLOOKUP(A1674,지정휴게시간,2,FALSE),K1674-J1674-휴게시간))</f>
        <v/>
      </c>
      <c r="M1674" s="142" t="str">
        <f>IFERROR(VLOOKUP(Text(A1674,"m월 d일"),양력휴일,2,FALSE),IFERROR(VLOOKUP(Text(B1674,"m월 d일"),음력휴일,2,FALSE),IFERROR(VLOOKUP(A1674,양력지정휴일,2,FALSE), IFERROR(VLOOKUP(B1674,음력지정휴일,2,FALSE), ""))))</f>
        <v/>
      </c>
      <c r="N1674" s="128"/>
      <c r="O1674" s="128" t="str">
        <f>IFERROR(VLOOKUP(N1674,연차지정일수,2,FALSE),"")</f>
        <v/>
      </c>
      <c r="P1674" s="143"/>
      <c r="Q1674" s="2"/>
    </row>
    <row r="1675">
      <c r="A1675" s="129">
        <v>45870.0</v>
      </c>
      <c r="B1675" s="129">
        <v>45816.0</v>
      </c>
      <c r="C1675" s="128">
        <v>2025.0</v>
      </c>
      <c r="D1675" s="128">
        <v>7.0</v>
      </c>
      <c r="E1675" s="128">
        <v>4.0</v>
      </c>
      <c r="F1675" s="128">
        <v>2025.0</v>
      </c>
      <c r="G1675" s="128">
        <v>8.0</v>
      </c>
      <c r="H1675" s="128">
        <v>1.0</v>
      </c>
      <c r="I1675" s="128" t="s">
        <v>158</v>
      </c>
      <c r="J1675" s="99"/>
      <c r="K1675" s="99"/>
      <c r="L1675" s="141" t="str">
        <f>IF(J1675-K1675=0,,IFERROR(K1675-J1675-휴게시간-VLOOKUP(A1675,지정휴게시간,2,FALSE),K1675-J1675-휴게시간))</f>
        <v/>
      </c>
      <c r="M1675" s="142" t="str">
        <f>IFERROR(VLOOKUP(Text(A1675,"m월 d일"),양력휴일,2,FALSE),IFERROR(VLOOKUP(Text(B1675,"m월 d일"),음력휴일,2,FALSE),IFERROR(VLOOKUP(A1675,양력지정휴일,2,FALSE), IFERROR(VLOOKUP(B1675,음력지정휴일,2,FALSE), ""))))</f>
        <v/>
      </c>
      <c r="N1675" s="128"/>
      <c r="O1675" s="128" t="str">
        <f>IFERROR(VLOOKUP(N1675,연차지정일수,2,FALSE),"")</f>
        <v/>
      </c>
      <c r="P1675" s="143"/>
      <c r="Q1675" s="2"/>
    </row>
    <row r="1676">
      <c r="A1676" s="129">
        <v>45871.0</v>
      </c>
      <c r="B1676" s="129">
        <v>45817.0</v>
      </c>
      <c r="C1676" s="128">
        <v>2025.0</v>
      </c>
      <c r="D1676" s="128">
        <v>7.0</v>
      </c>
      <c r="E1676" s="128">
        <v>4.0</v>
      </c>
      <c r="F1676" s="128">
        <v>2025.0</v>
      </c>
      <c r="G1676" s="128">
        <v>8.0</v>
      </c>
      <c r="H1676" s="128">
        <v>2.0</v>
      </c>
      <c r="I1676" s="128" t="s">
        <v>159</v>
      </c>
      <c r="J1676" s="99"/>
      <c r="K1676" s="99"/>
      <c r="L1676" s="141" t="str">
        <f>IF(J1676-K1676=0,,IFERROR(K1676-J1676-휴게시간-VLOOKUP(A1676,지정휴게시간,2,FALSE),K1676-J1676-휴게시간))</f>
        <v/>
      </c>
      <c r="M1676" s="142" t="str">
        <f>IFERROR(VLOOKUP(Text(A1676,"m월 d일"),양력휴일,2,FALSE),IFERROR(VLOOKUP(Text(B1676,"m월 d일"),음력휴일,2,FALSE),IFERROR(VLOOKUP(A1676,양력지정휴일,2,FALSE), IFERROR(VLOOKUP(B1676,음력지정휴일,2,FALSE), ""))))</f>
        <v/>
      </c>
      <c r="N1676" s="128"/>
      <c r="O1676" s="128" t="str">
        <f>IFERROR(VLOOKUP(N1676,연차지정일수,2,FALSE),"")</f>
        <v/>
      </c>
      <c r="P1676" s="143"/>
      <c r="Q1676" s="2"/>
    </row>
    <row r="1677">
      <c r="A1677" s="129">
        <v>45872.0</v>
      </c>
      <c r="B1677" s="129">
        <v>45818.0</v>
      </c>
      <c r="C1677" s="128">
        <v>2025.0</v>
      </c>
      <c r="D1677" s="128">
        <v>7.0</v>
      </c>
      <c r="E1677" s="128">
        <v>4.0</v>
      </c>
      <c r="F1677" s="128">
        <v>2025.0</v>
      </c>
      <c r="G1677" s="128">
        <v>8.0</v>
      </c>
      <c r="H1677" s="128">
        <v>3.0</v>
      </c>
      <c r="I1677" s="128" t="s">
        <v>156</v>
      </c>
      <c r="J1677" s="99"/>
      <c r="K1677" s="99"/>
      <c r="L1677" s="141" t="str">
        <f>IF(J1677-K1677=0,,IFERROR(K1677-J1677-휴게시간-VLOOKUP(A1677,지정휴게시간,2,FALSE),K1677-J1677-휴게시간))</f>
        <v/>
      </c>
      <c r="M1677" s="142" t="str">
        <f>IFERROR(VLOOKUP(Text(A1677,"m월 d일"),양력휴일,2,FALSE),IFERROR(VLOOKUP(Text(B1677,"m월 d일"),음력휴일,2,FALSE),IFERROR(VLOOKUP(A1677,양력지정휴일,2,FALSE), IFERROR(VLOOKUP(B1677,음력지정휴일,2,FALSE), ""))))</f>
        <v/>
      </c>
      <c r="N1677" s="128"/>
      <c r="O1677" s="128" t="str">
        <f>IFERROR(VLOOKUP(N1677,연차지정일수,2,FALSE),"")</f>
        <v/>
      </c>
      <c r="P1677" s="143"/>
      <c r="Q1677" s="2"/>
    </row>
    <row r="1678">
      <c r="A1678" s="129">
        <v>45873.0</v>
      </c>
      <c r="B1678" s="129">
        <v>45819.0</v>
      </c>
      <c r="C1678" s="128">
        <v>2025.0</v>
      </c>
      <c r="D1678" s="128">
        <v>8.0</v>
      </c>
      <c r="E1678" s="128">
        <v>1.0</v>
      </c>
      <c r="F1678" s="128">
        <v>2025.0</v>
      </c>
      <c r="G1678" s="128">
        <v>8.0</v>
      </c>
      <c r="H1678" s="128">
        <v>4.0</v>
      </c>
      <c r="I1678" s="128" t="s">
        <v>83</v>
      </c>
      <c r="J1678" s="99"/>
      <c r="K1678" s="99"/>
      <c r="L1678" s="141" t="str">
        <f>IF(J1678-K1678=0,,IFERROR(K1678-J1678-휴게시간-VLOOKUP(A1678,지정휴게시간,2,FALSE),K1678-J1678-휴게시간))</f>
        <v/>
      </c>
      <c r="M1678" s="142" t="str">
        <f>IFERROR(VLOOKUP(Text(A1678,"m월 d일"),양력휴일,2,FALSE),IFERROR(VLOOKUP(Text(B1678,"m월 d일"),음력휴일,2,FALSE),IFERROR(VLOOKUP(A1678,양력지정휴일,2,FALSE), IFERROR(VLOOKUP(B1678,음력지정휴일,2,FALSE), ""))))</f>
        <v/>
      </c>
      <c r="N1678" s="128"/>
      <c r="O1678" s="128" t="str">
        <f>IFERROR(VLOOKUP(N1678,연차지정일수,2,FALSE),"")</f>
        <v/>
      </c>
      <c r="P1678" s="143"/>
      <c r="Q1678" s="2"/>
    </row>
    <row r="1679">
      <c r="A1679" s="129">
        <v>45874.0</v>
      </c>
      <c r="B1679" s="129">
        <v>45820.0</v>
      </c>
      <c r="C1679" s="128">
        <v>2025.0</v>
      </c>
      <c r="D1679" s="128">
        <v>8.0</v>
      </c>
      <c r="E1679" s="128">
        <v>1.0</v>
      </c>
      <c r="F1679" s="128">
        <v>2025.0</v>
      </c>
      <c r="G1679" s="128">
        <v>8.0</v>
      </c>
      <c r="H1679" s="128">
        <v>5.0</v>
      </c>
      <c r="I1679" s="128" t="s">
        <v>160</v>
      </c>
      <c r="J1679" s="99"/>
      <c r="K1679" s="99"/>
      <c r="L1679" s="141" t="str">
        <f>IF(J1679-K1679=0,,IFERROR(K1679-J1679-휴게시간-VLOOKUP(A1679,지정휴게시간,2,FALSE),K1679-J1679-휴게시간))</f>
        <v/>
      </c>
      <c r="M1679" s="142" t="str">
        <f>IFERROR(VLOOKUP(Text(A1679,"m월 d일"),양력휴일,2,FALSE),IFERROR(VLOOKUP(Text(B1679,"m월 d일"),음력휴일,2,FALSE),IFERROR(VLOOKUP(A1679,양력지정휴일,2,FALSE), IFERROR(VLOOKUP(B1679,음력지정휴일,2,FALSE), ""))))</f>
        <v/>
      </c>
      <c r="N1679" s="128"/>
      <c r="O1679" s="128" t="str">
        <f>IFERROR(VLOOKUP(N1679,연차지정일수,2,FALSE),"")</f>
        <v/>
      </c>
      <c r="P1679" s="143"/>
      <c r="Q1679" s="2"/>
    </row>
    <row r="1680">
      <c r="A1680" s="129">
        <v>45875.0</v>
      </c>
      <c r="B1680" s="129">
        <v>45821.0</v>
      </c>
      <c r="C1680" s="128">
        <v>2025.0</v>
      </c>
      <c r="D1680" s="128">
        <v>8.0</v>
      </c>
      <c r="E1680" s="128">
        <v>1.0</v>
      </c>
      <c r="F1680" s="128">
        <v>2025.0</v>
      </c>
      <c r="G1680" s="128">
        <v>8.0</v>
      </c>
      <c r="H1680" s="128">
        <v>6.0</v>
      </c>
      <c r="I1680" s="128" t="s">
        <v>161</v>
      </c>
      <c r="J1680" s="99"/>
      <c r="K1680" s="99"/>
      <c r="L1680" s="141" t="str">
        <f>IF(J1680-K1680=0,,IFERROR(K1680-J1680-휴게시간-VLOOKUP(A1680,지정휴게시간,2,FALSE),K1680-J1680-휴게시간))</f>
        <v/>
      </c>
      <c r="M1680" s="142" t="str">
        <f>IFERROR(VLOOKUP(Text(A1680,"m월 d일"),양력휴일,2,FALSE),IFERROR(VLOOKUP(Text(B1680,"m월 d일"),음력휴일,2,FALSE),IFERROR(VLOOKUP(A1680,양력지정휴일,2,FALSE), IFERROR(VLOOKUP(B1680,음력지정휴일,2,FALSE), ""))))</f>
        <v/>
      </c>
      <c r="N1680" s="128"/>
      <c r="O1680" s="128" t="str">
        <f>IFERROR(VLOOKUP(N1680,연차지정일수,2,FALSE),"")</f>
        <v/>
      </c>
      <c r="P1680" s="143"/>
      <c r="Q1680" s="2"/>
    </row>
    <row r="1681">
      <c r="A1681" s="129">
        <v>45876.0</v>
      </c>
      <c r="B1681" s="129">
        <v>45822.0</v>
      </c>
      <c r="C1681" s="128">
        <v>2025.0</v>
      </c>
      <c r="D1681" s="128">
        <v>8.0</v>
      </c>
      <c r="E1681" s="128">
        <v>1.0</v>
      </c>
      <c r="F1681" s="128">
        <v>2025.0</v>
      </c>
      <c r="G1681" s="128">
        <v>8.0</v>
      </c>
      <c r="H1681" s="128">
        <v>7.0</v>
      </c>
      <c r="I1681" s="128" t="s">
        <v>162</v>
      </c>
      <c r="J1681" s="99"/>
      <c r="K1681" s="99"/>
      <c r="L1681" s="141" t="str">
        <f>IF(J1681-K1681=0,,IFERROR(K1681-J1681-휴게시간-VLOOKUP(A1681,지정휴게시간,2,FALSE),K1681-J1681-휴게시간))</f>
        <v/>
      </c>
      <c r="M1681" s="142" t="str">
        <f>IFERROR(VLOOKUP(Text(A1681,"m월 d일"),양력휴일,2,FALSE),IFERROR(VLOOKUP(Text(B1681,"m월 d일"),음력휴일,2,FALSE),IFERROR(VLOOKUP(A1681,양력지정휴일,2,FALSE), IFERROR(VLOOKUP(B1681,음력지정휴일,2,FALSE), ""))))</f>
        <v/>
      </c>
      <c r="N1681" s="128"/>
      <c r="O1681" s="128" t="str">
        <f>IFERROR(VLOOKUP(N1681,연차지정일수,2,FALSE),"")</f>
        <v/>
      </c>
      <c r="P1681" s="143"/>
      <c r="Q1681" s="2"/>
    </row>
    <row r="1682">
      <c r="A1682" s="129">
        <v>45877.0</v>
      </c>
      <c r="B1682" s="129">
        <v>45823.0</v>
      </c>
      <c r="C1682" s="128">
        <v>2025.0</v>
      </c>
      <c r="D1682" s="128">
        <v>8.0</v>
      </c>
      <c r="E1682" s="128">
        <v>1.0</v>
      </c>
      <c r="F1682" s="128">
        <v>2025.0</v>
      </c>
      <c r="G1682" s="128">
        <v>8.0</v>
      </c>
      <c r="H1682" s="128">
        <v>8.0</v>
      </c>
      <c r="I1682" s="128" t="s">
        <v>158</v>
      </c>
      <c r="J1682" s="99"/>
      <c r="K1682" s="99"/>
      <c r="L1682" s="141" t="str">
        <f>IF(J1682-K1682=0,,IFERROR(K1682-J1682-휴게시간-VLOOKUP(A1682,지정휴게시간,2,FALSE),K1682-J1682-휴게시간))</f>
        <v/>
      </c>
      <c r="M1682" s="142" t="str">
        <f>IFERROR(VLOOKUP(Text(A1682,"m월 d일"),양력휴일,2,FALSE),IFERROR(VLOOKUP(Text(B1682,"m월 d일"),음력휴일,2,FALSE),IFERROR(VLOOKUP(A1682,양력지정휴일,2,FALSE), IFERROR(VLOOKUP(B1682,음력지정휴일,2,FALSE), ""))))</f>
        <v/>
      </c>
      <c r="N1682" s="128"/>
      <c r="O1682" s="128" t="str">
        <f>IFERROR(VLOOKUP(N1682,연차지정일수,2,FALSE),"")</f>
        <v/>
      </c>
      <c r="P1682" s="143"/>
      <c r="Q1682" s="2"/>
    </row>
    <row r="1683">
      <c r="A1683" s="129">
        <v>45878.0</v>
      </c>
      <c r="B1683" s="129">
        <v>45824.0</v>
      </c>
      <c r="C1683" s="128">
        <v>2025.0</v>
      </c>
      <c r="D1683" s="128">
        <v>8.0</v>
      </c>
      <c r="E1683" s="128">
        <v>1.0</v>
      </c>
      <c r="F1683" s="128">
        <v>2025.0</v>
      </c>
      <c r="G1683" s="128">
        <v>8.0</v>
      </c>
      <c r="H1683" s="128">
        <v>9.0</v>
      </c>
      <c r="I1683" s="128" t="s">
        <v>159</v>
      </c>
      <c r="J1683" s="99"/>
      <c r="K1683" s="99"/>
      <c r="L1683" s="141" t="str">
        <f>IF(J1683-K1683=0,,IFERROR(K1683-J1683-휴게시간-VLOOKUP(A1683,지정휴게시간,2,FALSE),K1683-J1683-휴게시간))</f>
        <v/>
      </c>
      <c r="M1683" s="142" t="str">
        <f>IFERROR(VLOOKUP(Text(A1683,"m월 d일"),양력휴일,2,FALSE),IFERROR(VLOOKUP(Text(B1683,"m월 d일"),음력휴일,2,FALSE),IFERROR(VLOOKUP(A1683,양력지정휴일,2,FALSE), IFERROR(VLOOKUP(B1683,음력지정휴일,2,FALSE), ""))))</f>
        <v/>
      </c>
      <c r="N1683" s="128"/>
      <c r="O1683" s="128" t="str">
        <f>IFERROR(VLOOKUP(N1683,연차지정일수,2,FALSE),"")</f>
        <v/>
      </c>
      <c r="P1683" s="143"/>
      <c r="Q1683" s="2"/>
    </row>
    <row r="1684">
      <c r="A1684" s="129">
        <v>45879.0</v>
      </c>
      <c r="B1684" s="129">
        <v>45825.0</v>
      </c>
      <c r="C1684" s="128">
        <v>2025.0</v>
      </c>
      <c r="D1684" s="128">
        <v>8.0</v>
      </c>
      <c r="E1684" s="128">
        <v>1.0</v>
      </c>
      <c r="F1684" s="128">
        <v>2025.0</v>
      </c>
      <c r="G1684" s="128">
        <v>8.0</v>
      </c>
      <c r="H1684" s="128">
        <v>10.0</v>
      </c>
      <c r="I1684" s="128" t="s">
        <v>156</v>
      </c>
      <c r="J1684" s="99"/>
      <c r="K1684" s="99"/>
      <c r="L1684" s="141" t="str">
        <f>IF(J1684-K1684=0,,IFERROR(K1684-J1684-휴게시간-VLOOKUP(A1684,지정휴게시간,2,FALSE),K1684-J1684-휴게시간))</f>
        <v/>
      </c>
      <c r="M1684" s="142" t="str">
        <f>IFERROR(VLOOKUP(Text(A1684,"m월 d일"),양력휴일,2,FALSE),IFERROR(VLOOKUP(Text(B1684,"m월 d일"),음력휴일,2,FALSE),IFERROR(VLOOKUP(A1684,양력지정휴일,2,FALSE), IFERROR(VLOOKUP(B1684,음력지정휴일,2,FALSE), ""))))</f>
        <v/>
      </c>
      <c r="N1684" s="128"/>
      <c r="O1684" s="128" t="str">
        <f>IFERROR(VLOOKUP(N1684,연차지정일수,2,FALSE),"")</f>
        <v/>
      </c>
      <c r="P1684" s="143"/>
      <c r="Q1684" s="2"/>
    </row>
    <row r="1685">
      <c r="A1685" s="129">
        <v>45880.0</v>
      </c>
      <c r="B1685" s="129">
        <v>45826.0</v>
      </c>
      <c r="C1685" s="128">
        <v>2025.0</v>
      </c>
      <c r="D1685" s="128">
        <v>8.0</v>
      </c>
      <c r="E1685" s="128">
        <v>2.0</v>
      </c>
      <c r="F1685" s="128">
        <v>2025.0</v>
      </c>
      <c r="G1685" s="128">
        <v>8.0</v>
      </c>
      <c r="H1685" s="128">
        <v>11.0</v>
      </c>
      <c r="I1685" s="128" t="s">
        <v>83</v>
      </c>
      <c r="J1685" s="99"/>
      <c r="K1685" s="99"/>
      <c r="L1685" s="141" t="str">
        <f>IF(J1685-K1685=0,,IFERROR(K1685-J1685-휴게시간-VLOOKUP(A1685,지정휴게시간,2,FALSE),K1685-J1685-휴게시간))</f>
        <v/>
      </c>
      <c r="M1685" s="142" t="str">
        <f>IFERROR(VLOOKUP(Text(A1685,"m월 d일"),양력휴일,2,FALSE),IFERROR(VLOOKUP(Text(B1685,"m월 d일"),음력휴일,2,FALSE),IFERROR(VLOOKUP(A1685,양력지정휴일,2,FALSE), IFERROR(VLOOKUP(B1685,음력지정휴일,2,FALSE), ""))))</f>
        <v/>
      </c>
      <c r="N1685" s="128"/>
      <c r="O1685" s="128" t="str">
        <f>IFERROR(VLOOKUP(N1685,연차지정일수,2,FALSE),"")</f>
        <v/>
      </c>
      <c r="P1685" s="143"/>
      <c r="Q1685" s="2"/>
    </row>
    <row r="1686">
      <c r="A1686" s="129">
        <v>45881.0</v>
      </c>
      <c r="B1686" s="129">
        <v>45827.0</v>
      </c>
      <c r="C1686" s="128">
        <v>2025.0</v>
      </c>
      <c r="D1686" s="128">
        <v>8.0</v>
      </c>
      <c r="E1686" s="128">
        <v>2.0</v>
      </c>
      <c r="F1686" s="128">
        <v>2025.0</v>
      </c>
      <c r="G1686" s="128">
        <v>8.0</v>
      </c>
      <c r="H1686" s="128">
        <v>12.0</v>
      </c>
      <c r="I1686" s="128" t="s">
        <v>160</v>
      </c>
      <c r="J1686" s="99"/>
      <c r="K1686" s="99"/>
      <c r="L1686" s="141" t="str">
        <f>IF(J1686-K1686=0,,IFERROR(K1686-J1686-휴게시간-VLOOKUP(A1686,지정휴게시간,2,FALSE),K1686-J1686-휴게시간))</f>
        <v/>
      </c>
      <c r="M1686" s="142" t="str">
        <f>IFERROR(VLOOKUP(Text(A1686,"m월 d일"),양력휴일,2,FALSE),IFERROR(VLOOKUP(Text(B1686,"m월 d일"),음력휴일,2,FALSE),IFERROR(VLOOKUP(A1686,양력지정휴일,2,FALSE), IFERROR(VLOOKUP(B1686,음력지정휴일,2,FALSE), ""))))</f>
        <v/>
      </c>
      <c r="N1686" s="128"/>
      <c r="O1686" s="128" t="str">
        <f>IFERROR(VLOOKUP(N1686,연차지정일수,2,FALSE),"")</f>
        <v/>
      </c>
      <c r="P1686" s="143"/>
      <c r="Q1686" s="2"/>
    </row>
    <row r="1687">
      <c r="A1687" s="129">
        <v>45882.0</v>
      </c>
      <c r="B1687" s="129">
        <v>45828.0</v>
      </c>
      <c r="C1687" s="128">
        <v>2025.0</v>
      </c>
      <c r="D1687" s="128">
        <v>8.0</v>
      </c>
      <c r="E1687" s="128">
        <v>2.0</v>
      </c>
      <c r="F1687" s="128">
        <v>2025.0</v>
      </c>
      <c r="G1687" s="128">
        <v>8.0</v>
      </c>
      <c r="H1687" s="128">
        <v>13.0</v>
      </c>
      <c r="I1687" s="128" t="s">
        <v>161</v>
      </c>
      <c r="J1687" s="99"/>
      <c r="K1687" s="99"/>
      <c r="L1687" s="141" t="str">
        <f>IF(J1687-K1687=0,,IFERROR(K1687-J1687-휴게시간-VLOOKUP(A1687,지정휴게시간,2,FALSE),K1687-J1687-휴게시간))</f>
        <v/>
      </c>
      <c r="M1687" s="142" t="str">
        <f>IFERROR(VLOOKUP(Text(A1687,"m월 d일"),양력휴일,2,FALSE),IFERROR(VLOOKUP(Text(B1687,"m월 d일"),음력휴일,2,FALSE),IFERROR(VLOOKUP(A1687,양력지정휴일,2,FALSE), IFERROR(VLOOKUP(B1687,음력지정휴일,2,FALSE), ""))))</f>
        <v/>
      </c>
      <c r="N1687" s="128"/>
      <c r="O1687" s="128" t="str">
        <f>IFERROR(VLOOKUP(N1687,연차지정일수,2,FALSE),"")</f>
        <v/>
      </c>
      <c r="P1687" s="143"/>
      <c r="Q1687" s="2"/>
    </row>
    <row r="1688">
      <c r="A1688" s="129">
        <v>45883.0</v>
      </c>
      <c r="B1688" s="129">
        <v>45829.0</v>
      </c>
      <c r="C1688" s="128">
        <v>2025.0</v>
      </c>
      <c r="D1688" s="128">
        <v>8.0</v>
      </c>
      <c r="E1688" s="128">
        <v>2.0</v>
      </c>
      <c r="F1688" s="128">
        <v>2025.0</v>
      </c>
      <c r="G1688" s="128">
        <v>8.0</v>
      </c>
      <c r="H1688" s="128">
        <v>14.0</v>
      </c>
      <c r="I1688" s="128" t="s">
        <v>162</v>
      </c>
      <c r="J1688" s="99"/>
      <c r="K1688" s="99"/>
      <c r="L1688" s="141" t="str">
        <f>IF(J1688-K1688=0,,IFERROR(K1688-J1688-휴게시간-VLOOKUP(A1688,지정휴게시간,2,FALSE),K1688-J1688-휴게시간))</f>
        <v/>
      </c>
      <c r="M1688" s="142" t="str">
        <f>IFERROR(VLOOKUP(Text(A1688,"m월 d일"),양력휴일,2,FALSE),IFERROR(VLOOKUP(Text(B1688,"m월 d일"),음력휴일,2,FALSE),IFERROR(VLOOKUP(A1688,양력지정휴일,2,FALSE), IFERROR(VLOOKUP(B1688,음력지정휴일,2,FALSE), ""))))</f>
        <v/>
      </c>
      <c r="N1688" s="128"/>
      <c r="O1688" s="128" t="str">
        <f>IFERROR(VLOOKUP(N1688,연차지정일수,2,FALSE),"")</f>
        <v/>
      </c>
      <c r="P1688" s="143"/>
      <c r="Q1688" s="2"/>
    </row>
    <row r="1689">
      <c r="A1689" s="129">
        <v>45884.0</v>
      </c>
      <c r="B1689" s="129">
        <v>45830.0</v>
      </c>
      <c r="C1689" s="128">
        <v>2025.0</v>
      </c>
      <c r="D1689" s="128">
        <v>8.0</v>
      </c>
      <c r="E1689" s="128">
        <v>2.0</v>
      </c>
      <c r="F1689" s="128">
        <v>2025.0</v>
      </c>
      <c r="G1689" s="128">
        <v>8.0</v>
      </c>
      <c r="H1689" s="128">
        <v>15.0</v>
      </c>
      <c r="I1689" s="128" t="s">
        <v>158</v>
      </c>
      <c r="J1689" s="99"/>
      <c r="K1689" s="99"/>
      <c r="L1689" s="141" t="str">
        <f>IF(J1689-K1689=0,,IFERROR(K1689-J1689-휴게시간-VLOOKUP(A1689,지정휴게시간,2,FALSE),K1689-J1689-휴게시간))</f>
        <v/>
      </c>
      <c r="M1689" s="142" t="str">
        <f>IFERROR(VLOOKUP(Text(A1689,"m월 d일"),양력휴일,2,FALSE),IFERROR(VLOOKUP(Text(B1689,"m월 d일"),음력휴일,2,FALSE),IFERROR(VLOOKUP(A1689,양력지정휴일,2,FALSE), IFERROR(VLOOKUP(B1689,음력지정휴일,2,FALSE), ""))))</f>
        <v>광복절</v>
      </c>
      <c r="N1689" s="128"/>
      <c r="O1689" s="128" t="str">
        <f>IFERROR(VLOOKUP(N1689,연차지정일수,2,FALSE),"")</f>
        <v/>
      </c>
      <c r="P1689" s="143"/>
      <c r="Q1689" s="2"/>
    </row>
    <row r="1690">
      <c r="A1690" s="129">
        <v>45885.0</v>
      </c>
      <c r="B1690" s="129">
        <v>45831.0</v>
      </c>
      <c r="C1690" s="128">
        <v>2025.0</v>
      </c>
      <c r="D1690" s="128">
        <v>8.0</v>
      </c>
      <c r="E1690" s="128">
        <v>2.0</v>
      </c>
      <c r="F1690" s="128">
        <v>2025.0</v>
      </c>
      <c r="G1690" s="128">
        <v>8.0</v>
      </c>
      <c r="H1690" s="128">
        <v>16.0</v>
      </c>
      <c r="I1690" s="128" t="s">
        <v>159</v>
      </c>
      <c r="J1690" s="99"/>
      <c r="K1690" s="99"/>
      <c r="L1690" s="141" t="str">
        <f>IF(J1690-K1690=0,,IFERROR(K1690-J1690-휴게시간-VLOOKUP(A1690,지정휴게시간,2,FALSE),K1690-J1690-휴게시간))</f>
        <v/>
      </c>
      <c r="M1690" s="142" t="str">
        <f>IFERROR(VLOOKUP(Text(A1690,"m월 d일"),양력휴일,2,FALSE),IFERROR(VLOOKUP(Text(B1690,"m월 d일"),음력휴일,2,FALSE),IFERROR(VLOOKUP(A1690,양력지정휴일,2,FALSE), IFERROR(VLOOKUP(B1690,음력지정휴일,2,FALSE), ""))))</f>
        <v/>
      </c>
      <c r="N1690" s="128"/>
      <c r="O1690" s="128" t="str">
        <f>IFERROR(VLOOKUP(N1690,연차지정일수,2,FALSE),"")</f>
        <v/>
      </c>
      <c r="P1690" s="143"/>
      <c r="Q1690" s="2"/>
    </row>
    <row r="1691">
      <c r="A1691" s="129">
        <v>45886.0</v>
      </c>
      <c r="B1691" s="129">
        <v>45832.0</v>
      </c>
      <c r="C1691" s="128">
        <v>2025.0</v>
      </c>
      <c r="D1691" s="128">
        <v>8.0</v>
      </c>
      <c r="E1691" s="128">
        <v>2.0</v>
      </c>
      <c r="F1691" s="128">
        <v>2025.0</v>
      </c>
      <c r="G1691" s="128">
        <v>8.0</v>
      </c>
      <c r="H1691" s="128">
        <v>17.0</v>
      </c>
      <c r="I1691" s="128" t="s">
        <v>156</v>
      </c>
      <c r="J1691" s="99"/>
      <c r="K1691" s="99"/>
      <c r="L1691" s="141" t="str">
        <f>IF(J1691-K1691=0,,IFERROR(K1691-J1691-휴게시간-VLOOKUP(A1691,지정휴게시간,2,FALSE),K1691-J1691-휴게시간))</f>
        <v/>
      </c>
      <c r="M1691" s="142" t="str">
        <f>IFERROR(VLOOKUP(Text(A1691,"m월 d일"),양력휴일,2,FALSE),IFERROR(VLOOKUP(Text(B1691,"m월 d일"),음력휴일,2,FALSE),IFERROR(VLOOKUP(A1691,양력지정휴일,2,FALSE), IFERROR(VLOOKUP(B1691,음력지정휴일,2,FALSE), ""))))</f>
        <v/>
      </c>
      <c r="N1691" s="128"/>
      <c r="O1691" s="128" t="str">
        <f>IFERROR(VLOOKUP(N1691,연차지정일수,2,FALSE),"")</f>
        <v/>
      </c>
      <c r="P1691" s="143"/>
      <c r="Q1691" s="2"/>
    </row>
    <row r="1692">
      <c r="A1692" s="129">
        <v>45887.0</v>
      </c>
      <c r="B1692" s="129">
        <v>45833.0</v>
      </c>
      <c r="C1692" s="128">
        <v>2025.0</v>
      </c>
      <c r="D1692" s="128">
        <v>8.0</v>
      </c>
      <c r="E1692" s="128">
        <v>3.0</v>
      </c>
      <c r="F1692" s="128">
        <v>2025.0</v>
      </c>
      <c r="G1692" s="128">
        <v>8.0</v>
      </c>
      <c r="H1692" s="128">
        <v>18.0</v>
      </c>
      <c r="I1692" s="128" t="s">
        <v>83</v>
      </c>
      <c r="J1692" s="99"/>
      <c r="K1692" s="99"/>
      <c r="L1692" s="141" t="str">
        <f>IF(J1692-K1692=0,,IFERROR(K1692-J1692-휴게시간-VLOOKUP(A1692,지정휴게시간,2,FALSE),K1692-J1692-휴게시간))</f>
        <v/>
      </c>
      <c r="M1692" s="142" t="str">
        <f>IFERROR(VLOOKUP(Text(A1692,"m월 d일"),양력휴일,2,FALSE),IFERROR(VLOOKUP(Text(B1692,"m월 d일"),음력휴일,2,FALSE),IFERROR(VLOOKUP(A1692,양력지정휴일,2,FALSE), IFERROR(VLOOKUP(B1692,음력지정휴일,2,FALSE), ""))))</f>
        <v/>
      </c>
      <c r="N1692" s="128"/>
      <c r="O1692" s="128" t="str">
        <f>IFERROR(VLOOKUP(N1692,연차지정일수,2,FALSE),"")</f>
        <v/>
      </c>
      <c r="P1692" s="143"/>
      <c r="Q1692" s="2"/>
    </row>
    <row r="1693">
      <c r="A1693" s="129">
        <v>45888.0</v>
      </c>
      <c r="B1693" s="129">
        <v>45834.0</v>
      </c>
      <c r="C1693" s="128">
        <v>2025.0</v>
      </c>
      <c r="D1693" s="128">
        <v>8.0</v>
      </c>
      <c r="E1693" s="128">
        <v>3.0</v>
      </c>
      <c r="F1693" s="128">
        <v>2025.0</v>
      </c>
      <c r="G1693" s="128">
        <v>8.0</v>
      </c>
      <c r="H1693" s="128">
        <v>19.0</v>
      </c>
      <c r="I1693" s="128" t="s">
        <v>160</v>
      </c>
      <c r="J1693" s="99"/>
      <c r="K1693" s="99"/>
      <c r="L1693" s="141" t="str">
        <f>IF(J1693-K1693=0,,IFERROR(K1693-J1693-휴게시간-VLOOKUP(A1693,지정휴게시간,2,FALSE),K1693-J1693-휴게시간))</f>
        <v/>
      </c>
      <c r="M1693" s="142" t="str">
        <f>IFERROR(VLOOKUP(Text(A1693,"m월 d일"),양력휴일,2,FALSE),IFERROR(VLOOKUP(Text(B1693,"m월 d일"),음력휴일,2,FALSE),IFERROR(VLOOKUP(A1693,양력지정휴일,2,FALSE), IFERROR(VLOOKUP(B1693,음력지정휴일,2,FALSE), ""))))</f>
        <v/>
      </c>
      <c r="N1693" s="128"/>
      <c r="O1693" s="128" t="str">
        <f>IFERROR(VLOOKUP(N1693,연차지정일수,2,FALSE),"")</f>
        <v/>
      </c>
      <c r="P1693" s="143"/>
      <c r="Q1693" s="2"/>
    </row>
    <row r="1694">
      <c r="A1694" s="129">
        <v>45889.0</v>
      </c>
      <c r="B1694" s="129">
        <v>45835.0</v>
      </c>
      <c r="C1694" s="128">
        <v>2025.0</v>
      </c>
      <c r="D1694" s="128">
        <v>8.0</v>
      </c>
      <c r="E1694" s="128">
        <v>3.0</v>
      </c>
      <c r="F1694" s="128">
        <v>2025.0</v>
      </c>
      <c r="G1694" s="128">
        <v>8.0</v>
      </c>
      <c r="H1694" s="128">
        <v>20.0</v>
      </c>
      <c r="I1694" s="128" t="s">
        <v>161</v>
      </c>
      <c r="J1694" s="99"/>
      <c r="K1694" s="99"/>
      <c r="L1694" s="141" t="str">
        <f>IF(J1694-K1694=0,,IFERROR(K1694-J1694-휴게시간-VLOOKUP(A1694,지정휴게시간,2,FALSE),K1694-J1694-휴게시간))</f>
        <v/>
      </c>
      <c r="M1694" s="142" t="str">
        <f>IFERROR(VLOOKUP(Text(A1694,"m월 d일"),양력휴일,2,FALSE),IFERROR(VLOOKUP(Text(B1694,"m월 d일"),음력휴일,2,FALSE),IFERROR(VLOOKUP(A1694,양력지정휴일,2,FALSE), IFERROR(VLOOKUP(B1694,음력지정휴일,2,FALSE), ""))))</f>
        <v/>
      </c>
      <c r="N1694" s="128"/>
      <c r="O1694" s="128" t="str">
        <f>IFERROR(VLOOKUP(N1694,연차지정일수,2,FALSE),"")</f>
        <v/>
      </c>
      <c r="P1694" s="143"/>
      <c r="Q1694" s="2"/>
    </row>
    <row r="1695">
      <c r="A1695" s="129">
        <v>45890.0</v>
      </c>
      <c r="B1695" s="129">
        <v>45836.0</v>
      </c>
      <c r="C1695" s="128">
        <v>2025.0</v>
      </c>
      <c r="D1695" s="128">
        <v>8.0</v>
      </c>
      <c r="E1695" s="128">
        <v>3.0</v>
      </c>
      <c r="F1695" s="128">
        <v>2025.0</v>
      </c>
      <c r="G1695" s="128">
        <v>8.0</v>
      </c>
      <c r="H1695" s="128">
        <v>21.0</v>
      </c>
      <c r="I1695" s="128" t="s">
        <v>162</v>
      </c>
      <c r="J1695" s="99"/>
      <c r="K1695" s="99"/>
      <c r="L1695" s="141" t="str">
        <f>IF(J1695-K1695=0,,IFERROR(K1695-J1695-휴게시간-VLOOKUP(A1695,지정휴게시간,2,FALSE),K1695-J1695-휴게시간))</f>
        <v/>
      </c>
      <c r="M1695" s="142" t="str">
        <f>IFERROR(VLOOKUP(Text(A1695,"m월 d일"),양력휴일,2,FALSE),IFERROR(VLOOKUP(Text(B1695,"m월 d일"),음력휴일,2,FALSE),IFERROR(VLOOKUP(A1695,양력지정휴일,2,FALSE), IFERROR(VLOOKUP(B1695,음력지정휴일,2,FALSE), ""))))</f>
        <v/>
      </c>
      <c r="N1695" s="128"/>
      <c r="O1695" s="128" t="str">
        <f>IFERROR(VLOOKUP(N1695,연차지정일수,2,FALSE),"")</f>
        <v/>
      </c>
      <c r="P1695" s="143"/>
      <c r="Q1695" s="2"/>
    </row>
    <row r="1696">
      <c r="A1696" s="129">
        <v>45891.0</v>
      </c>
      <c r="B1696" s="129">
        <v>45837.0</v>
      </c>
      <c r="C1696" s="128">
        <v>2025.0</v>
      </c>
      <c r="D1696" s="128">
        <v>8.0</v>
      </c>
      <c r="E1696" s="128">
        <v>3.0</v>
      </c>
      <c r="F1696" s="128">
        <v>2025.0</v>
      </c>
      <c r="G1696" s="128">
        <v>8.0</v>
      </c>
      <c r="H1696" s="128">
        <v>22.0</v>
      </c>
      <c r="I1696" s="128" t="s">
        <v>158</v>
      </c>
      <c r="J1696" s="99"/>
      <c r="K1696" s="99"/>
      <c r="L1696" s="141" t="str">
        <f>IF(J1696-K1696=0,,IFERROR(K1696-J1696-휴게시간-VLOOKUP(A1696,지정휴게시간,2,FALSE),K1696-J1696-휴게시간))</f>
        <v/>
      </c>
      <c r="M1696" s="142" t="str">
        <f>IFERROR(VLOOKUP(Text(A1696,"m월 d일"),양력휴일,2,FALSE),IFERROR(VLOOKUP(Text(B1696,"m월 d일"),음력휴일,2,FALSE),IFERROR(VLOOKUP(A1696,양력지정휴일,2,FALSE), IFERROR(VLOOKUP(B1696,음력지정휴일,2,FALSE), ""))))</f>
        <v/>
      </c>
      <c r="N1696" s="128"/>
      <c r="O1696" s="128" t="str">
        <f>IFERROR(VLOOKUP(N1696,연차지정일수,2,FALSE),"")</f>
        <v/>
      </c>
      <c r="P1696" s="143"/>
      <c r="Q1696" s="2"/>
    </row>
    <row r="1697">
      <c r="A1697" s="129">
        <v>45892.0</v>
      </c>
      <c r="B1697" s="129">
        <v>45839.0</v>
      </c>
      <c r="C1697" s="128">
        <v>2025.0</v>
      </c>
      <c r="D1697" s="128">
        <v>8.0</v>
      </c>
      <c r="E1697" s="128">
        <v>3.0</v>
      </c>
      <c r="F1697" s="128">
        <v>2025.0</v>
      </c>
      <c r="G1697" s="128">
        <v>8.0</v>
      </c>
      <c r="H1697" s="128">
        <v>23.0</v>
      </c>
      <c r="I1697" s="128" t="s">
        <v>159</v>
      </c>
      <c r="J1697" s="99"/>
      <c r="K1697" s="99"/>
      <c r="L1697" s="141" t="str">
        <f>IF(J1697-K1697=0,,IFERROR(K1697-J1697-휴게시간-VLOOKUP(A1697,지정휴게시간,2,FALSE),K1697-J1697-휴게시간))</f>
        <v/>
      </c>
      <c r="M1697" s="142" t="str">
        <f>IFERROR(VLOOKUP(Text(A1697,"m월 d일"),양력휴일,2,FALSE),IFERROR(VLOOKUP(Text(B1697,"m월 d일"),음력휴일,2,FALSE),IFERROR(VLOOKUP(A1697,양력지정휴일,2,FALSE), IFERROR(VLOOKUP(B1697,음력지정휴일,2,FALSE), ""))))</f>
        <v/>
      </c>
      <c r="N1697" s="128"/>
      <c r="O1697" s="128" t="str">
        <f>IFERROR(VLOOKUP(N1697,연차지정일수,2,FALSE),"")</f>
        <v/>
      </c>
      <c r="P1697" s="143"/>
      <c r="Q1697" s="2"/>
    </row>
    <row r="1698">
      <c r="A1698" s="129">
        <v>45893.0</v>
      </c>
      <c r="B1698" s="129">
        <v>45840.0</v>
      </c>
      <c r="C1698" s="128">
        <v>2025.0</v>
      </c>
      <c r="D1698" s="128">
        <v>8.0</v>
      </c>
      <c r="E1698" s="128">
        <v>3.0</v>
      </c>
      <c r="F1698" s="128">
        <v>2025.0</v>
      </c>
      <c r="G1698" s="128">
        <v>8.0</v>
      </c>
      <c r="H1698" s="128">
        <v>24.0</v>
      </c>
      <c r="I1698" s="128" t="s">
        <v>156</v>
      </c>
      <c r="J1698" s="99"/>
      <c r="K1698" s="99"/>
      <c r="L1698" s="141" t="str">
        <f>IF(J1698-K1698=0,,IFERROR(K1698-J1698-휴게시간-VLOOKUP(A1698,지정휴게시간,2,FALSE),K1698-J1698-휴게시간))</f>
        <v/>
      </c>
      <c r="M1698" s="142" t="str">
        <f>IFERROR(VLOOKUP(Text(A1698,"m월 d일"),양력휴일,2,FALSE),IFERROR(VLOOKUP(Text(B1698,"m월 d일"),음력휴일,2,FALSE),IFERROR(VLOOKUP(A1698,양력지정휴일,2,FALSE), IFERROR(VLOOKUP(B1698,음력지정휴일,2,FALSE), ""))))</f>
        <v/>
      </c>
      <c r="N1698" s="128"/>
      <c r="O1698" s="128" t="str">
        <f>IFERROR(VLOOKUP(N1698,연차지정일수,2,FALSE),"")</f>
        <v/>
      </c>
      <c r="P1698" s="143"/>
      <c r="Q1698" s="2"/>
    </row>
    <row r="1699">
      <c r="A1699" s="129">
        <v>45894.0</v>
      </c>
      <c r="B1699" s="129">
        <v>45841.0</v>
      </c>
      <c r="C1699" s="128">
        <v>2025.0</v>
      </c>
      <c r="D1699" s="128">
        <v>8.0</v>
      </c>
      <c r="E1699" s="128">
        <v>4.0</v>
      </c>
      <c r="F1699" s="128">
        <v>2025.0</v>
      </c>
      <c r="G1699" s="128">
        <v>8.0</v>
      </c>
      <c r="H1699" s="128">
        <v>25.0</v>
      </c>
      <c r="I1699" s="128" t="s">
        <v>83</v>
      </c>
      <c r="J1699" s="99"/>
      <c r="K1699" s="99"/>
      <c r="L1699" s="141" t="str">
        <f>IF(J1699-K1699=0,,IFERROR(K1699-J1699-휴게시간-VLOOKUP(A1699,지정휴게시간,2,FALSE),K1699-J1699-휴게시간))</f>
        <v/>
      </c>
      <c r="M1699" s="142" t="str">
        <f>IFERROR(VLOOKUP(Text(A1699,"m월 d일"),양력휴일,2,FALSE),IFERROR(VLOOKUP(Text(B1699,"m월 d일"),음력휴일,2,FALSE),IFERROR(VLOOKUP(A1699,양력지정휴일,2,FALSE), IFERROR(VLOOKUP(B1699,음력지정휴일,2,FALSE), ""))))</f>
        <v/>
      </c>
      <c r="N1699" s="128"/>
      <c r="O1699" s="128" t="str">
        <f>IFERROR(VLOOKUP(N1699,연차지정일수,2,FALSE),"")</f>
        <v/>
      </c>
      <c r="P1699" s="143"/>
      <c r="Q1699" s="2"/>
    </row>
    <row r="1700">
      <c r="A1700" s="129">
        <v>45895.0</v>
      </c>
      <c r="B1700" s="129">
        <v>45842.0</v>
      </c>
      <c r="C1700" s="128">
        <v>2025.0</v>
      </c>
      <c r="D1700" s="128">
        <v>8.0</v>
      </c>
      <c r="E1700" s="128">
        <v>4.0</v>
      </c>
      <c r="F1700" s="128">
        <v>2025.0</v>
      </c>
      <c r="G1700" s="128">
        <v>8.0</v>
      </c>
      <c r="H1700" s="128">
        <v>26.0</v>
      </c>
      <c r="I1700" s="128" t="s">
        <v>160</v>
      </c>
      <c r="J1700" s="99"/>
      <c r="K1700" s="99"/>
      <c r="L1700" s="141" t="str">
        <f>IF(J1700-K1700=0,,IFERROR(K1700-J1700-휴게시간-VLOOKUP(A1700,지정휴게시간,2,FALSE),K1700-J1700-휴게시간))</f>
        <v/>
      </c>
      <c r="M1700" s="142" t="str">
        <f>IFERROR(VLOOKUP(Text(A1700,"m월 d일"),양력휴일,2,FALSE),IFERROR(VLOOKUP(Text(B1700,"m월 d일"),음력휴일,2,FALSE),IFERROR(VLOOKUP(A1700,양력지정휴일,2,FALSE), IFERROR(VLOOKUP(B1700,음력지정휴일,2,FALSE), ""))))</f>
        <v/>
      </c>
      <c r="N1700" s="128"/>
      <c r="O1700" s="128" t="str">
        <f>IFERROR(VLOOKUP(N1700,연차지정일수,2,FALSE),"")</f>
        <v/>
      </c>
      <c r="P1700" s="143"/>
      <c r="Q1700" s="2"/>
    </row>
    <row r="1701">
      <c r="A1701" s="129">
        <v>45896.0</v>
      </c>
      <c r="B1701" s="129">
        <v>45843.0</v>
      </c>
      <c r="C1701" s="128">
        <v>2025.0</v>
      </c>
      <c r="D1701" s="128">
        <v>8.0</v>
      </c>
      <c r="E1701" s="128">
        <v>4.0</v>
      </c>
      <c r="F1701" s="128">
        <v>2025.0</v>
      </c>
      <c r="G1701" s="128">
        <v>8.0</v>
      </c>
      <c r="H1701" s="128">
        <v>27.0</v>
      </c>
      <c r="I1701" s="128" t="s">
        <v>161</v>
      </c>
      <c r="J1701" s="99"/>
      <c r="K1701" s="99"/>
      <c r="L1701" s="141" t="str">
        <f>IF(J1701-K1701=0,,IFERROR(K1701-J1701-휴게시간-VLOOKUP(A1701,지정휴게시간,2,FALSE),K1701-J1701-휴게시간))</f>
        <v/>
      </c>
      <c r="M1701" s="142" t="str">
        <f>IFERROR(VLOOKUP(Text(A1701,"m월 d일"),양력휴일,2,FALSE),IFERROR(VLOOKUP(Text(B1701,"m월 d일"),음력휴일,2,FALSE),IFERROR(VLOOKUP(A1701,양력지정휴일,2,FALSE), IFERROR(VLOOKUP(B1701,음력지정휴일,2,FALSE), ""))))</f>
        <v/>
      </c>
      <c r="N1701" s="128"/>
      <c r="O1701" s="128" t="str">
        <f>IFERROR(VLOOKUP(N1701,연차지정일수,2,FALSE),"")</f>
        <v/>
      </c>
      <c r="P1701" s="143"/>
      <c r="Q1701" s="2"/>
    </row>
    <row r="1702">
      <c r="A1702" s="129">
        <v>45897.0</v>
      </c>
      <c r="B1702" s="129">
        <v>45844.0</v>
      </c>
      <c r="C1702" s="128">
        <v>2025.0</v>
      </c>
      <c r="D1702" s="128">
        <v>8.0</v>
      </c>
      <c r="E1702" s="128">
        <v>4.0</v>
      </c>
      <c r="F1702" s="128">
        <v>2025.0</v>
      </c>
      <c r="G1702" s="128">
        <v>8.0</v>
      </c>
      <c r="H1702" s="128">
        <v>28.0</v>
      </c>
      <c r="I1702" s="128" t="s">
        <v>162</v>
      </c>
      <c r="J1702" s="99"/>
      <c r="K1702" s="99"/>
      <c r="L1702" s="141" t="str">
        <f>IF(J1702-K1702=0,,IFERROR(K1702-J1702-휴게시간-VLOOKUP(A1702,지정휴게시간,2,FALSE),K1702-J1702-휴게시간))</f>
        <v/>
      </c>
      <c r="M1702" s="142" t="str">
        <f>IFERROR(VLOOKUP(Text(A1702,"m월 d일"),양력휴일,2,FALSE),IFERROR(VLOOKUP(Text(B1702,"m월 d일"),음력휴일,2,FALSE),IFERROR(VLOOKUP(A1702,양력지정휴일,2,FALSE), IFERROR(VLOOKUP(B1702,음력지정휴일,2,FALSE), ""))))</f>
        <v/>
      </c>
      <c r="N1702" s="128"/>
      <c r="O1702" s="128" t="str">
        <f>IFERROR(VLOOKUP(N1702,연차지정일수,2,FALSE),"")</f>
        <v/>
      </c>
      <c r="P1702" s="143"/>
      <c r="Q1702" s="2"/>
    </row>
    <row r="1703">
      <c r="A1703" s="129">
        <v>45898.0</v>
      </c>
      <c r="B1703" s="129">
        <v>45845.0</v>
      </c>
      <c r="C1703" s="128">
        <v>2025.0</v>
      </c>
      <c r="D1703" s="128">
        <v>8.0</v>
      </c>
      <c r="E1703" s="128">
        <v>4.0</v>
      </c>
      <c r="F1703" s="128">
        <v>2025.0</v>
      </c>
      <c r="G1703" s="128">
        <v>8.0</v>
      </c>
      <c r="H1703" s="128">
        <v>29.0</v>
      </c>
      <c r="I1703" s="128" t="s">
        <v>158</v>
      </c>
      <c r="J1703" s="99"/>
      <c r="K1703" s="99"/>
      <c r="L1703" s="141" t="str">
        <f>IF(J1703-K1703=0,,IFERROR(K1703-J1703-휴게시간-VLOOKUP(A1703,지정휴게시간,2,FALSE),K1703-J1703-휴게시간))</f>
        <v/>
      </c>
      <c r="M1703" s="142" t="str">
        <f>IFERROR(VLOOKUP(Text(A1703,"m월 d일"),양력휴일,2,FALSE),IFERROR(VLOOKUP(Text(B1703,"m월 d일"),음력휴일,2,FALSE),IFERROR(VLOOKUP(A1703,양력지정휴일,2,FALSE), IFERROR(VLOOKUP(B1703,음력지정휴일,2,FALSE), ""))))</f>
        <v/>
      </c>
      <c r="N1703" s="128"/>
      <c r="O1703" s="128" t="str">
        <f>IFERROR(VLOOKUP(N1703,연차지정일수,2,FALSE),"")</f>
        <v/>
      </c>
      <c r="P1703" s="143"/>
      <c r="Q1703" s="2"/>
    </row>
    <row r="1704">
      <c r="A1704" s="129">
        <v>45899.0</v>
      </c>
      <c r="B1704" s="129">
        <v>45846.0</v>
      </c>
      <c r="C1704" s="128">
        <v>2025.0</v>
      </c>
      <c r="D1704" s="128">
        <v>8.0</v>
      </c>
      <c r="E1704" s="128">
        <v>4.0</v>
      </c>
      <c r="F1704" s="128">
        <v>2025.0</v>
      </c>
      <c r="G1704" s="128">
        <v>8.0</v>
      </c>
      <c r="H1704" s="128">
        <v>30.0</v>
      </c>
      <c r="I1704" s="128" t="s">
        <v>159</v>
      </c>
      <c r="J1704" s="99"/>
      <c r="K1704" s="99"/>
      <c r="L1704" s="141" t="str">
        <f>IF(J1704-K1704=0,,IFERROR(K1704-J1704-휴게시간-VLOOKUP(A1704,지정휴게시간,2,FALSE),K1704-J1704-휴게시간))</f>
        <v/>
      </c>
      <c r="M1704" s="142" t="str">
        <f>IFERROR(VLOOKUP(Text(A1704,"m월 d일"),양력휴일,2,FALSE),IFERROR(VLOOKUP(Text(B1704,"m월 d일"),음력휴일,2,FALSE),IFERROR(VLOOKUP(A1704,양력지정휴일,2,FALSE), IFERROR(VLOOKUP(B1704,음력지정휴일,2,FALSE), ""))))</f>
        <v/>
      </c>
      <c r="N1704" s="128"/>
      <c r="O1704" s="128" t="str">
        <f>IFERROR(VLOOKUP(N1704,연차지정일수,2,FALSE),"")</f>
        <v/>
      </c>
      <c r="P1704" s="143"/>
      <c r="Q1704" s="2"/>
    </row>
    <row r="1705">
      <c r="A1705" s="129">
        <v>45900.0</v>
      </c>
      <c r="B1705" s="129">
        <v>45847.0</v>
      </c>
      <c r="C1705" s="128">
        <v>2025.0</v>
      </c>
      <c r="D1705" s="128">
        <v>8.0</v>
      </c>
      <c r="E1705" s="128">
        <v>4.0</v>
      </c>
      <c r="F1705" s="128">
        <v>2025.0</v>
      </c>
      <c r="G1705" s="128">
        <v>8.0</v>
      </c>
      <c r="H1705" s="128">
        <v>31.0</v>
      </c>
      <c r="I1705" s="128" t="s">
        <v>156</v>
      </c>
      <c r="J1705" s="99"/>
      <c r="K1705" s="99"/>
      <c r="L1705" s="141" t="str">
        <f>IF(J1705-K1705=0,,IFERROR(K1705-J1705-휴게시간-VLOOKUP(A1705,지정휴게시간,2,FALSE),K1705-J1705-휴게시간))</f>
        <v/>
      </c>
      <c r="M1705" s="142" t="str">
        <f>IFERROR(VLOOKUP(Text(A1705,"m월 d일"),양력휴일,2,FALSE),IFERROR(VLOOKUP(Text(B1705,"m월 d일"),음력휴일,2,FALSE),IFERROR(VLOOKUP(A1705,양력지정휴일,2,FALSE), IFERROR(VLOOKUP(B1705,음력지정휴일,2,FALSE), ""))))</f>
        <v/>
      </c>
      <c r="N1705" s="128"/>
      <c r="O1705" s="128" t="str">
        <f>IFERROR(VLOOKUP(N1705,연차지정일수,2,FALSE),"")</f>
        <v/>
      </c>
      <c r="P1705" s="143"/>
      <c r="Q1705" s="2"/>
    </row>
    <row r="1706">
      <c r="A1706" s="129">
        <v>45901.0</v>
      </c>
      <c r="B1706" s="129">
        <v>45848.0</v>
      </c>
      <c r="C1706" s="128">
        <v>2025.0</v>
      </c>
      <c r="D1706" s="128">
        <v>8.0</v>
      </c>
      <c r="E1706" s="128">
        <v>1.0</v>
      </c>
      <c r="F1706" s="128">
        <v>2025.0</v>
      </c>
      <c r="G1706" s="128">
        <v>9.0</v>
      </c>
      <c r="H1706" s="128">
        <v>1.0</v>
      </c>
      <c r="I1706" s="128" t="s">
        <v>83</v>
      </c>
      <c r="J1706" s="99"/>
      <c r="K1706" s="99"/>
      <c r="L1706" s="141" t="str">
        <f>IF(J1706-K1706=0,,IFERROR(K1706-J1706-휴게시간-VLOOKUP(A1706,지정휴게시간,2,FALSE),K1706-J1706-휴게시간))</f>
        <v/>
      </c>
      <c r="M1706" s="142" t="str">
        <f>IFERROR(VLOOKUP(Text(A1706,"m월 d일"),양력휴일,2,FALSE),IFERROR(VLOOKUP(Text(B1706,"m월 d일"),음력휴일,2,FALSE),IFERROR(VLOOKUP(A1706,양력지정휴일,2,FALSE), IFERROR(VLOOKUP(B1706,음력지정휴일,2,FALSE), ""))))</f>
        <v/>
      </c>
      <c r="N1706" s="128"/>
      <c r="O1706" s="128" t="str">
        <f>IFERROR(VLOOKUP(N1706,연차지정일수,2,FALSE),"")</f>
        <v/>
      </c>
      <c r="P1706" s="143"/>
      <c r="Q1706" s="2"/>
    </row>
    <row r="1707">
      <c r="A1707" s="129">
        <v>45902.0</v>
      </c>
      <c r="B1707" s="129">
        <v>45849.0</v>
      </c>
      <c r="C1707" s="128">
        <v>2025.0</v>
      </c>
      <c r="D1707" s="128">
        <v>8.0</v>
      </c>
      <c r="E1707" s="128">
        <v>1.0</v>
      </c>
      <c r="F1707" s="128">
        <v>2025.0</v>
      </c>
      <c r="G1707" s="128">
        <v>9.0</v>
      </c>
      <c r="H1707" s="128">
        <v>2.0</v>
      </c>
      <c r="I1707" s="128" t="s">
        <v>160</v>
      </c>
      <c r="J1707" s="99"/>
      <c r="K1707" s="99"/>
      <c r="L1707" s="141" t="str">
        <f>IF(J1707-K1707=0,,IFERROR(K1707-J1707-휴게시간-VLOOKUP(A1707,지정휴게시간,2,FALSE),K1707-J1707-휴게시간))</f>
        <v/>
      </c>
      <c r="M1707" s="142" t="str">
        <f>IFERROR(VLOOKUP(Text(A1707,"m월 d일"),양력휴일,2,FALSE),IFERROR(VLOOKUP(Text(B1707,"m월 d일"),음력휴일,2,FALSE),IFERROR(VLOOKUP(A1707,양력지정휴일,2,FALSE), IFERROR(VLOOKUP(B1707,음력지정휴일,2,FALSE), ""))))</f>
        <v/>
      </c>
      <c r="N1707" s="128"/>
      <c r="O1707" s="128" t="str">
        <f>IFERROR(VLOOKUP(N1707,연차지정일수,2,FALSE),"")</f>
        <v/>
      </c>
      <c r="P1707" s="143"/>
      <c r="Q1707" s="2"/>
    </row>
    <row r="1708">
      <c r="A1708" s="129">
        <v>45903.0</v>
      </c>
      <c r="B1708" s="129">
        <v>45850.0</v>
      </c>
      <c r="C1708" s="128">
        <v>2025.0</v>
      </c>
      <c r="D1708" s="128">
        <v>8.0</v>
      </c>
      <c r="E1708" s="128">
        <v>1.0</v>
      </c>
      <c r="F1708" s="128">
        <v>2025.0</v>
      </c>
      <c r="G1708" s="128">
        <v>9.0</v>
      </c>
      <c r="H1708" s="128">
        <v>3.0</v>
      </c>
      <c r="I1708" s="128" t="s">
        <v>161</v>
      </c>
      <c r="J1708" s="99"/>
      <c r="K1708" s="99"/>
      <c r="L1708" s="141" t="str">
        <f>IF(J1708-K1708=0,,IFERROR(K1708-J1708-휴게시간-VLOOKUP(A1708,지정휴게시간,2,FALSE),K1708-J1708-휴게시간))</f>
        <v/>
      </c>
      <c r="M1708" s="142" t="str">
        <f>IFERROR(VLOOKUP(Text(A1708,"m월 d일"),양력휴일,2,FALSE),IFERROR(VLOOKUP(Text(B1708,"m월 d일"),음력휴일,2,FALSE),IFERROR(VLOOKUP(A1708,양력지정휴일,2,FALSE), IFERROR(VLOOKUP(B1708,음력지정휴일,2,FALSE), ""))))</f>
        <v/>
      </c>
      <c r="N1708" s="128"/>
      <c r="O1708" s="128" t="str">
        <f>IFERROR(VLOOKUP(N1708,연차지정일수,2,FALSE),"")</f>
        <v/>
      </c>
      <c r="P1708" s="143"/>
      <c r="Q1708" s="2"/>
    </row>
    <row r="1709">
      <c r="A1709" s="129">
        <v>45904.0</v>
      </c>
      <c r="B1709" s="129">
        <v>45851.0</v>
      </c>
      <c r="C1709" s="128">
        <v>2025.0</v>
      </c>
      <c r="D1709" s="128">
        <v>8.0</v>
      </c>
      <c r="E1709" s="128">
        <v>1.0</v>
      </c>
      <c r="F1709" s="128">
        <v>2025.0</v>
      </c>
      <c r="G1709" s="128">
        <v>9.0</v>
      </c>
      <c r="H1709" s="128">
        <v>4.0</v>
      </c>
      <c r="I1709" s="128" t="s">
        <v>162</v>
      </c>
      <c r="J1709" s="99"/>
      <c r="K1709" s="99"/>
      <c r="L1709" s="141" t="str">
        <f>IF(J1709-K1709=0,,IFERROR(K1709-J1709-휴게시간-VLOOKUP(A1709,지정휴게시간,2,FALSE),K1709-J1709-휴게시간))</f>
        <v/>
      </c>
      <c r="M1709" s="142" t="str">
        <f>IFERROR(VLOOKUP(Text(A1709,"m월 d일"),양력휴일,2,FALSE),IFERROR(VLOOKUP(Text(B1709,"m월 d일"),음력휴일,2,FALSE),IFERROR(VLOOKUP(A1709,양력지정휴일,2,FALSE), IFERROR(VLOOKUP(B1709,음력지정휴일,2,FALSE), ""))))</f>
        <v/>
      </c>
      <c r="N1709" s="128"/>
      <c r="O1709" s="128" t="str">
        <f>IFERROR(VLOOKUP(N1709,연차지정일수,2,FALSE),"")</f>
        <v/>
      </c>
      <c r="P1709" s="143"/>
      <c r="Q1709" s="2"/>
    </row>
    <row r="1710">
      <c r="A1710" s="129">
        <v>45905.0</v>
      </c>
      <c r="B1710" s="129">
        <v>45852.0</v>
      </c>
      <c r="C1710" s="128">
        <v>2025.0</v>
      </c>
      <c r="D1710" s="128">
        <v>8.0</v>
      </c>
      <c r="E1710" s="128">
        <v>1.0</v>
      </c>
      <c r="F1710" s="128">
        <v>2025.0</v>
      </c>
      <c r="G1710" s="128">
        <v>9.0</v>
      </c>
      <c r="H1710" s="128">
        <v>5.0</v>
      </c>
      <c r="I1710" s="128" t="s">
        <v>158</v>
      </c>
      <c r="J1710" s="99"/>
      <c r="K1710" s="99"/>
      <c r="L1710" s="141" t="str">
        <f>IF(J1710-K1710=0,,IFERROR(K1710-J1710-휴게시간-VLOOKUP(A1710,지정휴게시간,2,FALSE),K1710-J1710-휴게시간))</f>
        <v/>
      </c>
      <c r="M1710" s="142" t="str">
        <f>IFERROR(VLOOKUP(Text(A1710,"m월 d일"),양력휴일,2,FALSE),IFERROR(VLOOKUP(Text(B1710,"m월 d일"),음력휴일,2,FALSE),IFERROR(VLOOKUP(A1710,양력지정휴일,2,FALSE), IFERROR(VLOOKUP(B1710,음력지정휴일,2,FALSE), ""))))</f>
        <v/>
      </c>
      <c r="N1710" s="128"/>
      <c r="O1710" s="128" t="str">
        <f>IFERROR(VLOOKUP(N1710,연차지정일수,2,FALSE),"")</f>
        <v/>
      </c>
      <c r="P1710" s="143"/>
      <c r="Q1710" s="2"/>
    </row>
    <row r="1711">
      <c r="A1711" s="129">
        <v>45906.0</v>
      </c>
      <c r="B1711" s="129">
        <v>45853.0</v>
      </c>
      <c r="C1711" s="128">
        <v>2025.0</v>
      </c>
      <c r="D1711" s="128">
        <v>8.0</v>
      </c>
      <c r="E1711" s="128">
        <v>1.0</v>
      </c>
      <c r="F1711" s="128">
        <v>2025.0</v>
      </c>
      <c r="G1711" s="128">
        <v>9.0</v>
      </c>
      <c r="H1711" s="128">
        <v>6.0</v>
      </c>
      <c r="I1711" s="128" t="s">
        <v>159</v>
      </c>
      <c r="J1711" s="99"/>
      <c r="K1711" s="99"/>
      <c r="L1711" s="141" t="str">
        <f>IF(J1711-K1711=0,,IFERROR(K1711-J1711-휴게시간-VLOOKUP(A1711,지정휴게시간,2,FALSE),K1711-J1711-휴게시간))</f>
        <v/>
      </c>
      <c r="M1711" s="142" t="str">
        <f>IFERROR(VLOOKUP(Text(A1711,"m월 d일"),양력휴일,2,FALSE),IFERROR(VLOOKUP(Text(B1711,"m월 d일"),음력휴일,2,FALSE),IFERROR(VLOOKUP(A1711,양력지정휴일,2,FALSE), IFERROR(VLOOKUP(B1711,음력지정휴일,2,FALSE), ""))))</f>
        <v/>
      </c>
      <c r="N1711" s="128"/>
      <c r="O1711" s="128" t="str">
        <f>IFERROR(VLOOKUP(N1711,연차지정일수,2,FALSE),"")</f>
        <v/>
      </c>
      <c r="P1711" s="143"/>
      <c r="Q1711" s="2"/>
    </row>
    <row r="1712">
      <c r="A1712" s="129">
        <v>45907.0</v>
      </c>
      <c r="B1712" s="129">
        <v>45854.0</v>
      </c>
      <c r="C1712" s="128">
        <v>2025.0</v>
      </c>
      <c r="D1712" s="128">
        <v>8.0</v>
      </c>
      <c r="E1712" s="128">
        <v>1.0</v>
      </c>
      <c r="F1712" s="128">
        <v>2025.0</v>
      </c>
      <c r="G1712" s="128">
        <v>9.0</v>
      </c>
      <c r="H1712" s="128">
        <v>7.0</v>
      </c>
      <c r="I1712" s="128" t="s">
        <v>156</v>
      </c>
      <c r="J1712" s="99"/>
      <c r="K1712" s="99"/>
      <c r="L1712" s="141" t="str">
        <f>IF(J1712-K1712=0,,IFERROR(K1712-J1712-휴게시간-VLOOKUP(A1712,지정휴게시간,2,FALSE),K1712-J1712-휴게시간))</f>
        <v/>
      </c>
      <c r="M1712" s="142" t="str">
        <f>IFERROR(VLOOKUP(Text(A1712,"m월 d일"),양력휴일,2,FALSE),IFERROR(VLOOKUP(Text(B1712,"m월 d일"),음력휴일,2,FALSE),IFERROR(VLOOKUP(A1712,양력지정휴일,2,FALSE), IFERROR(VLOOKUP(B1712,음력지정휴일,2,FALSE), ""))))</f>
        <v/>
      </c>
      <c r="N1712" s="128"/>
      <c r="O1712" s="128" t="str">
        <f>IFERROR(VLOOKUP(N1712,연차지정일수,2,FALSE),"")</f>
        <v/>
      </c>
      <c r="P1712" s="143"/>
      <c r="Q1712" s="2"/>
    </row>
    <row r="1713">
      <c r="A1713" s="129">
        <v>45908.0</v>
      </c>
      <c r="B1713" s="129">
        <v>45855.0</v>
      </c>
      <c r="C1713" s="128">
        <v>2025.0</v>
      </c>
      <c r="D1713" s="128">
        <v>9.0</v>
      </c>
      <c r="E1713" s="128">
        <v>2.0</v>
      </c>
      <c r="F1713" s="128">
        <v>2025.0</v>
      </c>
      <c r="G1713" s="128">
        <v>9.0</v>
      </c>
      <c r="H1713" s="128">
        <v>8.0</v>
      </c>
      <c r="I1713" s="128" t="s">
        <v>83</v>
      </c>
      <c r="J1713" s="99"/>
      <c r="K1713" s="99"/>
      <c r="L1713" s="141" t="str">
        <f>IF(J1713-K1713=0,,IFERROR(K1713-J1713-휴게시간-VLOOKUP(A1713,지정휴게시간,2,FALSE),K1713-J1713-휴게시간))</f>
        <v/>
      </c>
      <c r="M1713" s="142" t="str">
        <f>IFERROR(VLOOKUP(Text(A1713,"m월 d일"),양력휴일,2,FALSE),IFERROR(VLOOKUP(Text(B1713,"m월 d일"),음력휴일,2,FALSE),IFERROR(VLOOKUP(A1713,양력지정휴일,2,FALSE), IFERROR(VLOOKUP(B1713,음력지정휴일,2,FALSE), ""))))</f>
        <v/>
      </c>
      <c r="N1713" s="128"/>
      <c r="O1713" s="128" t="str">
        <f>IFERROR(VLOOKUP(N1713,연차지정일수,2,FALSE),"")</f>
        <v/>
      </c>
      <c r="P1713" s="143"/>
      <c r="Q1713" s="2"/>
    </row>
    <row r="1714">
      <c r="A1714" s="129">
        <v>45909.0</v>
      </c>
      <c r="B1714" s="129">
        <v>45856.0</v>
      </c>
      <c r="C1714" s="128">
        <v>2025.0</v>
      </c>
      <c r="D1714" s="128">
        <v>9.0</v>
      </c>
      <c r="E1714" s="128">
        <v>2.0</v>
      </c>
      <c r="F1714" s="128">
        <v>2025.0</v>
      </c>
      <c r="G1714" s="128">
        <v>9.0</v>
      </c>
      <c r="H1714" s="128">
        <v>9.0</v>
      </c>
      <c r="I1714" s="128" t="s">
        <v>160</v>
      </c>
      <c r="J1714" s="99"/>
      <c r="K1714" s="99"/>
      <c r="L1714" s="141" t="str">
        <f>IF(J1714-K1714=0,,IFERROR(K1714-J1714-휴게시간-VLOOKUP(A1714,지정휴게시간,2,FALSE),K1714-J1714-휴게시간))</f>
        <v/>
      </c>
      <c r="M1714" s="142" t="str">
        <f>IFERROR(VLOOKUP(Text(A1714,"m월 d일"),양력휴일,2,FALSE),IFERROR(VLOOKUP(Text(B1714,"m월 d일"),음력휴일,2,FALSE),IFERROR(VLOOKUP(A1714,양력지정휴일,2,FALSE), IFERROR(VLOOKUP(B1714,음력지정휴일,2,FALSE), ""))))</f>
        <v/>
      </c>
      <c r="N1714" s="128"/>
      <c r="O1714" s="128" t="str">
        <f>IFERROR(VLOOKUP(N1714,연차지정일수,2,FALSE),"")</f>
        <v/>
      </c>
      <c r="P1714" s="143"/>
      <c r="Q1714" s="2"/>
    </row>
    <row r="1715">
      <c r="A1715" s="129">
        <v>45910.0</v>
      </c>
      <c r="B1715" s="129">
        <v>45857.0</v>
      </c>
      <c r="C1715" s="128">
        <v>2025.0</v>
      </c>
      <c r="D1715" s="128">
        <v>9.0</v>
      </c>
      <c r="E1715" s="128">
        <v>2.0</v>
      </c>
      <c r="F1715" s="128">
        <v>2025.0</v>
      </c>
      <c r="G1715" s="128">
        <v>9.0</v>
      </c>
      <c r="H1715" s="128">
        <v>10.0</v>
      </c>
      <c r="I1715" s="128" t="s">
        <v>161</v>
      </c>
      <c r="J1715" s="99"/>
      <c r="K1715" s="99"/>
      <c r="L1715" s="141" t="str">
        <f>IF(J1715-K1715=0,,IFERROR(K1715-J1715-휴게시간-VLOOKUP(A1715,지정휴게시간,2,FALSE),K1715-J1715-휴게시간))</f>
        <v/>
      </c>
      <c r="M1715" s="142" t="str">
        <f>IFERROR(VLOOKUP(Text(A1715,"m월 d일"),양력휴일,2,FALSE),IFERROR(VLOOKUP(Text(B1715,"m월 d일"),음력휴일,2,FALSE),IFERROR(VLOOKUP(A1715,양력지정휴일,2,FALSE), IFERROR(VLOOKUP(B1715,음력지정휴일,2,FALSE), ""))))</f>
        <v/>
      </c>
      <c r="N1715" s="128"/>
      <c r="O1715" s="128" t="str">
        <f>IFERROR(VLOOKUP(N1715,연차지정일수,2,FALSE),"")</f>
        <v/>
      </c>
      <c r="P1715" s="143"/>
      <c r="Q1715" s="2"/>
    </row>
    <row r="1716">
      <c r="A1716" s="129">
        <v>45911.0</v>
      </c>
      <c r="B1716" s="129">
        <v>45858.0</v>
      </c>
      <c r="C1716" s="128">
        <v>2025.0</v>
      </c>
      <c r="D1716" s="128">
        <v>9.0</v>
      </c>
      <c r="E1716" s="128">
        <v>2.0</v>
      </c>
      <c r="F1716" s="128">
        <v>2025.0</v>
      </c>
      <c r="G1716" s="128">
        <v>9.0</v>
      </c>
      <c r="H1716" s="128">
        <v>11.0</v>
      </c>
      <c r="I1716" s="128" t="s">
        <v>162</v>
      </c>
      <c r="J1716" s="99"/>
      <c r="K1716" s="99"/>
      <c r="L1716" s="141" t="str">
        <f>IF(J1716-K1716=0,,IFERROR(K1716-J1716-휴게시간-VLOOKUP(A1716,지정휴게시간,2,FALSE),K1716-J1716-휴게시간))</f>
        <v/>
      </c>
      <c r="M1716" s="142" t="str">
        <f>IFERROR(VLOOKUP(Text(A1716,"m월 d일"),양력휴일,2,FALSE),IFERROR(VLOOKUP(Text(B1716,"m월 d일"),음력휴일,2,FALSE),IFERROR(VLOOKUP(A1716,양력지정휴일,2,FALSE), IFERROR(VLOOKUP(B1716,음력지정휴일,2,FALSE), ""))))</f>
        <v/>
      </c>
      <c r="N1716" s="128"/>
      <c r="O1716" s="128" t="str">
        <f>IFERROR(VLOOKUP(N1716,연차지정일수,2,FALSE),"")</f>
        <v/>
      </c>
      <c r="P1716" s="143"/>
      <c r="Q1716" s="2"/>
    </row>
    <row r="1717">
      <c r="A1717" s="129">
        <v>45912.0</v>
      </c>
      <c r="B1717" s="129">
        <v>45859.0</v>
      </c>
      <c r="C1717" s="128">
        <v>2025.0</v>
      </c>
      <c r="D1717" s="128">
        <v>9.0</v>
      </c>
      <c r="E1717" s="128">
        <v>2.0</v>
      </c>
      <c r="F1717" s="128">
        <v>2025.0</v>
      </c>
      <c r="G1717" s="128">
        <v>9.0</v>
      </c>
      <c r="H1717" s="128">
        <v>12.0</v>
      </c>
      <c r="I1717" s="128" t="s">
        <v>158</v>
      </c>
      <c r="J1717" s="99"/>
      <c r="K1717" s="99"/>
      <c r="L1717" s="141" t="str">
        <f>IF(J1717-K1717=0,,IFERROR(K1717-J1717-휴게시간-VLOOKUP(A1717,지정휴게시간,2,FALSE),K1717-J1717-휴게시간))</f>
        <v/>
      </c>
      <c r="M1717" s="142" t="str">
        <f>IFERROR(VLOOKUP(Text(A1717,"m월 d일"),양력휴일,2,FALSE),IFERROR(VLOOKUP(Text(B1717,"m월 d일"),음력휴일,2,FALSE),IFERROR(VLOOKUP(A1717,양력지정휴일,2,FALSE), IFERROR(VLOOKUP(B1717,음력지정휴일,2,FALSE), ""))))</f>
        <v/>
      </c>
      <c r="N1717" s="128"/>
      <c r="O1717" s="128" t="str">
        <f>IFERROR(VLOOKUP(N1717,연차지정일수,2,FALSE),"")</f>
        <v/>
      </c>
      <c r="P1717" s="143"/>
      <c r="Q1717" s="2"/>
    </row>
    <row r="1718">
      <c r="A1718" s="129">
        <v>45913.0</v>
      </c>
      <c r="B1718" s="129">
        <v>45860.0</v>
      </c>
      <c r="C1718" s="128">
        <v>2025.0</v>
      </c>
      <c r="D1718" s="128">
        <v>9.0</v>
      </c>
      <c r="E1718" s="128">
        <v>2.0</v>
      </c>
      <c r="F1718" s="128">
        <v>2025.0</v>
      </c>
      <c r="G1718" s="128">
        <v>9.0</v>
      </c>
      <c r="H1718" s="128">
        <v>13.0</v>
      </c>
      <c r="I1718" s="128" t="s">
        <v>159</v>
      </c>
      <c r="J1718" s="99"/>
      <c r="K1718" s="99"/>
      <c r="L1718" s="141" t="str">
        <f>IF(J1718-K1718=0,,IFERROR(K1718-J1718-휴게시간-VLOOKUP(A1718,지정휴게시간,2,FALSE),K1718-J1718-휴게시간))</f>
        <v/>
      </c>
      <c r="M1718" s="142" t="str">
        <f>IFERROR(VLOOKUP(Text(A1718,"m월 d일"),양력휴일,2,FALSE),IFERROR(VLOOKUP(Text(B1718,"m월 d일"),음력휴일,2,FALSE),IFERROR(VLOOKUP(A1718,양력지정휴일,2,FALSE), IFERROR(VLOOKUP(B1718,음력지정휴일,2,FALSE), ""))))</f>
        <v/>
      </c>
      <c r="N1718" s="128"/>
      <c r="O1718" s="128" t="str">
        <f>IFERROR(VLOOKUP(N1718,연차지정일수,2,FALSE),"")</f>
        <v/>
      </c>
      <c r="P1718" s="143"/>
      <c r="Q1718" s="2"/>
    </row>
    <row r="1719">
      <c r="A1719" s="129">
        <v>45914.0</v>
      </c>
      <c r="B1719" s="129">
        <v>45861.0</v>
      </c>
      <c r="C1719" s="128">
        <v>2025.0</v>
      </c>
      <c r="D1719" s="128">
        <v>9.0</v>
      </c>
      <c r="E1719" s="128">
        <v>2.0</v>
      </c>
      <c r="F1719" s="128">
        <v>2025.0</v>
      </c>
      <c r="G1719" s="128">
        <v>9.0</v>
      </c>
      <c r="H1719" s="128">
        <v>14.0</v>
      </c>
      <c r="I1719" s="128" t="s">
        <v>156</v>
      </c>
      <c r="J1719" s="99"/>
      <c r="K1719" s="99"/>
      <c r="L1719" s="141" t="str">
        <f>IF(J1719-K1719=0,,IFERROR(K1719-J1719-휴게시간-VLOOKUP(A1719,지정휴게시간,2,FALSE),K1719-J1719-휴게시간))</f>
        <v/>
      </c>
      <c r="M1719" s="142" t="str">
        <f>IFERROR(VLOOKUP(Text(A1719,"m월 d일"),양력휴일,2,FALSE),IFERROR(VLOOKUP(Text(B1719,"m월 d일"),음력휴일,2,FALSE),IFERROR(VLOOKUP(A1719,양력지정휴일,2,FALSE), IFERROR(VLOOKUP(B1719,음력지정휴일,2,FALSE), ""))))</f>
        <v/>
      </c>
      <c r="N1719" s="128"/>
      <c r="O1719" s="128" t="str">
        <f>IFERROR(VLOOKUP(N1719,연차지정일수,2,FALSE),"")</f>
        <v/>
      </c>
      <c r="P1719" s="143"/>
      <c r="Q1719" s="2"/>
    </row>
    <row r="1720">
      <c r="A1720" s="129">
        <v>45915.0</v>
      </c>
      <c r="B1720" s="129">
        <v>45862.0</v>
      </c>
      <c r="C1720" s="128">
        <v>2025.0</v>
      </c>
      <c r="D1720" s="128">
        <v>9.0</v>
      </c>
      <c r="E1720" s="128">
        <v>3.0</v>
      </c>
      <c r="F1720" s="128">
        <v>2025.0</v>
      </c>
      <c r="G1720" s="128">
        <v>9.0</v>
      </c>
      <c r="H1720" s="128">
        <v>15.0</v>
      </c>
      <c r="I1720" s="128" t="s">
        <v>83</v>
      </c>
      <c r="J1720" s="99"/>
      <c r="K1720" s="99"/>
      <c r="L1720" s="141" t="str">
        <f>IF(J1720-K1720=0,,IFERROR(K1720-J1720-휴게시간-VLOOKUP(A1720,지정휴게시간,2,FALSE),K1720-J1720-휴게시간))</f>
        <v/>
      </c>
      <c r="M1720" s="142" t="str">
        <f>IFERROR(VLOOKUP(Text(A1720,"m월 d일"),양력휴일,2,FALSE),IFERROR(VLOOKUP(Text(B1720,"m월 d일"),음력휴일,2,FALSE),IFERROR(VLOOKUP(A1720,양력지정휴일,2,FALSE), IFERROR(VLOOKUP(B1720,음력지정휴일,2,FALSE), ""))))</f>
        <v/>
      </c>
      <c r="N1720" s="128"/>
      <c r="O1720" s="128" t="str">
        <f>IFERROR(VLOOKUP(N1720,연차지정일수,2,FALSE),"")</f>
        <v/>
      </c>
      <c r="P1720" s="143"/>
      <c r="Q1720" s="2"/>
    </row>
    <row r="1721">
      <c r="A1721" s="129">
        <v>45916.0</v>
      </c>
      <c r="B1721" s="129">
        <v>45863.0</v>
      </c>
      <c r="C1721" s="128">
        <v>2025.0</v>
      </c>
      <c r="D1721" s="128">
        <v>9.0</v>
      </c>
      <c r="E1721" s="128">
        <v>3.0</v>
      </c>
      <c r="F1721" s="128">
        <v>2025.0</v>
      </c>
      <c r="G1721" s="128">
        <v>9.0</v>
      </c>
      <c r="H1721" s="128">
        <v>16.0</v>
      </c>
      <c r="I1721" s="128" t="s">
        <v>160</v>
      </c>
      <c r="J1721" s="99"/>
      <c r="K1721" s="99"/>
      <c r="L1721" s="141" t="str">
        <f>IF(J1721-K1721=0,,IFERROR(K1721-J1721-휴게시간-VLOOKUP(A1721,지정휴게시간,2,FALSE),K1721-J1721-휴게시간))</f>
        <v/>
      </c>
      <c r="M1721" s="142" t="str">
        <f>IFERROR(VLOOKUP(Text(A1721,"m월 d일"),양력휴일,2,FALSE),IFERROR(VLOOKUP(Text(B1721,"m월 d일"),음력휴일,2,FALSE),IFERROR(VLOOKUP(A1721,양력지정휴일,2,FALSE), IFERROR(VLOOKUP(B1721,음력지정휴일,2,FALSE), ""))))</f>
        <v/>
      </c>
      <c r="N1721" s="128"/>
      <c r="O1721" s="128" t="str">
        <f>IFERROR(VLOOKUP(N1721,연차지정일수,2,FALSE),"")</f>
        <v/>
      </c>
      <c r="P1721" s="143"/>
      <c r="Q1721" s="2"/>
    </row>
    <row r="1722">
      <c r="A1722" s="129">
        <v>45917.0</v>
      </c>
      <c r="B1722" s="129">
        <v>45864.0</v>
      </c>
      <c r="C1722" s="128">
        <v>2025.0</v>
      </c>
      <c r="D1722" s="128">
        <v>9.0</v>
      </c>
      <c r="E1722" s="128">
        <v>3.0</v>
      </c>
      <c r="F1722" s="128">
        <v>2025.0</v>
      </c>
      <c r="G1722" s="128">
        <v>9.0</v>
      </c>
      <c r="H1722" s="128">
        <v>17.0</v>
      </c>
      <c r="I1722" s="128" t="s">
        <v>161</v>
      </c>
      <c r="J1722" s="99"/>
      <c r="K1722" s="99"/>
      <c r="L1722" s="141" t="str">
        <f>IF(J1722-K1722=0,,IFERROR(K1722-J1722-휴게시간-VLOOKUP(A1722,지정휴게시간,2,FALSE),K1722-J1722-휴게시간))</f>
        <v/>
      </c>
      <c r="M1722" s="142" t="str">
        <f>IFERROR(VLOOKUP(Text(A1722,"m월 d일"),양력휴일,2,FALSE),IFERROR(VLOOKUP(Text(B1722,"m월 d일"),음력휴일,2,FALSE),IFERROR(VLOOKUP(A1722,양력지정휴일,2,FALSE), IFERROR(VLOOKUP(B1722,음력지정휴일,2,FALSE), ""))))</f>
        <v/>
      </c>
      <c r="N1722" s="128"/>
      <c r="O1722" s="128" t="str">
        <f>IFERROR(VLOOKUP(N1722,연차지정일수,2,FALSE),"")</f>
        <v/>
      </c>
      <c r="P1722" s="143"/>
      <c r="Q1722" s="2"/>
    </row>
    <row r="1723">
      <c r="A1723" s="129">
        <v>45918.0</v>
      </c>
      <c r="B1723" s="129">
        <v>45865.0</v>
      </c>
      <c r="C1723" s="128">
        <v>2025.0</v>
      </c>
      <c r="D1723" s="128">
        <v>9.0</v>
      </c>
      <c r="E1723" s="128">
        <v>3.0</v>
      </c>
      <c r="F1723" s="128">
        <v>2025.0</v>
      </c>
      <c r="G1723" s="128">
        <v>9.0</v>
      </c>
      <c r="H1723" s="128">
        <v>18.0</v>
      </c>
      <c r="I1723" s="128" t="s">
        <v>162</v>
      </c>
      <c r="J1723" s="99"/>
      <c r="K1723" s="99"/>
      <c r="L1723" s="141" t="str">
        <f>IF(J1723-K1723=0,,IFERROR(K1723-J1723-휴게시간-VLOOKUP(A1723,지정휴게시간,2,FALSE),K1723-J1723-휴게시간))</f>
        <v/>
      </c>
      <c r="M1723" s="142" t="str">
        <f>IFERROR(VLOOKUP(Text(A1723,"m월 d일"),양력휴일,2,FALSE),IFERROR(VLOOKUP(Text(B1723,"m월 d일"),음력휴일,2,FALSE),IFERROR(VLOOKUP(A1723,양력지정휴일,2,FALSE), IFERROR(VLOOKUP(B1723,음력지정휴일,2,FALSE), ""))))</f>
        <v/>
      </c>
      <c r="N1723" s="128"/>
      <c r="O1723" s="128" t="str">
        <f>IFERROR(VLOOKUP(N1723,연차지정일수,2,FALSE),"")</f>
        <v/>
      </c>
      <c r="P1723" s="143"/>
      <c r="Q1723" s="2"/>
    </row>
    <row r="1724">
      <c r="A1724" s="129">
        <v>45919.0</v>
      </c>
      <c r="B1724" s="129">
        <v>45866.0</v>
      </c>
      <c r="C1724" s="128">
        <v>2025.0</v>
      </c>
      <c r="D1724" s="128">
        <v>9.0</v>
      </c>
      <c r="E1724" s="128">
        <v>3.0</v>
      </c>
      <c r="F1724" s="128">
        <v>2025.0</v>
      </c>
      <c r="G1724" s="128">
        <v>9.0</v>
      </c>
      <c r="H1724" s="128">
        <v>19.0</v>
      </c>
      <c r="I1724" s="128" t="s">
        <v>158</v>
      </c>
      <c r="J1724" s="99"/>
      <c r="K1724" s="99"/>
      <c r="L1724" s="141" t="str">
        <f>IF(J1724-K1724=0,,IFERROR(K1724-J1724-휴게시간-VLOOKUP(A1724,지정휴게시간,2,FALSE),K1724-J1724-휴게시간))</f>
        <v/>
      </c>
      <c r="M1724" s="142" t="str">
        <f>IFERROR(VLOOKUP(Text(A1724,"m월 d일"),양력휴일,2,FALSE),IFERROR(VLOOKUP(Text(B1724,"m월 d일"),음력휴일,2,FALSE),IFERROR(VLOOKUP(A1724,양력지정휴일,2,FALSE), IFERROR(VLOOKUP(B1724,음력지정휴일,2,FALSE), ""))))</f>
        <v/>
      </c>
      <c r="N1724" s="128"/>
      <c r="O1724" s="128" t="str">
        <f>IFERROR(VLOOKUP(N1724,연차지정일수,2,FALSE),"")</f>
        <v/>
      </c>
      <c r="P1724" s="143"/>
      <c r="Q1724" s="2"/>
    </row>
    <row r="1725">
      <c r="A1725" s="129">
        <v>45920.0</v>
      </c>
      <c r="B1725" s="129">
        <v>45867.0</v>
      </c>
      <c r="C1725" s="128">
        <v>2025.0</v>
      </c>
      <c r="D1725" s="128">
        <v>9.0</v>
      </c>
      <c r="E1725" s="128">
        <v>3.0</v>
      </c>
      <c r="F1725" s="128">
        <v>2025.0</v>
      </c>
      <c r="G1725" s="128">
        <v>9.0</v>
      </c>
      <c r="H1725" s="128">
        <v>20.0</v>
      </c>
      <c r="I1725" s="128" t="s">
        <v>159</v>
      </c>
      <c r="J1725" s="99"/>
      <c r="K1725" s="99"/>
      <c r="L1725" s="141" t="str">
        <f>IF(J1725-K1725=0,,IFERROR(K1725-J1725-휴게시간-VLOOKUP(A1725,지정휴게시간,2,FALSE),K1725-J1725-휴게시간))</f>
        <v/>
      </c>
      <c r="M1725" s="142" t="str">
        <f>IFERROR(VLOOKUP(Text(A1725,"m월 d일"),양력휴일,2,FALSE),IFERROR(VLOOKUP(Text(B1725,"m월 d일"),음력휴일,2,FALSE),IFERROR(VLOOKUP(A1725,양력지정휴일,2,FALSE), IFERROR(VLOOKUP(B1725,음력지정휴일,2,FALSE), ""))))</f>
        <v/>
      </c>
      <c r="N1725" s="128"/>
      <c r="O1725" s="128" t="str">
        <f>IFERROR(VLOOKUP(N1725,연차지정일수,2,FALSE),"")</f>
        <v/>
      </c>
      <c r="P1725" s="143"/>
      <c r="Q1725" s="2"/>
    </row>
    <row r="1726">
      <c r="A1726" s="129">
        <v>45921.0</v>
      </c>
      <c r="B1726" s="129">
        <v>45868.0</v>
      </c>
      <c r="C1726" s="128">
        <v>2025.0</v>
      </c>
      <c r="D1726" s="128">
        <v>9.0</v>
      </c>
      <c r="E1726" s="128">
        <v>3.0</v>
      </c>
      <c r="F1726" s="128">
        <v>2025.0</v>
      </c>
      <c r="G1726" s="128">
        <v>9.0</v>
      </c>
      <c r="H1726" s="128">
        <v>21.0</v>
      </c>
      <c r="I1726" s="128" t="s">
        <v>156</v>
      </c>
      <c r="J1726" s="99"/>
      <c r="K1726" s="99"/>
      <c r="L1726" s="141" t="str">
        <f>IF(J1726-K1726=0,,IFERROR(K1726-J1726-휴게시간-VLOOKUP(A1726,지정휴게시간,2,FALSE),K1726-J1726-휴게시간))</f>
        <v/>
      </c>
      <c r="M1726" s="142" t="str">
        <f>IFERROR(VLOOKUP(Text(A1726,"m월 d일"),양력휴일,2,FALSE),IFERROR(VLOOKUP(Text(B1726,"m월 d일"),음력휴일,2,FALSE),IFERROR(VLOOKUP(A1726,양력지정휴일,2,FALSE), IFERROR(VLOOKUP(B1726,음력지정휴일,2,FALSE), ""))))</f>
        <v/>
      </c>
      <c r="N1726" s="128"/>
      <c r="O1726" s="128" t="str">
        <f>IFERROR(VLOOKUP(N1726,연차지정일수,2,FALSE),"")</f>
        <v/>
      </c>
      <c r="P1726" s="143"/>
      <c r="Q1726" s="2"/>
    </row>
    <row r="1727">
      <c r="A1727" s="129">
        <v>45922.0</v>
      </c>
      <c r="B1727" s="129">
        <v>45870.0</v>
      </c>
      <c r="C1727" s="128">
        <v>2025.0</v>
      </c>
      <c r="D1727" s="128">
        <v>9.0</v>
      </c>
      <c r="E1727" s="128">
        <v>4.0</v>
      </c>
      <c r="F1727" s="128">
        <v>2025.0</v>
      </c>
      <c r="G1727" s="128">
        <v>9.0</v>
      </c>
      <c r="H1727" s="128">
        <v>22.0</v>
      </c>
      <c r="I1727" s="128" t="s">
        <v>83</v>
      </c>
      <c r="J1727" s="99"/>
      <c r="K1727" s="99"/>
      <c r="L1727" s="141" t="str">
        <f>IF(J1727-K1727=0,,IFERROR(K1727-J1727-휴게시간-VLOOKUP(A1727,지정휴게시간,2,FALSE),K1727-J1727-휴게시간))</f>
        <v/>
      </c>
      <c r="M1727" s="142" t="str">
        <f>IFERROR(VLOOKUP(Text(A1727,"m월 d일"),양력휴일,2,FALSE),IFERROR(VLOOKUP(Text(B1727,"m월 d일"),음력휴일,2,FALSE),IFERROR(VLOOKUP(A1727,양력지정휴일,2,FALSE), IFERROR(VLOOKUP(B1727,음력지정휴일,2,FALSE), ""))))</f>
        <v/>
      </c>
      <c r="N1727" s="128"/>
      <c r="O1727" s="128" t="str">
        <f>IFERROR(VLOOKUP(N1727,연차지정일수,2,FALSE),"")</f>
        <v/>
      </c>
      <c r="P1727" s="143"/>
      <c r="Q1727" s="2"/>
    </row>
    <row r="1728">
      <c r="A1728" s="129">
        <v>45923.0</v>
      </c>
      <c r="B1728" s="129">
        <v>45871.0</v>
      </c>
      <c r="C1728" s="128">
        <v>2025.0</v>
      </c>
      <c r="D1728" s="128">
        <v>9.0</v>
      </c>
      <c r="E1728" s="128">
        <v>4.0</v>
      </c>
      <c r="F1728" s="128">
        <v>2025.0</v>
      </c>
      <c r="G1728" s="128">
        <v>9.0</v>
      </c>
      <c r="H1728" s="128">
        <v>23.0</v>
      </c>
      <c r="I1728" s="128" t="s">
        <v>160</v>
      </c>
      <c r="J1728" s="99"/>
      <c r="K1728" s="99"/>
      <c r="L1728" s="141" t="str">
        <f>IF(J1728-K1728=0,,IFERROR(K1728-J1728-휴게시간-VLOOKUP(A1728,지정휴게시간,2,FALSE),K1728-J1728-휴게시간))</f>
        <v/>
      </c>
      <c r="M1728" s="142" t="str">
        <f>IFERROR(VLOOKUP(Text(A1728,"m월 d일"),양력휴일,2,FALSE),IFERROR(VLOOKUP(Text(B1728,"m월 d일"),음력휴일,2,FALSE),IFERROR(VLOOKUP(A1728,양력지정휴일,2,FALSE), IFERROR(VLOOKUP(B1728,음력지정휴일,2,FALSE), ""))))</f>
        <v/>
      </c>
      <c r="N1728" s="128"/>
      <c r="O1728" s="128" t="str">
        <f>IFERROR(VLOOKUP(N1728,연차지정일수,2,FALSE),"")</f>
        <v/>
      </c>
      <c r="P1728" s="143"/>
      <c r="Q1728" s="2"/>
    </row>
    <row r="1729">
      <c r="A1729" s="129">
        <v>45924.0</v>
      </c>
      <c r="B1729" s="129">
        <v>45872.0</v>
      </c>
      <c r="C1729" s="128">
        <v>2025.0</v>
      </c>
      <c r="D1729" s="128">
        <v>9.0</v>
      </c>
      <c r="E1729" s="128">
        <v>4.0</v>
      </c>
      <c r="F1729" s="128">
        <v>2025.0</v>
      </c>
      <c r="G1729" s="128">
        <v>9.0</v>
      </c>
      <c r="H1729" s="128">
        <v>24.0</v>
      </c>
      <c r="I1729" s="128" t="s">
        <v>161</v>
      </c>
      <c r="J1729" s="99"/>
      <c r="K1729" s="99"/>
      <c r="L1729" s="141" t="str">
        <f>IF(J1729-K1729=0,,IFERROR(K1729-J1729-휴게시간-VLOOKUP(A1729,지정휴게시간,2,FALSE),K1729-J1729-휴게시간))</f>
        <v/>
      </c>
      <c r="M1729" s="142" t="str">
        <f>IFERROR(VLOOKUP(Text(A1729,"m월 d일"),양력휴일,2,FALSE),IFERROR(VLOOKUP(Text(B1729,"m월 d일"),음력휴일,2,FALSE),IFERROR(VLOOKUP(A1729,양력지정휴일,2,FALSE), IFERROR(VLOOKUP(B1729,음력지정휴일,2,FALSE), ""))))</f>
        <v/>
      </c>
      <c r="N1729" s="128"/>
      <c r="O1729" s="128" t="str">
        <f>IFERROR(VLOOKUP(N1729,연차지정일수,2,FALSE),"")</f>
        <v/>
      </c>
      <c r="P1729" s="143"/>
      <c r="Q1729" s="2"/>
    </row>
    <row r="1730">
      <c r="A1730" s="129">
        <v>45925.0</v>
      </c>
      <c r="B1730" s="129">
        <v>45873.0</v>
      </c>
      <c r="C1730" s="128">
        <v>2025.0</v>
      </c>
      <c r="D1730" s="128">
        <v>9.0</v>
      </c>
      <c r="E1730" s="128">
        <v>4.0</v>
      </c>
      <c r="F1730" s="128">
        <v>2025.0</v>
      </c>
      <c r="G1730" s="128">
        <v>9.0</v>
      </c>
      <c r="H1730" s="128">
        <v>25.0</v>
      </c>
      <c r="I1730" s="128" t="s">
        <v>162</v>
      </c>
      <c r="J1730" s="99"/>
      <c r="K1730" s="99"/>
      <c r="L1730" s="141" t="str">
        <f>IF(J1730-K1730=0,,IFERROR(K1730-J1730-휴게시간-VLOOKUP(A1730,지정휴게시간,2,FALSE),K1730-J1730-휴게시간))</f>
        <v/>
      </c>
      <c r="M1730" s="142" t="str">
        <f>IFERROR(VLOOKUP(Text(A1730,"m월 d일"),양력휴일,2,FALSE),IFERROR(VLOOKUP(Text(B1730,"m월 d일"),음력휴일,2,FALSE),IFERROR(VLOOKUP(A1730,양력지정휴일,2,FALSE), IFERROR(VLOOKUP(B1730,음력지정휴일,2,FALSE), ""))))</f>
        <v/>
      </c>
      <c r="N1730" s="128"/>
      <c r="O1730" s="128" t="str">
        <f>IFERROR(VLOOKUP(N1730,연차지정일수,2,FALSE),"")</f>
        <v/>
      </c>
      <c r="P1730" s="143"/>
      <c r="Q1730" s="2"/>
    </row>
    <row r="1731">
      <c r="A1731" s="129">
        <v>45926.0</v>
      </c>
      <c r="B1731" s="129">
        <v>45874.0</v>
      </c>
      <c r="C1731" s="128">
        <v>2025.0</v>
      </c>
      <c r="D1731" s="128">
        <v>9.0</v>
      </c>
      <c r="E1731" s="128">
        <v>4.0</v>
      </c>
      <c r="F1731" s="128">
        <v>2025.0</v>
      </c>
      <c r="G1731" s="128">
        <v>9.0</v>
      </c>
      <c r="H1731" s="128">
        <v>26.0</v>
      </c>
      <c r="I1731" s="128" t="s">
        <v>158</v>
      </c>
      <c r="J1731" s="99"/>
      <c r="K1731" s="99"/>
      <c r="L1731" s="141" t="str">
        <f>IF(J1731-K1731=0,,IFERROR(K1731-J1731-휴게시간-VLOOKUP(A1731,지정휴게시간,2,FALSE),K1731-J1731-휴게시간))</f>
        <v/>
      </c>
      <c r="M1731" s="142" t="str">
        <f>IFERROR(VLOOKUP(Text(A1731,"m월 d일"),양력휴일,2,FALSE),IFERROR(VLOOKUP(Text(B1731,"m월 d일"),음력휴일,2,FALSE),IFERROR(VLOOKUP(A1731,양력지정휴일,2,FALSE), IFERROR(VLOOKUP(B1731,음력지정휴일,2,FALSE), ""))))</f>
        <v/>
      </c>
      <c r="N1731" s="128"/>
      <c r="O1731" s="128" t="str">
        <f>IFERROR(VLOOKUP(N1731,연차지정일수,2,FALSE),"")</f>
        <v/>
      </c>
      <c r="P1731" s="143"/>
      <c r="Q1731" s="2"/>
    </row>
    <row r="1732">
      <c r="A1732" s="129">
        <v>45927.0</v>
      </c>
      <c r="B1732" s="129">
        <v>45875.0</v>
      </c>
      <c r="C1732" s="128">
        <v>2025.0</v>
      </c>
      <c r="D1732" s="128">
        <v>9.0</v>
      </c>
      <c r="E1732" s="128">
        <v>4.0</v>
      </c>
      <c r="F1732" s="128">
        <v>2025.0</v>
      </c>
      <c r="G1732" s="128">
        <v>9.0</v>
      </c>
      <c r="H1732" s="128">
        <v>27.0</v>
      </c>
      <c r="I1732" s="128" t="s">
        <v>159</v>
      </c>
      <c r="J1732" s="99"/>
      <c r="K1732" s="99"/>
      <c r="L1732" s="141" t="str">
        <f>IF(J1732-K1732=0,,IFERROR(K1732-J1732-휴게시간-VLOOKUP(A1732,지정휴게시간,2,FALSE),K1732-J1732-휴게시간))</f>
        <v/>
      </c>
      <c r="M1732" s="142" t="str">
        <f>IFERROR(VLOOKUP(Text(A1732,"m월 d일"),양력휴일,2,FALSE),IFERROR(VLOOKUP(Text(B1732,"m월 d일"),음력휴일,2,FALSE),IFERROR(VLOOKUP(A1732,양력지정휴일,2,FALSE), IFERROR(VLOOKUP(B1732,음력지정휴일,2,FALSE), ""))))</f>
        <v/>
      </c>
      <c r="N1732" s="128"/>
      <c r="O1732" s="128" t="str">
        <f>IFERROR(VLOOKUP(N1732,연차지정일수,2,FALSE),"")</f>
        <v/>
      </c>
      <c r="P1732" s="143"/>
      <c r="Q1732" s="2"/>
    </row>
    <row r="1733">
      <c r="A1733" s="129">
        <v>45928.0</v>
      </c>
      <c r="B1733" s="129">
        <v>45876.0</v>
      </c>
      <c r="C1733" s="128">
        <v>2025.0</v>
      </c>
      <c r="D1733" s="128">
        <v>9.0</v>
      </c>
      <c r="E1733" s="128">
        <v>4.0</v>
      </c>
      <c r="F1733" s="128">
        <v>2025.0</v>
      </c>
      <c r="G1733" s="128">
        <v>9.0</v>
      </c>
      <c r="H1733" s="128">
        <v>28.0</v>
      </c>
      <c r="I1733" s="128" t="s">
        <v>156</v>
      </c>
      <c r="J1733" s="99"/>
      <c r="K1733" s="99"/>
      <c r="L1733" s="141" t="str">
        <f>IF(J1733-K1733=0,,IFERROR(K1733-J1733-휴게시간-VLOOKUP(A1733,지정휴게시간,2,FALSE),K1733-J1733-휴게시간))</f>
        <v/>
      </c>
      <c r="M1733" s="142" t="str">
        <f>IFERROR(VLOOKUP(Text(A1733,"m월 d일"),양력휴일,2,FALSE),IFERROR(VLOOKUP(Text(B1733,"m월 d일"),음력휴일,2,FALSE),IFERROR(VLOOKUP(A1733,양력지정휴일,2,FALSE), IFERROR(VLOOKUP(B1733,음력지정휴일,2,FALSE), ""))))</f>
        <v/>
      </c>
      <c r="N1733" s="128"/>
      <c r="O1733" s="128" t="str">
        <f>IFERROR(VLOOKUP(N1733,연차지정일수,2,FALSE),"")</f>
        <v/>
      </c>
      <c r="P1733" s="143"/>
      <c r="Q1733" s="2"/>
    </row>
    <row r="1734">
      <c r="A1734" s="129">
        <v>45929.0</v>
      </c>
      <c r="B1734" s="129">
        <v>45877.0</v>
      </c>
      <c r="C1734" s="128">
        <v>2025.0</v>
      </c>
      <c r="D1734" s="128">
        <v>9.0</v>
      </c>
      <c r="E1734" s="128">
        <v>5.0</v>
      </c>
      <c r="F1734" s="128">
        <v>2025.0</v>
      </c>
      <c r="G1734" s="128">
        <v>9.0</v>
      </c>
      <c r="H1734" s="128">
        <v>29.0</v>
      </c>
      <c r="I1734" s="128" t="s">
        <v>83</v>
      </c>
      <c r="J1734" s="99"/>
      <c r="K1734" s="99"/>
      <c r="L1734" s="141" t="str">
        <f>IF(J1734-K1734=0,,IFERROR(K1734-J1734-휴게시간-VLOOKUP(A1734,지정휴게시간,2,FALSE),K1734-J1734-휴게시간))</f>
        <v/>
      </c>
      <c r="M1734" s="142" t="str">
        <f>IFERROR(VLOOKUP(Text(A1734,"m월 d일"),양력휴일,2,FALSE),IFERROR(VLOOKUP(Text(B1734,"m월 d일"),음력휴일,2,FALSE),IFERROR(VLOOKUP(A1734,양력지정휴일,2,FALSE), IFERROR(VLOOKUP(B1734,음력지정휴일,2,FALSE), ""))))</f>
        <v/>
      </c>
      <c r="N1734" s="128"/>
      <c r="O1734" s="128" t="str">
        <f>IFERROR(VLOOKUP(N1734,연차지정일수,2,FALSE),"")</f>
        <v/>
      </c>
      <c r="P1734" s="143"/>
      <c r="Q1734" s="2"/>
    </row>
    <row r="1735">
      <c r="A1735" s="129">
        <v>45930.0</v>
      </c>
      <c r="B1735" s="129">
        <v>45878.0</v>
      </c>
      <c r="C1735" s="128">
        <v>2025.0</v>
      </c>
      <c r="D1735" s="128">
        <v>9.0</v>
      </c>
      <c r="E1735" s="128">
        <v>5.0</v>
      </c>
      <c r="F1735" s="128">
        <v>2025.0</v>
      </c>
      <c r="G1735" s="128">
        <v>9.0</v>
      </c>
      <c r="H1735" s="128">
        <v>30.0</v>
      </c>
      <c r="I1735" s="128" t="s">
        <v>160</v>
      </c>
      <c r="J1735" s="99"/>
      <c r="K1735" s="99"/>
      <c r="L1735" s="141" t="str">
        <f>IF(J1735-K1735=0,,IFERROR(K1735-J1735-휴게시간-VLOOKUP(A1735,지정휴게시간,2,FALSE),K1735-J1735-휴게시간))</f>
        <v/>
      </c>
      <c r="M1735" s="142" t="str">
        <f>IFERROR(VLOOKUP(Text(A1735,"m월 d일"),양력휴일,2,FALSE),IFERROR(VLOOKUP(Text(B1735,"m월 d일"),음력휴일,2,FALSE),IFERROR(VLOOKUP(A1735,양력지정휴일,2,FALSE), IFERROR(VLOOKUP(B1735,음력지정휴일,2,FALSE), ""))))</f>
        <v/>
      </c>
      <c r="N1735" s="128"/>
      <c r="O1735" s="128" t="str">
        <f>IFERROR(VLOOKUP(N1735,연차지정일수,2,FALSE),"")</f>
        <v/>
      </c>
      <c r="P1735" s="143"/>
      <c r="Q1735" s="2"/>
    </row>
    <row r="1736">
      <c r="A1736" s="129">
        <v>45931.0</v>
      </c>
      <c r="B1736" s="129">
        <v>45879.0</v>
      </c>
      <c r="C1736" s="128">
        <v>2025.0</v>
      </c>
      <c r="D1736" s="128">
        <v>9.0</v>
      </c>
      <c r="E1736" s="128">
        <v>5.0</v>
      </c>
      <c r="F1736" s="128">
        <v>2025.0</v>
      </c>
      <c r="G1736" s="128">
        <v>10.0</v>
      </c>
      <c r="H1736" s="128">
        <v>1.0</v>
      </c>
      <c r="I1736" s="128" t="s">
        <v>161</v>
      </c>
      <c r="J1736" s="99"/>
      <c r="K1736" s="99"/>
      <c r="L1736" s="141" t="str">
        <f>IF(J1736-K1736=0,,IFERROR(K1736-J1736-휴게시간-VLOOKUP(A1736,지정휴게시간,2,FALSE),K1736-J1736-휴게시간))</f>
        <v/>
      </c>
      <c r="M1736" s="142" t="str">
        <f>IFERROR(VLOOKUP(Text(A1736,"m월 d일"),양력휴일,2,FALSE),IFERROR(VLOOKUP(Text(B1736,"m월 d일"),음력휴일,2,FALSE),IFERROR(VLOOKUP(A1736,양력지정휴일,2,FALSE), IFERROR(VLOOKUP(B1736,음력지정휴일,2,FALSE), ""))))</f>
        <v/>
      </c>
      <c r="N1736" s="128"/>
      <c r="O1736" s="128" t="str">
        <f>IFERROR(VLOOKUP(N1736,연차지정일수,2,FALSE),"")</f>
        <v/>
      </c>
      <c r="P1736" s="143"/>
      <c r="Q1736" s="2"/>
    </row>
    <row r="1737">
      <c r="A1737" s="129">
        <v>45932.0</v>
      </c>
      <c r="B1737" s="129">
        <v>45880.0</v>
      </c>
      <c r="C1737" s="128">
        <v>2025.0</v>
      </c>
      <c r="D1737" s="128">
        <v>9.0</v>
      </c>
      <c r="E1737" s="128">
        <v>5.0</v>
      </c>
      <c r="F1737" s="128">
        <v>2025.0</v>
      </c>
      <c r="G1737" s="128">
        <v>10.0</v>
      </c>
      <c r="H1737" s="128">
        <v>2.0</v>
      </c>
      <c r="I1737" s="128" t="s">
        <v>162</v>
      </c>
      <c r="J1737" s="99"/>
      <c r="K1737" s="99"/>
      <c r="L1737" s="141" t="str">
        <f>IF(J1737-K1737=0,,IFERROR(K1737-J1737-휴게시간-VLOOKUP(A1737,지정휴게시간,2,FALSE),K1737-J1737-휴게시간))</f>
        <v/>
      </c>
      <c r="M1737" s="142" t="str">
        <f>IFERROR(VLOOKUP(Text(A1737,"m월 d일"),양력휴일,2,FALSE),IFERROR(VLOOKUP(Text(B1737,"m월 d일"),음력휴일,2,FALSE),IFERROR(VLOOKUP(A1737,양력지정휴일,2,FALSE), IFERROR(VLOOKUP(B1737,음력지정휴일,2,FALSE), ""))))</f>
        <v/>
      </c>
      <c r="N1737" s="128"/>
      <c r="O1737" s="128" t="str">
        <f>IFERROR(VLOOKUP(N1737,연차지정일수,2,FALSE),"")</f>
        <v/>
      </c>
      <c r="P1737" s="143"/>
      <c r="Q1737" s="2"/>
    </row>
    <row r="1738">
      <c r="A1738" s="129">
        <v>45933.0</v>
      </c>
      <c r="B1738" s="129">
        <v>45881.0</v>
      </c>
      <c r="C1738" s="128">
        <v>2025.0</v>
      </c>
      <c r="D1738" s="128">
        <v>9.0</v>
      </c>
      <c r="E1738" s="128">
        <v>5.0</v>
      </c>
      <c r="F1738" s="128">
        <v>2025.0</v>
      </c>
      <c r="G1738" s="128">
        <v>10.0</v>
      </c>
      <c r="H1738" s="128">
        <v>3.0</v>
      </c>
      <c r="I1738" s="128" t="s">
        <v>158</v>
      </c>
      <c r="J1738" s="99"/>
      <c r="K1738" s="99"/>
      <c r="L1738" s="141" t="str">
        <f>IF(J1738-K1738=0,,IFERROR(K1738-J1738-휴게시간-VLOOKUP(A1738,지정휴게시간,2,FALSE),K1738-J1738-휴게시간))</f>
        <v/>
      </c>
      <c r="M1738" s="142" t="str">
        <f>IFERROR(VLOOKUP(Text(A1738,"m월 d일"),양력휴일,2,FALSE),IFERROR(VLOOKUP(Text(B1738,"m월 d일"),음력휴일,2,FALSE),IFERROR(VLOOKUP(A1738,양력지정휴일,2,FALSE), IFERROR(VLOOKUP(B1738,음력지정휴일,2,FALSE), ""))))</f>
        <v>개천절</v>
      </c>
      <c r="N1738" s="128"/>
      <c r="O1738" s="128" t="str">
        <f>IFERROR(VLOOKUP(N1738,연차지정일수,2,FALSE),"")</f>
        <v/>
      </c>
      <c r="P1738" s="143"/>
      <c r="Q1738" s="2"/>
    </row>
    <row r="1739">
      <c r="A1739" s="129">
        <v>45934.0</v>
      </c>
      <c r="B1739" s="129">
        <v>45882.0</v>
      </c>
      <c r="C1739" s="128">
        <v>2025.0</v>
      </c>
      <c r="D1739" s="128">
        <v>9.0</v>
      </c>
      <c r="E1739" s="128">
        <v>5.0</v>
      </c>
      <c r="F1739" s="128">
        <v>2025.0</v>
      </c>
      <c r="G1739" s="128">
        <v>10.0</v>
      </c>
      <c r="H1739" s="128">
        <v>4.0</v>
      </c>
      <c r="I1739" s="128" t="s">
        <v>159</v>
      </c>
      <c r="J1739" s="99"/>
      <c r="K1739" s="99"/>
      <c r="L1739" s="141" t="str">
        <f>IF(J1739-K1739=0,,IFERROR(K1739-J1739-휴게시간-VLOOKUP(A1739,지정휴게시간,2,FALSE),K1739-J1739-휴게시간))</f>
        <v/>
      </c>
      <c r="M1739" s="142" t="str">
        <f>IFERROR(VLOOKUP(Text(A1739,"m월 d일"),양력휴일,2,FALSE),IFERROR(VLOOKUP(Text(B1739,"m월 d일"),음력휴일,2,FALSE),IFERROR(VLOOKUP(A1739,양력지정휴일,2,FALSE), IFERROR(VLOOKUP(B1739,음력지정휴일,2,FALSE), ""))))</f>
        <v/>
      </c>
      <c r="N1739" s="128"/>
      <c r="O1739" s="128" t="str">
        <f>IFERROR(VLOOKUP(N1739,연차지정일수,2,FALSE),"")</f>
        <v/>
      </c>
      <c r="P1739" s="143"/>
      <c r="Q1739" s="2"/>
    </row>
    <row r="1740">
      <c r="A1740" s="129">
        <v>45935.0</v>
      </c>
      <c r="B1740" s="129">
        <v>45883.0</v>
      </c>
      <c r="C1740" s="128">
        <v>2025.0</v>
      </c>
      <c r="D1740" s="128">
        <v>9.0</v>
      </c>
      <c r="E1740" s="128">
        <v>5.0</v>
      </c>
      <c r="F1740" s="128">
        <v>2025.0</v>
      </c>
      <c r="G1740" s="128">
        <v>10.0</v>
      </c>
      <c r="H1740" s="128">
        <v>5.0</v>
      </c>
      <c r="I1740" s="128" t="s">
        <v>156</v>
      </c>
      <c r="J1740" s="99"/>
      <c r="K1740" s="99"/>
      <c r="L1740" s="141" t="str">
        <f>IF(J1740-K1740=0,,IFERROR(K1740-J1740-휴게시간-VLOOKUP(A1740,지정휴게시간,2,FALSE),K1740-J1740-휴게시간))</f>
        <v/>
      </c>
      <c r="M1740" s="142" t="str">
        <f>IFERROR(VLOOKUP(Text(A1740,"m월 d일"),양력휴일,2,FALSE),IFERROR(VLOOKUP(Text(B1740,"m월 d일"),음력휴일,2,FALSE),IFERROR(VLOOKUP(A1740,양력지정휴일,2,FALSE), IFERROR(VLOOKUP(B1740,음력지정휴일,2,FALSE), ""))))</f>
        <v>추석연휴</v>
      </c>
      <c r="N1740" s="128"/>
      <c r="O1740" s="128" t="str">
        <f>IFERROR(VLOOKUP(N1740,연차지정일수,2,FALSE),"")</f>
        <v/>
      </c>
      <c r="P1740" s="143"/>
      <c r="Q1740" s="2"/>
    </row>
    <row r="1741">
      <c r="A1741" s="129">
        <v>45936.0</v>
      </c>
      <c r="B1741" s="129">
        <v>45884.0</v>
      </c>
      <c r="C1741" s="128">
        <v>2025.0</v>
      </c>
      <c r="D1741" s="128">
        <v>10.0</v>
      </c>
      <c r="E1741" s="128">
        <v>1.0</v>
      </c>
      <c r="F1741" s="128">
        <v>2025.0</v>
      </c>
      <c r="G1741" s="128">
        <v>10.0</v>
      </c>
      <c r="H1741" s="128">
        <v>6.0</v>
      </c>
      <c r="I1741" s="128" t="s">
        <v>83</v>
      </c>
      <c r="J1741" s="99"/>
      <c r="K1741" s="99"/>
      <c r="L1741" s="141" t="str">
        <f>IF(J1741-K1741=0,,IFERROR(K1741-J1741-휴게시간-VLOOKUP(A1741,지정휴게시간,2,FALSE),K1741-J1741-휴게시간))</f>
        <v/>
      </c>
      <c r="M1741" s="142" t="str">
        <f>IFERROR(VLOOKUP(Text(A1741,"m월 d일"),양력휴일,2,FALSE),IFERROR(VLOOKUP(Text(B1741,"m월 d일"),음력휴일,2,FALSE),IFERROR(VLOOKUP(A1741,양력지정휴일,2,FALSE), IFERROR(VLOOKUP(B1741,음력지정휴일,2,FALSE), ""))))</f>
        <v>추석연휴</v>
      </c>
      <c r="N1741" s="128"/>
      <c r="O1741" s="128" t="str">
        <f>IFERROR(VLOOKUP(N1741,연차지정일수,2,FALSE),"")</f>
        <v/>
      </c>
      <c r="P1741" s="143"/>
      <c r="Q1741" s="2"/>
    </row>
    <row r="1742">
      <c r="A1742" s="129">
        <v>45937.0</v>
      </c>
      <c r="B1742" s="129">
        <v>45885.0</v>
      </c>
      <c r="C1742" s="128">
        <v>2025.0</v>
      </c>
      <c r="D1742" s="128">
        <v>10.0</v>
      </c>
      <c r="E1742" s="128">
        <v>1.0</v>
      </c>
      <c r="F1742" s="128">
        <v>2025.0</v>
      </c>
      <c r="G1742" s="128">
        <v>10.0</v>
      </c>
      <c r="H1742" s="128">
        <v>7.0</v>
      </c>
      <c r="I1742" s="128" t="s">
        <v>160</v>
      </c>
      <c r="J1742" s="99"/>
      <c r="K1742" s="99"/>
      <c r="L1742" s="141" t="str">
        <f>IF(J1742-K1742=0,,IFERROR(K1742-J1742-휴게시간-VLOOKUP(A1742,지정휴게시간,2,FALSE),K1742-J1742-휴게시간))</f>
        <v/>
      </c>
      <c r="M1742" s="142" t="str">
        <f>IFERROR(VLOOKUP(Text(A1742,"m월 d일"),양력휴일,2,FALSE),IFERROR(VLOOKUP(Text(B1742,"m월 d일"),음력휴일,2,FALSE),IFERROR(VLOOKUP(A1742,양력지정휴일,2,FALSE), IFERROR(VLOOKUP(B1742,음력지정휴일,2,FALSE), ""))))</f>
        <v>추석연휴</v>
      </c>
      <c r="N1742" s="128"/>
      <c r="O1742" s="128" t="str">
        <f>IFERROR(VLOOKUP(N1742,연차지정일수,2,FALSE),"")</f>
        <v/>
      </c>
      <c r="P1742" s="143"/>
      <c r="Q1742" s="2"/>
    </row>
    <row r="1743">
      <c r="A1743" s="129">
        <v>45938.0</v>
      </c>
      <c r="B1743" s="129">
        <v>45886.0</v>
      </c>
      <c r="C1743" s="128">
        <v>2025.0</v>
      </c>
      <c r="D1743" s="128">
        <v>10.0</v>
      </c>
      <c r="E1743" s="128">
        <v>1.0</v>
      </c>
      <c r="F1743" s="128">
        <v>2025.0</v>
      </c>
      <c r="G1743" s="128">
        <v>10.0</v>
      </c>
      <c r="H1743" s="128">
        <v>8.0</v>
      </c>
      <c r="I1743" s="128" t="s">
        <v>161</v>
      </c>
      <c r="J1743" s="99"/>
      <c r="K1743" s="99"/>
      <c r="L1743" s="141" t="str">
        <f>IF(J1743-K1743=0,,IFERROR(K1743-J1743-휴게시간-VLOOKUP(A1743,지정휴게시간,2,FALSE),K1743-J1743-휴게시간))</f>
        <v/>
      </c>
      <c r="M1743" s="142" t="str">
        <f>IFERROR(VLOOKUP(Text(A1743,"m월 d일"),양력휴일,2,FALSE),IFERROR(VLOOKUP(Text(B1743,"m월 d일"),음력휴일,2,FALSE),IFERROR(VLOOKUP(A1743,양력지정휴일,2,FALSE), IFERROR(VLOOKUP(B1743,음력지정휴일,2,FALSE), ""))))</f>
        <v/>
      </c>
      <c r="N1743" s="128"/>
      <c r="O1743" s="128" t="str">
        <f>IFERROR(VLOOKUP(N1743,연차지정일수,2,FALSE),"")</f>
        <v/>
      </c>
      <c r="P1743" s="143"/>
      <c r="Q1743" s="2"/>
    </row>
    <row r="1744">
      <c r="A1744" s="129">
        <v>45939.0</v>
      </c>
      <c r="B1744" s="129">
        <v>45887.0</v>
      </c>
      <c r="C1744" s="128">
        <v>2025.0</v>
      </c>
      <c r="D1744" s="128">
        <v>10.0</v>
      </c>
      <c r="E1744" s="128">
        <v>1.0</v>
      </c>
      <c r="F1744" s="128">
        <v>2025.0</v>
      </c>
      <c r="G1744" s="128">
        <v>10.0</v>
      </c>
      <c r="H1744" s="128">
        <v>9.0</v>
      </c>
      <c r="I1744" s="128" t="s">
        <v>162</v>
      </c>
      <c r="J1744" s="99"/>
      <c r="K1744" s="99"/>
      <c r="L1744" s="141" t="str">
        <f>IF(J1744-K1744=0,,IFERROR(K1744-J1744-휴게시간-VLOOKUP(A1744,지정휴게시간,2,FALSE),K1744-J1744-휴게시간))</f>
        <v/>
      </c>
      <c r="M1744" s="142" t="str">
        <f>IFERROR(VLOOKUP(Text(A1744,"m월 d일"),양력휴일,2,FALSE),IFERROR(VLOOKUP(Text(B1744,"m월 d일"),음력휴일,2,FALSE),IFERROR(VLOOKUP(A1744,양력지정휴일,2,FALSE), IFERROR(VLOOKUP(B1744,음력지정휴일,2,FALSE), ""))))</f>
        <v>한글날</v>
      </c>
      <c r="N1744" s="128"/>
      <c r="O1744" s="128" t="str">
        <f>IFERROR(VLOOKUP(N1744,연차지정일수,2,FALSE),"")</f>
        <v/>
      </c>
      <c r="P1744" s="143"/>
      <c r="Q1744" s="2"/>
    </row>
    <row r="1745">
      <c r="A1745" s="129">
        <v>45940.0</v>
      </c>
      <c r="B1745" s="129">
        <v>45888.0</v>
      </c>
      <c r="C1745" s="128">
        <v>2025.0</v>
      </c>
      <c r="D1745" s="128">
        <v>10.0</v>
      </c>
      <c r="E1745" s="128">
        <v>1.0</v>
      </c>
      <c r="F1745" s="128">
        <v>2025.0</v>
      </c>
      <c r="G1745" s="128">
        <v>10.0</v>
      </c>
      <c r="H1745" s="128">
        <v>10.0</v>
      </c>
      <c r="I1745" s="128" t="s">
        <v>158</v>
      </c>
      <c r="J1745" s="99"/>
      <c r="K1745" s="99"/>
      <c r="L1745" s="141" t="str">
        <f>IF(J1745-K1745=0,,IFERROR(K1745-J1745-휴게시간-VLOOKUP(A1745,지정휴게시간,2,FALSE),K1745-J1745-휴게시간))</f>
        <v/>
      </c>
      <c r="M1745" s="142" t="str">
        <f>IFERROR(VLOOKUP(Text(A1745,"m월 d일"),양력휴일,2,FALSE),IFERROR(VLOOKUP(Text(B1745,"m월 d일"),음력휴일,2,FALSE),IFERROR(VLOOKUP(A1745,양력지정휴일,2,FALSE), IFERROR(VLOOKUP(B1745,음력지정휴일,2,FALSE), ""))))</f>
        <v/>
      </c>
      <c r="N1745" s="128"/>
      <c r="O1745" s="128" t="str">
        <f>IFERROR(VLOOKUP(N1745,연차지정일수,2,FALSE),"")</f>
        <v/>
      </c>
      <c r="P1745" s="143"/>
      <c r="Q1745" s="2"/>
    </row>
    <row r="1746">
      <c r="A1746" s="129">
        <v>45941.0</v>
      </c>
      <c r="B1746" s="129">
        <v>45889.0</v>
      </c>
      <c r="C1746" s="128">
        <v>2025.0</v>
      </c>
      <c r="D1746" s="128">
        <v>10.0</v>
      </c>
      <c r="E1746" s="128">
        <v>1.0</v>
      </c>
      <c r="F1746" s="128">
        <v>2025.0</v>
      </c>
      <c r="G1746" s="128">
        <v>10.0</v>
      </c>
      <c r="H1746" s="128">
        <v>11.0</v>
      </c>
      <c r="I1746" s="128" t="s">
        <v>159</v>
      </c>
      <c r="J1746" s="99"/>
      <c r="K1746" s="99"/>
      <c r="L1746" s="141" t="str">
        <f>IF(J1746-K1746=0,,IFERROR(K1746-J1746-휴게시간-VLOOKUP(A1746,지정휴게시간,2,FALSE),K1746-J1746-휴게시간))</f>
        <v/>
      </c>
      <c r="M1746" s="142" t="str">
        <f>IFERROR(VLOOKUP(Text(A1746,"m월 d일"),양력휴일,2,FALSE),IFERROR(VLOOKUP(Text(B1746,"m월 d일"),음력휴일,2,FALSE),IFERROR(VLOOKUP(A1746,양력지정휴일,2,FALSE), IFERROR(VLOOKUP(B1746,음력지정휴일,2,FALSE), ""))))</f>
        <v/>
      </c>
      <c r="N1746" s="128"/>
      <c r="O1746" s="128" t="str">
        <f>IFERROR(VLOOKUP(N1746,연차지정일수,2,FALSE),"")</f>
        <v/>
      </c>
      <c r="P1746" s="143"/>
      <c r="Q1746" s="2"/>
    </row>
    <row r="1747">
      <c r="A1747" s="129">
        <v>45942.0</v>
      </c>
      <c r="B1747" s="129">
        <v>45890.0</v>
      </c>
      <c r="C1747" s="128">
        <v>2025.0</v>
      </c>
      <c r="D1747" s="128">
        <v>10.0</v>
      </c>
      <c r="E1747" s="128">
        <v>1.0</v>
      </c>
      <c r="F1747" s="128">
        <v>2025.0</v>
      </c>
      <c r="G1747" s="128">
        <v>10.0</v>
      </c>
      <c r="H1747" s="128">
        <v>12.0</v>
      </c>
      <c r="I1747" s="128" t="s">
        <v>156</v>
      </c>
      <c r="J1747" s="99"/>
      <c r="K1747" s="99"/>
      <c r="L1747" s="141" t="str">
        <f>IF(J1747-K1747=0,,IFERROR(K1747-J1747-휴게시간-VLOOKUP(A1747,지정휴게시간,2,FALSE),K1747-J1747-휴게시간))</f>
        <v/>
      </c>
      <c r="M1747" s="142" t="str">
        <f>IFERROR(VLOOKUP(Text(A1747,"m월 d일"),양력휴일,2,FALSE),IFERROR(VLOOKUP(Text(B1747,"m월 d일"),음력휴일,2,FALSE),IFERROR(VLOOKUP(A1747,양력지정휴일,2,FALSE), IFERROR(VLOOKUP(B1747,음력지정휴일,2,FALSE), ""))))</f>
        <v/>
      </c>
      <c r="N1747" s="128"/>
      <c r="O1747" s="128" t="str">
        <f>IFERROR(VLOOKUP(N1747,연차지정일수,2,FALSE),"")</f>
        <v/>
      </c>
      <c r="P1747" s="143"/>
      <c r="Q1747" s="2"/>
    </row>
    <row r="1748">
      <c r="A1748" s="129">
        <v>45943.0</v>
      </c>
      <c r="B1748" s="129">
        <v>45891.0</v>
      </c>
      <c r="C1748" s="128">
        <v>2025.0</v>
      </c>
      <c r="D1748" s="128">
        <v>10.0</v>
      </c>
      <c r="E1748" s="128">
        <v>2.0</v>
      </c>
      <c r="F1748" s="128">
        <v>2025.0</v>
      </c>
      <c r="G1748" s="128">
        <v>10.0</v>
      </c>
      <c r="H1748" s="128">
        <v>13.0</v>
      </c>
      <c r="I1748" s="128" t="s">
        <v>83</v>
      </c>
      <c r="J1748" s="99"/>
      <c r="K1748" s="99"/>
      <c r="L1748" s="141" t="str">
        <f>IF(J1748-K1748=0,,IFERROR(K1748-J1748-휴게시간-VLOOKUP(A1748,지정휴게시간,2,FALSE),K1748-J1748-휴게시간))</f>
        <v/>
      </c>
      <c r="M1748" s="142" t="str">
        <f>IFERROR(VLOOKUP(Text(A1748,"m월 d일"),양력휴일,2,FALSE),IFERROR(VLOOKUP(Text(B1748,"m월 d일"),음력휴일,2,FALSE),IFERROR(VLOOKUP(A1748,양력지정휴일,2,FALSE), IFERROR(VLOOKUP(B1748,음력지정휴일,2,FALSE), ""))))</f>
        <v/>
      </c>
      <c r="N1748" s="128"/>
      <c r="O1748" s="128" t="str">
        <f>IFERROR(VLOOKUP(N1748,연차지정일수,2,FALSE),"")</f>
        <v/>
      </c>
      <c r="P1748" s="143"/>
      <c r="Q1748" s="2"/>
    </row>
    <row r="1749">
      <c r="A1749" s="129">
        <v>45944.0</v>
      </c>
      <c r="B1749" s="129">
        <v>45892.0</v>
      </c>
      <c r="C1749" s="128">
        <v>2025.0</v>
      </c>
      <c r="D1749" s="128">
        <v>10.0</v>
      </c>
      <c r="E1749" s="128">
        <v>2.0</v>
      </c>
      <c r="F1749" s="128">
        <v>2025.0</v>
      </c>
      <c r="G1749" s="128">
        <v>10.0</v>
      </c>
      <c r="H1749" s="128">
        <v>14.0</v>
      </c>
      <c r="I1749" s="128" t="s">
        <v>160</v>
      </c>
      <c r="J1749" s="99"/>
      <c r="K1749" s="99"/>
      <c r="L1749" s="141" t="str">
        <f>IF(J1749-K1749=0,,IFERROR(K1749-J1749-휴게시간-VLOOKUP(A1749,지정휴게시간,2,FALSE),K1749-J1749-휴게시간))</f>
        <v/>
      </c>
      <c r="M1749" s="142" t="str">
        <f>IFERROR(VLOOKUP(Text(A1749,"m월 d일"),양력휴일,2,FALSE),IFERROR(VLOOKUP(Text(B1749,"m월 d일"),음력휴일,2,FALSE),IFERROR(VLOOKUP(A1749,양력지정휴일,2,FALSE), IFERROR(VLOOKUP(B1749,음력지정휴일,2,FALSE), ""))))</f>
        <v/>
      </c>
      <c r="N1749" s="128"/>
      <c r="O1749" s="128" t="str">
        <f>IFERROR(VLOOKUP(N1749,연차지정일수,2,FALSE),"")</f>
        <v/>
      </c>
      <c r="P1749" s="143"/>
      <c r="Q1749" s="2"/>
    </row>
    <row r="1750">
      <c r="A1750" s="129">
        <v>45945.0</v>
      </c>
      <c r="B1750" s="129">
        <v>45893.0</v>
      </c>
      <c r="C1750" s="128">
        <v>2025.0</v>
      </c>
      <c r="D1750" s="128">
        <v>10.0</v>
      </c>
      <c r="E1750" s="128">
        <v>2.0</v>
      </c>
      <c r="F1750" s="128">
        <v>2025.0</v>
      </c>
      <c r="G1750" s="128">
        <v>10.0</v>
      </c>
      <c r="H1750" s="128">
        <v>15.0</v>
      </c>
      <c r="I1750" s="128" t="s">
        <v>161</v>
      </c>
      <c r="J1750" s="99"/>
      <c r="K1750" s="99"/>
      <c r="L1750" s="141" t="str">
        <f>IF(J1750-K1750=0,,IFERROR(K1750-J1750-휴게시간-VLOOKUP(A1750,지정휴게시간,2,FALSE),K1750-J1750-휴게시간))</f>
        <v/>
      </c>
      <c r="M1750" s="142" t="str">
        <f>IFERROR(VLOOKUP(Text(A1750,"m월 d일"),양력휴일,2,FALSE),IFERROR(VLOOKUP(Text(B1750,"m월 d일"),음력휴일,2,FALSE),IFERROR(VLOOKUP(A1750,양력지정휴일,2,FALSE), IFERROR(VLOOKUP(B1750,음력지정휴일,2,FALSE), ""))))</f>
        <v/>
      </c>
      <c r="N1750" s="128"/>
      <c r="O1750" s="128" t="str">
        <f>IFERROR(VLOOKUP(N1750,연차지정일수,2,FALSE),"")</f>
        <v/>
      </c>
      <c r="P1750" s="143"/>
      <c r="Q1750" s="2"/>
    </row>
    <row r="1751">
      <c r="A1751" s="129">
        <v>45946.0</v>
      </c>
      <c r="B1751" s="129">
        <v>45894.0</v>
      </c>
      <c r="C1751" s="128">
        <v>2025.0</v>
      </c>
      <c r="D1751" s="128">
        <v>10.0</v>
      </c>
      <c r="E1751" s="128">
        <v>2.0</v>
      </c>
      <c r="F1751" s="128">
        <v>2025.0</v>
      </c>
      <c r="G1751" s="128">
        <v>10.0</v>
      </c>
      <c r="H1751" s="128">
        <v>16.0</v>
      </c>
      <c r="I1751" s="128" t="s">
        <v>162</v>
      </c>
      <c r="J1751" s="99"/>
      <c r="K1751" s="99"/>
      <c r="L1751" s="141" t="str">
        <f>IF(J1751-K1751=0,,IFERROR(K1751-J1751-휴게시간-VLOOKUP(A1751,지정휴게시간,2,FALSE),K1751-J1751-휴게시간))</f>
        <v/>
      </c>
      <c r="M1751" s="142" t="str">
        <f>IFERROR(VLOOKUP(Text(A1751,"m월 d일"),양력휴일,2,FALSE),IFERROR(VLOOKUP(Text(B1751,"m월 d일"),음력휴일,2,FALSE),IFERROR(VLOOKUP(A1751,양력지정휴일,2,FALSE), IFERROR(VLOOKUP(B1751,음력지정휴일,2,FALSE), ""))))</f>
        <v/>
      </c>
      <c r="N1751" s="128"/>
      <c r="O1751" s="128" t="str">
        <f>IFERROR(VLOOKUP(N1751,연차지정일수,2,FALSE),"")</f>
        <v/>
      </c>
      <c r="P1751" s="143"/>
      <c r="Q1751" s="2"/>
    </row>
    <row r="1752">
      <c r="A1752" s="129">
        <v>45947.0</v>
      </c>
      <c r="B1752" s="129">
        <v>45895.0</v>
      </c>
      <c r="C1752" s="128">
        <v>2025.0</v>
      </c>
      <c r="D1752" s="128">
        <v>10.0</v>
      </c>
      <c r="E1752" s="128">
        <v>2.0</v>
      </c>
      <c r="F1752" s="128">
        <v>2025.0</v>
      </c>
      <c r="G1752" s="128">
        <v>10.0</v>
      </c>
      <c r="H1752" s="128">
        <v>17.0</v>
      </c>
      <c r="I1752" s="128" t="s">
        <v>158</v>
      </c>
      <c r="J1752" s="99"/>
      <c r="K1752" s="99"/>
      <c r="L1752" s="141" t="str">
        <f>IF(J1752-K1752=0,,IFERROR(K1752-J1752-휴게시간-VLOOKUP(A1752,지정휴게시간,2,FALSE),K1752-J1752-휴게시간))</f>
        <v/>
      </c>
      <c r="M1752" s="142" t="str">
        <f>IFERROR(VLOOKUP(Text(A1752,"m월 d일"),양력휴일,2,FALSE),IFERROR(VLOOKUP(Text(B1752,"m월 d일"),음력휴일,2,FALSE),IFERROR(VLOOKUP(A1752,양력지정휴일,2,FALSE), IFERROR(VLOOKUP(B1752,음력지정휴일,2,FALSE), ""))))</f>
        <v/>
      </c>
      <c r="N1752" s="128"/>
      <c r="O1752" s="128" t="str">
        <f>IFERROR(VLOOKUP(N1752,연차지정일수,2,FALSE),"")</f>
        <v/>
      </c>
      <c r="P1752" s="143"/>
      <c r="Q1752" s="2"/>
    </row>
    <row r="1753">
      <c r="A1753" s="129">
        <v>45948.0</v>
      </c>
      <c r="B1753" s="129">
        <v>45896.0</v>
      </c>
      <c r="C1753" s="128">
        <v>2025.0</v>
      </c>
      <c r="D1753" s="128">
        <v>10.0</v>
      </c>
      <c r="E1753" s="128">
        <v>2.0</v>
      </c>
      <c r="F1753" s="128">
        <v>2025.0</v>
      </c>
      <c r="G1753" s="128">
        <v>10.0</v>
      </c>
      <c r="H1753" s="128">
        <v>18.0</v>
      </c>
      <c r="I1753" s="128" t="s">
        <v>159</v>
      </c>
      <c r="J1753" s="99"/>
      <c r="K1753" s="99"/>
      <c r="L1753" s="141" t="str">
        <f>IF(J1753-K1753=0,,IFERROR(K1753-J1753-휴게시간-VLOOKUP(A1753,지정휴게시간,2,FALSE),K1753-J1753-휴게시간))</f>
        <v/>
      </c>
      <c r="M1753" s="142" t="str">
        <f>IFERROR(VLOOKUP(Text(A1753,"m월 d일"),양력휴일,2,FALSE),IFERROR(VLOOKUP(Text(B1753,"m월 d일"),음력휴일,2,FALSE),IFERROR(VLOOKUP(A1753,양력지정휴일,2,FALSE), IFERROR(VLOOKUP(B1753,음력지정휴일,2,FALSE), ""))))</f>
        <v/>
      </c>
      <c r="N1753" s="128"/>
      <c r="O1753" s="128" t="str">
        <f>IFERROR(VLOOKUP(N1753,연차지정일수,2,FALSE),"")</f>
        <v/>
      </c>
      <c r="P1753" s="143"/>
      <c r="Q1753" s="2"/>
    </row>
    <row r="1754">
      <c r="A1754" s="129">
        <v>45949.0</v>
      </c>
      <c r="B1754" s="129">
        <v>45897.0</v>
      </c>
      <c r="C1754" s="128">
        <v>2025.0</v>
      </c>
      <c r="D1754" s="128">
        <v>10.0</v>
      </c>
      <c r="E1754" s="128">
        <v>2.0</v>
      </c>
      <c r="F1754" s="128">
        <v>2025.0</v>
      </c>
      <c r="G1754" s="128">
        <v>10.0</v>
      </c>
      <c r="H1754" s="128">
        <v>19.0</v>
      </c>
      <c r="I1754" s="128" t="s">
        <v>156</v>
      </c>
      <c r="J1754" s="99"/>
      <c r="K1754" s="99"/>
      <c r="L1754" s="141" t="str">
        <f>IF(J1754-K1754=0,,IFERROR(K1754-J1754-휴게시간-VLOOKUP(A1754,지정휴게시간,2,FALSE),K1754-J1754-휴게시간))</f>
        <v/>
      </c>
      <c r="M1754" s="142" t="str">
        <f>IFERROR(VLOOKUP(Text(A1754,"m월 d일"),양력휴일,2,FALSE),IFERROR(VLOOKUP(Text(B1754,"m월 d일"),음력휴일,2,FALSE),IFERROR(VLOOKUP(A1754,양력지정휴일,2,FALSE), IFERROR(VLOOKUP(B1754,음력지정휴일,2,FALSE), ""))))</f>
        <v/>
      </c>
      <c r="N1754" s="128"/>
      <c r="O1754" s="128" t="str">
        <f>IFERROR(VLOOKUP(N1754,연차지정일수,2,FALSE),"")</f>
        <v/>
      </c>
      <c r="P1754" s="143"/>
      <c r="Q1754" s="2"/>
    </row>
    <row r="1755">
      <c r="A1755" s="129">
        <v>45950.0</v>
      </c>
      <c r="B1755" s="129">
        <v>45898.0</v>
      </c>
      <c r="C1755" s="128">
        <v>2025.0</v>
      </c>
      <c r="D1755" s="128">
        <v>10.0</v>
      </c>
      <c r="E1755" s="128">
        <v>3.0</v>
      </c>
      <c r="F1755" s="128">
        <v>2025.0</v>
      </c>
      <c r="G1755" s="128">
        <v>10.0</v>
      </c>
      <c r="H1755" s="128">
        <v>20.0</v>
      </c>
      <c r="I1755" s="128" t="s">
        <v>83</v>
      </c>
      <c r="J1755" s="99"/>
      <c r="K1755" s="99"/>
      <c r="L1755" s="141" t="str">
        <f>IF(J1755-K1755=0,,IFERROR(K1755-J1755-휴게시간-VLOOKUP(A1755,지정휴게시간,2,FALSE),K1755-J1755-휴게시간))</f>
        <v/>
      </c>
      <c r="M1755" s="142" t="str">
        <f>IFERROR(VLOOKUP(Text(A1755,"m월 d일"),양력휴일,2,FALSE),IFERROR(VLOOKUP(Text(B1755,"m월 d일"),음력휴일,2,FALSE),IFERROR(VLOOKUP(A1755,양력지정휴일,2,FALSE), IFERROR(VLOOKUP(B1755,음력지정휴일,2,FALSE), ""))))</f>
        <v/>
      </c>
      <c r="N1755" s="128"/>
      <c r="O1755" s="128" t="str">
        <f>IFERROR(VLOOKUP(N1755,연차지정일수,2,FALSE),"")</f>
        <v/>
      </c>
      <c r="P1755" s="143"/>
      <c r="Q1755" s="2"/>
    </row>
    <row r="1756">
      <c r="A1756" s="129">
        <v>45951.0</v>
      </c>
      <c r="B1756" s="129">
        <v>45901.0</v>
      </c>
      <c r="C1756" s="128">
        <v>2025.0</v>
      </c>
      <c r="D1756" s="128">
        <v>10.0</v>
      </c>
      <c r="E1756" s="128">
        <v>3.0</v>
      </c>
      <c r="F1756" s="128">
        <v>2025.0</v>
      </c>
      <c r="G1756" s="128">
        <v>10.0</v>
      </c>
      <c r="H1756" s="128">
        <v>21.0</v>
      </c>
      <c r="I1756" s="128" t="s">
        <v>160</v>
      </c>
      <c r="J1756" s="99"/>
      <c r="K1756" s="99"/>
      <c r="L1756" s="141" t="str">
        <f>IF(J1756-K1756=0,,IFERROR(K1756-J1756-휴게시간-VLOOKUP(A1756,지정휴게시간,2,FALSE),K1756-J1756-휴게시간))</f>
        <v/>
      </c>
      <c r="M1756" s="142" t="str">
        <f>IFERROR(VLOOKUP(Text(A1756,"m월 d일"),양력휴일,2,FALSE),IFERROR(VLOOKUP(Text(B1756,"m월 d일"),음력휴일,2,FALSE),IFERROR(VLOOKUP(A1756,양력지정휴일,2,FALSE), IFERROR(VLOOKUP(B1756,음력지정휴일,2,FALSE), ""))))</f>
        <v/>
      </c>
      <c r="N1756" s="128"/>
      <c r="O1756" s="128" t="str">
        <f>IFERROR(VLOOKUP(N1756,연차지정일수,2,FALSE),"")</f>
        <v/>
      </c>
      <c r="P1756" s="143"/>
      <c r="Q1756" s="2"/>
    </row>
    <row r="1757">
      <c r="A1757" s="129">
        <v>45952.0</v>
      </c>
      <c r="B1757" s="129">
        <v>45902.0</v>
      </c>
      <c r="C1757" s="128">
        <v>2025.0</v>
      </c>
      <c r="D1757" s="128">
        <v>10.0</v>
      </c>
      <c r="E1757" s="128">
        <v>3.0</v>
      </c>
      <c r="F1757" s="128">
        <v>2025.0</v>
      </c>
      <c r="G1757" s="128">
        <v>10.0</v>
      </c>
      <c r="H1757" s="128">
        <v>22.0</v>
      </c>
      <c r="I1757" s="128" t="s">
        <v>161</v>
      </c>
      <c r="J1757" s="99"/>
      <c r="K1757" s="99"/>
      <c r="L1757" s="141" t="str">
        <f>IF(J1757-K1757=0,,IFERROR(K1757-J1757-휴게시간-VLOOKUP(A1757,지정휴게시간,2,FALSE),K1757-J1757-휴게시간))</f>
        <v/>
      </c>
      <c r="M1757" s="142" t="str">
        <f>IFERROR(VLOOKUP(Text(A1757,"m월 d일"),양력휴일,2,FALSE),IFERROR(VLOOKUP(Text(B1757,"m월 d일"),음력휴일,2,FALSE),IFERROR(VLOOKUP(A1757,양력지정휴일,2,FALSE), IFERROR(VLOOKUP(B1757,음력지정휴일,2,FALSE), ""))))</f>
        <v/>
      </c>
      <c r="N1757" s="128"/>
      <c r="O1757" s="128" t="str">
        <f>IFERROR(VLOOKUP(N1757,연차지정일수,2,FALSE),"")</f>
        <v/>
      </c>
      <c r="P1757" s="143"/>
      <c r="Q1757" s="2"/>
    </row>
    <row r="1758">
      <c r="A1758" s="129">
        <v>45953.0</v>
      </c>
      <c r="B1758" s="129">
        <v>45903.0</v>
      </c>
      <c r="C1758" s="128">
        <v>2025.0</v>
      </c>
      <c r="D1758" s="128">
        <v>10.0</v>
      </c>
      <c r="E1758" s="128">
        <v>3.0</v>
      </c>
      <c r="F1758" s="128">
        <v>2025.0</v>
      </c>
      <c r="G1758" s="128">
        <v>10.0</v>
      </c>
      <c r="H1758" s="128">
        <v>23.0</v>
      </c>
      <c r="I1758" s="128" t="s">
        <v>162</v>
      </c>
      <c r="J1758" s="99"/>
      <c r="K1758" s="99"/>
      <c r="L1758" s="141" t="str">
        <f>IF(J1758-K1758=0,,IFERROR(K1758-J1758-휴게시간-VLOOKUP(A1758,지정휴게시간,2,FALSE),K1758-J1758-휴게시간))</f>
        <v/>
      </c>
      <c r="M1758" s="142" t="str">
        <f>IFERROR(VLOOKUP(Text(A1758,"m월 d일"),양력휴일,2,FALSE),IFERROR(VLOOKUP(Text(B1758,"m월 d일"),음력휴일,2,FALSE),IFERROR(VLOOKUP(A1758,양력지정휴일,2,FALSE), IFERROR(VLOOKUP(B1758,음력지정휴일,2,FALSE), ""))))</f>
        <v/>
      </c>
      <c r="N1758" s="128"/>
      <c r="O1758" s="128" t="str">
        <f>IFERROR(VLOOKUP(N1758,연차지정일수,2,FALSE),"")</f>
        <v/>
      </c>
      <c r="P1758" s="143"/>
      <c r="Q1758" s="2"/>
    </row>
    <row r="1759">
      <c r="A1759" s="129">
        <v>45954.0</v>
      </c>
      <c r="B1759" s="129">
        <v>45904.0</v>
      </c>
      <c r="C1759" s="128">
        <v>2025.0</v>
      </c>
      <c r="D1759" s="128">
        <v>10.0</v>
      </c>
      <c r="E1759" s="128">
        <v>3.0</v>
      </c>
      <c r="F1759" s="128">
        <v>2025.0</v>
      </c>
      <c r="G1759" s="128">
        <v>10.0</v>
      </c>
      <c r="H1759" s="128">
        <v>24.0</v>
      </c>
      <c r="I1759" s="128" t="s">
        <v>158</v>
      </c>
      <c r="J1759" s="99"/>
      <c r="K1759" s="99"/>
      <c r="L1759" s="141" t="str">
        <f>IF(J1759-K1759=0,,IFERROR(K1759-J1759-휴게시간-VLOOKUP(A1759,지정휴게시간,2,FALSE),K1759-J1759-휴게시간))</f>
        <v/>
      </c>
      <c r="M1759" s="142" t="str">
        <f>IFERROR(VLOOKUP(Text(A1759,"m월 d일"),양력휴일,2,FALSE),IFERROR(VLOOKUP(Text(B1759,"m월 d일"),음력휴일,2,FALSE),IFERROR(VLOOKUP(A1759,양력지정휴일,2,FALSE), IFERROR(VLOOKUP(B1759,음력지정휴일,2,FALSE), ""))))</f>
        <v/>
      </c>
      <c r="N1759" s="128"/>
      <c r="O1759" s="128" t="str">
        <f>IFERROR(VLOOKUP(N1759,연차지정일수,2,FALSE),"")</f>
        <v/>
      </c>
      <c r="P1759" s="143"/>
      <c r="Q1759" s="2"/>
    </row>
    <row r="1760">
      <c r="A1760" s="129">
        <v>45955.0</v>
      </c>
      <c r="B1760" s="129">
        <v>45905.0</v>
      </c>
      <c r="C1760" s="128">
        <v>2025.0</v>
      </c>
      <c r="D1760" s="128">
        <v>10.0</v>
      </c>
      <c r="E1760" s="128">
        <v>3.0</v>
      </c>
      <c r="F1760" s="128">
        <v>2025.0</v>
      </c>
      <c r="G1760" s="128">
        <v>10.0</v>
      </c>
      <c r="H1760" s="128">
        <v>25.0</v>
      </c>
      <c r="I1760" s="128" t="s">
        <v>159</v>
      </c>
      <c r="J1760" s="99"/>
      <c r="K1760" s="99"/>
      <c r="L1760" s="141" t="str">
        <f>IF(J1760-K1760=0,,IFERROR(K1760-J1760-휴게시간-VLOOKUP(A1760,지정휴게시간,2,FALSE),K1760-J1760-휴게시간))</f>
        <v/>
      </c>
      <c r="M1760" s="142" t="str">
        <f>IFERROR(VLOOKUP(Text(A1760,"m월 d일"),양력휴일,2,FALSE),IFERROR(VLOOKUP(Text(B1760,"m월 d일"),음력휴일,2,FALSE),IFERROR(VLOOKUP(A1760,양력지정휴일,2,FALSE), IFERROR(VLOOKUP(B1760,음력지정휴일,2,FALSE), ""))))</f>
        <v/>
      </c>
      <c r="N1760" s="128"/>
      <c r="O1760" s="128" t="str">
        <f>IFERROR(VLOOKUP(N1760,연차지정일수,2,FALSE),"")</f>
        <v/>
      </c>
      <c r="P1760" s="143"/>
      <c r="Q1760" s="2"/>
    </row>
    <row r="1761">
      <c r="A1761" s="129">
        <v>45956.0</v>
      </c>
      <c r="B1761" s="129">
        <v>45906.0</v>
      </c>
      <c r="C1761" s="128">
        <v>2025.0</v>
      </c>
      <c r="D1761" s="128">
        <v>10.0</v>
      </c>
      <c r="E1761" s="128">
        <v>3.0</v>
      </c>
      <c r="F1761" s="128">
        <v>2025.0</v>
      </c>
      <c r="G1761" s="128">
        <v>10.0</v>
      </c>
      <c r="H1761" s="128">
        <v>26.0</v>
      </c>
      <c r="I1761" s="128" t="s">
        <v>156</v>
      </c>
      <c r="J1761" s="99"/>
      <c r="K1761" s="99"/>
      <c r="L1761" s="141" t="str">
        <f>IF(J1761-K1761=0,,IFERROR(K1761-J1761-휴게시간-VLOOKUP(A1761,지정휴게시간,2,FALSE),K1761-J1761-휴게시간))</f>
        <v/>
      </c>
      <c r="M1761" s="142" t="str">
        <f>IFERROR(VLOOKUP(Text(A1761,"m월 d일"),양력휴일,2,FALSE),IFERROR(VLOOKUP(Text(B1761,"m월 d일"),음력휴일,2,FALSE),IFERROR(VLOOKUP(A1761,양력지정휴일,2,FALSE), IFERROR(VLOOKUP(B1761,음력지정휴일,2,FALSE), ""))))</f>
        <v/>
      </c>
      <c r="N1761" s="128"/>
      <c r="O1761" s="128" t="str">
        <f>IFERROR(VLOOKUP(N1761,연차지정일수,2,FALSE),"")</f>
        <v/>
      </c>
      <c r="P1761" s="143"/>
      <c r="Q1761" s="2"/>
    </row>
    <row r="1762">
      <c r="A1762" s="129">
        <v>45957.0</v>
      </c>
      <c r="B1762" s="129">
        <v>45907.0</v>
      </c>
      <c r="C1762" s="128">
        <v>2025.0</v>
      </c>
      <c r="D1762" s="128">
        <v>10.0</v>
      </c>
      <c r="E1762" s="128">
        <v>4.0</v>
      </c>
      <c r="F1762" s="128">
        <v>2025.0</v>
      </c>
      <c r="G1762" s="128">
        <v>10.0</v>
      </c>
      <c r="H1762" s="128">
        <v>27.0</v>
      </c>
      <c r="I1762" s="128" t="s">
        <v>83</v>
      </c>
      <c r="J1762" s="99"/>
      <c r="K1762" s="99"/>
      <c r="L1762" s="141" t="str">
        <f>IF(J1762-K1762=0,,IFERROR(K1762-J1762-휴게시간-VLOOKUP(A1762,지정휴게시간,2,FALSE),K1762-J1762-휴게시간))</f>
        <v/>
      </c>
      <c r="M1762" s="142" t="str">
        <f>IFERROR(VLOOKUP(Text(A1762,"m월 d일"),양력휴일,2,FALSE),IFERROR(VLOOKUP(Text(B1762,"m월 d일"),음력휴일,2,FALSE),IFERROR(VLOOKUP(A1762,양력지정휴일,2,FALSE), IFERROR(VLOOKUP(B1762,음력지정휴일,2,FALSE), ""))))</f>
        <v/>
      </c>
      <c r="N1762" s="128"/>
      <c r="O1762" s="128" t="str">
        <f>IFERROR(VLOOKUP(N1762,연차지정일수,2,FALSE),"")</f>
        <v/>
      </c>
      <c r="P1762" s="143"/>
      <c r="Q1762" s="2"/>
    </row>
    <row r="1763">
      <c r="A1763" s="129">
        <v>45958.0</v>
      </c>
      <c r="B1763" s="129">
        <v>45908.0</v>
      </c>
      <c r="C1763" s="128">
        <v>2025.0</v>
      </c>
      <c r="D1763" s="128">
        <v>10.0</v>
      </c>
      <c r="E1763" s="128">
        <v>4.0</v>
      </c>
      <c r="F1763" s="128">
        <v>2025.0</v>
      </c>
      <c r="G1763" s="128">
        <v>10.0</v>
      </c>
      <c r="H1763" s="128">
        <v>28.0</v>
      </c>
      <c r="I1763" s="128" t="s">
        <v>160</v>
      </c>
      <c r="J1763" s="99"/>
      <c r="K1763" s="99"/>
      <c r="L1763" s="141" t="str">
        <f>IF(J1763-K1763=0,,IFERROR(K1763-J1763-휴게시간-VLOOKUP(A1763,지정휴게시간,2,FALSE),K1763-J1763-휴게시간))</f>
        <v/>
      </c>
      <c r="M1763" s="142" t="str">
        <f>IFERROR(VLOOKUP(Text(A1763,"m월 d일"),양력휴일,2,FALSE),IFERROR(VLOOKUP(Text(B1763,"m월 d일"),음력휴일,2,FALSE),IFERROR(VLOOKUP(A1763,양력지정휴일,2,FALSE), IFERROR(VLOOKUP(B1763,음력지정휴일,2,FALSE), ""))))</f>
        <v/>
      </c>
      <c r="N1763" s="128"/>
      <c r="O1763" s="128" t="str">
        <f>IFERROR(VLOOKUP(N1763,연차지정일수,2,FALSE),"")</f>
        <v/>
      </c>
      <c r="P1763" s="143"/>
      <c r="Q1763" s="2"/>
    </row>
    <row r="1764">
      <c r="A1764" s="129">
        <v>45959.0</v>
      </c>
      <c r="B1764" s="129">
        <v>45909.0</v>
      </c>
      <c r="C1764" s="128">
        <v>2025.0</v>
      </c>
      <c r="D1764" s="128">
        <v>10.0</v>
      </c>
      <c r="E1764" s="128">
        <v>4.0</v>
      </c>
      <c r="F1764" s="128">
        <v>2025.0</v>
      </c>
      <c r="G1764" s="128">
        <v>10.0</v>
      </c>
      <c r="H1764" s="128">
        <v>29.0</v>
      </c>
      <c r="I1764" s="128" t="s">
        <v>161</v>
      </c>
      <c r="J1764" s="99"/>
      <c r="K1764" s="99"/>
      <c r="L1764" s="141" t="str">
        <f>IF(J1764-K1764=0,,IFERROR(K1764-J1764-휴게시간-VLOOKUP(A1764,지정휴게시간,2,FALSE),K1764-J1764-휴게시간))</f>
        <v/>
      </c>
      <c r="M1764" s="142" t="str">
        <f>IFERROR(VLOOKUP(Text(A1764,"m월 d일"),양력휴일,2,FALSE),IFERROR(VLOOKUP(Text(B1764,"m월 d일"),음력휴일,2,FALSE),IFERROR(VLOOKUP(A1764,양력지정휴일,2,FALSE), IFERROR(VLOOKUP(B1764,음력지정휴일,2,FALSE), ""))))</f>
        <v/>
      </c>
      <c r="N1764" s="128"/>
      <c r="O1764" s="128" t="str">
        <f>IFERROR(VLOOKUP(N1764,연차지정일수,2,FALSE),"")</f>
        <v/>
      </c>
      <c r="P1764" s="143"/>
      <c r="Q1764" s="2"/>
    </row>
    <row r="1765">
      <c r="A1765" s="129">
        <v>45960.0</v>
      </c>
      <c r="B1765" s="129">
        <v>45910.0</v>
      </c>
      <c r="C1765" s="128">
        <v>2025.0</v>
      </c>
      <c r="D1765" s="128">
        <v>10.0</v>
      </c>
      <c r="E1765" s="128">
        <v>4.0</v>
      </c>
      <c r="F1765" s="128">
        <v>2025.0</v>
      </c>
      <c r="G1765" s="128">
        <v>10.0</v>
      </c>
      <c r="H1765" s="128">
        <v>30.0</v>
      </c>
      <c r="I1765" s="128" t="s">
        <v>162</v>
      </c>
      <c r="J1765" s="99"/>
      <c r="K1765" s="99"/>
      <c r="L1765" s="141" t="str">
        <f>IF(J1765-K1765=0,,IFERROR(K1765-J1765-휴게시간-VLOOKUP(A1765,지정휴게시간,2,FALSE),K1765-J1765-휴게시간))</f>
        <v/>
      </c>
      <c r="M1765" s="142" t="str">
        <f>IFERROR(VLOOKUP(Text(A1765,"m월 d일"),양력휴일,2,FALSE),IFERROR(VLOOKUP(Text(B1765,"m월 d일"),음력휴일,2,FALSE),IFERROR(VLOOKUP(A1765,양력지정휴일,2,FALSE), IFERROR(VLOOKUP(B1765,음력지정휴일,2,FALSE), ""))))</f>
        <v/>
      </c>
      <c r="N1765" s="128"/>
      <c r="O1765" s="128" t="str">
        <f>IFERROR(VLOOKUP(N1765,연차지정일수,2,FALSE),"")</f>
        <v/>
      </c>
      <c r="P1765" s="143"/>
      <c r="Q1765" s="2"/>
    </row>
    <row r="1766">
      <c r="A1766" s="129">
        <v>45961.0</v>
      </c>
      <c r="B1766" s="129">
        <v>45911.0</v>
      </c>
      <c r="C1766" s="128">
        <v>2025.0</v>
      </c>
      <c r="D1766" s="128">
        <v>10.0</v>
      </c>
      <c r="E1766" s="128">
        <v>4.0</v>
      </c>
      <c r="F1766" s="128">
        <v>2025.0</v>
      </c>
      <c r="G1766" s="128">
        <v>10.0</v>
      </c>
      <c r="H1766" s="128">
        <v>31.0</v>
      </c>
      <c r="I1766" s="128" t="s">
        <v>158</v>
      </c>
      <c r="J1766" s="99"/>
      <c r="K1766" s="99"/>
      <c r="L1766" s="141" t="str">
        <f>IF(J1766-K1766=0,,IFERROR(K1766-J1766-휴게시간-VLOOKUP(A1766,지정휴게시간,2,FALSE),K1766-J1766-휴게시간))</f>
        <v/>
      </c>
      <c r="M1766" s="142" t="str">
        <f>IFERROR(VLOOKUP(Text(A1766,"m월 d일"),양력휴일,2,FALSE),IFERROR(VLOOKUP(Text(B1766,"m월 d일"),음력휴일,2,FALSE),IFERROR(VLOOKUP(A1766,양력지정휴일,2,FALSE), IFERROR(VLOOKUP(B1766,음력지정휴일,2,FALSE), ""))))</f>
        <v/>
      </c>
      <c r="N1766" s="128"/>
      <c r="O1766" s="128" t="str">
        <f>IFERROR(VLOOKUP(N1766,연차지정일수,2,FALSE),"")</f>
        <v/>
      </c>
      <c r="P1766" s="143"/>
      <c r="Q1766" s="2"/>
    </row>
    <row r="1767">
      <c r="A1767" s="129">
        <v>45962.0</v>
      </c>
      <c r="B1767" s="129">
        <v>45912.0</v>
      </c>
      <c r="C1767" s="128">
        <v>2025.0</v>
      </c>
      <c r="D1767" s="128">
        <v>10.0</v>
      </c>
      <c r="E1767" s="128">
        <v>4.0</v>
      </c>
      <c r="F1767" s="128">
        <v>2025.0</v>
      </c>
      <c r="G1767" s="128">
        <v>11.0</v>
      </c>
      <c r="H1767" s="128">
        <v>1.0</v>
      </c>
      <c r="I1767" s="128" t="s">
        <v>159</v>
      </c>
      <c r="J1767" s="99"/>
      <c r="K1767" s="99"/>
      <c r="L1767" s="141" t="str">
        <f>IF(J1767-K1767=0,,IFERROR(K1767-J1767-휴게시간-VLOOKUP(A1767,지정휴게시간,2,FALSE),K1767-J1767-휴게시간))</f>
        <v/>
      </c>
      <c r="M1767" s="142" t="str">
        <f>IFERROR(VLOOKUP(Text(A1767,"m월 d일"),양력휴일,2,FALSE),IFERROR(VLOOKUP(Text(B1767,"m월 d일"),음력휴일,2,FALSE),IFERROR(VLOOKUP(A1767,양력지정휴일,2,FALSE), IFERROR(VLOOKUP(B1767,음력지정휴일,2,FALSE), ""))))</f>
        <v/>
      </c>
      <c r="N1767" s="128"/>
      <c r="O1767" s="128" t="str">
        <f>IFERROR(VLOOKUP(N1767,연차지정일수,2,FALSE),"")</f>
        <v/>
      </c>
      <c r="P1767" s="143"/>
      <c r="Q1767" s="2"/>
    </row>
    <row r="1768">
      <c r="A1768" s="129">
        <v>45963.0</v>
      </c>
      <c r="B1768" s="129">
        <v>45913.0</v>
      </c>
      <c r="C1768" s="128">
        <v>2025.0</v>
      </c>
      <c r="D1768" s="128">
        <v>10.0</v>
      </c>
      <c r="E1768" s="128">
        <v>4.0</v>
      </c>
      <c r="F1768" s="128">
        <v>2025.0</v>
      </c>
      <c r="G1768" s="128">
        <v>11.0</v>
      </c>
      <c r="H1768" s="128">
        <v>2.0</v>
      </c>
      <c r="I1768" s="128" t="s">
        <v>156</v>
      </c>
      <c r="J1768" s="99"/>
      <c r="K1768" s="99"/>
      <c r="L1768" s="141" t="str">
        <f>IF(J1768-K1768=0,,IFERROR(K1768-J1768-휴게시간-VLOOKUP(A1768,지정휴게시간,2,FALSE),K1768-J1768-휴게시간))</f>
        <v/>
      </c>
      <c r="M1768" s="142" t="str">
        <f>IFERROR(VLOOKUP(Text(A1768,"m월 d일"),양력휴일,2,FALSE),IFERROR(VLOOKUP(Text(B1768,"m월 d일"),음력휴일,2,FALSE),IFERROR(VLOOKUP(A1768,양력지정휴일,2,FALSE), IFERROR(VLOOKUP(B1768,음력지정휴일,2,FALSE), ""))))</f>
        <v/>
      </c>
      <c r="N1768" s="128"/>
      <c r="O1768" s="128" t="str">
        <f>IFERROR(VLOOKUP(N1768,연차지정일수,2,FALSE),"")</f>
        <v/>
      </c>
      <c r="P1768" s="143"/>
      <c r="Q1768" s="2"/>
    </row>
    <row r="1769">
      <c r="A1769" s="129">
        <v>45964.0</v>
      </c>
      <c r="B1769" s="129">
        <v>45914.0</v>
      </c>
      <c r="C1769" s="128">
        <v>2025.0</v>
      </c>
      <c r="D1769" s="128">
        <v>11.0</v>
      </c>
      <c r="E1769" s="128">
        <v>1.0</v>
      </c>
      <c r="F1769" s="128">
        <v>2025.0</v>
      </c>
      <c r="G1769" s="128">
        <v>11.0</v>
      </c>
      <c r="H1769" s="128">
        <v>3.0</v>
      </c>
      <c r="I1769" s="128" t="s">
        <v>83</v>
      </c>
      <c r="J1769" s="99"/>
      <c r="K1769" s="99"/>
      <c r="L1769" s="141" t="str">
        <f>IF(J1769-K1769=0,,IFERROR(K1769-J1769-휴게시간-VLOOKUP(A1769,지정휴게시간,2,FALSE),K1769-J1769-휴게시간))</f>
        <v/>
      </c>
      <c r="M1769" s="142" t="str">
        <f>IFERROR(VLOOKUP(Text(A1769,"m월 d일"),양력휴일,2,FALSE),IFERROR(VLOOKUP(Text(B1769,"m월 d일"),음력휴일,2,FALSE),IFERROR(VLOOKUP(A1769,양력지정휴일,2,FALSE), IFERROR(VLOOKUP(B1769,음력지정휴일,2,FALSE), ""))))</f>
        <v/>
      </c>
      <c r="N1769" s="128"/>
      <c r="O1769" s="128" t="str">
        <f>IFERROR(VLOOKUP(N1769,연차지정일수,2,FALSE),"")</f>
        <v/>
      </c>
      <c r="P1769" s="143"/>
      <c r="Q1769" s="2"/>
    </row>
    <row r="1770">
      <c r="A1770" s="129">
        <v>45965.0</v>
      </c>
      <c r="B1770" s="129">
        <v>45915.0</v>
      </c>
      <c r="C1770" s="128">
        <v>2025.0</v>
      </c>
      <c r="D1770" s="128">
        <v>11.0</v>
      </c>
      <c r="E1770" s="128">
        <v>1.0</v>
      </c>
      <c r="F1770" s="128">
        <v>2025.0</v>
      </c>
      <c r="G1770" s="128">
        <v>11.0</v>
      </c>
      <c r="H1770" s="128">
        <v>4.0</v>
      </c>
      <c r="I1770" s="128" t="s">
        <v>160</v>
      </c>
      <c r="J1770" s="99"/>
      <c r="K1770" s="99"/>
      <c r="L1770" s="141" t="str">
        <f>IF(J1770-K1770=0,,IFERROR(K1770-J1770-휴게시간-VLOOKUP(A1770,지정휴게시간,2,FALSE),K1770-J1770-휴게시간))</f>
        <v/>
      </c>
      <c r="M1770" s="142" t="str">
        <f>IFERROR(VLOOKUP(Text(A1770,"m월 d일"),양력휴일,2,FALSE),IFERROR(VLOOKUP(Text(B1770,"m월 d일"),음력휴일,2,FALSE),IFERROR(VLOOKUP(A1770,양력지정휴일,2,FALSE), IFERROR(VLOOKUP(B1770,음력지정휴일,2,FALSE), ""))))</f>
        <v/>
      </c>
      <c r="N1770" s="128"/>
      <c r="O1770" s="128" t="str">
        <f>IFERROR(VLOOKUP(N1770,연차지정일수,2,FALSE),"")</f>
        <v/>
      </c>
      <c r="P1770" s="143"/>
      <c r="Q1770" s="2"/>
    </row>
    <row r="1771">
      <c r="A1771" s="129">
        <v>45966.0</v>
      </c>
      <c r="B1771" s="129">
        <v>45916.0</v>
      </c>
      <c r="C1771" s="128">
        <v>2025.0</v>
      </c>
      <c r="D1771" s="128">
        <v>11.0</v>
      </c>
      <c r="E1771" s="128">
        <v>1.0</v>
      </c>
      <c r="F1771" s="128">
        <v>2025.0</v>
      </c>
      <c r="G1771" s="128">
        <v>11.0</v>
      </c>
      <c r="H1771" s="128">
        <v>5.0</v>
      </c>
      <c r="I1771" s="128" t="s">
        <v>161</v>
      </c>
      <c r="J1771" s="99"/>
      <c r="K1771" s="99"/>
      <c r="L1771" s="141" t="str">
        <f>IF(J1771-K1771=0,,IFERROR(K1771-J1771-휴게시간-VLOOKUP(A1771,지정휴게시간,2,FALSE),K1771-J1771-휴게시간))</f>
        <v/>
      </c>
      <c r="M1771" s="142" t="str">
        <f>IFERROR(VLOOKUP(Text(A1771,"m월 d일"),양력휴일,2,FALSE),IFERROR(VLOOKUP(Text(B1771,"m월 d일"),음력휴일,2,FALSE),IFERROR(VLOOKUP(A1771,양력지정휴일,2,FALSE), IFERROR(VLOOKUP(B1771,음력지정휴일,2,FALSE), ""))))</f>
        <v/>
      </c>
      <c r="N1771" s="128"/>
      <c r="O1771" s="128" t="str">
        <f>IFERROR(VLOOKUP(N1771,연차지정일수,2,FALSE),"")</f>
        <v/>
      </c>
      <c r="P1771" s="143"/>
      <c r="Q1771" s="2"/>
    </row>
    <row r="1772">
      <c r="A1772" s="129">
        <v>45967.0</v>
      </c>
      <c r="B1772" s="129">
        <v>45917.0</v>
      </c>
      <c r="C1772" s="128">
        <v>2025.0</v>
      </c>
      <c r="D1772" s="128">
        <v>11.0</v>
      </c>
      <c r="E1772" s="128">
        <v>1.0</v>
      </c>
      <c r="F1772" s="128">
        <v>2025.0</v>
      </c>
      <c r="G1772" s="128">
        <v>11.0</v>
      </c>
      <c r="H1772" s="128">
        <v>6.0</v>
      </c>
      <c r="I1772" s="128" t="s">
        <v>162</v>
      </c>
      <c r="J1772" s="99"/>
      <c r="K1772" s="99"/>
      <c r="L1772" s="141" t="str">
        <f>IF(J1772-K1772=0,,IFERROR(K1772-J1772-휴게시간-VLOOKUP(A1772,지정휴게시간,2,FALSE),K1772-J1772-휴게시간))</f>
        <v/>
      </c>
      <c r="M1772" s="142" t="str">
        <f>IFERROR(VLOOKUP(Text(A1772,"m월 d일"),양력휴일,2,FALSE),IFERROR(VLOOKUP(Text(B1772,"m월 d일"),음력휴일,2,FALSE),IFERROR(VLOOKUP(A1772,양력지정휴일,2,FALSE), IFERROR(VLOOKUP(B1772,음력지정휴일,2,FALSE), ""))))</f>
        <v/>
      </c>
      <c r="N1772" s="128"/>
      <c r="O1772" s="128" t="str">
        <f>IFERROR(VLOOKUP(N1772,연차지정일수,2,FALSE),"")</f>
        <v/>
      </c>
      <c r="P1772" s="143"/>
      <c r="Q1772" s="2"/>
    </row>
    <row r="1773">
      <c r="A1773" s="129">
        <v>45968.0</v>
      </c>
      <c r="B1773" s="129">
        <v>45918.0</v>
      </c>
      <c r="C1773" s="128">
        <v>2025.0</v>
      </c>
      <c r="D1773" s="128">
        <v>11.0</v>
      </c>
      <c r="E1773" s="128">
        <v>1.0</v>
      </c>
      <c r="F1773" s="128">
        <v>2025.0</v>
      </c>
      <c r="G1773" s="128">
        <v>11.0</v>
      </c>
      <c r="H1773" s="128">
        <v>7.0</v>
      </c>
      <c r="I1773" s="128" t="s">
        <v>158</v>
      </c>
      <c r="J1773" s="99"/>
      <c r="K1773" s="99"/>
      <c r="L1773" s="141" t="str">
        <f>IF(J1773-K1773=0,,IFERROR(K1773-J1773-휴게시간-VLOOKUP(A1773,지정휴게시간,2,FALSE),K1773-J1773-휴게시간))</f>
        <v/>
      </c>
      <c r="M1773" s="142" t="str">
        <f>IFERROR(VLOOKUP(Text(A1773,"m월 d일"),양력휴일,2,FALSE),IFERROR(VLOOKUP(Text(B1773,"m월 d일"),음력휴일,2,FALSE),IFERROR(VLOOKUP(A1773,양력지정휴일,2,FALSE), IFERROR(VLOOKUP(B1773,음력지정휴일,2,FALSE), ""))))</f>
        <v/>
      </c>
      <c r="N1773" s="128"/>
      <c r="O1773" s="128" t="str">
        <f>IFERROR(VLOOKUP(N1773,연차지정일수,2,FALSE),"")</f>
        <v/>
      </c>
      <c r="P1773" s="143"/>
      <c r="Q1773" s="2"/>
    </row>
    <row r="1774">
      <c r="A1774" s="129">
        <v>45969.0</v>
      </c>
      <c r="B1774" s="129">
        <v>45919.0</v>
      </c>
      <c r="C1774" s="128">
        <v>2025.0</v>
      </c>
      <c r="D1774" s="128">
        <v>11.0</v>
      </c>
      <c r="E1774" s="128">
        <v>1.0</v>
      </c>
      <c r="F1774" s="128">
        <v>2025.0</v>
      </c>
      <c r="G1774" s="128">
        <v>11.0</v>
      </c>
      <c r="H1774" s="128">
        <v>8.0</v>
      </c>
      <c r="I1774" s="128" t="s">
        <v>159</v>
      </c>
      <c r="J1774" s="99"/>
      <c r="K1774" s="99"/>
      <c r="L1774" s="141" t="str">
        <f>IF(J1774-K1774=0,,IFERROR(K1774-J1774-휴게시간-VLOOKUP(A1774,지정휴게시간,2,FALSE),K1774-J1774-휴게시간))</f>
        <v/>
      </c>
      <c r="M1774" s="142" t="str">
        <f>IFERROR(VLOOKUP(Text(A1774,"m월 d일"),양력휴일,2,FALSE),IFERROR(VLOOKUP(Text(B1774,"m월 d일"),음력휴일,2,FALSE),IFERROR(VLOOKUP(A1774,양력지정휴일,2,FALSE), IFERROR(VLOOKUP(B1774,음력지정휴일,2,FALSE), ""))))</f>
        <v/>
      </c>
      <c r="N1774" s="128"/>
      <c r="O1774" s="128" t="str">
        <f>IFERROR(VLOOKUP(N1774,연차지정일수,2,FALSE),"")</f>
        <v/>
      </c>
      <c r="P1774" s="143"/>
      <c r="Q1774" s="2"/>
    </row>
    <row r="1775">
      <c r="A1775" s="129">
        <v>45970.0</v>
      </c>
      <c r="B1775" s="129">
        <v>45920.0</v>
      </c>
      <c r="C1775" s="128">
        <v>2025.0</v>
      </c>
      <c r="D1775" s="128">
        <v>11.0</v>
      </c>
      <c r="E1775" s="128">
        <v>1.0</v>
      </c>
      <c r="F1775" s="128">
        <v>2025.0</v>
      </c>
      <c r="G1775" s="128">
        <v>11.0</v>
      </c>
      <c r="H1775" s="128">
        <v>9.0</v>
      </c>
      <c r="I1775" s="128" t="s">
        <v>156</v>
      </c>
      <c r="J1775" s="99"/>
      <c r="K1775" s="99"/>
      <c r="L1775" s="141" t="str">
        <f>IF(J1775-K1775=0,,IFERROR(K1775-J1775-휴게시간-VLOOKUP(A1775,지정휴게시간,2,FALSE),K1775-J1775-휴게시간))</f>
        <v/>
      </c>
      <c r="M1775" s="142" t="str">
        <f>IFERROR(VLOOKUP(Text(A1775,"m월 d일"),양력휴일,2,FALSE),IFERROR(VLOOKUP(Text(B1775,"m월 d일"),음력휴일,2,FALSE),IFERROR(VLOOKUP(A1775,양력지정휴일,2,FALSE), IFERROR(VLOOKUP(B1775,음력지정휴일,2,FALSE), ""))))</f>
        <v/>
      </c>
      <c r="N1775" s="128"/>
      <c r="O1775" s="128" t="str">
        <f>IFERROR(VLOOKUP(N1775,연차지정일수,2,FALSE),"")</f>
        <v/>
      </c>
      <c r="P1775" s="143"/>
      <c r="Q1775" s="2"/>
    </row>
    <row r="1776">
      <c r="A1776" s="129">
        <v>45971.0</v>
      </c>
      <c r="B1776" s="129">
        <v>45921.0</v>
      </c>
      <c r="C1776" s="128">
        <v>2025.0</v>
      </c>
      <c r="D1776" s="128">
        <v>11.0</v>
      </c>
      <c r="E1776" s="128">
        <v>2.0</v>
      </c>
      <c r="F1776" s="128">
        <v>2025.0</v>
      </c>
      <c r="G1776" s="128">
        <v>11.0</v>
      </c>
      <c r="H1776" s="128">
        <v>10.0</v>
      </c>
      <c r="I1776" s="128" t="s">
        <v>83</v>
      </c>
      <c r="J1776" s="99"/>
      <c r="K1776" s="99"/>
      <c r="L1776" s="141" t="str">
        <f>IF(J1776-K1776=0,,IFERROR(K1776-J1776-휴게시간-VLOOKUP(A1776,지정휴게시간,2,FALSE),K1776-J1776-휴게시간))</f>
        <v/>
      </c>
      <c r="M1776" s="142" t="str">
        <f>IFERROR(VLOOKUP(Text(A1776,"m월 d일"),양력휴일,2,FALSE),IFERROR(VLOOKUP(Text(B1776,"m월 d일"),음력휴일,2,FALSE),IFERROR(VLOOKUP(A1776,양력지정휴일,2,FALSE), IFERROR(VLOOKUP(B1776,음력지정휴일,2,FALSE), ""))))</f>
        <v/>
      </c>
      <c r="N1776" s="128"/>
      <c r="O1776" s="128" t="str">
        <f>IFERROR(VLOOKUP(N1776,연차지정일수,2,FALSE),"")</f>
        <v/>
      </c>
      <c r="P1776" s="143"/>
      <c r="Q1776" s="2"/>
    </row>
    <row r="1777">
      <c r="A1777" s="129">
        <v>45972.0</v>
      </c>
      <c r="B1777" s="129">
        <v>45922.0</v>
      </c>
      <c r="C1777" s="128">
        <v>2025.0</v>
      </c>
      <c r="D1777" s="128">
        <v>11.0</v>
      </c>
      <c r="E1777" s="128">
        <v>2.0</v>
      </c>
      <c r="F1777" s="128">
        <v>2025.0</v>
      </c>
      <c r="G1777" s="128">
        <v>11.0</v>
      </c>
      <c r="H1777" s="128">
        <v>11.0</v>
      </c>
      <c r="I1777" s="128" t="s">
        <v>160</v>
      </c>
      <c r="J1777" s="99"/>
      <c r="K1777" s="99"/>
      <c r="L1777" s="141" t="str">
        <f>IF(J1777-K1777=0,,IFERROR(K1777-J1777-휴게시간-VLOOKUP(A1777,지정휴게시간,2,FALSE),K1777-J1777-휴게시간))</f>
        <v/>
      </c>
      <c r="M1777" s="142" t="str">
        <f>IFERROR(VLOOKUP(Text(A1777,"m월 d일"),양력휴일,2,FALSE),IFERROR(VLOOKUP(Text(B1777,"m월 d일"),음력휴일,2,FALSE),IFERROR(VLOOKUP(A1777,양력지정휴일,2,FALSE), IFERROR(VLOOKUP(B1777,음력지정휴일,2,FALSE), ""))))</f>
        <v/>
      </c>
      <c r="N1777" s="128"/>
      <c r="O1777" s="128" t="str">
        <f>IFERROR(VLOOKUP(N1777,연차지정일수,2,FALSE),"")</f>
        <v/>
      </c>
      <c r="P1777" s="143"/>
      <c r="Q1777" s="2"/>
    </row>
    <row r="1778">
      <c r="A1778" s="129">
        <v>45973.0</v>
      </c>
      <c r="B1778" s="129">
        <v>45923.0</v>
      </c>
      <c r="C1778" s="128">
        <v>2025.0</v>
      </c>
      <c r="D1778" s="128">
        <v>11.0</v>
      </c>
      <c r="E1778" s="128">
        <v>2.0</v>
      </c>
      <c r="F1778" s="128">
        <v>2025.0</v>
      </c>
      <c r="G1778" s="128">
        <v>11.0</v>
      </c>
      <c r="H1778" s="128">
        <v>12.0</v>
      </c>
      <c r="I1778" s="128" t="s">
        <v>161</v>
      </c>
      <c r="J1778" s="99"/>
      <c r="K1778" s="99"/>
      <c r="L1778" s="141" t="str">
        <f>IF(J1778-K1778=0,,IFERROR(K1778-J1778-휴게시간-VLOOKUP(A1778,지정휴게시간,2,FALSE),K1778-J1778-휴게시간))</f>
        <v/>
      </c>
      <c r="M1778" s="142" t="str">
        <f>IFERROR(VLOOKUP(Text(A1778,"m월 d일"),양력휴일,2,FALSE),IFERROR(VLOOKUP(Text(B1778,"m월 d일"),음력휴일,2,FALSE),IFERROR(VLOOKUP(A1778,양력지정휴일,2,FALSE), IFERROR(VLOOKUP(B1778,음력지정휴일,2,FALSE), ""))))</f>
        <v/>
      </c>
      <c r="N1778" s="128"/>
      <c r="O1778" s="128" t="str">
        <f>IFERROR(VLOOKUP(N1778,연차지정일수,2,FALSE),"")</f>
        <v/>
      </c>
      <c r="P1778" s="143"/>
      <c r="Q1778" s="2"/>
    </row>
    <row r="1779">
      <c r="A1779" s="129">
        <v>45974.0</v>
      </c>
      <c r="B1779" s="129">
        <v>45924.0</v>
      </c>
      <c r="C1779" s="128">
        <v>2025.0</v>
      </c>
      <c r="D1779" s="128">
        <v>11.0</v>
      </c>
      <c r="E1779" s="128">
        <v>2.0</v>
      </c>
      <c r="F1779" s="128">
        <v>2025.0</v>
      </c>
      <c r="G1779" s="128">
        <v>11.0</v>
      </c>
      <c r="H1779" s="128">
        <v>13.0</v>
      </c>
      <c r="I1779" s="128" t="s">
        <v>162</v>
      </c>
      <c r="J1779" s="99"/>
      <c r="K1779" s="99"/>
      <c r="L1779" s="141" t="str">
        <f>IF(J1779-K1779=0,,IFERROR(K1779-J1779-휴게시간-VLOOKUP(A1779,지정휴게시간,2,FALSE),K1779-J1779-휴게시간))</f>
        <v/>
      </c>
      <c r="M1779" s="142" t="str">
        <f>IFERROR(VLOOKUP(Text(A1779,"m월 d일"),양력휴일,2,FALSE),IFERROR(VLOOKUP(Text(B1779,"m월 d일"),음력휴일,2,FALSE),IFERROR(VLOOKUP(A1779,양력지정휴일,2,FALSE), IFERROR(VLOOKUP(B1779,음력지정휴일,2,FALSE), ""))))</f>
        <v/>
      </c>
      <c r="N1779" s="128"/>
      <c r="O1779" s="128" t="str">
        <f>IFERROR(VLOOKUP(N1779,연차지정일수,2,FALSE),"")</f>
        <v/>
      </c>
      <c r="P1779" s="143"/>
      <c r="Q1779" s="2"/>
    </row>
    <row r="1780">
      <c r="A1780" s="129">
        <v>45975.0</v>
      </c>
      <c r="B1780" s="129">
        <v>45925.0</v>
      </c>
      <c r="C1780" s="128">
        <v>2025.0</v>
      </c>
      <c r="D1780" s="128">
        <v>11.0</v>
      </c>
      <c r="E1780" s="128">
        <v>2.0</v>
      </c>
      <c r="F1780" s="128">
        <v>2025.0</v>
      </c>
      <c r="G1780" s="128">
        <v>11.0</v>
      </c>
      <c r="H1780" s="128">
        <v>14.0</v>
      </c>
      <c r="I1780" s="128" t="s">
        <v>158</v>
      </c>
      <c r="J1780" s="99"/>
      <c r="K1780" s="99"/>
      <c r="L1780" s="141" t="str">
        <f>IF(J1780-K1780=0,,IFERROR(K1780-J1780-휴게시간-VLOOKUP(A1780,지정휴게시간,2,FALSE),K1780-J1780-휴게시간))</f>
        <v/>
      </c>
      <c r="M1780" s="142" t="str">
        <f>IFERROR(VLOOKUP(Text(A1780,"m월 d일"),양력휴일,2,FALSE),IFERROR(VLOOKUP(Text(B1780,"m월 d일"),음력휴일,2,FALSE),IFERROR(VLOOKUP(A1780,양력지정휴일,2,FALSE), IFERROR(VLOOKUP(B1780,음력지정휴일,2,FALSE), ""))))</f>
        <v/>
      </c>
      <c r="N1780" s="128"/>
      <c r="O1780" s="128" t="str">
        <f>IFERROR(VLOOKUP(N1780,연차지정일수,2,FALSE),"")</f>
        <v/>
      </c>
      <c r="P1780" s="143"/>
      <c r="Q1780" s="2"/>
    </row>
    <row r="1781">
      <c r="A1781" s="129">
        <v>45976.0</v>
      </c>
      <c r="B1781" s="129">
        <v>45926.0</v>
      </c>
      <c r="C1781" s="128">
        <v>2025.0</v>
      </c>
      <c r="D1781" s="128">
        <v>11.0</v>
      </c>
      <c r="E1781" s="128">
        <v>2.0</v>
      </c>
      <c r="F1781" s="128">
        <v>2025.0</v>
      </c>
      <c r="G1781" s="128">
        <v>11.0</v>
      </c>
      <c r="H1781" s="128">
        <v>15.0</v>
      </c>
      <c r="I1781" s="128" t="s">
        <v>159</v>
      </c>
      <c r="J1781" s="99"/>
      <c r="K1781" s="99"/>
      <c r="L1781" s="141" t="str">
        <f>IF(J1781-K1781=0,,IFERROR(K1781-J1781-휴게시간-VLOOKUP(A1781,지정휴게시간,2,FALSE),K1781-J1781-휴게시간))</f>
        <v/>
      </c>
      <c r="M1781" s="142" t="str">
        <f>IFERROR(VLOOKUP(Text(A1781,"m월 d일"),양력휴일,2,FALSE),IFERROR(VLOOKUP(Text(B1781,"m월 d일"),음력휴일,2,FALSE),IFERROR(VLOOKUP(A1781,양력지정휴일,2,FALSE), IFERROR(VLOOKUP(B1781,음력지정휴일,2,FALSE), ""))))</f>
        <v/>
      </c>
      <c r="N1781" s="128"/>
      <c r="O1781" s="128" t="str">
        <f>IFERROR(VLOOKUP(N1781,연차지정일수,2,FALSE),"")</f>
        <v/>
      </c>
      <c r="P1781" s="143"/>
      <c r="Q1781" s="2"/>
    </row>
    <row r="1782">
      <c r="A1782" s="129">
        <v>45977.0</v>
      </c>
      <c r="B1782" s="129">
        <v>45927.0</v>
      </c>
      <c r="C1782" s="128">
        <v>2025.0</v>
      </c>
      <c r="D1782" s="128">
        <v>11.0</v>
      </c>
      <c r="E1782" s="128">
        <v>2.0</v>
      </c>
      <c r="F1782" s="128">
        <v>2025.0</v>
      </c>
      <c r="G1782" s="128">
        <v>11.0</v>
      </c>
      <c r="H1782" s="128">
        <v>16.0</v>
      </c>
      <c r="I1782" s="128" t="s">
        <v>156</v>
      </c>
      <c r="J1782" s="99"/>
      <c r="K1782" s="99"/>
      <c r="L1782" s="141" t="str">
        <f>IF(J1782-K1782=0,,IFERROR(K1782-J1782-휴게시간-VLOOKUP(A1782,지정휴게시간,2,FALSE),K1782-J1782-휴게시간))</f>
        <v/>
      </c>
      <c r="M1782" s="142" t="str">
        <f>IFERROR(VLOOKUP(Text(A1782,"m월 d일"),양력휴일,2,FALSE),IFERROR(VLOOKUP(Text(B1782,"m월 d일"),음력휴일,2,FALSE),IFERROR(VLOOKUP(A1782,양력지정휴일,2,FALSE), IFERROR(VLOOKUP(B1782,음력지정휴일,2,FALSE), ""))))</f>
        <v/>
      </c>
      <c r="N1782" s="128"/>
      <c r="O1782" s="128" t="str">
        <f>IFERROR(VLOOKUP(N1782,연차지정일수,2,FALSE),"")</f>
        <v/>
      </c>
      <c r="P1782" s="143"/>
      <c r="Q1782" s="2"/>
    </row>
    <row r="1783">
      <c r="A1783" s="129">
        <v>45978.0</v>
      </c>
      <c r="B1783" s="129">
        <v>45928.0</v>
      </c>
      <c r="C1783" s="128">
        <v>2025.0</v>
      </c>
      <c r="D1783" s="128">
        <v>11.0</v>
      </c>
      <c r="E1783" s="128">
        <v>3.0</v>
      </c>
      <c r="F1783" s="128">
        <v>2025.0</v>
      </c>
      <c r="G1783" s="128">
        <v>11.0</v>
      </c>
      <c r="H1783" s="128">
        <v>17.0</v>
      </c>
      <c r="I1783" s="128" t="s">
        <v>83</v>
      </c>
      <c r="J1783" s="99"/>
      <c r="K1783" s="99"/>
      <c r="L1783" s="141" t="str">
        <f>IF(J1783-K1783=0,,IFERROR(K1783-J1783-휴게시간-VLOOKUP(A1783,지정휴게시간,2,FALSE),K1783-J1783-휴게시간))</f>
        <v/>
      </c>
      <c r="M1783" s="142" t="str">
        <f>IFERROR(VLOOKUP(Text(A1783,"m월 d일"),양력휴일,2,FALSE),IFERROR(VLOOKUP(Text(B1783,"m월 d일"),음력휴일,2,FALSE),IFERROR(VLOOKUP(A1783,양력지정휴일,2,FALSE), IFERROR(VLOOKUP(B1783,음력지정휴일,2,FALSE), ""))))</f>
        <v/>
      </c>
      <c r="N1783" s="128"/>
      <c r="O1783" s="128" t="str">
        <f>IFERROR(VLOOKUP(N1783,연차지정일수,2,FALSE),"")</f>
        <v/>
      </c>
      <c r="P1783" s="143"/>
      <c r="Q1783" s="2"/>
    </row>
    <row r="1784">
      <c r="A1784" s="129">
        <v>45979.0</v>
      </c>
      <c r="B1784" s="129">
        <v>45929.0</v>
      </c>
      <c r="C1784" s="128">
        <v>2025.0</v>
      </c>
      <c r="D1784" s="128">
        <v>11.0</v>
      </c>
      <c r="E1784" s="128">
        <v>3.0</v>
      </c>
      <c r="F1784" s="128">
        <v>2025.0</v>
      </c>
      <c r="G1784" s="128">
        <v>11.0</v>
      </c>
      <c r="H1784" s="128">
        <v>18.0</v>
      </c>
      <c r="I1784" s="128" t="s">
        <v>160</v>
      </c>
      <c r="J1784" s="99"/>
      <c r="K1784" s="99"/>
      <c r="L1784" s="141" t="str">
        <f>IF(J1784-K1784=0,,IFERROR(K1784-J1784-휴게시간-VLOOKUP(A1784,지정휴게시간,2,FALSE),K1784-J1784-휴게시간))</f>
        <v/>
      </c>
      <c r="M1784" s="142" t="str">
        <f>IFERROR(VLOOKUP(Text(A1784,"m월 d일"),양력휴일,2,FALSE),IFERROR(VLOOKUP(Text(B1784,"m월 d일"),음력휴일,2,FALSE),IFERROR(VLOOKUP(A1784,양력지정휴일,2,FALSE), IFERROR(VLOOKUP(B1784,음력지정휴일,2,FALSE), ""))))</f>
        <v/>
      </c>
      <c r="N1784" s="128"/>
      <c r="O1784" s="128" t="str">
        <f>IFERROR(VLOOKUP(N1784,연차지정일수,2,FALSE),"")</f>
        <v/>
      </c>
      <c r="P1784" s="143"/>
      <c r="Q1784" s="2"/>
    </row>
    <row r="1785">
      <c r="A1785" s="129">
        <v>45980.0</v>
      </c>
      <c r="B1785" s="129">
        <v>45930.0</v>
      </c>
      <c r="C1785" s="128">
        <v>2025.0</v>
      </c>
      <c r="D1785" s="128">
        <v>11.0</v>
      </c>
      <c r="E1785" s="128">
        <v>3.0</v>
      </c>
      <c r="F1785" s="128">
        <v>2025.0</v>
      </c>
      <c r="G1785" s="128">
        <v>11.0</v>
      </c>
      <c r="H1785" s="128">
        <v>19.0</v>
      </c>
      <c r="I1785" s="128" t="s">
        <v>161</v>
      </c>
      <c r="J1785" s="99"/>
      <c r="K1785" s="99"/>
      <c r="L1785" s="141" t="str">
        <f>IF(J1785-K1785=0,,IFERROR(K1785-J1785-휴게시간-VLOOKUP(A1785,지정휴게시간,2,FALSE),K1785-J1785-휴게시간))</f>
        <v/>
      </c>
      <c r="M1785" s="142" t="str">
        <f>IFERROR(VLOOKUP(Text(A1785,"m월 d일"),양력휴일,2,FALSE),IFERROR(VLOOKUP(Text(B1785,"m월 d일"),음력휴일,2,FALSE),IFERROR(VLOOKUP(A1785,양력지정휴일,2,FALSE), IFERROR(VLOOKUP(B1785,음력지정휴일,2,FALSE), ""))))</f>
        <v/>
      </c>
      <c r="N1785" s="128"/>
      <c r="O1785" s="128" t="str">
        <f>IFERROR(VLOOKUP(N1785,연차지정일수,2,FALSE),"")</f>
        <v/>
      </c>
      <c r="P1785" s="143"/>
      <c r="Q1785" s="2"/>
    </row>
    <row r="1786">
      <c r="A1786" s="129">
        <v>45981.0</v>
      </c>
      <c r="B1786" s="129">
        <v>45931.0</v>
      </c>
      <c r="C1786" s="128">
        <v>2025.0</v>
      </c>
      <c r="D1786" s="128">
        <v>11.0</v>
      </c>
      <c r="E1786" s="128">
        <v>3.0</v>
      </c>
      <c r="F1786" s="128">
        <v>2025.0</v>
      </c>
      <c r="G1786" s="128">
        <v>11.0</v>
      </c>
      <c r="H1786" s="128">
        <v>20.0</v>
      </c>
      <c r="I1786" s="128" t="s">
        <v>162</v>
      </c>
      <c r="J1786" s="99"/>
      <c r="K1786" s="99"/>
      <c r="L1786" s="141" t="str">
        <f>IF(J1786-K1786=0,,IFERROR(K1786-J1786-휴게시간-VLOOKUP(A1786,지정휴게시간,2,FALSE),K1786-J1786-휴게시간))</f>
        <v/>
      </c>
      <c r="M1786" s="142" t="str">
        <f>IFERROR(VLOOKUP(Text(A1786,"m월 d일"),양력휴일,2,FALSE),IFERROR(VLOOKUP(Text(B1786,"m월 d일"),음력휴일,2,FALSE),IFERROR(VLOOKUP(A1786,양력지정휴일,2,FALSE), IFERROR(VLOOKUP(B1786,음력지정휴일,2,FALSE), ""))))</f>
        <v/>
      </c>
      <c r="N1786" s="128"/>
      <c r="O1786" s="128" t="str">
        <f>IFERROR(VLOOKUP(N1786,연차지정일수,2,FALSE),"")</f>
        <v/>
      </c>
      <c r="P1786" s="143"/>
      <c r="Q1786" s="2"/>
    </row>
    <row r="1787">
      <c r="A1787" s="129">
        <v>45982.0</v>
      </c>
      <c r="B1787" s="129">
        <v>45932.0</v>
      </c>
      <c r="C1787" s="128">
        <v>2025.0</v>
      </c>
      <c r="D1787" s="128">
        <v>11.0</v>
      </c>
      <c r="E1787" s="128">
        <v>3.0</v>
      </c>
      <c r="F1787" s="128">
        <v>2025.0</v>
      </c>
      <c r="G1787" s="128">
        <v>11.0</v>
      </c>
      <c r="H1787" s="128">
        <v>21.0</v>
      </c>
      <c r="I1787" s="128" t="s">
        <v>158</v>
      </c>
      <c r="J1787" s="99"/>
      <c r="K1787" s="99"/>
      <c r="L1787" s="141" t="str">
        <f>IF(J1787-K1787=0,,IFERROR(K1787-J1787-휴게시간-VLOOKUP(A1787,지정휴게시간,2,FALSE),K1787-J1787-휴게시간))</f>
        <v/>
      </c>
      <c r="M1787" s="142" t="str">
        <f>IFERROR(VLOOKUP(Text(A1787,"m월 d일"),양력휴일,2,FALSE),IFERROR(VLOOKUP(Text(B1787,"m월 d일"),음력휴일,2,FALSE),IFERROR(VLOOKUP(A1787,양력지정휴일,2,FALSE), IFERROR(VLOOKUP(B1787,음력지정휴일,2,FALSE), ""))))</f>
        <v/>
      </c>
      <c r="N1787" s="128"/>
      <c r="O1787" s="128" t="str">
        <f>IFERROR(VLOOKUP(N1787,연차지정일수,2,FALSE),"")</f>
        <v/>
      </c>
      <c r="P1787" s="143"/>
      <c r="Q1787" s="2"/>
    </row>
    <row r="1788">
      <c r="A1788" s="129">
        <v>45983.0</v>
      </c>
      <c r="B1788" s="129">
        <v>45933.0</v>
      </c>
      <c r="C1788" s="128">
        <v>2025.0</v>
      </c>
      <c r="D1788" s="128">
        <v>11.0</v>
      </c>
      <c r="E1788" s="128">
        <v>3.0</v>
      </c>
      <c r="F1788" s="128">
        <v>2025.0</v>
      </c>
      <c r="G1788" s="128">
        <v>11.0</v>
      </c>
      <c r="H1788" s="128">
        <v>22.0</v>
      </c>
      <c r="I1788" s="128" t="s">
        <v>159</v>
      </c>
      <c r="J1788" s="99"/>
      <c r="K1788" s="99"/>
      <c r="L1788" s="141" t="str">
        <f>IF(J1788-K1788=0,,IFERROR(K1788-J1788-휴게시간-VLOOKUP(A1788,지정휴게시간,2,FALSE),K1788-J1788-휴게시간))</f>
        <v/>
      </c>
      <c r="M1788" s="142" t="str">
        <f>IFERROR(VLOOKUP(Text(A1788,"m월 d일"),양력휴일,2,FALSE),IFERROR(VLOOKUP(Text(B1788,"m월 d일"),음력휴일,2,FALSE),IFERROR(VLOOKUP(A1788,양력지정휴일,2,FALSE), IFERROR(VLOOKUP(B1788,음력지정휴일,2,FALSE), ""))))</f>
        <v/>
      </c>
      <c r="N1788" s="128"/>
      <c r="O1788" s="128" t="str">
        <f>IFERROR(VLOOKUP(N1788,연차지정일수,2,FALSE),"")</f>
        <v/>
      </c>
      <c r="P1788" s="143"/>
      <c r="Q1788" s="2"/>
    </row>
    <row r="1789">
      <c r="A1789" s="129">
        <v>45984.0</v>
      </c>
      <c r="B1789" s="129">
        <v>45934.0</v>
      </c>
      <c r="C1789" s="128">
        <v>2025.0</v>
      </c>
      <c r="D1789" s="128">
        <v>11.0</v>
      </c>
      <c r="E1789" s="128">
        <v>3.0</v>
      </c>
      <c r="F1789" s="128">
        <v>2025.0</v>
      </c>
      <c r="G1789" s="128">
        <v>11.0</v>
      </c>
      <c r="H1789" s="128">
        <v>23.0</v>
      </c>
      <c r="I1789" s="128" t="s">
        <v>156</v>
      </c>
      <c r="J1789" s="99"/>
      <c r="K1789" s="99"/>
      <c r="L1789" s="141" t="str">
        <f>IF(J1789-K1789=0,,IFERROR(K1789-J1789-휴게시간-VLOOKUP(A1789,지정휴게시간,2,FALSE),K1789-J1789-휴게시간))</f>
        <v/>
      </c>
      <c r="M1789" s="142" t="str">
        <f>IFERROR(VLOOKUP(Text(A1789,"m월 d일"),양력휴일,2,FALSE),IFERROR(VLOOKUP(Text(B1789,"m월 d일"),음력휴일,2,FALSE),IFERROR(VLOOKUP(A1789,양력지정휴일,2,FALSE), IFERROR(VLOOKUP(B1789,음력지정휴일,2,FALSE), ""))))</f>
        <v/>
      </c>
      <c r="N1789" s="128"/>
      <c r="O1789" s="128" t="str">
        <f>IFERROR(VLOOKUP(N1789,연차지정일수,2,FALSE),"")</f>
        <v/>
      </c>
      <c r="P1789" s="143"/>
      <c r="Q1789" s="2"/>
    </row>
    <row r="1790">
      <c r="A1790" s="129">
        <v>45985.0</v>
      </c>
      <c r="B1790" s="129">
        <v>45935.0</v>
      </c>
      <c r="C1790" s="128">
        <v>2025.0</v>
      </c>
      <c r="D1790" s="128">
        <v>11.0</v>
      </c>
      <c r="E1790" s="128">
        <v>4.0</v>
      </c>
      <c r="F1790" s="128">
        <v>2025.0</v>
      </c>
      <c r="G1790" s="128">
        <v>11.0</v>
      </c>
      <c r="H1790" s="128">
        <v>24.0</v>
      </c>
      <c r="I1790" s="128" t="s">
        <v>83</v>
      </c>
      <c r="J1790" s="99"/>
      <c r="K1790" s="99"/>
      <c r="L1790" s="141" t="str">
        <f>IF(J1790-K1790=0,,IFERROR(K1790-J1790-휴게시간-VLOOKUP(A1790,지정휴게시간,2,FALSE),K1790-J1790-휴게시간))</f>
        <v/>
      </c>
      <c r="M1790" s="142" t="str">
        <f>IFERROR(VLOOKUP(Text(A1790,"m월 d일"),양력휴일,2,FALSE),IFERROR(VLOOKUP(Text(B1790,"m월 d일"),음력휴일,2,FALSE),IFERROR(VLOOKUP(A1790,양력지정휴일,2,FALSE), IFERROR(VLOOKUP(B1790,음력지정휴일,2,FALSE), ""))))</f>
        <v/>
      </c>
      <c r="N1790" s="128"/>
      <c r="O1790" s="128" t="str">
        <f>IFERROR(VLOOKUP(N1790,연차지정일수,2,FALSE),"")</f>
        <v/>
      </c>
      <c r="P1790" s="143"/>
      <c r="Q1790" s="2"/>
    </row>
    <row r="1791">
      <c r="A1791" s="129">
        <v>45986.0</v>
      </c>
      <c r="B1791" s="129">
        <v>45936.0</v>
      </c>
      <c r="C1791" s="128">
        <v>2025.0</v>
      </c>
      <c r="D1791" s="128">
        <v>11.0</v>
      </c>
      <c r="E1791" s="128">
        <v>4.0</v>
      </c>
      <c r="F1791" s="128">
        <v>2025.0</v>
      </c>
      <c r="G1791" s="128">
        <v>11.0</v>
      </c>
      <c r="H1791" s="128">
        <v>25.0</v>
      </c>
      <c r="I1791" s="128" t="s">
        <v>160</v>
      </c>
      <c r="J1791" s="99"/>
      <c r="K1791" s="99"/>
      <c r="L1791" s="141" t="str">
        <f>IF(J1791-K1791=0,,IFERROR(K1791-J1791-휴게시간-VLOOKUP(A1791,지정휴게시간,2,FALSE),K1791-J1791-휴게시간))</f>
        <v/>
      </c>
      <c r="M1791" s="142" t="str">
        <f>IFERROR(VLOOKUP(Text(A1791,"m월 d일"),양력휴일,2,FALSE),IFERROR(VLOOKUP(Text(B1791,"m월 d일"),음력휴일,2,FALSE),IFERROR(VLOOKUP(A1791,양력지정휴일,2,FALSE), IFERROR(VLOOKUP(B1791,음력지정휴일,2,FALSE), ""))))</f>
        <v/>
      </c>
      <c r="N1791" s="128"/>
      <c r="O1791" s="128" t="str">
        <f>IFERROR(VLOOKUP(N1791,연차지정일수,2,FALSE),"")</f>
        <v/>
      </c>
      <c r="P1791" s="143"/>
      <c r="Q1791" s="2"/>
    </row>
    <row r="1792">
      <c r="A1792" s="129">
        <v>45987.0</v>
      </c>
      <c r="B1792" s="129">
        <v>45937.0</v>
      </c>
      <c r="C1792" s="128">
        <v>2025.0</v>
      </c>
      <c r="D1792" s="128">
        <v>11.0</v>
      </c>
      <c r="E1792" s="128">
        <v>4.0</v>
      </c>
      <c r="F1792" s="128">
        <v>2025.0</v>
      </c>
      <c r="G1792" s="128">
        <v>11.0</v>
      </c>
      <c r="H1792" s="128">
        <v>26.0</v>
      </c>
      <c r="I1792" s="128" t="s">
        <v>161</v>
      </c>
      <c r="J1792" s="99"/>
      <c r="K1792" s="99"/>
      <c r="L1792" s="141" t="str">
        <f>IF(J1792-K1792=0,,IFERROR(K1792-J1792-휴게시간-VLOOKUP(A1792,지정휴게시간,2,FALSE),K1792-J1792-휴게시간))</f>
        <v/>
      </c>
      <c r="M1792" s="142" t="str">
        <f>IFERROR(VLOOKUP(Text(A1792,"m월 d일"),양력휴일,2,FALSE),IFERROR(VLOOKUP(Text(B1792,"m월 d일"),음력휴일,2,FALSE),IFERROR(VLOOKUP(A1792,양력지정휴일,2,FALSE), IFERROR(VLOOKUP(B1792,음력지정휴일,2,FALSE), ""))))</f>
        <v/>
      </c>
      <c r="N1792" s="128"/>
      <c r="O1792" s="128" t="str">
        <f>IFERROR(VLOOKUP(N1792,연차지정일수,2,FALSE),"")</f>
        <v/>
      </c>
      <c r="P1792" s="143"/>
      <c r="Q1792" s="2"/>
    </row>
    <row r="1793">
      <c r="A1793" s="129">
        <v>45988.0</v>
      </c>
      <c r="B1793" s="129">
        <v>45938.0</v>
      </c>
      <c r="C1793" s="128">
        <v>2025.0</v>
      </c>
      <c r="D1793" s="128">
        <v>11.0</v>
      </c>
      <c r="E1793" s="128">
        <v>4.0</v>
      </c>
      <c r="F1793" s="128">
        <v>2025.0</v>
      </c>
      <c r="G1793" s="128">
        <v>11.0</v>
      </c>
      <c r="H1793" s="128">
        <v>27.0</v>
      </c>
      <c r="I1793" s="128" t="s">
        <v>162</v>
      </c>
      <c r="J1793" s="99"/>
      <c r="K1793" s="99"/>
      <c r="L1793" s="141" t="str">
        <f>IF(J1793-K1793=0,,IFERROR(K1793-J1793-휴게시간-VLOOKUP(A1793,지정휴게시간,2,FALSE),K1793-J1793-휴게시간))</f>
        <v/>
      </c>
      <c r="M1793" s="142" t="str">
        <f>IFERROR(VLOOKUP(Text(A1793,"m월 d일"),양력휴일,2,FALSE),IFERROR(VLOOKUP(Text(B1793,"m월 d일"),음력휴일,2,FALSE),IFERROR(VLOOKUP(A1793,양력지정휴일,2,FALSE), IFERROR(VLOOKUP(B1793,음력지정휴일,2,FALSE), ""))))</f>
        <v/>
      </c>
      <c r="N1793" s="128"/>
      <c r="O1793" s="128" t="str">
        <f>IFERROR(VLOOKUP(N1793,연차지정일수,2,FALSE),"")</f>
        <v/>
      </c>
      <c r="P1793" s="143"/>
      <c r="Q1793" s="2"/>
    </row>
    <row r="1794">
      <c r="A1794" s="129">
        <v>45989.0</v>
      </c>
      <c r="B1794" s="129">
        <v>45939.0</v>
      </c>
      <c r="C1794" s="128">
        <v>2025.0</v>
      </c>
      <c r="D1794" s="128">
        <v>11.0</v>
      </c>
      <c r="E1794" s="128">
        <v>4.0</v>
      </c>
      <c r="F1794" s="128">
        <v>2025.0</v>
      </c>
      <c r="G1794" s="128">
        <v>11.0</v>
      </c>
      <c r="H1794" s="128">
        <v>28.0</v>
      </c>
      <c r="I1794" s="128" t="s">
        <v>158</v>
      </c>
      <c r="J1794" s="99"/>
      <c r="K1794" s="99"/>
      <c r="L1794" s="141" t="str">
        <f>IF(J1794-K1794=0,,IFERROR(K1794-J1794-휴게시간-VLOOKUP(A1794,지정휴게시간,2,FALSE),K1794-J1794-휴게시간))</f>
        <v/>
      </c>
      <c r="M1794" s="142" t="str">
        <f>IFERROR(VLOOKUP(Text(A1794,"m월 d일"),양력휴일,2,FALSE),IFERROR(VLOOKUP(Text(B1794,"m월 d일"),음력휴일,2,FALSE),IFERROR(VLOOKUP(A1794,양력지정휴일,2,FALSE), IFERROR(VLOOKUP(B1794,음력지정휴일,2,FALSE), ""))))</f>
        <v/>
      </c>
      <c r="N1794" s="128"/>
      <c r="O1794" s="128" t="str">
        <f>IFERROR(VLOOKUP(N1794,연차지정일수,2,FALSE),"")</f>
        <v/>
      </c>
      <c r="P1794" s="143"/>
      <c r="Q1794" s="2"/>
    </row>
    <row r="1795">
      <c r="A1795" s="129">
        <v>45990.0</v>
      </c>
      <c r="B1795" s="129">
        <v>45940.0</v>
      </c>
      <c r="C1795" s="128">
        <v>2025.0</v>
      </c>
      <c r="D1795" s="128">
        <v>11.0</v>
      </c>
      <c r="E1795" s="128">
        <v>4.0</v>
      </c>
      <c r="F1795" s="128">
        <v>2025.0</v>
      </c>
      <c r="G1795" s="128">
        <v>11.0</v>
      </c>
      <c r="H1795" s="128">
        <v>29.0</v>
      </c>
      <c r="I1795" s="128" t="s">
        <v>159</v>
      </c>
      <c r="J1795" s="99"/>
      <c r="K1795" s="99"/>
      <c r="L1795" s="141" t="str">
        <f>IF(J1795-K1795=0,,IFERROR(K1795-J1795-휴게시간-VLOOKUP(A1795,지정휴게시간,2,FALSE),K1795-J1795-휴게시간))</f>
        <v/>
      </c>
      <c r="M1795" s="142" t="str">
        <f>IFERROR(VLOOKUP(Text(A1795,"m월 d일"),양력휴일,2,FALSE),IFERROR(VLOOKUP(Text(B1795,"m월 d일"),음력휴일,2,FALSE),IFERROR(VLOOKUP(A1795,양력지정휴일,2,FALSE), IFERROR(VLOOKUP(B1795,음력지정휴일,2,FALSE), ""))))</f>
        <v/>
      </c>
      <c r="N1795" s="128"/>
      <c r="O1795" s="128" t="str">
        <f>IFERROR(VLOOKUP(N1795,연차지정일수,2,FALSE),"")</f>
        <v/>
      </c>
      <c r="P1795" s="143"/>
      <c r="Q1795" s="2"/>
    </row>
    <row r="1796">
      <c r="A1796" s="129">
        <v>45991.0</v>
      </c>
      <c r="B1796" s="129">
        <v>45941.0</v>
      </c>
      <c r="C1796" s="128">
        <v>2025.0</v>
      </c>
      <c r="D1796" s="128">
        <v>11.0</v>
      </c>
      <c r="E1796" s="128">
        <v>4.0</v>
      </c>
      <c r="F1796" s="128">
        <v>2025.0</v>
      </c>
      <c r="G1796" s="128">
        <v>11.0</v>
      </c>
      <c r="H1796" s="128">
        <v>30.0</v>
      </c>
      <c r="I1796" s="128" t="s">
        <v>156</v>
      </c>
      <c r="J1796" s="99"/>
      <c r="K1796" s="99"/>
      <c r="L1796" s="141" t="str">
        <f>IF(J1796-K1796=0,,IFERROR(K1796-J1796-휴게시간-VLOOKUP(A1796,지정휴게시간,2,FALSE),K1796-J1796-휴게시간))</f>
        <v/>
      </c>
      <c r="M1796" s="142" t="str">
        <f>IFERROR(VLOOKUP(Text(A1796,"m월 d일"),양력휴일,2,FALSE),IFERROR(VLOOKUP(Text(B1796,"m월 d일"),음력휴일,2,FALSE),IFERROR(VLOOKUP(A1796,양력지정휴일,2,FALSE), IFERROR(VLOOKUP(B1796,음력지정휴일,2,FALSE), ""))))</f>
        <v/>
      </c>
      <c r="N1796" s="128"/>
      <c r="O1796" s="128" t="str">
        <f>IFERROR(VLOOKUP(N1796,연차지정일수,2,FALSE),"")</f>
        <v/>
      </c>
      <c r="P1796" s="143"/>
      <c r="Q1796" s="2"/>
    </row>
    <row r="1797">
      <c r="A1797" s="129">
        <v>45992.0</v>
      </c>
      <c r="B1797" s="129">
        <v>45942.0</v>
      </c>
      <c r="C1797" s="128">
        <v>2025.0</v>
      </c>
      <c r="D1797" s="128">
        <v>11.0</v>
      </c>
      <c r="E1797" s="128">
        <v>1.0</v>
      </c>
      <c r="F1797" s="128">
        <v>2025.0</v>
      </c>
      <c r="G1797" s="128">
        <v>12.0</v>
      </c>
      <c r="H1797" s="128">
        <v>1.0</v>
      </c>
      <c r="I1797" s="128" t="s">
        <v>83</v>
      </c>
      <c r="J1797" s="99"/>
      <c r="K1797" s="99"/>
      <c r="L1797" s="141" t="str">
        <f>IF(J1797-K1797=0,,IFERROR(K1797-J1797-휴게시간-VLOOKUP(A1797,지정휴게시간,2,FALSE),K1797-J1797-휴게시간))</f>
        <v/>
      </c>
      <c r="M1797" s="142" t="str">
        <f>IFERROR(VLOOKUP(Text(A1797,"m월 d일"),양력휴일,2,FALSE),IFERROR(VLOOKUP(Text(B1797,"m월 d일"),음력휴일,2,FALSE),IFERROR(VLOOKUP(A1797,양력지정휴일,2,FALSE), IFERROR(VLOOKUP(B1797,음력지정휴일,2,FALSE), ""))))</f>
        <v/>
      </c>
      <c r="N1797" s="128"/>
      <c r="O1797" s="128" t="str">
        <f>IFERROR(VLOOKUP(N1797,연차지정일수,2,FALSE),"")</f>
        <v/>
      </c>
      <c r="P1797" s="143"/>
      <c r="Q1797" s="2"/>
    </row>
    <row r="1798">
      <c r="A1798" s="129">
        <v>45993.0</v>
      </c>
      <c r="B1798" s="129">
        <v>45943.0</v>
      </c>
      <c r="C1798" s="128">
        <v>2025.0</v>
      </c>
      <c r="D1798" s="128">
        <v>11.0</v>
      </c>
      <c r="E1798" s="128">
        <v>1.0</v>
      </c>
      <c r="F1798" s="128">
        <v>2025.0</v>
      </c>
      <c r="G1798" s="128">
        <v>12.0</v>
      </c>
      <c r="H1798" s="128">
        <v>2.0</v>
      </c>
      <c r="I1798" s="128" t="s">
        <v>160</v>
      </c>
      <c r="J1798" s="99"/>
      <c r="K1798" s="99"/>
      <c r="L1798" s="141" t="str">
        <f>IF(J1798-K1798=0,,IFERROR(K1798-J1798-휴게시간-VLOOKUP(A1798,지정휴게시간,2,FALSE),K1798-J1798-휴게시간))</f>
        <v/>
      </c>
      <c r="M1798" s="142" t="str">
        <f>IFERROR(VLOOKUP(Text(A1798,"m월 d일"),양력휴일,2,FALSE),IFERROR(VLOOKUP(Text(B1798,"m월 d일"),음력휴일,2,FALSE),IFERROR(VLOOKUP(A1798,양력지정휴일,2,FALSE), IFERROR(VLOOKUP(B1798,음력지정휴일,2,FALSE), ""))))</f>
        <v/>
      </c>
      <c r="N1798" s="128"/>
      <c r="O1798" s="128" t="str">
        <f>IFERROR(VLOOKUP(N1798,연차지정일수,2,FALSE),"")</f>
        <v/>
      </c>
      <c r="P1798" s="143"/>
      <c r="Q1798" s="2"/>
    </row>
    <row r="1799">
      <c r="A1799" s="129">
        <v>45994.0</v>
      </c>
      <c r="B1799" s="129">
        <v>45944.0</v>
      </c>
      <c r="C1799" s="128">
        <v>2025.0</v>
      </c>
      <c r="D1799" s="128">
        <v>11.0</v>
      </c>
      <c r="E1799" s="128">
        <v>1.0</v>
      </c>
      <c r="F1799" s="128">
        <v>2025.0</v>
      </c>
      <c r="G1799" s="128">
        <v>12.0</v>
      </c>
      <c r="H1799" s="128">
        <v>3.0</v>
      </c>
      <c r="I1799" s="128" t="s">
        <v>161</v>
      </c>
      <c r="J1799" s="99"/>
      <c r="K1799" s="99"/>
      <c r="L1799" s="141" t="str">
        <f>IF(J1799-K1799=0,,IFERROR(K1799-J1799-휴게시간-VLOOKUP(A1799,지정휴게시간,2,FALSE),K1799-J1799-휴게시간))</f>
        <v/>
      </c>
      <c r="M1799" s="142" t="str">
        <f>IFERROR(VLOOKUP(Text(A1799,"m월 d일"),양력휴일,2,FALSE),IFERROR(VLOOKUP(Text(B1799,"m월 d일"),음력휴일,2,FALSE),IFERROR(VLOOKUP(A1799,양력지정휴일,2,FALSE), IFERROR(VLOOKUP(B1799,음력지정휴일,2,FALSE), ""))))</f>
        <v/>
      </c>
      <c r="N1799" s="128"/>
      <c r="O1799" s="128" t="str">
        <f>IFERROR(VLOOKUP(N1799,연차지정일수,2,FALSE),"")</f>
        <v/>
      </c>
      <c r="P1799" s="143"/>
      <c r="Q1799" s="2"/>
    </row>
    <row r="1800">
      <c r="A1800" s="129">
        <v>45995.0</v>
      </c>
      <c r="B1800" s="129">
        <v>45945.0</v>
      </c>
      <c r="C1800" s="128">
        <v>2025.0</v>
      </c>
      <c r="D1800" s="128">
        <v>11.0</v>
      </c>
      <c r="E1800" s="128">
        <v>1.0</v>
      </c>
      <c r="F1800" s="128">
        <v>2025.0</v>
      </c>
      <c r="G1800" s="128">
        <v>12.0</v>
      </c>
      <c r="H1800" s="128">
        <v>4.0</v>
      </c>
      <c r="I1800" s="128" t="s">
        <v>162</v>
      </c>
      <c r="J1800" s="99"/>
      <c r="K1800" s="99"/>
      <c r="L1800" s="141" t="str">
        <f>IF(J1800-K1800=0,,IFERROR(K1800-J1800-휴게시간-VLOOKUP(A1800,지정휴게시간,2,FALSE),K1800-J1800-휴게시간))</f>
        <v/>
      </c>
      <c r="M1800" s="142" t="str">
        <f>IFERROR(VLOOKUP(Text(A1800,"m월 d일"),양력휴일,2,FALSE),IFERROR(VLOOKUP(Text(B1800,"m월 d일"),음력휴일,2,FALSE),IFERROR(VLOOKUP(A1800,양력지정휴일,2,FALSE), IFERROR(VLOOKUP(B1800,음력지정휴일,2,FALSE), ""))))</f>
        <v/>
      </c>
      <c r="N1800" s="128"/>
      <c r="O1800" s="128" t="str">
        <f>IFERROR(VLOOKUP(N1800,연차지정일수,2,FALSE),"")</f>
        <v/>
      </c>
      <c r="P1800" s="143"/>
      <c r="Q1800" s="2"/>
    </row>
    <row r="1801">
      <c r="A1801" s="129">
        <v>45996.0</v>
      </c>
      <c r="B1801" s="129">
        <v>45946.0</v>
      </c>
      <c r="C1801" s="128">
        <v>2025.0</v>
      </c>
      <c r="D1801" s="128">
        <v>11.0</v>
      </c>
      <c r="E1801" s="128">
        <v>1.0</v>
      </c>
      <c r="F1801" s="128">
        <v>2025.0</v>
      </c>
      <c r="G1801" s="128">
        <v>12.0</v>
      </c>
      <c r="H1801" s="128">
        <v>5.0</v>
      </c>
      <c r="I1801" s="128" t="s">
        <v>158</v>
      </c>
      <c r="J1801" s="99"/>
      <c r="K1801" s="99"/>
      <c r="L1801" s="141" t="str">
        <f>IF(J1801-K1801=0,,IFERROR(K1801-J1801-휴게시간-VLOOKUP(A1801,지정휴게시간,2,FALSE),K1801-J1801-휴게시간))</f>
        <v/>
      </c>
      <c r="M1801" s="142" t="str">
        <f>IFERROR(VLOOKUP(Text(A1801,"m월 d일"),양력휴일,2,FALSE),IFERROR(VLOOKUP(Text(B1801,"m월 d일"),음력휴일,2,FALSE),IFERROR(VLOOKUP(A1801,양력지정휴일,2,FALSE), IFERROR(VLOOKUP(B1801,음력지정휴일,2,FALSE), ""))))</f>
        <v/>
      </c>
      <c r="N1801" s="128"/>
      <c r="O1801" s="128" t="str">
        <f>IFERROR(VLOOKUP(N1801,연차지정일수,2,FALSE),"")</f>
        <v/>
      </c>
      <c r="P1801" s="143"/>
      <c r="Q1801" s="2"/>
    </row>
    <row r="1802">
      <c r="A1802" s="129">
        <v>45997.0</v>
      </c>
      <c r="B1802" s="129">
        <v>45947.0</v>
      </c>
      <c r="C1802" s="128">
        <v>2025.0</v>
      </c>
      <c r="D1802" s="128">
        <v>11.0</v>
      </c>
      <c r="E1802" s="128">
        <v>1.0</v>
      </c>
      <c r="F1802" s="128">
        <v>2025.0</v>
      </c>
      <c r="G1802" s="128">
        <v>12.0</v>
      </c>
      <c r="H1802" s="128">
        <v>6.0</v>
      </c>
      <c r="I1802" s="128" t="s">
        <v>159</v>
      </c>
      <c r="J1802" s="99"/>
      <c r="K1802" s="99"/>
      <c r="L1802" s="141" t="str">
        <f>IF(J1802-K1802=0,,IFERROR(K1802-J1802-휴게시간-VLOOKUP(A1802,지정휴게시간,2,FALSE),K1802-J1802-휴게시간))</f>
        <v/>
      </c>
      <c r="M1802" s="142" t="str">
        <f>IFERROR(VLOOKUP(Text(A1802,"m월 d일"),양력휴일,2,FALSE),IFERROR(VLOOKUP(Text(B1802,"m월 d일"),음력휴일,2,FALSE),IFERROR(VLOOKUP(A1802,양력지정휴일,2,FALSE), IFERROR(VLOOKUP(B1802,음력지정휴일,2,FALSE), ""))))</f>
        <v/>
      </c>
      <c r="N1802" s="128"/>
      <c r="O1802" s="128" t="str">
        <f>IFERROR(VLOOKUP(N1802,연차지정일수,2,FALSE),"")</f>
        <v/>
      </c>
      <c r="P1802" s="143"/>
      <c r="Q1802" s="2"/>
    </row>
    <row r="1803">
      <c r="A1803" s="129">
        <v>45998.0</v>
      </c>
      <c r="B1803" s="129">
        <v>45948.0</v>
      </c>
      <c r="C1803" s="128">
        <v>2025.0</v>
      </c>
      <c r="D1803" s="128">
        <v>11.0</v>
      </c>
      <c r="E1803" s="128">
        <v>1.0</v>
      </c>
      <c r="F1803" s="128">
        <v>2025.0</v>
      </c>
      <c r="G1803" s="128">
        <v>12.0</v>
      </c>
      <c r="H1803" s="128">
        <v>7.0</v>
      </c>
      <c r="I1803" s="128" t="s">
        <v>156</v>
      </c>
      <c r="J1803" s="99"/>
      <c r="K1803" s="99"/>
      <c r="L1803" s="141" t="str">
        <f>IF(J1803-K1803=0,,IFERROR(K1803-J1803-휴게시간-VLOOKUP(A1803,지정휴게시간,2,FALSE),K1803-J1803-휴게시간))</f>
        <v/>
      </c>
      <c r="M1803" s="142" t="str">
        <f>IFERROR(VLOOKUP(Text(A1803,"m월 d일"),양력휴일,2,FALSE),IFERROR(VLOOKUP(Text(B1803,"m월 d일"),음력휴일,2,FALSE),IFERROR(VLOOKUP(A1803,양력지정휴일,2,FALSE), IFERROR(VLOOKUP(B1803,음력지정휴일,2,FALSE), ""))))</f>
        <v/>
      </c>
      <c r="N1803" s="128"/>
      <c r="O1803" s="128" t="str">
        <f>IFERROR(VLOOKUP(N1803,연차지정일수,2,FALSE),"")</f>
        <v/>
      </c>
      <c r="P1803" s="143"/>
      <c r="Q1803" s="2"/>
    </row>
    <row r="1804">
      <c r="A1804" s="129">
        <v>45999.0</v>
      </c>
      <c r="B1804" s="129">
        <v>45949.0</v>
      </c>
      <c r="C1804" s="128">
        <v>2025.0</v>
      </c>
      <c r="D1804" s="128">
        <v>12.0</v>
      </c>
      <c r="E1804" s="128">
        <v>2.0</v>
      </c>
      <c r="F1804" s="128">
        <v>2025.0</v>
      </c>
      <c r="G1804" s="128">
        <v>12.0</v>
      </c>
      <c r="H1804" s="128">
        <v>8.0</v>
      </c>
      <c r="I1804" s="128" t="s">
        <v>83</v>
      </c>
      <c r="J1804" s="99"/>
      <c r="K1804" s="99"/>
      <c r="L1804" s="141" t="str">
        <f>IF(J1804-K1804=0,,IFERROR(K1804-J1804-휴게시간-VLOOKUP(A1804,지정휴게시간,2,FALSE),K1804-J1804-휴게시간))</f>
        <v/>
      </c>
      <c r="M1804" s="142" t="str">
        <f>IFERROR(VLOOKUP(Text(A1804,"m월 d일"),양력휴일,2,FALSE),IFERROR(VLOOKUP(Text(B1804,"m월 d일"),음력휴일,2,FALSE),IFERROR(VLOOKUP(A1804,양력지정휴일,2,FALSE), IFERROR(VLOOKUP(B1804,음력지정휴일,2,FALSE), ""))))</f>
        <v/>
      </c>
      <c r="N1804" s="128"/>
      <c r="O1804" s="128" t="str">
        <f>IFERROR(VLOOKUP(N1804,연차지정일수,2,FALSE),"")</f>
        <v/>
      </c>
      <c r="P1804" s="143"/>
      <c r="Q1804" s="2"/>
    </row>
    <row r="1805">
      <c r="A1805" s="129">
        <v>46000.0</v>
      </c>
      <c r="B1805" s="129">
        <v>45950.0</v>
      </c>
      <c r="C1805" s="128">
        <v>2025.0</v>
      </c>
      <c r="D1805" s="128">
        <v>12.0</v>
      </c>
      <c r="E1805" s="128">
        <v>2.0</v>
      </c>
      <c r="F1805" s="128">
        <v>2025.0</v>
      </c>
      <c r="G1805" s="128">
        <v>12.0</v>
      </c>
      <c r="H1805" s="128">
        <v>9.0</v>
      </c>
      <c r="I1805" s="128" t="s">
        <v>160</v>
      </c>
      <c r="J1805" s="99"/>
      <c r="K1805" s="99"/>
      <c r="L1805" s="141" t="str">
        <f>IF(J1805-K1805=0,,IFERROR(K1805-J1805-휴게시간-VLOOKUP(A1805,지정휴게시간,2,FALSE),K1805-J1805-휴게시간))</f>
        <v/>
      </c>
      <c r="M1805" s="142" t="str">
        <f>IFERROR(VLOOKUP(Text(A1805,"m월 d일"),양력휴일,2,FALSE),IFERROR(VLOOKUP(Text(B1805,"m월 d일"),음력휴일,2,FALSE),IFERROR(VLOOKUP(A1805,양력지정휴일,2,FALSE), IFERROR(VLOOKUP(B1805,음력지정휴일,2,FALSE), ""))))</f>
        <v/>
      </c>
      <c r="N1805" s="128"/>
      <c r="O1805" s="128" t="str">
        <f>IFERROR(VLOOKUP(N1805,연차지정일수,2,FALSE),"")</f>
        <v/>
      </c>
      <c r="P1805" s="143"/>
      <c r="Q1805" s="2"/>
    </row>
    <row r="1806">
      <c r="A1806" s="129">
        <v>46001.0</v>
      </c>
      <c r="B1806" s="129">
        <v>45951.0</v>
      </c>
      <c r="C1806" s="128">
        <v>2025.0</v>
      </c>
      <c r="D1806" s="128">
        <v>12.0</v>
      </c>
      <c r="E1806" s="128">
        <v>2.0</v>
      </c>
      <c r="F1806" s="128">
        <v>2025.0</v>
      </c>
      <c r="G1806" s="128">
        <v>12.0</v>
      </c>
      <c r="H1806" s="128">
        <v>10.0</v>
      </c>
      <c r="I1806" s="128" t="s">
        <v>161</v>
      </c>
      <c r="J1806" s="99"/>
      <c r="K1806" s="99"/>
      <c r="L1806" s="141" t="str">
        <f>IF(J1806-K1806=0,,IFERROR(K1806-J1806-휴게시간-VLOOKUP(A1806,지정휴게시간,2,FALSE),K1806-J1806-휴게시간))</f>
        <v/>
      </c>
      <c r="M1806" s="142" t="str">
        <f>IFERROR(VLOOKUP(Text(A1806,"m월 d일"),양력휴일,2,FALSE),IFERROR(VLOOKUP(Text(B1806,"m월 d일"),음력휴일,2,FALSE),IFERROR(VLOOKUP(A1806,양력지정휴일,2,FALSE), IFERROR(VLOOKUP(B1806,음력지정휴일,2,FALSE), ""))))</f>
        <v/>
      </c>
      <c r="N1806" s="128"/>
      <c r="O1806" s="128" t="str">
        <f>IFERROR(VLOOKUP(N1806,연차지정일수,2,FALSE),"")</f>
        <v/>
      </c>
      <c r="P1806" s="143"/>
      <c r="Q1806" s="2"/>
    </row>
    <row r="1807">
      <c r="A1807" s="129">
        <v>46002.0</v>
      </c>
      <c r="B1807" s="129">
        <v>45952.0</v>
      </c>
      <c r="C1807" s="128">
        <v>2025.0</v>
      </c>
      <c r="D1807" s="128">
        <v>12.0</v>
      </c>
      <c r="E1807" s="128">
        <v>2.0</v>
      </c>
      <c r="F1807" s="128">
        <v>2025.0</v>
      </c>
      <c r="G1807" s="128">
        <v>12.0</v>
      </c>
      <c r="H1807" s="128">
        <v>11.0</v>
      </c>
      <c r="I1807" s="128" t="s">
        <v>162</v>
      </c>
      <c r="J1807" s="99"/>
      <c r="K1807" s="99"/>
      <c r="L1807" s="141" t="str">
        <f>IF(J1807-K1807=0,,IFERROR(K1807-J1807-휴게시간-VLOOKUP(A1807,지정휴게시간,2,FALSE),K1807-J1807-휴게시간))</f>
        <v/>
      </c>
      <c r="M1807" s="142" t="str">
        <f>IFERROR(VLOOKUP(Text(A1807,"m월 d일"),양력휴일,2,FALSE),IFERROR(VLOOKUP(Text(B1807,"m월 d일"),음력휴일,2,FALSE),IFERROR(VLOOKUP(A1807,양력지정휴일,2,FALSE), IFERROR(VLOOKUP(B1807,음력지정휴일,2,FALSE), ""))))</f>
        <v/>
      </c>
      <c r="N1807" s="128"/>
      <c r="O1807" s="128" t="str">
        <f>IFERROR(VLOOKUP(N1807,연차지정일수,2,FALSE),"")</f>
        <v/>
      </c>
      <c r="P1807" s="143"/>
      <c r="Q1807" s="2"/>
    </row>
    <row r="1808">
      <c r="A1808" s="129">
        <v>46003.0</v>
      </c>
      <c r="B1808" s="129">
        <v>45953.0</v>
      </c>
      <c r="C1808" s="128">
        <v>2025.0</v>
      </c>
      <c r="D1808" s="128">
        <v>12.0</v>
      </c>
      <c r="E1808" s="128">
        <v>2.0</v>
      </c>
      <c r="F1808" s="128">
        <v>2025.0</v>
      </c>
      <c r="G1808" s="128">
        <v>12.0</v>
      </c>
      <c r="H1808" s="128">
        <v>12.0</v>
      </c>
      <c r="I1808" s="128" t="s">
        <v>158</v>
      </c>
      <c r="J1808" s="99"/>
      <c r="K1808" s="99"/>
      <c r="L1808" s="141" t="str">
        <f>IF(J1808-K1808=0,,IFERROR(K1808-J1808-휴게시간-VLOOKUP(A1808,지정휴게시간,2,FALSE),K1808-J1808-휴게시간))</f>
        <v/>
      </c>
      <c r="M1808" s="142" t="str">
        <f>IFERROR(VLOOKUP(Text(A1808,"m월 d일"),양력휴일,2,FALSE),IFERROR(VLOOKUP(Text(B1808,"m월 d일"),음력휴일,2,FALSE),IFERROR(VLOOKUP(A1808,양력지정휴일,2,FALSE), IFERROR(VLOOKUP(B1808,음력지정휴일,2,FALSE), ""))))</f>
        <v/>
      </c>
      <c r="N1808" s="128"/>
      <c r="O1808" s="128" t="str">
        <f>IFERROR(VLOOKUP(N1808,연차지정일수,2,FALSE),"")</f>
        <v/>
      </c>
      <c r="P1808" s="143"/>
      <c r="Q1808" s="2"/>
    </row>
    <row r="1809">
      <c r="A1809" s="129">
        <v>46004.0</v>
      </c>
      <c r="B1809" s="129">
        <v>45954.0</v>
      </c>
      <c r="C1809" s="128">
        <v>2025.0</v>
      </c>
      <c r="D1809" s="128">
        <v>12.0</v>
      </c>
      <c r="E1809" s="128">
        <v>2.0</v>
      </c>
      <c r="F1809" s="128">
        <v>2025.0</v>
      </c>
      <c r="G1809" s="128">
        <v>12.0</v>
      </c>
      <c r="H1809" s="128">
        <v>13.0</v>
      </c>
      <c r="I1809" s="128" t="s">
        <v>159</v>
      </c>
      <c r="J1809" s="99"/>
      <c r="K1809" s="99"/>
      <c r="L1809" s="141" t="str">
        <f>IF(J1809-K1809=0,,IFERROR(K1809-J1809-휴게시간-VLOOKUP(A1809,지정휴게시간,2,FALSE),K1809-J1809-휴게시간))</f>
        <v/>
      </c>
      <c r="M1809" s="142" t="str">
        <f>IFERROR(VLOOKUP(Text(A1809,"m월 d일"),양력휴일,2,FALSE),IFERROR(VLOOKUP(Text(B1809,"m월 d일"),음력휴일,2,FALSE),IFERROR(VLOOKUP(A1809,양력지정휴일,2,FALSE), IFERROR(VLOOKUP(B1809,음력지정휴일,2,FALSE), ""))))</f>
        <v/>
      </c>
      <c r="N1809" s="128"/>
      <c r="O1809" s="128" t="str">
        <f>IFERROR(VLOOKUP(N1809,연차지정일수,2,FALSE),"")</f>
        <v/>
      </c>
      <c r="P1809" s="143"/>
      <c r="Q1809" s="2"/>
    </row>
    <row r="1810">
      <c r="A1810" s="129">
        <v>46005.0</v>
      </c>
      <c r="B1810" s="129">
        <v>45955.0</v>
      </c>
      <c r="C1810" s="128">
        <v>2025.0</v>
      </c>
      <c r="D1810" s="128">
        <v>12.0</v>
      </c>
      <c r="E1810" s="128">
        <v>2.0</v>
      </c>
      <c r="F1810" s="128">
        <v>2025.0</v>
      </c>
      <c r="G1810" s="128">
        <v>12.0</v>
      </c>
      <c r="H1810" s="128">
        <v>14.0</v>
      </c>
      <c r="I1810" s="128" t="s">
        <v>156</v>
      </c>
      <c r="J1810" s="99"/>
      <c r="K1810" s="99"/>
      <c r="L1810" s="141" t="str">
        <f>IF(J1810-K1810=0,,IFERROR(K1810-J1810-휴게시간-VLOOKUP(A1810,지정휴게시간,2,FALSE),K1810-J1810-휴게시간))</f>
        <v/>
      </c>
      <c r="M1810" s="142" t="str">
        <f>IFERROR(VLOOKUP(Text(A1810,"m월 d일"),양력휴일,2,FALSE),IFERROR(VLOOKUP(Text(B1810,"m월 d일"),음력휴일,2,FALSE),IFERROR(VLOOKUP(A1810,양력지정휴일,2,FALSE), IFERROR(VLOOKUP(B1810,음력지정휴일,2,FALSE), ""))))</f>
        <v/>
      </c>
      <c r="N1810" s="128"/>
      <c r="O1810" s="128" t="str">
        <f>IFERROR(VLOOKUP(N1810,연차지정일수,2,FALSE),"")</f>
        <v/>
      </c>
      <c r="P1810" s="143"/>
      <c r="Q1810" s="2"/>
    </row>
    <row r="1811">
      <c r="A1811" s="129">
        <v>46006.0</v>
      </c>
      <c r="B1811" s="129">
        <v>45956.0</v>
      </c>
      <c r="C1811" s="128">
        <v>2025.0</v>
      </c>
      <c r="D1811" s="128">
        <v>12.0</v>
      </c>
      <c r="E1811" s="128">
        <v>3.0</v>
      </c>
      <c r="F1811" s="128">
        <v>2025.0</v>
      </c>
      <c r="G1811" s="128">
        <v>12.0</v>
      </c>
      <c r="H1811" s="128">
        <v>15.0</v>
      </c>
      <c r="I1811" s="128" t="s">
        <v>83</v>
      </c>
      <c r="J1811" s="99"/>
      <c r="K1811" s="99"/>
      <c r="L1811" s="141" t="str">
        <f>IF(J1811-K1811=0,,IFERROR(K1811-J1811-휴게시간-VLOOKUP(A1811,지정휴게시간,2,FALSE),K1811-J1811-휴게시간))</f>
        <v/>
      </c>
      <c r="M1811" s="142" t="str">
        <f>IFERROR(VLOOKUP(Text(A1811,"m월 d일"),양력휴일,2,FALSE),IFERROR(VLOOKUP(Text(B1811,"m월 d일"),음력휴일,2,FALSE),IFERROR(VLOOKUP(A1811,양력지정휴일,2,FALSE), IFERROR(VLOOKUP(B1811,음력지정휴일,2,FALSE), ""))))</f>
        <v/>
      </c>
      <c r="N1811" s="128"/>
      <c r="O1811" s="128" t="str">
        <f>IFERROR(VLOOKUP(N1811,연차지정일수,2,FALSE),"")</f>
        <v/>
      </c>
      <c r="P1811" s="143"/>
      <c r="Q1811" s="2"/>
    </row>
    <row r="1812">
      <c r="A1812" s="129">
        <v>46007.0</v>
      </c>
      <c r="B1812" s="129">
        <v>45957.0</v>
      </c>
      <c r="C1812" s="128">
        <v>2025.0</v>
      </c>
      <c r="D1812" s="128">
        <v>12.0</v>
      </c>
      <c r="E1812" s="128">
        <v>3.0</v>
      </c>
      <c r="F1812" s="128">
        <v>2025.0</v>
      </c>
      <c r="G1812" s="128">
        <v>12.0</v>
      </c>
      <c r="H1812" s="128">
        <v>16.0</v>
      </c>
      <c r="I1812" s="128" t="s">
        <v>160</v>
      </c>
      <c r="J1812" s="99"/>
      <c r="K1812" s="99"/>
      <c r="L1812" s="141" t="str">
        <f>IF(J1812-K1812=0,,IFERROR(K1812-J1812-휴게시간-VLOOKUP(A1812,지정휴게시간,2,FALSE),K1812-J1812-휴게시간))</f>
        <v/>
      </c>
      <c r="M1812" s="142" t="str">
        <f>IFERROR(VLOOKUP(Text(A1812,"m월 d일"),양력휴일,2,FALSE),IFERROR(VLOOKUP(Text(B1812,"m월 d일"),음력휴일,2,FALSE),IFERROR(VLOOKUP(A1812,양력지정휴일,2,FALSE), IFERROR(VLOOKUP(B1812,음력지정휴일,2,FALSE), ""))))</f>
        <v/>
      </c>
      <c r="N1812" s="128"/>
      <c r="O1812" s="128" t="str">
        <f>IFERROR(VLOOKUP(N1812,연차지정일수,2,FALSE),"")</f>
        <v/>
      </c>
      <c r="P1812" s="143"/>
      <c r="Q1812" s="2"/>
    </row>
    <row r="1813">
      <c r="A1813" s="129">
        <v>46008.0</v>
      </c>
      <c r="B1813" s="129">
        <v>45958.0</v>
      </c>
      <c r="C1813" s="128">
        <v>2025.0</v>
      </c>
      <c r="D1813" s="128">
        <v>12.0</v>
      </c>
      <c r="E1813" s="128">
        <v>3.0</v>
      </c>
      <c r="F1813" s="128">
        <v>2025.0</v>
      </c>
      <c r="G1813" s="128">
        <v>12.0</v>
      </c>
      <c r="H1813" s="128">
        <v>17.0</v>
      </c>
      <c r="I1813" s="128" t="s">
        <v>161</v>
      </c>
      <c r="J1813" s="99"/>
      <c r="K1813" s="99"/>
      <c r="L1813" s="141" t="str">
        <f>IF(J1813-K1813=0,,IFERROR(K1813-J1813-휴게시간-VLOOKUP(A1813,지정휴게시간,2,FALSE),K1813-J1813-휴게시간))</f>
        <v/>
      </c>
      <c r="M1813" s="142" t="str">
        <f>IFERROR(VLOOKUP(Text(A1813,"m월 d일"),양력휴일,2,FALSE),IFERROR(VLOOKUP(Text(B1813,"m월 d일"),음력휴일,2,FALSE),IFERROR(VLOOKUP(A1813,양력지정휴일,2,FALSE), IFERROR(VLOOKUP(B1813,음력지정휴일,2,FALSE), ""))))</f>
        <v/>
      </c>
      <c r="N1813" s="128"/>
      <c r="O1813" s="128" t="str">
        <f>IFERROR(VLOOKUP(N1813,연차지정일수,2,FALSE),"")</f>
        <v/>
      </c>
      <c r="P1813" s="143"/>
      <c r="Q1813" s="2"/>
    </row>
    <row r="1814">
      <c r="A1814" s="129">
        <v>46009.0</v>
      </c>
      <c r="B1814" s="129">
        <v>45959.0</v>
      </c>
      <c r="C1814" s="128">
        <v>2025.0</v>
      </c>
      <c r="D1814" s="128">
        <v>12.0</v>
      </c>
      <c r="E1814" s="128">
        <v>3.0</v>
      </c>
      <c r="F1814" s="128">
        <v>2025.0</v>
      </c>
      <c r="G1814" s="128">
        <v>12.0</v>
      </c>
      <c r="H1814" s="128">
        <v>18.0</v>
      </c>
      <c r="I1814" s="128" t="s">
        <v>162</v>
      </c>
      <c r="J1814" s="99"/>
      <c r="K1814" s="99"/>
      <c r="L1814" s="141" t="str">
        <f>IF(J1814-K1814=0,,IFERROR(K1814-J1814-휴게시간-VLOOKUP(A1814,지정휴게시간,2,FALSE),K1814-J1814-휴게시간))</f>
        <v/>
      </c>
      <c r="M1814" s="142" t="str">
        <f>IFERROR(VLOOKUP(Text(A1814,"m월 d일"),양력휴일,2,FALSE),IFERROR(VLOOKUP(Text(B1814,"m월 d일"),음력휴일,2,FALSE),IFERROR(VLOOKUP(A1814,양력지정휴일,2,FALSE), IFERROR(VLOOKUP(B1814,음력지정휴일,2,FALSE), ""))))</f>
        <v/>
      </c>
      <c r="N1814" s="128"/>
      <c r="O1814" s="128" t="str">
        <f>IFERROR(VLOOKUP(N1814,연차지정일수,2,FALSE),"")</f>
        <v/>
      </c>
      <c r="P1814" s="143"/>
      <c r="Q1814" s="2"/>
    </row>
    <row r="1815">
      <c r="A1815" s="129">
        <v>46010.0</v>
      </c>
      <c r="B1815" s="129">
        <v>45960.0</v>
      </c>
      <c r="C1815" s="128">
        <v>2025.0</v>
      </c>
      <c r="D1815" s="128">
        <v>12.0</v>
      </c>
      <c r="E1815" s="128">
        <v>3.0</v>
      </c>
      <c r="F1815" s="128">
        <v>2025.0</v>
      </c>
      <c r="G1815" s="128">
        <v>12.0</v>
      </c>
      <c r="H1815" s="128">
        <v>19.0</v>
      </c>
      <c r="I1815" s="128" t="s">
        <v>158</v>
      </c>
      <c r="J1815" s="99"/>
      <c r="K1815" s="99"/>
      <c r="L1815" s="141" t="str">
        <f>IF(J1815-K1815=0,,IFERROR(K1815-J1815-휴게시간-VLOOKUP(A1815,지정휴게시간,2,FALSE),K1815-J1815-휴게시간))</f>
        <v/>
      </c>
      <c r="M1815" s="142" t="str">
        <f>IFERROR(VLOOKUP(Text(A1815,"m월 d일"),양력휴일,2,FALSE),IFERROR(VLOOKUP(Text(B1815,"m월 d일"),음력휴일,2,FALSE),IFERROR(VLOOKUP(A1815,양력지정휴일,2,FALSE), IFERROR(VLOOKUP(B1815,음력지정휴일,2,FALSE), ""))))</f>
        <v/>
      </c>
      <c r="N1815" s="128"/>
      <c r="O1815" s="128" t="str">
        <f>IFERROR(VLOOKUP(N1815,연차지정일수,2,FALSE),"")</f>
        <v/>
      </c>
      <c r="P1815" s="143"/>
      <c r="Q1815" s="2"/>
    </row>
    <row r="1816">
      <c r="A1816" s="129">
        <v>46011.0</v>
      </c>
      <c r="B1816" s="129">
        <v>45962.0</v>
      </c>
      <c r="C1816" s="128">
        <v>2025.0</v>
      </c>
      <c r="D1816" s="128">
        <v>12.0</v>
      </c>
      <c r="E1816" s="128">
        <v>3.0</v>
      </c>
      <c r="F1816" s="128">
        <v>2025.0</v>
      </c>
      <c r="G1816" s="128">
        <v>12.0</v>
      </c>
      <c r="H1816" s="128">
        <v>20.0</v>
      </c>
      <c r="I1816" s="128" t="s">
        <v>159</v>
      </c>
      <c r="J1816" s="99"/>
      <c r="K1816" s="99"/>
      <c r="L1816" s="141" t="str">
        <f>IF(J1816-K1816=0,,IFERROR(K1816-J1816-휴게시간-VLOOKUP(A1816,지정휴게시간,2,FALSE),K1816-J1816-휴게시간))</f>
        <v/>
      </c>
      <c r="M1816" s="142" t="str">
        <f>IFERROR(VLOOKUP(Text(A1816,"m월 d일"),양력휴일,2,FALSE),IFERROR(VLOOKUP(Text(B1816,"m월 d일"),음력휴일,2,FALSE),IFERROR(VLOOKUP(A1816,양력지정휴일,2,FALSE), IFERROR(VLOOKUP(B1816,음력지정휴일,2,FALSE), ""))))</f>
        <v/>
      </c>
      <c r="N1816" s="128"/>
      <c r="O1816" s="128" t="str">
        <f>IFERROR(VLOOKUP(N1816,연차지정일수,2,FALSE),"")</f>
        <v/>
      </c>
      <c r="P1816" s="143"/>
      <c r="Q1816" s="2"/>
    </row>
    <row r="1817">
      <c r="A1817" s="129">
        <v>46012.0</v>
      </c>
      <c r="B1817" s="129">
        <v>45963.0</v>
      </c>
      <c r="C1817" s="128">
        <v>2025.0</v>
      </c>
      <c r="D1817" s="128">
        <v>12.0</v>
      </c>
      <c r="E1817" s="128">
        <v>3.0</v>
      </c>
      <c r="F1817" s="128">
        <v>2025.0</v>
      </c>
      <c r="G1817" s="128">
        <v>12.0</v>
      </c>
      <c r="H1817" s="128">
        <v>21.0</v>
      </c>
      <c r="I1817" s="128" t="s">
        <v>156</v>
      </c>
      <c r="J1817" s="99"/>
      <c r="K1817" s="99"/>
      <c r="L1817" s="141" t="str">
        <f>IF(J1817-K1817=0,,IFERROR(K1817-J1817-휴게시간-VLOOKUP(A1817,지정휴게시간,2,FALSE),K1817-J1817-휴게시간))</f>
        <v/>
      </c>
      <c r="M1817" s="142" t="str">
        <f>IFERROR(VLOOKUP(Text(A1817,"m월 d일"),양력휴일,2,FALSE),IFERROR(VLOOKUP(Text(B1817,"m월 d일"),음력휴일,2,FALSE),IFERROR(VLOOKUP(A1817,양력지정휴일,2,FALSE), IFERROR(VLOOKUP(B1817,음력지정휴일,2,FALSE), ""))))</f>
        <v/>
      </c>
      <c r="N1817" s="128"/>
      <c r="O1817" s="128" t="str">
        <f>IFERROR(VLOOKUP(N1817,연차지정일수,2,FALSE),"")</f>
        <v/>
      </c>
      <c r="P1817" s="143"/>
      <c r="Q1817" s="2"/>
    </row>
    <row r="1818">
      <c r="A1818" s="129">
        <v>46013.0</v>
      </c>
      <c r="B1818" s="129">
        <v>45964.0</v>
      </c>
      <c r="C1818" s="128">
        <v>2025.0</v>
      </c>
      <c r="D1818" s="128">
        <v>12.0</v>
      </c>
      <c r="E1818" s="128">
        <v>4.0</v>
      </c>
      <c r="F1818" s="128">
        <v>2025.0</v>
      </c>
      <c r="G1818" s="128">
        <v>12.0</v>
      </c>
      <c r="H1818" s="128">
        <v>22.0</v>
      </c>
      <c r="I1818" s="128" t="s">
        <v>83</v>
      </c>
      <c r="J1818" s="99"/>
      <c r="K1818" s="99"/>
      <c r="L1818" s="141" t="str">
        <f>IF(J1818-K1818=0,,IFERROR(K1818-J1818-휴게시간-VLOOKUP(A1818,지정휴게시간,2,FALSE),K1818-J1818-휴게시간))</f>
        <v/>
      </c>
      <c r="M1818" s="142" t="str">
        <f>IFERROR(VLOOKUP(Text(A1818,"m월 d일"),양력휴일,2,FALSE),IFERROR(VLOOKUP(Text(B1818,"m월 d일"),음력휴일,2,FALSE),IFERROR(VLOOKUP(A1818,양력지정휴일,2,FALSE), IFERROR(VLOOKUP(B1818,음력지정휴일,2,FALSE), ""))))</f>
        <v/>
      </c>
      <c r="N1818" s="128"/>
      <c r="O1818" s="128" t="str">
        <f>IFERROR(VLOOKUP(N1818,연차지정일수,2,FALSE),"")</f>
        <v/>
      </c>
      <c r="P1818" s="143"/>
      <c r="Q1818" s="2"/>
    </row>
    <row r="1819">
      <c r="A1819" s="129">
        <v>46014.0</v>
      </c>
      <c r="B1819" s="129">
        <v>45965.0</v>
      </c>
      <c r="C1819" s="128">
        <v>2025.0</v>
      </c>
      <c r="D1819" s="128">
        <v>12.0</v>
      </c>
      <c r="E1819" s="128">
        <v>4.0</v>
      </c>
      <c r="F1819" s="128">
        <v>2025.0</v>
      </c>
      <c r="G1819" s="128">
        <v>12.0</v>
      </c>
      <c r="H1819" s="128">
        <v>23.0</v>
      </c>
      <c r="I1819" s="128" t="s">
        <v>160</v>
      </c>
      <c r="J1819" s="99"/>
      <c r="K1819" s="99"/>
      <c r="L1819" s="141" t="str">
        <f>IF(J1819-K1819=0,,IFERROR(K1819-J1819-휴게시간-VLOOKUP(A1819,지정휴게시간,2,FALSE),K1819-J1819-휴게시간))</f>
        <v/>
      </c>
      <c r="M1819" s="142" t="str">
        <f>IFERROR(VLOOKUP(Text(A1819,"m월 d일"),양력휴일,2,FALSE),IFERROR(VLOOKUP(Text(B1819,"m월 d일"),음력휴일,2,FALSE),IFERROR(VLOOKUP(A1819,양력지정휴일,2,FALSE), IFERROR(VLOOKUP(B1819,음력지정휴일,2,FALSE), ""))))</f>
        <v/>
      </c>
      <c r="N1819" s="128"/>
      <c r="O1819" s="128" t="str">
        <f>IFERROR(VLOOKUP(N1819,연차지정일수,2,FALSE),"")</f>
        <v/>
      </c>
      <c r="P1819" s="143"/>
      <c r="Q1819" s="2"/>
    </row>
    <row r="1820">
      <c r="A1820" s="129">
        <v>46015.0</v>
      </c>
      <c r="B1820" s="129">
        <v>45966.0</v>
      </c>
      <c r="C1820" s="128">
        <v>2025.0</v>
      </c>
      <c r="D1820" s="128">
        <v>12.0</v>
      </c>
      <c r="E1820" s="128">
        <v>4.0</v>
      </c>
      <c r="F1820" s="128">
        <v>2025.0</v>
      </c>
      <c r="G1820" s="128">
        <v>12.0</v>
      </c>
      <c r="H1820" s="128">
        <v>24.0</v>
      </c>
      <c r="I1820" s="128" t="s">
        <v>161</v>
      </c>
      <c r="J1820" s="99"/>
      <c r="K1820" s="99"/>
      <c r="L1820" s="141" t="str">
        <f>IF(J1820-K1820=0,,IFERROR(K1820-J1820-휴게시간-VLOOKUP(A1820,지정휴게시간,2,FALSE),K1820-J1820-휴게시간))</f>
        <v/>
      </c>
      <c r="M1820" s="142" t="str">
        <f>IFERROR(VLOOKUP(Text(A1820,"m월 d일"),양력휴일,2,FALSE),IFERROR(VLOOKUP(Text(B1820,"m월 d일"),음력휴일,2,FALSE),IFERROR(VLOOKUP(A1820,양력지정휴일,2,FALSE), IFERROR(VLOOKUP(B1820,음력지정휴일,2,FALSE), ""))))</f>
        <v/>
      </c>
      <c r="N1820" s="128"/>
      <c r="O1820" s="128" t="str">
        <f>IFERROR(VLOOKUP(N1820,연차지정일수,2,FALSE),"")</f>
        <v/>
      </c>
      <c r="P1820" s="143"/>
      <c r="Q1820" s="2"/>
    </row>
    <row r="1821">
      <c r="A1821" s="129">
        <v>46016.0</v>
      </c>
      <c r="B1821" s="129">
        <v>45967.0</v>
      </c>
      <c r="C1821" s="128">
        <v>2025.0</v>
      </c>
      <c r="D1821" s="128">
        <v>12.0</v>
      </c>
      <c r="E1821" s="128">
        <v>4.0</v>
      </c>
      <c r="F1821" s="128">
        <v>2025.0</v>
      </c>
      <c r="G1821" s="128">
        <v>12.0</v>
      </c>
      <c r="H1821" s="128">
        <v>25.0</v>
      </c>
      <c r="I1821" s="128" t="s">
        <v>162</v>
      </c>
      <c r="J1821" s="99"/>
      <c r="K1821" s="99"/>
      <c r="L1821" s="141" t="str">
        <f>IF(J1821-K1821=0,,IFERROR(K1821-J1821-휴게시간-VLOOKUP(A1821,지정휴게시간,2,FALSE),K1821-J1821-휴게시간))</f>
        <v/>
      </c>
      <c r="M1821" s="142" t="str">
        <f>IFERROR(VLOOKUP(Text(A1821,"m월 d일"),양력휴일,2,FALSE),IFERROR(VLOOKUP(Text(B1821,"m월 d일"),음력휴일,2,FALSE),IFERROR(VLOOKUP(A1821,양력지정휴일,2,FALSE), IFERROR(VLOOKUP(B1821,음력지정휴일,2,FALSE), ""))))</f>
        <v>기독탄신일</v>
      </c>
      <c r="N1821" s="128"/>
      <c r="O1821" s="128" t="str">
        <f>IFERROR(VLOOKUP(N1821,연차지정일수,2,FALSE),"")</f>
        <v/>
      </c>
      <c r="P1821" s="143"/>
      <c r="Q1821" s="2"/>
    </row>
    <row r="1822">
      <c r="A1822" s="129">
        <v>46017.0</v>
      </c>
      <c r="B1822" s="129">
        <v>45968.0</v>
      </c>
      <c r="C1822" s="128">
        <v>2025.0</v>
      </c>
      <c r="D1822" s="128">
        <v>12.0</v>
      </c>
      <c r="E1822" s="128">
        <v>4.0</v>
      </c>
      <c r="F1822" s="128">
        <v>2025.0</v>
      </c>
      <c r="G1822" s="128">
        <v>12.0</v>
      </c>
      <c r="H1822" s="128">
        <v>26.0</v>
      </c>
      <c r="I1822" s="128" t="s">
        <v>158</v>
      </c>
      <c r="J1822" s="99"/>
      <c r="K1822" s="99"/>
      <c r="L1822" s="141" t="str">
        <f>IF(J1822-K1822=0,,IFERROR(K1822-J1822-휴게시간-VLOOKUP(A1822,지정휴게시간,2,FALSE),K1822-J1822-휴게시간))</f>
        <v/>
      </c>
      <c r="M1822" s="142" t="str">
        <f>IFERROR(VLOOKUP(Text(A1822,"m월 d일"),양력휴일,2,FALSE),IFERROR(VLOOKUP(Text(B1822,"m월 d일"),음력휴일,2,FALSE),IFERROR(VLOOKUP(A1822,양력지정휴일,2,FALSE), IFERROR(VLOOKUP(B1822,음력지정휴일,2,FALSE), ""))))</f>
        <v/>
      </c>
      <c r="N1822" s="128"/>
      <c r="O1822" s="128" t="str">
        <f>IFERROR(VLOOKUP(N1822,연차지정일수,2,FALSE),"")</f>
        <v/>
      </c>
      <c r="P1822" s="143"/>
      <c r="Q1822" s="2"/>
    </row>
    <row r="1823">
      <c r="A1823" s="129">
        <v>46018.0</v>
      </c>
      <c r="B1823" s="129">
        <v>45969.0</v>
      </c>
      <c r="C1823" s="128">
        <v>2025.0</v>
      </c>
      <c r="D1823" s="128">
        <v>12.0</v>
      </c>
      <c r="E1823" s="128">
        <v>4.0</v>
      </c>
      <c r="F1823" s="128">
        <v>2025.0</v>
      </c>
      <c r="G1823" s="128">
        <v>12.0</v>
      </c>
      <c r="H1823" s="128">
        <v>27.0</v>
      </c>
      <c r="I1823" s="128" t="s">
        <v>159</v>
      </c>
      <c r="J1823" s="99"/>
      <c r="K1823" s="99"/>
      <c r="L1823" s="141" t="str">
        <f>IF(J1823-K1823=0,,IFERROR(K1823-J1823-휴게시간-VLOOKUP(A1823,지정휴게시간,2,FALSE),K1823-J1823-휴게시간))</f>
        <v/>
      </c>
      <c r="M1823" s="142" t="str">
        <f>IFERROR(VLOOKUP(Text(A1823,"m월 d일"),양력휴일,2,FALSE),IFERROR(VLOOKUP(Text(B1823,"m월 d일"),음력휴일,2,FALSE),IFERROR(VLOOKUP(A1823,양력지정휴일,2,FALSE), IFERROR(VLOOKUP(B1823,음력지정휴일,2,FALSE), ""))))</f>
        <v/>
      </c>
      <c r="N1823" s="128"/>
      <c r="O1823" s="128" t="str">
        <f>IFERROR(VLOOKUP(N1823,연차지정일수,2,FALSE),"")</f>
        <v/>
      </c>
      <c r="P1823" s="143"/>
      <c r="Q1823" s="2"/>
    </row>
    <row r="1824">
      <c r="A1824" s="129">
        <v>46019.0</v>
      </c>
      <c r="B1824" s="129">
        <v>45970.0</v>
      </c>
      <c r="C1824" s="128">
        <v>2025.0</v>
      </c>
      <c r="D1824" s="128">
        <v>12.0</v>
      </c>
      <c r="E1824" s="128">
        <v>4.0</v>
      </c>
      <c r="F1824" s="128">
        <v>2025.0</v>
      </c>
      <c r="G1824" s="128">
        <v>12.0</v>
      </c>
      <c r="H1824" s="128">
        <v>28.0</v>
      </c>
      <c r="I1824" s="128" t="s">
        <v>156</v>
      </c>
      <c r="J1824" s="99"/>
      <c r="K1824" s="99"/>
      <c r="L1824" s="141" t="str">
        <f>IF(J1824-K1824=0,,IFERROR(K1824-J1824-휴게시간-VLOOKUP(A1824,지정휴게시간,2,FALSE),K1824-J1824-휴게시간))</f>
        <v/>
      </c>
      <c r="M1824" s="142" t="str">
        <f>IFERROR(VLOOKUP(Text(A1824,"m월 d일"),양력휴일,2,FALSE),IFERROR(VLOOKUP(Text(B1824,"m월 d일"),음력휴일,2,FALSE),IFERROR(VLOOKUP(A1824,양력지정휴일,2,FALSE), IFERROR(VLOOKUP(B1824,음력지정휴일,2,FALSE), ""))))</f>
        <v/>
      </c>
      <c r="N1824" s="128"/>
      <c r="O1824" s="128" t="str">
        <f>IFERROR(VLOOKUP(N1824,연차지정일수,2,FALSE),"")</f>
        <v/>
      </c>
      <c r="P1824" s="143"/>
      <c r="Q1824" s="2"/>
    </row>
    <row r="1825">
      <c r="A1825" s="129">
        <v>46020.0</v>
      </c>
      <c r="B1825" s="129">
        <v>45971.0</v>
      </c>
      <c r="C1825" s="128">
        <v>2025.0</v>
      </c>
      <c r="D1825" s="128">
        <v>12.0</v>
      </c>
      <c r="E1825" s="128">
        <v>5.0</v>
      </c>
      <c r="F1825" s="128">
        <v>2025.0</v>
      </c>
      <c r="G1825" s="128">
        <v>12.0</v>
      </c>
      <c r="H1825" s="128">
        <v>29.0</v>
      </c>
      <c r="I1825" s="128" t="s">
        <v>83</v>
      </c>
      <c r="J1825" s="99"/>
      <c r="K1825" s="99"/>
      <c r="L1825" s="141" t="str">
        <f>IF(J1825-K1825=0,,IFERROR(K1825-J1825-휴게시간-VLOOKUP(A1825,지정휴게시간,2,FALSE),K1825-J1825-휴게시간))</f>
        <v/>
      </c>
      <c r="M1825" s="142" t="str">
        <f>IFERROR(VLOOKUP(Text(A1825,"m월 d일"),양력휴일,2,FALSE),IFERROR(VLOOKUP(Text(B1825,"m월 d일"),음력휴일,2,FALSE),IFERROR(VLOOKUP(A1825,양력지정휴일,2,FALSE), IFERROR(VLOOKUP(B1825,음력지정휴일,2,FALSE), ""))))</f>
        <v/>
      </c>
      <c r="N1825" s="128"/>
      <c r="O1825" s="128" t="str">
        <f>IFERROR(VLOOKUP(N1825,연차지정일수,2,FALSE),"")</f>
        <v/>
      </c>
      <c r="P1825" s="143"/>
      <c r="Q1825" s="2"/>
    </row>
    <row r="1826">
      <c r="A1826" s="129">
        <v>46021.0</v>
      </c>
      <c r="B1826" s="129">
        <v>45972.0</v>
      </c>
      <c r="C1826" s="128">
        <v>2025.0</v>
      </c>
      <c r="D1826" s="128">
        <v>12.0</v>
      </c>
      <c r="E1826" s="128">
        <v>5.0</v>
      </c>
      <c r="F1826" s="128">
        <v>2025.0</v>
      </c>
      <c r="G1826" s="128">
        <v>12.0</v>
      </c>
      <c r="H1826" s="128">
        <v>30.0</v>
      </c>
      <c r="I1826" s="128" t="s">
        <v>160</v>
      </c>
      <c r="J1826" s="99"/>
      <c r="K1826" s="99"/>
      <c r="L1826" s="141" t="str">
        <f>IF(J1826-K1826=0,,IFERROR(K1826-J1826-휴게시간-VLOOKUP(A1826,지정휴게시간,2,FALSE),K1826-J1826-휴게시간))</f>
        <v/>
      </c>
      <c r="M1826" s="142" t="str">
        <f>IFERROR(VLOOKUP(Text(A1826,"m월 d일"),양력휴일,2,FALSE),IFERROR(VLOOKUP(Text(B1826,"m월 d일"),음력휴일,2,FALSE),IFERROR(VLOOKUP(A1826,양력지정휴일,2,FALSE), IFERROR(VLOOKUP(B1826,음력지정휴일,2,FALSE), ""))))</f>
        <v/>
      </c>
      <c r="N1826" s="128"/>
      <c r="O1826" s="128" t="str">
        <f>IFERROR(VLOOKUP(N1826,연차지정일수,2,FALSE),"")</f>
        <v/>
      </c>
      <c r="P1826" s="143"/>
      <c r="Q1826" s="2"/>
    </row>
    <row r="1827">
      <c r="A1827" s="129">
        <v>46022.0</v>
      </c>
      <c r="B1827" s="129">
        <v>45973.0</v>
      </c>
      <c r="C1827" s="128">
        <v>2025.0</v>
      </c>
      <c r="D1827" s="128">
        <v>12.0</v>
      </c>
      <c r="E1827" s="128">
        <v>5.0</v>
      </c>
      <c r="F1827" s="128">
        <v>2025.0</v>
      </c>
      <c r="G1827" s="128">
        <v>12.0</v>
      </c>
      <c r="H1827" s="128">
        <v>31.0</v>
      </c>
      <c r="I1827" s="128" t="s">
        <v>161</v>
      </c>
      <c r="J1827" s="99"/>
      <c r="K1827" s="99"/>
      <c r="L1827" s="141" t="str">
        <f>IF(J1827-K1827=0,,IFERROR(K1827-J1827-휴게시간-VLOOKUP(A1827,지정휴게시간,2,FALSE),K1827-J1827-휴게시간))</f>
        <v/>
      </c>
      <c r="M1827" s="142" t="str">
        <f>IFERROR(VLOOKUP(Text(A1827,"m월 d일"),양력휴일,2,FALSE),IFERROR(VLOOKUP(Text(B1827,"m월 d일"),음력휴일,2,FALSE),IFERROR(VLOOKUP(A1827,양력지정휴일,2,FALSE), IFERROR(VLOOKUP(B1827,음력지정휴일,2,FALSE), ""))))</f>
        <v/>
      </c>
      <c r="N1827" s="128"/>
      <c r="O1827" s="128" t="str">
        <f>IFERROR(VLOOKUP(N1827,연차지정일수,2,FALSE),"")</f>
        <v/>
      </c>
      <c r="P1827" s="143"/>
      <c r="Q1827" s="2"/>
    </row>
    <row r="1828">
      <c r="A1828" s="129">
        <v>46023.0</v>
      </c>
      <c r="B1828" s="129">
        <v>45974.0</v>
      </c>
      <c r="C1828" s="128">
        <v>2025.0</v>
      </c>
      <c r="D1828" s="128">
        <v>12.0</v>
      </c>
      <c r="E1828" s="128">
        <v>5.0</v>
      </c>
      <c r="F1828" s="128">
        <v>2026.0</v>
      </c>
      <c r="G1828" s="128">
        <v>1.0</v>
      </c>
      <c r="H1828" s="128">
        <v>1.0</v>
      </c>
      <c r="I1828" s="128" t="s">
        <v>162</v>
      </c>
      <c r="J1828" s="99"/>
      <c r="K1828" s="99"/>
      <c r="L1828" s="141" t="str">
        <f>IF(J1828-K1828=0,,IFERROR(K1828-J1828-휴게시간-VLOOKUP(A1828,지정휴게시간,2,FALSE),K1828-J1828-휴게시간))</f>
        <v/>
      </c>
      <c r="M1828" s="142" t="str">
        <f>IFERROR(VLOOKUP(Text(A1828,"m월 d일"),양력휴일,2,FALSE),IFERROR(VLOOKUP(Text(B1828,"m월 d일"),음력휴일,2,FALSE),IFERROR(VLOOKUP(A1828,양력지정휴일,2,FALSE), IFERROR(VLOOKUP(B1828,음력지정휴일,2,FALSE), ""))))</f>
        <v>신정</v>
      </c>
      <c r="N1828" s="128"/>
      <c r="O1828" s="128" t="str">
        <f>IFERROR(VLOOKUP(N1828,연차지정일수,2,FALSE),"")</f>
        <v/>
      </c>
      <c r="P1828" s="143"/>
      <c r="Q1828" s="2"/>
    </row>
    <row r="1829">
      <c r="A1829" s="129">
        <v>46024.0</v>
      </c>
      <c r="B1829" s="129">
        <v>45975.0</v>
      </c>
      <c r="C1829" s="128">
        <v>2025.0</v>
      </c>
      <c r="D1829" s="128">
        <v>12.0</v>
      </c>
      <c r="E1829" s="128">
        <v>5.0</v>
      </c>
      <c r="F1829" s="128">
        <v>2026.0</v>
      </c>
      <c r="G1829" s="128">
        <v>1.0</v>
      </c>
      <c r="H1829" s="128">
        <v>2.0</v>
      </c>
      <c r="I1829" s="128" t="s">
        <v>158</v>
      </c>
      <c r="J1829" s="99"/>
      <c r="K1829" s="99"/>
      <c r="L1829" s="141" t="str">
        <f>IF(J1829-K1829=0,,IFERROR(K1829-J1829-휴게시간-VLOOKUP(A1829,지정휴게시간,2,FALSE),K1829-J1829-휴게시간))</f>
        <v/>
      </c>
      <c r="M1829" s="142" t="str">
        <f>IFERROR(VLOOKUP(Text(A1829,"m월 d일"),양력휴일,2,FALSE),IFERROR(VLOOKUP(Text(B1829,"m월 d일"),음력휴일,2,FALSE),IFERROR(VLOOKUP(A1829,양력지정휴일,2,FALSE), IFERROR(VLOOKUP(B1829,음력지정휴일,2,FALSE), ""))))</f>
        <v/>
      </c>
      <c r="N1829" s="128"/>
      <c r="O1829" s="128" t="str">
        <f>IFERROR(VLOOKUP(N1829,연차지정일수,2,FALSE),"")</f>
        <v/>
      </c>
      <c r="P1829" s="143"/>
      <c r="Q1829" s="2"/>
    </row>
    <row r="1830">
      <c r="A1830" s="129">
        <v>46025.0</v>
      </c>
      <c r="B1830" s="129">
        <v>45976.0</v>
      </c>
      <c r="C1830" s="128">
        <v>2025.0</v>
      </c>
      <c r="D1830" s="128">
        <v>12.0</v>
      </c>
      <c r="E1830" s="128">
        <v>5.0</v>
      </c>
      <c r="F1830" s="128">
        <v>2026.0</v>
      </c>
      <c r="G1830" s="128">
        <v>1.0</v>
      </c>
      <c r="H1830" s="128">
        <v>3.0</v>
      </c>
      <c r="I1830" s="128" t="s">
        <v>159</v>
      </c>
      <c r="J1830" s="99"/>
      <c r="K1830" s="99"/>
      <c r="L1830" s="141" t="str">
        <f>IF(J1830-K1830=0,,IFERROR(K1830-J1830-휴게시간-VLOOKUP(A1830,지정휴게시간,2,FALSE),K1830-J1830-휴게시간))</f>
        <v/>
      </c>
      <c r="M1830" s="142" t="str">
        <f>IFERROR(VLOOKUP(Text(A1830,"m월 d일"),양력휴일,2,FALSE),IFERROR(VLOOKUP(Text(B1830,"m월 d일"),음력휴일,2,FALSE),IFERROR(VLOOKUP(A1830,양력지정휴일,2,FALSE), IFERROR(VLOOKUP(B1830,음력지정휴일,2,FALSE), ""))))</f>
        <v/>
      </c>
      <c r="N1830" s="128"/>
      <c r="O1830" s="128" t="str">
        <f>IFERROR(VLOOKUP(N1830,연차지정일수,2,FALSE),"")</f>
        <v/>
      </c>
      <c r="P1830" s="143"/>
      <c r="Q1830" s="2"/>
    </row>
    <row r="1831">
      <c r="A1831" s="129">
        <v>46026.0</v>
      </c>
      <c r="B1831" s="129">
        <v>45977.0</v>
      </c>
      <c r="C1831" s="128">
        <v>2025.0</v>
      </c>
      <c r="D1831" s="128">
        <v>12.0</v>
      </c>
      <c r="E1831" s="128">
        <v>5.0</v>
      </c>
      <c r="F1831" s="128">
        <v>2026.0</v>
      </c>
      <c r="G1831" s="128">
        <v>1.0</v>
      </c>
      <c r="H1831" s="128">
        <v>4.0</v>
      </c>
      <c r="I1831" s="128" t="s">
        <v>156</v>
      </c>
      <c r="J1831" s="99"/>
      <c r="K1831" s="99"/>
      <c r="L1831" s="141" t="str">
        <f>IF(J1831-K1831=0,,IFERROR(K1831-J1831-휴게시간-VLOOKUP(A1831,지정휴게시간,2,FALSE),K1831-J1831-휴게시간))</f>
        <v/>
      </c>
      <c r="M1831" s="142" t="str">
        <f>IFERROR(VLOOKUP(Text(A1831,"m월 d일"),양력휴일,2,FALSE),IFERROR(VLOOKUP(Text(B1831,"m월 d일"),음력휴일,2,FALSE),IFERROR(VLOOKUP(A1831,양력지정휴일,2,FALSE), IFERROR(VLOOKUP(B1831,음력지정휴일,2,FALSE), ""))))</f>
        <v/>
      </c>
      <c r="N1831" s="128"/>
      <c r="O1831" s="128" t="str">
        <f>IFERROR(VLOOKUP(N1831,연차지정일수,2,FALSE),"")</f>
        <v/>
      </c>
      <c r="P1831" s="143"/>
      <c r="Q1831" s="2"/>
    </row>
    <row r="1832">
      <c r="A1832" s="129">
        <v>46027.0</v>
      </c>
      <c r="B1832" s="129">
        <v>45978.0</v>
      </c>
      <c r="C1832" s="128">
        <v>2026.0</v>
      </c>
      <c r="D1832" s="128">
        <v>1.0</v>
      </c>
      <c r="E1832" s="128">
        <v>1.0</v>
      </c>
      <c r="F1832" s="128">
        <v>2026.0</v>
      </c>
      <c r="G1832" s="128">
        <v>1.0</v>
      </c>
      <c r="H1832" s="128">
        <v>5.0</v>
      </c>
      <c r="I1832" s="128" t="s">
        <v>83</v>
      </c>
      <c r="J1832" s="99"/>
      <c r="K1832" s="99"/>
      <c r="L1832" s="141" t="str">
        <f>IF(J1832-K1832=0,,IFERROR(K1832-J1832-휴게시간-VLOOKUP(A1832,지정휴게시간,2,FALSE),K1832-J1832-휴게시간))</f>
        <v/>
      </c>
      <c r="M1832" s="142" t="str">
        <f>IFERROR(VLOOKUP(Text(A1832,"m월 d일"),양력휴일,2,FALSE),IFERROR(VLOOKUP(Text(B1832,"m월 d일"),음력휴일,2,FALSE),IFERROR(VLOOKUP(A1832,양력지정휴일,2,FALSE), IFERROR(VLOOKUP(B1832,음력지정휴일,2,FALSE), ""))))</f>
        <v/>
      </c>
      <c r="N1832" s="128"/>
      <c r="O1832" s="128" t="str">
        <f>IFERROR(VLOOKUP(N1832,연차지정일수,2,FALSE),"")</f>
        <v/>
      </c>
      <c r="P1832" s="143"/>
      <c r="Q1832" s="2"/>
    </row>
    <row r="1833">
      <c r="A1833" s="129">
        <v>46028.0</v>
      </c>
      <c r="B1833" s="129">
        <v>45979.0</v>
      </c>
      <c r="C1833" s="128">
        <v>2026.0</v>
      </c>
      <c r="D1833" s="128">
        <v>1.0</v>
      </c>
      <c r="E1833" s="128">
        <v>1.0</v>
      </c>
      <c r="F1833" s="128">
        <v>2026.0</v>
      </c>
      <c r="G1833" s="128">
        <v>1.0</v>
      </c>
      <c r="H1833" s="128">
        <v>6.0</v>
      </c>
      <c r="I1833" s="128" t="s">
        <v>160</v>
      </c>
      <c r="J1833" s="99"/>
      <c r="K1833" s="99"/>
      <c r="L1833" s="141" t="str">
        <f>IF(J1833-K1833=0,,IFERROR(K1833-J1833-휴게시간-VLOOKUP(A1833,지정휴게시간,2,FALSE),K1833-J1833-휴게시간))</f>
        <v/>
      </c>
      <c r="M1833" s="142" t="str">
        <f>IFERROR(VLOOKUP(Text(A1833,"m월 d일"),양력휴일,2,FALSE),IFERROR(VLOOKUP(Text(B1833,"m월 d일"),음력휴일,2,FALSE),IFERROR(VLOOKUP(A1833,양력지정휴일,2,FALSE), IFERROR(VLOOKUP(B1833,음력지정휴일,2,FALSE), ""))))</f>
        <v/>
      </c>
      <c r="N1833" s="128"/>
      <c r="O1833" s="128" t="str">
        <f>IFERROR(VLOOKUP(N1833,연차지정일수,2,FALSE),"")</f>
        <v/>
      </c>
      <c r="P1833" s="143"/>
      <c r="Q1833" s="2"/>
    </row>
    <row r="1834">
      <c r="A1834" s="129">
        <v>46029.0</v>
      </c>
      <c r="B1834" s="129">
        <v>45980.0</v>
      </c>
      <c r="C1834" s="128">
        <v>2026.0</v>
      </c>
      <c r="D1834" s="128">
        <v>1.0</v>
      </c>
      <c r="E1834" s="128">
        <v>1.0</v>
      </c>
      <c r="F1834" s="128">
        <v>2026.0</v>
      </c>
      <c r="G1834" s="128">
        <v>1.0</v>
      </c>
      <c r="H1834" s="128">
        <v>7.0</v>
      </c>
      <c r="I1834" s="128" t="s">
        <v>161</v>
      </c>
      <c r="J1834" s="99"/>
      <c r="K1834" s="99"/>
      <c r="L1834" s="141" t="str">
        <f>IF(J1834-K1834=0,,IFERROR(K1834-J1834-휴게시간-VLOOKUP(A1834,지정휴게시간,2,FALSE),K1834-J1834-휴게시간))</f>
        <v/>
      </c>
      <c r="M1834" s="142" t="str">
        <f>IFERROR(VLOOKUP(Text(A1834,"m월 d일"),양력휴일,2,FALSE),IFERROR(VLOOKUP(Text(B1834,"m월 d일"),음력휴일,2,FALSE),IFERROR(VLOOKUP(A1834,양력지정휴일,2,FALSE), IFERROR(VLOOKUP(B1834,음력지정휴일,2,FALSE), ""))))</f>
        <v/>
      </c>
      <c r="N1834" s="128"/>
      <c r="O1834" s="128" t="str">
        <f>IFERROR(VLOOKUP(N1834,연차지정일수,2,FALSE),"")</f>
        <v/>
      </c>
      <c r="P1834" s="143"/>
      <c r="Q1834" s="2"/>
    </row>
    <row r="1835">
      <c r="A1835" s="129">
        <v>46030.0</v>
      </c>
      <c r="B1835" s="129">
        <v>45981.0</v>
      </c>
      <c r="C1835" s="128">
        <v>2026.0</v>
      </c>
      <c r="D1835" s="128">
        <v>1.0</v>
      </c>
      <c r="E1835" s="128">
        <v>1.0</v>
      </c>
      <c r="F1835" s="128">
        <v>2026.0</v>
      </c>
      <c r="G1835" s="128">
        <v>1.0</v>
      </c>
      <c r="H1835" s="128">
        <v>8.0</v>
      </c>
      <c r="I1835" s="128" t="s">
        <v>162</v>
      </c>
      <c r="J1835" s="99"/>
      <c r="K1835" s="99"/>
      <c r="L1835" s="141" t="str">
        <f>IF(J1835-K1835=0,,IFERROR(K1835-J1835-휴게시간-VLOOKUP(A1835,지정휴게시간,2,FALSE),K1835-J1835-휴게시간))</f>
        <v/>
      </c>
      <c r="M1835" s="142" t="str">
        <f>IFERROR(VLOOKUP(Text(A1835,"m월 d일"),양력휴일,2,FALSE),IFERROR(VLOOKUP(Text(B1835,"m월 d일"),음력휴일,2,FALSE),IFERROR(VLOOKUP(A1835,양력지정휴일,2,FALSE), IFERROR(VLOOKUP(B1835,음력지정휴일,2,FALSE), ""))))</f>
        <v/>
      </c>
      <c r="N1835" s="128"/>
      <c r="O1835" s="128" t="str">
        <f>IFERROR(VLOOKUP(N1835,연차지정일수,2,FALSE),"")</f>
        <v/>
      </c>
      <c r="P1835" s="143"/>
      <c r="Q1835" s="2"/>
    </row>
    <row r="1836">
      <c r="A1836" s="129">
        <v>46031.0</v>
      </c>
      <c r="B1836" s="129">
        <v>45982.0</v>
      </c>
      <c r="C1836" s="128">
        <v>2026.0</v>
      </c>
      <c r="D1836" s="128">
        <v>1.0</v>
      </c>
      <c r="E1836" s="128">
        <v>1.0</v>
      </c>
      <c r="F1836" s="128">
        <v>2026.0</v>
      </c>
      <c r="G1836" s="128">
        <v>1.0</v>
      </c>
      <c r="H1836" s="128">
        <v>9.0</v>
      </c>
      <c r="I1836" s="128" t="s">
        <v>158</v>
      </c>
      <c r="J1836" s="99"/>
      <c r="K1836" s="99"/>
      <c r="L1836" s="141" t="str">
        <f>IF(J1836-K1836=0,,IFERROR(K1836-J1836-휴게시간-VLOOKUP(A1836,지정휴게시간,2,FALSE),K1836-J1836-휴게시간))</f>
        <v/>
      </c>
      <c r="M1836" s="142" t="str">
        <f>IFERROR(VLOOKUP(Text(A1836,"m월 d일"),양력휴일,2,FALSE),IFERROR(VLOOKUP(Text(B1836,"m월 d일"),음력휴일,2,FALSE),IFERROR(VLOOKUP(A1836,양력지정휴일,2,FALSE), IFERROR(VLOOKUP(B1836,음력지정휴일,2,FALSE), ""))))</f>
        <v/>
      </c>
      <c r="N1836" s="128"/>
      <c r="O1836" s="128" t="str">
        <f>IFERROR(VLOOKUP(N1836,연차지정일수,2,FALSE),"")</f>
        <v/>
      </c>
      <c r="P1836" s="143"/>
      <c r="Q1836" s="2"/>
    </row>
    <row r="1837">
      <c r="A1837" s="129">
        <v>46032.0</v>
      </c>
      <c r="B1837" s="129">
        <v>45983.0</v>
      </c>
      <c r="C1837" s="128">
        <v>2026.0</v>
      </c>
      <c r="D1837" s="128">
        <v>1.0</v>
      </c>
      <c r="E1837" s="128">
        <v>1.0</v>
      </c>
      <c r="F1837" s="128">
        <v>2026.0</v>
      </c>
      <c r="G1837" s="128">
        <v>1.0</v>
      </c>
      <c r="H1837" s="128">
        <v>10.0</v>
      </c>
      <c r="I1837" s="128" t="s">
        <v>159</v>
      </c>
      <c r="J1837" s="99"/>
      <c r="K1837" s="99"/>
      <c r="L1837" s="141" t="str">
        <f>IF(J1837-K1837=0,,IFERROR(K1837-J1837-휴게시간-VLOOKUP(A1837,지정휴게시간,2,FALSE),K1837-J1837-휴게시간))</f>
        <v/>
      </c>
      <c r="M1837" s="142" t="str">
        <f>IFERROR(VLOOKUP(Text(A1837,"m월 d일"),양력휴일,2,FALSE),IFERROR(VLOOKUP(Text(B1837,"m월 d일"),음력휴일,2,FALSE),IFERROR(VLOOKUP(A1837,양력지정휴일,2,FALSE), IFERROR(VLOOKUP(B1837,음력지정휴일,2,FALSE), ""))))</f>
        <v/>
      </c>
      <c r="N1837" s="128"/>
      <c r="O1837" s="128" t="str">
        <f>IFERROR(VLOOKUP(N1837,연차지정일수,2,FALSE),"")</f>
        <v/>
      </c>
      <c r="P1837" s="143"/>
      <c r="Q1837" s="2"/>
    </row>
    <row r="1838">
      <c r="A1838" s="129">
        <v>46033.0</v>
      </c>
      <c r="B1838" s="129">
        <v>45984.0</v>
      </c>
      <c r="C1838" s="128">
        <v>2026.0</v>
      </c>
      <c r="D1838" s="128">
        <v>1.0</v>
      </c>
      <c r="E1838" s="128">
        <v>1.0</v>
      </c>
      <c r="F1838" s="128">
        <v>2026.0</v>
      </c>
      <c r="G1838" s="128">
        <v>1.0</v>
      </c>
      <c r="H1838" s="128">
        <v>11.0</v>
      </c>
      <c r="I1838" s="128" t="s">
        <v>156</v>
      </c>
      <c r="J1838" s="99"/>
      <c r="K1838" s="99"/>
      <c r="L1838" s="141" t="str">
        <f>IF(J1838-K1838=0,,IFERROR(K1838-J1838-휴게시간-VLOOKUP(A1838,지정휴게시간,2,FALSE),K1838-J1838-휴게시간))</f>
        <v/>
      </c>
      <c r="M1838" s="142" t="str">
        <f>IFERROR(VLOOKUP(Text(A1838,"m월 d일"),양력휴일,2,FALSE),IFERROR(VLOOKUP(Text(B1838,"m월 d일"),음력휴일,2,FALSE),IFERROR(VLOOKUP(A1838,양력지정휴일,2,FALSE), IFERROR(VLOOKUP(B1838,음력지정휴일,2,FALSE), ""))))</f>
        <v/>
      </c>
      <c r="N1838" s="128"/>
      <c r="O1838" s="128" t="str">
        <f>IFERROR(VLOOKUP(N1838,연차지정일수,2,FALSE),"")</f>
        <v/>
      </c>
      <c r="P1838" s="143"/>
      <c r="Q1838" s="2"/>
    </row>
    <row r="1839">
      <c r="A1839" s="129">
        <v>46034.0</v>
      </c>
      <c r="B1839" s="129">
        <v>45985.0</v>
      </c>
      <c r="C1839" s="128">
        <v>2026.0</v>
      </c>
      <c r="D1839" s="128">
        <v>1.0</v>
      </c>
      <c r="E1839" s="128">
        <v>2.0</v>
      </c>
      <c r="F1839" s="128">
        <v>2026.0</v>
      </c>
      <c r="G1839" s="128">
        <v>1.0</v>
      </c>
      <c r="H1839" s="128">
        <v>12.0</v>
      </c>
      <c r="I1839" s="128" t="s">
        <v>83</v>
      </c>
      <c r="J1839" s="99"/>
      <c r="K1839" s="99"/>
      <c r="L1839" s="141" t="str">
        <f>IF(J1839-K1839=0,,IFERROR(K1839-J1839-휴게시간-VLOOKUP(A1839,지정휴게시간,2,FALSE),K1839-J1839-휴게시간))</f>
        <v/>
      </c>
      <c r="M1839" s="142" t="str">
        <f>IFERROR(VLOOKUP(Text(A1839,"m월 d일"),양력휴일,2,FALSE),IFERROR(VLOOKUP(Text(B1839,"m월 d일"),음력휴일,2,FALSE),IFERROR(VLOOKUP(A1839,양력지정휴일,2,FALSE), IFERROR(VLOOKUP(B1839,음력지정휴일,2,FALSE), ""))))</f>
        <v/>
      </c>
      <c r="N1839" s="128"/>
      <c r="O1839" s="128" t="str">
        <f>IFERROR(VLOOKUP(N1839,연차지정일수,2,FALSE),"")</f>
        <v/>
      </c>
      <c r="P1839" s="143"/>
      <c r="Q1839" s="2"/>
    </row>
    <row r="1840">
      <c r="A1840" s="129">
        <v>46035.0</v>
      </c>
      <c r="B1840" s="129">
        <v>45986.0</v>
      </c>
      <c r="C1840" s="128">
        <v>2026.0</v>
      </c>
      <c r="D1840" s="128">
        <v>1.0</v>
      </c>
      <c r="E1840" s="128">
        <v>2.0</v>
      </c>
      <c r="F1840" s="128">
        <v>2026.0</v>
      </c>
      <c r="G1840" s="128">
        <v>1.0</v>
      </c>
      <c r="H1840" s="128">
        <v>13.0</v>
      </c>
      <c r="I1840" s="128" t="s">
        <v>160</v>
      </c>
      <c r="J1840" s="99"/>
      <c r="K1840" s="99"/>
      <c r="L1840" s="141" t="str">
        <f>IF(J1840-K1840=0,,IFERROR(K1840-J1840-휴게시간-VLOOKUP(A1840,지정휴게시간,2,FALSE),K1840-J1840-휴게시간))</f>
        <v/>
      </c>
      <c r="M1840" s="142" t="str">
        <f>IFERROR(VLOOKUP(Text(A1840,"m월 d일"),양력휴일,2,FALSE),IFERROR(VLOOKUP(Text(B1840,"m월 d일"),음력휴일,2,FALSE),IFERROR(VLOOKUP(A1840,양력지정휴일,2,FALSE), IFERROR(VLOOKUP(B1840,음력지정휴일,2,FALSE), ""))))</f>
        <v/>
      </c>
      <c r="N1840" s="128"/>
      <c r="O1840" s="128" t="str">
        <f>IFERROR(VLOOKUP(N1840,연차지정일수,2,FALSE),"")</f>
        <v/>
      </c>
      <c r="P1840" s="143"/>
      <c r="Q1840" s="2"/>
    </row>
    <row r="1841">
      <c r="A1841" s="129">
        <v>46036.0</v>
      </c>
      <c r="B1841" s="129">
        <v>45987.0</v>
      </c>
      <c r="C1841" s="128">
        <v>2026.0</v>
      </c>
      <c r="D1841" s="128">
        <v>1.0</v>
      </c>
      <c r="E1841" s="128">
        <v>2.0</v>
      </c>
      <c r="F1841" s="128">
        <v>2026.0</v>
      </c>
      <c r="G1841" s="128">
        <v>1.0</v>
      </c>
      <c r="H1841" s="128">
        <v>14.0</v>
      </c>
      <c r="I1841" s="128" t="s">
        <v>161</v>
      </c>
      <c r="J1841" s="99"/>
      <c r="K1841" s="99"/>
      <c r="L1841" s="141" t="str">
        <f>IF(J1841-K1841=0,,IFERROR(K1841-J1841-휴게시간-VLOOKUP(A1841,지정휴게시간,2,FALSE),K1841-J1841-휴게시간))</f>
        <v/>
      </c>
      <c r="M1841" s="142" t="str">
        <f>IFERROR(VLOOKUP(Text(A1841,"m월 d일"),양력휴일,2,FALSE),IFERROR(VLOOKUP(Text(B1841,"m월 d일"),음력휴일,2,FALSE),IFERROR(VLOOKUP(A1841,양력지정휴일,2,FALSE), IFERROR(VLOOKUP(B1841,음력지정휴일,2,FALSE), ""))))</f>
        <v/>
      </c>
      <c r="N1841" s="128"/>
      <c r="O1841" s="128" t="str">
        <f>IFERROR(VLOOKUP(N1841,연차지정일수,2,FALSE),"")</f>
        <v/>
      </c>
      <c r="P1841" s="143"/>
      <c r="Q1841" s="2"/>
    </row>
    <row r="1842">
      <c r="A1842" s="129">
        <v>46037.0</v>
      </c>
      <c r="B1842" s="129">
        <v>45988.0</v>
      </c>
      <c r="C1842" s="128">
        <v>2026.0</v>
      </c>
      <c r="D1842" s="128">
        <v>1.0</v>
      </c>
      <c r="E1842" s="128">
        <v>2.0</v>
      </c>
      <c r="F1842" s="128">
        <v>2026.0</v>
      </c>
      <c r="G1842" s="128">
        <v>1.0</v>
      </c>
      <c r="H1842" s="128">
        <v>15.0</v>
      </c>
      <c r="I1842" s="128" t="s">
        <v>162</v>
      </c>
      <c r="J1842" s="99"/>
      <c r="K1842" s="99"/>
      <c r="L1842" s="141" t="str">
        <f>IF(J1842-K1842=0,,IFERROR(K1842-J1842-휴게시간-VLOOKUP(A1842,지정휴게시간,2,FALSE),K1842-J1842-휴게시간))</f>
        <v/>
      </c>
      <c r="M1842" s="142" t="str">
        <f>IFERROR(VLOOKUP(Text(A1842,"m월 d일"),양력휴일,2,FALSE),IFERROR(VLOOKUP(Text(B1842,"m월 d일"),음력휴일,2,FALSE),IFERROR(VLOOKUP(A1842,양력지정휴일,2,FALSE), IFERROR(VLOOKUP(B1842,음력지정휴일,2,FALSE), ""))))</f>
        <v/>
      </c>
      <c r="N1842" s="128"/>
      <c r="O1842" s="128" t="str">
        <f>IFERROR(VLOOKUP(N1842,연차지정일수,2,FALSE),"")</f>
        <v/>
      </c>
      <c r="P1842" s="143"/>
      <c r="Q1842" s="2"/>
    </row>
    <row r="1843">
      <c r="A1843" s="129">
        <v>46038.0</v>
      </c>
      <c r="B1843" s="129">
        <v>45989.0</v>
      </c>
      <c r="C1843" s="128">
        <v>2026.0</v>
      </c>
      <c r="D1843" s="128">
        <v>1.0</v>
      </c>
      <c r="E1843" s="128">
        <v>2.0</v>
      </c>
      <c r="F1843" s="128">
        <v>2026.0</v>
      </c>
      <c r="G1843" s="128">
        <v>1.0</v>
      </c>
      <c r="H1843" s="128">
        <v>16.0</v>
      </c>
      <c r="I1843" s="128" t="s">
        <v>158</v>
      </c>
      <c r="J1843" s="99"/>
      <c r="K1843" s="99"/>
      <c r="L1843" s="141" t="str">
        <f>IF(J1843-K1843=0,,IFERROR(K1843-J1843-휴게시간-VLOOKUP(A1843,지정휴게시간,2,FALSE),K1843-J1843-휴게시간))</f>
        <v/>
      </c>
      <c r="M1843" s="142" t="str">
        <f>IFERROR(VLOOKUP(Text(A1843,"m월 d일"),양력휴일,2,FALSE),IFERROR(VLOOKUP(Text(B1843,"m월 d일"),음력휴일,2,FALSE),IFERROR(VLOOKUP(A1843,양력지정휴일,2,FALSE), IFERROR(VLOOKUP(B1843,음력지정휴일,2,FALSE), ""))))</f>
        <v/>
      </c>
      <c r="N1843" s="128"/>
      <c r="O1843" s="128" t="str">
        <f>IFERROR(VLOOKUP(N1843,연차지정일수,2,FALSE),"")</f>
        <v/>
      </c>
      <c r="P1843" s="143"/>
      <c r="Q1843" s="2"/>
    </row>
    <row r="1844">
      <c r="A1844" s="129">
        <v>46039.0</v>
      </c>
      <c r="B1844" s="129">
        <v>45990.0</v>
      </c>
      <c r="C1844" s="128">
        <v>2026.0</v>
      </c>
      <c r="D1844" s="128">
        <v>1.0</v>
      </c>
      <c r="E1844" s="128">
        <v>2.0</v>
      </c>
      <c r="F1844" s="128">
        <v>2026.0</v>
      </c>
      <c r="G1844" s="128">
        <v>1.0</v>
      </c>
      <c r="H1844" s="128">
        <v>17.0</v>
      </c>
      <c r="I1844" s="128" t="s">
        <v>159</v>
      </c>
      <c r="J1844" s="99"/>
      <c r="K1844" s="99"/>
      <c r="L1844" s="141" t="str">
        <f>IF(J1844-K1844=0,,IFERROR(K1844-J1844-휴게시간-VLOOKUP(A1844,지정휴게시간,2,FALSE),K1844-J1844-휴게시간))</f>
        <v/>
      </c>
      <c r="M1844" s="142" t="str">
        <f>IFERROR(VLOOKUP(Text(A1844,"m월 d일"),양력휴일,2,FALSE),IFERROR(VLOOKUP(Text(B1844,"m월 d일"),음력휴일,2,FALSE),IFERROR(VLOOKUP(A1844,양력지정휴일,2,FALSE), IFERROR(VLOOKUP(B1844,음력지정휴일,2,FALSE), ""))))</f>
        <v/>
      </c>
      <c r="N1844" s="128"/>
      <c r="O1844" s="128" t="str">
        <f>IFERROR(VLOOKUP(N1844,연차지정일수,2,FALSE),"")</f>
        <v/>
      </c>
      <c r="P1844" s="143"/>
      <c r="Q1844" s="2"/>
    </row>
    <row r="1845">
      <c r="A1845" s="129">
        <v>46040.0</v>
      </c>
      <c r="B1845" s="129">
        <v>45991.0</v>
      </c>
      <c r="C1845" s="128">
        <v>2026.0</v>
      </c>
      <c r="D1845" s="128">
        <v>1.0</v>
      </c>
      <c r="E1845" s="128">
        <v>2.0</v>
      </c>
      <c r="F1845" s="128">
        <v>2026.0</v>
      </c>
      <c r="G1845" s="128">
        <v>1.0</v>
      </c>
      <c r="H1845" s="128">
        <v>18.0</v>
      </c>
      <c r="I1845" s="128" t="s">
        <v>156</v>
      </c>
      <c r="J1845" s="99"/>
      <c r="K1845" s="99"/>
      <c r="L1845" s="141" t="str">
        <f>IF(J1845-K1845=0,,IFERROR(K1845-J1845-휴게시간-VLOOKUP(A1845,지정휴게시간,2,FALSE),K1845-J1845-휴게시간))</f>
        <v/>
      </c>
      <c r="M1845" s="142" t="str">
        <f>IFERROR(VLOOKUP(Text(A1845,"m월 d일"),양력휴일,2,FALSE),IFERROR(VLOOKUP(Text(B1845,"m월 d일"),음력휴일,2,FALSE),IFERROR(VLOOKUP(A1845,양력지정휴일,2,FALSE), IFERROR(VLOOKUP(B1845,음력지정휴일,2,FALSE), ""))))</f>
        <v/>
      </c>
      <c r="N1845" s="128"/>
      <c r="O1845" s="128" t="str">
        <f>IFERROR(VLOOKUP(N1845,연차지정일수,2,FALSE),"")</f>
        <v/>
      </c>
      <c r="P1845" s="143"/>
      <c r="Q1845" s="2"/>
    </row>
    <row r="1846">
      <c r="A1846" s="129">
        <v>46041.0</v>
      </c>
      <c r="B1846" s="129">
        <v>45992.0</v>
      </c>
      <c r="C1846" s="128">
        <v>2026.0</v>
      </c>
      <c r="D1846" s="128">
        <v>1.0</v>
      </c>
      <c r="E1846" s="128">
        <v>3.0</v>
      </c>
      <c r="F1846" s="128">
        <v>2026.0</v>
      </c>
      <c r="G1846" s="128">
        <v>1.0</v>
      </c>
      <c r="H1846" s="128">
        <v>19.0</v>
      </c>
      <c r="I1846" s="128" t="s">
        <v>83</v>
      </c>
      <c r="J1846" s="99"/>
      <c r="K1846" s="99"/>
      <c r="L1846" s="141" t="str">
        <f>IF(J1846-K1846=0,,IFERROR(K1846-J1846-휴게시간-VLOOKUP(A1846,지정휴게시간,2,FALSE),K1846-J1846-휴게시간))</f>
        <v/>
      </c>
      <c r="M1846" s="142" t="str">
        <f>IFERROR(VLOOKUP(Text(A1846,"m월 d일"),양력휴일,2,FALSE),IFERROR(VLOOKUP(Text(B1846,"m월 d일"),음력휴일,2,FALSE),IFERROR(VLOOKUP(A1846,양력지정휴일,2,FALSE), IFERROR(VLOOKUP(B1846,음력지정휴일,2,FALSE), ""))))</f>
        <v/>
      </c>
      <c r="N1846" s="128"/>
      <c r="O1846" s="128" t="str">
        <f>IFERROR(VLOOKUP(N1846,연차지정일수,2,FALSE),"")</f>
        <v/>
      </c>
      <c r="P1846" s="143"/>
      <c r="Q1846" s="2"/>
    </row>
    <row r="1847">
      <c r="A1847" s="129">
        <v>46042.0</v>
      </c>
      <c r="B1847" s="129">
        <v>45993.0</v>
      </c>
      <c r="C1847" s="128">
        <v>2026.0</v>
      </c>
      <c r="D1847" s="128">
        <v>1.0</v>
      </c>
      <c r="E1847" s="128">
        <v>3.0</v>
      </c>
      <c r="F1847" s="128">
        <v>2026.0</v>
      </c>
      <c r="G1847" s="128">
        <v>1.0</v>
      </c>
      <c r="H1847" s="128">
        <v>20.0</v>
      </c>
      <c r="I1847" s="128" t="s">
        <v>160</v>
      </c>
      <c r="J1847" s="99"/>
      <c r="K1847" s="99"/>
      <c r="L1847" s="141" t="str">
        <f>IF(J1847-K1847=0,,IFERROR(K1847-J1847-휴게시간-VLOOKUP(A1847,지정휴게시간,2,FALSE),K1847-J1847-휴게시간))</f>
        <v/>
      </c>
      <c r="M1847" s="142" t="str">
        <f>IFERROR(VLOOKUP(Text(A1847,"m월 d일"),양력휴일,2,FALSE),IFERROR(VLOOKUP(Text(B1847,"m월 d일"),음력휴일,2,FALSE),IFERROR(VLOOKUP(A1847,양력지정휴일,2,FALSE), IFERROR(VLOOKUP(B1847,음력지정휴일,2,FALSE), ""))))</f>
        <v/>
      </c>
      <c r="N1847" s="128"/>
      <c r="O1847" s="128" t="str">
        <f>IFERROR(VLOOKUP(N1847,연차지정일수,2,FALSE),"")</f>
        <v/>
      </c>
      <c r="P1847" s="143"/>
      <c r="Q1847" s="2"/>
    </row>
    <row r="1848">
      <c r="A1848" s="129">
        <v>46043.0</v>
      </c>
      <c r="B1848" s="129">
        <v>45994.0</v>
      </c>
      <c r="C1848" s="128">
        <v>2026.0</v>
      </c>
      <c r="D1848" s="128">
        <v>1.0</v>
      </c>
      <c r="E1848" s="128">
        <v>3.0</v>
      </c>
      <c r="F1848" s="128">
        <v>2026.0</v>
      </c>
      <c r="G1848" s="128">
        <v>1.0</v>
      </c>
      <c r="H1848" s="128">
        <v>21.0</v>
      </c>
      <c r="I1848" s="128" t="s">
        <v>161</v>
      </c>
      <c r="J1848" s="99"/>
      <c r="K1848" s="99"/>
      <c r="L1848" s="141" t="str">
        <f>IF(J1848-K1848=0,,IFERROR(K1848-J1848-휴게시간-VLOOKUP(A1848,지정휴게시간,2,FALSE),K1848-J1848-휴게시간))</f>
        <v/>
      </c>
      <c r="M1848" s="142" t="str">
        <f>IFERROR(VLOOKUP(Text(A1848,"m월 d일"),양력휴일,2,FALSE),IFERROR(VLOOKUP(Text(B1848,"m월 d일"),음력휴일,2,FALSE),IFERROR(VLOOKUP(A1848,양력지정휴일,2,FALSE), IFERROR(VLOOKUP(B1848,음력지정휴일,2,FALSE), ""))))</f>
        <v/>
      </c>
      <c r="N1848" s="128"/>
      <c r="O1848" s="128" t="str">
        <f>IFERROR(VLOOKUP(N1848,연차지정일수,2,FALSE),"")</f>
        <v/>
      </c>
      <c r="P1848" s="143"/>
      <c r="Q1848" s="2"/>
    </row>
    <row r="1849">
      <c r="A1849" s="129">
        <v>46044.0</v>
      </c>
      <c r="B1849" s="129">
        <v>45995.0</v>
      </c>
      <c r="C1849" s="128">
        <v>2026.0</v>
      </c>
      <c r="D1849" s="128">
        <v>1.0</v>
      </c>
      <c r="E1849" s="128">
        <v>3.0</v>
      </c>
      <c r="F1849" s="128">
        <v>2026.0</v>
      </c>
      <c r="G1849" s="128">
        <v>1.0</v>
      </c>
      <c r="H1849" s="128">
        <v>22.0</v>
      </c>
      <c r="I1849" s="128" t="s">
        <v>162</v>
      </c>
      <c r="J1849" s="99"/>
      <c r="K1849" s="99"/>
      <c r="L1849" s="141" t="str">
        <f>IF(J1849-K1849=0,,IFERROR(K1849-J1849-휴게시간-VLOOKUP(A1849,지정휴게시간,2,FALSE),K1849-J1849-휴게시간))</f>
        <v/>
      </c>
      <c r="M1849" s="142" t="str">
        <f>IFERROR(VLOOKUP(Text(A1849,"m월 d일"),양력휴일,2,FALSE),IFERROR(VLOOKUP(Text(B1849,"m월 d일"),음력휴일,2,FALSE),IFERROR(VLOOKUP(A1849,양력지정휴일,2,FALSE), IFERROR(VLOOKUP(B1849,음력지정휴일,2,FALSE), ""))))</f>
        <v/>
      </c>
      <c r="N1849" s="128"/>
      <c r="O1849" s="128" t="str">
        <f>IFERROR(VLOOKUP(N1849,연차지정일수,2,FALSE),"")</f>
        <v/>
      </c>
      <c r="P1849" s="143"/>
      <c r="Q1849" s="2"/>
    </row>
    <row r="1850">
      <c r="A1850" s="129">
        <v>46045.0</v>
      </c>
      <c r="B1850" s="129">
        <v>45996.0</v>
      </c>
      <c r="C1850" s="128">
        <v>2026.0</v>
      </c>
      <c r="D1850" s="128">
        <v>1.0</v>
      </c>
      <c r="E1850" s="128">
        <v>3.0</v>
      </c>
      <c r="F1850" s="128">
        <v>2026.0</v>
      </c>
      <c r="G1850" s="128">
        <v>1.0</v>
      </c>
      <c r="H1850" s="128">
        <v>23.0</v>
      </c>
      <c r="I1850" s="128" t="s">
        <v>158</v>
      </c>
      <c r="J1850" s="99"/>
      <c r="K1850" s="99"/>
      <c r="L1850" s="141" t="str">
        <f>IF(J1850-K1850=0,,IFERROR(K1850-J1850-휴게시간-VLOOKUP(A1850,지정휴게시간,2,FALSE),K1850-J1850-휴게시간))</f>
        <v/>
      </c>
      <c r="M1850" s="142" t="str">
        <f>IFERROR(VLOOKUP(Text(A1850,"m월 d일"),양력휴일,2,FALSE),IFERROR(VLOOKUP(Text(B1850,"m월 d일"),음력휴일,2,FALSE),IFERROR(VLOOKUP(A1850,양력지정휴일,2,FALSE), IFERROR(VLOOKUP(B1850,음력지정휴일,2,FALSE), ""))))</f>
        <v/>
      </c>
      <c r="N1850" s="128"/>
      <c r="O1850" s="128" t="str">
        <f>IFERROR(VLOOKUP(N1850,연차지정일수,2,FALSE),"")</f>
        <v/>
      </c>
      <c r="P1850" s="143"/>
      <c r="Q1850" s="2"/>
    </row>
    <row r="1851">
      <c r="A1851" s="129">
        <v>46046.0</v>
      </c>
      <c r="B1851" s="129">
        <v>45997.0</v>
      </c>
      <c r="C1851" s="128">
        <v>2026.0</v>
      </c>
      <c r="D1851" s="128">
        <v>1.0</v>
      </c>
      <c r="E1851" s="128">
        <v>3.0</v>
      </c>
      <c r="F1851" s="128">
        <v>2026.0</v>
      </c>
      <c r="G1851" s="128">
        <v>1.0</v>
      </c>
      <c r="H1851" s="128">
        <v>24.0</v>
      </c>
      <c r="I1851" s="128" t="s">
        <v>159</v>
      </c>
      <c r="J1851" s="99"/>
      <c r="K1851" s="99"/>
      <c r="L1851" s="141" t="str">
        <f>IF(J1851-K1851=0,,IFERROR(K1851-J1851-휴게시간-VLOOKUP(A1851,지정휴게시간,2,FALSE),K1851-J1851-휴게시간))</f>
        <v/>
      </c>
      <c r="M1851" s="142" t="str">
        <f>IFERROR(VLOOKUP(Text(A1851,"m월 d일"),양력휴일,2,FALSE),IFERROR(VLOOKUP(Text(B1851,"m월 d일"),음력휴일,2,FALSE),IFERROR(VLOOKUP(A1851,양력지정휴일,2,FALSE), IFERROR(VLOOKUP(B1851,음력지정휴일,2,FALSE), ""))))</f>
        <v/>
      </c>
      <c r="N1851" s="128"/>
      <c r="O1851" s="128" t="str">
        <f>IFERROR(VLOOKUP(N1851,연차지정일수,2,FALSE),"")</f>
        <v/>
      </c>
      <c r="P1851" s="143"/>
      <c r="Q1851" s="2"/>
    </row>
    <row r="1852">
      <c r="A1852" s="129">
        <v>46047.0</v>
      </c>
      <c r="B1852" s="129">
        <v>45998.0</v>
      </c>
      <c r="C1852" s="128">
        <v>2026.0</v>
      </c>
      <c r="D1852" s="128">
        <v>1.0</v>
      </c>
      <c r="E1852" s="128">
        <v>3.0</v>
      </c>
      <c r="F1852" s="128">
        <v>2026.0</v>
      </c>
      <c r="G1852" s="128">
        <v>1.0</v>
      </c>
      <c r="H1852" s="128">
        <v>25.0</v>
      </c>
      <c r="I1852" s="128" t="s">
        <v>156</v>
      </c>
      <c r="J1852" s="99"/>
      <c r="K1852" s="99"/>
      <c r="L1852" s="141" t="str">
        <f>IF(J1852-K1852=0,,IFERROR(K1852-J1852-휴게시간-VLOOKUP(A1852,지정휴게시간,2,FALSE),K1852-J1852-휴게시간))</f>
        <v/>
      </c>
      <c r="M1852" s="142" t="str">
        <f>IFERROR(VLOOKUP(Text(A1852,"m월 d일"),양력휴일,2,FALSE),IFERROR(VLOOKUP(Text(B1852,"m월 d일"),음력휴일,2,FALSE),IFERROR(VLOOKUP(A1852,양력지정휴일,2,FALSE), IFERROR(VLOOKUP(B1852,음력지정휴일,2,FALSE), ""))))</f>
        <v/>
      </c>
      <c r="N1852" s="128"/>
      <c r="O1852" s="128" t="str">
        <f>IFERROR(VLOOKUP(N1852,연차지정일수,2,FALSE),"")</f>
        <v/>
      </c>
      <c r="P1852" s="143"/>
      <c r="Q1852" s="2"/>
    </row>
    <row r="1853">
      <c r="A1853" s="129">
        <v>46048.0</v>
      </c>
      <c r="B1853" s="129">
        <v>45999.0</v>
      </c>
      <c r="C1853" s="128">
        <v>2026.0</v>
      </c>
      <c r="D1853" s="128">
        <v>1.0</v>
      </c>
      <c r="E1853" s="128">
        <v>4.0</v>
      </c>
      <c r="F1853" s="128">
        <v>2026.0</v>
      </c>
      <c r="G1853" s="128">
        <v>1.0</v>
      </c>
      <c r="H1853" s="128">
        <v>26.0</v>
      </c>
      <c r="I1853" s="128" t="s">
        <v>83</v>
      </c>
      <c r="J1853" s="99"/>
      <c r="K1853" s="99"/>
      <c r="L1853" s="141" t="str">
        <f>IF(J1853-K1853=0,,IFERROR(K1853-J1853-휴게시간-VLOOKUP(A1853,지정휴게시간,2,FALSE),K1853-J1853-휴게시간))</f>
        <v/>
      </c>
      <c r="M1853" s="142" t="str">
        <f>IFERROR(VLOOKUP(Text(A1853,"m월 d일"),양력휴일,2,FALSE),IFERROR(VLOOKUP(Text(B1853,"m월 d일"),음력휴일,2,FALSE),IFERROR(VLOOKUP(A1853,양력지정휴일,2,FALSE), IFERROR(VLOOKUP(B1853,음력지정휴일,2,FALSE), ""))))</f>
        <v/>
      </c>
      <c r="N1853" s="128"/>
      <c r="O1853" s="128" t="str">
        <f>IFERROR(VLOOKUP(N1853,연차지정일수,2,FALSE),"")</f>
        <v/>
      </c>
      <c r="P1853" s="143"/>
      <c r="Q1853" s="2"/>
    </row>
    <row r="1854">
      <c r="A1854" s="129">
        <v>46049.0</v>
      </c>
      <c r="B1854" s="129">
        <v>46000.0</v>
      </c>
      <c r="C1854" s="128">
        <v>2026.0</v>
      </c>
      <c r="D1854" s="128">
        <v>1.0</v>
      </c>
      <c r="E1854" s="128">
        <v>4.0</v>
      </c>
      <c r="F1854" s="128">
        <v>2026.0</v>
      </c>
      <c r="G1854" s="128">
        <v>1.0</v>
      </c>
      <c r="H1854" s="128">
        <v>27.0</v>
      </c>
      <c r="I1854" s="128" t="s">
        <v>160</v>
      </c>
      <c r="J1854" s="99"/>
      <c r="K1854" s="99"/>
      <c r="L1854" s="141" t="str">
        <f>IF(J1854-K1854=0,,IFERROR(K1854-J1854-휴게시간-VLOOKUP(A1854,지정휴게시간,2,FALSE),K1854-J1854-휴게시간))</f>
        <v/>
      </c>
      <c r="M1854" s="142" t="str">
        <f>IFERROR(VLOOKUP(Text(A1854,"m월 d일"),양력휴일,2,FALSE),IFERROR(VLOOKUP(Text(B1854,"m월 d일"),음력휴일,2,FALSE),IFERROR(VLOOKUP(A1854,양력지정휴일,2,FALSE), IFERROR(VLOOKUP(B1854,음력지정휴일,2,FALSE), ""))))</f>
        <v/>
      </c>
      <c r="N1854" s="128"/>
      <c r="O1854" s="128" t="str">
        <f>IFERROR(VLOOKUP(N1854,연차지정일수,2,FALSE),"")</f>
        <v/>
      </c>
      <c r="P1854" s="143"/>
      <c r="Q1854" s="2"/>
    </row>
    <row r="1855">
      <c r="A1855" s="129">
        <v>46050.0</v>
      </c>
      <c r="B1855" s="129">
        <v>46001.0</v>
      </c>
      <c r="C1855" s="128">
        <v>2026.0</v>
      </c>
      <c r="D1855" s="128">
        <v>1.0</v>
      </c>
      <c r="E1855" s="128">
        <v>4.0</v>
      </c>
      <c r="F1855" s="128">
        <v>2026.0</v>
      </c>
      <c r="G1855" s="128">
        <v>1.0</v>
      </c>
      <c r="H1855" s="128">
        <v>28.0</v>
      </c>
      <c r="I1855" s="128" t="s">
        <v>161</v>
      </c>
      <c r="J1855" s="99"/>
      <c r="K1855" s="99"/>
      <c r="L1855" s="141" t="str">
        <f>IF(J1855-K1855=0,,IFERROR(K1855-J1855-휴게시간-VLOOKUP(A1855,지정휴게시간,2,FALSE),K1855-J1855-휴게시간))</f>
        <v/>
      </c>
      <c r="M1855" s="142" t="str">
        <f>IFERROR(VLOOKUP(Text(A1855,"m월 d일"),양력휴일,2,FALSE),IFERROR(VLOOKUP(Text(B1855,"m월 d일"),음력휴일,2,FALSE),IFERROR(VLOOKUP(A1855,양력지정휴일,2,FALSE), IFERROR(VLOOKUP(B1855,음력지정휴일,2,FALSE), ""))))</f>
        <v/>
      </c>
      <c r="N1855" s="128"/>
      <c r="O1855" s="128" t="str">
        <f>IFERROR(VLOOKUP(N1855,연차지정일수,2,FALSE),"")</f>
        <v/>
      </c>
      <c r="P1855" s="143"/>
      <c r="Q1855" s="2"/>
    </row>
    <row r="1856">
      <c r="A1856" s="129">
        <v>46051.0</v>
      </c>
      <c r="B1856" s="129">
        <v>46002.0</v>
      </c>
      <c r="C1856" s="128">
        <v>2026.0</v>
      </c>
      <c r="D1856" s="128">
        <v>1.0</v>
      </c>
      <c r="E1856" s="128">
        <v>4.0</v>
      </c>
      <c r="F1856" s="128">
        <v>2026.0</v>
      </c>
      <c r="G1856" s="128">
        <v>1.0</v>
      </c>
      <c r="H1856" s="128">
        <v>29.0</v>
      </c>
      <c r="I1856" s="128" t="s">
        <v>162</v>
      </c>
      <c r="J1856" s="99"/>
      <c r="K1856" s="99"/>
      <c r="L1856" s="141" t="str">
        <f>IF(J1856-K1856=0,,IFERROR(K1856-J1856-휴게시간-VLOOKUP(A1856,지정휴게시간,2,FALSE),K1856-J1856-휴게시간))</f>
        <v/>
      </c>
      <c r="M1856" s="142" t="str">
        <f>IFERROR(VLOOKUP(Text(A1856,"m월 d일"),양력휴일,2,FALSE),IFERROR(VLOOKUP(Text(B1856,"m월 d일"),음력휴일,2,FALSE),IFERROR(VLOOKUP(A1856,양력지정휴일,2,FALSE), IFERROR(VLOOKUP(B1856,음력지정휴일,2,FALSE), ""))))</f>
        <v/>
      </c>
      <c r="N1856" s="128"/>
      <c r="O1856" s="128" t="str">
        <f>IFERROR(VLOOKUP(N1856,연차지정일수,2,FALSE),"")</f>
        <v/>
      </c>
      <c r="P1856" s="143"/>
      <c r="Q1856" s="2"/>
    </row>
    <row r="1857">
      <c r="A1857" s="129">
        <v>46052.0</v>
      </c>
      <c r="B1857" s="129">
        <v>46003.0</v>
      </c>
      <c r="C1857" s="128">
        <v>2026.0</v>
      </c>
      <c r="D1857" s="128">
        <v>1.0</v>
      </c>
      <c r="E1857" s="128">
        <v>4.0</v>
      </c>
      <c r="F1857" s="128">
        <v>2026.0</v>
      </c>
      <c r="G1857" s="128">
        <v>1.0</v>
      </c>
      <c r="H1857" s="128">
        <v>30.0</v>
      </c>
      <c r="I1857" s="128" t="s">
        <v>158</v>
      </c>
      <c r="J1857" s="99"/>
      <c r="K1857" s="99"/>
      <c r="L1857" s="141" t="str">
        <f>IF(J1857-K1857=0,,IFERROR(K1857-J1857-휴게시간-VLOOKUP(A1857,지정휴게시간,2,FALSE),K1857-J1857-휴게시간))</f>
        <v/>
      </c>
      <c r="M1857" s="142" t="str">
        <f>IFERROR(VLOOKUP(Text(A1857,"m월 d일"),양력휴일,2,FALSE),IFERROR(VLOOKUP(Text(B1857,"m월 d일"),음력휴일,2,FALSE),IFERROR(VLOOKUP(A1857,양력지정휴일,2,FALSE), IFERROR(VLOOKUP(B1857,음력지정휴일,2,FALSE), ""))))</f>
        <v/>
      </c>
      <c r="N1857" s="128"/>
      <c r="O1857" s="128" t="str">
        <f>IFERROR(VLOOKUP(N1857,연차지정일수,2,FALSE),"")</f>
        <v/>
      </c>
      <c r="P1857" s="143"/>
      <c r="Q1857" s="2"/>
    </row>
    <row r="1858">
      <c r="A1858" s="129">
        <v>46053.0</v>
      </c>
      <c r="B1858" s="129">
        <v>46004.0</v>
      </c>
      <c r="C1858" s="128">
        <v>2026.0</v>
      </c>
      <c r="D1858" s="128">
        <v>1.0</v>
      </c>
      <c r="E1858" s="128">
        <v>4.0</v>
      </c>
      <c r="F1858" s="128">
        <v>2026.0</v>
      </c>
      <c r="G1858" s="128">
        <v>1.0</v>
      </c>
      <c r="H1858" s="128">
        <v>31.0</v>
      </c>
      <c r="I1858" s="128" t="s">
        <v>159</v>
      </c>
      <c r="J1858" s="99"/>
      <c r="K1858" s="99"/>
      <c r="L1858" s="141" t="str">
        <f>IF(J1858-K1858=0,,IFERROR(K1858-J1858-휴게시간-VLOOKUP(A1858,지정휴게시간,2,FALSE),K1858-J1858-휴게시간))</f>
        <v/>
      </c>
      <c r="M1858" s="142" t="str">
        <f>IFERROR(VLOOKUP(Text(A1858,"m월 d일"),양력휴일,2,FALSE),IFERROR(VLOOKUP(Text(B1858,"m월 d일"),음력휴일,2,FALSE),IFERROR(VLOOKUP(A1858,양력지정휴일,2,FALSE), IFERROR(VLOOKUP(B1858,음력지정휴일,2,FALSE), ""))))</f>
        <v/>
      </c>
      <c r="N1858" s="128"/>
      <c r="O1858" s="128" t="str">
        <f>IFERROR(VLOOKUP(N1858,연차지정일수,2,FALSE),"")</f>
        <v/>
      </c>
      <c r="P1858" s="143"/>
      <c r="Q1858" s="2"/>
    </row>
    <row r="1859">
      <c r="A1859" s="129">
        <v>46054.0</v>
      </c>
      <c r="B1859" s="129">
        <v>46005.0</v>
      </c>
      <c r="C1859" s="128">
        <v>2026.0</v>
      </c>
      <c r="D1859" s="128">
        <v>1.0</v>
      </c>
      <c r="E1859" s="128">
        <v>4.0</v>
      </c>
      <c r="F1859" s="128">
        <v>2026.0</v>
      </c>
      <c r="G1859" s="128">
        <v>2.0</v>
      </c>
      <c r="H1859" s="128">
        <v>1.0</v>
      </c>
      <c r="I1859" s="128" t="s">
        <v>156</v>
      </c>
      <c r="J1859" s="99"/>
      <c r="K1859" s="99"/>
      <c r="L1859" s="141" t="str">
        <f>IF(J1859-K1859=0,,IFERROR(K1859-J1859-휴게시간-VLOOKUP(A1859,지정휴게시간,2,FALSE),K1859-J1859-휴게시간))</f>
        <v/>
      </c>
      <c r="M1859" s="142" t="str">
        <f>IFERROR(VLOOKUP(Text(A1859,"m월 d일"),양력휴일,2,FALSE),IFERROR(VLOOKUP(Text(B1859,"m월 d일"),음력휴일,2,FALSE),IFERROR(VLOOKUP(A1859,양력지정휴일,2,FALSE), IFERROR(VLOOKUP(B1859,음력지정휴일,2,FALSE), ""))))</f>
        <v/>
      </c>
      <c r="N1859" s="128"/>
      <c r="O1859" s="128" t="str">
        <f>IFERROR(VLOOKUP(N1859,연차지정일수,2,FALSE),"")</f>
        <v/>
      </c>
      <c r="P1859" s="143"/>
      <c r="Q1859" s="2"/>
    </row>
    <row r="1860">
      <c r="A1860" s="129">
        <v>46055.0</v>
      </c>
      <c r="B1860" s="129">
        <v>46006.0</v>
      </c>
      <c r="C1860" s="128">
        <v>2026.0</v>
      </c>
      <c r="D1860" s="128">
        <v>2.0</v>
      </c>
      <c r="E1860" s="128">
        <v>1.0</v>
      </c>
      <c r="F1860" s="128">
        <v>2026.0</v>
      </c>
      <c r="G1860" s="128">
        <v>2.0</v>
      </c>
      <c r="H1860" s="128">
        <v>2.0</v>
      </c>
      <c r="I1860" s="128" t="s">
        <v>83</v>
      </c>
      <c r="J1860" s="99"/>
      <c r="K1860" s="99"/>
      <c r="L1860" s="141" t="str">
        <f>IF(J1860-K1860=0,,IFERROR(K1860-J1860-휴게시간-VLOOKUP(A1860,지정휴게시간,2,FALSE),K1860-J1860-휴게시간))</f>
        <v/>
      </c>
      <c r="M1860" s="142" t="str">
        <f>IFERROR(VLOOKUP(Text(A1860,"m월 d일"),양력휴일,2,FALSE),IFERROR(VLOOKUP(Text(B1860,"m월 d일"),음력휴일,2,FALSE),IFERROR(VLOOKUP(A1860,양력지정휴일,2,FALSE), IFERROR(VLOOKUP(B1860,음력지정휴일,2,FALSE), ""))))</f>
        <v/>
      </c>
      <c r="N1860" s="128"/>
      <c r="O1860" s="128" t="str">
        <f>IFERROR(VLOOKUP(N1860,연차지정일수,2,FALSE),"")</f>
        <v/>
      </c>
      <c r="P1860" s="143"/>
      <c r="Q1860" s="2"/>
    </row>
    <row r="1861">
      <c r="A1861" s="129">
        <v>46056.0</v>
      </c>
      <c r="B1861" s="129">
        <v>46007.0</v>
      </c>
      <c r="C1861" s="128">
        <v>2026.0</v>
      </c>
      <c r="D1861" s="128">
        <v>2.0</v>
      </c>
      <c r="E1861" s="128">
        <v>1.0</v>
      </c>
      <c r="F1861" s="128">
        <v>2026.0</v>
      </c>
      <c r="G1861" s="128">
        <v>2.0</v>
      </c>
      <c r="H1861" s="128">
        <v>3.0</v>
      </c>
      <c r="I1861" s="128" t="s">
        <v>160</v>
      </c>
      <c r="J1861" s="99"/>
      <c r="K1861" s="99"/>
      <c r="L1861" s="141" t="str">
        <f>IF(J1861-K1861=0,,IFERROR(K1861-J1861-휴게시간-VLOOKUP(A1861,지정휴게시간,2,FALSE),K1861-J1861-휴게시간))</f>
        <v/>
      </c>
      <c r="M1861" s="142" t="str">
        <f>IFERROR(VLOOKUP(Text(A1861,"m월 d일"),양력휴일,2,FALSE),IFERROR(VLOOKUP(Text(B1861,"m월 d일"),음력휴일,2,FALSE),IFERROR(VLOOKUP(A1861,양력지정휴일,2,FALSE), IFERROR(VLOOKUP(B1861,음력지정휴일,2,FALSE), ""))))</f>
        <v/>
      </c>
      <c r="N1861" s="128"/>
      <c r="O1861" s="128" t="str">
        <f>IFERROR(VLOOKUP(N1861,연차지정일수,2,FALSE),"")</f>
        <v/>
      </c>
      <c r="P1861" s="143"/>
      <c r="Q1861" s="2"/>
    </row>
    <row r="1862">
      <c r="A1862" s="129">
        <v>46057.0</v>
      </c>
      <c r="B1862" s="129">
        <v>46008.0</v>
      </c>
      <c r="C1862" s="128">
        <v>2026.0</v>
      </c>
      <c r="D1862" s="128">
        <v>2.0</v>
      </c>
      <c r="E1862" s="128">
        <v>1.0</v>
      </c>
      <c r="F1862" s="128">
        <v>2026.0</v>
      </c>
      <c r="G1862" s="128">
        <v>2.0</v>
      </c>
      <c r="H1862" s="128">
        <v>4.0</v>
      </c>
      <c r="I1862" s="128" t="s">
        <v>161</v>
      </c>
      <c r="J1862" s="99"/>
      <c r="K1862" s="99"/>
      <c r="L1862" s="141" t="str">
        <f>IF(J1862-K1862=0,,IFERROR(K1862-J1862-휴게시간-VLOOKUP(A1862,지정휴게시간,2,FALSE),K1862-J1862-휴게시간))</f>
        <v/>
      </c>
      <c r="M1862" s="142" t="str">
        <f>IFERROR(VLOOKUP(Text(A1862,"m월 d일"),양력휴일,2,FALSE),IFERROR(VLOOKUP(Text(B1862,"m월 d일"),음력휴일,2,FALSE),IFERROR(VLOOKUP(A1862,양력지정휴일,2,FALSE), IFERROR(VLOOKUP(B1862,음력지정휴일,2,FALSE), ""))))</f>
        <v/>
      </c>
      <c r="N1862" s="128"/>
      <c r="O1862" s="128" t="str">
        <f>IFERROR(VLOOKUP(N1862,연차지정일수,2,FALSE),"")</f>
        <v/>
      </c>
      <c r="P1862" s="143"/>
      <c r="Q1862" s="2"/>
    </row>
    <row r="1863">
      <c r="A1863" s="129">
        <v>46058.0</v>
      </c>
      <c r="B1863" s="129">
        <v>46009.0</v>
      </c>
      <c r="C1863" s="128">
        <v>2026.0</v>
      </c>
      <c r="D1863" s="128">
        <v>2.0</v>
      </c>
      <c r="E1863" s="128">
        <v>1.0</v>
      </c>
      <c r="F1863" s="128">
        <v>2026.0</v>
      </c>
      <c r="G1863" s="128">
        <v>2.0</v>
      </c>
      <c r="H1863" s="128">
        <v>5.0</v>
      </c>
      <c r="I1863" s="128" t="s">
        <v>162</v>
      </c>
      <c r="J1863" s="99"/>
      <c r="K1863" s="99"/>
      <c r="L1863" s="141" t="str">
        <f>IF(J1863-K1863=0,,IFERROR(K1863-J1863-휴게시간-VLOOKUP(A1863,지정휴게시간,2,FALSE),K1863-J1863-휴게시간))</f>
        <v/>
      </c>
      <c r="M1863" s="142" t="str">
        <f>IFERROR(VLOOKUP(Text(A1863,"m월 d일"),양력휴일,2,FALSE),IFERROR(VLOOKUP(Text(B1863,"m월 d일"),음력휴일,2,FALSE),IFERROR(VLOOKUP(A1863,양력지정휴일,2,FALSE), IFERROR(VLOOKUP(B1863,음력지정휴일,2,FALSE), ""))))</f>
        <v/>
      </c>
      <c r="N1863" s="128"/>
      <c r="O1863" s="128" t="str">
        <f>IFERROR(VLOOKUP(N1863,연차지정일수,2,FALSE),"")</f>
        <v/>
      </c>
      <c r="P1863" s="143"/>
      <c r="Q1863" s="2"/>
    </row>
    <row r="1864">
      <c r="A1864" s="129">
        <v>46059.0</v>
      </c>
      <c r="B1864" s="129">
        <v>46010.0</v>
      </c>
      <c r="C1864" s="128">
        <v>2026.0</v>
      </c>
      <c r="D1864" s="128">
        <v>2.0</v>
      </c>
      <c r="E1864" s="128">
        <v>1.0</v>
      </c>
      <c r="F1864" s="128">
        <v>2026.0</v>
      </c>
      <c r="G1864" s="128">
        <v>2.0</v>
      </c>
      <c r="H1864" s="128">
        <v>6.0</v>
      </c>
      <c r="I1864" s="128" t="s">
        <v>158</v>
      </c>
      <c r="J1864" s="99"/>
      <c r="K1864" s="99"/>
      <c r="L1864" s="141" t="str">
        <f>IF(J1864-K1864=0,,IFERROR(K1864-J1864-휴게시간-VLOOKUP(A1864,지정휴게시간,2,FALSE),K1864-J1864-휴게시간))</f>
        <v/>
      </c>
      <c r="M1864" s="142" t="str">
        <f>IFERROR(VLOOKUP(Text(A1864,"m월 d일"),양력휴일,2,FALSE),IFERROR(VLOOKUP(Text(B1864,"m월 d일"),음력휴일,2,FALSE),IFERROR(VLOOKUP(A1864,양력지정휴일,2,FALSE), IFERROR(VLOOKUP(B1864,음력지정휴일,2,FALSE), ""))))</f>
        <v/>
      </c>
      <c r="N1864" s="128"/>
      <c r="O1864" s="128" t="str">
        <f>IFERROR(VLOOKUP(N1864,연차지정일수,2,FALSE),"")</f>
        <v/>
      </c>
      <c r="P1864" s="143"/>
      <c r="Q1864" s="2"/>
    </row>
    <row r="1865">
      <c r="A1865" s="129">
        <v>46060.0</v>
      </c>
      <c r="B1865" s="129">
        <v>46011.0</v>
      </c>
      <c r="C1865" s="128">
        <v>2026.0</v>
      </c>
      <c r="D1865" s="128">
        <v>2.0</v>
      </c>
      <c r="E1865" s="128">
        <v>1.0</v>
      </c>
      <c r="F1865" s="128">
        <v>2026.0</v>
      </c>
      <c r="G1865" s="128">
        <v>2.0</v>
      </c>
      <c r="H1865" s="128">
        <v>7.0</v>
      </c>
      <c r="I1865" s="128" t="s">
        <v>159</v>
      </c>
      <c r="J1865" s="99"/>
      <c r="K1865" s="99"/>
      <c r="L1865" s="141" t="str">
        <f>IF(J1865-K1865=0,,IFERROR(K1865-J1865-휴게시간-VLOOKUP(A1865,지정휴게시간,2,FALSE),K1865-J1865-휴게시간))</f>
        <v/>
      </c>
      <c r="M1865" s="142" t="str">
        <f>IFERROR(VLOOKUP(Text(A1865,"m월 d일"),양력휴일,2,FALSE),IFERROR(VLOOKUP(Text(B1865,"m월 d일"),음력휴일,2,FALSE),IFERROR(VLOOKUP(A1865,양력지정휴일,2,FALSE), IFERROR(VLOOKUP(B1865,음력지정휴일,2,FALSE), ""))))</f>
        <v/>
      </c>
      <c r="N1865" s="128"/>
      <c r="O1865" s="128" t="str">
        <f>IFERROR(VLOOKUP(N1865,연차지정일수,2,FALSE),"")</f>
        <v/>
      </c>
      <c r="P1865" s="143"/>
      <c r="Q1865" s="2"/>
    </row>
    <row r="1866">
      <c r="A1866" s="129">
        <v>46061.0</v>
      </c>
      <c r="B1866" s="129">
        <v>46012.0</v>
      </c>
      <c r="C1866" s="128">
        <v>2026.0</v>
      </c>
      <c r="D1866" s="128">
        <v>2.0</v>
      </c>
      <c r="E1866" s="128">
        <v>1.0</v>
      </c>
      <c r="F1866" s="128">
        <v>2026.0</v>
      </c>
      <c r="G1866" s="128">
        <v>2.0</v>
      </c>
      <c r="H1866" s="128">
        <v>8.0</v>
      </c>
      <c r="I1866" s="128" t="s">
        <v>156</v>
      </c>
      <c r="J1866" s="99"/>
      <c r="K1866" s="99"/>
      <c r="L1866" s="141" t="str">
        <f>IF(J1866-K1866=0,,IFERROR(K1866-J1866-휴게시간-VLOOKUP(A1866,지정휴게시간,2,FALSE),K1866-J1866-휴게시간))</f>
        <v/>
      </c>
      <c r="M1866" s="142" t="str">
        <f>IFERROR(VLOOKUP(Text(A1866,"m월 d일"),양력휴일,2,FALSE),IFERROR(VLOOKUP(Text(B1866,"m월 d일"),음력휴일,2,FALSE),IFERROR(VLOOKUP(A1866,양력지정휴일,2,FALSE), IFERROR(VLOOKUP(B1866,음력지정휴일,2,FALSE), ""))))</f>
        <v/>
      </c>
      <c r="N1866" s="128"/>
      <c r="O1866" s="128" t="str">
        <f>IFERROR(VLOOKUP(N1866,연차지정일수,2,FALSE),"")</f>
        <v/>
      </c>
      <c r="P1866" s="143"/>
      <c r="Q1866" s="2"/>
    </row>
    <row r="1867">
      <c r="A1867" s="129">
        <v>46062.0</v>
      </c>
      <c r="B1867" s="129">
        <v>46013.0</v>
      </c>
      <c r="C1867" s="128">
        <v>2026.0</v>
      </c>
      <c r="D1867" s="128">
        <v>2.0</v>
      </c>
      <c r="E1867" s="128">
        <v>2.0</v>
      </c>
      <c r="F1867" s="128">
        <v>2026.0</v>
      </c>
      <c r="G1867" s="128">
        <v>2.0</v>
      </c>
      <c r="H1867" s="128">
        <v>9.0</v>
      </c>
      <c r="I1867" s="128" t="s">
        <v>83</v>
      </c>
      <c r="J1867" s="99"/>
      <c r="K1867" s="99"/>
      <c r="L1867" s="141" t="str">
        <f>IF(J1867-K1867=0,,IFERROR(K1867-J1867-휴게시간-VLOOKUP(A1867,지정휴게시간,2,FALSE),K1867-J1867-휴게시간))</f>
        <v/>
      </c>
      <c r="M1867" s="142" t="str">
        <f>IFERROR(VLOOKUP(Text(A1867,"m월 d일"),양력휴일,2,FALSE),IFERROR(VLOOKUP(Text(B1867,"m월 d일"),음력휴일,2,FALSE),IFERROR(VLOOKUP(A1867,양력지정휴일,2,FALSE), IFERROR(VLOOKUP(B1867,음력지정휴일,2,FALSE), ""))))</f>
        <v/>
      </c>
      <c r="N1867" s="128"/>
      <c r="O1867" s="128" t="str">
        <f>IFERROR(VLOOKUP(N1867,연차지정일수,2,FALSE),"")</f>
        <v/>
      </c>
      <c r="P1867" s="143"/>
      <c r="Q1867" s="2"/>
    </row>
    <row r="1868">
      <c r="A1868" s="129">
        <v>46063.0</v>
      </c>
      <c r="B1868" s="129">
        <v>46014.0</v>
      </c>
      <c r="C1868" s="128">
        <v>2026.0</v>
      </c>
      <c r="D1868" s="128">
        <v>2.0</v>
      </c>
      <c r="E1868" s="128">
        <v>2.0</v>
      </c>
      <c r="F1868" s="128">
        <v>2026.0</v>
      </c>
      <c r="G1868" s="128">
        <v>2.0</v>
      </c>
      <c r="H1868" s="128">
        <v>10.0</v>
      </c>
      <c r="I1868" s="128" t="s">
        <v>160</v>
      </c>
      <c r="J1868" s="99"/>
      <c r="K1868" s="99"/>
      <c r="L1868" s="141" t="str">
        <f>IF(J1868-K1868=0,,IFERROR(K1868-J1868-휴게시간-VLOOKUP(A1868,지정휴게시간,2,FALSE),K1868-J1868-휴게시간))</f>
        <v/>
      </c>
      <c r="M1868" s="142" t="str">
        <f>IFERROR(VLOOKUP(Text(A1868,"m월 d일"),양력휴일,2,FALSE),IFERROR(VLOOKUP(Text(B1868,"m월 d일"),음력휴일,2,FALSE),IFERROR(VLOOKUP(A1868,양력지정휴일,2,FALSE), IFERROR(VLOOKUP(B1868,음력지정휴일,2,FALSE), ""))))</f>
        <v/>
      </c>
      <c r="N1868" s="128"/>
      <c r="O1868" s="128" t="str">
        <f>IFERROR(VLOOKUP(N1868,연차지정일수,2,FALSE),"")</f>
        <v/>
      </c>
      <c r="P1868" s="143"/>
      <c r="Q1868" s="2"/>
    </row>
    <row r="1869">
      <c r="A1869" s="129">
        <v>46064.0</v>
      </c>
      <c r="B1869" s="129">
        <v>46015.0</v>
      </c>
      <c r="C1869" s="128">
        <v>2026.0</v>
      </c>
      <c r="D1869" s="128">
        <v>2.0</v>
      </c>
      <c r="E1869" s="128">
        <v>2.0</v>
      </c>
      <c r="F1869" s="128">
        <v>2026.0</v>
      </c>
      <c r="G1869" s="128">
        <v>2.0</v>
      </c>
      <c r="H1869" s="128">
        <v>11.0</v>
      </c>
      <c r="I1869" s="128" t="s">
        <v>161</v>
      </c>
      <c r="J1869" s="99"/>
      <c r="K1869" s="99"/>
      <c r="L1869" s="141" t="str">
        <f>IF(J1869-K1869=0,,IFERROR(K1869-J1869-휴게시간-VLOOKUP(A1869,지정휴게시간,2,FALSE),K1869-J1869-휴게시간))</f>
        <v/>
      </c>
      <c r="M1869" s="142" t="str">
        <f>IFERROR(VLOOKUP(Text(A1869,"m월 d일"),양력휴일,2,FALSE),IFERROR(VLOOKUP(Text(B1869,"m월 d일"),음력휴일,2,FALSE),IFERROR(VLOOKUP(A1869,양력지정휴일,2,FALSE), IFERROR(VLOOKUP(B1869,음력지정휴일,2,FALSE), ""))))</f>
        <v/>
      </c>
      <c r="N1869" s="128"/>
      <c r="O1869" s="128" t="str">
        <f>IFERROR(VLOOKUP(N1869,연차지정일수,2,FALSE),"")</f>
        <v/>
      </c>
      <c r="P1869" s="143"/>
      <c r="Q1869" s="2"/>
    </row>
    <row r="1870">
      <c r="A1870" s="129">
        <v>46065.0</v>
      </c>
      <c r="B1870" s="129">
        <v>46016.0</v>
      </c>
      <c r="C1870" s="128">
        <v>2026.0</v>
      </c>
      <c r="D1870" s="128">
        <v>2.0</v>
      </c>
      <c r="E1870" s="128">
        <v>2.0</v>
      </c>
      <c r="F1870" s="128">
        <v>2026.0</v>
      </c>
      <c r="G1870" s="128">
        <v>2.0</v>
      </c>
      <c r="H1870" s="128">
        <v>12.0</v>
      </c>
      <c r="I1870" s="128" t="s">
        <v>162</v>
      </c>
      <c r="J1870" s="99"/>
      <c r="K1870" s="99"/>
      <c r="L1870" s="141" t="str">
        <f>IF(J1870-K1870=0,,IFERROR(K1870-J1870-휴게시간-VLOOKUP(A1870,지정휴게시간,2,FALSE),K1870-J1870-휴게시간))</f>
        <v/>
      </c>
      <c r="M1870" s="142" t="str">
        <f>IFERROR(VLOOKUP(Text(A1870,"m월 d일"),양력휴일,2,FALSE),IFERROR(VLOOKUP(Text(B1870,"m월 d일"),음력휴일,2,FALSE),IFERROR(VLOOKUP(A1870,양력지정휴일,2,FALSE), IFERROR(VLOOKUP(B1870,음력지정휴일,2,FALSE), ""))))</f>
        <v/>
      </c>
      <c r="N1870" s="128"/>
      <c r="O1870" s="128" t="str">
        <f>IFERROR(VLOOKUP(N1870,연차지정일수,2,FALSE),"")</f>
        <v/>
      </c>
      <c r="P1870" s="143"/>
      <c r="Q1870" s="2"/>
    </row>
    <row r="1871">
      <c r="A1871" s="129">
        <v>46066.0</v>
      </c>
      <c r="B1871" s="129">
        <v>46017.0</v>
      </c>
      <c r="C1871" s="128">
        <v>2026.0</v>
      </c>
      <c r="D1871" s="128">
        <v>2.0</v>
      </c>
      <c r="E1871" s="128">
        <v>2.0</v>
      </c>
      <c r="F1871" s="128">
        <v>2026.0</v>
      </c>
      <c r="G1871" s="128">
        <v>2.0</v>
      </c>
      <c r="H1871" s="128">
        <v>13.0</v>
      </c>
      <c r="I1871" s="128" t="s">
        <v>158</v>
      </c>
      <c r="J1871" s="99"/>
      <c r="K1871" s="99"/>
      <c r="L1871" s="141" t="str">
        <f>IF(J1871-K1871=0,,IFERROR(K1871-J1871-휴게시간-VLOOKUP(A1871,지정휴게시간,2,FALSE),K1871-J1871-휴게시간))</f>
        <v/>
      </c>
      <c r="M1871" s="142" t="str">
        <f>IFERROR(VLOOKUP(Text(A1871,"m월 d일"),양력휴일,2,FALSE),IFERROR(VLOOKUP(Text(B1871,"m월 d일"),음력휴일,2,FALSE),IFERROR(VLOOKUP(A1871,양력지정휴일,2,FALSE), IFERROR(VLOOKUP(B1871,음력지정휴일,2,FALSE), ""))))</f>
        <v/>
      </c>
      <c r="N1871" s="128"/>
      <c r="O1871" s="128" t="str">
        <f>IFERROR(VLOOKUP(N1871,연차지정일수,2,FALSE),"")</f>
        <v/>
      </c>
      <c r="P1871" s="143"/>
      <c r="Q1871" s="2"/>
    </row>
    <row r="1872">
      <c r="A1872" s="129">
        <v>46067.0</v>
      </c>
      <c r="B1872" s="129">
        <v>46018.0</v>
      </c>
      <c r="C1872" s="128">
        <v>2026.0</v>
      </c>
      <c r="D1872" s="128">
        <v>2.0</v>
      </c>
      <c r="E1872" s="128">
        <v>2.0</v>
      </c>
      <c r="F1872" s="128">
        <v>2026.0</v>
      </c>
      <c r="G1872" s="128">
        <v>2.0</v>
      </c>
      <c r="H1872" s="128">
        <v>14.0</v>
      </c>
      <c r="I1872" s="128" t="s">
        <v>159</v>
      </c>
      <c r="J1872" s="99"/>
      <c r="K1872" s="99"/>
      <c r="L1872" s="141" t="str">
        <f>IF(J1872-K1872=0,,IFERROR(K1872-J1872-휴게시간-VLOOKUP(A1872,지정휴게시간,2,FALSE),K1872-J1872-휴게시간))</f>
        <v/>
      </c>
      <c r="M1872" s="142" t="str">
        <f>IFERROR(VLOOKUP(Text(A1872,"m월 d일"),양력휴일,2,FALSE),IFERROR(VLOOKUP(Text(B1872,"m월 d일"),음력휴일,2,FALSE),IFERROR(VLOOKUP(A1872,양력지정휴일,2,FALSE), IFERROR(VLOOKUP(B1872,음력지정휴일,2,FALSE), ""))))</f>
        <v/>
      </c>
      <c r="N1872" s="128"/>
      <c r="O1872" s="128" t="str">
        <f>IFERROR(VLOOKUP(N1872,연차지정일수,2,FALSE),"")</f>
        <v/>
      </c>
      <c r="P1872" s="143"/>
      <c r="Q1872" s="2"/>
    </row>
    <row r="1873">
      <c r="A1873" s="129">
        <v>46068.0</v>
      </c>
      <c r="B1873" s="129">
        <v>46019.0</v>
      </c>
      <c r="C1873" s="128">
        <v>2026.0</v>
      </c>
      <c r="D1873" s="128">
        <v>2.0</v>
      </c>
      <c r="E1873" s="128">
        <v>2.0</v>
      </c>
      <c r="F1873" s="128">
        <v>2026.0</v>
      </c>
      <c r="G1873" s="128">
        <v>2.0</v>
      </c>
      <c r="H1873" s="128">
        <v>15.0</v>
      </c>
      <c r="I1873" s="128" t="s">
        <v>156</v>
      </c>
      <c r="J1873" s="99"/>
      <c r="K1873" s="99"/>
      <c r="L1873" s="141" t="str">
        <f>IF(J1873-K1873=0,,IFERROR(K1873-J1873-휴게시간-VLOOKUP(A1873,지정휴게시간,2,FALSE),K1873-J1873-휴게시간))</f>
        <v/>
      </c>
      <c r="M1873" s="142" t="str">
        <f>IFERROR(VLOOKUP(Text(A1873,"m월 d일"),양력휴일,2,FALSE),IFERROR(VLOOKUP(Text(B1873,"m월 d일"),음력휴일,2,FALSE),IFERROR(VLOOKUP(A1873,양력지정휴일,2,FALSE), IFERROR(VLOOKUP(B1873,음력지정휴일,2,FALSE), ""))))</f>
        <v/>
      </c>
      <c r="N1873" s="128"/>
      <c r="O1873" s="128" t="str">
        <f>IFERROR(VLOOKUP(N1873,연차지정일수,2,FALSE),"")</f>
        <v/>
      </c>
      <c r="P1873" s="143"/>
      <c r="Q1873" s="2"/>
    </row>
    <row r="1874">
      <c r="A1874" s="129">
        <v>46069.0</v>
      </c>
      <c r="B1874" s="129">
        <v>46020.0</v>
      </c>
      <c r="C1874" s="128">
        <v>2026.0</v>
      </c>
      <c r="D1874" s="128">
        <v>2.0</v>
      </c>
      <c r="E1874" s="128">
        <v>3.0</v>
      </c>
      <c r="F1874" s="128">
        <v>2026.0</v>
      </c>
      <c r="G1874" s="128">
        <v>2.0</v>
      </c>
      <c r="H1874" s="128">
        <v>16.0</v>
      </c>
      <c r="I1874" s="128" t="s">
        <v>83</v>
      </c>
      <c r="J1874" s="99"/>
      <c r="K1874" s="99"/>
      <c r="L1874" s="141" t="str">
        <f>IF(J1874-K1874=0,,IFERROR(K1874-J1874-휴게시간-VLOOKUP(A1874,지정휴게시간,2,FALSE),K1874-J1874-휴게시간))</f>
        <v/>
      </c>
      <c r="M1874" s="142" t="str">
        <f>IFERROR(VLOOKUP(Text(A1874,"m월 d일"),양력휴일,2,FALSE),IFERROR(VLOOKUP(Text(B1874,"m월 d일"),음력휴일,2,FALSE),IFERROR(VLOOKUP(A1874,양력지정휴일,2,FALSE), IFERROR(VLOOKUP(B1874,음력지정휴일,2,FALSE), ""))))</f>
        <v>설날연휴</v>
      </c>
      <c r="N1874" s="128"/>
      <c r="O1874" s="128" t="str">
        <f>IFERROR(VLOOKUP(N1874,연차지정일수,2,FALSE),"")</f>
        <v/>
      </c>
      <c r="P1874" s="143"/>
      <c r="Q1874" s="2"/>
    </row>
    <row r="1875">
      <c r="A1875" s="129">
        <v>46070.0</v>
      </c>
      <c r="B1875" s="129">
        <v>46023.0</v>
      </c>
      <c r="C1875" s="128">
        <v>2026.0</v>
      </c>
      <c r="D1875" s="128">
        <v>2.0</v>
      </c>
      <c r="E1875" s="128">
        <v>3.0</v>
      </c>
      <c r="F1875" s="128">
        <v>2026.0</v>
      </c>
      <c r="G1875" s="128">
        <v>2.0</v>
      </c>
      <c r="H1875" s="128">
        <v>17.0</v>
      </c>
      <c r="I1875" s="128" t="s">
        <v>160</v>
      </c>
      <c r="J1875" s="99"/>
      <c r="K1875" s="99"/>
      <c r="L1875" s="141" t="str">
        <f>IF(J1875-K1875=0,,IFERROR(K1875-J1875-휴게시간-VLOOKUP(A1875,지정휴게시간,2,FALSE),K1875-J1875-휴게시간))</f>
        <v/>
      </c>
      <c r="M1875" s="142" t="str">
        <f>IFERROR(VLOOKUP(Text(A1875,"m월 d일"),양력휴일,2,FALSE),IFERROR(VLOOKUP(Text(B1875,"m월 d일"),음력휴일,2,FALSE),IFERROR(VLOOKUP(A1875,양력지정휴일,2,FALSE), IFERROR(VLOOKUP(B1875,음력지정휴일,2,FALSE), ""))))</f>
        <v>설날연휴</v>
      </c>
      <c r="N1875" s="128"/>
      <c r="O1875" s="128" t="str">
        <f>IFERROR(VLOOKUP(N1875,연차지정일수,2,FALSE),"")</f>
        <v/>
      </c>
      <c r="P1875" s="143"/>
      <c r="Q1875" s="2"/>
    </row>
    <row r="1876">
      <c r="A1876" s="129">
        <v>46071.0</v>
      </c>
      <c r="B1876" s="129">
        <v>46024.0</v>
      </c>
      <c r="C1876" s="128">
        <v>2026.0</v>
      </c>
      <c r="D1876" s="128">
        <v>2.0</v>
      </c>
      <c r="E1876" s="128">
        <v>3.0</v>
      </c>
      <c r="F1876" s="128">
        <v>2026.0</v>
      </c>
      <c r="G1876" s="128">
        <v>2.0</v>
      </c>
      <c r="H1876" s="128">
        <v>18.0</v>
      </c>
      <c r="I1876" s="128" t="s">
        <v>161</v>
      </c>
      <c r="J1876" s="99"/>
      <c r="K1876" s="99"/>
      <c r="L1876" s="141" t="str">
        <f>IF(J1876-K1876=0,,IFERROR(K1876-J1876-휴게시간-VLOOKUP(A1876,지정휴게시간,2,FALSE),K1876-J1876-휴게시간))</f>
        <v/>
      </c>
      <c r="M1876" s="142" t="str">
        <f>IFERROR(VLOOKUP(Text(A1876,"m월 d일"),양력휴일,2,FALSE),IFERROR(VLOOKUP(Text(B1876,"m월 d일"),음력휴일,2,FALSE),IFERROR(VLOOKUP(A1876,양력지정휴일,2,FALSE), IFERROR(VLOOKUP(B1876,음력지정휴일,2,FALSE), ""))))</f>
        <v>설날연휴</v>
      </c>
      <c r="N1876" s="128"/>
      <c r="O1876" s="128" t="str">
        <f>IFERROR(VLOOKUP(N1876,연차지정일수,2,FALSE),"")</f>
        <v/>
      </c>
      <c r="P1876" s="143"/>
      <c r="Q1876" s="2"/>
    </row>
    <row r="1877">
      <c r="A1877" s="129">
        <v>46072.0</v>
      </c>
      <c r="B1877" s="129">
        <v>46025.0</v>
      </c>
      <c r="C1877" s="128">
        <v>2026.0</v>
      </c>
      <c r="D1877" s="128">
        <v>2.0</v>
      </c>
      <c r="E1877" s="128">
        <v>3.0</v>
      </c>
      <c r="F1877" s="128">
        <v>2026.0</v>
      </c>
      <c r="G1877" s="128">
        <v>2.0</v>
      </c>
      <c r="H1877" s="128">
        <v>19.0</v>
      </c>
      <c r="I1877" s="128" t="s">
        <v>162</v>
      </c>
      <c r="J1877" s="99"/>
      <c r="K1877" s="99"/>
      <c r="L1877" s="141" t="str">
        <f>IF(J1877-K1877=0,,IFERROR(K1877-J1877-휴게시간-VLOOKUP(A1877,지정휴게시간,2,FALSE),K1877-J1877-휴게시간))</f>
        <v/>
      </c>
      <c r="M1877" s="142" t="str">
        <f>IFERROR(VLOOKUP(Text(A1877,"m월 d일"),양력휴일,2,FALSE),IFERROR(VLOOKUP(Text(B1877,"m월 d일"),음력휴일,2,FALSE),IFERROR(VLOOKUP(A1877,양력지정휴일,2,FALSE), IFERROR(VLOOKUP(B1877,음력지정휴일,2,FALSE), ""))))</f>
        <v/>
      </c>
      <c r="N1877" s="128"/>
      <c r="O1877" s="128" t="str">
        <f>IFERROR(VLOOKUP(N1877,연차지정일수,2,FALSE),"")</f>
        <v/>
      </c>
      <c r="P1877" s="143"/>
      <c r="Q1877" s="2"/>
    </row>
    <row r="1878">
      <c r="A1878" s="129">
        <v>46073.0</v>
      </c>
      <c r="B1878" s="129">
        <v>46026.0</v>
      </c>
      <c r="C1878" s="128">
        <v>2026.0</v>
      </c>
      <c r="D1878" s="128">
        <v>2.0</v>
      </c>
      <c r="E1878" s="128">
        <v>3.0</v>
      </c>
      <c r="F1878" s="128">
        <v>2026.0</v>
      </c>
      <c r="G1878" s="128">
        <v>2.0</v>
      </c>
      <c r="H1878" s="128">
        <v>20.0</v>
      </c>
      <c r="I1878" s="128" t="s">
        <v>158</v>
      </c>
      <c r="J1878" s="99"/>
      <c r="K1878" s="99"/>
      <c r="L1878" s="141" t="str">
        <f>IF(J1878-K1878=0,,IFERROR(K1878-J1878-휴게시간-VLOOKUP(A1878,지정휴게시간,2,FALSE),K1878-J1878-휴게시간))</f>
        <v/>
      </c>
      <c r="M1878" s="142" t="str">
        <f>IFERROR(VLOOKUP(Text(A1878,"m월 d일"),양력휴일,2,FALSE),IFERROR(VLOOKUP(Text(B1878,"m월 d일"),음력휴일,2,FALSE),IFERROR(VLOOKUP(A1878,양력지정휴일,2,FALSE), IFERROR(VLOOKUP(B1878,음력지정휴일,2,FALSE), ""))))</f>
        <v/>
      </c>
      <c r="N1878" s="128"/>
      <c r="O1878" s="128" t="str">
        <f>IFERROR(VLOOKUP(N1878,연차지정일수,2,FALSE),"")</f>
        <v/>
      </c>
      <c r="P1878" s="143"/>
      <c r="Q1878" s="2"/>
    </row>
    <row r="1879">
      <c r="A1879" s="129">
        <v>46074.0</v>
      </c>
      <c r="B1879" s="129">
        <v>46027.0</v>
      </c>
      <c r="C1879" s="128">
        <v>2026.0</v>
      </c>
      <c r="D1879" s="128">
        <v>2.0</v>
      </c>
      <c r="E1879" s="128">
        <v>3.0</v>
      </c>
      <c r="F1879" s="128">
        <v>2026.0</v>
      </c>
      <c r="G1879" s="128">
        <v>2.0</v>
      </c>
      <c r="H1879" s="128">
        <v>21.0</v>
      </c>
      <c r="I1879" s="128" t="s">
        <v>159</v>
      </c>
      <c r="J1879" s="99"/>
      <c r="K1879" s="99"/>
      <c r="L1879" s="141" t="str">
        <f>IF(J1879-K1879=0,,IFERROR(K1879-J1879-휴게시간-VLOOKUP(A1879,지정휴게시간,2,FALSE),K1879-J1879-휴게시간))</f>
        <v/>
      </c>
      <c r="M1879" s="142" t="str">
        <f>IFERROR(VLOOKUP(Text(A1879,"m월 d일"),양력휴일,2,FALSE),IFERROR(VLOOKUP(Text(B1879,"m월 d일"),음력휴일,2,FALSE),IFERROR(VLOOKUP(A1879,양력지정휴일,2,FALSE), IFERROR(VLOOKUP(B1879,음력지정휴일,2,FALSE), ""))))</f>
        <v/>
      </c>
      <c r="N1879" s="128"/>
      <c r="O1879" s="128" t="str">
        <f>IFERROR(VLOOKUP(N1879,연차지정일수,2,FALSE),"")</f>
        <v/>
      </c>
      <c r="P1879" s="143"/>
      <c r="Q1879" s="2"/>
    </row>
    <row r="1880">
      <c r="A1880" s="129">
        <v>46075.0</v>
      </c>
      <c r="B1880" s="129">
        <v>46028.0</v>
      </c>
      <c r="C1880" s="128">
        <v>2026.0</v>
      </c>
      <c r="D1880" s="128">
        <v>2.0</v>
      </c>
      <c r="E1880" s="128">
        <v>3.0</v>
      </c>
      <c r="F1880" s="128">
        <v>2026.0</v>
      </c>
      <c r="G1880" s="128">
        <v>2.0</v>
      </c>
      <c r="H1880" s="128">
        <v>22.0</v>
      </c>
      <c r="I1880" s="128" t="s">
        <v>156</v>
      </c>
      <c r="J1880" s="99"/>
      <c r="K1880" s="99"/>
      <c r="L1880" s="141" t="str">
        <f>IF(J1880-K1880=0,,IFERROR(K1880-J1880-휴게시간-VLOOKUP(A1880,지정휴게시간,2,FALSE),K1880-J1880-휴게시간))</f>
        <v/>
      </c>
      <c r="M1880" s="142" t="str">
        <f>IFERROR(VLOOKUP(Text(A1880,"m월 d일"),양력휴일,2,FALSE),IFERROR(VLOOKUP(Text(B1880,"m월 d일"),음력휴일,2,FALSE),IFERROR(VLOOKUP(A1880,양력지정휴일,2,FALSE), IFERROR(VLOOKUP(B1880,음력지정휴일,2,FALSE), ""))))</f>
        <v/>
      </c>
      <c r="N1880" s="128"/>
      <c r="O1880" s="128" t="str">
        <f>IFERROR(VLOOKUP(N1880,연차지정일수,2,FALSE),"")</f>
        <v/>
      </c>
      <c r="P1880" s="143"/>
      <c r="Q1880" s="2"/>
    </row>
    <row r="1881">
      <c r="A1881" s="129">
        <v>46076.0</v>
      </c>
      <c r="B1881" s="129">
        <v>46029.0</v>
      </c>
      <c r="C1881" s="128">
        <v>2026.0</v>
      </c>
      <c r="D1881" s="128">
        <v>2.0</v>
      </c>
      <c r="E1881" s="128">
        <v>4.0</v>
      </c>
      <c r="F1881" s="128">
        <v>2026.0</v>
      </c>
      <c r="G1881" s="128">
        <v>2.0</v>
      </c>
      <c r="H1881" s="128">
        <v>23.0</v>
      </c>
      <c r="I1881" s="128" t="s">
        <v>83</v>
      </c>
      <c r="J1881" s="99"/>
      <c r="K1881" s="99"/>
      <c r="L1881" s="141" t="str">
        <f>IF(J1881-K1881=0,,IFERROR(K1881-J1881-휴게시간-VLOOKUP(A1881,지정휴게시간,2,FALSE),K1881-J1881-휴게시간))</f>
        <v/>
      </c>
      <c r="M1881" s="142" t="str">
        <f>IFERROR(VLOOKUP(Text(A1881,"m월 d일"),양력휴일,2,FALSE),IFERROR(VLOOKUP(Text(B1881,"m월 d일"),음력휴일,2,FALSE),IFERROR(VLOOKUP(A1881,양력지정휴일,2,FALSE), IFERROR(VLOOKUP(B1881,음력지정휴일,2,FALSE), ""))))</f>
        <v/>
      </c>
      <c r="N1881" s="128"/>
      <c r="O1881" s="128" t="str">
        <f>IFERROR(VLOOKUP(N1881,연차지정일수,2,FALSE),"")</f>
        <v/>
      </c>
      <c r="P1881" s="143"/>
      <c r="Q1881" s="2"/>
    </row>
    <row r="1882">
      <c r="A1882" s="129">
        <v>46077.0</v>
      </c>
      <c r="B1882" s="129">
        <v>46030.0</v>
      </c>
      <c r="C1882" s="128">
        <v>2026.0</v>
      </c>
      <c r="D1882" s="128">
        <v>2.0</v>
      </c>
      <c r="E1882" s="128">
        <v>4.0</v>
      </c>
      <c r="F1882" s="128">
        <v>2026.0</v>
      </c>
      <c r="G1882" s="128">
        <v>2.0</v>
      </c>
      <c r="H1882" s="128">
        <v>24.0</v>
      </c>
      <c r="I1882" s="128" t="s">
        <v>160</v>
      </c>
      <c r="J1882" s="99"/>
      <c r="K1882" s="99"/>
      <c r="L1882" s="141" t="str">
        <f>IF(J1882-K1882=0,,IFERROR(K1882-J1882-휴게시간-VLOOKUP(A1882,지정휴게시간,2,FALSE),K1882-J1882-휴게시간))</f>
        <v/>
      </c>
      <c r="M1882" s="142" t="str">
        <f>IFERROR(VLOOKUP(Text(A1882,"m월 d일"),양력휴일,2,FALSE),IFERROR(VLOOKUP(Text(B1882,"m월 d일"),음력휴일,2,FALSE),IFERROR(VLOOKUP(A1882,양력지정휴일,2,FALSE), IFERROR(VLOOKUP(B1882,음력지정휴일,2,FALSE), ""))))</f>
        <v/>
      </c>
      <c r="N1882" s="128"/>
      <c r="O1882" s="128" t="str">
        <f>IFERROR(VLOOKUP(N1882,연차지정일수,2,FALSE),"")</f>
        <v/>
      </c>
      <c r="P1882" s="143"/>
      <c r="Q1882" s="2"/>
    </row>
    <row r="1883">
      <c r="A1883" s="129">
        <v>46078.0</v>
      </c>
      <c r="B1883" s="129">
        <v>46031.0</v>
      </c>
      <c r="C1883" s="128">
        <v>2026.0</v>
      </c>
      <c r="D1883" s="128">
        <v>2.0</v>
      </c>
      <c r="E1883" s="128">
        <v>4.0</v>
      </c>
      <c r="F1883" s="128">
        <v>2026.0</v>
      </c>
      <c r="G1883" s="128">
        <v>2.0</v>
      </c>
      <c r="H1883" s="128">
        <v>25.0</v>
      </c>
      <c r="I1883" s="128" t="s">
        <v>161</v>
      </c>
      <c r="J1883" s="99"/>
      <c r="K1883" s="99"/>
      <c r="L1883" s="141" t="str">
        <f>IF(J1883-K1883=0,,IFERROR(K1883-J1883-휴게시간-VLOOKUP(A1883,지정휴게시간,2,FALSE),K1883-J1883-휴게시간))</f>
        <v/>
      </c>
      <c r="M1883" s="142" t="str">
        <f>IFERROR(VLOOKUP(Text(A1883,"m월 d일"),양력휴일,2,FALSE),IFERROR(VLOOKUP(Text(B1883,"m월 d일"),음력휴일,2,FALSE),IFERROR(VLOOKUP(A1883,양력지정휴일,2,FALSE), IFERROR(VLOOKUP(B1883,음력지정휴일,2,FALSE), ""))))</f>
        <v/>
      </c>
      <c r="N1883" s="128"/>
      <c r="O1883" s="128" t="str">
        <f>IFERROR(VLOOKUP(N1883,연차지정일수,2,FALSE),"")</f>
        <v/>
      </c>
      <c r="P1883" s="143"/>
      <c r="Q1883" s="2"/>
    </row>
    <row r="1884">
      <c r="A1884" s="129">
        <v>46079.0</v>
      </c>
      <c r="B1884" s="129">
        <v>46032.0</v>
      </c>
      <c r="C1884" s="128">
        <v>2026.0</v>
      </c>
      <c r="D1884" s="128">
        <v>2.0</v>
      </c>
      <c r="E1884" s="128">
        <v>4.0</v>
      </c>
      <c r="F1884" s="128">
        <v>2026.0</v>
      </c>
      <c r="G1884" s="128">
        <v>2.0</v>
      </c>
      <c r="H1884" s="128">
        <v>26.0</v>
      </c>
      <c r="I1884" s="128" t="s">
        <v>162</v>
      </c>
      <c r="J1884" s="99"/>
      <c r="K1884" s="99"/>
      <c r="L1884" s="141" t="str">
        <f>IF(J1884-K1884=0,,IFERROR(K1884-J1884-휴게시간-VLOOKUP(A1884,지정휴게시간,2,FALSE),K1884-J1884-휴게시간))</f>
        <v/>
      </c>
      <c r="M1884" s="142" t="str">
        <f>IFERROR(VLOOKUP(Text(A1884,"m월 d일"),양력휴일,2,FALSE),IFERROR(VLOOKUP(Text(B1884,"m월 d일"),음력휴일,2,FALSE),IFERROR(VLOOKUP(A1884,양력지정휴일,2,FALSE), IFERROR(VLOOKUP(B1884,음력지정휴일,2,FALSE), ""))))</f>
        <v/>
      </c>
      <c r="N1884" s="128"/>
      <c r="O1884" s="128" t="str">
        <f>IFERROR(VLOOKUP(N1884,연차지정일수,2,FALSE),"")</f>
        <v/>
      </c>
      <c r="P1884" s="143"/>
      <c r="Q1884" s="2"/>
    </row>
    <row r="1885">
      <c r="A1885" s="129">
        <v>46080.0</v>
      </c>
      <c r="B1885" s="129">
        <v>46033.0</v>
      </c>
      <c r="C1885" s="128">
        <v>2026.0</v>
      </c>
      <c r="D1885" s="128">
        <v>2.0</v>
      </c>
      <c r="E1885" s="128">
        <v>4.0</v>
      </c>
      <c r="F1885" s="128">
        <v>2026.0</v>
      </c>
      <c r="G1885" s="128">
        <v>2.0</v>
      </c>
      <c r="H1885" s="128">
        <v>27.0</v>
      </c>
      <c r="I1885" s="128" t="s">
        <v>158</v>
      </c>
      <c r="J1885" s="99"/>
      <c r="K1885" s="99"/>
      <c r="L1885" s="141" t="str">
        <f>IF(J1885-K1885=0,,IFERROR(K1885-J1885-휴게시간-VLOOKUP(A1885,지정휴게시간,2,FALSE),K1885-J1885-휴게시간))</f>
        <v/>
      </c>
      <c r="M1885" s="142" t="str">
        <f>IFERROR(VLOOKUP(Text(A1885,"m월 d일"),양력휴일,2,FALSE),IFERROR(VLOOKUP(Text(B1885,"m월 d일"),음력휴일,2,FALSE),IFERROR(VLOOKUP(A1885,양력지정휴일,2,FALSE), IFERROR(VLOOKUP(B1885,음력지정휴일,2,FALSE), ""))))</f>
        <v/>
      </c>
      <c r="N1885" s="128"/>
      <c r="O1885" s="128" t="str">
        <f>IFERROR(VLOOKUP(N1885,연차지정일수,2,FALSE),"")</f>
        <v/>
      </c>
      <c r="P1885" s="143"/>
      <c r="Q1885" s="2"/>
    </row>
    <row r="1886">
      <c r="A1886" s="129">
        <v>46081.0</v>
      </c>
      <c r="B1886" s="129">
        <v>46034.0</v>
      </c>
      <c r="C1886" s="128">
        <v>2026.0</v>
      </c>
      <c r="D1886" s="128">
        <v>2.0</v>
      </c>
      <c r="E1886" s="128">
        <v>4.0</v>
      </c>
      <c r="F1886" s="128">
        <v>2026.0</v>
      </c>
      <c r="G1886" s="128">
        <v>2.0</v>
      </c>
      <c r="H1886" s="128">
        <v>28.0</v>
      </c>
      <c r="I1886" s="128" t="s">
        <v>159</v>
      </c>
      <c r="J1886" s="99"/>
      <c r="K1886" s="99"/>
      <c r="L1886" s="141" t="str">
        <f>IF(J1886-K1886=0,,IFERROR(K1886-J1886-휴게시간-VLOOKUP(A1886,지정휴게시간,2,FALSE),K1886-J1886-휴게시간))</f>
        <v/>
      </c>
      <c r="M1886" s="142" t="str">
        <f>IFERROR(VLOOKUP(Text(A1886,"m월 d일"),양력휴일,2,FALSE),IFERROR(VLOOKUP(Text(B1886,"m월 d일"),음력휴일,2,FALSE),IFERROR(VLOOKUP(A1886,양력지정휴일,2,FALSE), IFERROR(VLOOKUP(B1886,음력지정휴일,2,FALSE), ""))))</f>
        <v/>
      </c>
      <c r="N1886" s="128"/>
      <c r="O1886" s="128" t="str">
        <f>IFERROR(VLOOKUP(N1886,연차지정일수,2,FALSE),"")</f>
        <v/>
      </c>
      <c r="P1886" s="143"/>
      <c r="Q1886" s="2"/>
    </row>
    <row r="1887">
      <c r="A1887" s="129">
        <v>46082.0</v>
      </c>
      <c r="B1887" s="129">
        <v>46035.0</v>
      </c>
      <c r="C1887" s="128">
        <v>2026.0</v>
      </c>
      <c r="D1887" s="128">
        <v>2.0</v>
      </c>
      <c r="E1887" s="128">
        <v>4.0</v>
      </c>
      <c r="F1887" s="128">
        <v>2026.0</v>
      </c>
      <c r="G1887" s="128">
        <v>3.0</v>
      </c>
      <c r="H1887" s="128">
        <v>1.0</v>
      </c>
      <c r="I1887" s="128" t="s">
        <v>156</v>
      </c>
      <c r="J1887" s="99"/>
      <c r="K1887" s="99"/>
      <c r="L1887" s="141" t="str">
        <f>IF(J1887-K1887=0,,IFERROR(K1887-J1887-휴게시간-VLOOKUP(A1887,지정휴게시간,2,FALSE),K1887-J1887-휴게시간))</f>
        <v/>
      </c>
      <c r="M1887" s="142" t="str">
        <f>IFERROR(VLOOKUP(Text(A1887,"m월 d일"),양력휴일,2,FALSE),IFERROR(VLOOKUP(Text(B1887,"m월 d일"),음력휴일,2,FALSE),IFERROR(VLOOKUP(A1887,양력지정휴일,2,FALSE), IFERROR(VLOOKUP(B1887,음력지정휴일,2,FALSE), ""))))</f>
        <v>삼일절</v>
      </c>
      <c r="N1887" s="128"/>
      <c r="O1887" s="128" t="str">
        <f>IFERROR(VLOOKUP(N1887,연차지정일수,2,FALSE),"")</f>
        <v/>
      </c>
      <c r="P1887" s="143"/>
      <c r="Q1887" s="2"/>
    </row>
    <row r="1888">
      <c r="A1888" s="129">
        <v>46083.0</v>
      </c>
      <c r="B1888" s="129">
        <v>46036.0</v>
      </c>
      <c r="C1888" s="128">
        <v>2026.0</v>
      </c>
      <c r="D1888" s="128">
        <v>3.0</v>
      </c>
      <c r="E1888" s="128">
        <v>1.0</v>
      </c>
      <c r="F1888" s="128">
        <v>2026.0</v>
      </c>
      <c r="G1888" s="128">
        <v>3.0</v>
      </c>
      <c r="H1888" s="128">
        <v>2.0</v>
      </c>
      <c r="I1888" s="128" t="s">
        <v>83</v>
      </c>
      <c r="J1888" s="99"/>
      <c r="K1888" s="99"/>
      <c r="L1888" s="141" t="str">
        <f>IF(J1888-K1888=0,,IFERROR(K1888-J1888-휴게시간-VLOOKUP(A1888,지정휴게시간,2,FALSE),K1888-J1888-휴게시간))</f>
        <v/>
      </c>
      <c r="M1888" s="142" t="str">
        <f>IFERROR(VLOOKUP(Text(A1888,"m월 d일"),양력휴일,2,FALSE),IFERROR(VLOOKUP(Text(B1888,"m월 d일"),음력휴일,2,FALSE),IFERROR(VLOOKUP(A1888,양력지정휴일,2,FALSE), IFERROR(VLOOKUP(B1888,음력지정휴일,2,FALSE), ""))))</f>
        <v/>
      </c>
      <c r="N1888" s="128"/>
      <c r="O1888" s="128" t="str">
        <f>IFERROR(VLOOKUP(N1888,연차지정일수,2,FALSE),"")</f>
        <v/>
      </c>
      <c r="P1888" s="143"/>
      <c r="Q1888" s="2"/>
    </row>
    <row r="1889">
      <c r="A1889" s="129">
        <v>46084.0</v>
      </c>
      <c r="B1889" s="129">
        <v>46037.0</v>
      </c>
      <c r="C1889" s="128">
        <v>2026.0</v>
      </c>
      <c r="D1889" s="128">
        <v>3.0</v>
      </c>
      <c r="E1889" s="128">
        <v>1.0</v>
      </c>
      <c r="F1889" s="128">
        <v>2026.0</v>
      </c>
      <c r="G1889" s="128">
        <v>3.0</v>
      </c>
      <c r="H1889" s="128">
        <v>3.0</v>
      </c>
      <c r="I1889" s="128" t="s">
        <v>160</v>
      </c>
      <c r="J1889" s="99"/>
      <c r="K1889" s="99"/>
      <c r="L1889" s="141" t="str">
        <f>IF(J1889-K1889=0,,IFERROR(K1889-J1889-휴게시간-VLOOKUP(A1889,지정휴게시간,2,FALSE),K1889-J1889-휴게시간))</f>
        <v/>
      </c>
      <c r="M1889" s="142" t="str">
        <f>IFERROR(VLOOKUP(Text(A1889,"m월 d일"),양력휴일,2,FALSE),IFERROR(VLOOKUP(Text(B1889,"m월 d일"),음력휴일,2,FALSE),IFERROR(VLOOKUP(A1889,양력지정휴일,2,FALSE), IFERROR(VLOOKUP(B1889,음력지정휴일,2,FALSE), ""))))</f>
        <v/>
      </c>
      <c r="N1889" s="128"/>
      <c r="O1889" s="128" t="str">
        <f>IFERROR(VLOOKUP(N1889,연차지정일수,2,FALSE),"")</f>
        <v/>
      </c>
      <c r="P1889" s="143"/>
      <c r="Q1889" s="2"/>
    </row>
    <row r="1890">
      <c r="A1890" s="129">
        <v>46085.0</v>
      </c>
      <c r="B1890" s="129">
        <v>46038.0</v>
      </c>
      <c r="C1890" s="128">
        <v>2026.0</v>
      </c>
      <c r="D1890" s="128">
        <v>3.0</v>
      </c>
      <c r="E1890" s="128">
        <v>1.0</v>
      </c>
      <c r="F1890" s="128">
        <v>2026.0</v>
      </c>
      <c r="G1890" s="128">
        <v>3.0</v>
      </c>
      <c r="H1890" s="128">
        <v>4.0</v>
      </c>
      <c r="I1890" s="128" t="s">
        <v>161</v>
      </c>
      <c r="J1890" s="99"/>
      <c r="K1890" s="99"/>
      <c r="L1890" s="141" t="str">
        <f>IF(J1890-K1890=0,,IFERROR(K1890-J1890-휴게시간-VLOOKUP(A1890,지정휴게시간,2,FALSE),K1890-J1890-휴게시간))</f>
        <v/>
      </c>
      <c r="M1890" s="142" t="str">
        <f>IFERROR(VLOOKUP(Text(A1890,"m월 d일"),양력휴일,2,FALSE),IFERROR(VLOOKUP(Text(B1890,"m월 d일"),음력휴일,2,FALSE),IFERROR(VLOOKUP(A1890,양력지정휴일,2,FALSE), IFERROR(VLOOKUP(B1890,음력지정휴일,2,FALSE), ""))))</f>
        <v/>
      </c>
      <c r="N1890" s="128"/>
      <c r="O1890" s="128" t="str">
        <f>IFERROR(VLOOKUP(N1890,연차지정일수,2,FALSE),"")</f>
        <v/>
      </c>
      <c r="P1890" s="143"/>
      <c r="Q1890" s="2"/>
    </row>
    <row r="1891">
      <c r="A1891" s="129">
        <v>46086.0</v>
      </c>
      <c r="B1891" s="129">
        <v>46039.0</v>
      </c>
      <c r="C1891" s="128">
        <v>2026.0</v>
      </c>
      <c r="D1891" s="128">
        <v>3.0</v>
      </c>
      <c r="E1891" s="128">
        <v>1.0</v>
      </c>
      <c r="F1891" s="128">
        <v>2026.0</v>
      </c>
      <c r="G1891" s="128">
        <v>3.0</v>
      </c>
      <c r="H1891" s="128">
        <v>5.0</v>
      </c>
      <c r="I1891" s="128" t="s">
        <v>162</v>
      </c>
      <c r="J1891" s="99"/>
      <c r="K1891" s="99"/>
      <c r="L1891" s="141" t="str">
        <f>IF(J1891-K1891=0,,IFERROR(K1891-J1891-휴게시간-VLOOKUP(A1891,지정휴게시간,2,FALSE),K1891-J1891-휴게시간))</f>
        <v/>
      </c>
      <c r="M1891" s="142" t="str">
        <f>IFERROR(VLOOKUP(Text(A1891,"m월 d일"),양력휴일,2,FALSE),IFERROR(VLOOKUP(Text(B1891,"m월 d일"),음력휴일,2,FALSE),IFERROR(VLOOKUP(A1891,양력지정휴일,2,FALSE), IFERROR(VLOOKUP(B1891,음력지정휴일,2,FALSE), ""))))</f>
        <v/>
      </c>
      <c r="N1891" s="128"/>
      <c r="O1891" s="128" t="str">
        <f>IFERROR(VLOOKUP(N1891,연차지정일수,2,FALSE),"")</f>
        <v/>
      </c>
      <c r="P1891" s="143"/>
      <c r="Q1891" s="2"/>
    </row>
    <row r="1892">
      <c r="A1892" s="129">
        <v>46087.0</v>
      </c>
      <c r="B1892" s="129">
        <v>46040.0</v>
      </c>
      <c r="C1892" s="128">
        <v>2026.0</v>
      </c>
      <c r="D1892" s="128">
        <v>3.0</v>
      </c>
      <c r="E1892" s="128">
        <v>1.0</v>
      </c>
      <c r="F1892" s="128">
        <v>2026.0</v>
      </c>
      <c r="G1892" s="128">
        <v>3.0</v>
      </c>
      <c r="H1892" s="128">
        <v>6.0</v>
      </c>
      <c r="I1892" s="128" t="s">
        <v>158</v>
      </c>
      <c r="J1892" s="99"/>
      <c r="K1892" s="99"/>
      <c r="L1892" s="141" t="str">
        <f>IF(J1892-K1892=0,,IFERROR(K1892-J1892-휴게시간-VLOOKUP(A1892,지정휴게시간,2,FALSE),K1892-J1892-휴게시간))</f>
        <v/>
      </c>
      <c r="M1892" s="142" t="str">
        <f>IFERROR(VLOOKUP(Text(A1892,"m월 d일"),양력휴일,2,FALSE),IFERROR(VLOOKUP(Text(B1892,"m월 d일"),음력휴일,2,FALSE),IFERROR(VLOOKUP(A1892,양력지정휴일,2,FALSE), IFERROR(VLOOKUP(B1892,음력지정휴일,2,FALSE), ""))))</f>
        <v/>
      </c>
      <c r="N1892" s="128"/>
      <c r="O1892" s="128" t="str">
        <f>IFERROR(VLOOKUP(N1892,연차지정일수,2,FALSE),"")</f>
        <v/>
      </c>
      <c r="P1892" s="143"/>
      <c r="Q1892" s="2"/>
    </row>
    <row r="1893">
      <c r="A1893" s="129">
        <v>46088.0</v>
      </c>
      <c r="B1893" s="129">
        <v>46041.0</v>
      </c>
      <c r="C1893" s="128">
        <v>2026.0</v>
      </c>
      <c r="D1893" s="128">
        <v>3.0</v>
      </c>
      <c r="E1893" s="128">
        <v>1.0</v>
      </c>
      <c r="F1893" s="128">
        <v>2026.0</v>
      </c>
      <c r="G1893" s="128">
        <v>3.0</v>
      </c>
      <c r="H1893" s="128">
        <v>7.0</v>
      </c>
      <c r="I1893" s="128" t="s">
        <v>159</v>
      </c>
      <c r="J1893" s="99"/>
      <c r="K1893" s="99"/>
      <c r="L1893" s="141" t="str">
        <f>IF(J1893-K1893=0,,IFERROR(K1893-J1893-휴게시간-VLOOKUP(A1893,지정휴게시간,2,FALSE),K1893-J1893-휴게시간))</f>
        <v/>
      </c>
      <c r="M1893" s="142" t="str">
        <f>IFERROR(VLOOKUP(Text(A1893,"m월 d일"),양력휴일,2,FALSE),IFERROR(VLOOKUP(Text(B1893,"m월 d일"),음력휴일,2,FALSE),IFERROR(VLOOKUP(A1893,양력지정휴일,2,FALSE), IFERROR(VLOOKUP(B1893,음력지정휴일,2,FALSE), ""))))</f>
        <v/>
      </c>
      <c r="N1893" s="128"/>
      <c r="O1893" s="128" t="str">
        <f>IFERROR(VLOOKUP(N1893,연차지정일수,2,FALSE),"")</f>
        <v/>
      </c>
      <c r="P1893" s="143"/>
      <c r="Q1893" s="2"/>
    </row>
    <row r="1894">
      <c r="A1894" s="129">
        <v>46089.0</v>
      </c>
      <c r="B1894" s="129">
        <v>46042.0</v>
      </c>
      <c r="C1894" s="128">
        <v>2026.0</v>
      </c>
      <c r="D1894" s="128">
        <v>3.0</v>
      </c>
      <c r="E1894" s="128">
        <v>1.0</v>
      </c>
      <c r="F1894" s="128">
        <v>2026.0</v>
      </c>
      <c r="G1894" s="128">
        <v>3.0</v>
      </c>
      <c r="H1894" s="128">
        <v>8.0</v>
      </c>
      <c r="I1894" s="128" t="s">
        <v>156</v>
      </c>
      <c r="J1894" s="99"/>
      <c r="K1894" s="99"/>
      <c r="L1894" s="141" t="str">
        <f>IF(J1894-K1894=0,,IFERROR(K1894-J1894-휴게시간-VLOOKUP(A1894,지정휴게시간,2,FALSE),K1894-J1894-휴게시간))</f>
        <v/>
      </c>
      <c r="M1894" s="142" t="str">
        <f>IFERROR(VLOOKUP(Text(A1894,"m월 d일"),양력휴일,2,FALSE),IFERROR(VLOOKUP(Text(B1894,"m월 d일"),음력휴일,2,FALSE),IFERROR(VLOOKUP(A1894,양력지정휴일,2,FALSE), IFERROR(VLOOKUP(B1894,음력지정휴일,2,FALSE), ""))))</f>
        <v/>
      </c>
      <c r="N1894" s="128"/>
      <c r="O1894" s="128" t="str">
        <f>IFERROR(VLOOKUP(N1894,연차지정일수,2,FALSE),"")</f>
        <v/>
      </c>
      <c r="P1894" s="143"/>
      <c r="Q1894" s="2"/>
    </row>
    <row r="1895">
      <c r="A1895" s="129">
        <v>46090.0</v>
      </c>
      <c r="B1895" s="129">
        <v>46043.0</v>
      </c>
      <c r="C1895" s="128">
        <v>2026.0</v>
      </c>
      <c r="D1895" s="128">
        <v>3.0</v>
      </c>
      <c r="E1895" s="128">
        <v>2.0</v>
      </c>
      <c r="F1895" s="128">
        <v>2026.0</v>
      </c>
      <c r="G1895" s="128">
        <v>3.0</v>
      </c>
      <c r="H1895" s="128">
        <v>9.0</v>
      </c>
      <c r="I1895" s="128" t="s">
        <v>83</v>
      </c>
      <c r="J1895" s="99"/>
      <c r="K1895" s="99"/>
      <c r="L1895" s="141" t="str">
        <f>IF(J1895-K1895=0,,IFERROR(K1895-J1895-휴게시간-VLOOKUP(A1895,지정휴게시간,2,FALSE),K1895-J1895-휴게시간))</f>
        <v/>
      </c>
      <c r="M1895" s="142" t="str">
        <f>IFERROR(VLOOKUP(Text(A1895,"m월 d일"),양력휴일,2,FALSE),IFERROR(VLOOKUP(Text(B1895,"m월 d일"),음력휴일,2,FALSE),IFERROR(VLOOKUP(A1895,양력지정휴일,2,FALSE), IFERROR(VLOOKUP(B1895,음력지정휴일,2,FALSE), ""))))</f>
        <v/>
      </c>
      <c r="N1895" s="128"/>
      <c r="O1895" s="128" t="str">
        <f>IFERROR(VLOOKUP(N1895,연차지정일수,2,FALSE),"")</f>
        <v/>
      </c>
      <c r="P1895" s="143"/>
      <c r="Q1895" s="2"/>
    </row>
    <row r="1896">
      <c r="A1896" s="129">
        <v>46091.0</v>
      </c>
      <c r="B1896" s="129">
        <v>46044.0</v>
      </c>
      <c r="C1896" s="128">
        <v>2026.0</v>
      </c>
      <c r="D1896" s="128">
        <v>3.0</v>
      </c>
      <c r="E1896" s="128">
        <v>2.0</v>
      </c>
      <c r="F1896" s="128">
        <v>2026.0</v>
      </c>
      <c r="G1896" s="128">
        <v>3.0</v>
      </c>
      <c r="H1896" s="128">
        <v>10.0</v>
      </c>
      <c r="I1896" s="128" t="s">
        <v>160</v>
      </c>
      <c r="J1896" s="99"/>
      <c r="K1896" s="99"/>
      <c r="L1896" s="141" t="str">
        <f>IF(J1896-K1896=0,,IFERROR(K1896-J1896-휴게시간-VLOOKUP(A1896,지정휴게시간,2,FALSE),K1896-J1896-휴게시간))</f>
        <v/>
      </c>
      <c r="M1896" s="142" t="str">
        <f>IFERROR(VLOOKUP(Text(A1896,"m월 d일"),양력휴일,2,FALSE),IFERROR(VLOOKUP(Text(B1896,"m월 d일"),음력휴일,2,FALSE),IFERROR(VLOOKUP(A1896,양력지정휴일,2,FALSE), IFERROR(VLOOKUP(B1896,음력지정휴일,2,FALSE), ""))))</f>
        <v/>
      </c>
      <c r="N1896" s="128"/>
      <c r="O1896" s="128" t="str">
        <f>IFERROR(VLOOKUP(N1896,연차지정일수,2,FALSE),"")</f>
        <v/>
      </c>
      <c r="P1896" s="143"/>
      <c r="Q1896" s="2"/>
    </row>
    <row r="1897">
      <c r="A1897" s="129">
        <v>46092.0</v>
      </c>
      <c r="B1897" s="129">
        <v>46045.0</v>
      </c>
      <c r="C1897" s="128">
        <v>2026.0</v>
      </c>
      <c r="D1897" s="128">
        <v>3.0</v>
      </c>
      <c r="E1897" s="128">
        <v>2.0</v>
      </c>
      <c r="F1897" s="128">
        <v>2026.0</v>
      </c>
      <c r="G1897" s="128">
        <v>3.0</v>
      </c>
      <c r="H1897" s="128">
        <v>11.0</v>
      </c>
      <c r="I1897" s="128" t="s">
        <v>161</v>
      </c>
      <c r="J1897" s="99"/>
      <c r="K1897" s="99"/>
      <c r="L1897" s="141" t="str">
        <f>IF(J1897-K1897=0,,IFERROR(K1897-J1897-휴게시간-VLOOKUP(A1897,지정휴게시간,2,FALSE),K1897-J1897-휴게시간))</f>
        <v/>
      </c>
      <c r="M1897" s="142" t="str">
        <f>IFERROR(VLOOKUP(Text(A1897,"m월 d일"),양력휴일,2,FALSE),IFERROR(VLOOKUP(Text(B1897,"m월 d일"),음력휴일,2,FALSE),IFERROR(VLOOKUP(A1897,양력지정휴일,2,FALSE), IFERROR(VLOOKUP(B1897,음력지정휴일,2,FALSE), ""))))</f>
        <v/>
      </c>
      <c r="N1897" s="128"/>
      <c r="O1897" s="128" t="str">
        <f>IFERROR(VLOOKUP(N1897,연차지정일수,2,FALSE),"")</f>
        <v/>
      </c>
      <c r="P1897" s="143"/>
      <c r="Q1897" s="2"/>
    </row>
    <row r="1898">
      <c r="A1898" s="129">
        <v>46093.0</v>
      </c>
      <c r="B1898" s="129">
        <v>46046.0</v>
      </c>
      <c r="C1898" s="128">
        <v>2026.0</v>
      </c>
      <c r="D1898" s="128">
        <v>3.0</v>
      </c>
      <c r="E1898" s="128">
        <v>2.0</v>
      </c>
      <c r="F1898" s="128">
        <v>2026.0</v>
      </c>
      <c r="G1898" s="128">
        <v>3.0</v>
      </c>
      <c r="H1898" s="128">
        <v>12.0</v>
      </c>
      <c r="I1898" s="128" t="s">
        <v>162</v>
      </c>
      <c r="J1898" s="99"/>
      <c r="K1898" s="99"/>
      <c r="L1898" s="141" t="str">
        <f>IF(J1898-K1898=0,,IFERROR(K1898-J1898-휴게시간-VLOOKUP(A1898,지정휴게시간,2,FALSE),K1898-J1898-휴게시간))</f>
        <v/>
      </c>
      <c r="M1898" s="142" t="str">
        <f>IFERROR(VLOOKUP(Text(A1898,"m월 d일"),양력휴일,2,FALSE),IFERROR(VLOOKUP(Text(B1898,"m월 d일"),음력휴일,2,FALSE),IFERROR(VLOOKUP(A1898,양력지정휴일,2,FALSE), IFERROR(VLOOKUP(B1898,음력지정휴일,2,FALSE), ""))))</f>
        <v/>
      </c>
      <c r="N1898" s="128"/>
      <c r="O1898" s="128" t="str">
        <f>IFERROR(VLOOKUP(N1898,연차지정일수,2,FALSE),"")</f>
        <v/>
      </c>
      <c r="P1898" s="143"/>
      <c r="Q1898" s="2"/>
    </row>
    <row r="1899">
      <c r="A1899" s="129">
        <v>46094.0</v>
      </c>
      <c r="B1899" s="129">
        <v>46047.0</v>
      </c>
      <c r="C1899" s="128">
        <v>2026.0</v>
      </c>
      <c r="D1899" s="128">
        <v>3.0</v>
      </c>
      <c r="E1899" s="128">
        <v>2.0</v>
      </c>
      <c r="F1899" s="128">
        <v>2026.0</v>
      </c>
      <c r="G1899" s="128">
        <v>3.0</v>
      </c>
      <c r="H1899" s="128">
        <v>13.0</v>
      </c>
      <c r="I1899" s="128" t="s">
        <v>158</v>
      </c>
      <c r="J1899" s="99"/>
      <c r="K1899" s="99"/>
      <c r="L1899" s="141" t="str">
        <f>IF(J1899-K1899=0,,IFERROR(K1899-J1899-휴게시간-VLOOKUP(A1899,지정휴게시간,2,FALSE),K1899-J1899-휴게시간))</f>
        <v/>
      </c>
      <c r="M1899" s="142" t="str">
        <f>IFERROR(VLOOKUP(Text(A1899,"m월 d일"),양력휴일,2,FALSE),IFERROR(VLOOKUP(Text(B1899,"m월 d일"),음력휴일,2,FALSE),IFERROR(VLOOKUP(A1899,양력지정휴일,2,FALSE), IFERROR(VLOOKUP(B1899,음력지정휴일,2,FALSE), ""))))</f>
        <v/>
      </c>
      <c r="N1899" s="128"/>
      <c r="O1899" s="128" t="str">
        <f>IFERROR(VLOOKUP(N1899,연차지정일수,2,FALSE),"")</f>
        <v/>
      </c>
      <c r="P1899" s="143"/>
      <c r="Q1899" s="2"/>
    </row>
    <row r="1900">
      <c r="A1900" s="129">
        <v>46095.0</v>
      </c>
      <c r="B1900" s="129">
        <v>46048.0</v>
      </c>
      <c r="C1900" s="128">
        <v>2026.0</v>
      </c>
      <c r="D1900" s="128">
        <v>3.0</v>
      </c>
      <c r="E1900" s="128">
        <v>2.0</v>
      </c>
      <c r="F1900" s="128">
        <v>2026.0</v>
      </c>
      <c r="G1900" s="128">
        <v>3.0</v>
      </c>
      <c r="H1900" s="128">
        <v>14.0</v>
      </c>
      <c r="I1900" s="128" t="s">
        <v>159</v>
      </c>
      <c r="J1900" s="99"/>
      <c r="K1900" s="99"/>
      <c r="L1900" s="141" t="str">
        <f>IF(J1900-K1900=0,,IFERROR(K1900-J1900-휴게시간-VLOOKUP(A1900,지정휴게시간,2,FALSE),K1900-J1900-휴게시간))</f>
        <v/>
      </c>
      <c r="M1900" s="142" t="str">
        <f>IFERROR(VLOOKUP(Text(A1900,"m월 d일"),양력휴일,2,FALSE),IFERROR(VLOOKUP(Text(B1900,"m월 d일"),음력휴일,2,FALSE),IFERROR(VLOOKUP(A1900,양력지정휴일,2,FALSE), IFERROR(VLOOKUP(B1900,음력지정휴일,2,FALSE), ""))))</f>
        <v/>
      </c>
      <c r="N1900" s="128"/>
      <c r="O1900" s="128" t="str">
        <f>IFERROR(VLOOKUP(N1900,연차지정일수,2,FALSE),"")</f>
        <v/>
      </c>
      <c r="P1900" s="143"/>
      <c r="Q1900" s="2"/>
    </row>
    <row r="1901">
      <c r="A1901" s="129">
        <v>46096.0</v>
      </c>
      <c r="B1901" s="129">
        <v>46049.0</v>
      </c>
      <c r="C1901" s="128">
        <v>2026.0</v>
      </c>
      <c r="D1901" s="128">
        <v>3.0</v>
      </c>
      <c r="E1901" s="128">
        <v>2.0</v>
      </c>
      <c r="F1901" s="128">
        <v>2026.0</v>
      </c>
      <c r="G1901" s="128">
        <v>3.0</v>
      </c>
      <c r="H1901" s="128">
        <v>15.0</v>
      </c>
      <c r="I1901" s="128" t="s">
        <v>156</v>
      </c>
      <c r="J1901" s="99"/>
      <c r="K1901" s="99"/>
      <c r="L1901" s="141" t="str">
        <f>IF(J1901-K1901=0,,IFERROR(K1901-J1901-휴게시간-VLOOKUP(A1901,지정휴게시간,2,FALSE),K1901-J1901-휴게시간))</f>
        <v/>
      </c>
      <c r="M1901" s="142" t="str">
        <f>IFERROR(VLOOKUP(Text(A1901,"m월 d일"),양력휴일,2,FALSE),IFERROR(VLOOKUP(Text(B1901,"m월 d일"),음력휴일,2,FALSE),IFERROR(VLOOKUP(A1901,양력지정휴일,2,FALSE), IFERROR(VLOOKUP(B1901,음력지정휴일,2,FALSE), ""))))</f>
        <v/>
      </c>
      <c r="N1901" s="128"/>
      <c r="O1901" s="128" t="str">
        <f>IFERROR(VLOOKUP(N1901,연차지정일수,2,FALSE),"")</f>
        <v/>
      </c>
      <c r="P1901" s="143"/>
      <c r="Q1901" s="2"/>
    </row>
    <row r="1902">
      <c r="A1902" s="129">
        <v>46097.0</v>
      </c>
      <c r="B1902" s="129">
        <v>46050.0</v>
      </c>
      <c r="C1902" s="128">
        <v>2026.0</v>
      </c>
      <c r="D1902" s="128">
        <v>3.0</v>
      </c>
      <c r="E1902" s="128">
        <v>3.0</v>
      </c>
      <c r="F1902" s="128">
        <v>2026.0</v>
      </c>
      <c r="G1902" s="128">
        <v>3.0</v>
      </c>
      <c r="H1902" s="128">
        <v>16.0</v>
      </c>
      <c r="I1902" s="128" t="s">
        <v>83</v>
      </c>
      <c r="J1902" s="99"/>
      <c r="K1902" s="99"/>
      <c r="L1902" s="141" t="str">
        <f>IF(J1902-K1902=0,,IFERROR(K1902-J1902-휴게시간-VLOOKUP(A1902,지정휴게시간,2,FALSE),K1902-J1902-휴게시간))</f>
        <v/>
      </c>
      <c r="M1902" s="142" t="str">
        <f>IFERROR(VLOOKUP(Text(A1902,"m월 d일"),양력휴일,2,FALSE),IFERROR(VLOOKUP(Text(B1902,"m월 d일"),음력휴일,2,FALSE),IFERROR(VLOOKUP(A1902,양력지정휴일,2,FALSE), IFERROR(VLOOKUP(B1902,음력지정휴일,2,FALSE), ""))))</f>
        <v/>
      </c>
      <c r="N1902" s="128"/>
      <c r="O1902" s="128" t="str">
        <f>IFERROR(VLOOKUP(N1902,연차지정일수,2,FALSE),"")</f>
        <v/>
      </c>
      <c r="P1902" s="143"/>
      <c r="Q1902" s="2"/>
    </row>
    <row r="1903">
      <c r="A1903" s="129">
        <v>46098.0</v>
      </c>
      <c r="B1903" s="129">
        <v>46051.0</v>
      </c>
      <c r="C1903" s="128">
        <v>2026.0</v>
      </c>
      <c r="D1903" s="128">
        <v>3.0</v>
      </c>
      <c r="E1903" s="128">
        <v>3.0</v>
      </c>
      <c r="F1903" s="128">
        <v>2026.0</v>
      </c>
      <c r="G1903" s="128">
        <v>3.0</v>
      </c>
      <c r="H1903" s="128">
        <v>17.0</v>
      </c>
      <c r="I1903" s="128" t="s">
        <v>160</v>
      </c>
      <c r="J1903" s="99"/>
      <c r="K1903" s="99"/>
      <c r="L1903" s="141" t="str">
        <f>IF(J1903-K1903=0,,IFERROR(K1903-J1903-휴게시간-VLOOKUP(A1903,지정휴게시간,2,FALSE),K1903-J1903-휴게시간))</f>
        <v/>
      </c>
      <c r="M1903" s="142" t="str">
        <f>IFERROR(VLOOKUP(Text(A1903,"m월 d일"),양력휴일,2,FALSE),IFERROR(VLOOKUP(Text(B1903,"m월 d일"),음력휴일,2,FALSE),IFERROR(VLOOKUP(A1903,양력지정휴일,2,FALSE), IFERROR(VLOOKUP(B1903,음력지정휴일,2,FALSE), ""))))</f>
        <v/>
      </c>
      <c r="N1903" s="128"/>
      <c r="O1903" s="128" t="str">
        <f>IFERROR(VLOOKUP(N1903,연차지정일수,2,FALSE),"")</f>
        <v/>
      </c>
      <c r="P1903" s="143"/>
      <c r="Q1903" s="2"/>
    </row>
    <row r="1904">
      <c r="A1904" s="129">
        <v>46099.0</v>
      </c>
      <c r="B1904" s="129">
        <v>46052.0</v>
      </c>
      <c r="C1904" s="128">
        <v>2026.0</v>
      </c>
      <c r="D1904" s="128">
        <v>3.0</v>
      </c>
      <c r="E1904" s="128">
        <v>3.0</v>
      </c>
      <c r="F1904" s="128">
        <v>2026.0</v>
      </c>
      <c r="G1904" s="128">
        <v>3.0</v>
      </c>
      <c r="H1904" s="128">
        <v>18.0</v>
      </c>
      <c r="I1904" s="128" t="s">
        <v>161</v>
      </c>
      <c r="J1904" s="99"/>
      <c r="K1904" s="99"/>
      <c r="L1904" s="141" t="str">
        <f>IF(J1904-K1904=0,,IFERROR(K1904-J1904-휴게시간-VLOOKUP(A1904,지정휴게시간,2,FALSE),K1904-J1904-휴게시간))</f>
        <v/>
      </c>
      <c r="M1904" s="142" t="str">
        <f>IFERROR(VLOOKUP(Text(A1904,"m월 d일"),양력휴일,2,FALSE),IFERROR(VLOOKUP(Text(B1904,"m월 d일"),음력휴일,2,FALSE),IFERROR(VLOOKUP(A1904,양력지정휴일,2,FALSE), IFERROR(VLOOKUP(B1904,음력지정휴일,2,FALSE), ""))))</f>
        <v/>
      </c>
      <c r="N1904" s="128"/>
      <c r="O1904" s="128" t="str">
        <f>IFERROR(VLOOKUP(N1904,연차지정일수,2,FALSE),"")</f>
        <v/>
      </c>
      <c r="P1904" s="143"/>
      <c r="Q1904" s="2"/>
    </row>
    <row r="1905">
      <c r="A1905" s="129">
        <v>46100.0</v>
      </c>
      <c r="B1905" s="129">
        <v>46054.0</v>
      </c>
      <c r="C1905" s="128">
        <v>2026.0</v>
      </c>
      <c r="D1905" s="128">
        <v>3.0</v>
      </c>
      <c r="E1905" s="128">
        <v>3.0</v>
      </c>
      <c r="F1905" s="128">
        <v>2026.0</v>
      </c>
      <c r="G1905" s="128">
        <v>3.0</v>
      </c>
      <c r="H1905" s="128">
        <v>19.0</v>
      </c>
      <c r="I1905" s="128" t="s">
        <v>162</v>
      </c>
      <c r="J1905" s="99"/>
      <c r="K1905" s="99"/>
      <c r="L1905" s="141" t="str">
        <f>IF(J1905-K1905=0,,IFERROR(K1905-J1905-휴게시간-VLOOKUP(A1905,지정휴게시간,2,FALSE),K1905-J1905-휴게시간))</f>
        <v/>
      </c>
      <c r="M1905" s="142" t="str">
        <f>IFERROR(VLOOKUP(Text(A1905,"m월 d일"),양력휴일,2,FALSE),IFERROR(VLOOKUP(Text(B1905,"m월 d일"),음력휴일,2,FALSE),IFERROR(VLOOKUP(A1905,양력지정휴일,2,FALSE), IFERROR(VLOOKUP(B1905,음력지정휴일,2,FALSE), ""))))</f>
        <v/>
      </c>
      <c r="N1905" s="128"/>
      <c r="O1905" s="128" t="str">
        <f>IFERROR(VLOOKUP(N1905,연차지정일수,2,FALSE),"")</f>
        <v/>
      </c>
      <c r="P1905" s="143"/>
      <c r="Q1905" s="2"/>
    </row>
    <row r="1906">
      <c r="A1906" s="129">
        <v>46101.0</v>
      </c>
      <c r="B1906" s="129">
        <v>46055.0</v>
      </c>
      <c r="C1906" s="128">
        <v>2026.0</v>
      </c>
      <c r="D1906" s="128">
        <v>3.0</v>
      </c>
      <c r="E1906" s="128">
        <v>3.0</v>
      </c>
      <c r="F1906" s="128">
        <v>2026.0</v>
      </c>
      <c r="G1906" s="128">
        <v>3.0</v>
      </c>
      <c r="H1906" s="128">
        <v>20.0</v>
      </c>
      <c r="I1906" s="128" t="s">
        <v>158</v>
      </c>
      <c r="J1906" s="99"/>
      <c r="K1906" s="99"/>
      <c r="L1906" s="141" t="str">
        <f>IF(J1906-K1906=0,,IFERROR(K1906-J1906-휴게시간-VLOOKUP(A1906,지정휴게시간,2,FALSE),K1906-J1906-휴게시간))</f>
        <v/>
      </c>
      <c r="M1906" s="142" t="str">
        <f>IFERROR(VLOOKUP(Text(A1906,"m월 d일"),양력휴일,2,FALSE),IFERROR(VLOOKUP(Text(B1906,"m월 d일"),음력휴일,2,FALSE),IFERROR(VLOOKUP(A1906,양력지정휴일,2,FALSE), IFERROR(VLOOKUP(B1906,음력지정휴일,2,FALSE), ""))))</f>
        <v/>
      </c>
      <c r="N1906" s="128"/>
      <c r="O1906" s="128" t="str">
        <f>IFERROR(VLOOKUP(N1906,연차지정일수,2,FALSE),"")</f>
        <v/>
      </c>
      <c r="P1906" s="143"/>
      <c r="Q1906" s="2"/>
    </row>
    <row r="1907">
      <c r="A1907" s="129">
        <v>46102.0</v>
      </c>
      <c r="B1907" s="129">
        <v>46056.0</v>
      </c>
      <c r="C1907" s="128">
        <v>2026.0</v>
      </c>
      <c r="D1907" s="128">
        <v>3.0</v>
      </c>
      <c r="E1907" s="128">
        <v>3.0</v>
      </c>
      <c r="F1907" s="128">
        <v>2026.0</v>
      </c>
      <c r="G1907" s="128">
        <v>3.0</v>
      </c>
      <c r="H1907" s="128">
        <v>21.0</v>
      </c>
      <c r="I1907" s="128" t="s">
        <v>159</v>
      </c>
      <c r="J1907" s="99"/>
      <c r="K1907" s="99"/>
      <c r="L1907" s="141" t="str">
        <f>IF(J1907-K1907=0,,IFERROR(K1907-J1907-휴게시간-VLOOKUP(A1907,지정휴게시간,2,FALSE),K1907-J1907-휴게시간))</f>
        <v/>
      </c>
      <c r="M1907" s="142" t="str">
        <f>IFERROR(VLOOKUP(Text(A1907,"m월 d일"),양력휴일,2,FALSE),IFERROR(VLOOKUP(Text(B1907,"m월 d일"),음력휴일,2,FALSE),IFERROR(VLOOKUP(A1907,양력지정휴일,2,FALSE), IFERROR(VLOOKUP(B1907,음력지정휴일,2,FALSE), ""))))</f>
        <v/>
      </c>
      <c r="N1907" s="128"/>
      <c r="O1907" s="128" t="str">
        <f>IFERROR(VLOOKUP(N1907,연차지정일수,2,FALSE),"")</f>
        <v/>
      </c>
      <c r="P1907" s="143"/>
      <c r="Q1907" s="2"/>
    </row>
    <row r="1908">
      <c r="A1908" s="129">
        <v>46103.0</v>
      </c>
      <c r="B1908" s="129">
        <v>46057.0</v>
      </c>
      <c r="C1908" s="128">
        <v>2026.0</v>
      </c>
      <c r="D1908" s="128">
        <v>3.0</v>
      </c>
      <c r="E1908" s="128">
        <v>3.0</v>
      </c>
      <c r="F1908" s="128">
        <v>2026.0</v>
      </c>
      <c r="G1908" s="128">
        <v>3.0</v>
      </c>
      <c r="H1908" s="128">
        <v>22.0</v>
      </c>
      <c r="I1908" s="128" t="s">
        <v>156</v>
      </c>
      <c r="J1908" s="99"/>
      <c r="K1908" s="99"/>
      <c r="L1908" s="141" t="str">
        <f>IF(J1908-K1908=0,,IFERROR(K1908-J1908-휴게시간-VLOOKUP(A1908,지정휴게시간,2,FALSE),K1908-J1908-휴게시간))</f>
        <v/>
      </c>
      <c r="M1908" s="142" t="str">
        <f>IFERROR(VLOOKUP(Text(A1908,"m월 d일"),양력휴일,2,FALSE),IFERROR(VLOOKUP(Text(B1908,"m월 d일"),음력휴일,2,FALSE),IFERROR(VLOOKUP(A1908,양력지정휴일,2,FALSE), IFERROR(VLOOKUP(B1908,음력지정휴일,2,FALSE), ""))))</f>
        <v/>
      </c>
      <c r="N1908" s="128"/>
      <c r="O1908" s="128" t="str">
        <f>IFERROR(VLOOKUP(N1908,연차지정일수,2,FALSE),"")</f>
        <v/>
      </c>
      <c r="P1908" s="143"/>
      <c r="Q1908" s="2"/>
    </row>
    <row r="1909">
      <c r="A1909" s="129">
        <v>46104.0</v>
      </c>
      <c r="B1909" s="129">
        <v>46058.0</v>
      </c>
      <c r="C1909" s="128">
        <v>2026.0</v>
      </c>
      <c r="D1909" s="128">
        <v>3.0</v>
      </c>
      <c r="E1909" s="128">
        <v>4.0</v>
      </c>
      <c r="F1909" s="128">
        <v>2026.0</v>
      </c>
      <c r="G1909" s="128">
        <v>3.0</v>
      </c>
      <c r="H1909" s="128">
        <v>23.0</v>
      </c>
      <c r="I1909" s="128" t="s">
        <v>83</v>
      </c>
      <c r="J1909" s="99"/>
      <c r="K1909" s="99"/>
      <c r="L1909" s="141" t="str">
        <f>IF(J1909-K1909=0,,IFERROR(K1909-J1909-휴게시간-VLOOKUP(A1909,지정휴게시간,2,FALSE),K1909-J1909-휴게시간))</f>
        <v/>
      </c>
      <c r="M1909" s="142" t="str">
        <f>IFERROR(VLOOKUP(Text(A1909,"m월 d일"),양력휴일,2,FALSE),IFERROR(VLOOKUP(Text(B1909,"m월 d일"),음력휴일,2,FALSE),IFERROR(VLOOKUP(A1909,양력지정휴일,2,FALSE), IFERROR(VLOOKUP(B1909,음력지정휴일,2,FALSE), ""))))</f>
        <v/>
      </c>
      <c r="N1909" s="128"/>
      <c r="O1909" s="128" t="str">
        <f>IFERROR(VLOOKUP(N1909,연차지정일수,2,FALSE),"")</f>
        <v/>
      </c>
      <c r="P1909" s="143"/>
      <c r="Q1909" s="2"/>
    </row>
    <row r="1910">
      <c r="A1910" s="129">
        <v>46105.0</v>
      </c>
      <c r="B1910" s="129">
        <v>46059.0</v>
      </c>
      <c r="C1910" s="128">
        <v>2026.0</v>
      </c>
      <c r="D1910" s="128">
        <v>3.0</v>
      </c>
      <c r="E1910" s="128">
        <v>4.0</v>
      </c>
      <c r="F1910" s="128">
        <v>2026.0</v>
      </c>
      <c r="G1910" s="128">
        <v>3.0</v>
      </c>
      <c r="H1910" s="128">
        <v>24.0</v>
      </c>
      <c r="I1910" s="128" t="s">
        <v>160</v>
      </c>
      <c r="J1910" s="99"/>
      <c r="K1910" s="99"/>
      <c r="L1910" s="141" t="str">
        <f>IF(J1910-K1910=0,,IFERROR(K1910-J1910-휴게시간-VLOOKUP(A1910,지정휴게시간,2,FALSE),K1910-J1910-휴게시간))</f>
        <v/>
      </c>
      <c r="M1910" s="142" t="str">
        <f>IFERROR(VLOOKUP(Text(A1910,"m월 d일"),양력휴일,2,FALSE),IFERROR(VLOOKUP(Text(B1910,"m월 d일"),음력휴일,2,FALSE),IFERROR(VLOOKUP(A1910,양력지정휴일,2,FALSE), IFERROR(VLOOKUP(B1910,음력지정휴일,2,FALSE), ""))))</f>
        <v/>
      </c>
      <c r="N1910" s="128"/>
      <c r="O1910" s="128" t="str">
        <f>IFERROR(VLOOKUP(N1910,연차지정일수,2,FALSE),"")</f>
        <v/>
      </c>
      <c r="P1910" s="143"/>
      <c r="Q1910" s="2"/>
    </row>
    <row r="1911">
      <c r="A1911" s="129">
        <v>46106.0</v>
      </c>
      <c r="B1911" s="129">
        <v>46060.0</v>
      </c>
      <c r="C1911" s="128">
        <v>2026.0</v>
      </c>
      <c r="D1911" s="128">
        <v>3.0</v>
      </c>
      <c r="E1911" s="128">
        <v>4.0</v>
      </c>
      <c r="F1911" s="128">
        <v>2026.0</v>
      </c>
      <c r="G1911" s="128">
        <v>3.0</v>
      </c>
      <c r="H1911" s="128">
        <v>25.0</v>
      </c>
      <c r="I1911" s="128" t="s">
        <v>161</v>
      </c>
      <c r="J1911" s="99"/>
      <c r="K1911" s="99"/>
      <c r="L1911" s="141" t="str">
        <f>IF(J1911-K1911=0,,IFERROR(K1911-J1911-휴게시간-VLOOKUP(A1911,지정휴게시간,2,FALSE),K1911-J1911-휴게시간))</f>
        <v/>
      </c>
      <c r="M1911" s="142" t="str">
        <f>IFERROR(VLOOKUP(Text(A1911,"m월 d일"),양력휴일,2,FALSE),IFERROR(VLOOKUP(Text(B1911,"m월 d일"),음력휴일,2,FALSE),IFERROR(VLOOKUP(A1911,양력지정휴일,2,FALSE), IFERROR(VLOOKUP(B1911,음력지정휴일,2,FALSE), ""))))</f>
        <v/>
      </c>
      <c r="N1911" s="128"/>
      <c r="O1911" s="128" t="str">
        <f>IFERROR(VLOOKUP(N1911,연차지정일수,2,FALSE),"")</f>
        <v/>
      </c>
      <c r="P1911" s="143"/>
      <c r="Q1911" s="2"/>
    </row>
    <row r="1912">
      <c r="A1912" s="129">
        <v>46107.0</v>
      </c>
      <c r="B1912" s="129">
        <v>46061.0</v>
      </c>
      <c r="C1912" s="128">
        <v>2026.0</v>
      </c>
      <c r="D1912" s="128">
        <v>3.0</v>
      </c>
      <c r="E1912" s="128">
        <v>4.0</v>
      </c>
      <c r="F1912" s="128">
        <v>2026.0</v>
      </c>
      <c r="G1912" s="128">
        <v>3.0</v>
      </c>
      <c r="H1912" s="128">
        <v>26.0</v>
      </c>
      <c r="I1912" s="128" t="s">
        <v>162</v>
      </c>
      <c r="J1912" s="99"/>
      <c r="K1912" s="99"/>
      <c r="L1912" s="141" t="str">
        <f>IF(J1912-K1912=0,,IFERROR(K1912-J1912-휴게시간-VLOOKUP(A1912,지정휴게시간,2,FALSE),K1912-J1912-휴게시간))</f>
        <v/>
      </c>
      <c r="M1912" s="142" t="str">
        <f>IFERROR(VLOOKUP(Text(A1912,"m월 d일"),양력휴일,2,FALSE),IFERROR(VLOOKUP(Text(B1912,"m월 d일"),음력휴일,2,FALSE),IFERROR(VLOOKUP(A1912,양력지정휴일,2,FALSE), IFERROR(VLOOKUP(B1912,음력지정휴일,2,FALSE), ""))))</f>
        <v/>
      </c>
      <c r="N1912" s="128"/>
      <c r="O1912" s="128" t="str">
        <f>IFERROR(VLOOKUP(N1912,연차지정일수,2,FALSE),"")</f>
        <v/>
      </c>
      <c r="P1912" s="143"/>
      <c r="Q1912" s="2"/>
    </row>
    <row r="1913">
      <c r="A1913" s="129">
        <v>46108.0</v>
      </c>
      <c r="B1913" s="129">
        <v>46062.0</v>
      </c>
      <c r="C1913" s="128">
        <v>2026.0</v>
      </c>
      <c r="D1913" s="128">
        <v>3.0</v>
      </c>
      <c r="E1913" s="128">
        <v>4.0</v>
      </c>
      <c r="F1913" s="128">
        <v>2026.0</v>
      </c>
      <c r="G1913" s="128">
        <v>3.0</v>
      </c>
      <c r="H1913" s="128">
        <v>27.0</v>
      </c>
      <c r="I1913" s="128" t="s">
        <v>158</v>
      </c>
      <c r="J1913" s="99"/>
      <c r="K1913" s="99"/>
      <c r="L1913" s="141" t="str">
        <f>IF(J1913-K1913=0,,IFERROR(K1913-J1913-휴게시간-VLOOKUP(A1913,지정휴게시간,2,FALSE),K1913-J1913-휴게시간))</f>
        <v/>
      </c>
      <c r="M1913" s="142" t="str">
        <f>IFERROR(VLOOKUP(Text(A1913,"m월 d일"),양력휴일,2,FALSE),IFERROR(VLOOKUP(Text(B1913,"m월 d일"),음력휴일,2,FALSE),IFERROR(VLOOKUP(A1913,양력지정휴일,2,FALSE), IFERROR(VLOOKUP(B1913,음력지정휴일,2,FALSE), ""))))</f>
        <v/>
      </c>
      <c r="N1913" s="128"/>
      <c r="O1913" s="128" t="str">
        <f>IFERROR(VLOOKUP(N1913,연차지정일수,2,FALSE),"")</f>
        <v/>
      </c>
      <c r="P1913" s="143"/>
      <c r="Q1913" s="2"/>
    </row>
    <row r="1914">
      <c r="A1914" s="129">
        <v>46109.0</v>
      </c>
      <c r="B1914" s="129">
        <v>46063.0</v>
      </c>
      <c r="C1914" s="128">
        <v>2026.0</v>
      </c>
      <c r="D1914" s="128">
        <v>3.0</v>
      </c>
      <c r="E1914" s="128">
        <v>4.0</v>
      </c>
      <c r="F1914" s="128">
        <v>2026.0</v>
      </c>
      <c r="G1914" s="128">
        <v>3.0</v>
      </c>
      <c r="H1914" s="128">
        <v>28.0</v>
      </c>
      <c r="I1914" s="128" t="s">
        <v>159</v>
      </c>
      <c r="J1914" s="99"/>
      <c r="K1914" s="99"/>
      <c r="L1914" s="141" t="str">
        <f>IF(J1914-K1914=0,,IFERROR(K1914-J1914-휴게시간-VLOOKUP(A1914,지정휴게시간,2,FALSE),K1914-J1914-휴게시간))</f>
        <v/>
      </c>
      <c r="M1914" s="142" t="str">
        <f>IFERROR(VLOOKUP(Text(A1914,"m월 d일"),양력휴일,2,FALSE),IFERROR(VLOOKUP(Text(B1914,"m월 d일"),음력휴일,2,FALSE),IFERROR(VLOOKUP(A1914,양력지정휴일,2,FALSE), IFERROR(VLOOKUP(B1914,음력지정휴일,2,FALSE), ""))))</f>
        <v/>
      </c>
      <c r="N1914" s="128"/>
      <c r="O1914" s="128" t="str">
        <f>IFERROR(VLOOKUP(N1914,연차지정일수,2,FALSE),"")</f>
        <v/>
      </c>
      <c r="P1914" s="143"/>
      <c r="Q1914" s="2"/>
    </row>
    <row r="1915">
      <c r="A1915" s="129">
        <v>46110.0</v>
      </c>
      <c r="B1915" s="129">
        <v>46064.0</v>
      </c>
      <c r="C1915" s="128">
        <v>2026.0</v>
      </c>
      <c r="D1915" s="128">
        <v>3.0</v>
      </c>
      <c r="E1915" s="128">
        <v>4.0</v>
      </c>
      <c r="F1915" s="128">
        <v>2026.0</v>
      </c>
      <c r="G1915" s="128">
        <v>3.0</v>
      </c>
      <c r="H1915" s="128">
        <v>29.0</v>
      </c>
      <c r="I1915" s="128" t="s">
        <v>156</v>
      </c>
      <c r="J1915" s="99"/>
      <c r="K1915" s="99"/>
      <c r="L1915" s="141" t="str">
        <f>IF(J1915-K1915=0,,IFERROR(K1915-J1915-휴게시간-VLOOKUP(A1915,지정휴게시간,2,FALSE),K1915-J1915-휴게시간))</f>
        <v/>
      </c>
      <c r="M1915" s="142" t="str">
        <f>IFERROR(VLOOKUP(Text(A1915,"m월 d일"),양력휴일,2,FALSE),IFERROR(VLOOKUP(Text(B1915,"m월 d일"),음력휴일,2,FALSE),IFERROR(VLOOKUP(A1915,양력지정휴일,2,FALSE), IFERROR(VLOOKUP(B1915,음력지정휴일,2,FALSE), ""))))</f>
        <v/>
      </c>
      <c r="N1915" s="128"/>
      <c r="O1915" s="128" t="str">
        <f>IFERROR(VLOOKUP(N1915,연차지정일수,2,FALSE),"")</f>
        <v/>
      </c>
      <c r="P1915" s="143"/>
      <c r="Q1915" s="2"/>
    </row>
    <row r="1916">
      <c r="A1916" s="129">
        <v>46111.0</v>
      </c>
      <c r="B1916" s="129">
        <v>46065.0</v>
      </c>
      <c r="C1916" s="128">
        <v>2026.0</v>
      </c>
      <c r="D1916" s="128">
        <v>3.0</v>
      </c>
      <c r="E1916" s="128">
        <v>5.0</v>
      </c>
      <c r="F1916" s="128">
        <v>2026.0</v>
      </c>
      <c r="G1916" s="128">
        <v>3.0</v>
      </c>
      <c r="H1916" s="128">
        <v>30.0</v>
      </c>
      <c r="I1916" s="128" t="s">
        <v>83</v>
      </c>
      <c r="J1916" s="99"/>
      <c r="K1916" s="99"/>
      <c r="L1916" s="141" t="str">
        <f>IF(J1916-K1916=0,,IFERROR(K1916-J1916-휴게시간-VLOOKUP(A1916,지정휴게시간,2,FALSE),K1916-J1916-휴게시간))</f>
        <v/>
      </c>
      <c r="M1916" s="142" t="str">
        <f>IFERROR(VLOOKUP(Text(A1916,"m월 d일"),양력휴일,2,FALSE),IFERROR(VLOOKUP(Text(B1916,"m월 d일"),음력휴일,2,FALSE),IFERROR(VLOOKUP(A1916,양력지정휴일,2,FALSE), IFERROR(VLOOKUP(B1916,음력지정휴일,2,FALSE), ""))))</f>
        <v/>
      </c>
      <c r="N1916" s="128"/>
      <c r="O1916" s="128" t="str">
        <f>IFERROR(VLOOKUP(N1916,연차지정일수,2,FALSE),"")</f>
        <v/>
      </c>
      <c r="P1916" s="143"/>
      <c r="Q1916" s="2"/>
    </row>
    <row r="1917">
      <c r="A1917" s="129">
        <v>46112.0</v>
      </c>
      <c r="B1917" s="129">
        <v>46066.0</v>
      </c>
      <c r="C1917" s="128">
        <v>2026.0</v>
      </c>
      <c r="D1917" s="128">
        <v>3.0</v>
      </c>
      <c r="E1917" s="128">
        <v>5.0</v>
      </c>
      <c r="F1917" s="128">
        <v>2026.0</v>
      </c>
      <c r="G1917" s="128">
        <v>3.0</v>
      </c>
      <c r="H1917" s="128">
        <v>31.0</v>
      </c>
      <c r="I1917" s="128" t="s">
        <v>160</v>
      </c>
      <c r="J1917" s="99"/>
      <c r="K1917" s="99"/>
      <c r="L1917" s="141" t="str">
        <f>IF(J1917-K1917=0,,IFERROR(K1917-J1917-휴게시간-VLOOKUP(A1917,지정휴게시간,2,FALSE),K1917-J1917-휴게시간))</f>
        <v/>
      </c>
      <c r="M1917" s="142" t="str">
        <f>IFERROR(VLOOKUP(Text(A1917,"m월 d일"),양력휴일,2,FALSE),IFERROR(VLOOKUP(Text(B1917,"m월 d일"),음력휴일,2,FALSE),IFERROR(VLOOKUP(A1917,양력지정휴일,2,FALSE), IFERROR(VLOOKUP(B1917,음력지정휴일,2,FALSE), ""))))</f>
        <v/>
      </c>
      <c r="N1917" s="128"/>
      <c r="O1917" s="128" t="str">
        <f>IFERROR(VLOOKUP(N1917,연차지정일수,2,FALSE),"")</f>
        <v/>
      </c>
      <c r="P1917" s="143"/>
      <c r="Q1917" s="2"/>
    </row>
    <row r="1918">
      <c r="A1918" s="129">
        <v>46113.0</v>
      </c>
      <c r="B1918" s="129">
        <v>46067.0</v>
      </c>
      <c r="C1918" s="128">
        <v>2026.0</v>
      </c>
      <c r="D1918" s="128">
        <v>3.0</v>
      </c>
      <c r="E1918" s="128">
        <v>5.0</v>
      </c>
      <c r="F1918" s="128">
        <v>2026.0</v>
      </c>
      <c r="G1918" s="128">
        <v>4.0</v>
      </c>
      <c r="H1918" s="128">
        <v>1.0</v>
      </c>
      <c r="I1918" s="128" t="s">
        <v>161</v>
      </c>
      <c r="J1918" s="99"/>
      <c r="K1918" s="99"/>
      <c r="L1918" s="141" t="str">
        <f>IF(J1918-K1918=0,,IFERROR(K1918-J1918-휴게시간-VLOOKUP(A1918,지정휴게시간,2,FALSE),K1918-J1918-휴게시간))</f>
        <v/>
      </c>
      <c r="M1918" s="142" t="str">
        <f>IFERROR(VLOOKUP(Text(A1918,"m월 d일"),양력휴일,2,FALSE),IFERROR(VLOOKUP(Text(B1918,"m월 d일"),음력휴일,2,FALSE),IFERROR(VLOOKUP(A1918,양력지정휴일,2,FALSE), IFERROR(VLOOKUP(B1918,음력지정휴일,2,FALSE), ""))))</f>
        <v/>
      </c>
      <c r="N1918" s="128"/>
      <c r="O1918" s="128" t="str">
        <f>IFERROR(VLOOKUP(N1918,연차지정일수,2,FALSE),"")</f>
        <v/>
      </c>
      <c r="P1918" s="143"/>
      <c r="Q1918" s="2"/>
    </row>
    <row r="1919">
      <c r="A1919" s="129">
        <v>46114.0</v>
      </c>
      <c r="B1919" s="129">
        <v>46068.0</v>
      </c>
      <c r="C1919" s="128">
        <v>2026.0</v>
      </c>
      <c r="D1919" s="128">
        <v>3.0</v>
      </c>
      <c r="E1919" s="128">
        <v>5.0</v>
      </c>
      <c r="F1919" s="128">
        <v>2026.0</v>
      </c>
      <c r="G1919" s="128">
        <v>4.0</v>
      </c>
      <c r="H1919" s="128">
        <v>2.0</v>
      </c>
      <c r="I1919" s="128" t="s">
        <v>162</v>
      </c>
      <c r="J1919" s="99"/>
      <c r="K1919" s="99"/>
      <c r="L1919" s="141" t="str">
        <f>IF(J1919-K1919=0,,IFERROR(K1919-J1919-휴게시간-VLOOKUP(A1919,지정휴게시간,2,FALSE),K1919-J1919-휴게시간))</f>
        <v/>
      </c>
      <c r="M1919" s="142" t="str">
        <f>IFERROR(VLOOKUP(Text(A1919,"m월 d일"),양력휴일,2,FALSE),IFERROR(VLOOKUP(Text(B1919,"m월 d일"),음력휴일,2,FALSE),IFERROR(VLOOKUP(A1919,양력지정휴일,2,FALSE), IFERROR(VLOOKUP(B1919,음력지정휴일,2,FALSE), ""))))</f>
        <v/>
      </c>
      <c r="N1919" s="128"/>
      <c r="O1919" s="128" t="str">
        <f>IFERROR(VLOOKUP(N1919,연차지정일수,2,FALSE),"")</f>
        <v/>
      </c>
      <c r="P1919" s="143"/>
      <c r="Q1919" s="2"/>
    </row>
    <row r="1920">
      <c r="A1920" s="129">
        <v>46115.0</v>
      </c>
      <c r="B1920" s="129">
        <v>46069.0</v>
      </c>
      <c r="C1920" s="128">
        <v>2026.0</v>
      </c>
      <c r="D1920" s="128">
        <v>3.0</v>
      </c>
      <c r="E1920" s="128">
        <v>5.0</v>
      </c>
      <c r="F1920" s="128">
        <v>2026.0</v>
      </c>
      <c r="G1920" s="128">
        <v>4.0</v>
      </c>
      <c r="H1920" s="128">
        <v>3.0</v>
      </c>
      <c r="I1920" s="128" t="s">
        <v>158</v>
      </c>
      <c r="J1920" s="99"/>
      <c r="K1920" s="99"/>
      <c r="L1920" s="141" t="str">
        <f>IF(J1920-K1920=0,,IFERROR(K1920-J1920-휴게시간-VLOOKUP(A1920,지정휴게시간,2,FALSE),K1920-J1920-휴게시간))</f>
        <v/>
      </c>
      <c r="M1920" s="142" t="str">
        <f>IFERROR(VLOOKUP(Text(A1920,"m월 d일"),양력휴일,2,FALSE),IFERROR(VLOOKUP(Text(B1920,"m월 d일"),음력휴일,2,FALSE),IFERROR(VLOOKUP(A1920,양력지정휴일,2,FALSE), IFERROR(VLOOKUP(B1920,음력지정휴일,2,FALSE), ""))))</f>
        <v/>
      </c>
      <c r="N1920" s="128"/>
      <c r="O1920" s="128" t="str">
        <f>IFERROR(VLOOKUP(N1920,연차지정일수,2,FALSE),"")</f>
        <v/>
      </c>
      <c r="P1920" s="143"/>
      <c r="Q1920" s="2"/>
    </row>
    <row r="1921">
      <c r="A1921" s="129">
        <v>46116.0</v>
      </c>
      <c r="B1921" s="129">
        <v>46070.0</v>
      </c>
      <c r="C1921" s="128">
        <v>2026.0</v>
      </c>
      <c r="D1921" s="128">
        <v>3.0</v>
      </c>
      <c r="E1921" s="128">
        <v>5.0</v>
      </c>
      <c r="F1921" s="128">
        <v>2026.0</v>
      </c>
      <c r="G1921" s="128">
        <v>4.0</v>
      </c>
      <c r="H1921" s="128">
        <v>4.0</v>
      </c>
      <c r="I1921" s="128" t="s">
        <v>159</v>
      </c>
      <c r="J1921" s="99"/>
      <c r="K1921" s="99"/>
      <c r="L1921" s="141" t="str">
        <f>IF(J1921-K1921=0,,IFERROR(K1921-J1921-휴게시간-VLOOKUP(A1921,지정휴게시간,2,FALSE),K1921-J1921-휴게시간))</f>
        <v/>
      </c>
      <c r="M1921" s="142" t="str">
        <f>IFERROR(VLOOKUP(Text(A1921,"m월 d일"),양력휴일,2,FALSE),IFERROR(VLOOKUP(Text(B1921,"m월 d일"),음력휴일,2,FALSE),IFERROR(VLOOKUP(A1921,양력지정휴일,2,FALSE), IFERROR(VLOOKUP(B1921,음력지정휴일,2,FALSE), ""))))</f>
        <v/>
      </c>
      <c r="N1921" s="128"/>
      <c r="O1921" s="128" t="str">
        <f>IFERROR(VLOOKUP(N1921,연차지정일수,2,FALSE),"")</f>
        <v/>
      </c>
      <c r="P1921" s="143"/>
      <c r="Q1921" s="2"/>
    </row>
    <row r="1922">
      <c r="A1922" s="129">
        <v>46117.0</v>
      </c>
      <c r="B1922" s="129">
        <v>46071.0</v>
      </c>
      <c r="C1922" s="128">
        <v>2026.0</v>
      </c>
      <c r="D1922" s="128">
        <v>3.0</v>
      </c>
      <c r="E1922" s="128">
        <v>5.0</v>
      </c>
      <c r="F1922" s="128">
        <v>2026.0</v>
      </c>
      <c r="G1922" s="128">
        <v>4.0</v>
      </c>
      <c r="H1922" s="128">
        <v>5.0</v>
      </c>
      <c r="I1922" s="128" t="s">
        <v>156</v>
      </c>
      <c r="J1922" s="99"/>
      <c r="K1922" s="99"/>
      <c r="L1922" s="141" t="str">
        <f>IF(J1922-K1922=0,,IFERROR(K1922-J1922-휴게시간-VLOOKUP(A1922,지정휴게시간,2,FALSE),K1922-J1922-휴게시간))</f>
        <v/>
      </c>
      <c r="M1922" s="142" t="str">
        <f>IFERROR(VLOOKUP(Text(A1922,"m월 d일"),양력휴일,2,FALSE),IFERROR(VLOOKUP(Text(B1922,"m월 d일"),음력휴일,2,FALSE),IFERROR(VLOOKUP(A1922,양력지정휴일,2,FALSE), IFERROR(VLOOKUP(B1922,음력지정휴일,2,FALSE), ""))))</f>
        <v/>
      </c>
      <c r="N1922" s="128"/>
      <c r="O1922" s="128" t="str">
        <f>IFERROR(VLOOKUP(N1922,연차지정일수,2,FALSE),"")</f>
        <v/>
      </c>
      <c r="P1922" s="143"/>
      <c r="Q1922" s="2"/>
    </row>
    <row r="1923">
      <c r="A1923" s="129">
        <v>46118.0</v>
      </c>
      <c r="B1923" s="129">
        <v>46072.0</v>
      </c>
      <c r="C1923" s="128">
        <v>2026.0</v>
      </c>
      <c r="D1923" s="128">
        <v>4.0</v>
      </c>
      <c r="E1923" s="128">
        <v>1.0</v>
      </c>
      <c r="F1923" s="128">
        <v>2026.0</v>
      </c>
      <c r="G1923" s="128">
        <v>4.0</v>
      </c>
      <c r="H1923" s="128">
        <v>6.0</v>
      </c>
      <c r="I1923" s="128" t="s">
        <v>83</v>
      </c>
      <c r="J1923" s="99"/>
      <c r="K1923" s="99"/>
      <c r="L1923" s="141" t="str">
        <f>IF(J1923-K1923=0,,IFERROR(K1923-J1923-휴게시간-VLOOKUP(A1923,지정휴게시간,2,FALSE),K1923-J1923-휴게시간))</f>
        <v/>
      </c>
      <c r="M1923" s="142" t="str">
        <f>IFERROR(VLOOKUP(Text(A1923,"m월 d일"),양력휴일,2,FALSE),IFERROR(VLOOKUP(Text(B1923,"m월 d일"),음력휴일,2,FALSE),IFERROR(VLOOKUP(A1923,양력지정휴일,2,FALSE), IFERROR(VLOOKUP(B1923,음력지정휴일,2,FALSE), ""))))</f>
        <v/>
      </c>
      <c r="N1923" s="128"/>
      <c r="O1923" s="128" t="str">
        <f>IFERROR(VLOOKUP(N1923,연차지정일수,2,FALSE),"")</f>
        <v/>
      </c>
      <c r="P1923" s="143"/>
      <c r="Q1923" s="2"/>
    </row>
    <row r="1924">
      <c r="A1924" s="129">
        <v>46119.0</v>
      </c>
      <c r="B1924" s="129">
        <v>46073.0</v>
      </c>
      <c r="C1924" s="128">
        <v>2026.0</v>
      </c>
      <c r="D1924" s="128">
        <v>4.0</v>
      </c>
      <c r="E1924" s="128">
        <v>1.0</v>
      </c>
      <c r="F1924" s="128">
        <v>2026.0</v>
      </c>
      <c r="G1924" s="128">
        <v>4.0</v>
      </c>
      <c r="H1924" s="128">
        <v>7.0</v>
      </c>
      <c r="I1924" s="128" t="s">
        <v>160</v>
      </c>
      <c r="J1924" s="99"/>
      <c r="K1924" s="99"/>
      <c r="L1924" s="141" t="str">
        <f>IF(J1924-K1924=0,,IFERROR(K1924-J1924-휴게시간-VLOOKUP(A1924,지정휴게시간,2,FALSE),K1924-J1924-휴게시간))</f>
        <v/>
      </c>
      <c r="M1924" s="142" t="str">
        <f>IFERROR(VLOOKUP(Text(A1924,"m월 d일"),양력휴일,2,FALSE),IFERROR(VLOOKUP(Text(B1924,"m월 d일"),음력휴일,2,FALSE),IFERROR(VLOOKUP(A1924,양력지정휴일,2,FALSE), IFERROR(VLOOKUP(B1924,음력지정휴일,2,FALSE), ""))))</f>
        <v/>
      </c>
      <c r="N1924" s="128"/>
      <c r="O1924" s="128" t="str">
        <f>IFERROR(VLOOKUP(N1924,연차지정일수,2,FALSE),"")</f>
        <v/>
      </c>
      <c r="P1924" s="143"/>
      <c r="Q1924" s="2"/>
    </row>
    <row r="1925">
      <c r="A1925" s="129">
        <v>46120.0</v>
      </c>
      <c r="B1925" s="129">
        <v>46074.0</v>
      </c>
      <c r="C1925" s="128">
        <v>2026.0</v>
      </c>
      <c r="D1925" s="128">
        <v>4.0</v>
      </c>
      <c r="E1925" s="128">
        <v>1.0</v>
      </c>
      <c r="F1925" s="128">
        <v>2026.0</v>
      </c>
      <c r="G1925" s="128">
        <v>4.0</v>
      </c>
      <c r="H1925" s="128">
        <v>8.0</v>
      </c>
      <c r="I1925" s="128" t="s">
        <v>161</v>
      </c>
      <c r="J1925" s="99"/>
      <c r="K1925" s="99"/>
      <c r="L1925" s="141" t="str">
        <f>IF(J1925-K1925=0,,IFERROR(K1925-J1925-휴게시간-VLOOKUP(A1925,지정휴게시간,2,FALSE),K1925-J1925-휴게시간))</f>
        <v/>
      </c>
      <c r="M1925" s="142" t="str">
        <f>IFERROR(VLOOKUP(Text(A1925,"m월 d일"),양력휴일,2,FALSE),IFERROR(VLOOKUP(Text(B1925,"m월 d일"),음력휴일,2,FALSE),IFERROR(VLOOKUP(A1925,양력지정휴일,2,FALSE), IFERROR(VLOOKUP(B1925,음력지정휴일,2,FALSE), ""))))</f>
        <v/>
      </c>
      <c r="N1925" s="128"/>
      <c r="O1925" s="128" t="str">
        <f>IFERROR(VLOOKUP(N1925,연차지정일수,2,FALSE),"")</f>
        <v/>
      </c>
      <c r="P1925" s="143"/>
      <c r="Q1925" s="2"/>
    </row>
    <row r="1926">
      <c r="A1926" s="129">
        <v>46121.0</v>
      </c>
      <c r="B1926" s="129">
        <v>46075.0</v>
      </c>
      <c r="C1926" s="128">
        <v>2026.0</v>
      </c>
      <c r="D1926" s="128">
        <v>4.0</v>
      </c>
      <c r="E1926" s="128">
        <v>1.0</v>
      </c>
      <c r="F1926" s="128">
        <v>2026.0</v>
      </c>
      <c r="G1926" s="128">
        <v>4.0</v>
      </c>
      <c r="H1926" s="128">
        <v>9.0</v>
      </c>
      <c r="I1926" s="128" t="s">
        <v>162</v>
      </c>
      <c r="J1926" s="99"/>
      <c r="K1926" s="99"/>
      <c r="L1926" s="141" t="str">
        <f>IF(J1926-K1926=0,,IFERROR(K1926-J1926-휴게시간-VLOOKUP(A1926,지정휴게시간,2,FALSE),K1926-J1926-휴게시간))</f>
        <v/>
      </c>
      <c r="M1926" s="142" t="str">
        <f>IFERROR(VLOOKUP(Text(A1926,"m월 d일"),양력휴일,2,FALSE),IFERROR(VLOOKUP(Text(B1926,"m월 d일"),음력휴일,2,FALSE),IFERROR(VLOOKUP(A1926,양력지정휴일,2,FALSE), IFERROR(VLOOKUP(B1926,음력지정휴일,2,FALSE), ""))))</f>
        <v/>
      </c>
      <c r="N1926" s="128"/>
      <c r="O1926" s="128" t="str">
        <f>IFERROR(VLOOKUP(N1926,연차지정일수,2,FALSE),"")</f>
        <v/>
      </c>
      <c r="P1926" s="143"/>
      <c r="Q1926" s="2"/>
    </row>
    <row r="1927">
      <c r="A1927" s="129">
        <v>46122.0</v>
      </c>
      <c r="B1927" s="129">
        <v>46076.0</v>
      </c>
      <c r="C1927" s="128">
        <v>2026.0</v>
      </c>
      <c r="D1927" s="128">
        <v>4.0</v>
      </c>
      <c r="E1927" s="128">
        <v>1.0</v>
      </c>
      <c r="F1927" s="128">
        <v>2026.0</v>
      </c>
      <c r="G1927" s="128">
        <v>4.0</v>
      </c>
      <c r="H1927" s="128">
        <v>10.0</v>
      </c>
      <c r="I1927" s="128" t="s">
        <v>158</v>
      </c>
      <c r="J1927" s="99"/>
      <c r="K1927" s="99"/>
      <c r="L1927" s="141" t="str">
        <f>IF(J1927-K1927=0,,IFERROR(K1927-J1927-휴게시간-VLOOKUP(A1927,지정휴게시간,2,FALSE),K1927-J1927-휴게시간))</f>
        <v/>
      </c>
      <c r="M1927" s="142" t="str">
        <f>IFERROR(VLOOKUP(Text(A1927,"m월 d일"),양력휴일,2,FALSE),IFERROR(VLOOKUP(Text(B1927,"m월 d일"),음력휴일,2,FALSE),IFERROR(VLOOKUP(A1927,양력지정휴일,2,FALSE), IFERROR(VLOOKUP(B1927,음력지정휴일,2,FALSE), ""))))</f>
        <v/>
      </c>
      <c r="N1927" s="128"/>
      <c r="O1927" s="128" t="str">
        <f>IFERROR(VLOOKUP(N1927,연차지정일수,2,FALSE),"")</f>
        <v/>
      </c>
      <c r="P1927" s="143"/>
      <c r="Q1927" s="2"/>
    </row>
    <row r="1928">
      <c r="A1928" s="129">
        <v>46123.0</v>
      </c>
      <c r="B1928" s="129">
        <v>46077.0</v>
      </c>
      <c r="C1928" s="128">
        <v>2026.0</v>
      </c>
      <c r="D1928" s="128">
        <v>4.0</v>
      </c>
      <c r="E1928" s="128">
        <v>1.0</v>
      </c>
      <c r="F1928" s="128">
        <v>2026.0</v>
      </c>
      <c r="G1928" s="128">
        <v>4.0</v>
      </c>
      <c r="H1928" s="128">
        <v>11.0</v>
      </c>
      <c r="I1928" s="128" t="s">
        <v>159</v>
      </c>
      <c r="J1928" s="99"/>
      <c r="K1928" s="99"/>
      <c r="L1928" s="141" t="str">
        <f>IF(J1928-K1928=0,,IFERROR(K1928-J1928-휴게시간-VLOOKUP(A1928,지정휴게시간,2,FALSE),K1928-J1928-휴게시간))</f>
        <v/>
      </c>
      <c r="M1928" s="142" t="str">
        <f>IFERROR(VLOOKUP(Text(A1928,"m월 d일"),양력휴일,2,FALSE),IFERROR(VLOOKUP(Text(B1928,"m월 d일"),음력휴일,2,FALSE),IFERROR(VLOOKUP(A1928,양력지정휴일,2,FALSE), IFERROR(VLOOKUP(B1928,음력지정휴일,2,FALSE), ""))))</f>
        <v/>
      </c>
      <c r="N1928" s="128"/>
      <c r="O1928" s="128" t="str">
        <f>IFERROR(VLOOKUP(N1928,연차지정일수,2,FALSE),"")</f>
        <v/>
      </c>
      <c r="P1928" s="143"/>
      <c r="Q1928" s="2"/>
    </row>
    <row r="1929">
      <c r="A1929" s="129">
        <v>46124.0</v>
      </c>
      <c r="B1929" s="129">
        <v>46078.0</v>
      </c>
      <c r="C1929" s="128">
        <v>2026.0</v>
      </c>
      <c r="D1929" s="128">
        <v>4.0</v>
      </c>
      <c r="E1929" s="128">
        <v>1.0</v>
      </c>
      <c r="F1929" s="128">
        <v>2026.0</v>
      </c>
      <c r="G1929" s="128">
        <v>4.0</v>
      </c>
      <c r="H1929" s="128">
        <v>12.0</v>
      </c>
      <c r="I1929" s="128" t="s">
        <v>156</v>
      </c>
      <c r="J1929" s="99"/>
      <c r="K1929" s="99"/>
      <c r="L1929" s="141" t="str">
        <f>IF(J1929-K1929=0,,IFERROR(K1929-J1929-휴게시간-VLOOKUP(A1929,지정휴게시간,2,FALSE),K1929-J1929-휴게시간))</f>
        <v/>
      </c>
      <c r="M1929" s="142" t="str">
        <f>IFERROR(VLOOKUP(Text(A1929,"m월 d일"),양력휴일,2,FALSE),IFERROR(VLOOKUP(Text(B1929,"m월 d일"),음력휴일,2,FALSE),IFERROR(VLOOKUP(A1929,양력지정휴일,2,FALSE), IFERROR(VLOOKUP(B1929,음력지정휴일,2,FALSE), ""))))</f>
        <v/>
      </c>
      <c r="N1929" s="128"/>
      <c r="O1929" s="128" t="str">
        <f>IFERROR(VLOOKUP(N1929,연차지정일수,2,FALSE),"")</f>
        <v/>
      </c>
      <c r="P1929" s="143"/>
      <c r="Q1929" s="2"/>
    </row>
    <row r="1930">
      <c r="A1930" s="129">
        <v>46125.0</v>
      </c>
      <c r="B1930" s="129">
        <v>46079.0</v>
      </c>
      <c r="C1930" s="128">
        <v>2026.0</v>
      </c>
      <c r="D1930" s="128">
        <v>4.0</v>
      </c>
      <c r="E1930" s="128">
        <v>2.0</v>
      </c>
      <c r="F1930" s="128">
        <v>2026.0</v>
      </c>
      <c r="G1930" s="128">
        <v>4.0</v>
      </c>
      <c r="H1930" s="128">
        <v>13.0</v>
      </c>
      <c r="I1930" s="128" t="s">
        <v>83</v>
      </c>
      <c r="J1930" s="99"/>
      <c r="K1930" s="99"/>
      <c r="L1930" s="141" t="str">
        <f>IF(J1930-K1930=0,,IFERROR(K1930-J1930-휴게시간-VLOOKUP(A1930,지정휴게시간,2,FALSE),K1930-J1930-휴게시간))</f>
        <v/>
      </c>
      <c r="M1930" s="142" t="str">
        <f>IFERROR(VLOOKUP(Text(A1930,"m월 d일"),양력휴일,2,FALSE),IFERROR(VLOOKUP(Text(B1930,"m월 d일"),음력휴일,2,FALSE),IFERROR(VLOOKUP(A1930,양력지정휴일,2,FALSE), IFERROR(VLOOKUP(B1930,음력지정휴일,2,FALSE), ""))))</f>
        <v/>
      </c>
      <c r="N1930" s="128"/>
      <c r="O1930" s="128" t="str">
        <f>IFERROR(VLOOKUP(N1930,연차지정일수,2,FALSE),"")</f>
        <v/>
      </c>
      <c r="P1930" s="143"/>
      <c r="Q1930" s="2"/>
    </row>
    <row r="1931">
      <c r="A1931" s="129">
        <v>46126.0</v>
      </c>
      <c r="B1931" s="129">
        <v>46080.0</v>
      </c>
      <c r="C1931" s="128">
        <v>2026.0</v>
      </c>
      <c r="D1931" s="128">
        <v>4.0</v>
      </c>
      <c r="E1931" s="128">
        <v>2.0</v>
      </c>
      <c r="F1931" s="128">
        <v>2026.0</v>
      </c>
      <c r="G1931" s="128">
        <v>4.0</v>
      </c>
      <c r="H1931" s="128">
        <v>14.0</v>
      </c>
      <c r="I1931" s="128" t="s">
        <v>160</v>
      </c>
      <c r="J1931" s="99"/>
      <c r="K1931" s="99"/>
      <c r="L1931" s="141" t="str">
        <f>IF(J1931-K1931=0,,IFERROR(K1931-J1931-휴게시간-VLOOKUP(A1931,지정휴게시간,2,FALSE),K1931-J1931-휴게시간))</f>
        <v/>
      </c>
      <c r="M1931" s="142" t="str">
        <f>IFERROR(VLOOKUP(Text(A1931,"m월 d일"),양력휴일,2,FALSE),IFERROR(VLOOKUP(Text(B1931,"m월 d일"),음력휴일,2,FALSE),IFERROR(VLOOKUP(A1931,양력지정휴일,2,FALSE), IFERROR(VLOOKUP(B1931,음력지정휴일,2,FALSE), ""))))</f>
        <v/>
      </c>
      <c r="N1931" s="128"/>
      <c r="O1931" s="128" t="str">
        <f>IFERROR(VLOOKUP(N1931,연차지정일수,2,FALSE),"")</f>
        <v/>
      </c>
      <c r="P1931" s="143"/>
      <c r="Q1931" s="2"/>
    </row>
    <row r="1932">
      <c r="A1932" s="129">
        <v>46127.0</v>
      </c>
      <c r="B1932" s="129">
        <v>46081.0</v>
      </c>
      <c r="C1932" s="128">
        <v>2026.0</v>
      </c>
      <c r="D1932" s="128">
        <v>4.0</v>
      </c>
      <c r="E1932" s="128">
        <v>2.0</v>
      </c>
      <c r="F1932" s="128">
        <v>2026.0</v>
      </c>
      <c r="G1932" s="128">
        <v>4.0</v>
      </c>
      <c r="H1932" s="128">
        <v>15.0</v>
      </c>
      <c r="I1932" s="128" t="s">
        <v>161</v>
      </c>
      <c r="J1932" s="99"/>
      <c r="K1932" s="99"/>
      <c r="L1932" s="141" t="str">
        <f>IF(J1932-K1932=0,,IFERROR(K1932-J1932-휴게시간-VLOOKUP(A1932,지정휴게시간,2,FALSE),K1932-J1932-휴게시간))</f>
        <v/>
      </c>
      <c r="M1932" s="142" t="str">
        <f>IFERROR(VLOOKUP(Text(A1932,"m월 d일"),양력휴일,2,FALSE),IFERROR(VLOOKUP(Text(B1932,"m월 d일"),음력휴일,2,FALSE),IFERROR(VLOOKUP(A1932,양력지정휴일,2,FALSE), IFERROR(VLOOKUP(B1932,음력지정휴일,2,FALSE), ""))))</f>
        <v/>
      </c>
      <c r="N1932" s="128"/>
      <c r="O1932" s="128" t="str">
        <f>IFERROR(VLOOKUP(N1932,연차지정일수,2,FALSE),"")</f>
        <v/>
      </c>
      <c r="P1932" s="143"/>
      <c r="Q1932" s="2"/>
    </row>
    <row r="1933">
      <c r="A1933" s="129">
        <v>46128.0</v>
      </c>
      <c r="B1933" s="129" t="s">
        <v>170</v>
      </c>
      <c r="C1933" s="128">
        <v>2026.0</v>
      </c>
      <c r="D1933" s="128">
        <v>4.0</v>
      </c>
      <c r="E1933" s="128">
        <v>2.0</v>
      </c>
      <c r="F1933" s="128">
        <v>2026.0</v>
      </c>
      <c r="G1933" s="128">
        <v>4.0</v>
      </c>
      <c r="H1933" s="128">
        <v>16.0</v>
      </c>
      <c r="I1933" s="128" t="s">
        <v>162</v>
      </c>
      <c r="J1933" s="99"/>
      <c r="K1933" s="99"/>
      <c r="L1933" s="141" t="str">
        <f>IF(J1933-K1933=0,,IFERROR(K1933-J1933-휴게시간-VLOOKUP(A1933,지정휴게시간,2,FALSE),K1933-J1933-휴게시간))</f>
        <v/>
      </c>
      <c r="M1933" s="142" t="str">
        <f>IFERROR(VLOOKUP(Text(A1933,"m월 d일"),양력휴일,2,FALSE),IFERROR(VLOOKUP(Text(B1933,"m월 d일"),음력휴일,2,FALSE),IFERROR(VLOOKUP(A1933,양력지정휴일,2,FALSE), IFERROR(VLOOKUP(B1933,음력지정휴일,2,FALSE), ""))))</f>
        <v/>
      </c>
      <c r="N1933" s="128"/>
      <c r="O1933" s="128" t="str">
        <f>IFERROR(VLOOKUP(N1933,연차지정일수,2,FALSE),"")</f>
        <v/>
      </c>
      <c r="P1933" s="143"/>
      <c r="Q1933" s="2"/>
    </row>
    <row r="1934">
      <c r="A1934" s="129">
        <v>46129.0</v>
      </c>
      <c r="B1934" s="129">
        <v>46082.0</v>
      </c>
      <c r="C1934" s="128">
        <v>2026.0</v>
      </c>
      <c r="D1934" s="128">
        <v>4.0</v>
      </c>
      <c r="E1934" s="128">
        <v>2.0</v>
      </c>
      <c r="F1934" s="128">
        <v>2026.0</v>
      </c>
      <c r="G1934" s="128">
        <v>4.0</v>
      </c>
      <c r="H1934" s="128">
        <v>17.0</v>
      </c>
      <c r="I1934" s="128" t="s">
        <v>158</v>
      </c>
      <c r="J1934" s="99"/>
      <c r="K1934" s="99"/>
      <c r="L1934" s="141" t="str">
        <f>IF(J1934-K1934=0,,IFERROR(K1934-J1934-휴게시간-VLOOKUP(A1934,지정휴게시간,2,FALSE),K1934-J1934-휴게시간))</f>
        <v/>
      </c>
      <c r="M1934" s="142" t="str">
        <f>IFERROR(VLOOKUP(Text(A1934,"m월 d일"),양력휴일,2,FALSE),IFERROR(VLOOKUP(Text(B1934,"m월 d일"),음력휴일,2,FALSE),IFERROR(VLOOKUP(A1934,양력지정휴일,2,FALSE), IFERROR(VLOOKUP(B1934,음력지정휴일,2,FALSE), ""))))</f>
        <v/>
      </c>
      <c r="N1934" s="128"/>
      <c r="O1934" s="128" t="str">
        <f>IFERROR(VLOOKUP(N1934,연차지정일수,2,FALSE),"")</f>
        <v/>
      </c>
      <c r="P1934" s="143"/>
      <c r="Q1934" s="2"/>
    </row>
    <row r="1935">
      <c r="A1935" s="129">
        <v>46130.0</v>
      </c>
      <c r="B1935" s="129">
        <v>46083.0</v>
      </c>
      <c r="C1935" s="128">
        <v>2026.0</v>
      </c>
      <c r="D1935" s="128">
        <v>4.0</v>
      </c>
      <c r="E1935" s="128">
        <v>2.0</v>
      </c>
      <c r="F1935" s="128">
        <v>2026.0</v>
      </c>
      <c r="G1935" s="128">
        <v>4.0</v>
      </c>
      <c r="H1935" s="128">
        <v>18.0</v>
      </c>
      <c r="I1935" s="128" t="s">
        <v>159</v>
      </c>
      <c r="J1935" s="99"/>
      <c r="K1935" s="99"/>
      <c r="L1935" s="141" t="str">
        <f>IF(J1935-K1935=0,,IFERROR(K1935-J1935-휴게시간-VLOOKUP(A1935,지정휴게시간,2,FALSE),K1935-J1935-휴게시간))</f>
        <v/>
      </c>
      <c r="M1935" s="142" t="str">
        <f>IFERROR(VLOOKUP(Text(A1935,"m월 d일"),양력휴일,2,FALSE),IFERROR(VLOOKUP(Text(B1935,"m월 d일"),음력휴일,2,FALSE),IFERROR(VLOOKUP(A1935,양력지정휴일,2,FALSE), IFERROR(VLOOKUP(B1935,음력지정휴일,2,FALSE), ""))))</f>
        <v/>
      </c>
      <c r="N1935" s="128"/>
      <c r="O1935" s="128" t="str">
        <f>IFERROR(VLOOKUP(N1935,연차지정일수,2,FALSE),"")</f>
        <v/>
      </c>
      <c r="P1935" s="143"/>
      <c r="Q1935" s="2"/>
    </row>
    <row r="1936">
      <c r="A1936" s="129">
        <v>46131.0</v>
      </c>
      <c r="B1936" s="129">
        <v>46084.0</v>
      </c>
      <c r="C1936" s="128">
        <v>2026.0</v>
      </c>
      <c r="D1936" s="128">
        <v>4.0</v>
      </c>
      <c r="E1936" s="128">
        <v>2.0</v>
      </c>
      <c r="F1936" s="128">
        <v>2026.0</v>
      </c>
      <c r="G1936" s="128">
        <v>4.0</v>
      </c>
      <c r="H1936" s="128">
        <v>19.0</v>
      </c>
      <c r="I1936" s="128" t="s">
        <v>156</v>
      </c>
      <c r="J1936" s="99"/>
      <c r="K1936" s="99"/>
      <c r="L1936" s="141" t="str">
        <f>IF(J1936-K1936=0,,IFERROR(K1936-J1936-휴게시간-VLOOKUP(A1936,지정휴게시간,2,FALSE),K1936-J1936-휴게시간))</f>
        <v/>
      </c>
      <c r="M1936" s="142" t="str">
        <f>IFERROR(VLOOKUP(Text(A1936,"m월 d일"),양력휴일,2,FALSE),IFERROR(VLOOKUP(Text(B1936,"m월 d일"),음력휴일,2,FALSE),IFERROR(VLOOKUP(A1936,양력지정휴일,2,FALSE), IFERROR(VLOOKUP(B1936,음력지정휴일,2,FALSE), ""))))</f>
        <v/>
      </c>
      <c r="N1936" s="128"/>
      <c r="O1936" s="128" t="str">
        <f>IFERROR(VLOOKUP(N1936,연차지정일수,2,FALSE),"")</f>
        <v/>
      </c>
      <c r="P1936" s="143"/>
      <c r="Q1936" s="2"/>
    </row>
    <row r="1937">
      <c r="A1937" s="129">
        <v>46132.0</v>
      </c>
      <c r="B1937" s="129">
        <v>46085.0</v>
      </c>
      <c r="C1937" s="128">
        <v>2026.0</v>
      </c>
      <c r="D1937" s="128">
        <v>4.0</v>
      </c>
      <c r="E1937" s="128">
        <v>3.0</v>
      </c>
      <c r="F1937" s="128">
        <v>2026.0</v>
      </c>
      <c r="G1937" s="128">
        <v>4.0</v>
      </c>
      <c r="H1937" s="128">
        <v>20.0</v>
      </c>
      <c r="I1937" s="128" t="s">
        <v>83</v>
      </c>
      <c r="J1937" s="99"/>
      <c r="K1937" s="99"/>
      <c r="L1937" s="141" t="str">
        <f>IF(J1937-K1937=0,,IFERROR(K1937-J1937-휴게시간-VLOOKUP(A1937,지정휴게시간,2,FALSE),K1937-J1937-휴게시간))</f>
        <v/>
      </c>
      <c r="M1937" s="142" t="str">
        <f>IFERROR(VLOOKUP(Text(A1937,"m월 d일"),양력휴일,2,FALSE),IFERROR(VLOOKUP(Text(B1937,"m월 d일"),음력휴일,2,FALSE),IFERROR(VLOOKUP(A1937,양력지정휴일,2,FALSE), IFERROR(VLOOKUP(B1937,음력지정휴일,2,FALSE), ""))))</f>
        <v/>
      </c>
      <c r="N1937" s="128"/>
      <c r="O1937" s="128" t="str">
        <f>IFERROR(VLOOKUP(N1937,연차지정일수,2,FALSE),"")</f>
        <v/>
      </c>
      <c r="P1937" s="143"/>
      <c r="Q1937" s="2"/>
    </row>
    <row r="1938">
      <c r="A1938" s="129">
        <v>46133.0</v>
      </c>
      <c r="B1938" s="129">
        <v>46086.0</v>
      </c>
      <c r="C1938" s="128">
        <v>2026.0</v>
      </c>
      <c r="D1938" s="128">
        <v>4.0</v>
      </c>
      <c r="E1938" s="128">
        <v>3.0</v>
      </c>
      <c r="F1938" s="128">
        <v>2026.0</v>
      </c>
      <c r="G1938" s="128">
        <v>4.0</v>
      </c>
      <c r="H1938" s="128">
        <v>21.0</v>
      </c>
      <c r="I1938" s="128" t="s">
        <v>160</v>
      </c>
      <c r="J1938" s="99"/>
      <c r="K1938" s="99"/>
      <c r="L1938" s="141" t="str">
        <f>IF(J1938-K1938=0,,IFERROR(K1938-J1938-휴게시간-VLOOKUP(A1938,지정휴게시간,2,FALSE),K1938-J1938-휴게시간))</f>
        <v/>
      </c>
      <c r="M1938" s="142" t="str">
        <f>IFERROR(VLOOKUP(Text(A1938,"m월 d일"),양력휴일,2,FALSE),IFERROR(VLOOKUP(Text(B1938,"m월 d일"),음력휴일,2,FALSE),IFERROR(VLOOKUP(A1938,양력지정휴일,2,FALSE), IFERROR(VLOOKUP(B1938,음력지정휴일,2,FALSE), ""))))</f>
        <v/>
      </c>
      <c r="N1938" s="128"/>
      <c r="O1938" s="128" t="str">
        <f>IFERROR(VLOOKUP(N1938,연차지정일수,2,FALSE),"")</f>
        <v/>
      </c>
      <c r="P1938" s="143"/>
      <c r="Q1938" s="2"/>
    </row>
    <row r="1939">
      <c r="A1939" s="129">
        <v>46134.0</v>
      </c>
      <c r="B1939" s="129">
        <v>46087.0</v>
      </c>
      <c r="C1939" s="128">
        <v>2026.0</v>
      </c>
      <c r="D1939" s="128">
        <v>4.0</v>
      </c>
      <c r="E1939" s="128">
        <v>3.0</v>
      </c>
      <c r="F1939" s="128">
        <v>2026.0</v>
      </c>
      <c r="G1939" s="128">
        <v>4.0</v>
      </c>
      <c r="H1939" s="128">
        <v>22.0</v>
      </c>
      <c r="I1939" s="128" t="s">
        <v>161</v>
      </c>
      <c r="J1939" s="99"/>
      <c r="K1939" s="99"/>
      <c r="L1939" s="141" t="str">
        <f>IF(J1939-K1939=0,,IFERROR(K1939-J1939-휴게시간-VLOOKUP(A1939,지정휴게시간,2,FALSE),K1939-J1939-휴게시간))</f>
        <v/>
      </c>
      <c r="M1939" s="142" t="str">
        <f>IFERROR(VLOOKUP(Text(A1939,"m월 d일"),양력휴일,2,FALSE),IFERROR(VLOOKUP(Text(B1939,"m월 d일"),음력휴일,2,FALSE),IFERROR(VLOOKUP(A1939,양력지정휴일,2,FALSE), IFERROR(VLOOKUP(B1939,음력지정휴일,2,FALSE), ""))))</f>
        <v/>
      </c>
      <c r="N1939" s="128"/>
      <c r="O1939" s="128" t="str">
        <f>IFERROR(VLOOKUP(N1939,연차지정일수,2,FALSE),"")</f>
        <v/>
      </c>
      <c r="P1939" s="143"/>
      <c r="Q1939" s="2"/>
    </row>
    <row r="1940">
      <c r="A1940" s="129">
        <v>46135.0</v>
      </c>
      <c r="B1940" s="129">
        <v>46088.0</v>
      </c>
      <c r="C1940" s="128">
        <v>2026.0</v>
      </c>
      <c r="D1940" s="128">
        <v>4.0</v>
      </c>
      <c r="E1940" s="128">
        <v>3.0</v>
      </c>
      <c r="F1940" s="128">
        <v>2026.0</v>
      </c>
      <c r="G1940" s="128">
        <v>4.0</v>
      </c>
      <c r="H1940" s="128">
        <v>23.0</v>
      </c>
      <c r="I1940" s="128" t="s">
        <v>162</v>
      </c>
      <c r="J1940" s="99"/>
      <c r="K1940" s="99"/>
      <c r="L1940" s="141" t="str">
        <f>IF(J1940-K1940=0,,IFERROR(K1940-J1940-휴게시간-VLOOKUP(A1940,지정휴게시간,2,FALSE),K1940-J1940-휴게시간))</f>
        <v/>
      </c>
      <c r="M1940" s="142" t="str">
        <f>IFERROR(VLOOKUP(Text(A1940,"m월 d일"),양력휴일,2,FALSE),IFERROR(VLOOKUP(Text(B1940,"m월 d일"),음력휴일,2,FALSE),IFERROR(VLOOKUP(A1940,양력지정휴일,2,FALSE), IFERROR(VLOOKUP(B1940,음력지정휴일,2,FALSE), ""))))</f>
        <v/>
      </c>
      <c r="N1940" s="128"/>
      <c r="O1940" s="128" t="str">
        <f>IFERROR(VLOOKUP(N1940,연차지정일수,2,FALSE),"")</f>
        <v/>
      </c>
      <c r="P1940" s="143"/>
      <c r="Q1940" s="2"/>
    </row>
    <row r="1941">
      <c r="A1941" s="129">
        <v>46136.0</v>
      </c>
      <c r="B1941" s="129">
        <v>46089.0</v>
      </c>
      <c r="C1941" s="128">
        <v>2026.0</v>
      </c>
      <c r="D1941" s="128">
        <v>4.0</v>
      </c>
      <c r="E1941" s="128">
        <v>3.0</v>
      </c>
      <c r="F1941" s="128">
        <v>2026.0</v>
      </c>
      <c r="G1941" s="128">
        <v>4.0</v>
      </c>
      <c r="H1941" s="128">
        <v>24.0</v>
      </c>
      <c r="I1941" s="128" t="s">
        <v>158</v>
      </c>
      <c r="J1941" s="99"/>
      <c r="K1941" s="99"/>
      <c r="L1941" s="141" t="str">
        <f>IF(J1941-K1941=0,,IFERROR(K1941-J1941-휴게시간-VLOOKUP(A1941,지정휴게시간,2,FALSE),K1941-J1941-휴게시간))</f>
        <v/>
      </c>
      <c r="M1941" s="142" t="str">
        <f>IFERROR(VLOOKUP(Text(A1941,"m월 d일"),양력휴일,2,FALSE),IFERROR(VLOOKUP(Text(B1941,"m월 d일"),음력휴일,2,FALSE),IFERROR(VLOOKUP(A1941,양력지정휴일,2,FALSE), IFERROR(VLOOKUP(B1941,음력지정휴일,2,FALSE), ""))))</f>
        <v/>
      </c>
      <c r="N1941" s="128"/>
      <c r="O1941" s="128" t="str">
        <f>IFERROR(VLOOKUP(N1941,연차지정일수,2,FALSE),"")</f>
        <v/>
      </c>
      <c r="P1941" s="143"/>
      <c r="Q1941" s="2"/>
    </row>
    <row r="1942">
      <c r="A1942" s="129">
        <v>46137.0</v>
      </c>
      <c r="B1942" s="129">
        <v>46090.0</v>
      </c>
      <c r="C1942" s="128">
        <v>2026.0</v>
      </c>
      <c r="D1942" s="128">
        <v>4.0</v>
      </c>
      <c r="E1942" s="128">
        <v>3.0</v>
      </c>
      <c r="F1942" s="128">
        <v>2026.0</v>
      </c>
      <c r="G1942" s="128">
        <v>4.0</v>
      </c>
      <c r="H1942" s="128">
        <v>25.0</v>
      </c>
      <c r="I1942" s="128" t="s">
        <v>159</v>
      </c>
      <c r="J1942" s="99"/>
      <c r="K1942" s="99"/>
      <c r="L1942" s="141" t="str">
        <f>IF(J1942-K1942=0,,IFERROR(K1942-J1942-휴게시간-VLOOKUP(A1942,지정휴게시간,2,FALSE),K1942-J1942-휴게시간))</f>
        <v/>
      </c>
      <c r="M1942" s="142" t="str">
        <f>IFERROR(VLOOKUP(Text(A1942,"m월 d일"),양력휴일,2,FALSE),IFERROR(VLOOKUP(Text(B1942,"m월 d일"),음력휴일,2,FALSE),IFERROR(VLOOKUP(A1942,양력지정휴일,2,FALSE), IFERROR(VLOOKUP(B1942,음력지정휴일,2,FALSE), ""))))</f>
        <v/>
      </c>
      <c r="N1942" s="128"/>
      <c r="O1942" s="128" t="str">
        <f>IFERROR(VLOOKUP(N1942,연차지정일수,2,FALSE),"")</f>
        <v/>
      </c>
      <c r="P1942" s="143"/>
      <c r="Q1942" s="2"/>
    </row>
    <row r="1943">
      <c r="A1943" s="129">
        <v>46138.0</v>
      </c>
      <c r="B1943" s="129">
        <v>46091.0</v>
      </c>
      <c r="C1943" s="128">
        <v>2026.0</v>
      </c>
      <c r="D1943" s="128">
        <v>4.0</v>
      </c>
      <c r="E1943" s="128">
        <v>3.0</v>
      </c>
      <c r="F1943" s="128">
        <v>2026.0</v>
      </c>
      <c r="G1943" s="128">
        <v>4.0</v>
      </c>
      <c r="H1943" s="128">
        <v>26.0</v>
      </c>
      <c r="I1943" s="128" t="s">
        <v>156</v>
      </c>
      <c r="J1943" s="99"/>
      <c r="K1943" s="99"/>
      <c r="L1943" s="141" t="str">
        <f>IF(J1943-K1943=0,,IFERROR(K1943-J1943-휴게시간-VLOOKUP(A1943,지정휴게시간,2,FALSE),K1943-J1943-휴게시간))</f>
        <v/>
      </c>
      <c r="M1943" s="142" t="str">
        <f>IFERROR(VLOOKUP(Text(A1943,"m월 d일"),양력휴일,2,FALSE),IFERROR(VLOOKUP(Text(B1943,"m월 d일"),음력휴일,2,FALSE),IFERROR(VLOOKUP(A1943,양력지정휴일,2,FALSE), IFERROR(VLOOKUP(B1943,음력지정휴일,2,FALSE), ""))))</f>
        <v/>
      </c>
      <c r="N1943" s="128"/>
      <c r="O1943" s="128" t="str">
        <f>IFERROR(VLOOKUP(N1943,연차지정일수,2,FALSE),"")</f>
        <v/>
      </c>
      <c r="P1943" s="143"/>
      <c r="Q1943" s="2"/>
    </row>
    <row r="1944">
      <c r="A1944" s="129">
        <v>46139.0</v>
      </c>
      <c r="B1944" s="129">
        <v>46092.0</v>
      </c>
      <c r="C1944" s="128">
        <v>2026.0</v>
      </c>
      <c r="D1944" s="128">
        <v>4.0</v>
      </c>
      <c r="E1944" s="128">
        <v>4.0</v>
      </c>
      <c r="F1944" s="128">
        <v>2026.0</v>
      </c>
      <c r="G1944" s="128">
        <v>4.0</v>
      </c>
      <c r="H1944" s="128">
        <v>27.0</v>
      </c>
      <c r="I1944" s="128" t="s">
        <v>83</v>
      </c>
      <c r="J1944" s="99"/>
      <c r="K1944" s="99"/>
      <c r="L1944" s="141" t="str">
        <f>IF(J1944-K1944=0,,IFERROR(K1944-J1944-휴게시간-VLOOKUP(A1944,지정휴게시간,2,FALSE),K1944-J1944-휴게시간))</f>
        <v/>
      </c>
      <c r="M1944" s="142" t="str">
        <f>IFERROR(VLOOKUP(Text(A1944,"m월 d일"),양력휴일,2,FALSE),IFERROR(VLOOKUP(Text(B1944,"m월 d일"),음력휴일,2,FALSE),IFERROR(VLOOKUP(A1944,양력지정휴일,2,FALSE), IFERROR(VLOOKUP(B1944,음력지정휴일,2,FALSE), ""))))</f>
        <v/>
      </c>
      <c r="N1944" s="128"/>
      <c r="O1944" s="128" t="str">
        <f>IFERROR(VLOOKUP(N1944,연차지정일수,2,FALSE),"")</f>
        <v/>
      </c>
      <c r="P1944" s="143"/>
      <c r="Q1944" s="2"/>
    </row>
    <row r="1945">
      <c r="A1945" s="129">
        <v>46140.0</v>
      </c>
      <c r="B1945" s="129">
        <v>46093.0</v>
      </c>
      <c r="C1945" s="128">
        <v>2026.0</v>
      </c>
      <c r="D1945" s="128">
        <v>4.0</v>
      </c>
      <c r="E1945" s="128">
        <v>4.0</v>
      </c>
      <c r="F1945" s="128">
        <v>2026.0</v>
      </c>
      <c r="G1945" s="128">
        <v>4.0</v>
      </c>
      <c r="H1945" s="128">
        <v>28.0</v>
      </c>
      <c r="I1945" s="128" t="s">
        <v>160</v>
      </c>
      <c r="J1945" s="99"/>
      <c r="K1945" s="99"/>
      <c r="L1945" s="141" t="str">
        <f>IF(J1945-K1945=0,,IFERROR(K1945-J1945-휴게시간-VLOOKUP(A1945,지정휴게시간,2,FALSE),K1945-J1945-휴게시간))</f>
        <v/>
      </c>
      <c r="M1945" s="142" t="str">
        <f>IFERROR(VLOOKUP(Text(A1945,"m월 d일"),양력휴일,2,FALSE),IFERROR(VLOOKUP(Text(B1945,"m월 d일"),음력휴일,2,FALSE),IFERROR(VLOOKUP(A1945,양력지정휴일,2,FALSE), IFERROR(VLOOKUP(B1945,음력지정휴일,2,FALSE), ""))))</f>
        <v/>
      </c>
      <c r="N1945" s="128"/>
      <c r="O1945" s="128" t="str">
        <f>IFERROR(VLOOKUP(N1945,연차지정일수,2,FALSE),"")</f>
        <v/>
      </c>
      <c r="P1945" s="143"/>
      <c r="Q1945" s="2"/>
    </row>
    <row r="1946">
      <c r="A1946" s="129">
        <v>46141.0</v>
      </c>
      <c r="B1946" s="129">
        <v>46094.0</v>
      </c>
      <c r="C1946" s="128">
        <v>2026.0</v>
      </c>
      <c r="D1946" s="128">
        <v>4.0</v>
      </c>
      <c r="E1946" s="128">
        <v>4.0</v>
      </c>
      <c r="F1946" s="128">
        <v>2026.0</v>
      </c>
      <c r="G1946" s="128">
        <v>4.0</v>
      </c>
      <c r="H1946" s="128">
        <v>29.0</v>
      </c>
      <c r="I1946" s="128" t="s">
        <v>161</v>
      </c>
      <c r="J1946" s="99"/>
      <c r="K1946" s="99"/>
      <c r="L1946" s="141" t="str">
        <f>IF(J1946-K1946=0,,IFERROR(K1946-J1946-휴게시간-VLOOKUP(A1946,지정휴게시간,2,FALSE),K1946-J1946-휴게시간))</f>
        <v/>
      </c>
      <c r="M1946" s="142" t="str">
        <f>IFERROR(VLOOKUP(Text(A1946,"m월 d일"),양력휴일,2,FALSE),IFERROR(VLOOKUP(Text(B1946,"m월 d일"),음력휴일,2,FALSE),IFERROR(VLOOKUP(A1946,양력지정휴일,2,FALSE), IFERROR(VLOOKUP(B1946,음력지정휴일,2,FALSE), ""))))</f>
        <v/>
      </c>
      <c r="N1946" s="128"/>
      <c r="O1946" s="128" t="str">
        <f>IFERROR(VLOOKUP(N1946,연차지정일수,2,FALSE),"")</f>
        <v/>
      </c>
      <c r="P1946" s="143"/>
      <c r="Q1946" s="2"/>
    </row>
    <row r="1947">
      <c r="A1947" s="129">
        <v>46142.0</v>
      </c>
      <c r="B1947" s="129">
        <v>46095.0</v>
      </c>
      <c r="C1947" s="128">
        <v>2026.0</v>
      </c>
      <c r="D1947" s="128">
        <v>4.0</v>
      </c>
      <c r="E1947" s="128">
        <v>4.0</v>
      </c>
      <c r="F1947" s="128">
        <v>2026.0</v>
      </c>
      <c r="G1947" s="128">
        <v>4.0</v>
      </c>
      <c r="H1947" s="128">
        <v>30.0</v>
      </c>
      <c r="I1947" s="128" t="s">
        <v>162</v>
      </c>
      <c r="J1947" s="99"/>
      <c r="K1947" s="99"/>
      <c r="L1947" s="141" t="str">
        <f>IF(J1947-K1947=0,,IFERROR(K1947-J1947-휴게시간-VLOOKUP(A1947,지정휴게시간,2,FALSE),K1947-J1947-휴게시간))</f>
        <v/>
      </c>
      <c r="M1947" s="142" t="str">
        <f>IFERROR(VLOOKUP(Text(A1947,"m월 d일"),양력휴일,2,FALSE),IFERROR(VLOOKUP(Text(B1947,"m월 d일"),음력휴일,2,FALSE),IFERROR(VLOOKUP(A1947,양력지정휴일,2,FALSE), IFERROR(VLOOKUP(B1947,음력지정휴일,2,FALSE), ""))))</f>
        <v/>
      </c>
      <c r="N1947" s="128"/>
      <c r="O1947" s="128" t="str">
        <f>IFERROR(VLOOKUP(N1947,연차지정일수,2,FALSE),"")</f>
        <v/>
      </c>
      <c r="P1947" s="143"/>
      <c r="Q1947" s="2"/>
    </row>
    <row r="1948">
      <c r="A1948" s="129">
        <v>46143.0</v>
      </c>
      <c r="B1948" s="129">
        <v>46096.0</v>
      </c>
      <c r="C1948" s="128">
        <v>2026.0</v>
      </c>
      <c r="D1948" s="128">
        <v>4.0</v>
      </c>
      <c r="E1948" s="128">
        <v>4.0</v>
      </c>
      <c r="F1948" s="128">
        <v>2026.0</v>
      </c>
      <c r="G1948" s="128">
        <v>5.0</v>
      </c>
      <c r="H1948" s="128">
        <v>1.0</v>
      </c>
      <c r="I1948" s="128" t="s">
        <v>158</v>
      </c>
      <c r="J1948" s="99"/>
      <c r="K1948" s="99"/>
      <c r="L1948" s="141" t="str">
        <f>IF(J1948-K1948=0,,IFERROR(K1948-J1948-휴게시간-VLOOKUP(A1948,지정휴게시간,2,FALSE),K1948-J1948-휴게시간))</f>
        <v/>
      </c>
      <c r="M1948" s="142" t="str">
        <f>IFERROR(VLOOKUP(Text(A1948,"m월 d일"),양력휴일,2,FALSE),IFERROR(VLOOKUP(Text(B1948,"m월 d일"),음력휴일,2,FALSE),IFERROR(VLOOKUP(A1948,양력지정휴일,2,FALSE), IFERROR(VLOOKUP(B1948,음력지정휴일,2,FALSE), ""))))</f>
        <v>근로자의 날</v>
      </c>
      <c r="N1948" s="128"/>
      <c r="O1948" s="128" t="str">
        <f>IFERROR(VLOOKUP(N1948,연차지정일수,2,FALSE),"")</f>
        <v/>
      </c>
      <c r="P1948" s="143"/>
      <c r="Q1948" s="2"/>
    </row>
    <row r="1949">
      <c r="A1949" s="129">
        <v>46144.0</v>
      </c>
      <c r="B1949" s="129">
        <v>46097.0</v>
      </c>
      <c r="C1949" s="128">
        <v>2026.0</v>
      </c>
      <c r="D1949" s="128">
        <v>4.0</v>
      </c>
      <c r="E1949" s="128">
        <v>4.0</v>
      </c>
      <c r="F1949" s="128">
        <v>2026.0</v>
      </c>
      <c r="G1949" s="128">
        <v>5.0</v>
      </c>
      <c r="H1949" s="128">
        <v>2.0</v>
      </c>
      <c r="I1949" s="128" t="s">
        <v>159</v>
      </c>
      <c r="J1949" s="99"/>
      <c r="K1949" s="99"/>
      <c r="L1949" s="141" t="str">
        <f>IF(J1949-K1949=0,,IFERROR(K1949-J1949-휴게시간-VLOOKUP(A1949,지정휴게시간,2,FALSE),K1949-J1949-휴게시간))</f>
        <v/>
      </c>
      <c r="M1949" s="142" t="str">
        <f>IFERROR(VLOOKUP(Text(A1949,"m월 d일"),양력휴일,2,FALSE),IFERROR(VLOOKUP(Text(B1949,"m월 d일"),음력휴일,2,FALSE),IFERROR(VLOOKUP(A1949,양력지정휴일,2,FALSE), IFERROR(VLOOKUP(B1949,음력지정휴일,2,FALSE), ""))))</f>
        <v/>
      </c>
      <c r="N1949" s="128"/>
      <c r="O1949" s="128" t="str">
        <f>IFERROR(VLOOKUP(N1949,연차지정일수,2,FALSE),"")</f>
        <v/>
      </c>
      <c r="P1949" s="143"/>
      <c r="Q1949" s="2"/>
    </row>
    <row r="1950">
      <c r="A1950" s="129">
        <v>46145.0</v>
      </c>
      <c r="B1950" s="129">
        <v>46098.0</v>
      </c>
      <c r="C1950" s="128">
        <v>2026.0</v>
      </c>
      <c r="D1950" s="128">
        <v>4.0</v>
      </c>
      <c r="E1950" s="128">
        <v>4.0</v>
      </c>
      <c r="F1950" s="128">
        <v>2026.0</v>
      </c>
      <c r="G1950" s="128">
        <v>5.0</v>
      </c>
      <c r="H1950" s="128">
        <v>3.0</v>
      </c>
      <c r="I1950" s="128" t="s">
        <v>156</v>
      </c>
      <c r="J1950" s="99"/>
      <c r="K1950" s="99"/>
      <c r="L1950" s="141" t="str">
        <f>IF(J1950-K1950=0,,IFERROR(K1950-J1950-휴게시간-VLOOKUP(A1950,지정휴게시간,2,FALSE),K1950-J1950-휴게시간))</f>
        <v/>
      </c>
      <c r="M1950" s="142" t="str">
        <f>IFERROR(VLOOKUP(Text(A1950,"m월 d일"),양력휴일,2,FALSE),IFERROR(VLOOKUP(Text(B1950,"m월 d일"),음력휴일,2,FALSE),IFERROR(VLOOKUP(A1950,양력지정휴일,2,FALSE), IFERROR(VLOOKUP(B1950,음력지정휴일,2,FALSE), ""))))</f>
        <v/>
      </c>
      <c r="N1950" s="128"/>
      <c r="O1950" s="128" t="str">
        <f>IFERROR(VLOOKUP(N1950,연차지정일수,2,FALSE),"")</f>
        <v/>
      </c>
      <c r="P1950" s="143"/>
      <c r="Q1950" s="2"/>
    </row>
    <row r="1951">
      <c r="A1951" s="129">
        <v>46146.0</v>
      </c>
      <c r="B1951" s="129">
        <v>46099.0</v>
      </c>
      <c r="C1951" s="128">
        <v>2026.0</v>
      </c>
      <c r="D1951" s="128">
        <v>5.0</v>
      </c>
      <c r="E1951" s="128">
        <v>1.0</v>
      </c>
      <c r="F1951" s="128">
        <v>2026.0</v>
      </c>
      <c r="G1951" s="128">
        <v>5.0</v>
      </c>
      <c r="H1951" s="128">
        <v>4.0</v>
      </c>
      <c r="I1951" s="128" t="s">
        <v>83</v>
      </c>
      <c r="J1951" s="99"/>
      <c r="K1951" s="99"/>
      <c r="L1951" s="141" t="str">
        <f>IF(J1951-K1951=0,,IFERROR(K1951-J1951-휴게시간-VLOOKUP(A1951,지정휴게시간,2,FALSE),K1951-J1951-휴게시간))</f>
        <v/>
      </c>
      <c r="M1951" s="142" t="str">
        <f>IFERROR(VLOOKUP(Text(A1951,"m월 d일"),양력휴일,2,FALSE),IFERROR(VLOOKUP(Text(B1951,"m월 d일"),음력휴일,2,FALSE),IFERROR(VLOOKUP(A1951,양력지정휴일,2,FALSE), IFERROR(VLOOKUP(B1951,음력지정휴일,2,FALSE), ""))))</f>
        <v/>
      </c>
      <c r="N1951" s="128"/>
      <c r="O1951" s="128" t="str">
        <f>IFERROR(VLOOKUP(N1951,연차지정일수,2,FALSE),"")</f>
        <v/>
      </c>
      <c r="P1951" s="143"/>
      <c r="Q1951" s="2"/>
    </row>
    <row r="1952">
      <c r="A1952" s="129">
        <v>46147.0</v>
      </c>
      <c r="B1952" s="129">
        <v>46100.0</v>
      </c>
      <c r="C1952" s="128">
        <v>2026.0</v>
      </c>
      <c r="D1952" s="128">
        <v>5.0</v>
      </c>
      <c r="E1952" s="128">
        <v>1.0</v>
      </c>
      <c r="F1952" s="128">
        <v>2026.0</v>
      </c>
      <c r="G1952" s="128">
        <v>5.0</v>
      </c>
      <c r="H1952" s="128">
        <v>5.0</v>
      </c>
      <c r="I1952" s="128" t="s">
        <v>160</v>
      </c>
      <c r="J1952" s="99"/>
      <c r="K1952" s="99"/>
      <c r="L1952" s="141" t="str">
        <f>IF(J1952-K1952=0,,IFERROR(K1952-J1952-휴게시간-VLOOKUP(A1952,지정휴게시간,2,FALSE),K1952-J1952-휴게시간))</f>
        <v/>
      </c>
      <c r="M1952" s="142" t="str">
        <f>IFERROR(VLOOKUP(Text(A1952,"m월 d일"),양력휴일,2,FALSE),IFERROR(VLOOKUP(Text(B1952,"m월 d일"),음력휴일,2,FALSE),IFERROR(VLOOKUP(A1952,양력지정휴일,2,FALSE), IFERROR(VLOOKUP(B1952,음력지정휴일,2,FALSE), ""))))</f>
        <v>어린이날</v>
      </c>
      <c r="N1952" s="128"/>
      <c r="O1952" s="128" t="str">
        <f>IFERROR(VLOOKUP(N1952,연차지정일수,2,FALSE),"")</f>
        <v/>
      </c>
      <c r="P1952" s="143"/>
      <c r="Q1952" s="2"/>
    </row>
    <row r="1953">
      <c r="A1953" s="129">
        <v>46148.0</v>
      </c>
      <c r="B1953" s="129">
        <v>46101.0</v>
      </c>
      <c r="C1953" s="128">
        <v>2026.0</v>
      </c>
      <c r="D1953" s="128">
        <v>5.0</v>
      </c>
      <c r="E1953" s="128">
        <v>1.0</v>
      </c>
      <c r="F1953" s="128">
        <v>2026.0</v>
      </c>
      <c r="G1953" s="128">
        <v>5.0</v>
      </c>
      <c r="H1953" s="128">
        <v>6.0</v>
      </c>
      <c r="I1953" s="128" t="s">
        <v>161</v>
      </c>
      <c r="J1953" s="99"/>
      <c r="K1953" s="99"/>
      <c r="L1953" s="141" t="str">
        <f>IF(J1953-K1953=0,,IFERROR(K1953-J1953-휴게시간-VLOOKUP(A1953,지정휴게시간,2,FALSE),K1953-J1953-휴게시간))</f>
        <v/>
      </c>
      <c r="M1953" s="142" t="str">
        <f>IFERROR(VLOOKUP(Text(A1953,"m월 d일"),양력휴일,2,FALSE),IFERROR(VLOOKUP(Text(B1953,"m월 d일"),음력휴일,2,FALSE),IFERROR(VLOOKUP(A1953,양력지정휴일,2,FALSE), IFERROR(VLOOKUP(B1953,음력지정휴일,2,FALSE), ""))))</f>
        <v/>
      </c>
      <c r="N1953" s="128"/>
      <c r="O1953" s="128" t="str">
        <f>IFERROR(VLOOKUP(N1953,연차지정일수,2,FALSE),"")</f>
        <v/>
      </c>
      <c r="P1953" s="143"/>
      <c r="Q1953" s="2"/>
    </row>
    <row r="1954">
      <c r="A1954" s="129">
        <v>46149.0</v>
      </c>
      <c r="B1954" s="129">
        <v>46102.0</v>
      </c>
      <c r="C1954" s="128">
        <v>2026.0</v>
      </c>
      <c r="D1954" s="128">
        <v>5.0</v>
      </c>
      <c r="E1954" s="128">
        <v>1.0</v>
      </c>
      <c r="F1954" s="128">
        <v>2026.0</v>
      </c>
      <c r="G1954" s="128">
        <v>5.0</v>
      </c>
      <c r="H1954" s="128">
        <v>7.0</v>
      </c>
      <c r="I1954" s="128" t="s">
        <v>162</v>
      </c>
      <c r="J1954" s="99"/>
      <c r="K1954" s="99"/>
      <c r="L1954" s="141" t="str">
        <f>IF(J1954-K1954=0,,IFERROR(K1954-J1954-휴게시간-VLOOKUP(A1954,지정휴게시간,2,FALSE),K1954-J1954-휴게시간))</f>
        <v/>
      </c>
      <c r="M1954" s="142" t="str">
        <f>IFERROR(VLOOKUP(Text(A1954,"m월 d일"),양력휴일,2,FALSE),IFERROR(VLOOKUP(Text(B1954,"m월 d일"),음력휴일,2,FALSE),IFERROR(VLOOKUP(A1954,양력지정휴일,2,FALSE), IFERROR(VLOOKUP(B1954,음력지정휴일,2,FALSE), ""))))</f>
        <v/>
      </c>
      <c r="N1954" s="128"/>
      <c r="O1954" s="128" t="str">
        <f>IFERROR(VLOOKUP(N1954,연차지정일수,2,FALSE),"")</f>
        <v/>
      </c>
      <c r="P1954" s="143"/>
      <c r="Q1954" s="2"/>
    </row>
    <row r="1955">
      <c r="A1955" s="129">
        <v>46150.0</v>
      </c>
      <c r="B1955" s="129">
        <v>46103.0</v>
      </c>
      <c r="C1955" s="128">
        <v>2026.0</v>
      </c>
      <c r="D1955" s="128">
        <v>5.0</v>
      </c>
      <c r="E1955" s="128">
        <v>1.0</v>
      </c>
      <c r="F1955" s="128">
        <v>2026.0</v>
      </c>
      <c r="G1955" s="128">
        <v>5.0</v>
      </c>
      <c r="H1955" s="128">
        <v>8.0</v>
      </c>
      <c r="I1955" s="128" t="s">
        <v>158</v>
      </c>
      <c r="J1955" s="99"/>
      <c r="K1955" s="99"/>
      <c r="L1955" s="141" t="str">
        <f>IF(J1955-K1955=0,,IFERROR(K1955-J1955-휴게시간-VLOOKUP(A1955,지정휴게시간,2,FALSE),K1955-J1955-휴게시간))</f>
        <v/>
      </c>
      <c r="M1955" s="142" t="str">
        <f>IFERROR(VLOOKUP(Text(A1955,"m월 d일"),양력휴일,2,FALSE),IFERROR(VLOOKUP(Text(B1955,"m월 d일"),음력휴일,2,FALSE),IFERROR(VLOOKUP(A1955,양력지정휴일,2,FALSE), IFERROR(VLOOKUP(B1955,음력지정휴일,2,FALSE), ""))))</f>
        <v/>
      </c>
      <c r="N1955" s="128"/>
      <c r="O1955" s="128" t="str">
        <f>IFERROR(VLOOKUP(N1955,연차지정일수,2,FALSE),"")</f>
        <v/>
      </c>
      <c r="P1955" s="143"/>
      <c r="Q1955" s="2"/>
    </row>
    <row r="1956">
      <c r="A1956" s="129">
        <v>46151.0</v>
      </c>
      <c r="B1956" s="129">
        <v>46104.0</v>
      </c>
      <c r="C1956" s="128">
        <v>2026.0</v>
      </c>
      <c r="D1956" s="128">
        <v>5.0</v>
      </c>
      <c r="E1956" s="128">
        <v>1.0</v>
      </c>
      <c r="F1956" s="128">
        <v>2026.0</v>
      </c>
      <c r="G1956" s="128">
        <v>5.0</v>
      </c>
      <c r="H1956" s="128">
        <v>9.0</v>
      </c>
      <c r="I1956" s="128" t="s">
        <v>159</v>
      </c>
      <c r="J1956" s="99"/>
      <c r="K1956" s="99"/>
      <c r="L1956" s="141" t="str">
        <f>IF(J1956-K1956=0,,IFERROR(K1956-J1956-휴게시간-VLOOKUP(A1956,지정휴게시간,2,FALSE),K1956-J1956-휴게시간))</f>
        <v/>
      </c>
      <c r="M1956" s="142" t="str">
        <f>IFERROR(VLOOKUP(Text(A1956,"m월 d일"),양력휴일,2,FALSE),IFERROR(VLOOKUP(Text(B1956,"m월 d일"),음력휴일,2,FALSE),IFERROR(VLOOKUP(A1956,양력지정휴일,2,FALSE), IFERROR(VLOOKUP(B1956,음력지정휴일,2,FALSE), ""))))</f>
        <v/>
      </c>
      <c r="N1956" s="128"/>
      <c r="O1956" s="128" t="str">
        <f>IFERROR(VLOOKUP(N1956,연차지정일수,2,FALSE),"")</f>
        <v/>
      </c>
      <c r="P1956" s="143"/>
      <c r="Q1956" s="2"/>
    </row>
    <row r="1957">
      <c r="A1957" s="129">
        <v>46152.0</v>
      </c>
      <c r="B1957" s="129">
        <v>46105.0</v>
      </c>
      <c r="C1957" s="128">
        <v>2026.0</v>
      </c>
      <c r="D1957" s="128">
        <v>5.0</v>
      </c>
      <c r="E1957" s="128">
        <v>1.0</v>
      </c>
      <c r="F1957" s="128">
        <v>2026.0</v>
      </c>
      <c r="G1957" s="128">
        <v>5.0</v>
      </c>
      <c r="H1957" s="128">
        <v>10.0</v>
      </c>
      <c r="I1957" s="128" t="s">
        <v>156</v>
      </c>
      <c r="J1957" s="99"/>
      <c r="K1957" s="99"/>
      <c r="L1957" s="141" t="str">
        <f>IF(J1957-K1957=0,,IFERROR(K1957-J1957-휴게시간-VLOOKUP(A1957,지정휴게시간,2,FALSE),K1957-J1957-휴게시간))</f>
        <v/>
      </c>
      <c r="M1957" s="142" t="str">
        <f>IFERROR(VLOOKUP(Text(A1957,"m월 d일"),양력휴일,2,FALSE),IFERROR(VLOOKUP(Text(B1957,"m월 d일"),음력휴일,2,FALSE),IFERROR(VLOOKUP(A1957,양력지정휴일,2,FALSE), IFERROR(VLOOKUP(B1957,음력지정휴일,2,FALSE), ""))))</f>
        <v/>
      </c>
      <c r="N1957" s="128"/>
      <c r="O1957" s="128" t="str">
        <f>IFERROR(VLOOKUP(N1957,연차지정일수,2,FALSE),"")</f>
        <v/>
      </c>
      <c r="P1957" s="143"/>
      <c r="Q1957" s="2"/>
    </row>
    <row r="1958">
      <c r="A1958" s="129">
        <v>46153.0</v>
      </c>
      <c r="B1958" s="129">
        <v>46106.0</v>
      </c>
      <c r="C1958" s="128">
        <v>2026.0</v>
      </c>
      <c r="D1958" s="128">
        <v>5.0</v>
      </c>
      <c r="E1958" s="128">
        <v>2.0</v>
      </c>
      <c r="F1958" s="128">
        <v>2026.0</v>
      </c>
      <c r="G1958" s="128">
        <v>5.0</v>
      </c>
      <c r="H1958" s="128">
        <v>11.0</v>
      </c>
      <c r="I1958" s="128" t="s">
        <v>83</v>
      </c>
      <c r="J1958" s="99"/>
      <c r="K1958" s="99"/>
      <c r="L1958" s="141" t="str">
        <f>IF(J1958-K1958=0,,IFERROR(K1958-J1958-휴게시간-VLOOKUP(A1958,지정휴게시간,2,FALSE),K1958-J1958-휴게시간))</f>
        <v/>
      </c>
      <c r="M1958" s="142" t="str">
        <f>IFERROR(VLOOKUP(Text(A1958,"m월 d일"),양력휴일,2,FALSE),IFERROR(VLOOKUP(Text(B1958,"m월 d일"),음력휴일,2,FALSE),IFERROR(VLOOKUP(A1958,양력지정휴일,2,FALSE), IFERROR(VLOOKUP(B1958,음력지정휴일,2,FALSE), ""))))</f>
        <v/>
      </c>
      <c r="N1958" s="128"/>
      <c r="O1958" s="128" t="str">
        <f>IFERROR(VLOOKUP(N1958,연차지정일수,2,FALSE),"")</f>
        <v/>
      </c>
      <c r="P1958" s="143"/>
      <c r="Q1958" s="2"/>
    </row>
    <row r="1959">
      <c r="A1959" s="129">
        <v>46154.0</v>
      </c>
      <c r="B1959" s="129">
        <v>46107.0</v>
      </c>
      <c r="C1959" s="128">
        <v>2026.0</v>
      </c>
      <c r="D1959" s="128">
        <v>5.0</v>
      </c>
      <c r="E1959" s="128">
        <v>2.0</v>
      </c>
      <c r="F1959" s="128">
        <v>2026.0</v>
      </c>
      <c r="G1959" s="128">
        <v>5.0</v>
      </c>
      <c r="H1959" s="128">
        <v>12.0</v>
      </c>
      <c r="I1959" s="128" t="s">
        <v>160</v>
      </c>
      <c r="J1959" s="99"/>
      <c r="K1959" s="99"/>
      <c r="L1959" s="141" t="str">
        <f>IF(J1959-K1959=0,,IFERROR(K1959-J1959-휴게시간-VLOOKUP(A1959,지정휴게시간,2,FALSE),K1959-J1959-휴게시간))</f>
        <v/>
      </c>
      <c r="M1959" s="142" t="str">
        <f>IFERROR(VLOOKUP(Text(A1959,"m월 d일"),양력휴일,2,FALSE),IFERROR(VLOOKUP(Text(B1959,"m월 d일"),음력휴일,2,FALSE),IFERROR(VLOOKUP(A1959,양력지정휴일,2,FALSE), IFERROR(VLOOKUP(B1959,음력지정휴일,2,FALSE), ""))))</f>
        <v/>
      </c>
      <c r="N1959" s="128"/>
      <c r="O1959" s="128" t="str">
        <f>IFERROR(VLOOKUP(N1959,연차지정일수,2,FALSE),"")</f>
        <v/>
      </c>
      <c r="P1959" s="143"/>
      <c r="Q1959" s="2"/>
    </row>
    <row r="1960">
      <c r="A1960" s="129">
        <v>46155.0</v>
      </c>
      <c r="B1960" s="129">
        <v>46108.0</v>
      </c>
      <c r="C1960" s="128">
        <v>2026.0</v>
      </c>
      <c r="D1960" s="128">
        <v>5.0</v>
      </c>
      <c r="E1960" s="128">
        <v>2.0</v>
      </c>
      <c r="F1960" s="128">
        <v>2026.0</v>
      </c>
      <c r="G1960" s="128">
        <v>5.0</v>
      </c>
      <c r="H1960" s="128">
        <v>13.0</v>
      </c>
      <c r="I1960" s="128" t="s">
        <v>161</v>
      </c>
      <c r="J1960" s="99"/>
      <c r="K1960" s="99"/>
      <c r="L1960" s="141" t="str">
        <f>IF(J1960-K1960=0,,IFERROR(K1960-J1960-휴게시간-VLOOKUP(A1960,지정휴게시간,2,FALSE),K1960-J1960-휴게시간))</f>
        <v/>
      </c>
      <c r="M1960" s="142" t="str">
        <f>IFERROR(VLOOKUP(Text(A1960,"m월 d일"),양력휴일,2,FALSE),IFERROR(VLOOKUP(Text(B1960,"m월 d일"),음력휴일,2,FALSE),IFERROR(VLOOKUP(A1960,양력지정휴일,2,FALSE), IFERROR(VLOOKUP(B1960,음력지정휴일,2,FALSE), ""))))</f>
        <v/>
      </c>
      <c r="N1960" s="128"/>
      <c r="O1960" s="128" t="str">
        <f>IFERROR(VLOOKUP(N1960,연차지정일수,2,FALSE),"")</f>
        <v/>
      </c>
      <c r="P1960" s="143"/>
      <c r="Q1960" s="2"/>
    </row>
    <row r="1961">
      <c r="A1961" s="129">
        <v>46156.0</v>
      </c>
      <c r="B1961" s="129">
        <v>46109.0</v>
      </c>
      <c r="C1961" s="128">
        <v>2026.0</v>
      </c>
      <c r="D1961" s="128">
        <v>5.0</v>
      </c>
      <c r="E1961" s="128">
        <v>2.0</v>
      </c>
      <c r="F1961" s="128">
        <v>2026.0</v>
      </c>
      <c r="G1961" s="128">
        <v>5.0</v>
      </c>
      <c r="H1961" s="128">
        <v>14.0</v>
      </c>
      <c r="I1961" s="128" t="s">
        <v>162</v>
      </c>
      <c r="J1961" s="99"/>
      <c r="K1961" s="99"/>
      <c r="L1961" s="141" t="str">
        <f>IF(J1961-K1961=0,,IFERROR(K1961-J1961-휴게시간-VLOOKUP(A1961,지정휴게시간,2,FALSE),K1961-J1961-휴게시간))</f>
        <v/>
      </c>
      <c r="M1961" s="142" t="str">
        <f>IFERROR(VLOOKUP(Text(A1961,"m월 d일"),양력휴일,2,FALSE),IFERROR(VLOOKUP(Text(B1961,"m월 d일"),음력휴일,2,FALSE),IFERROR(VLOOKUP(A1961,양력지정휴일,2,FALSE), IFERROR(VLOOKUP(B1961,음력지정휴일,2,FALSE), ""))))</f>
        <v/>
      </c>
      <c r="N1961" s="128"/>
      <c r="O1961" s="128" t="str">
        <f>IFERROR(VLOOKUP(N1961,연차지정일수,2,FALSE),"")</f>
        <v/>
      </c>
      <c r="P1961" s="143"/>
      <c r="Q1961" s="2"/>
    </row>
    <row r="1962">
      <c r="A1962" s="129">
        <v>46157.0</v>
      </c>
      <c r="B1962" s="129">
        <v>46110.0</v>
      </c>
      <c r="C1962" s="128">
        <v>2026.0</v>
      </c>
      <c r="D1962" s="128">
        <v>5.0</v>
      </c>
      <c r="E1962" s="128">
        <v>2.0</v>
      </c>
      <c r="F1962" s="128">
        <v>2026.0</v>
      </c>
      <c r="G1962" s="128">
        <v>5.0</v>
      </c>
      <c r="H1962" s="128">
        <v>15.0</v>
      </c>
      <c r="I1962" s="128" t="s">
        <v>158</v>
      </c>
      <c r="J1962" s="99"/>
      <c r="K1962" s="99"/>
      <c r="L1962" s="141" t="str">
        <f>IF(J1962-K1962=0,,IFERROR(K1962-J1962-휴게시간-VLOOKUP(A1962,지정휴게시간,2,FALSE),K1962-J1962-휴게시간))</f>
        <v/>
      </c>
      <c r="M1962" s="142" t="str">
        <f>IFERROR(VLOOKUP(Text(A1962,"m월 d일"),양력휴일,2,FALSE),IFERROR(VLOOKUP(Text(B1962,"m월 d일"),음력휴일,2,FALSE),IFERROR(VLOOKUP(A1962,양력지정휴일,2,FALSE), IFERROR(VLOOKUP(B1962,음력지정휴일,2,FALSE), ""))))</f>
        <v/>
      </c>
      <c r="N1962" s="128"/>
      <c r="O1962" s="128" t="str">
        <f>IFERROR(VLOOKUP(N1962,연차지정일수,2,FALSE),"")</f>
        <v/>
      </c>
      <c r="P1962" s="143"/>
      <c r="Q1962" s="2"/>
    </row>
    <row r="1963">
      <c r="A1963" s="129">
        <v>46158.0</v>
      </c>
      <c r="B1963" s="129">
        <v>46111.0</v>
      </c>
      <c r="C1963" s="128">
        <v>2026.0</v>
      </c>
      <c r="D1963" s="128">
        <v>5.0</v>
      </c>
      <c r="E1963" s="128">
        <v>2.0</v>
      </c>
      <c r="F1963" s="128">
        <v>2026.0</v>
      </c>
      <c r="G1963" s="128">
        <v>5.0</v>
      </c>
      <c r="H1963" s="128">
        <v>16.0</v>
      </c>
      <c r="I1963" s="128" t="s">
        <v>159</v>
      </c>
      <c r="J1963" s="99"/>
      <c r="K1963" s="99"/>
      <c r="L1963" s="141" t="str">
        <f>IF(J1963-K1963=0,,IFERROR(K1963-J1963-휴게시간-VLOOKUP(A1963,지정휴게시간,2,FALSE),K1963-J1963-휴게시간))</f>
        <v/>
      </c>
      <c r="M1963" s="142" t="str">
        <f>IFERROR(VLOOKUP(Text(A1963,"m월 d일"),양력휴일,2,FALSE),IFERROR(VLOOKUP(Text(B1963,"m월 d일"),음력휴일,2,FALSE),IFERROR(VLOOKUP(A1963,양력지정휴일,2,FALSE), IFERROR(VLOOKUP(B1963,음력지정휴일,2,FALSE), ""))))</f>
        <v/>
      </c>
      <c r="N1963" s="128"/>
      <c r="O1963" s="128" t="str">
        <f>IFERROR(VLOOKUP(N1963,연차지정일수,2,FALSE),"")</f>
        <v/>
      </c>
      <c r="P1963" s="143"/>
      <c r="Q1963" s="2"/>
    </row>
    <row r="1964">
      <c r="A1964" s="129">
        <v>46159.0</v>
      </c>
      <c r="B1964" s="129">
        <v>46113.0</v>
      </c>
      <c r="C1964" s="128">
        <v>2026.0</v>
      </c>
      <c r="D1964" s="128">
        <v>5.0</v>
      </c>
      <c r="E1964" s="128">
        <v>2.0</v>
      </c>
      <c r="F1964" s="128">
        <v>2026.0</v>
      </c>
      <c r="G1964" s="128">
        <v>5.0</v>
      </c>
      <c r="H1964" s="128">
        <v>17.0</v>
      </c>
      <c r="I1964" s="128" t="s">
        <v>156</v>
      </c>
      <c r="J1964" s="99"/>
      <c r="K1964" s="99"/>
      <c r="L1964" s="141" t="str">
        <f>IF(J1964-K1964=0,,IFERROR(K1964-J1964-휴게시간-VLOOKUP(A1964,지정휴게시간,2,FALSE),K1964-J1964-휴게시간))</f>
        <v/>
      </c>
      <c r="M1964" s="142" t="str">
        <f>IFERROR(VLOOKUP(Text(A1964,"m월 d일"),양력휴일,2,FALSE),IFERROR(VLOOKUP(Text(B1964,"m월 d일"),음력휴일,2,FALSE),IFERROR(VLOOKUP(A1964,양력지정휴일,2,FALSE), IFERROR(VLOOKUP(B1964,음력지정휴일,2,FALSE), ""))))</f>
        <v/>
      </c>
      <c r="N1964" s="128"/>
      <c r="O1964" s="128" t="str">
        <f>IFERROR(VLOOKUP(N1964,연차지정일수,2,FALSE),"")</f>
        <v/>
      </c>
      <c r="P1964" s="143"/>
      <c r="Q1964" s="2"/>
    </row>
    <row r="1965">
      <c r="A1965" s="129">
        <v>46160.0</v>
      </c>
      <c r="B1965" s="129">
        <v>46114.0</v>
      </c>
      <c r="C1965" s="128">
        <v>2026.0</v>
      </c>
      <c r="D1965" s="128">
        <v>5.0</v>
      </c>
      <c r="E1965" s="128">
        <v>3.0</v>
      </c>
      <c r="F1965" s="128">
        <v>2026.0</v>
      </c>
      <c r="G1965" s="128">
        <v>5.0</v>
      </c>
      <c r="H1965" s="128">
        <v>18.0</v>
      </c>
      <c r="I1965" s="128" t="s">
        <v>83</v>
      </c>
      <c r="J1965" s="99"/>
      <c r="K1965" s="99"/>
      <c r="L1965" s="141" t="str">
        <f>IF(J1965-K1965=0,,IFERROR(K1965-J1965-휴게시간-VLOOKUP(A1965,지정휴게시간,2,FALSE),K1965-J1965-휴게시간))</f>
        <v/>
      </c>
      <c r="M1965" s="142" t="str">
        <f>IFERROR(VLOOKUP(Text(A1965,"m월 d일"),양력휴일,2,FALSE),IFERROR(VLOOKUP(Text(B1965,"m월 d일"),음력휴일,2,FALSE),IFERROR(VLOOKUP(A1965,양력지정휴일,2,FALSE), IFERROR(VLOOKUP(B1965,음력지정휴일,2,FALSE), ""))))</f>
        <v/>
      </c>
      <c r="N1965" s="128"/>
      <c r="O1965" s="128" t="str">
        <f>IFERROR(VLOOKUP(N1965,연차지정일수,2,FALSE),"")</f>
        <v/>
      </c>
      <c r="P1965" s="143"/>
      <c r="Q1965" s="2"/>
    </row>
    <row r="1966">
      <c r="A1966" s="129">
        <v>46161.0</v>
      </c>
      <c r="B1966" s="129">
        <v>46115.0</v>
      </c>
      <c r="C1966" s="128">
        <v>2026.0</v>
      </c>
      <c r="D1966" s="128">
        <v>5.0</v>
      </c>
      <c r="E1966" s="128">
        <v>3.0</v>
      </c>
      <c r="F1966" s="128">
        <v>2026.0</v>
      </c>
      <c r="G1966" s="128">
        <v>5.0</v>
      </c>
      <c r="H1966" s="128">
        <v>19.0</v>
      </c>
      <c r="I1966" s="128" t="s">
        <v>160</v>
      </c>
      <c r="J1966" s="99"/>
      <c r="K1966" s="99"/>
      <c r="L1966" s="141" t="str">
        <f>IF(J1966-K1966=0,,IFERROR(K1966-J1966-휴게시간-VLOOKUP(A1966,지정휴게시간,2,FALSE),K1966-J1966-휴게시간))</f>
        <v/>
      </c>
      <c r="M1966" s="142" t="str">
        <f>IFERROR(VLOOKUP(Text(A1966,"m월 d일"),양력휴일,2,FALSE),IFERROR(VLOOKUP(Text(B1966,"m월 d일"),음력휴일,2,FALSE),IFERROR(VLOOKUP(A1966,양력지정휴일,2,FALSE), IFERROR(VLOOKUP(B1966,음력지정휴일,2,FALSE), ""))))</f>
        <v/>
      </c>
      <c r="N1966" s="128"/>
      <c r="O1966" s="128" t="str">
        <f>IFERROR(VLOOKUP(N1966,연차지정일수,2,FALSE),"")</f>
        <v/>
      </c>
      <c r="P1966" s="143"/>
      <c r="Q1966" s="2"/>
    </row>
    <row r="1967">
      <c r="A1967" s="129">
        <v>46162.0</v>
      </c>
      <c r="B1967" s="129">
        <v>46116.0</v>
      </c>
      <c r="C1967" s="128">
        <v>2026.0</v>
      </c>
      <c r="D1967" s="128">
        <v>5.0</v>
      </c>
      <c r="E1967" s="128">
        <v>3.0</v>
      </c>
      <c r="F1967" s="128">
        <v>2026.0</v>
      </c>
      <c r="G1967" s="128">
        <v>5.0</v>
      </c>
      <c r="H1967" s="128">
        <v>20.0</v>
      </c>
      <c r="I1967" s="128" t="s">
        <v>161</v>
      </c>
      <c r="J1967" s="99"/>
      <c r="K1967" s="99"/>
      <c r="L1967" s="141" t="str">
        <f>IF(J1967-K1967=0,,IFERROR(K1967-J1967-휴게시간-VLOOKUP(A1967,지정휴게시간,2,FALSE),K1967-J1967-휴게시간))</f>
        <v/>
      </c>
      <c r="M1967" s="142" t="str">
        <f>IFERROR(VLOOKUP(Text(A1967,"m월 d일"),양력휴일,2,FALSE),IFERROR(VLOOKUP(Text(B1967,"m월 d일"),음력휴일,2,FALSE),IFERROR(VLOOKUP(A1967,양력지정휴일,2,FALSE), IFERROR(VLOOKUP(B1967,음력지정휴일,2,FALSE), ""))))</f>
        <v/>
      </c>
      <c r="N1967" s="128"/>
      <c r="O1967" s="128" t="str">
        <f>IFERROR(VLOOKUP(N1967,연차지정일수,2,FALSE),"")</f>
        <v/>
      </c>
      <c r="P1967" s="143"/>
      <c r="Q1967" s="2"/>
    </row>
    <row r="1968">
      <c r="A1968" s="129">
        <v>46163.0</v>
      </c>
      <c r="B1968" s="129">
        <v>46117.0</v>
      </c>
      <c r="C1968" s="128">
        <v>2026.0</v>
      </c>
      <c r="D1968" s="128">
        <v>5.0</v>
      </c>
      <c r="E1968" s="128">
        <v>3.0</v>
      </c>
      <c r="F1968" s="128">
        <v>2026.0</v>
      </c>
      <c r="G1968" s="128">
        <v>5.0</v>
      </c>
      <c r="H1968" s="128">
        <v>21.0</v>
      </c>
      <c r="I1968" s="128" t="s">
        <v>162</v>
      </c>
      <c r="J1968" s="99"/>
      <c r="K1968" s="99"/>
      <c r="L1968" s="141" t="str">
        <f>IF(J1968-K1968=0,,IFERROR(K1968-J1968-휴게시간-VLOOKUP(A1968,지정휴게시간,2,FALSE),K1968-J1968-휴게시간))</f>
        <v/>
      </c>
      <c r="M1968" s="142" t="str">
        <f>IFERROR(VLOOKUP(Text(A1968,"m월 d일"),양력휴일,2,FALSE),IFERROR(VLOOKUP(Text(B1968,"m월 d일"),음력휴일,2,FALSE),IFERROR(VLOOKUP(A1968,양력지정휴일,2,FALSE), IFERROR(VLOOKUP(B1968,음력지정휴일,2,FALSE), ""))))</f>
        <v/>
      </c>
      <c r="N1968" s="128"/>
      <c r="O1968" s="128" t="str">
        <f>IFERROR(VLOOKUP(N1968,연차지정일수,2,FALSE),"")</f>
        <v/>
      </c>
      <c r="P1968" s="143"/>
      <c r="Q1968" s="2"/>
    </row>
    <row r="1969">
      <c r="A1969" s="129">
        <v>46164.0</v>
      </c>
      <c r="B1969" s="129">
        <v>46118.0</v>
      </c>
      <c r="C1969" s="128">
        <v>2026.0</v>
      </c>
      <c r="D1969" s="128">
        <v>5.0</v>
      </c>
      <c r="E1969" s="128">
        <v>3.0</v>
      </c>
      <c r="F1969" s="128">
        <v>2026.0</v>
      </c>
      <c r="G1969" s="128">
        <v>5.0</v>
      </c>
      <c r="H1969" s="128">
        <v>22.0</v>
      </c>
      <c r="I1969" s="128" t="s">
        <v>158</v>
      </c>
      <c r="J1969" s="99"/>
      <c r="K1969" s="99"/>
      <c r="L1969" s="141" t="str">
        <f>IF(J1969-K1969=0,,IFERROR(K1969-J1969-휴게시간-VLOOKUP(A1969,지정휴게시간,2,FALSE),K1969-J1969-휴게시간))</f>
        <v/>
      </c>
      <c r="M1969" s="142" t="str">
        <f>IFERROR(VLOOKUP(Text(A1969,"m월 d일"),양력휴일,2,FALSE),IFERROR(VLOOKUP(Text(B1969,"m월 d일"),음력휴일,2,FALSE),IFERROR(VLOOKUP(A1969,양력지정휴일,2,FALSE), IFERROR(VLOOKUP(B1969,음력지정휴일,2,FALSE), ""))))</f>
        <v/>
      </c>
      <c r="N1969" s="128"/>
      <c r="O1969" s="128" t="str">
        <f>IFERROR(VLOOKUP(N1969,연차지정일수,2,FALSE),"")</f>
        <v/>
      </c>
      <c r="P1969" s="143"/>
      <c r="Q1969" s="2"/>
    </row>
    <row r="1970">
      <c r="A1970" s="129">
        <v>46165.0</v>
      </c>
      <c r="B1970" s="129">
        <v>46119.0</v>
      </c>
      <c r="C1970" s="128">
        <v>2026.0</v>
      </c>
      <c r="D1970" s="128">
        <v>5.0</v>
      </c>
      <c r="E1970" s="128">
        <v>3.0</v>
      </c>
      <c r="F1970" s="128">
        <v>2026.0</v>
      </c>
      <c r="G1970" s="128">
        <v>5.0</v>
      </c>
      <c r="H1970" s="128">
        <v>23.0</v>
      </c>
      <c r="I1970" s="128" t="s">
        <v>159</v>
      </c>
      <c r="J1970" s="99"/>
      <c r="K1970" s="99"/>
      <c r="L1970" s="141" t="str">
        <f>IF(J1970-K1970=0,,IFERROR(K1970-J1970-휴게시간-VLOOKUP(A1970,지정휴게시간,2,FALSE),K1970-J1970-휴게시간))</f>
        <v/>
      </c>
      <c r="M1970" s="142" t="str">
        <f>IFERROR(VLOOKUP(Text(A1970,"m월 d일"),양력휴일,2,FALSE),IFERROR(VLOOKUP(Text(B1970,"m월 d일"),음력휴일,2,FALSE),IFERROR(VLOOKUP(A1970,양력지정휴일,2,FALSE), IFERROR(VLOOKUP(B1970,음력지정휴일,2,FALSE), ""))))</f>
        <v/>
      </c>
      <c r="N1970" s="128"/>
      <c r="O1970" s="128" t="str">
        <f>IFERROR(VLOOKUP(N1970,연차지정일수,2,FALSE),"")</f>
        <v/>
      </c>
      <c r="P1970" s="143"/>
      <c r="Q1970" s="2"/>
    </row>
    <row r="1971">
      <c r="A1971" s="129">
        <v>46166.0</v>
      </c>
      <c r="B1971" s="129">
        <v>46120.0</v>
      </c>
      <c r="C1971" s="128">
        <v>2026.0</v>
      </c>
      <c r="D1971" s="128">
        <v>5.0</v>
      </c>
      <c r="E1971" s="128">
        <v>3.0</v>
      </c>
      <c r="F1971" s="128">
        <v>2026.0</v>
      </c>
      <c r="G1971" s="128">
        <v>5.0</v>
      </c>
      <c r="H1971" s="128">
        <v>24.0</v>
      </c>
      <c r="I1971" s="128" t="s">
        <v>156</v>
      </c>
      <c r="J1971" s="99"/>
      <c r="K1971" s="99"/>
      <c r="L1971" s="141" t="str">
        <f>IF(J1971-K1971=0,,IFERROR(K1971-J1971-휴게시간-VLOOKUP(A1971,지정휴게시간,2,FALSE),K1971-J1971-휴게시간))</f>
        <v/>
      </c>
      <c r="M1971" s="142" t="str">
        <f>IFERROR(VLOOKUP(Text(A1971,"m월 d일"),양력휴일,2,FALSE),IFERROR(VLOOKUP(Text(B1971,"m월 d일"),음력휴일,2,FALSE),IFERROR(VLOOKUP(A1971,양력지정휴일,2,FALSE), IFERROR(VLOOKUP(B1971,음력지정휴일,2,FALSE), ""))))</f>
        <v>부처님오신날</v>
      </c>
      <c r="N1971" s="128"/>
      <c r="O1971" s="128" t="str">
        <f>IFERROR(VLOOKUP(N1971,연차지정일수,2,FALSE),"")</f>
        <v/>
      </c>
      <c r="P1971" s="143"/>
      <c r="Q1971" s="2"/>
    </row>
    <row r="1972">
      <c r="A1972" s="129">
        <v>46167.0</v>
      </c>
      <c r="B1972" s="129">
        <v>46121.0</v>
      </c>
      <c r="C1972" s="128">
        <v>2026.0</v>
      </c>
      <c r="D1972" s="128">
        <v>5.0</v>
      </c>
      <c r="E1972" s="128">
        <v>4.0</v>
      </c>
      <c r="F1972" s="128">
        <v>2026.0</v>
      </c>
      <c r="G1972" s="128">
        <v>5.0</v>
      </c>
      <c r="H1972" s="128">
        <v>25.0</v>
      </c>
      <c r="I1972" s="128" t="s">
        <v>83</v>
      </c>
      <c r="J1972" s="99"/>
      <c r="K1972" s="99"/>
      <c r="L1972" s="141" t="str">
        <f>IF(J1972-K1972=0,,IFERROR(K1972-J1972-휴게시간-VLOOKUP(A1972,지정휴게시간,2,FALSE),K1972-J1972-휴게시간))</f>
        <v/>
      </c>
      <c r="M1972" s="142" t="str">
        <f>IFERROR(VLOOKUP(Text(A1972,"m월 d일"),양력휴일,2,FALSE),IFERROR(VLOOKUP(Text(B1972,"m월 d일"),음력휴일,2,FALSE),IFERROR(VLOOKUP(A1972,양력지정휴일,2,FALSE), IFERROR(VLOOKUP(B1972,음력지정휴일,2,FALSE), ""))))</f>
        <v/>
      </c>
      <c r="N1972" s="128"/>
      <c r="O1972" s="128" t="str">
        <f>IFERROR(VLOOKUP(N1972,연차지정일수,2,FALSE),"")</f>
        <v/>
      </c>
      <c r="P1972" s="143"/>
      <c r="Q1972" s="2"/>
    </row>
    <row r="1973">
      <c r="A1973" s="129">
        <v>46168.0</v>
      </c>
      <c r="B1973" s="129">
        <v>46122.0</v>
      </c>
      <c r="C1973" s="128">
        <v>2026.0</v>
      </c>
      <c r="D1973" s="128">
        <v>5.0</v>
      </c>
      <c r="E1973" s="128">
        <v>4.0</v>
      </c>
      <c r="F1973" s="128">
        <v>2026.0</v>
      </c>
      <c r="G1973" s="128">
        <v>5.0</v>
      </c>
      <c r="H1973" s="128">
        <v>26.0</v>
      </c>
      <c r="I1973" s="128" t="s">
        <v>160</v>
      </c>
      <c r="J1973" s="99"/>
      <c r="K1973" s="99"/>
      <c r="L1973" s="141" t="str">
        <f>IF(J1973-K1973=0,,IFERROR(K1973-J1973-휴게시간-VLOOKUP(A1973,지정휴게시간,2,FALSE),K1973-J1973-휴게시간))</f>
        <v/>
      </c>
      <c r="M1973" s="142" t="str">
        <f>IFERROR(VLOOKUP(Text(A1973,"m월 d일"),양력휴일,2,FALSE),IFERROR(VLOOKUP(Text(B1973,"m월 d일"),음력휴일,2,FALSE),IFERROR(VLOOKUP(A1973,양력지정휴일,2,FALSE), IFERROR(VLOOKUP(B1973,음력지정휴일,2,FALSE), ""))))</f>
        <v/>
      </c>
      <c r="N1973" s="128"/>
      <c r="O1973" s="128" t="str">
        <f>IFERROR(VLOOKUP(N1973,연차지정일수,2,FALSE),"")</f>
        <v/>
      </c>
      <c r="P1973" s="143"/>
      <c r="Q1973" s="2"/>
    </row>
    <row r="1974">
      <c r="A1974" s="129">
        <v>46169.0</v>
      </c>
      <c r="B1974" s="129">
        <v>46123.0</v>
      </c>
      <c r="C1974" s="128">
        <v>2026.0</v>
      </c>
      <c r="D1974" s="128">
        <v>5.0</v>
      </c>
      <c r="E1974" s="128">
        <v>4.0</v>
      </c>
      <c r="F1974" s="128">
        <v>2026.0</v>
      </c>
      <c r="G1974" s="128">
        <v>5.0</v>
      </c>
      <c r="H1974" s="128">
        <v>27.0</v>
      </c>
      <c r="I1974" s="128" t="s">
        <v>161</v>
      </c>
      <c r="J1974" s="99"/>
      <c r="K1974" s="99"/>
      <c r="L1974" s="141" t="str">
        <f>IF(J1974-K1974=0,,IFERROR(K1974-J1974-휴게시간-VLOOKUP(A1974,지정휴게시간,2,FALSE),K1974-J1974-휴게시간))</f>
        <v/>
      </c>
      <c r="M1974" s="142" t="str">
        <f>IFERROR(VLOOKUP(Text(A1974,"m월 d일"),양력휴일,2,FALSE),IFERROR(VLOOKUP(Text(B1974,"m월 d일"),음력휴일,2,FALSE),IFERROR(VLOOKUP(A1974,양력지정휴일,2,FALSE), IFERROR(VLOOKUP(B1974,음력지정휴일,2,FALSE), ""))))</f>
        <v/>
      </c>
      <c r="N1974" s="128"/>
      <c r="O1974" s="128" t="str">
        <f>IFERROR(VLOOKUP(N1974,연차지정일수,2,FALSE),"")</f>
        <v/>
      </c>
      <c r="P1974" s="143"/>
      <c r="Q1974" s="2"/>
    </row>
    <row r="1975">
      <c r="A1975" s="129">
        <v>46170.0</v>
      </c>
      <c r="B1975" s="129">
        <v>46124.0</v>
      </c>
      <c r="C1975" s="128">
        <v>2026.0</v>
      </c>
      <c r="D1975" s="128">
        <v>5.0</v>
      </c>
      <c r="E1975" s="128">
        <v>4.0</v>
      </c>
      <c r="F1975" s="128">
        <v>2026.0</v>
      </c>
      <c r="G1975" s="128">
        <v>5.0</v>
      </c>
      <c r="H1975" s="128">
        <v>28.0</v>
      </c>
      <c r="I1975" s="128" t="s">
        <v>162</v>
      </c>
      <c r="J1975" s="99"/>
      <c r="K1975" s="99"/>
      <c r="L1975" s="141" t="str">
        <f>IF(J1975-K1975=0,,IFERROR(K1975-J1975-휴게시간-VLOOKUP(A1975,지정휴게시간,2,FALSE),K1975-J1975-휴게시간))</f>
        <v/>
      </c>
      <c r="M1975" s="142" t="str">
        <f>IFERROR(VLOOKUP(Text(A1975,"m월 d일"),양력휴일,2,FALSE),IFERROR(VLOOKUP(Text(B1975,"m월 d일"),음력휴일,2,FALSE),IFERROR(VLOOKUP(A1975,양력지정휴일,2,FALSE), IFERROR(VLOOKUP(B1975,음력지정휴일,2,FALSE), ""))))</f>
        <v/>
      </c>
      <c r="N1975" s="128"/>
      <c r="O1975" s="128" t="str">
        <f>IFERROR(VLOOKUP(N1975,연차지정일수,2,FALSE),"")</f>
        <v/>
      </c>
      <c r="P1975" s="143"/>
      <c r="Q1975" s="2"/>
    </row>
    <row r="1976">
      <c r="A1976" s="129">
        <v>46171.0</v>
      </c>
      <c r="B1976" s="129">
        <v>46125.0</v>
      </c>
      <c r="C1976" s="128">
        <v>2026.0</v>
      </c>
      <c r="D1976" s="128">
        <v>5.0</v>
      </c>
      <c r="E1976" s="128">
        <v>4.0</v>
      </c>
      <c r="F1976" s="128">
        <v>2026.0</v>
      </c>
      <c r="G1976" s="128">
        <v>5.0</v>
      </c>
      <c r="H1976" s="128">
        <v>29.0</v>
      </c>
      <c r="I1976" s="128" t="s">
        <v>158</v>
      </c>
      <c r="J1976" s="99"/>
      <c r="K1976" s="99"/>
      <c r="L1976" s="141" t="str">
        <f>IF(J1976-K1976=0,,IFERROR(K1976-J1976-휴게시간-VLOOKUP(A1976,지정휴게시간,2,FALSE),K1976-J1976-휴게시간))</f>
        <v/>
      </c>
      <c r="M1976" s="142" t="str">
        <f>IFERROR(VLOOKUP(Text(A1976,"m월 d일"),양력휴일,2,FALSE),IFERROR(VLOOKUP(Text(B1976,"m월 d일"),음력휴일,2,FALSE),IFERROR(VLOOKUP(A1976,양력지정휴일,2,FALSE), IFERROR(VLOOKUP(B1976,음력지정휴일,2,FALSE), ""))))</f>
        <v/>
      </c>
      <c r="N1976" s="128"/>
      <c r="O1976" s="128" t="str">
        <f>IFERROR(VLOOKUP(N1976,연차지정일수,2,FALSE),"")</f>
        <v/>
      </c>
      <c r="P1976" s="143"/>
      <c r="Q1976" s="2"/>
    </row>
    <row r="1977">
      <c r="A1977" s="129">
        <v>46172.0</v>
      </c>
      <c r="B1977" s="129">
        <v>46126.0</v>
      </c>
      <c r="C1977" s="128">
        <v>2026.0</v>
      </c>
      <c r="D1977" s="128">
        <v>5.0</v>
      </c>
      <c r="E1977" s="128">
        <v>4.0</v>
      </c>
      <c r="F1977" s="128">
        <v>2026.0</v>
      </c>
      <c r="G1977" s="128">
        <v>5.0</v>
      </c>
      <c r="H1977" s="128">
        <v>30.0</v>
      </c>
      <c r="I1977" s="128" t="s">
        <v>159</v>
      </c>
      <c r="J1977" s="99"/>
      <c r="K1977" s="99"/>
      <c r="L1977" s="141" t="str">
        <f>IF(J1977-K1977=0,,IFERROR(K1977-J1977-휴게시간-VLOOKUP(A1977,지정휴게시간,2,FALSE),K1977-J1977-휴게시간))</f>
        <v/>
      </c>
      <c r="M1977" s="142" t="str">
        <f>IFERROR(VLOOKUP(Text(A1977,"m월 d일"),양력휴일,2,FALSE),IFERROR(VLOOKUP(Text(B1977,"m월 d일"),음력휴일,2,FALSE),IFERROR(VLOOKUP(A1977,양력지정휴일,2,FALSE), IFERROR(VLOOKUP(B1977,음력지정휴일,2,FALSE), ""))))</f>
        <v/>
      </c>
      <c r="N1977" s="128"/>
      <c r="O1977" s="128" t="str">
        <f>IFERROR(VLOOKUP(N1977,연차지정일수,2,FALSE),"")</f>
        <v/>
      </c>
      <c r="P1977" s="143"/>
      <c r="Q1977" s="2"/>
    </row>
    <row r="1978">
      <c r="A1978" s="129">
        <v>46173.0</v>
      </c>
      <c r="B1978" s="129">
        <v>46127.0</v>
      </c>
      <c r="C1978" s="128">
        <v>2026.0</v>
      </c>
      <c r="D1978" s="128">
        <v>5.0</v>
      </c>
      <c r="E1978" s="128">
        <v>4.0</v>
      </c>
      <c r="F1978" s="128">
        <v>2026.0</v>
      </c>
      <c r="G1978" s="128">
        <v>5.0</v>
      </c>
      <c r="H1978" s="128">
        <v>31.0</v>
      </c>
      <c r="I1978" s="128" t="s">
        <v>156</v>
      </c>
      <c r="J1978" s="99"/>
      <c r="K1978" s="99"/>
      <c r="L1978" s="141" t="str">
        <f>IF(J1978-K1978=0,,IFERROR(K1978-J1978-휴게시간-VLOOKUP(A1978,지정휴게시간,2,FALSE),K1978-J1978-휴게시간))</f>
        <v/>
      </c>
      <c r="M1978" s="142" t="str">
        <f>IFERROR(VLOOKUP(Text(A1978,"m월 d일"),양력휴일,2,FALSE),IFERROR(VLOOKUP(Text(B1978,"m월 d일"),음력휴일,2,FALSE),IFERROR(VLOOKUP(A1978,양력지정휴일,2,FALSE), IFERROR(VLOOKUP(B1978,음력지정휴일,2,FALSE), ""))))</f>
        <v/>
      </c>
      <c r="N1978" s="128"/>
      <c r="O1978" s="128" t="str">
        <f>IFERROR(VLOOKUP(N1978,연차지정일수,2,FALSE),"")</f>
        <v/>
      </c>
      <c r="P1978" s="143"/>
      <c r="Q1978" s="2"/>
    </row>
    <row r="1979">
      <c r="A1979" s="129">
        <v>46174.0</v>
      </c>
      <c r="B1979" s="129">
        <v>46128.0</v>
      </c>
      <c r="C1979" s="128">
        <v>2026.0</v>
      </c>
      <c r="D1979" s="128">
        <v>5.0</v>
      </c>
      <c r="E1979" s="128">
        <v>1.0</v>
      </c>
      <c r="F1979" s="128">
        <v>2026.0</v>
      </c>
      <c r="G1979" s="128">
        <v>6.0</v>
      </c>
      <c r="H1979" s="128">
        <v>1.0</v>
      </c>
      <c r="I1979" s="128" t="s">
        <v>83</v>
      </c>
      <c r="J1979" s="99"/>
      <c r="K1979" s="99"/>
      <c r="L1979" s="141" t="str">
        <f>IF(J1979-K1979=0,,IFERROR(K1979-J1979-휴게시간-VLOOKUP(A1979,지정휴게시간,2,FALSE),K1979-J1979-휴게시간))</f>
        <v/>
      </c>
      <c r="M1979" s="142" t="str">
        <f>IFERROR(VLOOKUP(Text(A1979,"m월 d일"),양력휴일,2,FALSE),IFERROR(VLOOKUP(Text(B1979,"m월 d일"),음력휴일,2,FALSE),IFERROR(VLOOKUP(A1979,양력지정휴일,2,FALSE), IFERROR(VLOOKUP(B1979,음력지정휴일,2,FALSE), ""))))</f>
        <v/>
      </c>
      <c r="N1979" s="128"/>
      <c r="O1979" s="128" t="str">
        <f>IFERROR(VLOOKUP(N1979,연차지정일수,2,FALSE),"")</f>
        <v/>
      </c>
      <c r="P1979" s="143"/>
      <c r="Q1979" s="2"/>
    </row>
    <row r="1980">
      <c r="A1980" s="129">
        <v>46175.0</v>
      </c>
      <c r="B1980" s="129">
        <v>46129.0</v>
      </c>
      <c r="C1980" s="128">
        <v>2026.0</v>
      </c>
      <c r="D1980" s="128">
        <v>5.0</v>
      </c>
      <c r="E1980" s="128">
        <v>1.0</v>
      </c>
      <c r="F1980" s="128">
        <v>2026.0</v>
      </c>
      <c r="G1980" s="128">
        <v>6.0</v>
      </c>
      <c r="H1980" s="128">
        <v>2.0</v>
      </c>
      <c r="I1980" s="128" t="s">
        <v>160</v>
      </c>
      <c r="J1980" s="99"/>
      <c r="K1980" s="99"/>
      <c r="L1980" s="141" t="str">
        <f>IF(J1980-K1980=0,,IFERROR(K1980-J1980-휴게시간-VLOOKUP(A1980,지정휴게시간,2,FALSE),K1980-J1980-휴게시간))</f>
        <v/>
      </c>
      <c r="M1980" s="142" t="str">
        <f>IFERROR(VLOOKUP(Text(A1980,"m월 d일"),양력휴일,2,FALSE),IFERROR(VLOOKUP(Text(B1980,"m월 d일"),음력휴일,2,FALSE),IFERROR(VLOOKUP(A1980,양력지정휴일,2,FALSE), IFERROR(VLOOKUP(B1980,음력지정휴일,2,FALSE), ""))))</f>
        <v/>
      </c>
      <c r="N1980" s="128"/>
      <c r="O1980" s="128" t="str">
        <f>IFERROR(VLOOKUP(N1980,연차지정일수,2,FALSE),"")</f>
        <v/>
      </c>
      <c r="P1980" s="143"/>
      <c r="Q1980" s="2"/>
    </row>
    <row r="1981">
      <c r="A1981" s="129">
        <v>46176.0</v>
      </c>
      <c r="B1981" s="129">
        <v>46130.0</v>
      </c>
      <c r="C1981" s="128">
        <v>2026.0</v>
      </c>
      <c r="D1981" s="128">
        <v>5.0</v>
      </c>
      <c r="E1981" s="128">
        <v>1.0</v>
      </c>
      <c r="F1981" s="128">
        <v>2026.0</v>
      </c>
      <c r="G1981" s="128">
        <v>6.0</v>
      </c>
      <c r="H1981" s="128">
        <v>3.0</v>
      </c>
      <c r="I1981" s="128" t="s">
        <v>161</v>
      </c>
      <c r="J1981" s="99"/>
      <c r="K1981" s="99"/>
      <c r="L1981" s="141" t="str">
        <f>IF(J1981-K1981=0,,IFERROR(K1981-J1981-휴게시간-VLOOKUP(A1981,지정휴게시간,2,FALSE),K1981-J1981-휴게시간))</f>
        <v/>
      </c>
      <c r="M1981" s="142" t="str">
        <f>IFERROR(VLOOKUP(Text(A1981,"m월 d일"),양력휴일,2,FALSE),IFERROR(VLOOKUP(Text(B1981,"m월 d일"),음력휴일,2,FALSE),IFERROR(VLOOKUP(A1981,양력지정휴일,2,FALSE), IFERROR(VLOOKUP(B1981,음력지정휴일,2,FALSE), ""))))</f>
        <v/>
      </c>
      <c r="N1981" s="128"/>
      <c r="O1981" s="128" t="str">
        <f>IFERROR(VLOOKUP(N1981,연차지정일수,2,FALSE),"")</f>
        <v/>
      </c>
      <c r="P1981" s="143"/>
      <c r="Q1981" s="2"/>
    </row>
    <row r="1982">
      <c r="A1982" s="129">
        <v>46177.0</v>
      </c>
      <c r="B1982" s="129">
        <v>46131.0</v>
      </c>
      <c r="C1982" s="128">
        <v>2026.0</v>
      </c>
      <c r="D1982" s="128">
        <v>5.0</v>
      </c>
      <c r="E1982" s="128">
        <v>1.0</v>
      </c>
      <c r="F1982" s="128">
        <v>2026.0</v>
      </c>
      <c r="G1982" s="128">
        <v>6.0</v>
      </c>
      <c r="H1982" s="128">
        <v>4.0</v>
      </c>
      <c r="I1982" s="128" t="s">
        <v>162</v>
      </c>
      <c r="J1982" s="99"/>
      <c r="K1982" s="99"/>
      <c r="L1982" s="141" t="str">
        <f>IF(J1982-K1982=0,,IFERROR(K1982-J1982-휴게시간-VLOOKUP(A1982,지정휴게시간,2,FALSE),K1982-J1982-휴게시간))</f>
        <v/>
      </c>
      <c r="M1982" s="142" t="str">
        <f>IFERROR(VLOOKUP(Text(A1982,"m월 d일"),양력휴일,2,FALSE),IFERROR(VLOOKUP(Text(B1982,"m월 d일"),음력휴일,2,FALSE),IFERROR(VLOOKUP(A1982,양력지정휴일,2,FALSE), IFERROR(VLOOKUP(B1982,음력지정휴일,2,FALSE), ""))))</f>
        <v/>
      </c>
      <c r="N1982" s="128"/>
      <c r="O1982" s="128" t="str">
        <f>IFERROR(VLOOKUP(N1982,연차지정일수,2,FALSE),"")</f>
        <v/>
      </c>
      <c r="P1982" s="143"/>
      <c r="Q1982" s="2"/>
    </row>
    <row r="1983">
      <c r="A1983" s="129">
        <v>46178.0</v>
      </c>
      <c r="B1983" s="129">
        <v>46132.0</v>
      </c>
      <c r="C1983" s="128">
        <v>2026.0</v>
      </c>
      <c r="D1983" s="128">
        <v>5.0</v>
      </c>
      <c r="E1983" s="128">
        <v>1.0</v>
      </c>
      <c r="F1983" s="128">
        <v>2026.0</v>
      </c>
      <c r="G1983" s="128">
        <v>6.0</v>
      </c>
      <c r="H1983" s="128">
        <v>5.0</v>
      </c>
      <c r="I1983" s="128" t="s">
        <v>158</v>
      </c>
      <c r="J1983" s="99"/>
      <c r="K1983" s="99"/>
      <c r="L1983" s="141" t="str">
        <f>IF(J1983-K1983=0,,IFERROR(K1983-J1983-휴게시간-VLOOKUP(A1983,지정휴게시간,2,FALSE),K1983-J1983-휴게시간))</f>
        <v/>
      </c>
      <c r="M1983" s="142" t="str">
        <f>IFERROR(VLOOKUP(Text(A1983,"m월 d일"),양력휴일,2,FALSE),IFERROR(VLOOKUP(Text(B1983,"m월 d일"),음력휴일,2,FALSE),IFERROR(VLOOKUP(A1983,양력지정휴일,2,FALSE), IFERROR(VLOOKUP(B1983,음력지정휴일,2,FALSE), ""))))</f>
        <v/>
      </c>
      <c r="N1983" s="128"/>
      <c r="O1983" s="128" t="str">
        <f>IFERROR(VLOOKUP(N1983,연차지정일수,2,FALSE),"")</f>
        <v/>
      </c>
      <c r="P1983" s="143"/>
      <c r="Q1983" s="2"/>
    </row>
    <row r="1984">
      <c r="A1984" s="129">
        <v>46179.0</v>
      </c>
      <c r="B1984" s="129">
        <v>46133.0</v>
      </c>
      <c r="C1984" s="128">
        <v>2026.0</v>
      </c>
      <c r="D1984" s="128">
        <v>5.0</v>
      </c>
      <c r="E1984" s="128">
        <v>1.0</v>
      </c>
      <c r="F1984" s="128">
        <v>2026.0</v>
      </c>
      <c r="G1984" s="128">
        <v>6.0</v>
      </c>
      <c r="H1984" s="128">
        <v>6.0</v>
      </c>
      <c r="I1984" s="128" t="s">
        <v>159</v>
      </c>
      <c r="J1984" s="99"/>
      <c r="K1984" s="99"/>
      <c r="L1984" s="141" t="str">
        <f>IF(J1984-K1984=0,,IFERROR(K1984-J1984-휴게시간-VLOOKUP(A1984,지정휴게시간,2,FALSE),K1984-J1984-휴게시간))</f>
        <v/>
      </c>
      <c r="M1984" s="142" t="str">
        <f>IFERROR(VLOOKUP(Text(A1984,"m월 d일"),양력휴일,2,FALSE),IFERROR(VLOOKUP(Text(B1984,"m월 d일"),음력휴일,2,FALSE),IFERROR(VLOOKUP(A1984,양력지정휴일,2,FALSE), IFERROR(VLOOKUP(B1984,음력지정휴일,2,FALSE), ""))))</f>
        <v>현충일</v>
      </c>
      <c r="N1984" s="128"/>
      <c r="O1984" s="128" t="str">
        <f>IFERROR(VLOOKUP(N1984,연차지정일수,2,FALSE),"")</f>
        <v/>
      </c>
      <c r="P1984" s="143"/>
      <c r="Q1984" s="2"/>
    </row>
    <row r="1985">
      <c r="A1985" s="129">
        <v>46180.0</v>
      </c>
      <c r="B1985" s="129">
        <v>46134.0</v>
      </c>
      <c r="C1985" s="128">
        <v>2026.0</v>
      </c>
      <c r="D1985" s="128">
        <v>5.0</v>
      </c>
      <c r="E1985" s="128">
        <v>1.0</v>
      </c>
      <c r="F1985" s="128">
        <v>2026.0</v>
      </c>
      <c r="G1985" s="128">
        <v>6.0</v>
      </c>
      <c r="H1985" s="128">
        <v>7.0</v>
      </c>
      <c r="I1985" s="128" t="s">
        <v>156</v>
      </c>
      <c r="J1985" s="99"/>
      <c r="K1985" s="99"/>
      <c r="L1985" s="141" t="str">
        <f>IF(J1985-K1985=0,,IFERROR(K1985-J1985-휴게시간-VLOOKUP(A1985,지정휴게시간,2,FALSE),K1985-J1985-휴게시간))</f>
        <v/>
      </c>
      <c r="M1985" s="142" t="str">
        <f>IFERROR(VLOOKUP(Text(A1985,"m월 d일"),양력휴일,2,FALSE),IFERROR(VLOOKUP(Text(B1985,"m월 d일"),음력휴일,2,FALSE),IFERROR(VLOOKUP(A1985,양력지정휴일,2,FALSE), IFERROR(VLOOKUP(B1985,음력지정휴일,2,FALSE), ""))))</f>
        <v/>
      </c>
      <c r="N1985" s="128"/>
      <c r="O1985" s="128" t="str">
        <f>IFERROR(VLOOKUP(N1985,연차지정일수,2,FALSE),"")</f>
        <v/>
      </c>
      <c r="P1985" s="143"/>
      <c r="Q1985" s="2"/>
    </row>
    <row r="1986">
      <c r="A1986" s="129">
        <v>46181.0</v>
      </c>
      <c r="B1986" s="129">
        <v>46135.0</v>
      </c>
      <c r="C1986" s="128">
        <v>2026.0</v>
      </c>
      <c r="D1986" s="128">
        <v>6.0</v>
      </c>
      <c r="E1986" s="128">
        <v>2.0</v>
      </c>
      <c r="F1986" s="128">
        <v>2026.0</v>
      </c>
      <c r="G1986" s="128">
        <v>6.0</v>
      </c>
      <c r="H1986" s="128">
        <v>8.0</v>
      </c>
      <c r="I1986" s="128" t="s">
        <v>83</v>
      </c>
      <c r="J1986" s="99"/>
      <c r="K1986" s="99"/>
      <c r="L1986" s="141" t="str">
        <f>IF(J1986-K1986=0,,IFERROR(K1986-J1986-휴게시간-VLOOKUP(A1986,지정휴게시간,2,FALSE),K1986-J1986-휴게시간))</f>
        <v/>
      </c>
      <c r="M1986" s="142" t="str">
        <f>IFERROR(VLOOKUP(Text(A1986,"m월 d일"),양력휴일,2,FALSE),IFERROR(VLOOKUP(Text(B1986,"m월 d일"),음력휴일,2,FALSE),IFERROR(VLOOKUP(A1986,양력지정휴일,2,FALSE), IFERROR(VLOOKUP(B1986,음력지정휴일,2,FALSE), ""))))</f>
        <v/>
      </c>
      <c r="N1986" s="128"/>
      <c r="O1986" s="128" t="str">
        <f>IFERROR(VLOOKUP(N1986,연차지정일수,2,FALSE),"")</f>
        <v/>
      </c>
      <c r="P1986" s="143"/>
      <c r="Q1986" s="2"/>
    </row>
    <row r="1987">
      <c r="A1987" s="129">
        <v>46182.0</v>
      </c>
      <c r="B1987" s="129">
        <v>46136.0</v>
      </c>
      <c r="C1987" s="128">
        <v>2026.0</v>
      </c>
      <c r="D1987" s="128">
        <v>6.0</v>
      </c>
      <c r="E1987" s="128">
        <v>2.0</v>
      </c>
      <c r="F1987" s="128">
        <v>2026.0</v>
      </c>
      <c r="G1987" s="128">
        <v>6.0</v>
      </c>
      <c r="H1987" s="128">
        <v>9.0</v>
      </c>
      <c r="I1987" s="128" t="s">
        <v>160</v>
      </c>
      <c r="J1987" s="99"/>
      <c r="K1987" s="99"/>
      <c r="L1987" s="141" t="str">
        <f>IF(J1987-K1987=0,,IFERROR(K1987-J1987-휴게시간-VLOOKUP(A1987,지정휴게시간,2,FALSE),K1987-J1987-휴게시간))</f>
        <v/>
      </c>
      <c r="M1987" s="142" t="str">
        <f>IFERROR(VLOOKUP(Text(A1987,"m월 d일"),양력휴일,2,FALSE),IFERROR(VLOOKUP(Text(B1987,"m월 d일"),음력휴일,2,FALSE),IFERROR(VLOOKUP(A1987,양력지정휴일,2,FALSE), IFERROR(VLOOKUP(B1987,음력지정휴일,2,FALSE), ""))))</f>
        <v/>
      </c>
      <c r="N1987" s="128"/>
      <c r="O1987" s="128" t="str">
        <f>IFERROR(VLOOKUP(N1987,연차지정일수,2,FALSE),"")</f>
        <v/>
      </c>
      <c r="P1987" s="143"/>
      <c r="Q1987" s="2"/>
    </row>
    <row r="1988">
      <c r="A1988" s="129">
        <v>46183.0</v>
      </c>
      <c r="B1988" s="129">
        <v>46137.0</v>
      </c>
      <c r="C1988" s="128">
        <v>2026.0</v>
      </c>
      <c r="D1988" s="128">
        <v>6.0</v>
      </c>
      <c r="E1988" s="128">
        <v>2.0</v>
      </c>
      <c r="F1988" s="128">
        <v>2026.0</v>
      </c>
      <c r="G1988" s="128">
        <v>6.0</v>
      </c>
      <c r="H1988" s="128">
        <v>10.0</v>
      </c>
      <c r="I1988" s="128" t="s">
        <v>161</v>
      </c>
      <c r="J1988" s="99"/>
      <c r="K1988" s="99"/>
      <c r="L1988" s="141" t="str">
        <f>IF(J1988-K1988=0,,IFERROR(K1988-J1988-휴게시간-VLOOKUP(A1988,지정휴게시간,2,FALSE),K1988-J1988-휴게시간))</f>
        <v/>
      </c>
      <c r="M1988" s="142" t="str">
        <f>IFERROR(VLOOKUP(Text(A1988,"m월 d일"),양력휴일,2,FALSE),IFERROR(VLOOKUP(Text(B1988,"m월 d일"),음력휴일,2,FALSE),IFERROR(VLOOKUP(A1988,양력지정휴일,2,FALSE), IFERROR(VLOOKUP(B1988,음력지정휴일,2,FALSE), ""))))</f>
        <v/>
      </c>
      <c r="N1988" s="128"/>
      <c r="O1988" s="128" t="str">
        <f>IFERROR(VLOOKUP(N1988,연차지정일수,2,FALSE),"")</f>
        <v/>
      </c>
      <c r="P1988" s="143"/>
      <c r="Q1988" s="2"/>
    </row>
    <row r="1989">
      <c r="A1989" s="129">
        <v>46184.0</v>
      </c>
      <c r="B1989" s="129">
        <v>46138.0</v>
      </c>
      <c r="C1989" s="128">
        <v>2026.0</v>
      </c>
      <c r="D1989" s="128">
        <v>6.0</v>
      </c>
      <c r="E1989" s="128">
        <v>2.0</v>
      </c>
      <c r="F1989" s="128">
        <v>2026.0</v>
      </c>
      <c r="G1989" s="128">
        <v>6.0</v>
      </c>
      <c r="H1989" s="128">
        <v>11.0</v>
      </c>
      <c r="I1989" s="128" t="s">
        <v>162</v>
      </c>
      <c r="J1989" s="99"/>
      <c r="K1989" s="99"/>
      <c r="L1989" s="141" t="str">
        <f>IF(J1989-K1989=0,,IFERROR(K1989-J1989-휴게시간-VLOOKUP(A1989,지정휴게시간,2,FALSE),K1989-J1989-휴게시간))</f>
        <v/>
      </c>
      <c r="M1989" s="142" t="str">
        <f>IFERROR(VLOOKUP(Text(A1989,"m월 d일"),양력휴일,2,FALSE),IFERROR(VLOOKUP(Text(B1989,"m월 d일"),음력휴일,2,FALSE),IFERROR(VLOOKUP(A1989,양력지정휴일,2,FALSE), IFERROR(VLOOKUP(B1989,음력지정휴일,2,FALSE), ""))))</f>
        <v/>
      </c>
      <c r="N1989" s="128"/>
      <c r="O1989" s="128" t="str">
        <f>IFERROR(VLOOKUP(N1989,연차지정일수,2,FALSE),"")</f>
        <v/>
      </c>
      <c r="P1989" s="143"/>
      <c r="Q1989" s="2"/>
    </row>
    <row r="1990">
      <c r="A1990" s="129">
        <v>46185.0</v>
      </c>
      <c r="B1990" s="129">
        <v>46139.0</v>
      </c>
      <c r="C1990" s="128">
        <v>2026.0</v>
      </c>
      <c r="D1990" s="128">
        <v>6.0</v>
      </c>
      <c r="E1990" s="128">
        <v>2.0</v>
      </c>
      <c r="F1990" s="128">
        <v>2026.0</v>
      </c>
      <c r="G1990" s="128">
        <v>6.0</v>
      </c>
      <c r="H1990" s="128">
        <v>12.0</v>
      </c>
      <c r="I1990" s="128" t="s">
        <v>158</v>
      </c>
      <c r="J1990" s="99"/>
      <c r="K1990" s="99"/>
      <c r="L1990" s="141" t="str">
        <f>IF(J1990-K1990=0,,IFERROR(K1990-J1990-휴게시간-VLOOKUP(A1990,지정휴게시간,2,FALSE),K1990-J1990-휴게시간))</f>
        <v/>
      </c>
      <c r="M1990" s="142" t="str">
        <f>IFERROR(VLOOKUP(Text(A1990,"m월 d일"),양력휴일,2,FALSE),IFERROR(VLOOKUP(Text(B1990,"m월 d일"),음력휴일,2,FALSE),IFERROR(VLOOKUP(A1990,양력지정휴일,2,FALSE), IFERROR(VLOOKUP(B1990,음력지정휴일,2,FALSE), ""))))</f>
        <v/>
      </c>
      <c r="N1990" s="128"/>
      <c r="O1990" s="128" t="str">
        <f>IFERROR(VLOOKUP(N1990,연차지정일수,2,FALSE),"")</f>
        <v/>
      </c>
      <c r="P1990" s="143"/>
      <c r="Q1990" s="2"/>
    </row>
    <row r="1991">
      <c r="A1991" s="129">
        <v>46186.0</v>
      </c>
      <c r="B1991" s="129">
        <v>46140.0</v>
      </c>
      <c r="C1991" s="128">
        <v>2026.0</v>
      </c>
      <c r="D1991" s="128">
        <v>6.0</v>
      </c>
      <c r="E1991" s="128">
        <v>2.0</v>
      </c>
      <c r="F1991" s="128">
        <v>2026.0</v>
      </c>
      <c r="G1991" s="128">
        <v>6.0</v>
      </c>
      <c r="H1991" s="128">
        <v>13.0</v>
      </c>
      <c r="I1991" s="128" t="s">
        <v>159</v>
      </c>
      <c r="J1991" s="99"/>
      <c r="K1991" s="99"/>
      <c r="L1991" s="141" t="str">
        <f>IF(J1991-K1991=0,,IFERROR(K1991-J1991-휴게시간-VLOOKUP(A1991,지정휴게시간,2,FALSE),K1991-J1991-휴게시간))</f>
        <v/>
      </c>
      <c r="M1991" s="142" t="str">
        <f>IFERROR(VLOOKUP(Text(A1991,"m월 d일"),양력휴일,2,FALSE),IFERROR(VLOOKUP(Text(B1991,"m월 d일"),음력휴일,2,FALSE),IFERROR(VLOOKUP(A1991,양력지정휴일,2,FALSE), IFERROR(VLOOKUP(B1991,음력지정휴일,2,FALSE), ""))))</f>
        <v/>
      </c>
      <c r="N1991" s="128"/>
      <c r="O1991" s="128" t="str">
        <f>IFERROR(VLOOKUP(N1991,연차지정일수,2,FALSE),"")</f>
        <v/>
      </c>
      <c r="P1991" s="143"/>
      <c r="Q1991" s="2"/>
    </row>
    <row r="1992">
      <c r="A1992" s="129">
        <v>46187.0</v>
      </c>
      <c r="B1992" s="129">
        <v>46141.0</v>
      </c>
      <c r="C1992" s="128">
        <v>2026.0</v>
      </c>
      <c r="D1992" s="128">
        <v>6.0</v>
      </c>
      <c r="E1992" s="128">
        <v>2.0</v>
      </c>
      <c r="F1992" s="128">
        <v>2026.0</v>
      </c>
      <c r="G1992" s="128">
        <v>6.0</v>
      </c>
      <c r="H1992" s="128">
        <v>14.0</v>
      </c>
      <c r="I1992" s="128" t="s">
        <v>156</v>
      </c>
      <c r="J1992" s="99"/>
      <c r="K1992" s="99"/>
      <c r="L1992" s="141" t="str">
        <f>IF(J1992-K1992=0,,IFERROR(K1992-J1992-휴게시간-VLOOKUP(A1992,지정휴게시간,2,FALSE),K1992-J1992-휴게시간))</f>
        <v/>
      </c>
      <c r="M1992" s="142" t="str">
        <f>IFERROR(VLOOKUP(Text(A1992,"m월 d일"),양력휴일,2,FALSE),IFERROR(VLOOKUP(Text(B1992,"m월 d일"),음력휴일,2,FALSE),IFERROR(VLOOKUP(A1992,양력지정휴일,2,FALSE), IFERROR(VLOOKUP(B1992,음력지정휴일,2,FALSE), ""))))</f>
        <v/>
      </c>
      <c r="N1992" s="128"/>
      <c r="O1992" s="128" t="str">
        <f>IFERROR(VLOOKUP(N1992,연차지정일수,2,FALSE),"")</f>
        <v/>
      </c>
      <c r="P1992" s="143"/>
      <c r="Q1992" s="2"/>
    </row>
    <row r="1993">
      <c r="A1993" s="129">
        <v>46188.0</v>
      </c>
      <c r="B1993" s="129">
        <v>46143.0</v>
      </c>
      <c r="C1993" s="128">
        <v>2026.0</v>
      </c>
      <c r="D1993" s="128">
        <v>6.0</v>
      </c>
      <c r="E1993" s="128">
        <v>3.0</v>
      </c>
      <c r="F1993" s="128">
        <v>2026.0</v>
      </c>
      <c r="G1993" s="128">
        <v>6.0</v>
      </c>
      <c r="H1993" s="128">
        <v>15.0</v>
      </c>
      <c r="I1993" s="128" t="s">
        <v>83</v>
      </c>
      <c r="J1993" s="99"/>
      <c r="K1993" s="99"/>
      <c r="L1993" s="141" t="str">
        <f>IF(J1993-K1993=0,,IFERROR(K1993-J1993-휴게시간-VLOOKUP(A1993,지정휴게시간,2,FALSE),K1993-J1993-휴게시간))</f>
        <v/>
      </c>
      <c r="M1993" s="142" t="str">
        <f>IFERROR(VLOOKUP(Text(A1993,"m월 d일"),양력휴일,2,FALSE),IFERROR(VLOOKUP(Text(B1993,"m월 d일"),음력휴일,2,FALSE),IFERROR(VLOOKUP(A1993,양력지정휴일,2,FALSE), IFERROR(VLOOKUP(B1993,음력지정휴일,2,FALSE), ""))))</f>
        <v/>
      </c>
      <c r="N1993" s="128"/>
      <c r="O1993" s="128" t="str">
        <f>IFERROR(VLOOKUP(N1993,연차지정일수,2,FALSE),"")</f>
        <v/>
      </c>
      <c r="P1993" s="143"/>
      <c r="Q1993" s="2"/>
    </row>
    <row r="1994">
      <c r="A1994" s="129">
        <v>46189.0</v>
      </c>
      <c r="B1994" s="129">
        <v>46144.0</v>
      </c>
      <c r="C1994" s="128">
        <v>2026.0</v>
      </c>
      <c r="D1994" s="128">
        <v>6.0</v>
      </c>
      <c r="E1994" s="128">
        <v>3.0</v>
      </c>
      <c r="F1994" s="128">
        <v>2026.0</v>
      </c>
      <c r="G1994" s="128">
        <v>6.0</v>
      </c>
      <c r="H1994" s="128">
        <v>16.0</v>
      </c>
      <c r="I1994" s="128" t="s">
        <v>160</v>
      </c>
      <c r="J1994" s="99"/>
      <c r="K1994" s="99"/>
      <c r="L1994" s="141" t="str">
        <f>IF(J1994-K1994=0,,IFERROR(K1994-J1994-휴게시간-VLOOKUP(A1994,지정휴게시간,2,FALSE),K1994-J1994-휴게시간))</f>
        <v/>
      </c>
      <c r="M1994" s="142" t="str">
        <f>IFERROR(VLOOKUP(Text(A1994,"m월 d일"),양력휴일,2,FALSE),IFERROR(VLOOKUP(Text(B1994,"m월 d일"),음력휴일,2,FALSE),IFERROR(VLOOKUP(A1994,양력지정휴일,2,FALSE), IFERROR(VLOOKUP(B1994,음력지정휴일,2,FALSE), ""))))</f>
        <v/>
      </c>
      <c r="N1994" s="128"/>
      <c r="O1994" s="128" t="str">
        <f>IFERROR(VLOOKUP(N1994,연차지정일수,2,FALSE),"")</f>
        <v/>
      </c>
      <c r="P1994" s="143"/>
      <c r="Q1994" s="2"/>
    </row>
    <row r="1995">
      <c r="A1995" s="129">
        <v>46190.0</v>
      </c>
      <c r="B1995" s="129">
        <v>46145.0</v>
      </c>
      <c r="C1995" s="128">
        <v>2026.0</v>
      </c>
      <c r="D1995" s="128">
        <v>6.0</v>
      </c>
      <c r="E1995" s="128">
        <v>3.0</v>
      </c>
      <c r="F1995" s="128">
        <v>2026.0</v>
      </c>
      <c r="G1995" s="128">
        <v>6.0</v>
      </c>
      <c r="H1995" s="128">
        <v>17.0</v>
      </c>
      <c r="I1995" s="128" t="s">
        <v>161</v>
      </c>
      <c r="J1995" s="99"/>
      <c r="K1995" s="99"/>
      <c r="L1995" s="141" t="str">
        <f>IF(J1995-K1995=0,,IFERROR(K1995-J1995-휴게시간-VLOOKUP(A1995,지정휴게시간,2,FALSE),K1995-J1995-휴게시간))</f>
        <v/>
      </c>
      <c r="M1995" s="142" t="str">
        <f>IFERROR(VLOOKUP(Text(A1995,"m월 d일"),양력휴일,2,FALSE),IFERROR(VLOOKUP(Text(B1995,"m월 d일"),음력휴일,2,FALSE),IFERROR(VLOOKUP(A1995,양력지정휴일,2,FALSE), IFERROR(VLOOKUP(B1995,음력지정휴일,2,FALSE), ""))))</f>
        <v/>
      </c>
      <c r="N1995" s="128"/>
      <c r="O1995" s="128" t="str">
        <f>IFERROR(VLOOKUP(N1995,연차지정일수,2,FALSE),"")</f>
        <v/>
      </c>
      <c r="P1995" s="143"/>
      <c r="Q1995" s="2"/>
    </row>
    <row r="1996">
      <c r="A1996" s="129">
        <v>46191.0</v>
      </c>
      <c r="B1996" s="129">
        <v>46146.0</v>
      </c>
      <c r="C1996" s="128">
        <v>2026.0</v>
      </c>
      <c r="D1996" s="128">
        <v>6.0</v>
      </c>
      <c r="E1996" s="128">
        <v>3.0</v>
      </c>
      <c r="F1996" s="128">
        <v>2026.0</v>
      </c>
      <c r="G1996" s="128">
        <v>6.0</v>
      </c>
      <c r="H1996" s="128">
        <v>18.0</v>
      </c>
      <c r="I1996" s="128" t="s">
        <v>162</v>
      </c>
      <c r="J1996" s="99"/>
      <c r="K1996" s="99"/>
      <c r="L1996" s="141" t="str">
        <f>IF(J1996-K1996=0,,IFERROR(K1996-J1996-휴게시간-VLOOKUP(A1996,지정휴게시간,2,FALSE),K1996-J1996-휴게시간))</f>
        <v/>
      </c>
      <c r="M1996" s="142" t="str">
        <f>IFERROR(VLOOKUP(Text(A1996,"m월 d일"),양력휴일,2,FALSE),IFERROR(VLOOKUP(Text(B1996,"m월 d일"),음력휴일,2,FALSE),IFERROR(VLOOKUP(A1996,양력지정휴일,2,FALSE), IFERROR(VLOOKUP(B1996,음력지정휴일,2,FALSE), ""))))</f>
        <v/>
      </c>
      <c r="N1996" s="128"/>
      <c r="O1996" s="128" t="str">
        <f>IFERROR(VLOOKUP(N1996,연차지정일수,2,FALSE),"")</f>
        <v/>
      </c>
      <c r="P1996" s="143"/>
      <c r="Q1996" s="2"/>
    </row>
    <row r="1997">
      <c r="A1997" s="129">
        <v>46192.0</v>
      </c>
      <c r="B1997" s="129">
        <v>46147.0</v>
      </c>
      <c r="C1997" s="128">
        <v>2026.0</v>
      </c>
      <c r="D1997" s="128">
        <v>6.0</v>
      </c>
      <c r="E1997" s="128">
        <v>3.0</v>
      </c>
      <c r="F1997" s="128">
        <v>2026.0</v>
      </c>
      <c r="G1997" s="128">
        <v>6.0</v>
      </c>
      <c r="H1997" s="128">
        <v>19.0</v>
      </c>
      <c r="I1997" s="128" t="s">
        <v>158</v>
      </c>
      <c r="J1997" s="99"/>
      <c r="K1997" s="99"/>
      <c r="L1997" s="141" t="str">
        <f>IF(J1997-K1997=0,,IFERROR(K1997-J1997-휴게시간-VLOOKUP(A1997,지정휴게시간,2,FALSE),K1997-J1997-휴게시간))</f>
        <v/>
      </c>
      <c r="M1997" s="142" t="str">
        <f>IFERROR(VLOOKUP(Text(A1997,"m월 d일"),양력휴일,2,FALSE),IFERROR(VLOOKUP(Text(B1997,"m월 d일"),음력휴일,2,FALSE),IFERROR(VLOOKUP(A1997,양력지정휴일,2,FALSE), IFERROR(VLOOKUP(B1997,음력지정휴일,2,FALSE), ""))))</f>
        <v/>
      </c>
      <c r="N1997" s="128"/>
      <c r="O1997" s="128" t="str">
        <f>IFERROR(VLOOKUP(N1997,연차지정일수,2,FALSE),"")</f>
        <v/>
      </c>
      <c r="P1997" s="143"/>
      <c r="Q1997" s="2"/>
    </row>
    <row r="1998">
      <c r="A1998" s="129">
        <v>46193.0</v>
      </c>
      <c r="B1998" s="129">
        <v>46148.0</v>
      </c>
      <c r="C1998" s="128">
        <v>2026.0</v>
      </c>
      <c r="D1998" s="128">
        <v>6.0</v>
      </c>
      <c r="E1998" s="128">
        <v>3.0</v>
      </c>
      <c r="F1998" s="128">
        <v>2026.0</v>
      </c>
      <c r="G1998" s="128">
        <v>6.0</v>
      </c>
      <c r="H1998" s="128">
        <v>20.0</v>
      </c>
      <c r="I1998" s="128" t="s">
        <v>159</v>
      </c>
      <c r="J1998" s="99"/>
      <c r="K1998" s="99"/>
      <c r="L1998" s="141" t="str">
        <f>IF(J1998-K1998=0,,IFERROR(K1998-J1998-휴게시간-VLOOKUP(A1998,지정휴게시간,2,FALSE),K1998-J1998-휴게시간))</f>
        <v/>
      </c>
      <c r="M1998" s="142" t="str">
        <f>IFERROR(VLOOKUP(Text(A1998,"m월 d일"),양력휴일,2,FALSE),IFERROR(VLOOKUP(Text(B1998,"m월 d일"),음력휴일,2,FALSE),IFERROR(VLOOKUP(A1998,양력지정휴일,2,FALSE), IFERROR(VLOOKUP(B1998,음력지정휴일,2,FALSE), ""))))</f>
        <v/>
      </c>
      <c r="N1998" s="128"/>
      <c r="O1998" s="128" t="str">
        <f>IFERROR(VLOOKUP(N1998,연차지정일수,2,FALSE),"")</f>
        <v/>
      </c>
      <c r="P1998" s="143"/>
      <c r="Q1998" s="2"/>
    </row>
    <row r="1999">
      <c r="A1999" s="129">
        <v>46194.0</v>
      </c>
      <c r="B1999" s="129">
        <v>46149.0</v>
      </c>
      <c r="C1999" s="128">
        <v>2026.0</v>
      </c>
      <c r="D1999" s="128">
        <v>6.0</v>
      </c>
      <c r="E1999" s="128">
        <v>3.0</v>
      </c>
      <c r="F1999" s="128">
        <v>2026.0</v>
      </c>
      <c r="G1999" s="128">
        <v>6.0</v>
      </c>
      <c r="H1999" s="128">
        <v>21.0</v>
      </c>
      <c r="I1999" s="128" t="s">
        <v>156</v>
      </c>
      <c r="J1999" s="99"/>
      <c r="K1999" s="99"/>
      <c r="L1999" s="141" t="str">
        <f>IF(J1999-K1999=0,,IFERROR(K1999-J1999-휴게시간-VLOOKUP(A1999,지정휴게시간,2,FALSE),K1999-J1999-휴게시간))</f>
        <v/>
      </c>
      <c r="M1999" s="142" t="str">
        <f>IFERROR(VLOOKUP(Text(A1999,"m월 d일"),양력휴일,2,FALSE),IFERROR(VLOOKUP(Text(B1999,"m월 d일"),음력휴일,2,FALSE),IFERROR(VLOOKUP(A1999,양력지정휴일,2,FALSE), IFERROR(VLOOKUP(B1999,음력지정휴일,2,FALSE), ""))))</f>
        <v/>
      </c>
      <c r="N1999" s="128"/>
      <c r="O1999" s="128" t="str">
        <f>IFERROR(VLOOKUP(N1999,연차지정일수,2,FALSE),"")</f>
        <v/>
      </c>
      <c r="P1999" s="143"/>
      <c r="Q1999" s="2"/>
    </row>
    <row r="2000">
      <c r="A2000" s="129">
        <v>46195.0</v>
      </c>
      <c r="B2000" s="129">
        <v>46150.0</v>
      </c>
      <c r="C2000" s="128">
        <v>2026.0</v>
      </c>
      <c r="D2000" s="128">
        <v>6.0</v>
      </c>
      <c r="E2000" s="128">
        <v>4.0</v>
      </c>
      <c r="F2000" s="128">
        <v>2026.0</v>
      </c>
      <c r="G2000" s="128">
        <v>6.0</v>
      </c>
      <c r="H2000" s="128">
        <v>22.0</v>
      </c>
      <c r="I2000" s="128" t="s">
        <v>83</v>
      </c>
      <c r="J2000" s="99"/>
      <c r="K2000" s="99"/>
      <c r="L2000" s="141" t="str">
        <f>IF(J2000-K2000=0,,IFERROR(K2000-J2000-휴게시간-VLOOKUP(A2000,지정휴게시간,2,FALSE),K2000-J2000-휴게시간))</f>
        <v/>
      </c>
      <c r="M2000" s="142" t="str">
        <f>IFERROR(VLOOKUP(Text(A2000,"m월 d일"),양력휴일,2,FALSE),IFERROR(VLOOKUP(Text(B2000,"m월 d일"),음력휴일,2,FALSE),IFERROR(VLOOKUP(A2000,양력지정휴일,2,FALSE), IFERROR(VLOOKUP(B2000,음력지정휴일,2,FALSE), ""))))</f>
        <v/>
      </c>
      <c r="N2000" s="128"/>
      <c r="O2000" s="128" t="str">
        <f>IFERROR(VLOOKUP(N2000,연차지정일수,2,FALSE),"")</f>
        <v/>
      </c>
      <c r="P2000" s="143"/>
      <c r="Q2000" s="2"/>
    </row>
    <row r="2001">
      <c r="A2001" s="129">
        <v>46196.0</v>
      </c>
      <c r="B2001" s="129">
        <v>46151.0</v>
      </c>
      <c r="C2001" s="128">
        <v>2026.0</v>
      </c>
      <c r="D2001" s="128">
        <v>6.0</v>
      </c>
      <c r="E2001" s="128">
        <v>4.0</v>
      </c>
      <c r="F2001" s="128">
        <v>2026.0</v>
      </c>
      <c r="G2001" s="128">
        <v>6.0</v>
      </c>
      <c r="H2001" s="128">
        <v>23.0</v>
      </c>
      <c r="I2001" s="128" t="s">
        <v>160</v>
      </c>
      <c r="J2001" s="99"/>
      <c r="K2001" s="99"/>
      <c r="L2001" s="141" t="str">
        <f>IF(J2001-K2001=0,,IFERROR(K2001-J2001-휴게시간-VLOOKUP(A2001,지정휴게시간,2,FALSE),K2001-J2001-휴게시간))</f>
        <v/>
      </c>
      <c r="M2001" s="142" t="str">
        <f>IFERROR(VLOOKUP(Text(A2001,"m월 d일"),양력휴일,2,FALSE),IFERROR(VLOOKUP(Text(B2001,"m월 d일"),음력휴일,2,FALSE),IFERROR(VLOOKUP(A2001,양력지정휴일,2,FALSE), IFERROR(VLOOKUP(B2001,음력지정휴일,2,FALSE), ""))))</f>
        <v/>
      </c>
      <c r="N2001" s="128"/>
      <c r="O2001" s="128" t="str">
        <f>IFERROR(VLOOKUP(N2001,연차지정일수,2,FALSE),"")</f>
        <v/>
      </c>
      <c r="P2001" s="143"/>
      <c r="Q2001" s="2"/>
    </row>
    <row r="2002">
      <c r="A2002" s="129">
        <v>46197.0</v>
      </c>
      <c r="B2002" s="129">
        <v>46152.0</v>
      </c>
      <c r="C2002" s="128">
        <v>2026.0</v>
      </c>
      <c r="D2002" s="128">
        <v>6.0</v>
      </c>
      <c r="E2002" s="128">
        <v>4.0</v>
      </c>
      <c r="F2002" s="128">
        <v>2026.0</v>
      </c>
      <c r="G2002" s="128">
        <v>6.0</v>
      </c>
      <c r="H2002" s="128">
        <v>24.0</v>
      </c>
      <c r="I2002" s="128" t="s">
        <v>161</v>
      </c>
      <c r="J2002" s="99"/>
      <c r="K2002" s="99"/>
      <c r="L2002" s="141" t="str">
        <f>IF(J2002-K2002=0,,IFERROR(K2002-J2002-휴게시간-VLOOKUP(A2002,지정휴게시간,2,FALSE),K2002-J2002-휴게시간))</f>
        <v/>
      </c>
      <c r="M2002" s="142" t="str">
        <f>IFERROR(VLOOKUP(Text(A2002,"m월 d일"),양력휴일,2,FALSE),IFERROR(VLOOKUP(Text(B2002,"m월 d일"),음력휴일,2,FALSE),IFERROR(VLOOKUP(A2002,양력지정휴일,2,FALSE), IFERROR(VLOOKUP(B2002,음력지정휴일,2,FALSE), ""))))</f>
        <v/>
      </c>
      <c r="N2002" s="128"/>
      <c r="O2002" s="128" t="str">
        <f>IFERROR(VLOOKUP(N2002,연차지정일수,2,FALSE),"")</f>
        <v/>
      </c>
      <c r="P2002" s="143"/>
      <c r="Q2002" s="2"/>
    </row>
    <row r="2003">
      <c r="A2003" s="129">
        <v>46198.0</v>
      </c>
      <c r="B2003" s="129">
        <v>46153.0</v>
      </c>
      <c r="C2003" s="128">
        <v>2026.0</v>
      </c>
      <c r="D2003" s="128">
        <v>6.0</v>
      </c>
      <c r="E2003" s="128">
        <v>4.0</v>
      </c>
      <c r="F2003" s="128">
        <v>2026.0</v>
      </c>
      <c r="G2003" s="128">
        <v>6.0</v>
      </c>
      <c r="H2003" s="128">
        <v>25.0</v>
      </c>
      <c r="I2003" s="128" t="s">
        <v>162</v>
      </c>
      <c r="J2003" s="99"/>
      <c r="K2003" s="99"/>
      <c r="L2003" s="141" t="str">
        <f>IF(J2003-K2003=0,,IFERROR(K2003-J2003-휴게시간-VLOOKUP(A2003,지정휴게시간,2,FALSE),K2003-J2003-휴게시간))</f>
        <v/>
      </c>
      <c r="M2003" s="142" t="str">
        <f>IFERROR(VLOOKUP(Text(A2003,"m월 d일"),양력휴일,2,FALSE),IFERROR(VLOOKUP(Text(B2003,"m월 d일"),음력휴일,2,FALSE),IFERROR(VLOOKUP(A2003,양력지정휴일,2,FALSE), IFERROR(VLOOKUP(B2003,음력지정휴일,2,FALSE), ""))))</f>
        <v/>
      </c>
      <c r="N2003" s="128"/>
      <c r="O2003" s="128" t="str">
        <f>IFERROR(VLOOKUP(N2003,연차지정일수,2,FALSE),"")</f>
        <v/>
      </c>
      <c r="P2003" s="143"/>
      <c r="Q2003" s="2"/>
    </row>
    <row r="2004">
      <c r="A2004" s="129">
        <v>46199.0</v>
      </c>
      <c r="B2004" s="129">
        <v>46154.0</v>
      </c>
      <c r="C2004" s="128">
        <v>2026.0</v>
      </c>
      <c r="D2004" s="128">
        <v>6.0</v>
      </c>
      <c r="E2004" s="128">
        <v>4.0</v>
      </c>
      <c r="F2004" s="128">
        <v>2026.0</v>
      </c>
      <c r="G2004" s="128">
        <v>6.0</v>
      </c>
      <c r="H2004" s="128">
        <v>26.0</v>
      </c>
      <c r="I2004" s="128" t="s">
        <v>158</v>
      </c>
      <c r="J2004" s="99"/>
      <c r="K2004" s="99"/>
      <c r="L2004" s="141" t="str">
        <f>IF(J2004-K2004=0,,IFERROR(K2004-J2004-휴게시간-VLOOKUP(A2004,지정휴게시간,2,FALSE),K2004-J2004-휴게시간))</f>
        <v/>
      </c>
      <c r="M2004" s="142" t="str">
        <f>IFERROR(VLOOKUP(Text(A2004,"m월 d일"),양력휴일,2,FALSE),IFERROR(VLOOKUP(Text(B2004,"m월 d일"),음력휴일,2,FALSE),IFERROR(VLOOKUP(A2004,양력지정휴일,2,FALSE), IFERROR(VLOOKUP(B2004,음력지정휴일,2,FALSE), ""))))</f>
        <v/>
      </c>
      <c r="N2004" s="128"/>
      <c r="O2004" s="128" t="str">
        <f>IFERROR(VLOOKUP(N2004,연차지정일수,2,FALSE),"")</f>
        <v/>
      </c>
      <c r="P2004" s="143"/>
      <c r="Q2004" s="2"/>
    </row>
    <row r="2005">
      <c r="A2005" s="129">
        <v>46200.0</v>
      </c>
      <c r="B2005" s="129">
        <v>46155.0</v>
      </c>
      <c r="C2005" s="128">
        <v>2026.0</v>
      </c>
      <c r="D2005" s="128">
        <v>6.0</v>
      </c>
      <c r="E2005" s="128">
        <v>4.0</v>
      </c>
      <c r="F2005" s="128">
        <v>2026.0</v>
      </c>
      <c r="G2005" s="128">
        <v>6.0</v>
      </c>
      <c r="H2005" s="128">
        <v>27.0</v>
      </c>
      <c r="I2005" s="128" t="s">
        <v>159</v>
      </c>
      <c r="J2005" s="99"/>
      <c r="K2005" s="99"/>
      <c r="L2005" s="141" t="str">
        <f>IF(J2005-K2005=0,,IFERROR(K2005-J2005-휴게시간-VLOOKUP(A2005,지정휴게시간,2,FALSE),K2005-J2005-휴게시간))</f>
        <v/>
      </c>
      <c r="M2005" s="142" t="str">
        <f>IFERROR(VLOOKUP(Text(A2005,"m월 d일"),양력휴일,2,FALSE),IFERROR(VLOOKUP(Text(B2005,"m월 d일"),음력휴일,2,FALSE),IFERROR(VLOOKUP(A2005,양력지정휴일,2,FALSE), IFERROR(VLOOKUP(B2005,음력지정휴일,2,FALSE), ""))))</f>
        <v/>
      </c>
      <c r="N2005" s="128"/>
      <c r="O2005" s="128" t="str">
        <f>IFERROR(VLOOKUP(N2005,연차지정일수,2,FALSE),"")</f>
        <v/>
      </c>
      <c r="P2005" s="143"/>
      <c r="Q2005" s="2"/>
    </row>
    <row r="2006">
      <c r="A2006" s="129">
        <v>46201.0</v>
      </c>
      <c r="B2006" s="129">
        <v>46156.0</v>
      </c>
      <c r="C2006" s="128">
        <v>2026.0</v>
      </c>
      <c r="D2006" s="128">
        <v>6.0</v>
      </c>
      <c r="E2006" s="128">
        <v>4.0</v>
      </c>
      <c r="F2006" s="128">
        <v>2026.0</v>
      </c>
      <c r="G2006" s="128">
        <v>6.0</v>
      </c>
      <c r="H2006" s="128">
        <v>28.0</v>
      </c>
      <c r="I2006" s="128" t="s">
        <v>156</v>
      </c>
      <c r="J2006" s="99"/>
      <c r="K2006" s="99"/>
      <c r="L2006" s="141" t="str">
        <f>IF(J2006-K2006=0,,IFERROR(K2006-J2006-휴게시간-VLOOKUP(A2006,지정휴게시간,2,FALSE),K2006-J2006-휴게시간))</f>
        <v/>
      </c>
      <c r="M2006" s="142" t="str">
        <f>IFERROR(VLOOKUP(Text(A2006,"m월 d일"),양력휴일,2,FALSE),IFERROR(VLOOKUP(Text(B2006,"m월 d일"),음력휴일,2,FALSE),IFERROR(VLOOKUP(A2006,양력지정휴일,2,FALSE), IFERROR(VLOOKUP(B2006,음력지정휴일,2,FALSE), ""))))</f>
        <v/>
      </c>
      <c r="N2006" s="128"/>
      <c r="O2006" s="128" t="str">
        <f>IFERROR(VLOOKUP(N2006,연차지정일수,2,FALSE),"")</f>
        <v/>
      </c>
      <c r="P2006" s="143"/>
      <c r="Q2006" s="2"/>
    </row>
    <row r="2007">
      <c r="A2007" s="129">
        <v>46202.0</v>
      </c>
      <c r="B2007" s="129">
        <v>46157.0</v>
      </c>
      <c r="C2007" s="128">
        <v>2026.0</v>
      </c>
      <c r="D2007" s="128">
        <v>6.0</v>
      </c>
      <c r="E2007" s="128">
        <v>5.0</v>
      </c>
      <c r="F2007" s="128">
        <v>2026.0</v>
      </c>
      <c r="G2007" s="128">
        <v>6.0</v>
      </c>
      <c r="H2007" s="128">
        <v>29.0</v>
      </c>
      <c r="I2007" s="128" t="s">
        <v>83</v>
      </c>
      <c r="J2007" s="99"/>
      <c r="K2007" s="99"/>
      <c r="L2007" s="141" t="str">
        <f>IF(J2007-K2007=0,,IFERROR(K2007-J2007-휴게시간-VLOOKUP(A2007,지정휴게시간,2,FALSE),K2007-J2007-휴게시간))</f>
        <v/>
      </c>
      <c r="M2007" s="142" t="str">
        <f>IFERROR(VLOOKUP(Text(A2007,"m월 d일"),양력휴일,2,FALSE),IFERROR(VLOOKUP(Text(B2007,"m월 d일"),음력휴일,2,FALSE),IFERROR(VLOOKUP(A2007,양력지정휴일,2,FALSE), IFERROR(VLOOKUP(B2007,음력지정휴일,2,FALSE), ""))))</f>
        <v/>
      </c>
      <c r="N2007" s="128"/>
      <c r="O2007" s="128" t="str">
        <f>IFERROR(VLOOKUP(N2007,연차지정일수,2,FALSE),"")</f>
        <v/>
      </c>
      <c r="P2007" s="143"/>
      <c r="Q2007" s="2"/>
    </row>
    <row r="2008">
      <c r="A2008" s="129">
        <v>46203.0</v>
      </c>
      <c r="B2008" s="129">
        <v>46158.0</v>
      </c>
      <c r="C2008" s="128">
        <v>2026.0</v>
      </c>
      <c r="D2008" s="128">
        <v>6.0</v>
      </c>
      <c r="E2008" s="128">
        <v>5.0</v>
      </c>
      <c r="F2008" s="128">
        <v>2026.0</v>
      </c>
      <c r="G2008" s="128">
        <v>6.0</v>
      </c>
      <c r="H2008" s="128">
        <v>30.0</v>
      </c>
      <c r="I2008" s="128" t="s">
        <v>160</v>
      </c>
      <c r="J2008" s="99"/>
      <c r="K2008" s="99"/>
      <c r="L2008" s="141" t="str">
        <f>IF(J2008-K2008=0,,IFERROR(K2008-J2008-휴게시간-VLOOKUP(A2008,지정휴게시간,2,FALSE),K2008-J2008-휴게시간))</f>
        <v/>
      </c>
      <c r="M2008" s="142" t="str">
        <f>IFERROR(VLOOKUP(Text(A2008,"m월 d일"),양력휴일,2,FALSE),IFERROR(VLOOKUP(Text(B2008,"m월 d일"),음력휴일,2,FALSE),IFERROR(VLOOKUP(A2008,양력지정휴일,2,FALSE), IFERROR(VLOOKUP(B2008,음력지정휴일,2,FALSE), ""))))</f>
        <v/>
      </c>
      <c r="N2008" s="128"/>
      <c r="O2008" s="128" t="str">
        <f>IFERROR(VLOOKUP(N2008,연차지정일수,2,FALSE),"")</f>
        <v/>
      </c>
      <c r="P2008" s="143"/>
      <c r="Q2008" s="2"/>
    </row>
    <row r="2009">
      <c r="A2009" s="129">
        <v>46204.0</v>
      </c>
      <c r="B2009" s="129">
        <v>46159.0</v>
      </c>
      <c r="C2009" s="128">
        <v>2026.0</v>
      </c>
      <c r="D2009" s="128">
        <v>6.0</v>
      </c>
      <c r="E2009" s="128">
        <v>5.0</v>
      </c>
      <c r="F2009" s="128">
        <v>2026.0</v>
      </c>
      <c r="G2009" s="128">
        <v>7.0</v>
      </c>
      <c r="H2009" s="128">
        <v>1.0</v>
      </c>
      <c r="I2009" s="128" t="s">
        <v>161</v>
      </c>
      <c r="J2009" s="99"/>
      <c r="K2009" s="99"/>
      <c r="L2009" s="141" t="str">
        <f>IF(J2009-K2009=0,,IFERROR(K2009-J2009-휴게시간-VLOOKUP(A2009,지정휴게시간,2,FALSE),K2009-J2009-휴게시간))</f>
        <v/>
      </c>
      <c r="M2009" s="142" t="str">
        <f>IFERROR(VLOOKUP(Text(A2009,"m월 d일"),양력휴일,2,FALSE),IFERROR(VLOOKUP(Text(B2009,"m월 d일"),음력휴일,2,FALSE),IFERROR(VLOOKUP(A2009,양력지정휴일,2,FALSE), IFERROR(VLOOKUP(B2009,음력지정휴일,2,FALSE), ""))))</f>
        <v/>
      </c>
      <c r="N2009" s="128"/>
      <c r="O2009" s="128" t="str">
        <f>IFERROR(VLOOKUP(N2009,연차지정일수,2,FALSE),"")</f>
        <v/>
      </c>
      <c r="P2009" s="143"/>
      <c r="Q2009" s="2"/>
    </row>
    <row r="2010">
      <c r="A2010" s="129">
        <v>46205.0</v>
      </c>
      <c r="B2010" s="129">
        <v>46160.0</v>
      </c>
      <c r="C2010" s="128">
        <v>2026.0</v>
      </c>
      <c r="D2010" s="128">
        <v>6.0</v>
      </c>
      <c r="E2010" s="128">
        <v>5.0</v>
      </c>
      <c r="F2010" s="128">
        <v>2026.0</v>
      </c>
      <c r="G2010" s="128">
        <v>7.0</v>
      </c>
      <c r="H2010" s="128">
        <v>2.0</v>
      </c>
      <c r="I2010" s="128" t="s">
        <v>162</v>
      </c>
      <c r="J2010" s="99"/>
      <c r="K2010" s="99"/>
      <c r="L2010" s="141" t="str">
        <f>IF(J2010-K2010=0,,IFERROR(K2010-J2010-휴게시간-VLOOKUP(A2010,지정휴게시간,2,FALSE),K2010-J2010-휴게시간))</f>
        <v/>
      </c>
      <c r="M2010" s="142" t="str">
        <f>IFERROR(VLOOKUP(Text(A2010,"m월 d일"),양력휴일,2,FALSE),IFERROR(VLOOKUP(Text(B2010,"m월 d일"),음력휴일,2,FALSE),IFERROR(VLOOKUP(A2010,양력지정휴일,2,FALSE), IFERROR(VLOOKUP(B2010,음력지정휴일,2,FALSE), ""))))</f>
        <v/>
      </c>
      <c r="N2010" s="128"/>
      <c r="O2010" s="128" t="str">
        <f>IFERROR(VLOOKUP(N2010,연차지정일수,2,FALSE),"")</f>
        <v/>
      </c>
      <c r="P2010" s="143"/>
      <c r="Q2010" s="2"/>
    </row>
    <row r="2011">
      <c r="A2011" s="129">
        <v>46206.0</v>
      </c>
      <c r="B2011" s="129">
        <v>46161.0</v>
      </c>
      <c r="C2011" s="128">
        <v>2026.0</v>
      </c>
      <c r="D2011" s="128">
        <v>6.0</v>
      </c>
      <c r="E2011" s="128">
        <v>5.0</v>
      </c>
      <c r="F2011" s="128">
        <v>2026.0</v>
      </c>
      <c r="G2011" s="128">
        <v>7.0</v>
      </c>
      <c r="H2011" s="128">
        <v>3.0</v>
      </c>
      <c r="I2011" s="128" t="s">
        <v>158</v>
      </c>
      <c r="J2011" s="99"/>
      <c r="K2011" s="99"/>
      <c r="L2011" s="141" t="str">
        <f>IF(J2011-K2011=0,,IFERROR(K2011-J2011-휴게시간-VLOOKUP(A2011,지정휴게시간,2,FALSE),K2011-J2011-휴게시간))</f>
        <v/>
      </c>
      <c r="M2011" s="142" t="str">
        <f>IFERROR(VLOOKUP(Text(A2011,"m월 d일"),양력휴일,2,FALSE),IFERROR(VLOOKUP(Text(B2011,"m월 d일"),음력휴일,2,FALSE),IFERROR(VLOOKUP(A2011,양력지정휴일,2,FALSE), IFERROR(VLOOKUP(B2011,음력지정휴일,2,FALSE), ""))))</f>
        <v/>
      </c>
      <c r="N2011" s="128"/>
      <c r="O2011" s="128" t="str">
        <f>IFERROR(VLOOKUP(N2011,연차지정일수,2,FALSE),"")</f>
        <v/>
      </c>
      <c r="P2011" s="143"/>
      <c r="Q2011" s="2"/>
    </row>
    <row r="2012">
      <c r="A2012" s="129">
        <v>46207.0</v>
      </c>
      <c r="B2012" s="129">
        <v>46162.0</v>
      </c>
      <c r="C2012" s="128">
        <v>2026.0</v>
      </c>
      <c r="D2012" s="128">
        <v>6.0</v>
      </c>
      <c r="E2012" s="128">
        <v>5.0</v>
      </c>
      <c r="F2012" s="128">
        <v>2026.0</v>
      </c>
      <c r="G2012" s="128">
        <v>7.0</v>
      </c>
      <c r="H2012" s="128">
        <v>4.0</v>
      </c>
      <c r="I2012" s="128" t="s">
        <v>159</v>
      </c>
      <c r="J2012" s="99"/>
      <c r="K2012" s="99"/>
      <c r="L2012" s="141" t="str">
        <f>IF(J2012-K2012=0,,IFERROR(K2012-J2012-휴게시간-VLOOKUP(A2012,지정휴게시간,2,FALSE),K2012-J2012-휴게시간))</f>
        <v/>
      </c>
      <c r="M2012" s="142" t="str">
        <f>IFERROR(VLOOKUP(Text(A2012,"m월 d일"),양력휴일,2,FALSE),IFERROR(VLOOKUP(Text(B2012,"m월 d일"),음력휴일,2,FALSE),IFERROR(VLOOKUP(A2012,양력지정휴일,2,FALSE), IFERROR(VLOOKUP(B2012,음력지정휴일,2,FALSE), ""))))</f>
        <v/>
      </c>
      <c r="N2012" s="128"/>
      <c r="O2012" s="128" t="str">
        <f>IFERROR(VLOOKUP(N2012,연차지정일수,2,FALSE),"")</f>
        <v/>
      </c>
      <c r="P2012" s="143"/>
      <c r="Q2012" s="2"/>
    </row>
    <row r="2013">
      <c r="A2013" s="129">
        <v>46208.0</v>
      </c>
      <c r="B2013" s="129">
        <v>46163.0</v>
      </c>
      <c r="C2013" s="128">
        <v>2026.0</v>
      </c>
      <c r="D2013" s="128">
        <v>6.0</v>
      </c>
      <c r="E2013" s="128">
        <v>5.0</v>
      </c>
      <c r="F2013" s="128">
        <v>2026.0</v>
      </c>
      <c r="G2013" s="128">
        <v>7.0</v>
      </c>
      <c r="H2013" s="128">
        <v>5.0</v>
      </c>
      <c r="I2013" s="128" t="s">
        <v>156</v>
      </c>
      <c r="J2013" s="99"/>
      <c r="K2013" s="99"/>
      <c r="L2013" s="141" t="str">
        <f>IF(J2013-K2013=0,,IFERROR(K2013-J2013-휴게시간-VLOOKUP(A2013,지정휴게시간,2,FALSE),K2013-J2013-휴게시간))</f>
        <v/>
      </c>
      <c r="M2013" s="142" t="str">
        <f>IFERROR(VLOOKUP(Text(A2013,"m월 d일"),양력휴일,2,FALSE),IFERROR(VLOOKUP(Text(B2013,"m월 d일"),음력휴일,2,FALSE),IFERROR(VLOOKUP(A2013,양력지정휴일,2,FALSE), IFERROR(VLOOKUP(B2013,음력지정휴일,2,FALSE), ""))))</f>
        <v/>
      </c>
      <c r="N2013" s="128"/>
      <c r="O2013" s="128" t="str">
        <f>IFERROR(VLOOKUP(N2013,연차지정일수,2,FALSE),"")</f>
        <v/>
      </c>
      <c r="P2013" s="143"/>
      <c r="Q2013" s="2"/>
    </row>
    <row r="2014">
      <c r="A2014" s="129">
        <v>46209.0</v>
      </c>
      <c r="B2014" s="129">
        <v>46164.0</v>
      </c>
      <c r="C2014" s="128">
        <v>2026.0</v>
      </c>
      <c r="D2014" s="128">
        <v>7.0</v>
      </c>
      <c r="E2014" s="128">
        <v>1.0</v>
      </c>
      <c r="F2014" s="128">
        <v>2026.0</v>
      </c>
      <c r="G2014" s="128">
        <v>7.0</v>
      </c>
      <c r="H2014" s="128">
        <v>6.0</v>
      </c>
      <c r="I2014" s="128" t="s">
        <v>83</v>
      </c>
      <c r="J2014" s="99"/>
      <c r="K2014" s="99"/>
      <c r="L2014" s="141" t="str">
        <f>IF(J2014-K2014=0,,IFERROR(K2014-J2014-휴게시간-VLOOKUP(A2014,지정휴게시간,2,FALSE),K2014-J2014-휴게시간))</f>
        <v/>
      </c>
      <c r="M2014" s="142" t="str">
        <f>IFERROR(VLOOKUP(Text(A2014,"m월 d일"),양력휴일,2,FALSE),IFERROR(VLOOKUP(Text(B2014,"m월 d일"),음력휴일,2,FALSE),IFERROR(VLOOKUP(A2014,양력지정휴일,2,FALSE), IFERROR(VLOOKUP(B2014,음력지정휴일,2,FALSE), ""))))</f>
        <v/>
      </c>
      <c r="N2014" s="128"/>
      <c r="O2014" s="128" t="str">
        <f>IFERROR(VLOOKUP(N2014,연차지정일수,2,FALSE),"")</f>
        <v/>
      </c>
      <c r="P2014" s="143"/>
      <c r="Q2014" s="2"/>
    </row>
    <row r="2015">
      <c r="A2015" s="129">
        <v>46210.0</v>
      </c>
      <c r="B2015" s="129">
        <v>46165.0</v>
      </c>
      <c r="C2015" s="128">
        <v>2026.0</v>
      </c>
      <c r="D2015" s="128">
        <v>7.0</v>
      </c>
      <c r="E2015" s="128">
        <v>1.0</v>
      </c>
      <c r="F2015" s="128">
        <v>2026.0</v>
      </c>
      <c r="G2015" s="128">
        <v>7.0</v>
      </c>
      <c r="H2015" s="128">
        <v>7.0</v>
      </c>
      <c r="I2015" s="128" t="s">
        <v>160</v>
      </c>
      <c r="J2015" s="99"/>
      <c r="K2015" s="99"/>
      <c r="L2015" s="141" t="str">
        <f>IF(J2015-K2015=0,,IFERROR(K2015-J2015-휴게시간-VLOOKUP(A2015,지정휴게시간,2,FALSE),K2015-J2015-휴게시간))</f>
        <v/>
      </c>
      <c r="M2015" s="142" t="str">
        <f>IFERROR(VLOOKUP(Text(A2015,"m월 d일"),양력휴일,2,FALSE),IFERROR(VLOOKUP(Text(B2015,"m월 d일"),음력휴일,2,FALSE),IFERROR(VLOOKUP(A2015,양력지정휴일,2,FALSE), IFERROR(VLOOKUP(B2015,음력지정휴일,2,FALSE), ""))))</f>
        <v/>
      </c>
      <c r="N2015" s="128"/>
      <c r="O2015" s="128" t="str">
        <f>IFERROR(VLOOKUP(N2015,연차지정일수,2,FALSE),"")</f>
        <v/>
      </c>
      <c r="P2015" s="143"/>
      <c r="Q2015" s="2"/>
    </row>
    <row r="2016">
      <c r="A2016" s="129">
        <v>46211.0</v>
      </c>
      <c r="B2016" s="129">
        <v>46166.0</v>
      </c>
      <c r="C2016" s="128">
        <v>2026.0</v>
      </c>
      <c r="D2016" s="128">
        <v>7.0</v>
      </c>
      <c r="E2016" s="128">
        <v>1.0</v>
      </c>
      <c r="F2016" s="128">
        <v>2026.0</v>
      </c>
      <c r="G2016" s="128">
        <v>7.0</v>
      </c>
      <c r="H2016" s="128">
        <v>8.0</v>
      </c>
      <c r="I2016" s="128" t="s">
        <v>161</v>
      </c>
      <c r="J2016" s="99"/>
      <c r="K2016" s="99"/>
      <c r="L2016" s="141" t="str">
        <f>IF(J2016-K2016=0,,IFERROR(K2016-J2016-휴게시간-VLOOKUP(A2016,지정휴게시간,2,FALSE),K2016-J2016-휴게시간))</f>
        <v/>
      </c>
      <c r="M2016" s="142" t="str">
        <f>IFERROR(VLOOKUP(Text(A2016,"m월 d일"),양력휴일,2,FALSE),IFERROR(VLOOKUP(Text(B2016,"m월 d일"),음력휴일,2,FALSE),IFERROR(VLOOKUP(A2016,양력지정휴일,2,FALSE), IFERROR(VLOOKUP(B2016,음력지정휴일,2,FALSE), ""))))</f>
        <v/>
      </c>
      <c r="N2016" s="128"/>
      <c r="O2016" s="128" t="str">
        <f>IFERROR(VLOOKUP(N2016,연차지정일수,2,FALSE),"")</f>
        <v/>
      </c>
      <c r="P2016" s="143"/>
      <c r="Q2016" s="2"/>
    </row>
    <row r="2017">
      <c r="A2017" s="129">
        <v>46212.0</v>
      </c>
      <c r="B2017" s="129">
        <v>46167.0</v>
      </c>
      <c r="C2017" s="128">
        <v>2026.0</v>
      </c>
      <c r="D2017" s="128">
        <v>7.0</v>
      </c>
      <c r="E2017" s="128">
        <v>1.0</v>
      </c>
      <c r="F2017" s="128">
        <v>2026.0</v>
      </c>
      <c r="G2017" s="128">
        <v>7.0</v>
      </c>
      <c r="H2017" s="128">
        <v>9.0</v>
      </c>
      <c r="I2017" s="128" t="s">
        <v>162</v>
      </c>
      <c r="J2017" s="99"/>
      <c r="K2017" s="99"/>
      <c r="L2017" s="141" t="str">
        <f>IF(J2017-K2017=0,,IFERROR(K2017-J2017-휴게시간-VLOOKUP(A2017,지정휴게시간,2,FALSE),K2017-J2017-휴게시간))</f>
        <v/>
      </c>
      <c r="M2017" s="142" t="str">
        <f>IFERROR(VLOOKUP(Text(A2017,"m월 d일"),양력휴일,2,FALSE),IFERROR(VLOOKUP(Text(B2017,"m월 d일"),음력휴일,2,FALSE),IFERROR(VLOOKUP(A2017,양력지정휴일,2,FALSE), IFERROR(VLOOKUP(B2017,음력지정휴일,2,FALSE), ""))))</f>
        <v/>
      </c>
      <c r="N2017" s="128"/>
      <c r="O2017" s="128" t="str">
        <f>IFERROR(VLOOKUP(N2017,연차지정일수,2,FALSE),"")</f>
        <v/>
      </c>
      <c r="P2017" s="143"/>
      <c r="Q2017" s="2"/>
    </row>
    <row r="2018">
      <c r="A2018" s="129">
        <v>46213.0</v>
      </c>
      <c r="B2018" s="129">
        <v>46168.0</v>
      </c>
      <c r="C2018" s="128">
        <v>2026.0</v>
      </c>
      <c r="D2018" s="128">
        <v>7.0</v>
      </c>
      <c r="E2018" s="128">
        <v>1.0</v>
      </c>
      <c r="F2018" s="128">
        <v>2026.0</v>
      </c>
      <c r="G2018" s="128">
        <v>7.0</v>
      </c>
      <c r="H2018" s="128">
        <v>10.0</v>
      </c>
      <c r="I2018" s="128" t="s">
        <v>158</v>
      </c>
      <c r="J2018" s="99"/>
      <c r="K2018" s="99"/>
      <c r="L2018" s="141" t="str">
        <f>IF(J2018-K2018=0,,IFERROR(K2018-J2018-휴게시간-VLOOKUP(A2018,지정휴게시간,2,FALSE),K2018-J2018-휴게시간))</f>
        <v/>
      </c>
      <c r="M2018" s="142" t="str">
        <f>IFERROR(VLOOKUP(Text(A2018,"m월 d일"),양력휴일,2,FALSE),IFERROR(VLOOKUP(Text(B2018,"m월 d일"),음력휴일,2,FALSE),IFERROR(VLOOKUP(A2018,양력지정휴일,2,FALSE), IFERROR(VLOOKUP(B2018,음력지정휴일,2,FALSE), ""))))</f>
        <v/>
      </c>
      <c r="N2018" s="128"/>
      <c r="O2018" s="128" t="str">
        <f>IFERROR(VLOOKUP(N2018,연차지정일수,2,FALSE),"")</f>
        <v/>
      </c>
      <c r="P2018" s="143"/>
      <c r="Q2018" s="2"/>
    </row>
    <row r="2019">
      <c r="A2019" s="129">
        <v>46214.0</v>
      </c>
      <c r="B2019" s="129">
        <v>46169.0</v>
      </c>
      <c r="C2019" s="128">
        <v>2026.0</v>
      </c>
      <c r="D2019" s="128">
        <v>7.0</v>
      </c>
      <c r="E2019" s="128">
        <v>1.0</v>
      </c>
      <c r="F2019" s="128">
        <v>2026.0</v>
      </c>
      <c r="G2019" s="128">
        <v>7.0</v>
      </c>
      <c r="H2019" s="128">
        <v>11.0</v>
      </c>
      <c r="I2019" s="128" t="s">
        <v>159</v>
      </c>
      <c r="J2019" s="99"/>
      <c r="K2019" s="99"/>
      <c r="L2019" s="141" t="str">
        <f>IF(J2019-K2019=0,,IFERROR(K2019-J2019-휴게시간-VLOOKUP(A2019,지정휴게시간,2,FALSE),K2019-J2019-휴게시간))</f>
        <v/>
      </c>
      <c r="M2019" s="142" t="str">
        <f>IFERROR(VLOOKUP(Text(A2019,"m월 d일"),양력휴일,2,FALSE),IFERROR(VLOOKUP(Text(B2019,"m월 d일"),음력휴일,2,FALSE),IFERROR(VLOOKUP(A2019,양력지정휴일,2,FALSE), IFERROR(VLOOKUP(B2019,음력지정휴일,2,FALSE), ""))))</f>
        <v/>
      </c>
      <c r="N2019" s="128"/>
      <c r="O2019" s="128" t="str">
        <f>IFERROR(VLOOKUP(N2019,연차지정일수,2,FALSE),"")</f>
        <v/>
      </c>
      <c r="P2019" s="143"/>
      <c r="Q2019" s="2"/>
    </row>
    <row r="2020">
      <c r="A2020" s="129">
        <v>46215.0</v>
      </c>
      <c r="B2020" s="129">
        <v>46170.0</v>
      </c>
      <c r="C2020" s="128">
        <v>2026.0</v>
      </c>
      <c r="D2020" s="128">
        <v>7.0</v>
      </c>
      <c r="E2020" s="128">
        <v>1.0</v>
      </c>
      <c r="F2020" s="128">
        <v>2026.0</v>
      </c>
      <c r="G2020" s="128">
        <v>7.0</v>
      </c>
      <c r="H2020" s="128">
        <v>12.0</v>
      </c>
      <c r="I2020" s="128" t="s">
        <v>156</v>
      </c>
      <c r="J2020" s="99"/>
      <c r="K2020" s="99"/>
      <c r="L2020" s="141" t="str">
        <f>IF(J2020-K2020=0,,IFERROR(K2020-J2020-휴게시간-VLOOKUP(A2020,지정휴게시간,2,FALSE),K2020-J2020-휴게시간))</f>
        <v/>
      </c>
      <c r="M2020" s="142" t="str">
        <f>IFERROR(VLOOKUP(Text(A2020,"m월 d일"),양력휴일,2,FALSE),IFERROR(VLOOKUP(Text(B2020,"m월 d일"),음력휴일,2,FALSE),IFERROR(VLOOKUP(A2020,양력지정휴일,2,FALSE), IFERROR(VLOOKUP(B2020,음력지정휴일,2,FALSE), ""))))</f>
        <v/>
      </c>
      <c r="N2020" s="128"/>
      <c r="O2020" s="128" t="str">
        <f>IFERROR(VLOOKUP(N2020,연차지정일수,2,FALSE),"")</f>
        <v/>
      </c>
      <c r="P2020" s="143"/>
      <c r="Q2020" s="2"/>
    </row>
    <row r="2021">
      <c r="A2021" s="129">
        <v>46216.0</v>
      </c>
      <c r="B2021" s="129">
        <v>46171.0</v>
      </c>
      <c r="C2021" s="128">
        <v>2026.0</v>
      </c>
      <c r="D2021" s="128">
        <v>7.0</v>
      </c>
      <c r="E2021" s="128">
        <v>2.0</v>
      </c>
      <c r="F2021" s="128">
        <v>2026.0</v>
      </c>
      <c r="G2021" s="128">
        <v>7.0</v>
      </c>
      <c r="H2021" s="128">
        <v>13.0</v>
      </c>
      <c r="I2021" s="128" t="s">
        <v>83</v>
      </c>
      <c r="J2021" s="99"/>
      <c r="K2021" s="99"/>
      <c r="L2021" s="141" t="str">
        <f>IF(J2021-K2021=0,,IFERROR(K2021-J2021-휴게시간-VLOOKUP(A2021,지정휴게시간,2,FALSE),K2021-J2021-휴게시간))</f>
        <v/>
      </c>
      <c r="M2021" s="142" t="str">
        <f>IFERROR(VLOOKUP(Text(A2021,"m월 d일"),양력휴일,2,FALSE),IFERROR(VLOOKUP(Text(B2021,"m월 d일"),음력휴일,2,FALSE),IFERROR(VLOOKUP(A2021,양력지정휴일,2,FALSE), IFERROR(VLOOKUP(B2021,음력지정휴일,2,FALSE), ""))))</f>
        <v/>
      </c>
      <c r="N2021" s="128"/>
      <c r="O2021" s="128" t="str">
        <f>IFERROR(VLOOKUP(N2021,연차지정일수,2,FALSE),"")</f>
        <v/>
      </c>
      <c r="P2021" s="143"/>
      <c r="Q2021" s="2"/>
    </row>
    <row r="2022">
      <c r="A2022" s="129">
        <v>46217.0</v>
      </c>
      <c r="B2022" s="129">
        <v>46174.0</v>
      </c>
      <c r="C2022" s="128">
        <v>2026.0</v>
      </c>
      <c r="D2022" s="128">
        <v>7.0</v>
      </c>
      <c r="E2022" s="128">
        <v>2.0</v>
      </c>
      <c r="F2022" s="128">
        <v>2026.0</v>
      </c>
      <c r="G2022" s="128">
        <v>7.0</v>
      </c>
      <c r="H2022" s="128">
        <v>14.0</v>
      </c>
      <c r="I2022" s="128" t="s">
        <v>160</v>
      </c>
      <c r="J2022" s="99"/>
      <c r="K2022" s="99"/>
      <c r="L2022" s="141" t="str">
        <f>IF(J2022-K2022=0,,IFERROR(K2022-J2022-휴게시간-VLOOKUP(A2022,지정휴게시간,2,FALSE),K2022-J2022-휴게시간))</f>
        <v/>
      </c>
      <c r="M2022" s="142" t="str">
        <f>IFERROR(VLOOKUP(Text(A2022,"m월 d일"),양력휴일,2,FALSE),IFERROR(VLOOKUP(Text(B2022,"m월 d일"),음력휴일,2,FALSE),IFERROR(VLOOKUP(A2022,양력지정휴일,2,FALSE), IFERROR(VLOOKUP(B2022,음력지정휴일,2,FALSE), ""))))</f>
        <v/>
      </c>
      <c r="N2022" s="128"/>
      <c r="O2022" s="128" t="str">
        <f>IFERROR(VLOOKUP(N2022,연차지정일수,2,FALSE),"")</f>
        <v/>
      </c>
      <c r="P2022" s="143"/>
      <c r="Q2022" s="2"/>
    </row>
    <row r="2023">
      <c r="A2023" s="129">
        <v>46218.0</v>
      </c>
      <c r="B2023" s="129">
        <v>46175.0</v>
      </c>
      <c r="C2023" s="128">
        <v>2026.0</v>
      </c>
      <c r="D2023" s="128">
        <v>7.0</v>
      </c>
      <c r="E2023" s="128">
        <v>2.0</v>
      </c>
      <c r="F2023" s="128">
        <v>2026.0</v>
      </c>
      <c r="G2023" s="128">
        <v>7.0</v>
      </c>
      <c r="H2023" s="128">
        <v>15.0</v>
      </c>
      <c r="I2023" s="128" t="s">
        <v>161</v>
      </c>
      <c r="J2023" s="99"/>
      <c r="K2023" s="99"/>
      <c r="L2023" s="141" t="str">
        <f>IF(J2023-K2023=0,,IFERROR(K2023-J2023-휴게시간-VLOOKUP(A2023,지정휴게시간,2,FALSE),K2023-J2023-휴게시간))</f>
        <v/>
      </c>
      <c r="M2023" s="142" t="str">
        <f>IFERROR(VLOOKUP(Text(A2023,"m월 d일"),양력휴일,2,FALSE),IFERROR(VLOOKUP(Text(B2023,"m월 d일"),음력휴일,2,FALSE),IFERROR(VLOOKUP(A2023,양력지정휴일,2,FALSE), IFERROR(VLOOKUP(B2023,음력지정휴일,2,FALSE), ""))))</f>
        <v/>
      </c>
      <c r="N2023" s="128"/>
      <c r="O2023" s="128" t="str">
        <f>IFERROR(VLOOKUP(N2023,연차지정일수,2,FALSE),"")</f>
        <v/>
      </c>
      <c r="P2023" s="143"/>
      <c r="Q2023" s="2"/>
    </row>
    <row r="2024">
      <c r="A2024" s="129">
        <v>46219.0</v>
      </c>
      <c r="B2024" s="129">
        <v>46176.0</v>
      </c>
      <c r="C2024" s="128">
        <v>2026.0</v>
      </c>
      <c r="D2024" s="128">
        <v>7.0</v>
      </c>
      <c r="E2024" s="128">
        <v>2.0</v>
      </c>
      <c r="F2024" s="128">
        <v>2026.0</v>
      </c>
      <c r="G2024" s="128">
        <v>7.0</v>
      </c>
      <c r="H2024" s="128">
        <v>16.0</v>
      </c>
      <c r="I2024" s="128" t="s">
        <v>162</v>
      </c>
      <c r="J2024" s="99"/>
      <c r="K2024" s="99"/>
      <c r="L2024" s="141" t="str">
        <f>IF(J2024-K2024=0,,IFERROR(K2024-J2024-휴게시간-VLOOKUP(A2024,지정휴게시간,2,FALSE),K2024-J2024-휴게시간))</f>
        <v/>
      </c>
      <c r="M2024" s="142" t="str">
        <f>IFERROR(VLOOKUP(Text(A2024,"m월 d일"),양력휴일,2,FALSE),IFERROR(VLOOKUP(Text(B2024,"m월 d일"),음력휴일,2,FALSE),IFERROR(VLOOKUP(A2024,양력지정휴일,2,FALSE), IFERROR(VLOOKUP(B2024,음력지정휴일,2,FALSE), ""))))</f>
        <v/>
      </c>
      <c r="N2024" s="128"/>
      <c r="O2024" s="128" t="str">
        <f>IFERROR(VLOOKUP(N2024,연차지정일수,2,FALSE),"")</f>
        <v/>
      </c>
      <c r="P2024" s="143"/>
      <c r="Q2024" s="2"/>
    </row>
    <row r="2025">
      <c r="A2025" s="129">
        <v>46220.0</v>
      </c>
      <c r="B2025" s="129">
        <v>46177.0</v>
      </c>
      <c r="C2025" s="128">
        <v>2026.0</v>
      </c>
      <c r="D2025" s="128">
        <v>7.0</v>
      </c>
      <c r="E2025" s="128">
        <v>2.0</v>
      </c>
      <c r="F2025" s="128">
        <v>2026.0</v>
      </c>
      <c r="G2025" s="128">
        <v>7.0</v>
      </c>
      <c r="H2025" s="128">
        <v>17.0</v>
      </c>
      <c r="I2025" s="128" t="s">
        <v>158</v>
      </c>
      <c r="J2025" s="99"/>
      <c r="K2025" s="99"/>
      <c r="L2025" s="141" t="str">
        <f>IF(J2025-K2025=0,,IFERROR(K2025-J2025-휴게시간-VLOOKUP(A2025,지정휴게시간,2,FALSE),K2025-J2025-휴게시간))</f>
        <v/>
      </c>
      <c r="M2025" s="142" t="str">
        <f>IFERROR(VLOOKUP(Text(A2025,"m월 d일"),양력휴일,2,FALSE),IFERROR(VLOOKUP(Text(B2025,"m월 d일"),음력휴일,2,FALSE),IFERROR(VLOOKUP(A2025,양력지정휴일,2,FALSE), IFERROR(VLOOKUP(B2025,음력지정휴일,2,FALSE), ""))))</f>
        <v/>
      </c>
      <c r="N2025" s="128"/>
      <c r="O2025" s="128" t="str">
        <f>IFERROR(VLOOKUP(N2025,연차지정일수,2,FALSE),"")</f>
        <v/>
      </c>
      <c r="P2025" s="143"/>
      <c r="Q2025" s="2"/>
    </row>
    <row r="2026">
      <c r="A2026" s="129">
        <v>46221.0</v>
      </c>
      <c r="B2026" s="129">
        <v>46178.0</v>
      </c>
      <c r="C2026" s="128">
        <v>2026.0</v>
      </c>
      <c r="D2026" s="128">
        <v>7.0</v>
      </c>
      <c r="E2026" s="128">
        <v>2.0</v>
      </c>
      <c r="F2026" s="128">
        <v>2026.0</v>
      </c>
      <c r="G2026" s="128">
        <v>7.0</v>
      </c>
      <c r="H2026" s="128">
        <v>18.0</v>
      </c>
      <c r="I2026" s="128" t="s">
        <v>159</v>
      </c>
      <c r="J2026" s="99"/>
      <c r="K2026" s="99"/>
      <c r="L2026" s="141" t="str">
        <f>IF(J2026-K2026=0,,IFERROR(K2026-J2026-휴게시간-VLOOKUP(A2026,지정휴게시간,2,FALSE),K2026-J2026-휴게시간))</f>
        <v/>
      </c>
      <c r="M2026" s="142" t="str">
        <f>IFERROR(VLOOKUP(Text(A2026,"m월 d일"),양력휴일,2,FALSE),IFERROR(VLOOKUP(Text(B2026,"m월 d일"),음력휴일,2,FALSE),IFERROR(VLOOKUP(A2026,양력지정휴일,2,FALSE), IFERROR(VLOOKUP(B2026,음력지정휴일,2,FALSE), ""))))</f>
        <v/>
      </c>
      <c r="N2026" s="128"/>
      <c r="O2026" s="128" t="str">
        <f>IFERROR(VLOOKUP(N2026,연차지정일수,2,FALSE),"")</f>
        <v/>
      </c>
      <c r="P2026" s="143"/>
      <c r="Q2026" s="2"/>
    </row>
    <row r="2027">
      <c r="A2027" s="129">
        <v>46222.0</v>
      </c>
      <c r="B2027" s="129">
        <v>46179.0</v>
      </c>
      <c r="C2027" s="128">
        <v>2026.0</v>
      </c>
      <c r="D2027" s="128">
        <v>7.0</v>
      </c>
      <c r="E2027" s="128">
        <v>2.0</v>
      </c>
      <c r="F2027" s="128">
        <v>2026.0</v>
      </c>
      <c r="G2027" s="128">
        <v>7.0</v>
      </c>
      <c r="H2027" s="128">
        <v>19.0</v>
      </c>
      <c r="I2027" s="128" t="s">
        <v>156</v>
      </c>
      <c r="J2027" s="99"/>
      <c r="K2027" s="99"/>
      <c r="L2027" s="141" t="str">
        <f>IF(J2027-K2027=0,,IFERROR(K2027-J2027-휴게시간-VLOOKUP(A2027,지정휴게시간,2,FALSE),K2027-J2027-휴게시간))</f>
        <v/>
      </c>
      <c r="M2027" s="142" t="str">
        <f>IFERROR(VLOOKUP(Text(A2027,"m월 d일"),양력휴일,2,FALSE),IFERROR(VLOOKUP(Text(B2027,"m월 d일"),음력휴일,2,FALSE),IFERROR(VLOOKUP(A2027,양력지정휴일,2,FALSE), IFERROR(VLOOKUP(B2027,음력지정휴일,2,FALSE), ""))))</f>
        <v/>
      </c>
      <c r="N2027" s="128"/>
      <c r="O2027" s="128" t="str">
        <f>IFERROR(VLOOKUP(N2027,연차지정일수,2,FALSE),"")</f>
        <v/>
      </c>
      <c r="P2027" s="143"/>
      <c r="Q2027" s="2"/>
    </row>
    <row r="2028">
      <c r="A2028" s="129">
        <v>46223.0</v>
      </c>
      <c r="B2028" s="129">
        <v>46180.0</v>
      </c>
      <c r="C2028" s="128">
        <v>2026.0</v>
      </c>
      <c r="D2028" s="128">
        <v>7.0</v>
      </c>
      <c r="E2028" s="128">
        <v>3.0</v>
      </c>
      <c r="F2028" s="128">
        <v>2026.0</v>
      </c>
      <c r="G2028" s="128">
        <v>7.0</v>
      </c>
      <c r="H2028" s="128">
        <v>20.0</v>
      </c>
      <c r="I2028" s="128" t="s">
        <v>83</v>
      </c>
      <c r="J2028" s="99"/>
      <c r="K2028" s="99"/>
      <c r="L2028" s="141" t="str">
        <f>IF(J2028-K2028=0,,IFERROR(K2028-J2028-휴게시간-VLOOKUP(A2028,지정휴게시간,2,FALSE),K2028-J2028-휴게시간))</f>
        <v/>
      </c>
      <c r="M2028" s="142" t="str">
        <f>IFERROR(VLOOKUP(Text(A2028,"m월 d일"),양력휴일,2,FALSE),IFERROR(VLOOKUP(Text(B2028,"m월 d일"),음력휴일,2,FALSE),IFERROR(VLOOKUP(A2028,양력지정휴일,2,FALSE), IFERROR(VLOOKUP(B2028,음력지정휴일,2,FALSE), ""))))</f>
        <v/>
      </c>
      <c r="N2028" s="128"/>
      <c r="O2028" s="128" t="str">
        <f>IFERROR(VLOOKUP(N2028,연차지정일수,2,FALSE),"")</f>
        <v/>
      </c>
      <c r="P2028" s="143"/>
      <c r="Q2028" s="2"/>
    </row>
    <row r="2029">
      <c r="A2029" s="129">
        <v>46224.0</v>
      </c>
      <c r="B2029" s="129">
        <v>46181.0</v>
      </c>
      <c r="C2029" s="128">
        <v>2026.0</v>
      </c>
      <c r="D2029" s="128">
        <v>7.0</v>
      </c>
      <c r="E2029" s="128">
        <v>3.0</v>
      </c>
      <c r="F2029" s="128">
        <v>2026.0</v>
      </c>
      <c r="G2029" s="128">
        <v>7.0</v>
      </c>
      <c r="H2029" s="128">
        <v>21.0</v>
      </c>
      <c r="I2029" s="128" t="s">
        <v>160</v>
      </c>
      <c r="J2029" s="99"/>
      <c r="K2029" s="99"/>
      <c r="L2029" s="141" t="str">
        <f>IF(J2029-K2029=0,,IFERROR(K2029-J2029-휴게시간-VLOOKUP(A2029,지정휴게시간,2,FALSE),K2029-J2029-휴게시간))</f>
        <v/>
      </c>
      <c r="M2029" s="142" t="str">
        <f>IFERROR(VLOOKUP(Text(A2029,"m월 d일"),양력휴일,2,FALSE),IFERROR(VLOOKUP(Text(B2029,"m월 d일"),음력휴일,2,FALSE),IFERROR(VLOOKUP(A2029,양력지정휴일,2,FALSE), IFERROR(VLOOKUP(B2029,음력지정휴일,2,FALSE), ""))))</f>
        <v/>
      </c>
      <c r="N2029" s="128"/>
      <c r="O2029" s="128" t="str">
        <f>IFERROR(VLOOKUP(N2029,연차지정일수,2,FALSE),"")</f>
        <v/>
      </c>
      <c r="P2029" s="143"/>
      <c r="Q2029" s="2"/>
    </row>
    <row r="2030">
      <c r="A2030" s="129">
        <v>46225.0</v>
      </c>
      <c r="B2030" s="129">
        <v>46182.0</v>
      </c>
      <c r="C2030" s="128">
        <v>2026.0</v>
      </c>
      <c r="D2030" s="128">
        <v>7.0</v>
      </c>
      <c r="E2030" s="128">
        <v>3.0</v>
      </c>
      <c r="F2030" s="128">
        <v>2026.0</v>
      </c>
      <c r="G2030" s="128">
        <v>7.0</v>
      </c>
      <c r="H2030" s="128">
        <v>22.0</v>
      </c>
      <c r="I2030" s="128" t="s">
        <v>161</v>
      </c>
      <c r="J2030" s="99"/>
      <c r="K2030" s="99"/>
      <c r="L2030" s="141" t="str">
        <f>IF(J2030-K2030=0,,IFERROR(K2030-J2030-휴게시간-VLOOKUP(A2030,지정휴게시간,2,FALSE),K2030-J2030-휴게시간))</f>
        <v/>
      </c>
      <c r="M2030" s="142" t="str">
        <f>IFERROR(VLOOKUP(Text(A2030,"m월 d일"),양력휴일,2,FALSE),IFERROR(VLOOKUP(Text(B2030,"m월 d일"),음력휴일,2,FALSE),IFERROR(VLOOKUP(A2030,양력지정휴일,2,FALSE), IFERROR(VLOOKUP(B2030,음력지정휴일,2,FALSE), ""))))</f>
        <v/>
      </c>
      <c r="N2030" s="128"/>
      <c r="O2030" s="128" t="str">
        <f>IFERROR(VLOOKUP(N2030,연차지정일수,2,FALSE),"")</f>
        <v/>
      </c>
      <c r="P2030" s="143"/>
      <c r="Q2030" s="2"/>
    </row>
    <row r="2031">
      <c r="A2031" s="129">
        <v>46226.0</v>
      </c>
      <c r="B2031" s="129">
        <v>46183.0</v>
      </c>
      <c r="C2031" s="128">
        <v>2026.0</v>
      </c>
      <c r="D2031" s="128">
        <v>7.0</v>
      </c>
      <c r="E2031" s="128">
        <v>3.0</v>
      </c>
      <c r="F2031" s="128">
        <v>2026.0</v>
      </c>
      <c r="G2031" s="128">
        <v>7.0</v>
      </c>
      <c r="H2031" s="128">
        <v>23.0</v>
      </c>
      <c r="I2031" s="128" t="s">
        <v>162</v>
      </c>
      <c r="J2031" s="99"/>
      <c r="K2031" s="99"/>
      <c r="L2031" s="141" t="str">
        <f>IF(J2031-K2031=0,,IFERROR(K2031-J2031-휴게시간-VLOOKUP(A2031,지정휴게시간,2,FALSE),K2031-J2031-휴게시간))</f>
        <v/>
      </c>
      <c r="M2031" s="142" t="str">
        <f>IFERROR(VLOOKUP(Text(A2031,"m월 d일"),양력휴일,2,FALSE),IFERROR(VLOOKUP(Text(B2031,"m월 d일"),음력휴일,2,FALSE),IFERROR(VLOOKUP(A2031,양력지정휴일,2,FALSE), IFERROR(VLOOKUP(B2031,음력지정휴일,2,FALSE), ""))))</f>
        <v/>
      </c>
      <c r="N2031" s="128"/>
      <c r="O2031" s="128" t="str">
        <f>IFERROR(VLOOKUP(N2031,연차지정일수,2,FALSE),"")</f>
        <v/>
      </c>
      <c r="P2031" s="143"/>
      <c r="Q2031" s="2"/>
    </row>
    <row r="2032">
      <c r="A2032" s="129">
        <v>46227.0</v>
      </c>
      <c r="B2032" s="129">
        <v>46184.0</v>
      </c>
      <c r="C2032" s="128">
        <v>2026.0</v>
      </c>
      <c r="D2032" s="128">
        <v>7.0</v>
      </c>
      <c r="E2032" s="128">
        <v>3.0</v>
      </c>
      <c r="F2032" s="128">
        <v>2026.0</v>
      </c>
      <c r="G2032" s="128">
        <v>7.0</v>
      </c>
      <c r="H2032" s="128">
        <v>24.0</v>
      </c>
      <c r="I2032" s="128" t="s">
        <v>158</v>
      </c>
      <c r="J2032" s="99"/>
      <c r="K2032" s="99"/>
      <c r="L2032" s="141" t="str">
        <f>IF(J2032-K2032=0,,IFERROR(K2032-J2032-휴게시간-VLOOKUP(A2032,지정휴게시간,2,FALSE),K2032-J2032-휴게시간))</f>
        <v/>
      </c>
      <c r="M2032" s="142" t="str">
        <f>IFERROR(VLOOKUP(Text(A2032,"m월 d일"),양력휴일,2,FALSE),IFERROR(VLOOKUP(Text(B2032,"m월 d일"),음력휴일,2,FALSE),IFERROR(VLOOKUP(A2032,양력지정휴일,2,FALSE), IFERROR(VLOOKUP(B2032,음력지정휴일,2,FALSE), ""))))</f>
        <v/>
      </c>
      <c r="N2032" s="128"/>
      <c r="O2032" s="128" t="str">
        <f>IFERROR(VLOOKUP(N2032,연차지정일수,2,FALSE),"")</f>
        <v/>
      </c>
      <c r="P2032" s="143"/>
      <c r="Q2032" s="2"/>
    </row>
    <row r="2033">
      <c r="A2033" s="129">
        <v>46228.0</v>
      </c>
      <c r="B2033" s="129">
        <v>46185.0</v>
      </c>
      <c r="C2033" s="128">
        <v>2026.0</v>
      </c>
      <c r="D2033" s="128">
        <v>7.0</v>
      </c>
      <c r="E2033" s="128">
        <v>3.0</v>
      </c>
      <c r="F2033" s="128">
        <v>2026.0</v>
      </c>
      <c r="G2033" s="128">
        <v>7.0</v>
      </c>
      <c r="H2033" s="128">
        <v>25.0</v>
      </c>
      <c r="I2033" s="128" t="s">
        <v>159</v>
      </c>
      <c r="J2033" s="99"/>
      <c r="K2033" s="99"/>
      <c r="L2033" s="141" t="str">
        <f>IF(J2033-K2033=0,,IFERROR(K2033-J2033-휴게시간-VLOOKUP(A2033,지정휴게시간,2,FALSE),K2033-J2033-휴게시간))</f>
        <v/>
      </c>
      <c r="M2033" s="142" t="str">
        <f>IFERROR(VLOOKUP(Text(A2033,"m월 d일"),양력휴일,2,FALSE),IFERROR(VLOOKUP(Text(B2033,"m월 d일"),음력휴일,2,FALSE),IFERROR(VLOOKUP(A2033,양력지정휴일,2,FALSE), IFERROR(VLOOKUP(B2033,음력지정휴일,2,FALSE), ""))))</f>
        <v/>
      </c>
      <c r="N2033" s="128"/>
      <c r="O2033" s="128" t="str">
        <f>IFERROR(VLOOKUP(N2033,연차지정일수,2,FALSE),"")</f>
        <v/>
      </c>
      <c r="P2033" s="143"/>
      <c r="Q2033" s="2"/>
    </row>
    <row r="2034">
      <c r="A2034" s="129">
        <v>46229.0</v>
      </c>
      <c r="B2034" s="129">
        <v>46186.0</v>
      </c>
      <c r="C2034" s="128">
        <v>2026.0</v>
      </c>
      <c r="D2034" s="128">
        <v>7.0</v>
      </c>
      <c r="E2034" s="128">
        <v>3.0</v>
      </c>
      <c r="F2034" s="128">
        <v>2026.0</v>
      </c>
      <c r="G2034" s="128">
        <v>7.0</v>
      </c>
      <c r="H2034" s="128">
        <v>26.0</v>
      </c>
      <c r="I2034" s="128" t="s">
        <v>156</v>
      </c>
      <c r="J2034" s="99"/>
      <c r="K2034" s="99"/>
      <c r="L2034" s="141" t="str">
        <f>IF(J2034-K2034=0,,IFERROR(K2034-J2034-휴게시간-VLOOKUP(A2034,지정휴게시간,2,FALSE),K2034-J2034-휴게시간))</f>
        <v/>
      </c>
      <c r="M2034" s="142" t="str">
        <f>IFERROR(VLOOKUP(Text(A2034,"m월 d일"),양력휴일,2,FALSE),IFERROR(VLOOKUP(Text(B2034,"m월 d일"),음력휴일,2,FALSE),IFERROR(VLOOKUP(A2034,양력지정휴일,2,FALSE), IFERROR(VLOOKUP(B2034,음력지정휴일,2,FALSE), ""))))</f>
        <v/>
      </c>
      <c r="N2034" s="128"/>
      <c r="O2034" s="128" t="str">
        <f>IFERROR(VLOOKUP(N2034,연차지정일수,2,FALSE),"")</f>
        <v/>
      </c>
      <c r="P2034" s="143"/>
      <c r="Q2034" s="2"/>
    </row>
    <row r="2035">
      <c r="A2035" s="129">
        <v>46230.0</v>
      </c>
      <c r="B2035" s="129">
        <v>46187.0</v>
      </c>
      <c r="C2035" s="128">
        <v>2026.0</v>
      </c>
      <c r="D2035" s="128">
        <v>7.0</v>
      </c>
      <c r="E2035" s="128">
        <v>4.0</v>
      </c>
      <c r="F2035" s="128">
        <v>2026.0</v>
      </c>
      <c r="G2035" s="128">
        <v>7.0</v>
      </c>
      <c r="H2035" s="128">
        <v>27.0</v>
      </c>
      <c r="I2035" s="128" t="s">
        <v>83</v>
      </c>
      <c r="J2035" s="99"/>
      <c r="K2035" s="99"/>
      <c r="L2035" s="141" t="str">
        <f>IF(J2035-K2035=0,,IFERROR(K2035-J2035-휴게시간-VLOOKUP(A2035,지정휴게시간,2,FALSE),K2035-J2035-휴게시간))</f>
        <v/>
      </c>
      <c r="M2035" s="142" t="str">
        <f>IFERROR(VLOOKUP(Text(A2035,"m월 d일"),양력휴일,2,FALSE),IFERROR(VLOOKUP(Text(B2035,"m월 d일"),음력휴일,2,FALSE),IFERROR(VLOOKUP(A2035,양력지정휴일,2,FALSE), IFERROR(VLOOKUP(B2035,음력지정휴일,2,FALSE), ""))))</f>
        <v/>
      </c>
      <c r="N2035" s="128"/>
      <c r="O2035" s="128" t="str">
        <f>IFERROR(VLOOKUP(N2035,연차지정일수,2,FALSE),"")</f>
        <v/>
      </c>
      <c r="P2035" s="143"/>
      <c r="Q2035" s="2"/>
    </row>
    <row r="2036">
      <c r="A2036" s="129">
        <v>46231.0</v>
      </c>
      <c r="B2036" s="129">
        <v>46188.0</v>
      </c>
      <c r="C2036" s="128">
        <v>2026.0</v>
      </c>
      <c r="D2036" s="128">
        <v>7.0</v>
      </c>
      <c r="E2036" s="128">
        <v>4.0</v>
      </c>
      <c r="F2036" s="128">
        <v>2026.0</v>
      </c>
      <c r="G2036" s="128">
        <v>7.0</v>
      </c>
      <c r="H2036" s="128">
        <v>28.0</v>
      </c>
      <c r="I2036" s="128" t="s">
        <v>160</v>
      </c>
      <c r="J2036" s="99"/>
      <c r="K2036" s="99"/>
      <c r="L2036" s="141" t="str">
        <f>IF(J2036-K2036=0,,IFERROR(K2036-J2036-휴게시간-VLOOKUP(A2036,지정휴게시간,2,FALSE),K2036-J2036-휴게시간))</f>
        <v/>
      </c>
      <c r="M2036" s="142" t="str">
        <f>IFERROR(VLOOKUP(Text(A2036,"m월 d일"),양력휴일,2,FALSE),IFERROR(VLOOKUP(Text(B2036,"m월 d일"),음력휴일,2,FALSE),IFERROR(VLOOKUP(A2036,양력지정휴일,2,FALSE), IFERROR(VLOOKUP(B2036,음력지정휴일,2,FALSE), ""))))</f>
        <v/>
      </c>
      <c r="N2036" s="128"/>
      <c r="O2036" s="128" t="str">
        <f>IFERROR(VLOOKUP(N2036,연차지정일수,2,FALSE),"")</f>
        <v/>
      </c>
      <c r="P2036" s="143"/>
      <c r="Q2036" s="2"/>
    </row>
    <row r="2037">
      <c r="A2037" s="129">
        <v>46232.0</v>
      </c>
      <c r="B2037" s="129">
        <v>46189.0</v>
      </c>
      <c r="C2037" s="128">
        <v>2026.0</v>
      </c>
      <c r="D2037" s="128">
        <v>7.0</v>
      </c>
      <c r="E2037" s="128">
        <v>4.0</v>
      </c>
      <c r="F2037" s="128">
        <v>2026.0</v>
      </c>
      <c r="G2037" s="128">
        <v>7.0</v>
      </c>
      <c r="H2037" s="128">
        <v>29.0</v>
      </c>
      <c r="I2037" s="128" t="s">
        <v>161</v>
      </c>
      <c r="J2037" s="99"/>
      <c r="K2037" s="99"/>
      <c r="L2037" s="141" t="str">
        <f>IF(J2037-K2037=0,,IFERROR(K2037-J2037-휴게시간-VLOOKUP(A2037,지정휴게시간,2,FALSE),K2037-J2037-휴게시간))</f>
        <v/>
      </c>
      <c r="M2037" s="142" t="str">
        <f>IFERROR(VLOOKUP(Text(A2037,"m월 d일"),양력휴일,2,FALSE),IFERROR(VLOOKUP(Text(B2037,"m월 d일"),음력휴일,2,FALSE),IFERROR(VLOOKUP(A2037,양력지정휴일,2,FALSE), IFERROR(VLOOKUP(B2037,음력지정휴일,2,FALSE), ""))))</f>
        <v/>
      </c>
      <c r="N2037" s="128"/>
      <c r="O2037" s="128" t="str">
        <f>IFERROR(VLOOKUP(N2037,연차지정일수,2,FALSE),"")</f>
        <v/>
      </c>
      <c r="P2037" s="143"/>
      <c r="Q2037" s="2"/>
    </row>
    <row r="2038">
      <c r="A2038" s="129">
        <v>46233.0</v>
      </c>
      <c r="B2038" s="129">
        <v>46190.0</v>
      </c>
      <c r="C2038" s="128">
        <v>2026.0</v>
      </c>
      <c r="D2038" s="128">
        <v>7.0</v>
      </c>
      <c r="E2038" s="128">
        <v>4.0</v>
      </c>
      <c r="F2038" s="128">
        <v>2026.0</v>
      </c>
      <c r="G2038" s="128">
        <v>7.0</v>
      </c>
      <c r="H2038" s="128">
        <v>30.0</v>
      </c>
      <c r="I2038" s="128" t="s">
        <v>162</v>
      </c>
      <c r="J2038" s="99"/>
      <c r="K2038" s="99"/>
      <c r="L2038" s="141" t="str">
        <f>IF(J2038-K2038=0,,IFERROR(K2038-J2038-휴게시간-VLOOKUP(A2038,지정휴게시간,2,FALSE),K2038-J2038-휴게시간))</f>
        <v/>
      </c>
      <c r="M2038" s="142" t="str">
        <f>IFERROR(VLOOKUP(Text(A2038,"m월 d일"),양력휴일,2,FALSE),IFERROR(VLOOKUP(Text(B2038,"m월 d일"),음력휴일,2,FALSE),IFERROR(VLOOKUP(A2038,양력지정휴일,2,FALSE), IFERROR(VLOOKUP(B2038,음력지정휴일,2,FALSE), ""))))</f>
        <v/>
      </c>
      <c r="N2038" s="128"/>
      <c r="O2038" s="128" t="str">
        <f>IFERROR(VLOOKUP(N2038,연차지정일수,2,FALSE),"")</f>
        <v/>
      </c>
      <c r="P2038" s="143"/>
      <c r="Q2038" s="2"/>
    </row>
    <row r="2039">
      <c r="A2039" s="129">
        <v>46234.0</v>
      </c>
      <c r="B2039" s="129">
        <v>46191.0</v>
      </c>
      <c r="C2039" s="128">
        <v>2026.0</v>
      </c>
      <c r="D2039" s="128">
        <v>7.0</v>
      </c>
      <c r="E2039" s="128">
        <v>4.0</v>
      </c>
      <c r="F2039" s="128">
        <v>2026.0</v>
      </c>
      <c r="G2039" s="128">
        <v>7.0</v>
      </c>
      <c r="H2039" s="128">
        <v>31.0</v>
      </c>
      <c r="I2039" s="128" t="s">
        <v>158</v>
      </c>
      <c r="J2039" s="99"/>
      <c r="K2039" s="99"/>
      <c r="L2039" s="141" t="str">
        <f>IF(J2039-K2039=0,,IFERROR(K2039-J2039-휴게시간-VLOOKUP(A2039,지정휴게시간,2,FALSE),K2039-J2039-휴게시간))</f>
        <v/>
      </c>
      <c r="M2039" s="142" t="str">
        <f>IFERROR(VLOOKUP(Text(A2039,"m월 d일"),양력휴일,2,FALSE),IFERROR(VLOOKUP(Text(B2039,"m월 d일"),음력휴일,2,FALSE),IFERROR(VLOOKUP(A2039,양력지정휴일,2,FALSE), IFERROR(VLOOKUP(B2039,음력지정휴일,2,FALSE), ""))))</f>
        <v/>
      </c>
      <c r="N2039" s="128"/>
      <c r="O2039" s="128" t="str">
        <f>IFERROR(VLOOKUP(N2039,연차지정일수,2,FALSE),"")</f>
        <v/>
      </c>
      <c r="P2039" s="143"/>
      <c r="Q2039" s="2"/>
    </row>
    <row r="2040">
      <c r="A2040" s="129">
        <v>46235.0</v>
      </c>
      <c r="B2040" s="129">
        <v>46192.0</v>
      </c>
      <c r="C2040" s="128">
        <v>2026.0</v>
      </c>
      <c r="D2040" s="128">
        <v>7.0</v>
      </c>
      <c r="E2040" s="128">
        <v>4.0</v>
      </c>
      <c r="F2040" s="128">
        <v>2026.0</v>
      </c>
      <c r="G2040" s="128">
        <v>8.0</v>
      </c>
      <c r="H2040" s="128">
        <v>1.0</v>
      </c>
      <c r="I2040" s="128" t="s">
        <v>159</v>
      </c>
      <c r="J2040" s="99"/>
      <c r="K2040" s="99"/>
      <c r="L2040" s="141" t="str">
        <f>IF(J2040-K2040=0,,IFERROR(K2040-J2040-휴게시간-VLOOKUP(A2040,지정휴게시간,2,FALSE),K2040-J2040-휴게시간))</f>
        <v/>
      </c>
      <c r="M2040" s="142" t="str">
        <f>IFERROR(VLOOKUP(Text(A2040,"m월 d일"),양력휴일,2,FALSE),IFERROR(VLOOKUP(Text(B2040,"m월 d일"),음력휴일,2,FALSE),IFERROR(VLOOKUP(A2040,양력지정휴일,2,FALSE), IFERROR(VLOOKUP(B2040,음력지정휴일,2,FALSE), ""))))</f>
        <v/>
      </c>
      <c r="N2040" s="128"/>
      <c r="O2040" s="128" t="str">
        <f>IFERROR(VLOOKUP(N2040,연차지정일수,2,FALSE),"")</f>
        <v/>
      </c>
      <c r="P2040" s="143"/>
      <c r="Q2040" s="2"/>
    </row>
    <row r="2041">
      <c r="A2041" s="129">
        <v>46236.0</v>
      </c>
      <c r="B2041" s="129">
        <v>46193.0</v>
      </c>
      <c r="C2041" s="128">
        <v>2026.0</v>
      </c>
      <c r="D2041" s="128">
        <v>7.0</v>
      </c>
      <c r="E2041" s="128">
        <v>4.0</v>
      </c>
      <c r="F2041" s="128">
        <v>2026.0</v>
      </c>
      <c r="G2041" s="128">
        <v>8.0</v>
      </c>
      <c r="H2041" s="128">
        <v>2.0</v>
      </c>
      <c r="I2041" s="128" t="s">
        <v>156</v>
      </c>
      <c r="J2041" s="99"/>
      <c r="K2041" s="99"/>
      <c r="L2041" s="141" t="str">
        <f>IF(J2041-K2041=0,,IFERROR(K2041-J2041-휴게시간-VLOOKUP(A2041,지정휴게시간,2,FALSE),K2041-J2041-휴게시간))</f>
        <v/>
      </c>
      <c r="M2041" s="142" t="str">
        <f>IFERROR(VLOOKUP(Text(A2041,"m월 d일"),양력휴일,2,FALSE),IFERROR(VLOOKUP(Text(B2041,"m월 d일"),음력휴일,2,FALSE),IFERROR(VLOOKUP(A2041,양력지정휴일,2,FALSE), IFERROR(VLOOKUP(B2041,음력지정휴일,2,FALSE), ""))))</f>
        <v/>
      </c>
      <c r="N2041" s="128"/>
      <c r="O2041" s="128" t="str">
        <f>IFERROR(VLOOKUP(N2041,연차지정일수,2,FALSE),"")</f>
        <v/>
      </c>
      <c r="P2041" s="143"/>
      <c r="Q2041" s="2"/>
    </row>
    <row r="2042">
      <c r="A2042" s="129">
        <v>46237.0</v>
      </c>
      <c r="B2042" s="129">
        <v>46194.0</v>
      </c>
      <c r="C2042" s="128">
        <v>2026.0</v>
      </c>
      <c r="D2042" s="128">
        <v>8.0</v>
      </c>
      <c r="E2042" s="128">
        <v>1.0</v>
      </c>
      <c r="F2042" s="128">
        <v>2026.0</v>
      </c>
      <c r="G2042" s="128">
        <v>8.0</v>
      </c>
      <c r="H2042" s="128">
        <v>3.0</v>
      </c>
      <c r="I2042" s="128" t="s">
        <v>83</v>
      </c>
      <c r="J2042" s="99"/>
      <c r="K2042" s="99"/>
      <c r="L2042" s="141" t="str">
        <f>IF(J2042-K2042=0,,IFERROR(K2042-J2042-휴게시간-VLOOKUP(A2042,지정휴게시간,2,FALSE),K2042-J2042-휴게시간))</f>
        <v/>
      </c>
      <c r="M2042" s="142" t="str">
        <f>IFERROR(VLOOKUP(Text(A2042,"m월 d일"),양력휴일,2,FALSE),IFERROR(VLOOKUP(Text(B2042,"m월 d일"),음력휴일,2,FALSE),IFERROR(VLOOKUP(A2042,양력지정휴일,2,FALSE), IFERROR(VLOOKUP(B2042,음력지정휴일,2,FALSE), ""))))</f>
        <v/>
      </c>
      <c r="N2042" s="128"/>
      <c r="O2042" s="128" t="str">
        <f>IFERROR(VLOOKUP(N2042,연차지정일수,2,FALSE),"")</f>
        <v/>
      </c>
      <c r="P2042" s="143"/>
      <c r="Q2042" s="2"/>
    </row>
    <row r="2043">
      <c r="A2043" s="129">
        <v>46238.0</v>
      </c>
      <c r="B2043" s="129">
        <v>46195.0</v>
      </c>
      <c r="C2043" s="128">
        <v>2026.0</v>
      </c>
      <c r="D2043" s="128">
        <v>8.0</v>
      </c>
      <c r="E2043" s="128">
        <v>1.0</v>
      </c>
      <c r="F2043" s="128">
        <v>2026.0</v>
      </c>
      <c r="G2043" s="128">
        <v>8.0</v>
      </c>
      <c r="H2043" s="128">
        <v>4.0</v>
      </c>
      <c r="I2043" s="128" t="s">
        <v>160</v>
      </c>
      <c r="J2043" s="99"/>
      <c r="K2043" s="99"/>
      <c r="L2043" s="141" t="str">
        <f>IF(J2043-K2043=0,,IFERROR(K2043-J2043-휴게시간-VLOOKUP(A2043,지정휴게시간,2,FALSE),K2043-J2043-휴게시간))</f>
        <v/>
      </c>
      <c r="M2043" s="142" t="str">
        <f>IFERROR(VLOOKUP(Text(A2043,"m월 d일"),양력휴일,2,FALSE),IFERROR(VLOOKUP(Text(B2043,"m월 d일"),음력휴일,2,FALSE),IFERROR(VLOOKUP(A2043,양력지정휴일,2,FALSE), IFERROR(VLOOKUP(B2043,음력지정휴일,2,FALSE), ""))))</f>
        <v/>
      </c>
      <c r="N2043" s="128"/>
      <c r="O2043" s="128" t="str">
        <f>IFERROR(VLOOKUP(N2043,연차지정일수,2,FALSE),"")</f>
        <v/>
      </c>
      <c r="P2043" s="143"/>
      <c r="Q2043" s="2"/>
    </row>
    <row r="2044">
      <c r="A2044" s="129">
        <v>46239.0</v>
      </c>
      <c r="B2044" s="129">
        <v>46196.0</v>
      </c>
      <c r="C2044" s="128">
        <v>2026.0</v>
      </c>
      <c r="D2044" s="128">
        <v>8.0</v>
      </c>
      <c r="E2044" s="128">
        <v>1.0</v>
      </c>
      <c r="F2044" s="128">
        <v>2026.0</v>
      </c>
      <c r="G2044" s="128">
        <v>8.0</v>
      </c>
      <c r="H2044" s="128">
        <v>5.0</v>
      </c>
      <c r="I2044" s="128" t="s">
        <v>161</v>
      </c>
      <c r="J2044" s="99"/>
      <c r="K2044" s="99"/>
      <c r="L2044" s="141" t="str">
        <f>IF(J2044-K2044=0,,IFERROR(K2044-J2044-휴게시간-VLOOKUP(A2044,지정휴게시간,2,FALSE),K2044-J2044-휴게시간))</f>
        <v/>
      </c>
      <c r="M2044" s="142" t="str">
        <f>IFERROR(VLOOKUP(Text(A2044,"m월 d일"),양력휴일,2,FALSE),IFERROR(VLOOKUP(Text(B2044,"m월 d일"),음력휴일,2,FALSE),IFERROR(VLOOKUP(A2044,양력지정휴일,2,FALSE), IFERROR(VLOOKUP(B2044,음력지정휴일,2,FALSE), ""))))</f>
        <v/>
      </c>
      <c r="N2044" s="128"/>
      <c r="O2044" s="128" t="str">
        <f>IFERROR(VLOOKUP(N2044,연차지정일수,2,FALSE),"")</f>
        <v/>
      </c>
      <c r="P2044" s="143"/>
      <c r="Q2044" s="2"/>
    </row>
    <row r="2045">
      <c r="A2045" s="129">
        <v>46240.0</v>
      </c>
      <c r="B2045" s="129">
        <v>46197.0</v>
      </c>
      <c r="C2045" s="128">
        <v>2026.0</v>
      </c>
      <c r="D2045" s="128">
        <v>8.0</v>
      </c>
      <c r="E2045" s="128">
        <v>1.0</v>
      </c>
      <c r="F2045" s="128">
        <v>2026.0</v>
      </c>
      <c r="G2045" s="128">
        <v>8.0</v>
      </c>
      <c r="H2045" s="128">
        <v>6.0</v>
      </c>
      <c r="I2045" s="128" t="s">
        <v>162</v>
      </c>
      <c r="J2045" s="99"/>
      <c r="K2045" s="99"/>
      <c r="L2045" s="141" t="str">
        <f>IF(J2045-K2045=0,,IFERROR(K2045-J2045-휴게시간-VLOOKUP(A2045,지정휴게시간,2,FALSE),K2045-J2045-휴게시간))</f>
        <v/>
      </c>
      <c r="M2045" s="142" t="str">
        <f>IFERROR(VLOOKUP(Text(A2045,"m월 d일"),양력휴일,2,FALSE),IFERROR(VLOOKUP(Text(B2045,"m월 d일"),음력휴일,2,FALSE),IFERROR(VLOOKUP(A2045,양력지정휴일,2,FALSE), IFERROR(VLOOKUP(B2045,음력지정휴일,2,FALSE), ""))))</f>
        <v/>
      </c>
      <c r="N2045" s="128"/>
      <c r="O2045" s="128" t="str">
        <f>IFERROR(VLOOKUP(N2045,연차지정일수,2,FALSE),"")</f>
        <v/>
      </c>
      <c r="P2045" s="143"/>
      <c r="Q2045" s="2"/>
    </row>
    <row r="2046">
      <c r="A2046" s="129">
        <v>46241.0</v>
      </c>
      <c r="B2046" s="129">
        <v>46198.0</v>
      </c>
      <c r="C2046" s="128">
        <v>2026.0</v>
      </c>
      <c r="D2046" s="128">
        <v>8.0</v>
      </c>
      <c r="E2046" s="128">
        <v>1.0</v>
      </c>
      <c r="F2046" s="128">
        <v>2026.0</v>
      </c>
      <c r="G2046" s="128">
        <v>8.0</v>
      </c>
      <c r="H2046" s="128">
        <v>7.0</v>
      </c>
      <c r="I2046" s="128" t="s">
        <v>158</v>
      </c>
      <c r="J2046" s="99"/>
      <c r="K2046" s="99"/>
      <c r="L2046" s="141" t="str">
        <f>IF(J2046-K2046=0,,IFERROR(K2046-J2046-휴게시간-VLOOKUP(A2046,지정휴게시간,2,FALSE),K2046-J2046-휴게시간))</f>
        <v/>
      </c>
      <c r="M2046" s="142" t="str">
        <f>IFERROR(VLOOKUP(Text(A2046,"m월 d일"),양력휴일,2,FALSE),IFERROR(VLOOKUP(Text(B2046,"m월 d일"),음력휴일,2,FALSE),IFERROR(VLOOKUP(A2046,양력지정휴일,2,FALSE), IFERROR(VLOOKUP(B2046,음력지정휴일,2,FALSE), ""))))</f>
        <v/>
      </c>
      <c r="N2046" s="128"/>
      <c r="O2046" s="128" t="str">
        <f>IFERROR(VLOOKUP(N2046,연차지정일수,2,FALSE),"")</f>
        <v/>
      </c>
      <c r="P2046" s="143"/>
      <c r="Q2046" s="2"/>
    </row>
    <row r="2047">
      <c r="A2047" s="129">
        <v>46242.0</v>
      </c>
      <c r="B2047" s="129">
        <v>46199.0</v>
      </c>
      <c r="C2047" s="128">
        <v>2026.0</v>
      </c>
      <c r="D2047" s="128">
        <v>8.0</v>
      </c>
      <c r="E2047" s="128">
        <v>1.0</v>
      </c>
      <c r="F2047" s="128">
        <v>2026.0</v>
      </c>
      <c r="G2047" s="128">
        <v>8.0</v>
      </c>
      <c r="H2047" s="128">
        <v>8.0</v>
      </c>
      <c r="I2047" s="128" t="s">
        <v>159</v>
      </c>
      <c r="J2047" s="99"/>
      <c r="K2047" s="99"/>
      <c r="L2047" s="141" t="str">
        <f>IF(J2047-K2047=0,,IFERROR(K2047-J2047-휴게시간-VLOOKUP(A2047,지정휴게시간,2,FALSE),K2047-J2047-휴게시간))</f>
        <v/>
      </c>
      <c r="M2047" s="142" t="str">
        <f>IFERROR(VLOOKUP(Text(A2047,"m월 d일"),양력휴일,2,FALSE),IFERROR(VLOOKUP(Text(B2047,"m월 d일"),음력휴일,2,FALSE),IFERROR(VLOOKUP(A2047,양력지정휴일,2,FALSE), IFERROR(VLOOKUP(B2047,음력지정휴일,2,FALSE), ""))))</f>
        <v/>
      </c>
      <c r="N2047" s="128"/>
      <c r="O2047" s="128" t="str">
        <f>IFERROR(VLOOKUP(N2047,연차지정일수,2,FALSE),"")</f>
        <v/>
      </c>
      <c r="P2047" s="143"/>
      <c r="Q2047" s="2"/>
    </row>
    <row r="2048">
      <c r="A2048" s="129">
        <v>46243.0</v>
      </c>
      <c r="B2048" s="129">
        <v>46200.0</v>
      </c>
      <c r="C2048" s="128">
        <v>2026.0</v>
      </c>
      <c r="D2048" s="128">
        <v>8.0</v>
      </c>
      <c r="E2048" s="128">
        <v>1.0</v>
      </c>
      <c r="F2048" s="128">
        <v>2026.0</v>
      </c>
      <c r="G2048" s="128">
        <v>8.0</v>
      </c>
      <c r="H2048" s="128">
        <v>9.0</v>
      </c>
      <c r="I2048" s="128" t="s">
        <v>156</v>
      </c>
      <c r="J2048" s="99"/>
      <c r="K2048" s="99"/>
      <c r="L2048" s="141" t="str">
        <f>IF(J2048-K2048=0,,IFERROR(K2048-J2048-휴게시간-VLOOKUP(A2048,지정휴게시간,2,FALSE),K2048-J2048-휴게시간))</f>
        <v/>
      </c>
      <c r="M2048" s="142" t="str">
        <f>IFERROR(VLOOKUP(Text(A2048,"m월 d일"),양력휴일,2,FALSE),IFERROR(VLOOKUP(Text(B2048,"m월 d일"),음력휴일,2,FALSE),IFERROR(VLOOKUP(A2048,양력지정휴일,2,FALSE), IFERROR(VLOOKUP(B2048,음력지정휴일,2,FALSE), ""))))</f>
        <v/>
      </c>
      <c r="N2048" s="128"/>
      <c r="O2048" s="128" t="str">
        <f>IFERROR(VLOOKUP(N2048,연차지정일수,2,FALSE),"")</f>
        <v/>
      </c>
      <c r="P2048" s="143"/>
      <c r="Q2048" s="2"/>
    </row>
    <row r="2049">
      <c r="A2049" s="129">
        <v>46244.0</v>
      </c>
      <c r="B2049" s="129">
        <v>46201.0</v>
      </c>
      <c r="C2049" s="128">
        <v>2026.0</v>
      </c>
      <c r="D2049" s="128">
        <v>8.0</v>
      </c>
      <c r="E2049" s="128">
        <v>2.0</v>
      </c>
      <c r="F2049" s="128">
        <v>2026.0</v>
      </c>
      <c r="G2049" s="128">
        <v>8.0</v>
      </c>
      <c r="H2049" s="128">
        <v>10.0</v>
      </c>
      <c r="I2049" s="128" t="s">
        <v>83</v>
      </c>
      <c r="J2049" s="99"/>
      <c r="K2049" s="99"/>
      <c r="L2049" s="141" t="str">
        <f>IF(J2049-K2049=0,,IFERROR(K2049-J2049-휴게시간-VLOOKUP(A2049,지정휴게시간,2,FALSE),K2049-J2049-휴게시간))</f>
        <v/>
      </c>
      <c r="M2049" s="142" t="str">
        <f>IFERROR(VLOOKUP(Text(A2049,"m월 d일"),양력휴일,2,FALSE),IFERROR(VLOOKUP(Text(B2049,"m월 d일"),음력휴일,2,FALSE),IFERROR(VLOOKUP(A2049,양력지정휴일,2,FALSE), IFERROR(VLOOKUP(B2049,음력지정휴일,2,FALSE), ""))))</f>
        <v/>
      </c>
      <c r="N2049" s="128"/>
      <c r="O2049" s="128" t="str">
        <f>IFERROR(VLOOKUP(N2049,연차지정일수,2,FALSE),"")</f>
        <v/>
      </c>
      <c r="P2049" s="143"/>
      <c r="Q2049" s="2"/>
    </row>
    <row r="2050">
      <c r="A2050" s="129">
        <v>46245.0</v>
      </c>
      <c r="B2050" s="129">
        <v>46202.0</v>
      </c>
      <c r="C2050" s="128">
        <v>2026.0</v>
      </c>
      <c r="D2050" s="128">
        <v>8.0</v>
      </c>
      <c r="E2050" s="128">
        <v>2.0</v>
      </c>
      <c r="F2050" s="128">
        <v>2026.0</v>
      </c>
      <c r="G2050" s="128">
        <v>8.0</v>
      </c>
      <c r="H2050" s="128">
        <v>11.0</v>
      </c>
      <c r="I2050" s="128" t="s">
        <v>160</v>
      </c>
      <c r="J2050" s="99"/>
      <c r="K2050" s="99"/>
      <c r="L2050" s="141" t="str">
        <f>IF(J2050-K2050=0,,IFERROR(K2050-J2050-휴게시간-VLOOKUP(A2050,지정휴게시간,2,FALSE),K2050-J2050-휴게시간))</f>
        <v/>
      </c>
      <c r="M2050" s="142" t="str">
        <f>IFERROR(VLOOKUP(Text(A2050,"m월 d일"),양력휴일,2,FALSE),IFERROR(VLOOKUP(Text(B2050,"m월 d일"),음력휴일,2,FALSE),IFERROR(VLOOKUP(A2050,양력지정휴일,2,FALSE), IFERROR(VLOOKUP(B2050,음력지정휴일,2,FALSE), ""))))</f>
        <v/>
      </c>
      <c r="N2050" s="128"/>
      <c r="O2050" s="128" t="str">
        <f>IFERROR(VLOOKUP(N2050,연차지정일수,2,FALSE),"")</f>
        <v/>
      </c>
      <c r="P2050" s="143"/>
      <c r="Q2050" s="2"/>
    </row>
    <row r="2051">
      <c r="A2051" s="129">
        <v>46246.0</v>
      </c>
      <c r="B2051" s="129">
        <v>46203.0</v>
      </c>
      <c r="C2051" s="128">
        <v>2026.0</v>
      </c>
      <c r="D2051" s="128">
        <v>8.0</v>
      </c>
      <c r="E2051" s="128">
        <v>2.0</v>
      </c>
      <c r="F2051" s="128">
        <v>2026.0</v>
      </c>
      <c r="G2051" s="128">
        <v>8.0</v>
      </c>
      <c r="H2051" s="128">
        <v>12.0</v>
      </c>
      <c r="I2051" s="128" t="s">
        <v>161</v>
      </c>
      <c r="J2051" s="99"/>
      <c r="K2051" s="99"/>
      <c r="L2051" s="141" t="str">
        <f>IF(J2051-K2051=0,,IFERROR(K2051-J2051-휴게시간-VLOOKUP(A2051,지정휴게시간,2,FALSE),K2051-J2051-휴게시간))</f>
        <v/>
      </c>
      <c r="M2051" s="142" t="str">
        <f>IFERROR(VLOOKUP(Text(A2051,"m월 d일"),양력휴일,2,FALSE),IFERROR(VLOOKUP(Text(B2051,"m월 d일"),음력휴일,2,FALSE),IFERROR(VLOOKUP(A2051,양력지정휴일,2,FALSE), IFERROR(VLOOKUP(B2051,음력지정휴일,2,FALSE), ""))))</f>
        <v/>
      </c>
      <c r="N2051" s="128"/>
      <c r="O2051" s="128" t="str">
        <f>IFERROR(VLOOKUP(N2051,연차지정일수,2,FALSE),"")</f>
        <v/>
      </c>
      <c r="P2051" s="143"/>
      <c r="Q2051" s="2"/>
    </row>
    <row r="2052">
      <c r="A2052" s="129">
        <v>46247.0</v>
      </c>
      <c r="B2052" s="129">
        <v>46204.0</v>
      </c>
      <c r="C2052" s="128">
        <v>2026.0</v>
      </c>
      <c r="D2052" s="128">
        <v>8.0</v>
      </c>
      <c r="E2052" s="128">
        <v>2.0</v>
      </c>
      <c r="F2052" s="128">
        <v>2026.0</v>
      </c>
      <c r="G2052" s="128">
        <v>8.0</v>
      </c>
      <c r="H2052" s="128">
        <v>13.0</v>
      </c>
      <c r="I2052" s="128" t="s">
        <v>162</v>
      </c>
      <c r="J2052" s="99"/>
      <c r="K2052" s="99"/>
      <c r="L2052" s="141" t="str">
        <f>IF(J2052-K2052=0,,IFERROR(K2052-J2052-휴게시간-VLOOKUP(A2052,지정휴게시간,2,FALSE),K2052-J2052-휴게시간))</f>
        <v/>
      </c>
      <c r="M2052" s="142" t="str">
        <f>IFERROR(VLOOKUP(Text(A2052,"m월 d일"),양력휴일,2,FALSE),IFERROR(VLOOKUP(Text(B2052,"m월 d일"),음력휴일,2,FALSE),IFERROR(VLOOKUP(A2052,양력지정휴일,2,FALSE), IFERROR(VLOOKUP(B2052,음력지정휴일,2,FALSE), ""))))</f>
        <v/>
      </c>
      <c r="N2052" s="128"/>
      <c r="O2052" s="128" t="str">
        <f>IFERROR(VLOOKUP(N2052,연차지정일수,2,FALSE),"")</f>
        <v/>
      </c>
      <c r="P2052" s="143"/>
      <c r="Q2052" s="2"/>
    </row>
    <row r="2053">
      <c r="A2053" s="129">
        <v>46248.0</v>
      </c>
      <c r="B2053" s="129">
        <v>46205.0</v>
      </c>
      <c r="C2053" s="128">
        <v>2026.0</v>
      </c>
      <c r="D2053" s="128">
        <v>8.0</v>
      </c>
      <c r="E2053" s="128">
        <v>2.0</v>
      </c>
      <c r="F2053" s="128">
        <v>2026.0</v>
      </c>
      <c r="G2053" s="128">
        <v>8.0</v>
      </c>
      <c r="H2053" s="128">
        <v>14.0</v>
      </c>
      <c r="I2053" s="128" t="s">
        <v>158</v>
      </c>
      <c r="J2053" s="99"/>
      <c r="K2053" s="99"/>
      <c r="L2053" s="141" t="str">
        <f>IF(J2053-K2053=0,,IFERROR(K2053-J2053-휴게시간-VLOOKUP(A2053,지정휴게시간,2,FALSE),K2053-J2053-휴게시간))</f>
        <v/>
      </c>
      <c r="M2053" s="142" t="str">
        <f>IFERROR(VLOOKUP(Text(A2053,"m월 d일"),양력휴일,2,FALSE),IFERROR(VLOOKUP(Text(B2053,"m월 d일"),음력휴일,2,FALSE),IFERROR(VLOOKUP(A2053,양력지정휴일,2,FALSE), IFERROR(VLOOKUP(B2053,음력지정휴일,2,FALSE), ""))))</f>
        <v/>
      </c>
      <c r="N2053" s="128"/>
      <c r="O2053" s="128" t="str">
        <f>IFERROR(VLOOKUP(N2053,연차지정일수,2,FALSE),"")</f>
        <v/>
      </c>
      <c r="P2053" s="143"/>
      <c r="Q2053" s="2"/>
    </row>
    <row r="2054">
      <c r="A2054" s="129">
        <v>46249.0</v>
      </c>
      <c r="B2054" s="129">
        <v>46206.0</v>
      </c>
      <c r="C2054" s="128">
        <v>2026.0</v>
      </c>
      <c r="D2054" s="128">
        <v>8.0</v>
      </c>
      <c r="E2054" s="128">
        <v>2.0</v>
      </c>
      <c r="F2054" s="128">
        <v>2026.0</v>
      </c>
      <c r="G2054" s="128">
        <v>8.0</v>
      </c>
      <c r="H2054" s="128">
        <v>15.0</v>
      </c>
      <c r="I2054" s="128" t="s">
        <v>159</v>
      </c>
      <c r="J2054" s="99"/>
      <c r="K2054" s="99"/>
      <c r="L2054" s="141" t="str">
        <f>IF(J2054-K2054=0,,IFERROR(K2054-J2054-휴게시간-VLOOKUP(A2054,지정휴게시간,2,FALSE),K2054-J2054-휴게시간))</f>
        <v/>
      </c>
      <c r="M2054" s="142" t="str">
        <f>IFERROR(VLOOKUP(Text(A2054,"m월 d일"),양력휴일,2,FALSE),IFERROR(VLOOKUP(Text(B2054,"m월 d일"),음력휴일,2,FALSE),IFERROR(VLOOKUP(A2054,양력지정휴일,2,FALSE), IFERROR(VLOOKUP(B2054,음력지정휴일,2,FALSE), ""))))</f>
        <v>광복절</v>
      </c>
      <c r="N2054" s="128"/>
      <c r="O2054" s="128" t="str">
        <f>IFERROR(VLOOKUP(N2054,연차지정일수,2,FALSE),"")</f>
        <v/>
      </c>
      <c r="P2054" s="143"/>
      <c r="Q2054" s="2"/>
    </row>
    <row r="2055">
      <c r="A2055" s="129">
        <v>46250.0</v>
      </c>
      <c r="B2055" s="129">
        <v>46207.0</v>
      </c>
      <c r="C2055" s="128">
        <v>2026.0</v>
      </c>
      <c r="D2055" s="128">
        <v>8.0</v>
      </c>
      <c r="E2055" s="128">
        <v>2.0</v>
      </c>
      <c r="F2055" s="128">
        <v>2026.0</v>
      </c>
      <c r="G2055" s="128">
        <v>8.0</v>
      </c>
      <c r="H2055" s="128">
        <v>16.0</v>
      </c>
      <c r="I2055" s="128" t="s">
        <v>156</v>
      </c>
      <c r="J2055" s="99"/>
      <c r="K2055" s="99"/>
      <c r="L2055" s="141" t="str">
        <f>IF(J2055-K2055=0,,IFERROR(K2055-J2055-휴게시간-VLOOKUP(A2055,지정휴게시간,2,FALSE),K2055-J2055-휴게시간))</f>
        <v/>
      </c>
      <c r="M2055" s="142" t="str">
        <f>IFERROR(VLOOKUP(Text(A2055,"m월 d일"),양력휴일,2,FALSE),IFERROR(VLOOKUP(Text(B2055,"m월 d일"),음력휴일,2,FALSE),IFERROR(VLOOKUP(A2055,양력지정휴일,2,FALSE), IFERROR(VLOOKUP(B2055,음력지정휴일,2,FALSE), ""))))</f>
        <v/>
      </c>
      <c r="N2055" s="128"/>
      <c r="O2055" s="128" t="str">
        <f>IFERROR(VLOOKUP(N2055,연차지정일수,2,FALSE),"")</f>
        <v/>
      </c>
      <c r="P2055" s="143"/>
      <c r="Q2055" s="2"/>
    </row>
    <row r="2056">
      <c r="A2056" s="129">
        <v>46251.0</v>
      </c>
      <c r="B2056" s="129">
        <v>46208.0</v>
      </c>
      <c r="C2056" s="128">
        <v>2026.0</v>
      </c>
      <c r="D2056" s="128">
        <v>8.0</v>
      </c>
      <c r="E2056" s="128">
        <v>3.0</v>
      </c>
      <c r="F2056" s="128">
        <v>2026.0</v>
      </c>
      <c r="G2056" s="128">
        <v>8.0</v>
      </c>
      <c r="H2056" s="128">
        <v>17.0</v>
      </c>
      <c r="I2056" s="128" t="s">
        <v>83</v>
      </c>
      <c r="J2056" s="99"/>
      <c r="K2056" s="99"/>
      <c r="L2056" s="141" t="str">
        <f>IF(J2056-K2056=0,,IFERROR(K2056-J2056-휴게시간-VLOOKUP(A2056,지정휴게시간,2,FALSE),K2056-J2056-휴게시간))</f>
        <v/>
      </c>
      <c r="M2056" s="142" t="str">
        <f>IFERROR(VLOOKUP(Text(A2056,"m월 d일"),양력휴일,2,FALSE),IFERROR(VLOOKUP(Text(B2056,"m월 d일"),음력휴일,2,FALSE),IFERROR(VLOOKUP(A2056,양력지정휴일,2,FALSE), IFERROR(VLOOKUP(B2056,음력지정휴일,2,FALSE), ""))))</f>
        <v/>
      </c>
      <c r="N2056" s="128"/>
      <c r="O2056" s="128" t="str">
        <f>IFERROR(VLOOKUP(N2056,연차지정일수,2,FALSE),"")</f>
        <v/>
      </c>
      <c r="P2056" s="143"/>
      <c r="Q2056" s="2"/>
    </row>
    <row r="2057">
      <c r="A2057" s="129">
        <v>46252.0</v>
      </c>
      <c r="B2057" s="129">
        <v>46209.0</v>
      </c>
      <c r="C2057" s="128">
        <v>2026.0</v>
      </c>
      <c r="D2057" s="128">
        <v>8.0</v>
      </c>
      <c r="E2057" s="128">
        <v>3.0</v>
      </c>
      <c r="F2057" s="128">
        <v>2026.0</v>
      </c>
      <c r="G2057" s="128">
        <v>8.0</v>
      </c>
      <c r="H2057" s="128">
        <v>18.0</v>
      </c>
      <c r="I2057" s="128" t="s">
        <v>160</v>
      </c>
      <c r="J2057" s="99"/>
      <c r="K2057" s="99"/>
      <c r="L2057" s="141" t="str">
        <f>IF(J2057-K2057=0,,IFERROR(K2057-J2057-휴게시간-VLOOKUP(A2057,지정휴게시간,2,FALSE),K2057-J2057-휴게시간))</f>
        <v/>
      </c>
      <c r="M2057" s="142" t="str">
        <f>IFERROR(VLOOKUP(Text(A2057,"m월 d일"),양력휴일,2,FALSE),IFERROR(VLOOKUP(Text(B2057,"m월 d일"),음력휴일,2,FALSE),IFERROR(VLOOKUP(A2057,양력지정휴일,2,FALSE), IFERROR(VLOOKUP(B2057,음력지정휴일,2,FALSE), ""))))</f>
        <v/>
      </c>
      <c r="N2057" s="128"/>
      <c r="O2057" s="128" t="str">
        <f>IFERROR(VLOOKUP(N2057,연차지정일수,2,FALSE),"")</f>
        <v/>
      </c>
      <c r="P2057" s="143"/>
      <c r="Q2057" s="2"/>
    </row>
    <row r="2058">
      <c r="A2058" s="129">
        <v>46253.0</v>
      </c>
      <c r="B2058" s="129">
        <v>46210.0</v>
      </c>
      <c r="C2058" s="128">
        <v>2026.0</v>
      </c>
      <c r="D2058" s="128">
        <v>8.0</v>
      </c>
      <c r="E2058" s="128">
        <v>3.0</v>
      </c>
      <c r="F2058" s="128">
        <v>2026.0</v>
      </c>
      <c r="G2058" s="128">
        <v>8.0</v>
      </c>
      <c r="H2058" s="128">
        <v>19.0</v>
      </c>
      <c r="I2058" s="128" t="s">
        <v>161</v>
      </c>
      <c r="J2058" s="99"/>
      <c r="K2058" s="99"/>
      <c r="L2058" s="141" t="str">
        <f>IF(J2058-K2058=0,,IFERROR(K2058-J2058-휴게시간-VLOOKUP(A2058,지정휴게시간,2,FALSE),K2058-J2058-휴게시간))</f>
        <v/>
      </c>
      <c r="M2058" s="142" t="str">
        <f>IFERROR(VLOOKUP(Text(A2058,"m월 d일"),양력휴일,2,FALSE),IFERROR(VLOOKUP(Text(B2058,"m월 d일"),음력휴일,2,FALSE),IFERROR(VLOOKUP(A2058,양력지정휴일,2,FALSE), IFERROR(VLOOKUP(B2058,음력지정휴일,2,FALSE), ""))))</f>
        <v/>
      </c>
      <c r="N2058" s="128"/>
      <c r="O2058" s="128" t="str">
        <f>IFERROR(VLOOKUP(N2058,연차지정일수,2,FALSE),"")</f>
        <v/>
      </c>
      <c r="P2058" s="143"/>
      <c r="Q2058" s="2"/>
    </row>
    <row r="2059">
      <c r="A2059" s="129">
        <v>46254.0</v>
      </c>
      <c r="B2059" s="129">
        <v>46211.0</v>
      </c>
      <c r="C2059" s="128">
        <v>2026.0</v>
      </c>
      <c r="D2059" s="128">
        <v>8.0</v>
      </c>
      <c r="E2059" s="128">
        <v>3.0</v>
      </c>
      <c r="F2059" s="128">
        <v>2026.0</v>
      </c>
      <c r="G2059" s="128">
        <v>8.0</v>
      </c>
      <c r="H2059" s="128">
        <v>20.0</v>
      </c>
      <c r="I2059" s="128" t="s">
        <v>162</v>
      </c>
      <c r="J2059" s="99"/>
      <c r="K2059" s="99"/>
      <c r="L2059" s="141" t="str">
        <f>IF(J2059-K2059=0,,IFERROR(K2059-J2059-휴게시간-VLOOKUP(A2059,지정휴게시간,2,FALSE),K2059-J2059-휴게시간))</f>
        <v/>
      </c>
      <c r="M2059" s="142" t="str">
        <f>IFERROR(VLOOKUP(Text(A2059,"m월 d일"),양력휴일,2,FALSE),IFERROR(VLOOKUP(Text(B2059,"m월 d일"),음력휴일,2,FALSE),IFERROR(VLOOKUP(A2059,양력지정휴일,2,FALSE), IFERROR(VLOOKUP(B2059,음력지정휴일,2,FALSE), ""))))</f>
        <v/>
      </c>
      <c r="N2059" s="128"/>
      <c r="O2059" s="128" t="str">
        <f>IFERROR(VLOOKUP(N2059,연차지정일수,2,FALSE),"")</f>
        <v/>
      </c>
      <c r="P2059" s="143"/>
      <c r="Q2059" s="2"/>
    </row>
    <row r="2060">
      <c r="A2060" s="129">
        <v>46255.0</v>
      </c>
      <c r="B2060" s="129">
        <v>46212.0</v>
      </c>
      <c r="C2060" s="128">
        <v>2026.0</v>
      </c>
      <c r="D2060" s="128">
        <v>8.0</v>
      </c>
      <c r="E2060" s="128">
        <v>3.0</v>
      </c>
      <c r="F2060" s="128">
        <v>2026.0</v>
      </c>
      <c r="G2060" s="128">
        <v>8.0</v>
      </c>
      <c r="H2060" s="128">
        <v>21.0</v>
      </c>
      <c r="I2060" s="128" t="s">
        <v>158</v>
      </c>
      <c r="J2060" s="99"/>
      <c r="K2060" s="99"/>
      <c r="L2060" s="141" t="str">
        <f>IF(J2060-K2060=0,,IFERROR(K2060-J2060-휴게시간-VLOOKUP(A2060,지정휴게시간,2,FALSE),K2060-J2060-휴게시간))</f>
        <v/>
      </c>
      <c r="M2060" s="142" t="str">
        <f>IFERROR(VLOOKUP(Text(A2060,"m월 d일"),양력휴일,2,FALSE),IFERROR(VLOOKUP(Text(B2060,"m월 d일"),음력휴일,2,FALSE),IFERROR(VLOOKUP(A2060,양력지정휴일,2,FALSE), IFERROR(VLOOKUP(B2060,음력지정휴일,2,FALSE), ""))))</f>
        <v/>
      </c>
      <c r="N2060" s="128"/>
      <c r="O2060" s="128" t="str">
        <f>IFERROR(VLOOKUP(N2060,연차지정일수,2,FALSE),"")</f>
        <v/>
      </c>
      <c r="P2060" s="143"/>
      <c r="Q2060" s="2"/>
    </row>
    <row r="2061">
      <c r="A2061" s="129">
        <v>46256.0</v>
      </c>
      <c r="B2061" s="129">
        <v>46213.0</v>
      </c>
      <c r="C2061" s="128">
        <v>2026.0</v>
      </c>
      <c r="D2061" s="128">
        <v>8.0</v>
      </c>
      <c r="E2061" s="128">
        <v>3.0</v>
      </c>
      <c r="F2061" s="128">
        <v>2026.0</v>
      </c>
      <c r="G2061" s="128">
        <v>8.0</v>
      </c>
      <c r="H2061" s="128">
        <v>22.0</v>
      </c>
      <c r="I2061" s="128" t="s">
        <v>159</v>
      </c>
      <c r="J2061" s="99"/>
      <c r="K2061" s="99"/>
      <c r="L2061" s="141" t="str">
        <f>IF(J2061-K2061=0,,IFERROR(K2061-J2061-휴게시간-VLOOKUP(A2061,지정휴게시간,2,FALSE),K2061-J2061-휴게시간))</f>
        <v/>
      </c>
      <c r="M2061" s="142" t="str">
        <f>IFERROR(VLOOKUP(Text(A2061,"m월 d일"),양력휴일,2,FALSE),IFERROR(VLOOKUP(Text(B2061,"m월 d일"),음력휴일,2,FALSE),IFERROR(VLOOKUP(A2061,양력지정휴일,2,FALSE), IFERROR(VLOOKUP(B2061,음력지정휴일,2,FALSE), ""))))</f>
        <v/>
      </c>
      <c r="N2061" s="128"/>
      <c r="O2061" s="128" t="str">
        <f>IFERROR(VLOOKUP(N2061,연차지정일수,2,FALSE),"")</f>
        <v/>
      </c>
      <c r="P2061" s="143"/>
      <c r="Q2061" s="2"/>
    </row>
    <row r="2062">
      <c r="A2062" s="129">
        <v>46257.0</v>
      </c>
      <c r="B2062" s="129">
        <v>46214.0</v>
      </c>
      <c r="C2062" s="128">
        <v>2026.0</v>
      </c>
      <c r="D2062" s="128">
        <v>8.0</v>
      </c>
      <c r="E2062" s="128">
        <v>3.0</v>
      </c>
      <c r="F2062" s="128">
        <v>2026.0</v>
      </c>
      <c r="G2062" s="128">
        <v>8.0</v>
      </c>
      <c r="H2062" s="128">
        <v>23.0</v>
      </c>
      <c r="I2062" s="128" t="s">
        <v>156</v>
      </c>
      <c r="J2062" s="99"/>
      <c r="K2062" s="99"/>
      <c r="L2062" s="141" t="str">
        <f>IF(J2062-K2062=0,,IFERROR(K2062-J2062-휴게시간-VLOOKUP(A2062,지정휴게시간,2,FALSE),K2062-J2062-휴게시간))</f>
        <v/>
      </c>
      <c r="M2062" s="142" t="str">
        <f>IFERROR(VLOOKUP(Text(A2062,"m월 d일"),양력휴일,2,FALSE),IFERROR(VLOOKUP(Text(B2062,"m월 d일"),음력휴일,2,FALSE),IFERROR(VLOOKUP(A2062,양력지정휴일,2,FALSE), IFERROR(VLOOKUP(B2062,음력지정휴일,2,FALSE), ""))))</f>
        <v/>
      </c>
      <c r="N2062" s="128"/>
      <c r="O2062" s="128" t="str">
        <f>IFERROR(VLOOKUP(N2062,연차지정일수,2,FALSE),"")</f>
        <v/>
      </c>
      <c r="P2062" s="143"/>
      <c r="Q2062" s="2"/>
    </row>
    <row r="2063">
      <c r="A2063" s="129">
        <v>46258.0</v>
      </c>
      <c r="B2063" s="129">
        <v>46215.0</v>
      </c>
      <c r="C2063" s="128">
        <v>2026.0</v>
      </c>
      <c r="D2063" s="128">
        <v>8.0</v>
      </c>
      <c r="E2063" s="128">
        <v>4.0</v>
      </c>
      <c r="F2063" s="128">
        <v>2026.0</v>
      </c>
      <c r="G2063" s="128">
        <v>8.0</v>
      </c>
      <c r="H2063" s="128">
        <v>24.0</v>
      </c>
      <c r="I2063" s="128" t="s">
        <v>83</v>
      </c>
      <c r="J2063" s="99"/>
      <c r="K2063" s="99"/>
      <c r="L2063" s="141" t="str">
        <f>IF(J2063-K2063=0,,IFERROR(K2063-J2063-휴게시간-VLOOKUP(A2063,지정휴게시간,2,FALSE),K2063-J2063-휴게시간))</f>
        <v/>
      </c>
      <c r="M2063" s="142" t="str">
        <f>IFERROR(VLOOKUP(Text(A2063,"m월 d일"),양력휴일,2,FALSE),IFERROR(VLOOKUP(Text(B2063,"m월 d일"),음력휴일,2,FALSE),IFERROR(VLOOKUP(A2063,양력지정휴일,2,FALSE), IFERROR(VLOOKUP(B2063,음력지정휴일,2,FALSE), ""))))</f>
        <v/>
      </c>
      <c r="N2063" s="128"/>
      <c r="O2063" s="128" t="str">
        <f>IFERROR(VLOOKUP(N2063,연차지정일수,2,FALSE),"")</f>
        <v/>
      </c>
      <c r="P2063" s="143"/>
      <c r="Q2063" s="2"/>
    </row>
    <row r="2064">
      <c r="A2064" s="129">
        <v>46259.0</v>
      </c>
      <c r="B2064" s="129">
        <v>46216.0</v>
      </c>
      <c r="C2064" s="128">
        <v>2026.0</v>
      </c>
      <c r="D2064" s="128">
        <v>8.0</v>
      </c>
      <c r="E2064" s="128">
        <v>4.0</v>
      </c>
      <c r="F2064" s="128">
        <v>2026.0</v>
      </c>
      <c r="G2064" s="128">
        <v>8.0</v>
      </c>
      <c r="H2064" s="128">
        <v>25.0</v>
      </c>
      <c r="I2064" s="128" t="s">
        <v>160</v>
      </c>
      <c r="J2064" s="99"/>
      <c r="K2064" s="99"/>
      <c r="L2064" s="141" t="str">
        <f>IF(J2064-K2064=0,,IFERROR(K2064-J2064-휴게시간-VLOOKUP(A2064,지정휴게시간,2,FALSE),K2064-J2064-휴게시간))</f>
        <v/>
      </c>
      <c r="M2064" s="142" t="str">
        <f>IFERROR(VLOOKUP(Text(A2064,"m월 d일"),양력휴일,2,FALSE),IFERROR(VLOOKUP(Text(B2064,"m월 d일"),음력휴일,2,FALSE),IFERROR(VLOOKUP(A2064,양력지정휴일,2,FALSE), IFERROR(VLOOKUP(B2064,음력지정휴일,2,FALSE), ""))))</f>
        <v/>
      </c>
      <c r="N2064" s="128"/>
      <c r="O2064" s="128" t="str">
        <f>IFERROR(VLOOKUP(N2064,연차지정일수,2,FALSE),"")</f>
        <v/>
      </c>
      <c r="P2064" s="143"/>
      <c r="Q2064" s="2"/>
    </row>
    <row r="2065">
      <c r="A2065" s="129">
        <v>46260.0</v>
      </c>
      <c r="B2065" s="129">
        <v>46217.0</v>
      </c>
      <c r="C2065" s="128">
        <v>2026.0</v>
      </c>
      <c r="D2065" s="128">
        <v>8.0</v>
      </c>
      <c r="E2065" s="128">
        <v>4.0</v>
      </c>
      <c r="F2065" s="128">
        <v>2026.0</v>
      </c>
      <c r="G2065" s="128">
        <v>8.0</v>
      </c>
      <c r="H2065" s="128">
        <v>26.0</v>
      </c>
      <c r="I2065" s="128" t="s">
        <v>161</v>
      </c>
      <c r="J2065" s="99"/>
      <c r="K2065" s="99"/>
      <c r="L2065" s="141" t="str">
        <f>IF(J2065-K2065=0,,IFERROR(K2065-J2065-휴게시간-VLOOKUP(A2065,지정휴게시간,2,FALSE),K2065-J2065-휴게시간))</f>
        <v/>
      </c>
      <c r="M2065" s="142" t="str">
        <f>IFERROR(VLOOKUP(Text(A2065,"m월 d일"),양력휴일,2,FALSE),IFERROR(VLOOKUP(Text(B2065,"m월 d일"),음력휴일,2,FALSE),IFERROR(VLOOKUP(A2065,양력지정휴일,2,FALSE), IFERROR(VLOOKUP(B2065,음력지정휴일,2,FALSE), ""))))</f>
        <v/>
      </c>
      <c r="N2065" s="128"/>
      <c r="O2065" s="128" t="str">
        <f>IFERROR(VLOOKUP(N2065,연차지정일수,2,FALSE),"")</f>
        <v/>
      </c>
      <c r="P2065" s="143"/>
      <c r="Q2065" s="2"/>
    </row>
    <row r="2066">
      <c r="A2066" s="129">
        <v>46261.0</v>
      </c>
      <c r="B2066" s="129">
        <v>46218.0</v>
      </c>
      <c r="C2066" s="128">
        <v>2026.0</v>
      </c>
      <c r="D2066" s="128">
        <v>8.0</v>
      </c>
      <c r="E2066" s="128">
        <v>4.0</v>
      </c>
      <c r="F2066" s="128">
        <v>2026.0</v>
      </c>
      <c r="G2066" s="128">
        <v>8.0</v>
      </c>
      <c r="H2066" s="128">
        <v>27.0</v>
      </c>
      <c r="I2066" s="128" t="s">
        <v>162</v>
      </c>
      <c r="J2066" s="99"/>
      <c r="K2066" s="99"/>
      <c r="L2066" s="141" t="str">
        <f>IF(J2066-K2066=0,,IFERROR(K2066-J2066-휴게시간-VLOOKUP(A2066,지정휴게시간,2,FALSE),K2066-J2066-휴게시간))</f>
        <v/>
      </c>
      <c r="M2066" s="142" t="str">
        <f>IFERROR(VLOOKUP(Text(A2066,"m월 d일"),양력휴일,2,FALSE),IFERROR(VLOOKUP(Text(B2066,"m월 d일"),음력휴일,2,FALSE),IFERROR(VLOOKUP(A2066,양력지정휴일,2,FALSE), IFERROR(VLOOKUP(B2066,음력지정휴일,2,FALSE), ""))))</f>
        <v/>
      </c>
      <c r="N2066" s="128"/>
      <c r="O2066" s="128" t="str">
        <f>IFERROR(VLOOKUP(N2066,연차지정일수,2,FALSE),"")</f>
        <v/>
      </c>
      <c r="P2066" s="143"/>
      <c r="Q2066" s="2"/>
    </row>
    <row r="2067">
      <c r="A2067" s="129">
        <v>46262.0</v>
      </c>
      <c r="B2067" s="129">
        <v>46219.0</v>
      </c>
      <c r="C2067" s="128">
        <v>2026.0</v>
      </c>
      <c r="D2067" s="128">
        <v>8.0</v>
      </c>
      <c r="E2067" s="128">
        <v>4.0</v>
      </c>
      <c r="F2067" s="128">
        <v>2026.0</v>
      </c>
      <c r="G2067" s="128">
        <v>8.0</v>
      </c>
      <c r="H2067" s="128">
        <v>28.0</v>
      </c>
      <c r="I2067" s="128" t="s">
        <v>158</v>
      </c>
      <c r="J2067" s="99"/>
      <c r="K2067" s="99"/>
      <c r="L2067" s="141" t="str">
        <f>IF(J2067-K2067=0,,IFERROR(K2067-J2067-휴게시간-VLOOKUP(A2067,지정휴게시간,2,FALSE),K2067-J2067-휴게시간))</f>
        <v/>
      </c>
      <c r="M2067" s="142" t="str">
        <f>IFERROR(VLOOKUP(Text(A2067,"m월 d일"),양력휴일,2,FALSE),IFERROR(VLOOKUP(Text(B2067,"m월 d일"),음력휴일,2,FALSE),IFERROR(VLOOKUP(A2067,양력지정휴일,2,FALSE), IFERROR(VLOOKUP(B2067,음력지정휴일,2,FALSE), ""))))</f>
        <v/>
      </c>
      <c r="N2067" s="128"/>
      <c r="O2067" s="128" t="str">
        <f>IFERROR(VLOOKUP(N2067,연차지정일수,2,FALSE),"")</f>
        <v/>
      </c>
      <c r="P2067" s="143"/>
      <c r="Q2067" s="2"/>
    </row>
    <row r="2068">
      <c r="A2068" s="129">
        <v>46263.0</v>
      </c>
      <c r="B2068" s="129">
        <v>46220.0</v>
      </c>
      <c r="C2068" s="128">
        <v>2026.0</v>
      </c>
      <c r="D2068" s="128">
        <v>8.0</v>
      </c>
      <c r="E2068" s="128">
        <v>4.0</v>
      </c>
      <c r="F2068" s="128">
        <v>2026.0</v>
      </c>
      <c r="G2068" s="128">
        <v>8.0</v>
      </c>
      <c r="H2068" s="128">
        <v>29.0</v>
      </c>
      <c r="I2068" s="128" t="s">
        <v>159</v>
      </c>
      <c r="J2068" s="99"/>
      <c r="K2068" s="99"/>
      <c r="L2068" s="141" t="str">
        <f>IF(J2068-K2068=0,,IFERROR(K2068-J2068-휴게시간-VLOOKUP(A2068,지정휴게시간,2,FALSE),K2068-J2068-휴게시간))</f>
        <v/>
      </c>
      <c r="M2068" s="142" t="str">
        <f>IFERROR(VLOOKUP(Text(A2068,"m월 d일"),양력휴일,2,FALSE),IFERROR(VLOOKUP(Text(B2068,"m월 d일"),음력휴일,2,FALSE),IFERROR(VLOOKUP(A2068,양력지정휴일,2,FALSE), IFERROR(VLOOKUP(B2068,음력지정휴일,2,FALSE), ""))))</f>
        <v/>
      </c>
      <c r="N2068" s="128"/>
      <c r="O2068" s="128" t="str">
        <f>IFERROR(VLOOKUP(N2068,연차지정일수,2,FALSE),"")</f>
        <v/>
      </c>
      <c r="P2068" s="143"/>
      <c r="Q2068" s="2"/>
    </row>
    <row r="2069">
      <c r="A2069" s="129">
        <v>46264.0</v>
      </c>
      <c r="B2069" s="129">
        <v>46221.0</v>
      </c>
      <c r="C2069" s="128">
        <v>2026.0</v>
      </c>
      <c r="D2069" s="128">
        <v>8.0</v>
      </c>
      <c r="E2069" s="128">
        <v>4.0</v>
      </c>
      <c r="F2069" s="128">
        <v>2026.0</v>
      </c>
      <c r="G2069" s="128">
        <v>8.0</v>
      </c>
      <c r="H2069" s="128">
        <v>30.0</v>
      </c>
      <c r="I2069" s="128" t="s">
        <v>156</v>
      </c>
      <c r="J2069" s="99"/>
      <c r="K2069" s="99"/>
      <c r="L2069" s="141" t="str">
        <f>IF(J2069-K2069=0,,IFERROR(K2069-J2069-휴게시간-VLOOKUP(A2069,지정휴게시간,2,FALSE),K2069-J2069-휴게시간))</f>
        <v/>
      </c>
      <c r="M2069" s="142" t="str">
        <f>IFERROR(VLOOKUP(Text(A2069,"m월 d일"),양력휴일,2,FALSE),IFERROR(VLOOKUP(Text(B2069,"m월 d일"),음력휴일,2,FALSE),IFERROR(VLOOKUP(A2069,양력지정휴일,2,FALSE), IFERROR(VLOOKUP(B2069,음력지정휴일,2,FALSE), ""))))</f>
        <v/>
      </c>
      <c r="N2069" s="128"/>
      <c r="O2069" s="128" t="str">
        <f>IFERROR(VLOOKUP(N2069,연차지정일수,2,FALSE),"")</f>
        <v/>
      </c>
      <c r="P2069" s="143"/>
      <c r="Q2069" s="2"/>
    </row>
    <row r="2070">
      <c r="A2070" s="129">
        <v>46265.0</v>
      </c>
      <c r="B2070" s="129">
        <v>46222.0</v>
      </c>
      <c r="C2070" s="128">
        <v>2026.0</v>
      </c>
      <c r="D2070" s="128">
        <v>8.0</v>
      </c>
      <c r="E2070" s="128">
        <v>5.0</v>
      </c>
      <c r="F2070" s="128">
        <v>2026.0</v>
      </c>
      <c r="G2070" s="128">
        <v>8.0</v>
      </c>
      <c r="H2070" s="128">
        <v>31.0</v>
      </c>
      <c r="I2070" s="128" t="s">
        <v>83</v>
      </c>
      <c r="J2070" s="99"/>
      <c r="K2070" s="99"/>
      <c r="L2070" s="141" t="str">
        <f>IF(J2070-K2070=0,,IFERROR(K2070-J2070-휴게시간-VLOOKUP(A2070,지정휴게시간,2,FALSE),K2070-J2070-휴게시간))</f>
        <v/>
      </c>
      <c r="M2070" s="142" t="str">
        <f>IFERROR(VLOOKUP(Text(A2070,"m월 d일"),양력휴일,2,FALSE),IFERROR(VLOOKUP(Text(B2070,"m월 d일"),음력휴일,2,FALSE),IFERROR(VLOOKUP(A2070,양력지정휴일,2,FALSE), IFERROR(VLOOKUP(B2070,음력지정휴일,2,FALSE), ""))))</f>
        <v/>
      </c>
      <c r="N2070" s="128"/>
      <c r="O2070" s="128" t="str">
        <f>IFERROR(VLOOKUP(N2070,연차지정일수,2,FALSE),"")</f>
        <v/>
      </c>
      <c r="P2070" s="143"/>
      <c r="Q2070" s="2"/>
    </row>
    <row r="2071">
      <c r="A2071" s="129">
        <v>46266.0</v>
      </c>
      <c r="B2071" s="129">
        <v>46223.0</v>
      </c>
      <c r="C2071" s="128">
        <v>2026.0</v>
      </c>
      <c r="D2071" s="128">
        <v>8.0</v>
      </c>
      <c r="E2071" s="128">
        <v>5.0</v>
      </c>
      <c r="F2071" s="128">
        <v>2026.0</v>
      </c>
      <c r="G2071" s="128">
        <v>9.0</v>
      </c>
      <c r="H2071" s="128">
        <v>1.0</v>
      </c>
      <c r="I2071" s="128" t="s">
        <v>160</v>
      </c>
      <c r="J2071" s="99"/>
      <c r="K2071" s="99"/>
      <c r="L2071" s="141" t="str">
        <f>IF(J2071-K2071=0,,IFERROR(K2071-J2071-휴게시간-VLOOKUP(A2071,지정휴게시간,2,FALSE),K2071-J2071-휴게시간))</f>
        <v/>
      </c>
      <c r="M2071" s="142" t="str">
        <f>IFERROR(VLOOKUP(Text(A2071,"m월 d일"),양력휴일,2,FALSE),IFERROR(VLOOKUP(Text(B2071,"m월 d일"),음력휴일,2,FALSE),IFERROR(VLOOKUP(A2071,양력지정휴일,2,FALSE), IFERROR(VLOOKUP(B2071,음력지정휴일,2,FALSE), ""))))</f>
        <v/>
      </c>
      <c r="N2071" s="128"/>
      <c r="O2071" s="128" t="str">
        <f>IFERROR(VLOOKUP(N2071,연차지정일수,2,FALSE),"")</f>
        <v/>
      </c>
      <c r="P2071" s="143"/>
      <c r="Q2071" s="2"/>
    </row>
    <row r="2072">
      <c r="A2072" s="129">
        <v>46267.0</v>
      </c>
      <c r="B2072" s="129">
        <v>46224.0</v>
      </c>
      <c r="C2072" s="128">
        <v>2026.0</v>
      </c>
      <c r="D2072" s="128">
        <v>8.0</v>
      </c>
      <c r="E2072" s="128">
        <v>5.0</v>
      </c>
      <c r="F2072" s="128">
        <v>2026.0</v>
      </c>
      <c r="G2072" s="128">
        <v>9.0</v>
      </c>
      <c r="H2072" s="128">
        <v>2.0</v>
      </c>
      <c r="I2072" s="128" t="s">
        <v>161</v>
      </c>
      <c r="J2072" s="99"/>
      <c r="K2072" s="99"/>
      <c r="L2072" s="141" t="str">
        <f>IF(J2072-K2072=0,,IFERROR(K2072-J2072-휴게시간-VLOOKUP(A2072,지정휴게시간,2,FALSE),K2072-J2072-휴게시간))</f>
        <v/>
      </c>
      <c r="M2072" s="142" t="str">
        <f>IFERROR(VLOOKUP(Text(A2072,"m월 d일"),양력휴일,2,FALSE),IFERROR(VLOOKUP(Text(B2072,"m월 d일"),음력휴일,2,FALSE),IFERROR(VLOOKUP(A2072,양력지정휴일,2,FALSE), IFERROR(VLOOKUP(B2072,음력지정휴일,2,FALSE), ""))))</f>
        <v/>
      </c>
      <c r="N2072" s="128"/>
      <c r="O2072" s="128" t="str">
        <f>IFERROR(VLOOKUP(N2072,연차지정일수,2,FALSE),"")</f>
        <v/>
      </c>
      <c r="P2072" s="143"/>
      <c r="Q2072" s="2"/>
    </row>
    <row r="2073">
      <c r="A2073" s="129">
        <v>46268.0</v>
      </c>
      <c r="B2073" s="129">
        <v>46225.0</v>
      </c>
      <c r="C2073" s="128">
        <v>2026.0</v>
      </c>
      <c r="D2073" s="128">
        <v>8.0</v>
      </c>
      <c r="E2073" s="128">
        <v>5.0</v>
      </c>
      <c r="F2073" s="128">
        <v>2026.0</v>
      </c>
      <c r="G2073" s="128">
        <v>9.0</v>
      </c>
      <c r="H2073" s="128">
        <v>3.0</v>
      </c>
      <c r="I2073" s="128" t="s">
        <v>162</v>
      </c>
      <c r="J2073" s="99"/>
      <c r="K2073" s="99"/>
      <c r="L2073" s="141" t="str">
        <f>IF(J2073-K2073=0,,IFERROR(K2073-J2073-휴게시간-VLOOKUP(A2073,지정휴게시간,2,FALSE),K2073-J2073-휴게시간))</f>
        <v/>
      </c>
      <c r="M2073" s="142" t="str">
        <f>IFERROR(VLOOKUP(Text(A2073,"m월 d일"),양력휴일,2,FALSE),IFERROR(VLOOKUP(Text(B2073,"m월 d일"),음력휴일,2,FALSE),IFERROR(VLOOKUP(A2073,양력지정휴일,2,FALSE), IFERROR(VLOOKUP(B2073,음력지정휴일,2,FALSE), ""))))</f>
        <v/>
      </c>
      <c r="N2073" s="128"/>
      <c r="O2073" s="128" t="str">
        <f>IFERROR(VLOOKUP(N2073,연차지정일수,2,FALSE),"")</f>
        <v/>
      </c>
      <c r="P2073" s="143"/>
      <c r="Q2073" s="2"/>
    </row>
    <row r="2074">
      <c r="A2074" s="129">
        <v>46269.0</v>
      </c>
      <c r="B2074" s="129">
        <v>46226.0</v>
      </c>
      <c r="C2074" s="128">
        <v>2026.0</v>
      </c>
      <c r="D2074" s="128">
        <v>8.0</v>
      </c>
      <c r="E2074" s="128">
        <v>5.0</v>
      </c>
      <c r="F2074" s="128">
        <v>2026.0</v>
      </c>
      <c r="G2074" s="128">
        <v>9.0</v>
      </c>
      <c r="H2074" s="128">
        <v>4.0</v>
      </c>
      <c r="I2074" s="128" t="s">
        <v>158</v>
      </c>
      <c r="J2074" s="99"/>
      <c r="K2074" s="99"/>
      <c r="L2074" s="141" t="str">
        <f>IF(J2074-K2074=0,,IFERROR(K2074-J2074-휴게시간-VLOOKUP(A2074,지정휴게시간,2,FALSE),K2074-J2074-휴게시간))</f>
        <v/>
      </c>
      <c r="M2074" s="142" t="str">
        <f>IFERROR(VLOOKUP(Text(A2074,"m월 d일"),양력휴일,2,FALSE),IFERROR(VLOOKUP(Text(B2074,"m월 d일"),음력휴일,2,FALSE),IFERROR(VLOOKUP(A2074,양력지정휴일,2,FALSE), IFERROR(VLOOKUP(B2074,음력지정휴일,2,FALSE), ""))))</f>
        <v/>
      </c>
      <c r="N2074" s="128"/>
      <c r="O2074" s="128" t="str">
        <f>IFERROR(VLOOKUP(N2074,연차지정일수,2,FALSE),"")</f>
        <v/>
      </c>
      <c r="P2074" s="143"/>
      <c r="Q2074" s="2"/>
    </row>
    <row r="2075">
      <c r="A2075" s="129">
        <v>46270.0</v>
      </c>
      <c r="B2075" s="129">
        <v>46227.0</v>
      </c>
      <c r="C2075" s="128">
        <v>2026.0</v>
      </c>
      <c r="D2075" s="128">
        <v>8.0</v>
      </c>
      <c r="E2075" s="128">
        <v>5.0</v>
      </c>
      <c r="F2075" s="128">
        <v>2026.0</v>
      </c>
      <c r="G2075" s="128">
        <v>9.0</v>
      </c>
      <c r="H2075" s="128">
        <v>5.0</v>
      </c>
      <c r="I2075" s="128" t="s">
        <v>159</v>
      </c>
      <c r="J2075" s="99"/>
      <c r="K2075" s="99"/>
      <c r="L2075" s="141" t="str">
        <f>IF(J2075-K2075=0,,IFERROR(K2075-J2075-휴게시간-VLOOKUP(A2075,지정휴게시간,2,FALSE),K2075-J2075-휴게시간))</f>
        <v/>
      </c>
      <c r="M2075" s="142" t="str">
        <f>IFERROR(VLOOKUP(Text(A2075,"m월 d일"),양력휴일,2,FALSE),IFERROR(VLOOKUP(Text(B2075,"m월 d일"),음력휴일,2,FALSE),IFERROR(VLOOKUP(A2075,양력지정휴일,2,FALSE), IFERROR(VLOOKUP(B2075,음력지정휴일,2,FALSE), ""))))</f>
        <v/>
      </c>
      <c r="N2075" s="128"/>
      <c r="O2075" s="128" t="str">
        <f>IFERROR(VLOOKUP(N2075,연차지정일수,2,FALSE),"")</f>
        <v/>
      </c>
      <c r="P2075" s="143"/>
      <c r="Q2075" s="2"/>
    </row>
    <row r="2076">
      <c r="A2076" s="129">
        <v>46271.0</v>
      </c>
      <c r="B2076" s="129">
        <v>46228.0</v>
      </c>
      <c r="C2076" s="128">
        <v>2026.0</v>
      </c>
      <c r="D2076" s="128">
        <v>8.0</v>
      </c>
      <c r="E2076" s="128">
        <v>5.0</v>
      </c>
      <c r="F2076" s="128">
        <v>2026.0</v>
      </c>
      <c r="G2076" s="128">
        <v>9.0</v>
      </c>
      <c r="H2076" s="128">
        <v>6.0</v>
      </c>
      <c r="I2076" s="128" t="s">
        <v>156</v>
      </c>
      <c r="J2076" s="99"/>
      <c r="K2076" s="99"/>
      <c r="L2076" s="141" t="str">
        <f>IF(J2076-K2076=0,,IFERROR(K2076-J2076-휴게시간-VLOOKUP(A2076,지정휴게시간,2,FALSE),K2076-J2076-휴게시간))</f>
        <v/>
      </c>
      <c r="M2076" s="142" t="str">
        <f>IFERROR(VLOOKUP(Text(A2076,"m월 d일"),양력휴일,2,FALSE),IFERROR(VLOOKUP(Text(B2076,"m월 d일"),음력휴일,2,FALSE),IFERROR(VLOOKUP(A2076,양력지정휴일,2,FALSE), IFERROR(VLOOKUP(B2076,음력지정휴일,2,FALSE), ""))))</f>
        <v/>
      </c>
      <c r="N2076" s="128"/>
      <c r="O2076" s="128" t="str">
        <f>IFERROR(VLOOKUP(N2076,연차지정일수,2,FALSE),"")</f>
        <v/>
      </c>
      <c r="P2076" s="143"/>
      <c r="Q2076" s="2"/>
    </row>
    <row r="2077">
      <c r="A2077" s="129">
        <v>46272.0</v>
      </c>
      <c r="B2077" s="129">
        <v>46229.0</v>
      </c>
      <c r="C2077" s="128">
        <v>2026.0</v>
      </c>
      <c r="D2077" s="128">
        <v>9.0</v>
      </c>
      <c r="E2077" s="128">
        <v>1.0</v>
      </c>
      <c r="F2077" s="128">
        <v>2026.0</v>
      </c>
      <c r="G2077" s="128">
        <v>9.0</v>
      </c>
      <c r="H2077" s="128">
        <v>7.0</v>
      </c>
      <c r="I2077" s="128" t="s">
        <v>83</v>
      </c>
      <c r="J2077" s="99"/>
      <c r="K2077" s="99"/>
      <c r="L2077" s="141" t="str">
        <f>IF(J2077-K2077=0,,IFERROR(K2077-J2077-휴게시간-VLOOKUP(A2077,지정휴게시간,2,FALSE),K2077-J2077-휴게시간))</f>
        <v/>
      </c>
      <c r="M2077" s="142" t="str">
        <f>IFERROR(VLOOKUP(Text(A2077,"m월 d일"),양력휴일,2,FALSE),IFERROR(VLOOKUP(Text(B2077,"m월 d일"),음력휴일,2,FALSE),IFERROR(VLOOKUP(A2077,양력지정휴일,2,FALSE), IFERROR(VLOOKUP(B2077,음력지정휴일,2,FALSE), ""))))</f>
        <v/>
      </c>
      <c r="N2077" s="128"/>
      <c r="O2077" s="128" t="str">
        <f>IFERROR(VLOOKUP(N2077,연차지정일수,2,FALSE),"")</f>
        <v/>
      </c>
      <c r="P2077" s="143"/>
      <c r="Q2077" s="2"/>
    </row>
    <row r="2078">
      <c r="A2078" s="129">
        <v>46273.0</v>
      </c>
      <c r="B2078" s="129">
        <v>46230.0</v>
      </c>
      <c r="C2078" s="128">
        <v>2026.0</v>
      </c>
      <c r="D2078" s="128">
        <v>9.0</v>
      </c>
      <c r="E2078" s="128">
        <v>1.0</v>
      </c>
      <c r="F2078" s="128">
        <v>2026.0</v>
      </c>
      <c r="G2078" s="128">
        <v>9.0</v>
      </c>
      <c r="H2078" s="128">
        <v>8.0</v>
      </c>
      <c r="I2078" s="128" t="s">
        <v>160</v>
      </c>
      <c r="J2078" s="99"/>
      <c r="K2078" s="99"/>
      <c r="L2078" s="141" t="str">
        <f>IF(J2078-K2078=0,,IFERROR(K2078-J2078-휴게시간-VLOOKUP(A2078,지정휴게시간,2,FALSE),K2078-J2078-휴게시간))</f>
        <v/>
      </c>
      <c r="M2078" s="142" t="str">
        <f>IFERROR(VLOOKUP(Text(A2078,"m월 d일"),양력휴일,2,FALSE),IFERROR(VLOOKUP(Text(B2078,"m월 d일"),음력휴일,2,FALSE),IFERROR(VLOOKUP(A2078,양력지정휴일,2,FALSE), IFERROR(VLOOKUP(B2078,음력지정휴일,2,FALSE), ""))))</f>
        <v/>
      </c>
      <c r="N2078" s="128"/>
      <c r="O2078" s="128" t="str">
        <f>IFERROR(VLOOKUP(N2078,연차지정일수,2,FALSE),"")</f>
        <v/>
      </c>
      <c r="P2078" s="143"/>
      <c r="Q2078" s="2"/>
    </row>
    <row r="2079">
      <c r="A2079" s="129">
        <v>46274.0</v>
      </c>
      <c r="B2079" s="129">
        <v>46231.0</v>
      </c>
      <c r="C2079" s="128">
        <v>2026.0</v>
      </c>
      <c r="D2079" s="128">
        <v>9.0</v>
      </c>
      <c r="E2079" s="128">
        <v>1.0</v>
      </c>
      <c r="F2079" s="128">
        <v>2026.0</v>
      </c>
      <c r="G2079" s="128">
        <v>9.0</v>
      </c>
      <c r="H2079" s="128">
        <v>9.0</v>
      </c>
      <c r="I2079" s="128" t="s">
        <v>161</v>
      </c>
      <c r="J2079" s="99"/>
      <c r="K2079" s="99"/>
      <c r="L2079" s="141" t="str">
        <f>IF(J2079-K2079=0,,IFERROR(K2079-J2079-휴게시간-VLOOKUP(A2079,지정휴게시간,2,FALSE),K2079-J2079-휴게시간))</f>
        <v/>
      </c>
      <c r="M2079" s="142" t="str">
        <f>IFERROR(VLOOKUP(Text(A2079,"m월 d일"),양력휴일,2,FALSE),IFERROR(VLOOKUP(Text(B2079,"m월 d일"),음력휴일,2,FALSE),IFERROR(VLOOKUP(A2079,양력지정휴일,2,FALSE), IFERROR(VLOOKUP(B2079,음력지정휴일,2,FALSE), ""))))</f>
        <v/>
      </c>
      <c r="N2079" s="128"/>
      <c r="O2079" s="128" t="str">
        <f>IFERROR(VLOOKUP(N2079,연차지정일수,2,FALSE),"")</f>
        <v/>
      </c>
      <c r="P2079" s="143"/>
      <c r="Q2079" s="2"/>
    </row>
    <row r="2080">
      <c r="A2080" s="129">
        <v>46275.0</v>
      </c>
      <c r="B2080" s="129">
        <v>46232.0</v>
      </c>
      <c r="C2080" s="128">
        <v>2026.0</v>
      </c>
      <c r="D2080" s="128">
        <v>9.0</v>
      </c>
      <c r="E2080" s="128">
        <v>1.0</v>
      </c>
      <c r="F2080" s="128">
        <v>2026.0</v>
      </c>
      <c r="G2080" s="128">
        <v>9.0</v>
      </c>
      <c r="H2080" s="128">
        <v>10.0</v>
      </c>
      <c r="I2080" s="128" t="s">
        <v>162</v>
      </c>
      <c r="J2080" s="99"/>
      <c r="K2080" s="99"/>
      <c r="L2080" s="141" t="str">
        <f>IF(J2080-K2080=0,,IFERROR(K2080-J2080-휴게시간-VLOOKUP(A2080,지정휴게시간,2,FALSE),K2080-J2080-휴게시간))</f>
        <v/>
      </c>
      <c r="M2080" s="142" t="str">
        <f>IFERROR(VLOOKUP(Text(A2080,"m월 d일"),양력휴일,2,FALSE),IFERROR(VLOOKUP(Text(B2080,"m월 d일"),음력휴일,2,FALSE),IFERROR(VLOOKUP(A2080,양력지정휴일,2,FALSE), IFERROR(VLOOKUP(B2080,음력지정휴일,2,FALSE), ""))))</f>
        <v/>
      </c>
      <c r="N2080" s="128"/>
      <c r="O2080" s="128" t="str">
        <f>IFERROR(VLOOKUP(N2080,연차지정일수,2,FALSE),"")</f>
        <v/>
      </c>
      <c r="P2080" s="143"/>
      <c r="Q2080" s="2"/>
    </row>
    <row r="2081">
      <c r="A2081" s="129">
        <v>46276.0</v>
      </c>
      <c r="B2081" s="129">
        <v>46235.0</v>
      </c>
      <c r="C2081" s="128">
        <v>2026.0</v>
      </c>
      <c r="D2081" s="128">
        <v>9.0</v>
      </c>
      <c r="E2081" s="128">
        <v>1.0</v>
      </c>
      <c r="F2081" s="128">
        <v>2026.0</v>
      </c>
      <c r="G2081" s="128">
        <v>9.0</v>
      </c>
      <c r="H2081" s="128">
        <v>11.0</v>
      </c>
      <c r="I2081" s="128" t="s">
        <v>158</v>
      </c>
      <c r="J2081" s="99"/>
      <c r="K2081" s="99"/>
      <c r="L2081" s="141" t="str">
        <f>IF(J2081-K2081=0,,IFERROR(K2081-J2081-휴게시간-VLOOKUP(A2081,지정휴게시간,2,FALSE),K2081-J2081-휴게시간))</f>
        <v/>
      </c>
      <c r="M2081" s="142" t="str">
        <f>IFERROR(VLOOKUP(Text(A2081,"m월 d일"),양력휴일,2,FALSE),IFERROR(VLOOKUP(Text(B2081,"m월 d일"),음력휴일,2,FALSE),IFERROR(VLOOKUP(A2081,양력지정휴일,2,FALSE), IFERROR(VLOOKUP(B2081,음력지정휴일,2,FALSE), ""))))</f>
        <v/>
      </c>
      <c r="N2081" s="128"/>
      <c r="O2081" s="128" t="str">
        <f>IFERROR(VLOOKUP(N2081,연차지정일수,2,FALSE),"")</f>
        <v/>
      </c>
      <c r="P2081" s="143"/>
      <c r="Q2081" s="2"/>
    </row>
    <row r="2082">
      <c r="A2082" s="129">
        <v>46277.0</v>
      </c>
      <c r="B2082" s="129">
        <v>46236.0</v>
      </c>
      <c r="C2082" s="128">
        <v>2026.0</v>
      </c>
      <c r="D2082" s="128">
        <v>9.0</v>
      </c>
      <c r="E2082" s="128">
        <v>1.0</v>
      </c>
      <c r="F2082" s="128">
        <v>2026.0</v>
      </c>
      <c r="G2082" s="128">
        <v>9.0</v>
      </c>
      <c r="H2082" s="128">
        <v>12.0</v>
      </c>
      <c r="I2082" s="128" t="s">
        <v>159</v>
      </c>
      <c r="J2082" s="99"/>
      <c r="K2082" s="99"/>
      <c r="L2082" s="141" t="str">
        <f>IF(J2082-K2082=0,,IFERROR(K2082-J2082-휴게시간-VLOOKUP(A2082,지정휴게시간,2,FALSE),K2082-J2082-휴게시간))</f>
        <v/>
      </c>
      <c r="M2082" s="142" t="str">
        <f>IFERROR(VLOOKUP(Text(A2082,"m월 d일"),양력휴일,2,FALSE),IFERROR(VLOOKUP(Text(B2082,"m월 d일"),음력휴일,2,FALSE),IFERROR(VLOOKUP(A2082,양력지정휴일,2,FALSE), IFERROR(VLOOKUP(B2082,음력지정휴일,2,FALSE), ""))))</f>
        <v/>
      </c>
      <c r="N2082" s="128"/>
      <c r="O2082" s="128" t="str">
        <f>IFERROR(VLOOKUP(N2082,연차지정일수,2,FALSE),"")</f>
        <v/>
      </c>
      <c r="P2082" s="143"/>
      <c r="Q2082" s="2"/>
    </row>
    <row r="2083">
      <c r="A2083" s="129">
        <v>46278.0</v>
      </c>
      <c r="B2083" s="129">
        <v>46237.0</v>
      </c>
      <c r="C2083" s="128">
        <v>2026.0</v>
      </c>
      <c r="D2083" s="128">
        <v>9.0</v>
      </c>
      <c r="E2083" s="128">
        <v>1.0</v>
      </c>
      <c r="F2083" s="128">
        <v>2026.0</v>
      </c>
      <c r="G2083" s="128">
        <v>9.0</v>
      </c>
      <c r="H2083" s="128">
        <v>13.0</v>
      </c>
      <c r="I2083" s="128" t="s">
        <v>156</v>
      </c>
      <c r="J2083" s="99"/>
      <c r="K2083" s="99"/>
      <c r="L2083" s="141" t="str">
        <f>IF(J2083-K2083=0,,IFERROR(K2083-J2083-휴게시간-VLOOKUP(A2083,지정휴게시간,2,FALSE),K2083-J2083-휴게시간))</f>
        <v/>
      </c>
      <c r="M2083" s="142" t="str">
        <f>IFERROR(VLOOKUP(Text(A2083,"m월 d일"),양력휴일,2,FALSE),IFERROR(VLOOKUP(Text(B2083,"m월 d일"),음력휴일,2,FALSE),IFERROR(VLOOKUP(A2083,양력지정휴일,2,FALSE), IFERROR(VLOOKUP(B2083,음력지정휴일,2,FALSE), ""))))</f>
        <v/>
      </c>
      <c r="N2083" s="128"/>
      <c r="O2083" s="128" t="str">
        <f>IFERROR(VLOOKUP(N2083,연차지정일수,2,FALSE),"")</f>
        <v/>
      </c>
      <c r="P2083" s="143"/>
      <c r="Q2083" s="2"/>
    </row>
    <row r="2084">
      <c r="A2084" s="129">
        <v>46279.0</v>
      </c>
      <c r="B2084" s="129">
        <v>46238.0</v>
      </c>
      <c r="C2084" s="128">
        <v>2026.0</v>
      </c>
      <c r="D2084" s="128">
        <v>9.0</v>
      </c>
      <c r="E2084" s="128">
        <v>2.0</v>
      </c>
      <c r="F2084" s="128">
        <v>2026.0</v>
      </c>
      <c r="G2084" s="128">
        <v>9.0</v>
      </c>
      <c r="H2084" s="128">
        <v>14.0</v>
      </c>
      <c r="I2084" s="128" t="s">
        <v>83</v>
      </c>
      <c r="J2084" s="99"/>
      <c r="K2084" s="99"/>
      <c r="L2084" s="141" t="str">
        <f>IF(J2084-K2084=0,,IFERROR(K2084-J2084-휴게시간-VLOOKUP(A2084,지정휴게시간,2,FALSE),K2084-J2084-휴게시간))</f>
        <v/>
      </c>
      <c r="M2084" s="142" t="str">
        <f>IFERROR(VLOOKUP(Text(A2084,"m월 d일"),양력휴일,2,FALSE),IFERROR(VLOOKUP(Text(B2084,"m월 d일"),음력휴일,2,FALSE),IFERROR(VLOOKUP(A2084,양력지정휴일,2,FALSE), IFERROR(VLOOKUP(B2084,음력지정휴일,2,FALSE), ""))))</f>
        <v/>
      </c>
      <c r="N2084" s="128"/>
      <c r="O2084" s="128" t="str">
        <f>IFERROR(VLOOKUP(N2084,연차지정일수,2,FALSE),"")</f>
        <v/>
      </c>
      <c r="P2084" s="143"/>
      <c r="Q2084" s="2"/>
    </row>
    <row r="2085">
      <c r="A2085" s="129">
        <v>46280.0</v>
      </c>
      <c r="B2085" s="129">
        <v>46239.0</v>
      </c>
      <c r="C2085" s="128">
        <v>2026.0</v>
      </c>
      <c r="D2085" s="128">
        <v>9.0</v>
      </c>
      <c r="E2085" s="128">
        <v>2.0</v>
      </c>
      <c r="F2085" s="128">
        <v>2026.0</v>
      </c>
      <c r="G2085" s="128">
        <v>9.0</v>
      </c>
      <c r="H2085" s="128">
        <v>15.0</v>
      </c>
      <c r="I2085" s="128" t="s">
        <v>160</v>
      </c>
      <c r="J2085" s="99"/>
      <c r="K2085" s="99"/>
      <c r="L2085" s="141" t="str">
        <f>IF(J2085-K2085=0,,IFERROR(K2085-J2085-휴게시간-VLOOKUP(A2085,지정휴게시간,2,FALSE),K2085-J2085-휴게시간))</f>
        <v/>
      </c>
      <c r="M2085" s="142" t="str">
        <f>IFERROR(VLOOKUP(Text(A2085,"m월 d일"),양력휴일,2,FALSE),IFERROR(VLOOKUP(Text(B2085,"m월 d일"),음력휴일,2,FALSE),IFERROR(VLOOKUP(A2085,양력지정휴일,2,FALSE), IFERROR(VLOOKUP(B2085,음력지정휴일,2,FALSE), ""))))</f>
        <v/>
      </c>
      <c r="N2085" s="128"/>
      <c r="O2085" s="128" t="str">
        <f>IFERROR(VLOOKUP(N2085,연차지정일수,2,FALSE),"")</f>
        <v/>
      </c>
      <c r="P2085" s="143"/>
      <c r="Q2085" s="2"/>
    </row>
    <row r="2086">
      <c r="A2086" s="129">
        <v>46281.0</v>
      </c>
      <c r="B2086" s="129">
        <v>46240.0</v>
      </c>
      <c r="C2086" s="128">
        <v>2026.0</v>
      </c>
      <c r="D2086" s="128">
        <v>9.0</v>
      </c>
      <c r="E2086" s="128">
        <v>2.0</v>
      </c>
      <c r="F2086" s="128">
        <v>2026.0</v>
      </c>
      <c r="G2086" s="128">
        <v>9.0</v>
      </c>
      <c r="H2086" s="128">
        <v>16.0</v>
      </c>
      <c r="I2086" s="128" t="s">
        <v>161</v>
      </c>
      <c r="J2086" s="99"/>
      <c r="K2086" s="99"/>
      <c r="L2086" s="141" t="str">
        <f>IF(J2086-K2086=0,,IFERROR(K2086-J2086-휴게시간-VLOOKUP(A2086,지정휴게시간,2,FALSE),K2086-J2086-휴게시간))</f>
        <v/>
      </c>
      <c r="M2086" s="142" t="str">
        <f>IFERROR(VLOOKUP(Text(A2086,"m월 d일"),양력휴일,2,FALSE),IFERROR(VLOOKUP(Text(B2086,"m월 d일"),음력휴일,2,FALSE),IFERROR(VLOOKUP(A2086,양력지정휴일,2,FALSE), IFERROR(VLOOKUP(B2086,음력지정휴일,2,FALSE), ""))))</f>
        <v/>
      </c>
      <c r="N2086" s="128"/>
      <c r="O2086" s="128" t="str">
        <f>IFERROR(VLOOKUP(N2086,연차지정일수,2,FALSE),"")</f>
        <v/>
      </c>
      <c r="P2086" s="143"/>
      <c r="Q2086" s="2"/>
    </row>
    <row r="2087">
      <c r="A2087" s="129">
        <v>46282.0</v>
      </c>
      <c r="B2087" s="129">
        <v>46241.0</v>
      </c>
      <c r="C2087" s="128">
        <v>2026.0</v>
      </c>
      <c r="D2087" s="128">
        <v>9.0</v>
      </c>
      <c r="E2087" s="128">
        <v>2.0</v>
      </c>
      <c r="F2087" s="128">
        <v>2026.0</v>
      </c>
      <c r="G2087" s="128">
        <v>9.0</v>
      </c>
      <c r="H2087" s="128">
        <v>17.0</v>
      </c>
      <c r="I2087" s="128" t="s">
        <v>162</v>
      </c>
      <c r="J2087" s="99"/>
      <c r="K2087" s="99"/>
      <c r="L2087" s="141" t="str">
        <f>IF(J2087-K2087=0,,IFERROR(K2087-J2087-휴게시간-VLOOKUP(A2087,지정휴게시간,2,FALSE),K2087-J2087-휴게시간))</f>
        <v/>
      </c>
      <c r="M2087" s="142" t="str">
        <f>IFERROR(VLOOKUP(Text(A2087,"m월 d일"),양력휴일,2,FALSE),IFERROR(VLOOKUP(Text(B2087,"m월 d일"),음력휴일,2,FALSE),IFERROR(VLOOKUP(A2087,양력지정휴일,2,FALSE), IFERROR(VLOOKUP(B2087,음력지정휴일,2,FALSE), ""))))</f>
        <v/>
      </c>
      <c r="N2087" s="128"/>
      <c r="O2087" s="128" t="str">
        <f>IFERROR(VLOOKUP(N2087,연차지정일수,2,FALSE),"")</f>
        <v/>
      </c>
      <c r="P2087" s="143"/>
      <c r="Q2087" s="2"/>
    </row>
    <row r="2088">
      <c r="A2088" s="129">
        <v>46283.0</v>
      </c>
      <c r="B2088" s="129">
        <v>46242.0</v>
      </c>
      <c r="C2088" s="128">
        <v>2026.0</v>
      </c>
      <c r="D2088" s="128">
        <v>9.0</v>
      </c>
      <c r="E2088" s="128">
        <v>2.0</v>
      </c>
      <c r="F2088" s="128">
        <v>2026.0</v>
      </c>
      <c r="G2088" s="128">
        <v>9.0</v>
      </c>
      <c r="H2088" s="128">
        <v>18.0</v>
      </c>
      <c r="I2088" s="128" t="s">
        <v>158</v>
      </c>
      <c r="J2088" s="99"/>
      <c r="K2088" s="99"/>
      <c r="L2088" s="141" t="str">
        <f>IF(J2088-K2088=0,,IFERROR(K2088-J2088-휴게시간-VLOOKUP(A2088,지정휴게시간,2,FALSE),K2088-J2088-휴게시간))</f>
        <v/>
      </c>
      <c r="M2088" s="142" t="str">
        <f>IFERROR(VLOOKUP(Text(A2088,"m월 d일"),양력휴일,2,FALSE),IFERROR(VLOOKUP(Text(B2088,"m월 d일"),음력휴일,2,FALSE),IFERROR(VLOOKUP(A2088,양력지정휴일,2,FALSE), IFERROR(VLOOKUP(B2088,음력지정휴일,2,FALSE), ""))))</f>
        <v/>
      </c>
      <c r="N2088" s="128"/>
      <c r="O2088" s="128" t="str">
        <f>IFERROR(VLOOKUP(N2088,연차지정일수,2,FALSE),"")</f>
        <v/>
      </c>
      <c r="P2088" s="143"/>
      <c r="Q2088" s="2"/>
    </row>
    <row r="2089">
      <c r="A2089" s="129">
        <v>46284.0</v>
      </c>
      <c r="B2089" s="129">
        <v>46243.0</v>
      </c>
      <c r="C2089" s="128">
        <v>2026.0</v>
      </c>
      <c r="D2089" s="128">
        <v>9.0</v>
      </c>
      <c r="E2089" s="128">
        <v>2.0</v>
      </c>
      <c r="F2089" s="128">
        <v>2026.0</v>
      </c>
      <c r="G2089" s="128">
        <v>9.0</v>
      </c>
      <c r="H2089" s="128">
        <v>19.0</v>
      </c>
      <c r="I2089" s="128" t="s">
        <v>159</v>
      </c>
      <c r="J2089" s="99"/>
      <c r="K2089" s="99"/>
      <c r="L2089" s="141" t="str">
        <f>IF(J2089-K2089=0,,IFERROR(K2089-J2089-휴게시간-VLOOKUP(A2089,지정휴게시간,2,FALSE),K2089-J2089-휴게시간))</f>
        <v/>
      </c>
      <c r="M2089" s="142" t="str">
        <f>IFERROR(VLOOKUP(Text(A2089,"m월 d일"),양력휴일,2,FALSE),IFERROR(VLOOKUP(Text(B2089,"m월 d일"),음력휴일,2,FALSE),IFERROR(VLOOKUP(A2089,양력지정휴일,2,FALSE), IFERROR(VLOOKUP(B2089,음력지정휴일,2,FALSE), ""))))</f>
        <v/>
      </c>
      <c r="N2089" s="128"/>
      <c r="O2089" s="128" t="str">
        <f>IFERROR(VLOOKUP(N2089,연차지정일수,2,FALSE),"")</f>
        <v/>
      </c>
      <c r="P2089" s="143"/>
      <c r="Q2089" s="2"/>
    </row>
    <row r="2090">
      <c r="A2090" s="129">
        <v>46285.0</v>
      </c>
      <c r="B2090" s="129">
        <v>46244.0</v>
      </c>
      <c r="C2090" s="128">
        <v>2026.0</v>
      </c>
      <c r="D2090" s="128">
        <v>9.0</v>
      </c>
      <c r="E2090" s="128">
        <v>2.0</v>
      </c>
      <c r="F2090" s="128">
        <v>2026.0</v>
      </c>
      <c r="G2090" s="128">
        <v>9.0</v>
      </c>
      <c r="H2090" s="128">
        <v>20.0</v>
      </c>
      <c r="I2090" s="128" t="s">
        <v>156</v>
      </c>
      <c r="J2090" s="99"/>
      <c r="K2090" s="99"/>
      <c r="L2090" s="141" t="str">
        <f>IF(J2090-K2090=0,,IFERROR(K2090-J2090-휴게시간-VLOOKUP(A2090,지정휴게시간,2,FALSE),K2090-J2090-휴게시간))</f>
        <v/>
      </c>
      <c r="M2090" s="142" t="str">
        <f>IFERROR(VLOOKUP(Text(A2090,"m월 d일"),양력휴일,2,FALSE),IFERROR(VLOOKUP(Text(B2090,"m월 d일"),음력휴일,2,FALSE),IFERROR(VLOOKUP(A2090,양력지정휴일,2,FALSE), IFERROR(VLOOKUP(B2090,음력지정휴일,2,FALSE), ""))))</f>
        <v/>
      </c>
      <c r="N2090" s="128"/>
      <c r="O2090" s="128" t="str">
        <f>IFERROR(VLOOKUP(N2090,연차지정일수,2,FALSE),"")</f>
        <v/>
      </c>
      <c r="P2090" s="143"/>
      <c r="Q2090" s="2"/>
    </row>
    <row r="2091">
      <c r="A2091" s="129">
        <v>46286.0</v>
      </c>
      <c r="B2091" s="129">
        <v>46245.0</v>
      </c>
      <c r="C2091" s="128">
        <v>2026.0</v>
      </c>
      <c r="D2091" s="128">
        <v>9.0</v>
      </c>
      <c r="E2091" s="128">
        <v>3.0</v>
      </c>
      <c r="F2091" s="128">
        <v>2026.0</v>
      </c>
      <c r="G2091" s="128">
        <v>9.0</v>
      </c>
      <c r="H2091" s="128">
        <v>21.0</v>
      </c>
      <c r="I2091" s="128" t="s">
        <v>83</v>
      </c>
      <c r="J2091" s="99"/>
      <c r="K2091" s="99"/>
      <c r="L2091" s="141" t="str">
        <f>IF(J2091-K2091=0,,IFERROR(K2091-J2091-휴게시간-VLOOKUP(A2091,지정휴게시간,2,FALSE),K2091-J2091-휴게시간))</f>
        <v/>
      </c>
      <c r="M2091" s="142" t="str">
        <f>IFERROR(VLOOKUP(Text(A2091,"m월 d일"),양력휴일,2,FALSE),IFERROR(VLOOKUP(Text(B2091,"m월 d일"),음력휴일,2,FALSE),IFERROR(VLOOKUP(A2091,양력지정휴일,2,FALSE), IFERROR(VLOOKUP(B2091,음력지정휴일,2,FALSE), ""))))</f>
        <v/>
      </c>
      <c r="N2091" s="128"/>
      <c r="O2091" s="128" t="str">
        <f>IFERROR(VLOOKUP(N2091,연차지정일수,2,FALSE),"")</f>
        <v/>
      </c>
      <c r="P2091" s="143"/>
      <c r="Q2091" s="2"/>
    </row>
    <row r="2092">
      <c r="A2092" s="129">
        <v>46287.0</v>
      </c>
      <c r="B2092" s="129">
        <v>46246.0</v>
      </c>
      <c r="C2092" s="128">
        <v>2026.0</v>
      </c>
      <c r="D2092" s="128">
        <v>9.0</v>
      </c>
      <c r="E2092" s="128">
        <v>3.0</v>
      </c>
      <c r="F2092" s="128">
        <v>2026.0</v>
      </c>
      <c r="G2092" s="128">
        <v>9.0</v>
      </c>
      <c r="H2092" s="128">
        <v>22.0</v>
      </c>
      <c r="I2092" s="128" t="s">
        <v>160</v>
      </c>
      <c r="J2092" s="99"/>
      <c r="K2092" s="99"/>
      <c r="L2092" s="141" t="str">
        <f>IF(J2092-K2092=0,,IFERROR(K2092-J2092-휴게시간-VLOOKUP(A2092,지정휴게시간,2,FALSE),K2092-J2092-휴게시간))</f>
        <v/>
      </c>
      <c r="M2092" s="142" t="str">
        <f>IFERROR(VLOOKUP(Text(A2092,"m월 d일"),양력휴일,2,FALSE),IFERROR(VLOOKUP(Text(B2092,"m월 d일"),음력휴일,2,FALSE),IFERROR(VLOOKUP(A2092,양력지정휴일,2,FALSE), IFERROR(VLOOKUP(B2092,음력지정휴일,2,FALSE), ""))))</f>
        <v/>
      </c>
      <c r="N2092" s="128"/>
      <c r="O2092" s="128" t="str">
        <f>IFERROR(VLOOKUP(N2092,연차지정일수,2,FALSE),"")</f>
        <v/>
      </c>
      <c r="P2092" s="143"/>
      <c r="Q2092" s="2"/>
    </row>
    <row r="2093">
      <c r="A2093" s="129">
        <v>46288.0</v>
      </c>
      <c r="B2093" s="129">
        <v>46247.0</v>
      </c>
      <c r="C2093" s="128">
        <v>2026.0</v>
      </c>
      <c r="D2093" s="128">
        <v>9.0</v>
      </c>
      <c r="E2093" s="128">
        <v>3.0</v>
      </c>
      <c r="F2093" s="128">
        <v>2026.0</v>
      </c>
      <c r="G2093" s="128">
        <v>9.0</v>
      </c>
      <c r="H2093" s="128">
        <v>23.0</v>
      </c>
      <c r="I2093" s="128" t="s">
        <v>161</v>
      </c>
      <c r="J2093" s="99"/>
      <c r="K2093" s="99"/>
      <c r="L2093" s="141" t="str">
        <f>IF(J2093-K2093=0,,IFERROR(K2093-J2093-휴게시간-VLOOKUP(A2093,지정휴게시간,2,FALSE),K2093-J2093-휴게시간))</f>
        <v/>
      </c>
      <c r="M2093" s="142" t="str">
        <f>IFERROR(VLOOKUP(Text(A2093,"m월 d일"),양력휴일,2,FALSE),IFERROR(VLOOKUP(Text(B2093,"m월 d일"),음력휴일,2,FALSE),IFERROR(VLOOKUP(A2093,양력지정휴일,2,FALSE), IFERROR(VLOOKUP(B2093,음력지정휴일,2,FALSE), ""))))</f>
        <v/>
      </c>
      <c r="N2093" s="128"/>
      <c r="O2093" s="128" t="str">
        <f>IFERROR(VLOOKUP(N2093,연차지정일수,2,FALSE),"")</f>
        <v/>
      </c>
      <c r="P2093" s="143"/>
      <c r="Q2093" s="2"/>
    </row>
    <row r="2094">
      <c r="A2094" s="129">
        <v>46289.0</v>
      </c>
      <c r="B2094" s="129">
        <v>46248.0</v>
      </c>
      <c r="C2094" s="128">
        <v>2026.0</v>
      </c>
      <c r="D2094" s="128">
        <v>9.0</v>
      </c>
      <c r="E2094" s="128">
        <v>3.0</v>
      </c>
      <c r="F2094" s="128">
        <v>2026.0</v>
      </c>
      <c r="G2094" s="128">
        <v>9.0</v>
      </c>
      <c r="H2094" s="128">
        <v>24.0</v>
      </c>
      <c r="I2094" s="128" t="s">
        <v>162</v>
      </c>
      <c r="J2094" s="99"/>
      <c r="K2094" s="99"/>
      <c r="L2094" s="141" t="str">
        <f>IF(J2094-K2094=0,,IFERROR(K2094-J2094-휴게시간-VLOOKUP(A2094,지정휴게시간,2,FALSE),K2094-J2094-휴게시간))</f>
        <v/>
      </c>
      <c r="M2094" s="142" t="str">
        <f>IFERROR(VLOOKUP(Text(A2094,"m월 d일"),양력휴일,2,FALSE),IFERROR(VLOOKUP(Text(B2094,"m월 d일"),음력휴일,2,FALSE),IFERROR(VLOOKUP(A2094,양력지정휴일,2,FALSE), IFERROR(VLOOKUP(B2094,음력지정휴일,2,FALSE), ""))))</f>
        <v>추석연휴</v>
      </c>
      <c r="N2094" s="128"/>
      <c r="O2094" s="128" t="str">
        <f>IFERROR(VLOOKUP(N2094,연차지정일수,2,FALSE),"")</f>
        <v/>
      </c>
      <c r="P2094" s="143"/>
      <c r="Q2094" s="2"/>
    </row>
    <row r="2095">
      <c r="A2095" s="129">
        <v>46290.0</v>
      </c>
      <c r="B2095" s="129">
        <v>46249.0</v>
      </c>
      <c r="C2095" s="128">
        <v>2026.0</v>
      </c>
      <c r="D2095" s="128">
        <v>9.0</v>
      </c>
      <c r="E2095" s="128">
        <v>3.0</v>
      </c>
      <c r="F2095" s="128">
        <v>2026.0</v>
      </c>
      <c r="G2095" s="128">
        <v>9.0</v>
      </c>
      <c r="H2095" s="128">
        <v>25.0</v>
      </c>
      <c r="I2095" s="128" t="s">
        <v>158</v>
      </c>
      <c r="J2095" s="99"/>
      <c r="K2095" s="99"/>
      <c r="L2095" s="141" t="str">
        <f>IF(J2095-K2095=0,,IFERROR(K2095-J2095-휴게시간-VLOOKUP(A2095,지정휴게시간,2,FALSE),K2095-J2095-휴게시간))</f>
        <v/>
      </c>
      <c r="M2095" s="142" t="str">
        <f>IFERROR(VLOOKUP(Text(A2095,"m월 d일"),양력휴일,2,FALSE),IFERROR(VLOOKUP(Text(B2095,"m월 d일"),음력휴일,2,FALSE),IFERROR(VLOOKUP(A2095,양력지정휴일,2,FALSE), IFERROR(VLOOKUP(B2095,음력지정휴일,2,FALSE), ""))))</f>
        <v>추석연휴</v>
      </c>
      <c r="N2095" s="128"/>
      <c r="O2095" s="128" t="str">
        <f>IFERROR(VLOOKUP(N2095,연차지정일수,2,FALSE),"")</f>
        <v/>
      </c>
      <c r="P2095" s="143"/>
      <c r="Q2095" s="2"/>
    </row>
    <row r="2096">
      <c r="A2096" s="129">
        <v>46291.0</v>
      </c>
      <c r="B2096" s="129">
        <v>46250.0</v>
      </c>
      <c r="C2096" s="128">
        <v>2026.0</v>
      </c>
      <c r="D2096" s="128">
        <v>9.0</v>
      </c>
      <c r="E2096" s="128">
        <v>3.0</v>
      </c>
      <c r="F2096" s="128">
        <v>2026.0</v>
      </c>
      <c r="G2096" s="128">
        <v>9.0</v>
      </c>
      <c r="H2096" s="128">
        <v>26.0</v>
      </c>
      <c r="I2096" s="128" t="s">
        <v>159</v>
      </c>
      <c r="J2096" s="99"/>
      <c r="K2096" s="99"/>
      <c r="L2096" s="141" t="str">
        <f>IF(J2096-K2096=0,,IFERROR(K2096-J2096-휴게시간-VLOOKUP(A2096,지정휴게시간,2,FALSE),K2096-J2096-휴게시간))</f>
        <v/>
      </c>
      <c r="M2096" s="142" t="str">
        <f>IFERROR(VLOOKUP(Text(A2096,"m월 d일"),양력휴일,2,FALSE),IFERROR(VLOOKUP(Text(B2096,"m월 d일"),음력휴일,2,FALSE),IFERROR(VLOOKUP(A2096,양력지정휴일,2,FALSE), IFERROR(VLOOKUP(B2096,음력지정휴일,2,FALSE), ""))))</f>
        <v>추석연휴</v>
      </c>
      <c r="N2096" s="128"/>
      <c r="O2096" s="128" t="str">
        <f>IFERROR(VLOOKUP(N2096,연차지정일수,2,FALSE),"")</f>
        <v/>
      </c>
      <c r="P2096" s="143"/>
      <c r="Q2096" s="2"/>
    </row>
    <row r="2097">
      <c r="A2097" s="129">
        <v>46292.0</v>
      </c>
      <c r="B2097" s="129">
        <v>46251.0</v>
      </c>
      <c r="C2097" s="128">
        <v>2026.0</v>
      </c>
      <c r="D2097" s="128">
        <v>9.0</v>
      </c>
      <c r="E2097" s="128">
        <v>3.0</v>
      </c>
      <c r="F2097" s="128">
        <v>2026.0</v>
      </c>
      <c r="G2097" s="128">
        <v>9.0</v>
      </c>
      <c r="H2097" s="128">
        <v>27.0</v>
      </c>
      <c r="I2097" s="128" t="s">
        <v>156</v>
      </c>
      <c r="J2097" s="99"/>
      <c r="K2097" s="99"/>
      <c r="L2097" s="141" t="str">
        <f>IF(J2097-K2097=0,,IFERROR(K2097-J2097-휴게시간-VLOOKUP(A2097,지정휴게시간,2,FALSE),K2097-J2097-휴게시간))</f>
        <v/>
      </c>
      <c r="M2097" s="142" t="str">
        <f>IFERROR(VLOOKUP(Text(A2097,"m월 d일"),양력휴일,2,FALSE),IFERROR(VLOOKUP(Text(B2097,"m월 d일"),음력휴일,2,FALSE),IFERROR(VLOOKUP(A2097,양력지정휴일,2,FALSE), IFERROR(VLOOKUP(B2097,음력지정휴일,2,FALSE), ""))))</f>
        <v/>
      </c>
      <c r="N2097" s="128"/>
      <c r="O2097" s="128" t="str">
        <f>IFERROR(VLOOKUP(N2097,연차지정일수,2,FALSE),"")</f>
        <v/>
      </c>
      <c r="P2097" s="143"/>
      <c r="Q2097" s="2"/>
    </row>
    <row r="2098">
      <c r="A2098" s="129">
        <v>46293.0</v>
      </c>
      <c r="B2098" s="129">
        <v>46252.0</v>
      </c>
      <c r="C2098" s="128">
        <v>2026.0</v>
      </c>
      <c r="D2098" s="128">
        <v>9.0</v>
      </c>
      <c r="E2098" s="128">
        <v>4.0</v>
      </c>
      <c r="F2098" s="128">
        <v>2026.0</v>
      </c>
      <c r="G2098" s="128">
        <v>9.0</v>
      </c>
      <c r="H2098" s="128">
        <v>28.0</v>
      </c>
      <c r="I2098" s="128" t="s">
        <v>83</v>
      </c>
      <c r="J2098" s="99"/>
      <c r="K2098" s="99"/>
      <c r="L2098" s="141" t="str">
        <f>IF(J2098-K2098=0,,IFERROR(K2098-J2098-휴게시간-VLOOKUP(A2098,지정휴게시간,2,FALSE),K2098-J2098-휴게시간))</f>
        <v/>
      </c>
      <c r="M2098" s="142" t="str">
        <f>IFERROR(VLOOKUP(Text(A2098,"m월 d일"),양력휴일,2,FALSE),IFERROR(VLOOKUP(Text(B2098,"m월 d일"),음력휴일,2,FALSE),IFERROR(VLOOKUP(A2098,양력지정휴일,2,FALSE), IFERROR(VLOOKUP(B2098,음력지정휴일,2,FALSE), ""))))</f>
        <v/>
      </c>
      <c r="N2098" s="128"/>
      <c r="O2098" s="128" t="str">
        <f>IFERROR(VLOOKUP(N2098,연차지정일수,2,FALSE),"")</f>
        <v/>
      </c>
      <c r="P2098" s="143"/>
      <c r="Q2098" s="2"/>
    </row>
    <row r="2099">
      <c r="A2099" s="129">
        <v>46294.0</v>
      </c>
      <c r="B2099" s="129">
        <v>46253.0</v>
      </c>
      <c r="C2099" s="128">
        <v>2026.0</v>
      </c>
      <c r="D2099" s="128">
        <v>9.0</v>
      </c>
      <c r="E2099" s="128">
        <v>4.0</v>
      </c>
      <c r="F2099" s="128">
        <v>2026.0</v>
      </c>
      <c r="G2099" s="128">
        <v>9.0</v>
      </c>
      <c r="H2099" s="128">
        <v>29.0</v>
      </c>
      <c r="I2099" s="128" t="s">
        <v>160</v>
      </c>
      <c r="J2099" s="99"/>
      <c r="K2099" s="99"/>
      <c r="L2099" s="141" t="str">
        <f>IF(J2099-K2099=0,,IFERROR(K2099-J2099-휴게시간-VLOOKUP(A2099,지정휴게시간,2,FALSE),K2099-J2099-휴게시간))</f>
        <v/>
      </c>
      <c r="M2099" s="142" t="str">
        <f>IFERROR(VLOOKUP(Text(A2099,"m월 d일"),양력휴일,2,FALSE),IFERROR(VLOOKUP(Text(B2099,"m월 d일"),음력휴일,2,FALSE),IFERROR(VLOOKUP(A2099,양력지정휴일,2,FALSE), IFERROR(VLOOKUP(B2099,음력지정휴일,2,FALSE), ""))))</f>
        <v/>
      </c>
      <c r="N2099" s="128"/>
      <c r="O2099" s="128" t="str">
        <f>IFERROR(VLOOKUP(N2099,연차지정일수,2,FALSE),"")</f>
        <v/>
      </c>
      <c r="P2099" s="143"/>
      <c r="Q2099" s="2"/>
    </row>
    <row r="2100">
      <c r="A2100" s="129">
        <v>46295.0</v>
      </c>
      <c r="B2100" s="129">
        <v>46254.0</v>
      </c>
      <c r="C2100" s="128">
        <v>2026.0</v>
      </c>
      <c r="D2100" s="128">
        <v>9.0</v>
      </c>
      <c r="E2100" s="128">
        <v>4.0</v>
      </c>
      <c r="F2100" s="128">
        <v>2026.0</v>
      </c>
      <c r="G2100" s="128">
        <v>9.0</v>
      </c>
      <c r="H2100" s="128">
        <v>30.0</v>
      </c>
      <c r="I2100" s="128" t="s">
        <v>161</v>
      </c>
      <c r="J2100" s="99"/>
      <c r="K2100" s="99"/>
      <c r="L2100" s="141" t="str">
        <f>IF(J2100-K2100=0,,IFERROR(K2100-J2100-휴게시간-VLOOKUP(A2100,지정휴게시간,2,FALSE),K2100-J2100-휴게시간))</f>
        <v/>
      </c>
      <c r="M2100" s="142" t="str">
        <f>IFERROR(VLOOKUP(Text(A2100,"m월 d일"),양력휴일,2,FALSE),IFERROR(VLOOKUP(Text(B2100,"m월 d일"),음력휴일,2,FALSE),IFERROR(VLOOKUP(A2100,양력지정휴일,2,FALSE), IFERROR(VLOOKUP(B2100,음력지정휴일,2,FALSE), ""))))</f>
        <v/>
      </c>
      <c r="N2100" s="128"/>
      <c r="O2100" s="128" t="str">
        <f>IFERROR(VLOOKUP(N2100,연차지정일수,2,FALSE),"")</f>
        <v/>
      </c>
      <c r="P2100" s="143"/>
      <c r="Q2100" s="2"/>
    </row>
    <row r="2101">
      <c r="A2101" s="129">
        <v>46296.0</v>
      </c>
      <c r="B2101" s="129">
        <v>46255.0</v>
      </c>
      <c r="C2101" s="128">
        <v>2026.0</v>
      </c>
      <c r="D2101" s="128">
        <v>9.0</v>
      </c>
      <c r="E2101" s="128">
        <v>4.0</v>
      </c>
      <c r="F2101" s="128">
        <v>2026.0</v>
      </c>
      <c r="G2101" s="128">
        <v>10.0</v>
      </c>
      <c r="H2101" s="128">
        <v>1.0</v>
      </c>
      <c r="I2101" s="128" t="s">
        <v>162</v>
      </c>
      <c r="J2101" s="99"/>
      <c r="K2101" s="99"/>
      <c r="L2101" s="141" t="str">
        <f>IF(J2101-K2101=0,,IFERROR(K2101-J2101-휴게시간-VLOOKUP(A2101,지정휴게시간,2,FALSE),K2101-J2101-휴게시간))</f>
        <v/>
      </c>
      <c r="M2101" s="142" t="str">
        <f>IFERROR(VLOOKUP(Text(A2101,"m월 d일"),양력휴일,2,FALSE),IFERROR(VLOOKUP(Text(B2101,"m월 d일"),음력휴일,2,FALSE),IFERROR(VLOOKUP(A2101,양력지정휴일,2,FALSE), IFERROR(VLOOKUP(B2101,음력지정휴일,2,FALSE), ""))))</f>
        <v/>
      </c>
      <c r="N2101" s="128"/>
      <c r="O2101" s="128" t="str">
        <f>IFERROR(VLOOKUP(N2101,연차지정일수,2,FALSE),"")</f>
        <v/>
      </c>
      <c r="P2101" s="143"/>
      <c r="Q2101" s="2"/>
    </row>
    <row r="2102">
      <c r="A2102" s="129">
        <v>46297.0</v>
      </c>
      <c r="B2102" s="129">
        <v>46256.0</v>
      </c>
      <c r="C2102" s="128">
        <v>2026.0</v>
      </c>
      <c r="D2102" s="128">
        <v>9.0</v>
      </c>
      <c r="E2102" s="128">
        <v>4.0</v>
      </c>
      <c r="F2102" s="128">
        <v>2026.0</v>
      </c>
      <c r="G2102" s="128">
        <v>10.0</v>
      </c>
      <c r="H2102" s="128">
        <v>2.0</v>
      </c>
      <c r="I2102" s="128" t="s">
        <v>158</v>
      </c>
      <c r="J2102" s="99"/>
      <c r="K2102" s="99"/>
      <c r="L2102" s="141" t="str">
        <f>IF(J2102-K2102=0,,IFERROR(K2102-J2102-휴게시간-VLOOKUP(A2102,지정휴게시간,2,FALSE),K2102-J2102-휴게시간))</f>
        <v/>
      </c>
      <c r="M2102" s="142" t="str">
        <f>IFERROR(VLOOKUP(Text(A2102,"m월 d일"),양력휴일,2,FALSE),IFERROR(VLOOKUP(Text(B2102,"m월 d일"),음력휴일,2,FALSE),IFERROR(VLOOKUP(A2102,양력지정휴일,2,FALSE), IFERROR(VLOOKUP(B2102,음력지정휴일,2,FALSE), ""))))</f>
        <v/>
      </c>
      <c r="N2102" s="128"/>
      <c r="O2102" s="128" t="str">
        <f>IFERROR(VLOOKUP(N2102,연차지정일수,2,FALSE),"")</f>
        <v/>
      </c>
      <c r="P2102" s="143"/>
      <c r="Q2102" s="2"/>
    </row>
    <row r="2103">
      <c r="A2103" s="129">
        <v>46298.0</v>
      </c>
      <c r="B2103" s="129">
        <v>46257.0</v>
      </c>
      <c r="C2103" s="128">
        <v>2026.0</v>
      </c>
      <c r="D2103" s="128">
        <v>9.0</v>
      </c>
      <c r="E2103" s="128">
        <v>4.0</v>
      </c>
      <c r="F2103" s="128">
        <v>2026.0</v>
      </c>
      <c r="G2103" s="128">
        <v>10.0</v>
      </c>
      <c r="H2103" s="128">
        <v>3.0</v>
      </c>
      <c r="I2103" s="128" t="s">
        <v>159</v>
      </c>
      <c r="J2103" s="99"/>
      <c r="K2103" s="99"/>
      <c r="L2103" s="141" t="str">
        <f>IF(J2103-K2103=0,,IFERROR(K2103-J2103-휴게시간-VLOOKUP(A2103,지정휴게시간,2,FALSE),K2103-J2103-휴게시간))</f>
        <v/>
      </c>
      <c r="M2103" s="142" t="str">
        <f>IFERROR(VLOOKUP(Text(A2103,"m월 d일"),양력휴일,2,FALSE),IFERROR(VLOOKUP(Text(B2103,"m월 d일"),음력휴일,2,FALSE),IFERROR(VLOOKUP(A2103,양력지정휴일,2,FALSE), IFERROR(VLOOKUP(B2103,음력지정휴일,2,FALSE), ""))))</f>
        <v>개천절</v>
      </c>
      <c r="N2103" s="128"/>
      <c r="O2103" s="128" t="str">
        <f>IFERROR(VLOOKUP(N2103,연차지정일수,2,FALSE),"")</f>
        <v/>
      </c>
      <c r="P2103" s="143"/>
      <c r="Q2103" s="2"/>
    </row>
    <row r="2104">
      <c r="A2104" s="129">
        <v>46299.0</v>
      </c>
      <c r="B2104" s="129">
        <v>46258.0</v>
      </c>
      <c r="C2104" s="128">
        <v>2026.0</v>
      </c>
      <c r="D2104" s="128">
        <v>9.0</v>
      </c>
      <c r="E2104" s="128">
        <v>4.0</v>
      </c>
      <c r="F2104" s="128">
        <v>2026.0</v>
      </c>
      <c r="G2104" s="128">
        <v>10.0</v>
      </c>
      <c r="H2104" s="128">
        <v>4.0</v>
      </c>
      <c r="I2104" s="128" t="s">
        <v>156</v>
      </c>
      <c r="J2104" s="99"/>
      <c r="K2104" s="99"/>
      <c r="L2104" s="141" t="str">
        <f>IF(J2104-K2104=0,,IFERROR(K2104-J2104-휴게시간-VLOOKUP(A2104,지정휴게시간,2,FALSE),K2104-J2104-휴게시간))</f>
        <v/>
      </c>
      <c r="M2104" s="142" t="str">
        <f>IFERROR(VLOOKUP(Text(A2104,"m월 d일"),양력휴일,2,FALSE),IFERROR(VLOOKUP(Text(B2104,"m월 d일"),음력휴일,2,FALSE),IFERROR(VLOOKUP(A2104,양력지정휴일,2,FALSE), IFERROR(VLOOKUP(B2104,음력지정휴일,2,FALSE), ""))))</f>
        <v/>
      </c>
      <c r="N2104" s="128"/>
      <c r="O2104" s="128" t="str">
        <f>IFERROR(VLOOKUP(N2104,연차지정일수,2,FALSE),"")</f>
        <v/>
      </c>
      <c r="P2104" s="143"/>
      <c r="Q2104" s="2"/>
    </row>
    <row r="2105">
      <c r="A2105" s="129">
        <v>46300.0</v>
      </c>
      <c r="B2105" s="129">
        <v>46259.0</v>
      </c>
      <c r="C2105" s="128">
        <v>2026.0</v>
      </c>
      <c r="D2105" s="128">
        <v>10.0</v>
      </c>
      <c r="E2105" s="128">
        <v>1.0</v>
      </c>
      <c r="F2105" s="128">
        <v>2026.0</v>
      </c>
      <c r="G2105" s="128">
        <v>10.0</v>
      </c>
      <c r="H2105" s="128">
        <v>5.0</v>
      </c>
      <c r="I2105" s="128" t="s">
        <v>83</v>
      </c>
      <c r="J2105" s="99"/>
      <c r="K2105" s="99"/>
      <c r="L2105" s="141" t="str">
        <f>IF(J2105-K2105=0,,IFERROR(K2105-J2105-휴게시간-VLOOKUP(A2105,지정휴게시간,2,FALSE),K2105-J2105-휴게시간))</f>
        <v/>
      </c>
      <c r="M2105" s="142" t="str">
        <f>IFERROR(VLOOKUP(Text(A2105,"m월 d일"),양력휴일,2,FALSE),IFERROR(VLOOKUP(Text(B2105,"m월 d일"),음력휴일,2,FALSE),IFERROR(VLOOKUP(A2105,양력지정휴일,2,FALSE), IFERROR(VLOOKUP(B2105,음력지정휴일,2,FALSE), ""))))</f>
        <v/>
      </c>
      <c r="N2105" s="128"/>
      <c r="O2105" s="128" t="str">
        <f>IFERROR(VLOOKUP(N2105,연차지정일수,2,FALSE),"")</f>
        <v/>
      </c>
      <c r="P2105" s="143"/>
      <c r="Q2105" s="2"/>
    </row>
    <row r="2106">
      <c r="A2106" s="129">
        <v>46301.0</v>
      </c>
      <c r="B2106" s="129">
        <v>46260.0</v>
      </c>
      <c r="C2106" s="128">
        <v>2026.0</v>
      </c>
      <c r="D2106" s="128">
        <v>10.0</v>
      </c>
      <c r="E2106" s="128">
        <v>1.0</v>
      </c>
      <c r="F2106" s="128">
        <v>2026.0</v>
      </c>
      <c r="G2106" s="128">
        <v>10.0</v>
      </c>
      <c r="H2106" s="128">
        <v>6.0</v>
      </c>
      <c r="I2106" s="128" t="s">
        <v>160</v>
      </c>
      <c r="J2106" s="99"/>
      <c r="K2106" s="99"/>
      <c r="L2106" s="141" t="str">
        <f>IF(J2106-K2106=0,,IFERROR(K2106-J2106-휴게시간-VLOOKUP(A2106,지정휴게시간,2,FALSE),K2106-J2106-휴게시간))</f>
        <v/>
      </c>
      <c r="M2106" s="142" t="str">
        <f>IFERROR(VLOOKUP(Text(A2106,"m월 d일"),양력휴일,2,FALSE),IFERROR(VLOOKUP(Text(B2106,"m월 d일"),음력휴일,2,FALSE),IFERROR(VLOOKUP(A2106,양력지정휴일,2,FALSE), IFERROR(VLOOKUP(B2106,음력지정휴일,2,FALSE), ""))))</f>
        <v/>
      </c>
      <c r="N2106" s="128"/>
      <c r="O2106" s="128" t="str">
        <f>IFERROR(VLOOKUP(N2106,연차지정일수,2,FALSE),"")</f>
        <v/>
      </c>
      <c r="P2106" s="143"/>
      <c r="Q2106" s="2"/>
    </row>
    <row r="2107">
      <c r="A2107" s="129">
        <v>46302.0</v>
      </c>
      <c r="B2107" s="129">
        <v>46261.0</v>
      </c>
      <c r="C2107" s="128">
        <v>2026.0</v>
      </c>
      <c r="D2107" s="128">
        <v>10.0</v>
      </c>
      <c r="E2107" s="128">
        <v>1.0</v>
      </c>
      <c r="F2107" s="128">
        <v>2026.0</v>
      </c>
      <c r="G2107" s="128">
        <v>10.0</v>
      </c>
      <c r="H2107" s="128">
        <v>7.0</v>
      </c>
      <c r="I2107" s="128" t="s">
        <v>161</v>
      </c>
      <c r="J2107" s="99"/>
      <c r="K2107" s="99"/>
      <c r="L2107" s="141" t="str">
        <f>IF(J2107-K2107=0,,IFERROR(K2107-J2107-휴게시간-VLOOKUP(A2107,지정휴게시간,2,FALSE),K2107-J2107-휴게시간))</f>
        <v/>
      </c>
      <c r="M2107" s="142" t="str">
        <f>IFERROR(VLOOKUP(Text(A2107,"m월 d일"),양력휴일,2,FALSE),IFERROR(VLOOKUP(Text(B2107,"m월 d일"),음력휴일,2,FALSE),IFERROR(VLOOKUP(A2107,양력지정휴일,2,FALSE), IFERROR(VLOOKUP(B2107,음력지정휴일,2,FALSE), ""))))</f>
        <v/>
      </c>
      <c r="N2107" s="128"/>
      <c r="O2107" s="128" t="str">
        <f>IFERROR(VLOOKUP(N2107,연차지정일수,2,FALSE),"")</f>
        <v/>
      </c>
      <c r="P2107" s="143"/>
      <c r="Q2107" s="2"/>
    </row>
    <row r="2108">
      <c r="A2108" s="129">
        <v>46303.0</v>
      </c>
      <c r="B2108" s="129">
        <v>46262.0</v>
      </c>
      <c r="C2108" s="128">
        <v>2026.0</v>
      </c>
      <c r="D2108" s="128">
        <v>10.0</v>
      </c>
      <c r="E2108" s="128">
        <v>1.0</v>
      </c>
      <c r="F2108" s="128">
        <v>2026.0</v>
      </c>
      <c r="G2108" s="128">
        <v>10.0</v>
      </c>
      <c r="H2108" s="128">
        <v>8.0</v>
      </c>
      <c r="I2108" s="128" t="s">
        <v>162</v>
      </c>
      <c r="J2108" s="99"/>
      <c r="K2108" s="99"/>
      <c r="L2108" s="141" t="str">
        <f>IF(J2108-K2108=0,,IFERROR(K2108-J2108-휴게시간-VLOOKUP(A2108,지정휴게시간,2,FALSE),K2108-J2108-휴게시간))</f>
        <v/>
      </c>
      <c r="M2108" s="142" t="str">
        <f>IFERROR(VLOOKUP(Text(A2108,"m월 d일"),양력휴일,2,FALSE),IFERROR(VLOOKUP(Text(B2108,"m월 d일"),음력휴일,2,FALSE),IFERROR(VLOOKUP(A2108,양력지정휴일,2,FALSE), IFERROR(VLOOKUP(B2108,음력지정휴일,2,FALSE), ""))))</f>
        <v/>
      </c>
      <c r="N2108" s="128"/>
      <c r="O2108" s="128" t="str">
        <f>IFERROR(VLOOKUP(N2108,연차지정일수,2,FALSE),"")</f>
        <v/>
      </c>
      <c r="P2108" s="143"/>
      <c r="Q2108" s="2"/>
    </row>
    <row r="2109">
      <c r="A2109" s="129">
        <v>46304.0</v>
      </c>
      <c r="B2109" s="129">
        <v>46263.0</v>
      </c>
      <c r="C2109" s="128">
        <v>2026.0</v>
      </c>
      <c r="D2109" s="128">
        <v>10.0</v>
      </c>
      <c r="E2109" s="128">
        <v>1.0</v>
      </c>
      <c r="F2109" s="128">
        <v>2026.0</v>
      </c>
      <c r="G2109" s="128">
        <v>10.0</v>
      </c>
      <c r="H2109" s="128">
        <v>9.0</v>
      </c>
      <c r="I2109" s="128" t="s">
        <v>158</v>
      </c>
      <c r="J2109" s="99"/>
      <c r="K2109" s="99"/>
      <c r="L2109" s="141" t="str">
        <f>IF(J2109-K2109=0,,IFERROR(K2109-J2109-휴게시간-VLOOKUP(A2109,지정휴게시간,2,FALSE),K2109-J2109-휴게시간))</f>
        <v/>
      </c>
      <c r="M2109" s="142" t="str">
        <f>IFERROR(VLOOKUP(Text(A2109,"m월 d일"),양력휴일,2,FALSE),IFERROR(VLOOKUP(Text(B2109,"m월 d일"),음력휴일,2,FALSE),IFERROR(VLOOKUP(A2109,양력지정휴일,2,FALSE), IFERROR(VLOOKUP(B2109,음력지정휴일,2,FALSE), ""))))</f>
        <v>한글날</v>
      </c>
      <c r="N2109" s="128"/>
      <c r="O2109" s="128" t="str">
        <f>IFERROR(VLOOKUP(N2109,연차지정일수,2,FALSE),"")</f>
        <v/>
      </c>
      <c r="P2109" s="143"/>
      <c r="Q2109" s="2"/>
    </row>
    <row r="2110">
      <c r="A2110" s="129">
        <v>46305.0</v>
      </c>
      <c r="B2110" s="129">
        <v>46264.0</v>
      </c>
      <c r="C2110" s="128">
        <v>2026.0</v>
      </c>
      <c r="D2110" s="128">
        <v>10.0</v>
      </c>
      <c r="E2110" s="128">
        <v>1.0</v>
      </c>
      <c r="F2110" s="128">
        <v>2026.0</v>
      </c>
      <c r="G2110" s="128">
        <v>10.0</v>
      </c>
      <c r="H2110" s="128">
        <v>10.0</v>
      </c>
      <c r="I2110" s="128" t="s">
        <v>159</v>
      </c>
      <c r="J2110" s="99"/>
      <c r="K2110" s="99"/>
      <c r="L2110" s="141" t="str">
        <f>IF(J2110-K2110=0,,IFERROR(K2110-J2110-휴게시간-VLOOKUP(A2110,지정휴게시간,2,FALSE),K2110-J2110-휴게시간))</f>
        <v/>
      </c>
      <c r="M2110" s="142" t="str">
        <f>IFERROR(VLOOKUP(Text(A2110,"m월 d일"),양력휴일,2,FALSE),IFERROR(VLOOKUP(Text(B2110,"m월 d일"),음력휴일,2,FALSE),IFERROR(VLOOKUP(A2110,양력지정휴일,2,FALSE), IFERROR(VLOOKUP(B2110,음력지정휴일,2,FALSE), ""))))</f>
        <v/>
      </c>
      <c r="N2110" s="128"/>
      <c r="O2110" s="128" t="str">
        <f>IFERROR(VLOOKUP(N2110,연차지정일수,2,FALSE),"")</f>
        <v/>
      </c>
      <c r="P2110" s="143"/>
      <c r="Q2110" s="2"/>
    </row>
    <row r="2111">
      <c r="A2111" s="129">
        <v>46306.0</v>
      </c>
      <c r="B2111" s="129">
        <v>46266.0</v>
      </c>
      <c r="C2111" s="128">
        <v>2026.0</v>
      </c>
      <c r="D2111" s="128">
        <v>10.0</v>
      </c>
      <c r="E2111" s="128">
        <v>1.0</v>
      </c>
      <c r="F2111" s="128">
        <v>2026.0</v>
      </c>
      <c r="G2111" s="128">
        <v>10.0</v>
      </c>
      <c r="H2111" s="128">
        <v>11.0</v>
      </c>
      <c r="I2111" s="128" t="s">
        <v>156</v>
      </c>
      <c r="J2111" s="99"/>
      <c r="K2111" s="99"/>
      <c r="L2111" s="141" t="str">
        <f>IF(J2111-K2111=0,,IFERROR(K2111-J2111-휴게시간-VLOOKUP(A2111,지정휴게시간,2,FALSE),K2111-J2111-휴게시간))</f>
        <v/>
      </c>
      <c r="M2111" s="142" t="str">
        <f>IFERROR(VLOOKUP(Text(A2111,"m월 d일"),양력휴일,2,FALSE),IFERROR(VLOOKUP(Text(B2111,"m월 d일"),음력휴일,2,FALSE),IFERROR(VLOOKUP(A2111,양력지정휴일,2,FALSE), IFERROR(VLOOKUP(B2111,음력지정휴일,2,FALSE), ""))))</f>
        <v/>
      </c>
      <c r="N2111" s="128"/>
      <c r="O2111" s="128" t="str">
        <f>IFERROR(VLOOKUP(N2111,연차지정일수,2,FALSE),"")</f>
        <v/>
      </c>
      <c r="P2111" s="143"/>
      <c r="Q2111" s="2"/>
    </row>
    <row r="2112">
      <c r="A2112" s="129">
        <v>46307.0</v>
      </c>
      <c r="B2112" s="129">
        <v>46267.0</v>
      </c>
      <c r="C2112" s="128">
        <v>2026.0</v>
      </c>
      <c r="D2112" s="128">
        <v>10.0</v>
      </c>
      <c r="E2112" s="128">
        <v>2.0</v>
      </c>
      <c r="F2112" s="128">
        <v>2026.0</v>
      </c>
      <c r="G2112" s="128">
        <v>10.0</v>
      </c>
      <c r="H2112" s="128">
        <v>12.0</v>
      </c>
      <c r="I2112" s="128" t="s">
        <v>83</v>
      </c>
      <c r="J2112" s="99"/>
      <c r="K2112" s="99"/>
      <c r="L2112" s="141" t="str">
        <f>IF(J2112-K2112=0,,IFERROR(K2112-J2112-휴게시간-VLOOKUP(A2112,지정휴게시간,2,FALSE),K2112-J2112-휴게시간))</f>
        <v/>
      </c>
      <c r="M2112" s="142" t="str">
        <f>IFERROR(VLOOKUP(Text(A2112,"m월 d일"),양력휴일,2,FALSE),IFERROR(VLOOKUP(Text(B2112,"m월 d일"),음력휴일,2,FALSE),IFERROR(VLOOKUP(A2112,양력지정휴일,2,FALSE), IFERROR(VLOOKUP(B2112,음력지정휴일,2,FALSE), ""))))</f>
        <v/>
      </c>
      <c r="N2112" s="128"/>
      <c r="O2112" s="128" t="str">
        <f>IFERROR(VLOOKUP(N2112,연차지정일수,2,FALSE),"")</f>
        <v/>
      </c>
      <c r="P2112" s="143"/>
      <c r="Q2112" s="2"/>
    </row>
    <row r="2113">
      <c r="A2113" s="129">
        <v>46308.0</v>
      </c>
      <c r="B2113" s="129">
        <v>46268.0</v>
      </c>
      <c r="C2113" s="128">
        <v>2026.0</v>
      </c>
      <c r="D2113" s="128">
        <v>10.0</v>
      </c>
      <c r="E2113" s="128">
        <v>2.0</v>
      </c>
      <c r="F2113" s="128">
        <v>2026.0</v>
      </c>
      <c r="G2113" s="128">
        <v>10.0</v>
      </c>
      <c r="H2113" s="128">
        <v>13.0</v>
      </c>
      <c r="I2113" s="128" t="s">
        <v>160</v>
      </c>
      <c r="J2113" s="99"/>
      <c r="K2113" s="99"/>
      <c r="L2113" s="141" t="str">
        <f>IF(J2113-K2113=0,,IFERROR(K2113-J2113-휴게시간-VLOOKUP(A2113,지정휴게시간,2,FALSE),K2113-J2113-휴게시간))</f>
        <v/>
      </c>
      <c r="M2113" s="142" t="str">
        <f>IFERROR(VLOOKUP(Text(A2113,"m월 d일"),양력휴일,2,FALSE),IFERROR(VLOOKUP(Text(B2113,"m월 d일"),음력휴일,2,FALSE),IFERROR(VLOOKUP(A2113,양력지정휴일,2,FALSE), IFERROR(VLOOKUP(B2113,음력지정휴일,2,FALSE), ""))))</f>
        <v/>
      </c>
      <c r="N2113" s="128"/>
      <c r="O2113" s="128" t="str">
        <f>IFERROR(VLOOKUP(N2113,연차지정일수,2,FALSE),"")</f>
        <v/>
      </c>
      <c r="P2113" s="143"/>
      <c r="Q2113" s="2"/>
    </row>
    <row r="2114">
      <c r="A2114" s="129">
        <v>46309.0</v>
      </c>
      <c r="B2114" s="129">
        <v>46269.0</v>
      </c>
      <c r="C2114" s="128">
        <v>2026.0</v>
      </c>
      <c r="D2114" s="128">
        <v>10.0</v>
      </c>
      <c r="E2114" s="128">
        <v>2.0</v>
      </c>
      <c r="F2114" s="128">
        <v>2026.0</v>
      </c>
      <c r="G2114" s="128">
        <v>10.0</v>
      </c>
      <c r="H2114" s="128">
        <v>14.0</v>
      </c>
      <c r="I2114" s="128" t="s">
        <v>161</v>
      </c>
      <c r="J2114" s="99"/>
      <c r="K2114" s="99"/>
      <c r="L2114" s="141" t="str">
        <f>IF(J2114-K2114=0,,IFERROR(K2114-J2114-휴게시간-VLOOKUP(A2114,지정휴게시간,2,FALSE),K2114-J2114-휴게시간))</f>
        <v/>
      </c>
      <c r="M2114" s="142" t="str">
        <f>IFERROR(VLOOKUP(Text(A2114,"m월 d일"),양력휴일,2,FALSE),IFERROR(VLOOKUP(Text(B2114,"m월 d일"),음력휴일,2,FALSE),IFERROR(VLOOKUP(A2114,양력지정휴일,2,FALSE), IFERROR(VLOOKUP(B2114,음력지정휴일,2,FALSE), ""))))</f>
        <v/>
      </c>
      <c r="N2114" s="128"/>
      <c r="O2114" s="128" t="str">
        <f>IFERROR(VLOOKUP(N2114,연차지정일수,2,FALSE),"")</f>
        <v/>
      </c>
      <c r="P2114" s="143"/>
      <c r="Q2114" s="2"/>
    </row>
    <row r="2115">
      <c r="A2115" s="129">
        <v>46310.0</v>
      </c>
      <c r="B2115" s="129">
        <v>46270.0</v>
      </c>
      <c r="C2115" s="128">
        <v>2026.0</v>
      </c>
      <c r="D2115" s="128">
        <v>10.0</v>
      </c>
      <c r="E2115" s="128">
        <v>2.0</v>
      </c>
      <c r="F2115" s="128">
        <v>2026.0</v>
      </c>
      <c r="G2115" s="128">
        <v>10.0</v>
      </c>
      <c r="H2115" s="128">
        <v>15.0</v>
      </c>
      <c r="I2115" s="128" t="s">
        <v>162</v>
      </c>
      <c r="J2115" s="99"/>
      <c r="K2115" s="99"/>
      <c r="L2115" s="141" t="str">
        <f>IF(J2115-K2115=0,,IFERROR(K2115-J2115-휴게시간-VLOOKUP(A2115,지정휴게시간,2,FALSE),K2115-J2115-휴게시간))</f>
        <v/>
      </c>
      <c r="M2115" s="142" t="str">
        <f>IFERROR(VLOOKUP(Text(A2115,"m월 d일"),양력휴일,2,FALSE),IFERROR(VLOOKUP(Text(B2115,"m월 d일"),음력휴일,2,FALSE),IFERROR(VLOOKUP(A2115,양력지정휴일,2,FALSE), IFERROR(VLOOKUP(B2115,음력지정휴일,2,FALSE), ""))))</f>
        <v/>
      </c>
      <c r="N2115" s="128"/>
      <c r="O2115" s="128" t="str">
        <f>IFERROR(VLOOKUP(N2115,연차지정일수,2,FALSE),"")</f>
        <v/>
      </c>
      <c r="P2115" s="143"/>
      <c r="Q2115" s="2"/>
    </row>
    <row r="2116">
      <c r="A2116" s="129">
        <v>46311.0</v>
      </c>
      <c r="B2116" s="129">
        <v>46271.0</v>
      </c>
      <c r="C2116" s="128">
        <v>2026.0</v>
      </c>
      <c r="D2116" s="128">
        <v>10.0</v>
      </c>
      <c r="E2116" s="128">
        <v>2.0</v>
      </c>
      <c r="F2116" s="128">
        <v>2026.0</v>
      </c>
      <c r="G2116" s="128">
        <v>10.0</v>
      </c>
      <c r="H2116" s="128">
        <v>16.0</v>
      </c>
      <c r="I2116" s="128" t="s">
        <v>158</v>
      </c>
      <c r="J2116" s="99"/>
      <c r="K2116" s="99"/>
      <c r="L2116" s="141" t="str">
        <f>IF(J2116-K2116=0,,IFERROR(K2116-J2116-휴게시간-VLOOKUP(A2116,지정휴게시간,2,FALSE),K2116-J2116-휴게시간))</f>
        <v/>
      </c>
      <c r="M2116" s="142" t="str">
        <f>IFERROR(VLOOKUP(Text(A2116,"m월 d일"),양력휴일,2,FALSE),IFERROR(VLOOKUP(Text(B2116,"m월 d일"),음력휴일,2,FALSE),IFERROR(VLOOKUP(A2116,양력지정휴일,2,FALSE), IFERROR(VLOOKUP(B2116,음력지정휴일,2,FALSE), ""))))</f>
        <v/>
      </c>
      <c r="N2116" s="128"/>
      <c r="O2116" s="128" t="str">
        <f>IFERROR(VLOOKUP(N2116,연차지정일수,2,FALSE),"")</f>
        <v/>
      </c>
      <c r="P2116" s="143"/>
      <c r="Q2116" s="2"/>
    </row>
    <row r="2117">
      <c r="A2117" s="129">
        <v>46312.0</v>
      </c>
      <c r="B2117" s="129">
        <v>46272.0</v>
      </c>
      <c r="C2117" s="128">
        <v>2026.0</v>
      </c>
      <c r="D2117" s="128">
        <v>10.0</v>
      </c>
      <c r="E2117" s="128">
        <v>2.0</v>
      </c>
      <c r="F2117" s="128">
        <v>2026.0</v>
      </c>
      <c r="G2117" s="128">
        <v>10.0</v>
      </c>
      <c r="H2117" s="128">
        <v>17.0</v>
      </c>
      <c r="I2117" s="128" t="s">
        <v>159</v>
      </c>
      <c r="J2117" s="99"/>
      <c r="K2117" s="99"/>
      <c r="L2117" s="141" t="str">
        <f>IF(J2117-K2117=0,,IFERROR(K2117-J2117-휴게시간-VLOOKUP(A2117,지정휴게시간,2,FALSE),K2117-J2117-휴게시간))</f>
        <v/>
      </c>
      <c r="M2117" s="142" t="str">
        <f>IFERROR(VLOOKUP(Text(A2117,"m월 d일"),양력휴일,2,FALSE),IFERROR(VLOOKUP(Text(B2117,"m월 d일"),음력휴일,2,FALSE),IFERROR(VLOOKUP(A2117,양력지정휴일,2,FALSE), IFERROR(VLOOKUP(B2117,음력지정휴일,2,FALSE), ""))))</f>
        <v/>
      </c>
      <c r="N2117" s="128"/>
      <c r="O2117" s="128" t="str">
        <f>IFERROR(VLOOKUP(N2117,연차지정일수,2,FALSE),"")</f>
        <v/>
      </c>
      <c r="P2117" s="143"/>
      <c r="Q2117" s="2"/>
    </row>
    <row r="2118">
      <c r="A2118" s="129">
        <v>46313.0</v>
      </c>
      <c r="B2118" s="129">
        <v>46273.0</v>
      </c>
      <c r="C2118" s="128">
        <v>2026.0</v>
      </c>
      <c r="D2118" s="128">
        <v>10.0</v>
      </c>
      <c r="E2118" s="128">
        <v>2.0</v>
      </c>
      <c r="F2118" s="128">
        <v>2026.0</v>
      </c>
      <c r="G2118" s="128">
        <v>10.0</v>
      </c>
      <c r="H2118" s="128">
        <v>18.0</v>
      </c>
      <c r="I2118" s="128" t="s">
        <v>156</v>
      </c>
      <c r="J2118" s="99"/>
      <c r="K2118" s="99"/>
      <c r="L2118" s="141" t="str">
        <f>IF(J2118-K2118=0,,IFERROR(K2118-J2118-휴게시간-VLOOKUP(A2118,지정휴게시간,2,FALSE),K2118-J2118-휴게시간))</f>
        <v/>
      </c>
      <c r="M2118" s="142" t="str">
        <f>IFERROR(VLOOKUP(Text(A2118,"m월 d일"),양력휴일,2,FALSE),IFERROR(VLOOKUP(Text(B2118,"m월 d일"),음력휴일,2,FALSE),IFERROR(VLOOKUP(A2118,양력지정휴일,2,FALSE), IFERROR(VLOOKUP(B2118,음력지정휴일,2,FALSE), ""))))</f>
        <v/>
      </c>
      <c r="N2118" s="128"/>
      <c r="O2118" s="128" t="str">
        <f>IFERROR(VLOOKUP(N2118,연차지정일수,2,FALSE),"")</f>
        <v/>
      </c>
      <c r="P2118" s="143"/>
      <c r="Q2118" s="2"/>
    </row>
    <row r="2119">
      <c r="A2119" s="129">
        <v>46314.0</v>
      </c>
      <c r="B2119" s="129">
        <v>46274.0</v>
      </c>
      <c r="C2119" s="128">
        <v>2026.0</v>
      </c>
      <c r="D2119" s="128">
        <v>10.0</v>
      </c>
      <c r="E2119" s="128">
        <v>3.0</v>
      </c>
      <c r="F2119" s="128">
        <v>2026.0</v>
      </c>
      <c r="G2119" s="128">
        <v>10.0</v>
      </c>
      <c r="H2119" s="128">
        <v>19.0</v>
      </c>
      <c r="I2119" s="128" t="s">
        <v>83</v>
      </c>
      <c r="J2119" s="99"/>
      <c r="K2119" s="99"/>
      <c r="L2119" s="141" t="str">
        <f>IF(J2119-K2119=0,,IFERROR(K2119-J2119-휴게시간-VLOOKUP(A2119,지정휴게시간,2,FALSE),K2119-J2119-휴게시간))</f>
        <v/>
      </c>
      <c r="M2119" s="142" t="str">
        <f>IFERROR(VLOOKUP(Text(A2119,"m월 d일"),양력휴일,2,FALSE),IFERROR(VLOOKUP(Text(B2119,"m월 d일"),음력휴일,2,FALSE),IFERROR(VLOOKUP(A2119,양력지정휴일,2,FALSE), IFERROR(VLOOKUP(B2119,음력지정휴일,2,FALSE), ""))))</f>
        <v/>
      </c>
      <c r="N2119" s="128"/>
      <c r="O2119" s="128" t="str">
        <f>IFERROR(VLOOKUP(N2119,연차지정일수,2,FALSE),"")</f>
        <v/>
      </c>
      <c r="P2119" s="143"/>
      <c r="Q2119" s="2"/>
    </row>
    <row r="2120">
      <c r="A2120" s="129">
        <v>46315.0</v>
      </c>
      <c r="B2120" s="129">
        <v>46275.0</v>
      </c>
      <c r="C2120" s="128">
        <v>2026.0</v>
      </c>
      <c r="D2120" s="128">
        <v>10.0</v>
      </c>
      <c r="E2120" s="128">
        <v>3.0</v>
      </c>
      <c r="F2120" s="128">
        <v>2026.0</v>
      </c>
      <c r="G2120" s="128">
        <v>10.0</v>
      </c>
      <c r="H2120" s="128">
        <v>20.0</v>
      </c>
      <c r="I2120" s="128" t="s">
        <v>160</v>
      </c>
      <c r="J2120" s="99"/>
      <c r="K2120" s="99"/>
      <c r="L2120" s="141" t="str">
        <f>IF(J2120-K2120=0,,IFERROR(K2120-J2120-휴게시간-VLOOKUP(A2120,지정휴게시간,2,FALSE),K2120-J2120-휴게시간))</f>
        <v/>
      </c>
      <c r="M2120" s="142" t="str">
        <f>IFERROR(VLOOKUP(Text(A2120,"m월 d일"),양력휴일,2,FALSE),IFERROR(VLOOKUP(Text(B2120,"m월 d일"),음력휴일,2,FALSE),IFERROR(VLOOKUP(A2120,양력지정휴일,2,FALSE), IFERROR(VLOOKUP(B2120,음력지정휴일,2,FALSE), ""))))</f>
        <v/>
      </c>
      <c r="N2120" s="128"/>
      <c r="O2120" s="128" t="str">
        <f>IFERROR(VLOOKUP(N2120,연차지정일수,2,FALSE),"")</f>
        <v/>
      </c>
      <c r="P2120" s="143"/>
      <c r="Q2120" s="2"/>
    </row>
    <row r="2121">
      <c r="A2121" s="129">
        <v>46316.0</v>
      </c>
      <c r="B2121" s="129">
        <v>46276.0</v>
      </c>
      <c r="C2121" s="128">
        <v>2026.0</v>
      </c>
      <c r="D2121" s="128">
        <v>10.0</v>
      </c>
      <c r="E2121" s="128">
        <v>3.0</v>
      </c>
      <c r="F2121" s="128">
        <v>2026.0</v>
      </c>
      <c r="G2121" s="128">
        <v>10.0</v>
      </c>
      <c r="H2121" s="128">
        <v>21.0</v>
      </c>
      <c r="I2121" s="128" t="s">
        <v>161</v>
      </c>
      <c r="J2121" s="99"/>
      <c r="K2121" s="99"/>
      <c r="L2121" s="141" t="str">
        <f>IF(J2121-K2121=0,,IFERROR(K2121-J2121-휴게시간-VLOOKUP(A2121,지정휴게시간,2,FALSE),K2121-J2121-휴게시간))</f>
        <v/>
      </c>
      <c r="M2121" s="142" t="str">
        <f>IFERROR(VLOOKUP(Text(A2121,"m월 d일"),양력휴일,2,FALSE),IFERROR(VLOOKUP(Text(B2121,"m월 d일"),음력휴일,2,FALSE),IFERROR(VLOOKUP(A2121,양력지정휴일,2,FALSE), IFERROR(VLOOKUP(B2121,음력지정휴일,2,FALSE), ""))))</f>
        <v/>
      </c>
      <c r="N2121" s="128"/>
      <c r="O2121" s="128" t="str">
        <f>IFERROR(VLOOKUP(N2121,연차지정일수,2,FALSE),"")</f>
        <v/>
      </c>
      <c r="P2121" s="143"/>
      <c r="Q2121" s="2"/>
    </row>
    <row r="2122">
      <c r="A2122" s="129">
        <v>46317.0</v>
      </c>
      <c r="B2122" s="129">
        <v>46277.0</v>
      </c>
      <c r="C2122" s="128">
        <v>2026.0</v>
      </c>
      <c r="D2122" s="128">
        <v>10.0</v>
      </c>
      <c r="E2122" s="128">
        <v>3.0</v>
      </c>
      <c r="F2122" s="128">
        <v>2026.0</v>
      </c>
      <c r="G2122" s="128">
        <v>10.0</v>
      </c>
      <c r="H2122" s="128">
        <v>22.0</v>
      </c>
      <c r="I2122" s="128" t="s">
        <v>162</v>
      </c>
      <c r="J2122" s="99"/>
      <c r="K2122" s="99"/>
      <c r="L2122" s="141" t="str">
        <f>IF(J2122-K2122=0,,IFERROR(K2122-J2122-휴게시간-VLOOKUP(A2122,지정휴게시간,2,FALSE),K2122-J2122-휴게시간))</f>
        <v/>
      </c>
      <c r="M2122" s="142" t="str">
        <f>IFERROR(VLOOKUP(Text(A2122,"m월 d일"),양력휴일,2,FALSE),IFERROR(VLOOKUP(Text(B2122,"m월 d일"),음력휴일,2,FALSE),IFERROR(VLOOKUP(A2122,양력지정휴일,2,FALSE), IFERROR(VLOOKUP(B2122,음력지정휴일,2,FALSE), ""))))</f>
        <v/>
      </c>
      <c r="N2122" s="128"/>
      <c r="O2122" s="128" t="str">
        <f>IFERROR(VLOOKUP(N2122,연차지정일수,2,FALSE),"")</f>
        <v/>
      </c>
      <c r="P2122" s="143"/>
      <c r="Q2122" s="2"/>
    </row>
    <row r="2123">
      <c r="A2123" s="129">
        <v>46318.0</v>
      </c>
      <c r="B2123" s="129">
        <v>46278.0</v>
      </c>
      <c r="C2123" s="128">
        <v>2026.0</v>
      </c>
      <c r="D2123" s="128">
        <v>10.0</v>
      </c>
      <c r="E2123" s="128">
        <v>3.0</v>
      </c>
      <c r="F2123" s="128">
        <v>2026.0</v>
      </c>
      <c r="G2123" s="128">
        <v>10.0</v>
      </c>
      <c r="H2123" s="128">
        <v>23.0</v>
      </c>
      <c r="I2123" s="128" t="s">
        <v>158</v>
      </c>
      <c r="J2123" s="99"/>
      <c r="K2123" s="99"/>
      <c r="L2123" s="141" t="str">
        <f>IF(J2123-K2123=0,,IFERROR(K2123-J2123-휴게시간-VLOOKUP(A2123,지정휴게시간,2,FALSE),K2123-J2123-휴게시간))</f>
        <v/>
      </c>
      <c r="M2123" s="142" t="str">
        <f>IFERROR(VLOOKUP(Text(A2123,"m월 d일"),양력휴일,2,FALSE),IFERROR(VLOOKUP(Text(B2123,"m월 d일"),음력휴일,2,FALSE),IFERROR(VLOOKUP(A2123,양력지정휴일,2,FALSE), IFERROR(VLOOKUP(B2123,음력지정휴일,2,FALSE), ""))))</f>
        <v/>
      </c>
      <c r="N2123" s="128"/>
      <c r="O2123" s="128" t="str">
        <f>IFERROR(VLOOKUP(N2123,연차지정일수,2,FALSE),"")</f>
        <v/>
      </c>
      <c r="P2123" s="143"/>
      <c r="Q2123" s="2"/>
    </row>
    <row r="2124">
      <c r="A2124" s="129">
        <v>46319.0</v>
      </c>
      <c r="B2124" s="129">
        <v>46279.0</v>
      </c>
      <c r="C2124" s="128">
        <v>2026.0</v>
      </c>
      <c r="D2124" s="128">
        <v>10.0</v>
      </c>
      <c r="E2124" s="128">
        <v>3.0</v>
      </c>
      <c r="F2124" s="128">
        <v>2026.0</v>
      </c>
      <c r="G2124" s="128">
        <v>10.0</v>
      </c>
      <c r="H2124" s="128">
        <v>24.0</v>
      </c>
      <c r="I2124" s="128" t="s">
        <v>159</v>
      </c>
      <c r="J2124" s="99"/>
      <c r="K2124" s="99"/>
      <c r="L2124" s="141" t="str">
        <f>IF(J2124-K2124=0,,IFERROR(K2124-J2124-휴게시간-VLOOKUP(A2124,지정휴게시간,2,FALSE),K2124-J2124-휴게시간))</f>
        <v/>
      </c>
      <c r="M2124" s="142" t="str">
        <f>IFERROR(VLOOKUP(Text(A2124,"m월 d일"),양력휴일,2,FALSE),IFERROR(VLOOKUP(Text(B2124,"m월 d일"),음력휴일,2,FALSE),IFERROR(VLOOKUP(A2124,양력지정휴일,2,FALSE), IFERROR(VLOOKUP(B2124,음력지정휴일,2,FALSE), ""))))</f>
        <v/>
      </c>
      <c r="N2124" s="128"/>
      <c r="O2124" s="128" t="str">
        <f>IFERROR(VLOOKUP(N2124,연차지정일수,2,FALSE),"")</f>
        <v/>
      </c>
      <c r="P2124" s="143"/>
      <c r="Q2124" s="2"/>
    </row>
    <row r="2125">
      <c r="A2125" s="129">
        <v>46320.0</v>
      </c>
      <c r="B2125" s="129">
        <v>46280.0</v>
      </c>
      <c r="C2125" s="128">
        <v>2026.0</v>
      </c>
      <c r="D2125" s="128">
        <v>10.0</v>
      </c>
      <c r="E2125" s="128">
        <v>3.0</v>
      </c>
      <c r="F2125" s="128">
        <v>2026.0</v>
      </c>
      <c r="G2125" s="128">
        <v>10.0</v>
      </c>
      <c r="H2125" s="128">
        <v>25.0</v>
      </c>
      <c r="I2125" s="128" t="s">
        <v>156</v>
      </c>
      <c r="J2125" s="99"/>
      <c r="K2125" s="99"/>
      <c r="L2125" s="141" t="str">
        <f>IF(J2125-K2125=0,,IFERROR(K2125-J2125-휴게시간-VLOOKUP(A2125,지정휴게시간,2,FALSE),K2125-J2125-휴게시간))</f>
        <v/>
      </c>
      <c r="M2125" s="142" t="str">
        <f>IFERROR(VLOOKUP(Text(A2125,"m월 d일"),양력휴일,2,FALSE),IFERROR(VLOOKUP(Text(B2125,"m월 d일"),음력휴일,2,FALSE),IFERROR(VLOOKUP(A2125,양력지정휴일,2,FALSE), IFERROR(VLOOKUP(B2125,음력지정휴일,2,FALSE), ""))))</f>
        <v/>
      </c>
      <c r="N2125" s="128"/>
      <c r="O2125" s="128" t="str">
        <f>IFERROR(VLOOKUP(N2125,연차지정일수,2,FALSE),"")</f>
        <v/>
      </c>
      <c r="P2125" s="143"/>
      <c r="Q2125" s="2"/>
    </row>
    <row r="2126">
      <c r="A2126" s="129">
        <v>46321.0</v>
      </c>
      <c r="B2126" s="129">
        <v>46281.0</v>
      </c>
      <c r="C2126" s="128">
        <v>2026.0</v>
      </c>
      <c r="D2126" s="128">
        <v>10.0</v>
      </c>
      <c r="E2126" s="128">
        <v>4.0</v>
      </c>
      <c r="F2126" s="128">
        <v>2026.0</v>
      </c>
      <c r="G2126" s="128">
        <v>10.0</v>
      </c>
      <c r="H2126" s="128">
        <v>26.0</v>
      </c>
      <c r="I2126" s="128" t="s">
        <v>83</v>
      </c>
      <c r="J2126" s="99"/>
      <c r="K2126" s="99"/>
      <c r="L2126" s="141" t="str">
        <f>IF(J2126-K2126=0,,IFERROR(K2126-J2126-휴게시간-VLOOKUP(A2126,지정휴게시간,2,FALSE),K2126-J2126-휴게시간))</f>
        <v/>
      </c>
      <c r="M2126" s="142" t="str">
        <f>IFERROR(VLOOKUP(Text(A2126,"m월 d일"),양력휴일,2,FALSE),IFERROR(VLOOKUP(Text(B2126,"m월 d일"),음력휴일,2,FALSE),IFERROR(VLOOKUP(A2126,양력지정휴일,2,FALSE), IFERROR(VLOOKUP(B2126,음력지정휴일,2,FALSE), ""))))</f>
        <v/>
      </c>
      <c r="N2126" s="128"/>
      <c r="O2126" s="128" t="str">
        <f>IFERROR(VLOOKUP(N2126,연차지정일수,2,FALSE),"")</f>
        <v/>
      </c>
      <c r="P2126" s="143"/>
      <c r="Q2126" s="2"/>
    </row>
    <row r="2127">
      <c r="A2127" s="129">
        <v>46322.0</v>
      </c>
      <c r="B2127" s="129">
        <v>46282.0</v>
      </c>
      <c r="C2127" s="128">
        <v>2026.0</v>
      </c>
      <c r="D2127" s="128">
        <v>10.0</v>
      </c>
      <c r="E2127" s="128">
        <v>4.0</v>
      </c>
      <c r="F2127" s="128">
        <v>2026.0</v>
      </c>
      <c r="G2127" s="128">
        <v>10.0</v>
      </c>
      <c r="H2127" s="128">
        <v>27.0</v>
      </c>
      <c r="I2127" s="128" t="s">
        <v>160</v>
      </c>
      <c r="J2127" s="99"/>
      <c r="K2127" s="99"/>
      <c r="L2127" s="141" t="str">
        <f>IF(J2127-K2127=0,,IFERROR(K2127-J2127-휴게시간-VLOOKUP(A2127,지정휴게시간,2,FALSE),K2127-J2127-휴게시간))</f>
        <v/>
      </c>
      <c r="M2127" s="142" t="str">
        <f>IFERROR(VLOOKUP(Text(A2127,"m월 d일"),양력휴일,2,FALSE),IFERROR(VLOOKUP(Text(B2127,"m월 d일"),음력휴일,2,FALSE),IFERROR(VLOOKUP(A2127,양력지정휴일,2,FALSE), IFERROR(VLOOKUP(B2127,음력지정휴일,2,FALSE), ""))))</f>
        <v/>
      </c>
      <c r="N2127" s="128"/>
      <c r="O2127" s="128" t="str">
        <f>IFERROR(VLOOKUP(N2127,연차지정일수,2,FALSE),"")</f>
        <v/>
      </c>
      <c r="P2127" s="143"/>
      <c r="Q2127" s="2"/>
    </row>
    <row r="2128">
      <c r="A2128" s="129">
        <v>46323.0</v>
      </c>
      <c r="B2128" s="129">
        <v>46283.0</v>
      </c>
      <c r="C2128" s="128">
        <v>2026.0</v>
      </c>
      <c r="D2128" s="128">
        <v>10.0</v>
      </c>
      <c r="E2128" s="128">
        <v>4.0</v>
      </c>
      <c r="F2128" s="128">
        <v>2026.0</v>
      </c>
      <c r="G2128" s="128">
        <v>10.0</v>
      </c>
      <c r="H2128" s="128">
        <v>28.0</v>
      </c>
      <c r="I2128" s="128" t="s">
        <v>161</v>
      </c>
      <c r="J2128" s="99"/>
      <c r="K2128" s="99"/>
      <c r="L2128" s="141" t="str">
        <f>IF(J2128-K2128=0,,IFERROR(K2128-J2128-휴게시간-VLOOKUP(A2128,지정휴게시간,2,FALSE),K2128-J2128-휴게시간))</f>
        <v/>
      </c>
      <c r="M2128" s="142" t="str">
        <f>IFERROR(VLOOKUP(Text(A2128,"m월 d일"),양력휴일,2,FALSE),IFERROR(VLOOKUP(Text(B2128,"m월 d일"),음력휴일,2,FALSE),IFERROR(VLOOKUP(A2128,양력지정휴일,2,FALSE), IFERROR(VLOOKUP(B2128,음력지정휴일,2,FALSE), ""))))</f>
        <v/>
      </c>
      <c r="N2128" s="128"/>
      <c r="O2128" s="128" t="str">
        <f>IFERROR(VLOOKUP(N2128,연차지정일수,2,FALSE),"")</f>
        <v/>
      </c>
      <c r="P2128" s="143"/>
      <c r="Q2128" s="2"/>
    </row>
    <row r="2129">
      <c r="A2129" s="129">
        <v>46324.0</v>
      </c>
      <c r="B2129" s="129">
        <v>46284.0</v>
      </c>
      <c r="C2129" s="128">
        <v>2026.0</v>
      </c>
      <c r="D2129" s="128">
        <v>10.0</v>
      </c>
      <c r="E2129" s="128">
        <v>4.0</v>
      </c>
      <c r="F2129" s="128">
        <v>2026.0</v>
      </c>
      <c r="G2129" s="128">
        <v>10.0</v>
      </c>
      <c r="H2129" s="128">
        <v>29.0</v>
      </c>
      <c r="I2129" s="128" t="s">
        <v>162</v>
      </c>
      <c r="J2129" s="99"/>
      <c r="K2129" s="99"/>
      <c r="L2129" s="141" t="str">
        <f>IF(J2129-K2129=0,,IFERROR(K2129-J2129-휴게시간-VLOOKUP(A2129,지정휴게시간,2,FALSE),K2129-J2129-휴게시간))</f>
        <v/>
      </c>
      <c r="M2129" s="142" t="str">
        <f>IFERROR(VLOOKUP(Text(A2129,"m월 d일"),양력휴일,2,FALSE),IFERROR(VLOOKUP(Text(B2129,"m월 d일"),음력휴일,2,FALSE),IFERROR(VLOOKUP(A2129,양력지정휴일,2,FALSE), IFERROR(VLOOKUP(B2129,음력지정휴일,2,FALSE), ""))))</f>
        <v/>
      </c>
      <c r="N2129" s="128"/>
      <c r="O2129" s="128" t="str">
        <f>IFERROR(VLOOKUP(N2129,연차지정일수,2,FALSE),"")</f>
        <v/>
      </c>
      <c r="P2129" s="143"/>
      <c r="Q2129" s="2"/>
    </row>
    <row r="2130">
      <c r="A2130" s="129">
        <v>46325.0</v>
      </c>
      <c r="B2130" s="129">
        <v>46285.0</v>
      </c>
      <c r="C2130" s="128">
        <v>2026.0</v>
      </c>
      <c r="D2130" s="128">
        <v>10.0</v>
      </c>
      <c r="E2130" s="128">
        <v>4.0</v>
      </c>
      <c r="F2130" s="128">
        <v>2026.0</v>
      </c>
      <c r="G2130" s="128">
        <v>10.0</v>
      </c>
      <c r="H2130" s="128">
        <v>30.0</v>
      </c>
      <c r="I2130" s="128" t="s">
        <v>158</v>
      </c>
      <c r="J2130" s="99"/>
      <c r="K2130" s="99"/>
      <c r="L2130" s="141" t="str">
        <f>IF(J2130-K2130=0,,IFERROR(K2130-J2130-휴게시간-VLOOKUP(A2130,지정휴게시간,2,FALSE),K2130-J2130-휴게시간))</f>
        <v/>
      </c>
      <c r="M2130" s="142" t="str">
        <f>IFERROR(VLOOKUP(Text(A2130,"m월 d일"),양력휴일,2,FALSE),IFERROR(VLOOKUP(Text(B2130,"m월 d일"),음력휴일,2,FALSE),IFERROR(VLOOKUP(A2130,양력지정휴일,2,FALSE), IFERROR(VLOOKUP(B2130,음력지정휴일,2,FALSE), ""))))</f>
        <v/>
      </c>
      <c r="N2130" s="128"/>
      <c r="O2130" s="128" t="str">
        <f>IFERROR(VLOOKUP(N2130,연차지정일수,2,FALSE),"")</f>
        <v/>
      </c>
      <c r="P2130" s="143"/>
      <c r="Q2130" s="2"/>
    </row>
    <row r="2131">
      <c r="A2131" s="129">
        <v>46326.0</v>
      </c>
      <c r="B2131" s="129">
        <v>46286.0</v>
      </c>
      <c r="C2131" s="128">
        <v>2026.0</v>
      </c>
      <c r="D2131" s="128">
        <v>10.0</v>
      </c>
      <c r="E2131" s="128">
        <v>4.0</v>
      </c>
      <c r="F2131" s="128">
        <v>2026.0</v>
      </c>
      <c r="G2131" s="128">
        <v>10.0</v>
      </c>
      <c r="H2131" s="128">
        <v>31.0</v>
      </c>
      <c r="I2131" s="128" t="s">
        <v>159</v>
      </c>
      <c r="J2131" s="99"/>
      <c r="K2131" s="99"/>
      <c r="L2131" s="141" t="str">
        <f>IF(J2131-K2131=0,,IFERROR(K2131-J2131-휴게시간-VLOOKUP(A2131,지정휴게시간,2,FALSE),K2131-J2131-휴게시간))</f>
        <v/>
      </c>
      <c r="M2131" s="142" t="str">
        <f>IFERROR(VLOOKUP(Text(A2131,"m월 d일"),양력휴일,2,FALSE),IFERROR(VLOOKUP(Text(B2131,"m월 d일"),음력휴일,2,FALSE),IFERROR(VLOOKUP(A2131,양력지정휴일,2,FALSE), IFERROR(VLOOKUP(B2131,음력지정휴일,2,FALSE), ""))))</f>
        <v/>
      </c>
      <c r="N2131" s="128"/>
      <c r="O2131" s="128" t="str">
        <f>IFERROR(VLOOKUP(N2131,연차지정일수,2,FALSE),"")</f>
        <v/>
      </c>
      <c r="P2131" s="143"/>
      <c r="Q2131" s="2"/>
    </row>
    <row r="2132">
      <c r="A2132" s="129">
        <v>46327.0</v>
      </c>
      <c r="B2132" s="129">
        <v>46287.0</v>
      </c>
      <c r="C2132" s="128">
        <v>2026.0</v>
      </c>
      <c r="D2132" s="128">
        <v>10.0</v>
      </c>
      <c r="E2132" s="128">
        <v>4.0</v>
      </c>
      <c r="F2132" s="128">
        <v>2026.0</v>
      </c>
      <c r="G2132" s="128">
        <v>11.0</v>
      </c>
      <c r="H2132" s="128">
        <v>1.0</v>
      </c>
      <c r="I2132" s="128" t="s">
        <v>156</v>
      </c>
      <c r="J2132" s="99"/>
      <c r="K2132" s="99"/>
      <c r="L2132" s="141" t="str">
        <f>IF(J2132-K2132=0,,IFERROR(K2132-J2132-휴게시간-VLOOKUP(A2132,지정휴게시간,2,FALSE),K2132-J2132-휴게시간))</f>
        <v/>
      </c>
      <c r="M2132" s="142" t="str">
        <f>IFERROR(VLOOKUP(Text(A2132,"m월 d일"),양력휴일,2,FALSE),IFERROR(VLOOKUP(Text(B2132,"m월 d일"),음력휴일,2,FALSE),IFERROR(VLOOKUP(A2132,양력지정휴일,2,FALSE), IFERROR(VLOOKUP(B2132,음력지정휴일,2,FALSE), ""))))</f>
        <v/>
      </c>
      <c r="N2132" s="128"/>
      <c r="O2132" s="128" t="str">
        <f>IFERROR(VLOOKUP(N2132,연차지정일수,2,FALSE),"")</f>
        <v/>
      </c>
      <c r="P2132" s="143"/>
      <c r="Q2132" s="2"/>
    </row>
    <row r="2133">
      <c r="A2133" s="129">
        <v>46328.0</v>
      </c>
      <c r="B2133" s="129">
        <v>46288.0</v>
      </c>
      <c r="C2133" s="128">
        <v>2026.0</v>
      </c>
      <c r="D2133" s="128">
        <v>11.0</v>
      </c>
      <c r="E2133" s="128">
        <v>1.0</v>
      </c>
      <c r="F2133" s="128">
        <v>2026.0</v>
      </c>
      <c r="G2133" s="128">
        <v>11.0</v>
      </c>
      <c r="H2133" s="128">
        <v>2.0</v>
      </c>
      <c r="I2133" s="128" t="s">
        <v>83</v>
      </c>
      <c r="J2133" s="99"/>
      <c r="K2133" s="99"/>
      <c r="L2133" s="141" t="str">
        <f>IF(J2133-K2133=0,,IFERROR(K2133-J2133-휴게시간-VLOOKUP(A2133,지정휴게시간,2,FALSE),K2133-J2133-휴게시간))</f>
        <v/>
      </c>
      <c r="M2133" s="142" t="str">
        <f>IFERROR(VLOOKUP(Text(A2133,"m월 d일"),양력휴일,2,FALSE),IFERROR(VLOOKUP(Text(B2133,"m월 d일"),음력휴일,2,FALSE),IFERROR(VLOOKUP(A2133,양력지정휴일,2,FALSE), IFERROR(VLOOKUP(B2133,음력지정휴일,2,FALSE), ""))))</f>
        <v/>
      </c>
      <c r="N2133" s="128"/>
      <c r="O2133" s="128" t="str">
        <f>IFERROR(VLOOKUP(N2133,연차지정일수,2,FALSE),"")</f>
        <v/>
      </c>
      <c r="P2133" s="143"/>
      <c r="Q2133" s="2"/>
    </row>
    <row r="2134">
      <c r="A2134" s="129">
        <v>46329.0</v>
      </c>
      <c r="B2134" s="129">
        <v>46289.0</v>
      </c>
      <c r="C2134" s="128">
        <v>2026.0</v>
      </c>
      <c r="D2134" s="128">
        <v>11.0</v>
      </c>
      <c r="E2134" s="128">
        <v>1.0</v>
      </c>
      <c r="F2134" s="128">
        <v>2026.0</v>
      </c>
      <c r="G2134" s="128">
        <v>11.0</v>
      </c>
      <c r="H2134" s="128">
        <v>3.0</v>
      </c>
      <c r="I2134" s="128" t="s">
        <v>160</v>
      </c>
      <c r="J2134" s="99"/>
      <c r="K2134" s="99"/>
      <c r="L2134" s="141" t="str">
        <f>IF(J2134-K2134=0,,IFERROR(K2134-J2134-휴게시간-VLOOKUP(A2134,지정휴게시간,2,FALSE),K2134-J2134-휴게시간))</f>
        <v/>
      </c>
      <c r="M2134" s="142" t="str">
        <f>IFERROR(VLOOKUP(Text(A2134,"m월 d일"),양력휴일,2,FALSE),IFERROR(VLOOKUP(Text(B2134,"m월 d일"),음력휴일,2,FALSE),IFERROR(VLOOKUP(A2134,양력지정휴일,2,FALSE), IFERROR(VLOOKUP(B2134,음력지정휴일,2,FALSE), ""))))</f>
        <v/>
      </c>
      <c r="N2134" s="128"/>
      <c r="O2134" s="128" t="str">
        <f>IFERROR(VLOOKUP(N2134,연차지정일수,2,FALSE),"")</f>
        <v/>
      </c>
      <c r="P2134" s="143"/>
      <c r="Q2134" s="2"/>
    </row>
    <row r="2135">
      <c r="A2135" s="129">
        <v>46330.0</v>
      </c>
      <c r="B2135" s="129">
        <v>46290.0</v>
      </c>
      <c r="C2135" s="128">
        <v>2026.0</v>
      </c>
      <c r="D2135" s="128">
        <v>11.0</v>
      </c>
      <c r="E2135" s="128">
        <v>1.0</v>
      </c>
      <c r="F2135" s="128">
        <v>2026.0</v>
      </c>
      <c r="G2135" s="128">
        <v>11.0</v>
      </c>
      <c r="H2135" s="128">
        <v>4.0</v>
      </c>
      <c r="I2135" s="128" t="s">
        <v>161</v>
      </c>
      <c r="J2135" s="99"/>
      <c r="K2135" s="99"/>
      <c r="L2135" s="141" t="str">
        <f>IF(J2135-K2135=0,,IFERROR(K2135-J2135-휴게시간-VLOOKUP(A2135,지정휴게시간,2,FALSE),K2135-J2135-휴게시간))</f>
        <v/>
      </c>
      <c r="M2135" s="142" t="str">
        <f>IFERROR(VLOOKUP(Text(A2135,"m월 d일"),양력휴일,2,FALSE),IFERROR(VLOOKUP(Text(B2135,"m월 d일"),음력휴일,2,FALSE),IFERROR(VLOOKUP(A2135,양력지정휴일,2,FALSE), IFERROR(VLOOKUP(B2135,음력지정휴일,2,FALSE), ""))))</f>
        <v/>
      </c>
      <c r="N2135" s="128"/>
      <c r="O2135" s="128" t="str">
        <f>IFERROR(VLOOKUP(N2135,연차지정일수,2,FALSE),"")</f>
        <v/>
      </c>
      <c r="P2135" s="143"/>
      <c r="Q2135" s="2"/>
    </row>
    <row r="2136">
      <c r="A2136" s="129">
        <v>46331.0</v>
      </c>
      <c r="B2136" s="129">
        <v>46291.0</v>
      </c>
      <c r="C2136" s="128">
        <v>2026.0</v>
      </c>
      <c r="D2136" s="128">
        <v>11.0</v>
      </c>
      <c r="E2136" s="128">
        <v>1.0</v>
      </c>
      <c r="F2136" s="128">
        <v>2026.0</v>
      </c>
      <c r="G2136" s="128">
        <v>11.0</v>
      </c>
      <c r="H2136" s="128">
        <v>5.0</v>
      </c>
      <c r="I2136" s="128" t="s">
        <v>162</v>
      </c>
      <c r="J2136" s="99"/>
      <c r="K2136" s="99"/>
      <c r="L2136" s="141" t="str">
        <f>IF(J2136-K2136=0,,IFERROR(K2136-J2136-휴게시간-VLOOKUP(A2136,지정휴게시간,2,FALSE),K2136-J2136-휴게시간))</f>
        <v/>
      </c>
      <c r="M2136" s="142" t="str">
        <f>IFERROR(VLOOKUP(Text(A2136,"m월 d일"),양력휴일,2,FALSE),IFERROR(VLOOKUP(Text(B2136,"m월 d일"),음력휴일,2,FALSE),IFERROR(VLOOKUP(A2136,양력지정휴일,2,FALSE), IFERROR(VLOOKUP(B2136,음력지정휴일,2,FALSE), ""))))</f>
        <v/>
      </c>
      <c r="N2136" s="128"/>
      <c r="O2136" s="128" t="str">
        <f>IFERROR(VLOOKUP(N2136,연차지정일수,2,FALSE),"")</f>
        <v/>
      </c>
      <c r="P2136" s="143"/>
      <c r="Q2136" s="2"/>
    </row>
    <row r="2137">
      <c r="A2137" s="129">
        <v>46332.0</v>
      </c>
      <c r="B2137" s="129">
        <v>46292.0</v>
      </c>
      <c r="C2137" s="128">
        <v>2026.0</v>
      </c>
      <c r="D2137" s="128">
        <v>11.0</v>
      </c>
      <c r="E2137" s="128">
        <v>1.0</v>
      </c>
      <c r="F2137" s="128">
        <v>2026.0</v>
      </c>
      <c r="G2137" s="128">
        <v>11.0</v>
      </c>
      <c r="H2137" s="128">
        <v>6.0</v>
      </c>
      <c r="I2137" s="128" t="s">
        <v>158</v>
      </c>
      <c r="J2137" s="99"/>
      <c r="K2137" s="99"/>
      <c r="L2137" s="141" t="str">
        <f>IF(J2137-K2137=0,,IFERROR(K2137-J2137-휴게시간-VLOOKUP(A2137,지정휴게시간,2,FALSE),K2137-J2137-휴게시간))</f>
        <v/>
      </c>
      <c r="M2137" s="142" t="str">
        <f>IFERROR(VLOOKUP(Text(A2137,"m월 d일"),양력휴일,2,FALSE),IFERROR(VLOOKUP(Text(B2137,"m월 d일"),음력휴일,2,FALSE),IFERROR(VLOOKUP(A2137,양력지정휴일,2,FALSE), IFERROR(VLOOKUP(B2137,음력지정휴일,2,FALSE), ""))))</f>
        <v/>
      </c>
      <c r="N2137" s="128"/>
      <c r="O2137" s="128" t="str">
        <f>IFERROR(VLOOKUP(N2137,연차지정일수,2,FALSE),"")</f>
        <v/>
      </c>
      <c r="P2137" s="143"/>
      <c r="Q2137" s="2"/>
    </row>
    <row r="2138">
      <c r="A2138" s="129">
        <v>46333.0</v>
      </c>
      <c r="B2138" s="129">
        <v>46293.0</v>
      </c>
      <c r="C2138" s="128">
        <v>2026.0</v>
      </c>
      <c r="D2138" s="128">
        <v>11.0</v>
      </c>
      <c r="E2138" s="128">
        <v>1.0</v>
      </c>
      <c r="F2138" s="128">
        <v>2026.0</v>
      </c>
      <c r="G2138" s="128">
        <v>11.0</v>
      </c>
      <c r="H2138" s="128">
        <v>7.0</v>
      </c>
      <c r="I2138" s="128" t="s">
        <v>159</v>
      </c>
      <c r="J2138" s="99"/>
      <c r="K2138" s="99"/>
      <c r="L2138" s="141" t="str">
        <f>IF(J2138-K2138=0,,IFERROR(K2138-J2138-휴게시간-VLOOKUP(A2138,지정휴게시간,2,FALSE),K2138-J2138-휴게시간))</f>
        <v/>
      </c>
      <c r="M2138" s="142" t="str">
        <f>IFERROR(VLOOKUP(Text(A2138,"m월 d일"),양력휴일,2,FALSE),IFERROR(VLOOKUP(Text(B2138,"m월 d일"),음력휴일,2,FALSE),IFERROR(VLOOKUP(A2138,양력지정휴일,2,FALSE), IFERROR(VLOOKUP(B2138,음력지정휴일,2,FALSE), ""))))</f>
        <v/>
      </c>
      <c r="N2138" s="128"/>
      <c r="O2138" s="128" t="str">
        <f>IFERROR(VLOOKUP(N2138,연차지정일수,2,FALSE),"")</f>
        <v/>
      </c>
      <c r="P2138" s="143"/>
      <c r="Q2138" s="2"/>
    </row>
    <row r="2139">
      <c r="A2139" s="129">
        <v>46334.0</v>
      </c>
      <c r="B2139" s="129">
        <v>46294.0</v>
      </c>
      <c r="C2139" s="128">
        <v>2026.0</v>
      </c>
      <c r="D2139" s="128">
        <v>11.0</v>
      </c>
      <c r="E2139" s="128">
        <v>1.0</v>
      </c>
      <c r="F2139" s="128">
        <v>2026.0</v>
      </c>
      <c r="G2139" s="128">
        <v>11.0</v>
      </c>
      <c r="H2139" s="128">
        <v>8.0</v>
      </c>
      <c r="I2139" s="128" t="s">
        <v>156</v>
      </c>
      <c r="J2139" s="99"/>
      <c r="K2139" s="99"/>
      <c r="L2139" s="141" t="str">
        <f>IF(J2139-K2139=0,,IFERROR(K2139-J2139-휴게시간-VLOOKUP(A2139,지정휴게시간,2,FALSE),K2139-J2139-휴게시간))</f>
        <v/>
      </c>
      <c r="M2139" s="142" t="str">
        <f>IFERROR(VLOOKUP(Text(A2139,"m월 d일"),양력휴일,2,FALSE),IFERROR(VLOOKUP(Text(B2139,"m월 d일"),음력휴일,2,FALSE),IFERROR(VLOOKUP(A2139,양력지정휴일,2,FALSE), IFERROR(VLOOKUP(B2139,음력지정휴일,2,FALSE), ""))))</f>
        <v/>
      </c>
      <c r="N2139" s="128"/>
      <c r="O2139" s="128" t="str">
        <f>IFERROR(VLOOKUP(N2139,연차지정일수,2,FALSE),"")</f>
        <v/>
      </c>
      <c r="P2139" s="143"/>
      <c r="Q2139" s="2"/>
    </row>
    <row r="2140">
      <c r="A2140" s="129">
        <v>46335.0</v>
      </c>
      <c r="B2140" s="129">
        <v>46296.0</v>
      </c>
      <c r="C2140" s="128">
        <v>2026.0</v>
      </c>
      <c r="D2140" s="128">
        <v>11.0</v>
      </c>
      <c r="E2140" s="128">
        <v>2.0</v>
      </c>
      <c r="F2140" s="128">
        <v>2026.0</v>
      </c>
      <c r="G2140" s="128">
        <v>11.0</v>
      </c>
      <c r="H2140" s="128">
        <v>9.0</v>
      </c>
      <c r="I2140" s="128" t="s">
        <v>83</v>
      </c>
      <c r="J2140" s="99"/>
      <c r="K2140" s="99"/>
      <c r="L2140" s="141" t="str">
        <f>IF(J2140-K2140=0,,IFERROR(K2140-J2140-휴게시간-VLOOKUP(A2140,지정휴게시간,2,FALSE),K2140-J2140-휴게시간))</f>
        <v/>
      </c>
      <c r="M2140" s="142" t="str">
        <f>IFERROR(VLOOKUP(Text(A2140,"m월 d일"),양력휴일,2,FALSE),IFERROR(VLOOKUP(Text(B2140,"m월 d일"),음력휴일,2,FALSE),IFERROR(VLOOKUP(A2140,양력지정휴일,2,FALSE), IFERROR(VLOOKUP(B2140,음력지정휴일,2,FALSE), ""))))</f>
        <v/>
      </c>
      <c r="N2140" s="128"/>
      <c r="O2140" s="128" t="str">
        <f>IFERROR(VLOOKUP(N2140,연차지정일수,2,FALSE),"")</f>
        <v/>
      </c>
      <c r="P2140" s="143"/>
      <c r="Q2140" s="2"/>
    </row>
    <row r="2141">
      <c r="A2141" s="129">
        <v>46336.0</v>
      </c>
      <c r="B2141" s="129">
        <v>46297.0</v>
      </c>
      <c r="C2141" s="128">
        <v>2026.0</v>
      </c>
      <c r="D2141" s="128">
        <v>11.0</v>
      </c>
      <c r="E2141" s="128">
        <v>2.0</v>
      </c>
      <c r="F2141" s="128">
        <v>2026.0</v>
      </c>
      <c r="G2141" s="128">
        <v>11.0</v>
      </c>
      <c r="H2141" s="128">
        <v>10.0</v>
      </c>
      <c r="I2141" s="128" t="s">
        <v>160</v>
      </c>
      <c r="J2141" s="99"/>
      <c r="K2141" s="99"/>
      <c r="L2141" s="141" t="str">
        <f>IF(J2141-K2141=0,,IFERROR(K2141-J2141-휴게시간-VLOOKUP(A2141,지정휴게시간,2,FALSE),K2141-J2141-휴게시간))</f>
        <v/>
      </c>
      <c r="M2141" s="142" t="str">
        <f>IFERROR(VLOOKUP(Text(A2141,"m월 d일"),양력휴일,2,FALSE),IFERROR(VLOOKUP(Text(B2141,"m월 d일"),음력휴일,2,FALSE),IFERROR(VLOOKUP(A2141,양력지정휴일,2,FALSE), IFERROR(VLOOKUP(B2141,음력지정휴일,2,FALSE), ""))))</f>
        <v/>
      </c>
      <c r="N2141" s="128"/>
      <c r="O2141" s="128" t="str">
        <f>IFERROR(VLOOKUP(N2141,연차지정일수,2,FALSE),"")</f>
        <v/>
      </c>
      <c r="P2141" s="143"/>
      <c r="Q2141" s="2"/>
    </row>
    <row r="2142">
      <c r="A2142" s="129">
        <v>46337.0</v>
      </c>
      <c r="B2142" s="129">
        <v>46298.0</v>
      </c>
      <c r="C2142" s="128">
        <v>2026.0</v>
      </c>
      <c r="D2142" s="128">
        <v>11.0</v>
      </c>
      <c r="E2142" s="128">
        <v>2.0</v>
      </c>
      <c r="F2142" s="128">
        <v>2026.0</v>
      </c>
      <c r="G2142" s="128">
        <v>11.0</v>
      </c>
      <c r="H2142" s="128">
        <v>11.0</v>
      </c>
      <c r="I2142" s="128" t="s">
        <v>161</v>
      </c>
      <c r="J2142" s="99"/>
      <c r="K2142" s="99"/>
      <c r="L2142" s="141" t="str">
        <f>IF(J2142-K2142=0,,IFERROR(K2142-J2142-휴게시간-VLOOKUP(A2142,지정휴게시간,2,FALSE),K2142-J2142-휴게시간))</f>
        <v/>
      </c>
      <c r="M2142" s="142" t="str">
        <f>IFERROR(VLOOKUP(Text(A2142,"m월 d일"),양력휴일,2,FALSE),IFERROR(VLOOKUP(Text(B2142,"m월 d일"),음력휴일,2,FALSE),IFERROR(VLOOKUP(A2142,양력지정휴일,2,FALSE), IFERROR(VLOOKUP(B2142,음력지정휴일,2,FALSE), ""))))</f>
        <v/>
      </c>
      <c r="N2142" s="128"/>
      <c r="O2142" s="128" t="str">
        <f>IFERROR(VLOOKUP(N2142,연차지정일수,2,FALSE),"")</f>
        <v/>
      </c>
      <c r="P2142" s="143"/>
      <c r="Q2142" s="2"/>
    </row>
    <row r="2143">
      <c r="A2143" s="129">
        <v>46338.0</v>
      </c>
      <c r="B2143" s="129">
        <v>46299.0</v>
      </c>
      <c r="C2143" s="128">
        <v>2026.0</v>
      </c>
      <c r="D2143" s="128">
        <v>11.0</v>
      </c>
      <c r="E2143" s="128">
        <v>2.0</v>
      </c>
      <c r="F2143" s="128">
        <v>2026.0</v>
      </c>
      <c r="G2143" s="128">
        <v>11.0</v>
      </c>
      <c r="H2143" s="128">
        <v>12.0</v>
      </c>
      <c r="I2143" s="128" t="s">
        <v>162</v>
      </c>
      <c r="J2143" s="99"/>
      <c r="K2143" s="99"/>
      <c r="L2143" s="141" t="str">
        <f>IF(J2143-K2143=0,,IFERROR(K2143-J2143-휴게시간-VLOOKUP(A2143,지정휴게시간,2,FALSE),K2143-J2143-휴게시간))</f>
        <v/>
      </c>
      <c r="M2143" s="142" t="str">
        <f>IFERROR(VLOOKUP(Text(A2143,"m월 d일"),양력휴일,2,FALSE),IFERROR(VLOOKUP(Text(B2143,"m월 d일"),음력휴일,2,FALSE),IFERROR(VLOOKUP(A2143,양력지정휴일,2,FALSE), IFERROR(VLOOKUP(B2143,음력지정휴일,2,FALSE), ""))))</f>
        <v/>
      </c>
      <c r="N2143" s="128"/>
      <c r="O2143" s="128" t="str">
        <f>IFERROR(VLOOKUP(N2143,연차지정일수,2,FALSE),"")</f>
        <v/>
      </c>
      <c r="P2143" s="143"/>
      <c r="Q2143" s="2"/>
    </row>
    <row r="2144">
      <c r="A2144" s="129">
        <v>46339.0</v>
      </c>
      <c r="B2144" s="129">
        <v>46300.0</v>
      </c>
      <c r="C2144" s="128">
        <v>2026.0</v>
      </c>
      <c r="D2144" s="128">
        <v>11.0</v>
      </c>
      <c r="E2144" s="128">
        <v>2.0</v>
      </c>
      <c r="F2144" s="128">
        <v>2026.0</v>
      </c>
      <c r="G2144" s="128">
        <v>11.0</v>
      </c>
      <c r="H2144" s="128">
        <v>13.0</v>
      </c>
      <c r="I2144" s="128" t="s">
        <v>158</v>
      </c>
      <c r="J2144" s="99"/>
      <c r="K2144" s="99"/>
      <c r="L2144" s="141" t="str">
        <f>IF(J2144-K2144=0,,IFERROR(K2144-J2144-휴게시간-VLOOKUP(A2144,지정휴게시간,2,FALSE),K2144-J2144-휴게시간))</f>
        <v/>
      </c>
      <c r="M2144" s="142" t="str">
        <f>IFERROR(VLOOKUP(Text(A2144,"m월 d일"),양력휴일,2,FALSE),IFERROR(VLOOKUP(Text(B2144,"m월 d일"),음력휴일,2,FALSE),IFERROR(VLOOKUP(A2144,양력지정휴일,2,FALSE), IFERROR(VLOOKUP(B2144,음력지정휴일,2,FALSE), ""))))</f>
        <v/>
      </c>
      <c r="N2144" s="128"/>
      <c r="O2144" s="128" t="str">
        <f>IFERROR(VLOOKUP(N2144,연차지정일수,2,FALSE),"")</f>
        <v/>
      </c>
      <c r="P2144" s="143"/>
      <c r="Q2144" s="2"/>
    </row>
    <row r="2145">
      <c r="A2145" s="129">
        <v>46340.0</v>
      </c>
      <c r="B2145" s="129">
        <v>46301.0</v>
      </c>
      <c r="C2145" s="128">
        <v>2026.0</v>
      </c>
      <c r="D2145" s="128">
        <v>11.0</v>
      </c>
      <c r="E2145" s="128">
        <v>2.0</v>
      </c>
      <c r="F2145" s="128">
        <v>2026.0</v>
      </c>
      <c r="G2145" s="128">
        <v>11.0</v>
      </c>
      <c r="H2145" s="128">
        <v>14.0</v>
      </c>
      <c r="I2145" s="128" t="s">
        <v>159</v>
      </c>
      <c r="J2145" s="99"/>
      <c r="K2145" s="99"/>
      <c r="L2145" s="141" t="str">
        <f>IF(J2145-K2145=0,,IFERROR(K2145-J2145-휴게시간-VLOOKUP(A2145,지정휴게시간,2,FALSE),K2145-J2145-휴게시간))</f>
        <v/>
      </c>
      <c r="M2145" s="142" t="str">
        <f>IFERROR(VLOOKUP(Text(A2145,"m월 d일"),양력휴일,2,FALSE),IFERROR(VLOOKUP(Text(B2145,"m월 d일"),음력휴일,2,FALSE),IFERROR(VLOOKUP(A2145,양력지정휴일,2,FALSE), IFERROR(VLOOKUP(B2145,음력지정휴일,2,FALSE), ""))))</f>
        <v/>
      </c>
      <c r="N2145" s="128"/>
      <c r="O2145" s="128" t="str">
        <f>IFERROR(VLOOKUP(N2145,연차지정일수,2,FALSE),"")</f>
        <v/>
      </c>
      <c r="P2145" s="143"/>
      <c r="Q2145" s="2"/>
    </row>
    <row r="2146">
      <c r="A2146" s="129">
        <v>46341.0</v>
      </c>
      <c r="B2146" s="129">
        <v>46302.0</v>
      </c>
      <c r="C2146" s="128">
        <v>2026.0</v>
      </c>
      <c r="D2146" s="128">
        <v>11.0</v>
      </c>
      <c r="E2146" s="128">
        <v>2.0</v>
      </c>
      <c r="F2146" s="128">
        <v>2026.0</v>
      </c>
      <c r="G2146" s="128">
        <v>11.0</v>
      </c>
      <c r="H2146" s="128">
        <v>15.0</v>
      </c>
      <c r="I2146" s="128" t="s">
        <v>156</v>
      </c>
      <c r="J2146" s="99"/>
      <c r="K2146" s="99"/>
      <c r="L2146" s="141" t="str">
        <f>IF(J2146-K2146=0,,IFERROR(K2146-J2146-휴게시간-VLOOKUP(A2146,지정휴게시간,2,FALSE),K2146-J2146-휴게시간))</f>
        <v/>
      </c>
      <c r="M2146" s="142" t="str">
        <f>IFERROR(VLOOKUP(Text(A2146,"m월 d일"),양력휴일,2,FALSE),IFERROR(VLOOKUP(Text(B2146,"m월 d일"),음력휴일,2,FALSE),IFERROR(VLOOKUP(A2146,양력지정휴일,2,FALSE), IFERROR(VLOOKUP(B2146,음력지정휴일,2,FALSE), ""))))</f>
        <v/>
      </c>
      <c r="N2146" s="128"/>
      <c r="O2146" s="128" t="str">
        <f>IFERROR(VLOOKUP(N2146,연차지정일수,2,FALSE),"")</f>
        <v/>
      </c>
      <c r="P2146" s="143"/>
      <c r="Q2146" s="2"/>
    </row>
    <row r="2147">
      <c r="A2147" s="129">
        <v>46342.0</v>
      </c>
      <c r="B2147" s="129">
        <v>46303.0</v>
      </c>
      <c r="C2147" s="128">
        <v>2026.0</v>
      </c>
      <c r="D2147" s="128">
        <v>11.0</v>
      </c>
      <c r="E2147" s="128">
        <v>3.0</v>
      </c>
      <c r="F2147" s="128">
        <v>2026.0</v>
      </c>
      <c r="G2147" s="128">
        <v>11.0</v>
      </c>
      <c r="H2147" s="128">
        <v>16.0</v>
      </c>
      <c r="I2147" s="128" t="s">
        <v>83</v>
      </c>
      <c r="J2147" s="99"/>
      <c r="K2147" s="99"/>
      <c r="L2147" s="141" t="str">
        <f>IF(J2147-K2147=0,,IFERROR(K2147-J2147-휴게시간-VLOOKUP(A2147,지정휴게시간,2,FALSE),K2147-J2147-휴게시간))</f>
        <v/>
      </c>
      <c r="M2147" s="142" t="str">
        <f>IFERROR(VLOOKUP(Text(A2147,"m월 d일"),양력휴일,2,FALSE),IFERROR(VLOOKUP(Text(B2147,"m월 d일"),음력휴일,2,FALSE),IFERROR(VLOOKUP(A2147,양력지정휴일,2,FALSE), IFERROR(VLOOKUP(B2147,음력지정휴일,2,FALSE), ""))))</f>
        <v/>
      </c>
      <c r="N2147" s="128"/>
      <c r="O2147" s="128" t="str">
        <f>IFERROR(VLOOKUP(N2147,연차지정일수,2,FALSE),"")</f>
        <v/>
      </c>
      <c r="P2147" s="143"/>
      <c r="Q2147" s="2"/>
    </row>
    <row r="2148">
      <c r="A2148" s="129">
        <v>46343.0</v>
      </c>
      <c r="B2148" s="129">
        <v>46304.0</v>
      </c>
      <c r="C2148" s="128">
        <v>2026.0</v>
      </c>
      <c r="D2148" s="128">
        <v>11.0</v>
      </c>
      <c r="E2148" s="128">
        <v>3.0</v>
      </c>
      <c r="F2148" s="128">
        <v>2026.0</v>
      </c>
      <c r="G2148" s="128">
        <v>11.0</v>
      </c>
      <c r="H2148" s="128">
        <v>17.0</v>
      </c>
      <c r="I2148" s="128" t="s">
        <v>160</v>
      </c>
      <c r="J2148" s="99"/>
      <c r="K2148" s="99"/>
      <c r="L2148" s="141" t="str">
        <f>IF(J2148-K2148=0,,IFERROR(K2148-J2148-휴게시간-VLOOKUP(A2148,지정휴게시간,2,FALSE),K2148-J2148-휴게시간))</f>
        <v/>
      </c>
      <c r="M2148" s="142" t="str">
        <f>IFERROR(VLOOKUP(Text(A2148,"m월 d일"),양력휴일,2,FALSE),IFERROR(VLOOKUP(Text(B2148,"m월 d일"),음력휴일,2,FALSE),IFERROR(VLOOKUP(A2148,양력지정휴일,2,FALSE), IFERROR(VLOOKUP(B2148,음력지정휴일,2,FALSE), ""))))</f>
        <v/>
      </c>
      <c r="N2148" s="128"/>
      <c r="O2148" s="128" t="str">
        <f>IFERROR(VLOOKUP(N2148,연차지정일수,2,FALSE),"")</f>
        <v/>
      </c>
      <c r="P2148" s="143"/>
      <c r="Q2148" s="2"/>
    </row>
    <row r="2149">
      <c r="A2149" s="129">
        <v>46344.0</v>
      </c>
      <c r="B2149" s="129">
        <v>46305.0</v>
      </c>
      <c r="C2149" s="128">
        <v>2026.0</v>
      </c>
      <c r="D2149" s="128">
        <v>11.0</v>
      </c>
      <c r="E2149" s="128">
        <v>3.0</v>
      </c>
      <c r="F2149" s="128">
        <v>2026.0</v>
      </c>
      <c r="G2149" s="128">
        <v>11.0</v>
      </c>
      <c r="H2149" s="128">
        <v>18.0</v>
      </c>
      <c r="I2149" s="128" t="s">
        <v>161</v>
      </c>
      <c r="J2149" s="99"/>
      <c r="K2149" s="99"/>
      <c r="L2149" s="141" t="str">
        <f>IF(J2149-K2149=0,,IFERROR(K2149-J2149-휴게시간-VLOOKUP(A2149,지정휴게시간,2,FALSE),K2149-J2149-휴게시간))</f>
        <v/>
      </c>
      <c r="M2149" s="142" t="str">
        <f>IFERROR(VLOOKUP(Text(A2149,"m월 d일"),양력휴일,2,FALSE),IFERROR(VLOOKUP(Text(B2149,"m월 d일"),음력휴일,2,FALSE),IFERROR(VLOOKUP(A2149,양력지정휴일,2,FALSE), IFERROR(VLOOKUP(B2149,음력지정휴일,2,FALSE), ""))))</f>
        <v/>
      </c>
      <c r="N2149" s="128"/>
      <c r="O2149" s="128" t="str">
        <f>IFERROR(VLOOKUP(N2149,연차지정일수,2,FALSE),"")</f>
        <v/>
      </c>
      <c r="P2149" s="143"/>
      <c r="Q2149" s="2"/>
    </row>
    <row r="2150">
      <c r="A2150" s="129">
        <v>46345.0</v>
      </c>
      <c r="B2150" s="129">
        <v>46306.0</v>
      </c>
      <c r="C2150" s="128">
        <v>2026.0</v>
      </c>
      <c r="D2150" s="128">
        <v>11.0</v>
      </c>
      <c r="E2150" s="128">
        <v>3.0</v>
      </c>
      <c r="F2150" s="128">
        <v>2026.0</v>
      </c>
      <c r="G2150" s="128">
        <v>11.0</v>
      </c>
      <c r="H2150" s="128">
        <v>19.0</v>
      </c>
      <c r="I2150" s="128" t="s">
        <v>162</v>
      </c>
      <c r="J2150" s="99"/>
      <c r="K2150" s="99"/>
      <c r="L2150" s="141" t="str">
        <f>IF(J2150-K2150=0,,IFERROR(K2150-J2150-휴게시간-VLOOKUP(A2150,지정휴게시간,2,FALSE),K2150-J2150-휴게시간))</f>
        <v/>
      </c>
      <c r="M2150" s="142" t="str">
        <f>IFERROR(VLOOKUP(Text(A2150,"m월 d일"),양력휴일,2,FALSE),IFERROR(VLOOKUP(Text(B2150,"m월 d일"),음력휴일,2,FALSE),IFERROR(VLOOKUP(A2150,양력지정휴일,2,FALSE), IFERROR(VLOOKUP(B2150,음력지정휴일,2,FALSE), ""))))</f>
        <v/>
      </c>
      <c r="N2150" s="128"/>
      <c r="O2150" s="128" t="str">
        <f>IFERROR(VLOOKUP(N2150,연차지정일수,2,FALSE),"")</f>
        <v/>
      </c>
      <c r="P2150" s="143"/>
      <c r="Q2150" s="2"/>
    </row>
    <row r="2151">
      <c r="A2151" s="129">
        <v>46346.0</v>
      </c>
      <c r="B2151" s="129">
        <v>46307.0</v>
      </c>
      <c r="C2151" s="128">
        <v>2026.0</v>
      </c>
      <c r="D2151" s="128">
        <v>11.0</v>
      </c>
      <c r="E2151" s="128">
        <v>3.0</v>
      </c>
      <c r="F2151" s="128">
        <v>2026.0</v>
      </c>
      <c r="G2151" s="128">
        <v>11.0</v>
      </c>
      <c r="H2151" s="128">
        <v>20.0</v>
      </c>
      <c r="I2151" s="128" t="s">
        <v>158</v>
      </c>
      <c r="J2151" s="99"/>
      <c r="K2151" s="99"/>
      <c r="L2151" s="141" t="str">
        <f>IF(J2151-K2151=0,,IFERROR(K2151-J2151-휴게시간-VLOOKUP(A2151,지정휴게시간,2,FALSE),K2151-J2151-휴게시간))</f>
        <v/>
      </c>
      <c r="M2151" s="142" t="str">
        <f>IFERROR(VLOOKUP(Text(A2151,"m월 d일"),양력휴일,2,FALSE),IFERROR(VLOOKUP(Text(B2151,"m월 d일"),음력휴일,2,FALSE),IFERROR(VLOOKUP(A2151,양력지정휴일,2,FALSE), IFERROR(VLOOKUP(B2151,음력지정휴일,2,FALSE), ""))))</f>
        <v/>
      </c>
      <c r="N2151" s="128"/>
      <c r="O2151" s="128" t="str">
        <f>IFERROR(VLOOKUP(N2151,연차지정일수,2,FALSE),"")</f>
        <v/>
      </c>
      <c r="P2151" s="143"/>
      <c r="Q2151" s="2"/>
    </row>
    <row r="2152">
      <c r="A2152" s="129">
        <v>46347.0</v>
      </c>
      <c r="B2152" s="129">
        <v>46308.0</v>
      </c>
      <c r="C2152" s="128">
        <v>2026.0</v>
      </c>
      <c r="D2152" s="128">
        <v>11.0</v>
      </c>
      <c r="E2152" s="128">
        <v>3.0</v>
      </c>
      <c r="F2152" s="128">
        <v>2026.0</v>
      </c>
      <c r="G2152" s="128">
        <v>11.0</v>
      </c>
      <c r="H2152" s="128">
        <v>21.0</v>
      </c>
      <c r="I2152" s="128" t="s">
        <v>159</v>
      </c>
      <c r="J2152" s="99"/>
      <c r="K2152" s="99"/>
      <c r="L2152" s="141" t="str">
        <f>IF(J2152-K2152=0,,IFERROR(K2152-J2152-휴게시간-VLOOKUP(A2152,지정휴게시간,2,FALSE),K2152-J2152-휴게시간))</f>
        <v/>
      </c>
      <c r="M2152" s="142" t="str">
        <f>IFERROR(VLOOKUP(Text(A2152,"m월 d일"),양력휴일,2,FALSE),IFERROR(VLOOKUP(Text(B2152,"m월 d일"),음력휴일,2,FALSE),IFERROR(VLOOKUP(A2152,양력지정휴일,2,FALSE), IFERROR(VLOOKUP(B2152,음력지정휴일,2,FALSE), ""))))</f>
        <v/>
      </c>
      <c r="N2152" s="128"/>
      <c r="O2152" s="128" t="str">
        <f>IFERROR(VLOOKUP(N2152,연차지정일수,2,FALSE),"")</f>
        <v/>
      </c>
      <c r="P2152" s="143"/>
      <c r="Q2152" s="2"/>
    </row>
    <row r="2153">
      <c r="A2153" s="129">
        <v>46348.0</v>
      </c>
      <c r="B2153" s="129">
        <v>46309.0</v>
      </c>
      <c r="C2153" s="128">
        <v>2026.0</v>
      </c>
      <c r="D2153" s="128">
        <v>11.0</v>
      </c>
      <c r="E2153" s="128">
        <v>3.0</v>
      </c>
      <c r="F2153" s="128">
        <v>2026.0</v>
      </c>
      <c r="G2153" s="128">
        <v>11.0</v>
      </c>
      <c r="H2153" s="128">
        <v>22.0</v>
      </c>
      <c r="I2153" s="128" t="s">
        <v>156</v>
      </c>
      <c r="J2153" s="99"/>
      <c r="K2153" s="99"/>
      <c r="L2153" s="141" t="str">
        <f>IF(J2153-K2153=0,,IFERROR(K2153-J2153-휴게시간-VLOOKUP(A2153,지정휴게시간,2,FALSE),K2153-J2153-휴게시간))</f>
        <v/>
      </c>
      <c r="M2153" s="142" t="str">
        <f>IFERROR(VLOOKUP(Text(A2153,"m월 d일"),양력휴일,2,FALSE),IFERROR(VLOOKUP(Text(B2153,"m월 d일"),음력휴일,2,FALSE),IFERROR(VLOOKUP(A2153,양력지정휴일,2,FALSE), IFERROR(VLOOKUP(B2153,음력지정휴일,2,FALSE), ""))))</f>
        <v/>
      </c>
      <c r="N2153" s="128"/>
      <c r="O2153" s="128" t="str">
        <f>IFERROR(VLOOKUP(N2153,연차지정일수,2,FALSE),"")</f>
        <v/>
      </c>
      <c r="P2153" s="143"/>
      <c r="Q2153" s="2"/>
    </row>
    <row r="2154">
      <c r="A2154" s="129">
        <v>46349.0</v>
      </c>
      <c r="B2154" s="129">
        <v>46310.0</v>
      </c>
      <c r="C2154" s="128">
        <v>2026.0</v>
      </c>
      <c r="D2154" s="128">
        <v>11.0</v>
      </c>
      <c r="E2154" s="128">
        <v>4.0</v>
      </c>
      <c r="F2154" s="128">
        <v>2026.0</v>
      </c>
      <c r="G2154" s="128">
        <v>11.0</v>
      </c>
      <c r="H2154" s="128">
        <v>23.0</v>
      </c>
      <c r="I2154" s="128" t="s">
        <v>83</v>
      </c>
      <c r="J2154" s="99"/>
      <c r="K2154" s="99"/>
      <c r="L2154" s="141" t="str">
        <f>IF(J2154-K2154=0,,IFERROR(K2154-J2154-휴게시간-VLOOKUP(A2154,지정휴게시간,2,FALSE),K2154-J2154-휴게시간))</f>
        <v/>
      </c>
      <c r="M2154" s="142" t="str">
        <f>IFERROR(VLOOKUP(Text(A2154,"m월 d일"),양력휴일,2,FALSE),IFERROR(VLOOKUP(Text(B2154,"m월 d일"),음력휴일,2,FALSE),IFERROR(VLOOKUP(A2154,양력지정휴일,2,FALSE), IFERROR(VLOOKUP(B2154,음력지정휴일,2,FALSE), ""))))</f>
        <v/>
      </c>
      <c r="N2154" s="128"/>
      <c r="O2154" s="128" t="str">
        <f>IFERROR(VLOOKUP(N2154,연차지정일수,2,FALSE),"")</f>
        <v/>
      </c>
      <c r="P2154" s="143"/>
      <c r="Q2154" s="2"/>
    </row>
    <row r="2155">
      <c r="A2155" s="129">
        <v>46350.0</v>
      </c>
      <c r="B2155" s="129">
        <v>46311.0</v>
      </c>
      <c r="C2155" s="128">
        <v>2026.0</v>
      </c>
      <c r="D2155" s="128">
        <v>11.0</v>
      </c>
      <c r="E2155" s="128">
        <v>4.0</v>
      </c>
      <c r="F2155" s="128">
        <v>2026.0</v>
      </c>
      <c r="G2155" s="128">
        <v>11.0</v>
      </c>
      <c r="H2155" s="128">
        <v>24.0</v>
      </c>
      <c r="I2155" s="128" t="s">
        <v>160</v>
      </c>
      <c r="J2155" s="99"/>
      <c r="K2155" s="99"/>
      <c r="L2155" s="141" t="str">
        <f>IF(J2155-K2155=0,,IFERROR(K2155-J2155-휴게시간-VLOOKUP(A2155,지정휴게시간,2,FALSE),K2155-J2155-휴게시간))</f>
        <v/>
      </c>
      <c r="M2155" s="142" t="str">
        <f>IFERROR(VLOOKUP(Text(A2155,"m월 d일"),양력휴일,2,FALSE),IFERROR(VLOOKUP(Text(B2155,"m월 d일"),음력휴일,2,FALSE),IFERROR(VLOOKUP(A2155,양력지정휴일,2,FALSE), IFERROR(VLOOKUP(B2155,음력지정휴일,2,FALSE), ""))))</f>
        <v/>
      </c>
      <c r="N2155" s="128"/>
      <c r="O2155" s="128" t="str">
        <f>IFERROR(VLOOKUP(N2155,연차지정일수,2,FALSE),"")</f>
        <v/>
      </c>
      <c r="P2155" s="143"/>
      <c r="Q2155" s="2"/>
    </row>
    <row r="2156">
      <c r="A2156" s="129">
        <v>46351.0</v>
      </c>
      <c r="B2156" s="129">
        <v>46312.0</v>
      </c>
      <c r="C2156" s="128">
        <v>2026.0</v>
      </c>
      <c r="D2156" s="128">
        <v>11.0</v>
      </c>
      <c r="E2156" s="128">
        <v>4.0</v>
      </c>
      <c r="F2156" s="128">
        <v>2026.0</v>
      </c>
      <c r="G2156" s="128">
        <v>11.0</v>
      </c>
      <c r="H2156" s="128">
        <v>25.0</v>
      </c>
      <c r="I2156" s="128" t="s">
        <v>161</v>
      </c>
      <c r="J2156" s="99"/>
      <c r="K2156" s="99"/>
      <c r="L2156" s="141" t="str">
        <f>IF(J2156-K2156=0,,IFERROR(K2156-J2156-휴게시간-VLOOKUP(A2156,지정휴게시간,2,FALSE),K2156-J2156-휴게시간))</f>
        <v/>
      </c>
      <c r="M2156" s="142" t="str">
        <f>IFERROR(VLOOKUP(Text(A2156,"m월 d일"),양력휴일,2,FALSE),IFERROR(VLOOKUP(Text(B2156,"m월 d일"),음력휴일,2,FALSE),IFERROR(VLOOKUP(A2156,양력지정휴일,2,FALSE), IFERROR(VLOOKUP(B2156,음력지정휴일,2,FALSE), ""))))</f>
        <v/>
      </c>
      <c r="N2156" s="128"/>
      <c r="O2156" s="128" t="str">
        <f>IFERROR(VLOOKUP(N2156,연차지정일수,2,FALSE),"")</f>
        <v/>
      </c>
      <c r="P2156" s="143"/>
      <c r="Q2156" s="2"/>
    </row>
    <row r="2157">
      <c r="A2157" s="129">
        <v>46352.0</v>
      </c>
      <c r="B2157" s="129">
        <v>46313.0</v>
      </c>
      <c r="C2157" s="128">
        <v>2026.0</v>
      </c>
      <c r="D2157" s="128">
        <v>11.0</v>
      </c>
      <c r="E2157" s="128">
        <v>4.0</v>
      </c>
      <c r="F2157" s="128">
        <v>2026.0</v>
      </c>
      <c r="G2157" s="128">
        <v>11.0</v>
      </c>
      <c r="H2157" s="128">
        <v>26.0</v>
      </c>
      <c r="I2157" s="128" t="s">
        <v>162</v>
      </c>
      <c r="J2157" s="99"/>
      <c r="K2157" s="99"/>
      <c r="L2157" s="141" t="str">
        <f>IF(J2157-K2157=0,,IFERROR(K2157-J2157-휴게시간-VLOOKUP(A2157,지정휴게시간,2,FALSE),K2157-J2157-휴게시간))</f>
        <v/>
      </c>
      <c r="M2157" s="142" t="str">
        <f>IFERROR(VLOOKUP(Text(A2157,"m월 d일"),양력휴일,2,FALSE),IFERROR(VLOOKUP(Text(B2157,"m월 d일"),음력휴일,2,FALSE),IFERROR(VLOOKUP(A2157,양력지정휴일,2,FALSE), IFERROR(VLOOKUP(B2157,음력지정휴일,2,FALSE), ""))))</f>
        <v/>
      </c>
      <c r="N2157" s="128"/>
      <c r="O2157" s="128" t="str">
        <f>IFERROR(VLOOKUP(N2157,연차지정일수,2,FALSE),"")</f>
        <v/>
      </c>
      <c r="P2157" s="143"/>
      <c r="Q2157" s="2"/>
    </row>
    <row r="2158">
      <c r="A2158" s="129">
        <v>46353.0</v>
      </c>
      <c r="B2158" s="129">
        <v>46314.0</v>
      </c>
      <c r="C2158" s="128">
        <v>2026.0</v>
      </c>
      <c r="D2158" s="128">
        <v>11.0</v>
      </c>
      <c r="E2158" s="128">
        <v>4.0</v>
      </c>
      <c r="F2158" s="128">
        <v>2026.0</v>
      </c>
      <c r="G2158" s="128">
        <v>11.0</v>
      </c>
      <c r="H2158" s="128">
        <v>27.0</v>
      </c>
      <c r="I2158" s="128" t="s">
        <v>158</v>
      </c>
      <c r="J2158" s="99"/>
      <c r="K2158" s="99"/>
      <c r="L2158" s="141" t="str">
        <f>IF(J2158-K2158=0,,IFERROR(K2158-J2158-휴게시간-VLOOKUP(A2158,지정휴게시간,2,FALSE),K2158-J2158-휴게시간))</f>
        <v/>
      </c>
      <c r="M2158" s="142" t="str">
        <f>IFERROR(VLOOKUP(Text(A2158,"m월 d일"),양력휴일,2,FALSE),IFERROR(VLOOKUP(Text(B2158,"m월 d일"),음력휴일,2,FALSE),IFERROR(VLOOKUP(A2158,양력지정휴일,2,FALSE), IFERROR(VLOOKUP(B2158,음력지정휴일,2,FALSE), ""))))</f>
        <v/>
      </c>
      <c r="N2158" s="128"/>
      <c r="O2158" s="128" t="str">
        <f>IFERROR(VLOOKUP(N2158,연차지정일수,2,FALSE),"")</f>
        <v/>
      </c>
      <c r="P2158" s="143"/>
      <c r="Q2158" s="2"/>
    </row>
    <row r="2159">
      <c r="A2159" s="129">
        <v>46354.0</v>
      </c>
      <c r="B2159" s="129">
        <v>46315.0</v>
      </c>
      <c r="C2159" s="128">
        <v>2026.0</v>
      </c>
      <c r="D2159" s="128">
        <v>11.0</v>
      </c>
      <c r="E2159" s="128">
        <v>4.0</v>
      </c>
      <c r="F2159" s="128">
        <v>2026.0</v>
      </c>
      <c r="G2159" s="128">
        <v>11.0</v>
      </c>
      <c r="H2159" s="128">
        <v>28.0</v>
      </c>
      <c r="I2159" s="128" t="s">
        <v>159</v>
      </c>
      <c r="J2159" s="99"/>
      <c r="K2159" s="99"/>
      <c r="L2159" s="141" t="str">
        <f>IF(J2159-K2159=0,,IFERROR(K2159-J2159-휴게시간-VLOOKUP(A2159,지정휴게시간,2,FALSE),K2159-J2159-휴게시간))</f>
        <v/>
      </c>
      <c r="M2159" s="142" t="str">
        <f>IFERROR(VLOOKUP(Text(A2159,"m월 d일"),양력휴일,2,FALSE),IFERROR(VLOOKUP(Text(B2159,"m월 d일"),음력휴일,2,FALSE),IFERROR(VLOOKUP(A2159,양력지정휴일,2,FALSE), IFERROR(VLOOKUP(B2159,음력지정휴일,2,FALSE), ""))))</f>
        <v/>
      </c>
      <c r="N2159" s="128"/>
      <c r="O2159" s="128" t="str">
        <f>IFERROR(VLOOKUP(N2159,연차지정일수,2,FALSE),"")</f>
        <v/>
      </c>
      <c r="P2159" s="143"/>
      <c r="Q2159" s="2"/>
    </row>
    <row r="2160">
      <c r="A2160" s="129">
        <v>46355.0</v>
      </c>
      <c r="B2160" s="129">
        <v>46316.0</v>
      </c>
      <c r="C2160" s="128">
        <v>2026.0</v>
      </c>
      <c r="D2160" s="128">
        <v>11.0</v>
      </c>
      <c r="E2160" s="128">
        <v>4.0</v>
      </c>
      <c r="F2160" s="128">
        <v>2026.0</v>
      </c>
      <c r="G2160" s="128">
        <v>11.0</v>
      </c>
      <c r="H2160" s="128">
        <v>29.0</v>
      </c>
      <c r="I2160" s="128" t="s">
        <v>156</v>
      </c>
      <c r="J2160" s="99"/>
      <c r="K2160" s="99"/>
      <c r="L2160" s="141" t="str">
        <f>IF(J2160-K2160=0,,IFERROR(K2160-J2160-휴게시간-VLOOKUP(A2160,지정휴게시간,2,FALSE),K2160-J2160-휴게시간))</f>
        <v/>
      </c>
      <c r="M2160" s="142" t="str">
        <f>IFERROR(VLOOKUP(Text(A2160,"m월 d일"),양력휴일,2,FALSE),IFERROR(VLOOKUP(Text(B2160,"m월 d일"),음력휴일,2,FALSE),IFERROR(VLOOKUP(A2160,양력지정휴일,2,FALSE), IFERROR(VLOOKUP(B2160,음력지정휴일,2,FALSE), ""))))</f>
        <v/>
      </c>
      <c r="N2160" s="128"/>
      <c r="O2160" s="128" t="str">
        <f>IFERROR(VLOOKUP(N2160,연차지정일수,2,FALSE),"")</f>
        <v/>
      </c>
      <c r="P2160" s="143"/>
      <c r="Q2160" s="2"/>
    </row>
    <row r="2161">
      <c r="A2161" s="129">
        <v>46356.0</v>
      </c>
      <c r="B2161" s="129">
        <v>46317.0</v>
      </c>
      <c r="C2161" s="128">
        <v>2026.0</v>
      </c>
      <c r="D2161" s="128">
        <v>11.0</v>
      </c>
      <c r="E2161" s="128">
        <v>5.0</v>
      </c>
      <c r="F2161" s="128">
        <v>2026.0</v>
      </c>
      <c r="G2161" s="128">
        <v>11.0</v>
      </c>
      <c r="H2161" s="128">
        <v>30.0</v>
      </c>
      <c r="I2161" s="128" t="s">
        <v>83</v>
      </c>
      <c r="J2161" s="99"/>
      <c r="K2161" s="99"/>
      <c r="L2161" s="141" t="str">
        <f>IF(J2161-K2161=0,,IFERROR(K2161-J2161-휴게시간-VLOOKUP(A2161,지정휴게시간,2,FALSE),K2161-J2161-휴게시간))</f>
        <v/>
      </c>
      <c r="M2161" s="142" t="str">
        <f>IFERROR(VLOOKUP(Text(A2161,"m월 d일"),양력휴일,2,FALSE),IFERROR(VLOOKUP(Text(B2161,"m월 d일"),음력휴일,2,FALSE),IFERROR(VLOOKUP(A2161,양력지정휴일,2,FALSE), IFERROR(VLOOKUP(B2161,음력지정휴일,2,FALSE), ""))))</f>
        <v/>
      </c>
      <c r="N2161" s="128"/>
      <c r="O2161" s="128" t="str">
        <f>IFERROR(VLOOKUP(N2161,연차지정일수,2,FALSE),"")</f>
        <v/>
      </c>
      <c r="P2161" s="143"/>
      <c r="Q2161" s="2"/>
    </row>
    <row r="2162">
      <c r="A2162" s="129">
        <v>46357.0</v>
      </c>
      <c r="B2162" s="129">
        <v>46318.0</v>
      </c>
      <c r="C2162" s="128">
        <v>2026.0</v>
      </c>
      <c r="D2162" s="128">
        <v>11.0</v>
      </c>
      <c r="E2162" s="128">
        <v>5.0</v>
      </c>
      <c r="F2162" s="128">
        <v>2026.0</v>
      </c>
      <c r="G2162" s="128">
        <v>12.0</v>
      </c>
      <c r="H2162" s="128">
        <v>1.0</v>
      </c>
      <c r="I2162" s="128" t="s">
        <v>160</v>
      </c>
      <c r="J2162" s="99"/>
      <c r="K2162" s="99"/>
      <c r="L2162" s="141" t="str">
        <f>IF(J2162-K2162=0,,IFERROR(K2162-J2162-휴게시간-VLOOKUP(A2162,지정휴게시간,2,FALSE),K2162-J2162-휴게시간))</f>
        <v/>
      </c>
      <c r="M2162" s="142" t="str">
        <f>IFERROR(VLOOKUP(Text(A2162,"m월 d일"),양력휴일,2,FALSE),IFERROR(VLOOKUP(Text(B2162,"m월 d일"),음력휴일,2,FALSE),IFERROR(VLOOKUP(A2162,양력지정휴일,2,FALSE), IFERROR(VLOOKUP(B2162,음력지정휴일,2,FALSE), ""))))</f>
        <v/>
      </c>
      <c r="N2162" s="128"/>
      <c r="O2162" s="128" t="str">
        <f>IFERROR(VLOOKUP(N2162,연차지정일수,2,FALSE),"")</f>
        <v/>
      </c>
      <c r="P2162" s="143"/>
      <c r="Q2162" s="2"/>
    </row>
    <row r="2163">
      <c r="A2163" s="129">
        <v>46358.0</v>
      </c>
      <c r="B2163" s="129">
        <v>46319.0</v>
      </c>
      <c r="C2163" s="128">
        <v>2026.0</v>
      </c>
      <c r="D2163" s="128">
        <v>11.0</v>
      </c>
      <c r="E2163" s="128">
        <v>5.0</v>
      </c>
      <c r="F2163" s="128">
        <v>2026.0</v>
      </c>
      <c r="G2163" s="128">
        <v>12.0</v>
      </c>
      <c r="H2163" s="128">
        <v>2.0</v>
      </c>
      <c r="I2163" s="128" t="s">
        <v>161</v>
      </c>
      <c r="J2163" s="99"/>
      <c r="K2163" s="99"/>
      <c r="L2163" s="141" t="str">
        <f>IF(J2163-K2163=0,,IFERROR(K2163-J2163-휴게시간-VLOOKUP(A2163,지정휴게시간,2,FALSE),K2163-J2163-휴게시간))</f>
        <v/>
      </c>
      <c r="M2163" s="142" t="str">
        <f>IFERROR(VLOOKUP(Text(A2163,"m월 d일"),양력휴일,2,FALSE),IFERROR(VLOOKUP(Text(B2163,"m월 d일"),음력휴일,2,FALSE),IFERROR(VLOOKUP(A2163,양력지정휴일,2,FALSE), IFERROR(VLOOKUP(B2163,음력지정휴일,2,FALSE), ""))))</f>
        <v/>
      </c>
      <c r="N2163" s="128"/>
      <c r="O2163" s="128" t="str">
        <f>IFERROR(VLOOKUP(N2163,연차지정일수,2,FALSE),"")</f>
        <v/>
      </c>
      <c r="P2163" s="143"/>
      <c r="Q2163" s="2"/>
    </row>
    <row r="2164">
      <c r="A2164" s="129">
        <v>46359.0</v>
      </c>
      <c r="B2164" s="129">
        <v>46320.0</v>
      </c>
      <c r="C2164" s="128">
        <v>2026.0</v>
      </c>
      <c r="D2164" s="128">
        <v>11.0</v>
      </c>
      <c r="E2164" s="128">
        <v>5.0</v>
      </c>
      <c r="F2164" s="128">
        <v>2026.0</v>
      </c>
      <c r="G2164" s="128">
        <v>12.0</v>
      </c>
      <c r="H2164" s="128">
        <v>3.0</v>
      </c>
      <c r="I2164" s="128" t="s">
        <v>162</v>
      </c>
      <c r="J2164" s="99"/>
      <c r="K2164" s="99"/>
      <c r="L2164" s="141" t="str">
        <f>IF(J2164-K2164=0,,IFERROR(K2164-J2164-휴게시간-VLOOKUP(A2164,지정휴게시간,2,FALSE),K2164-J2164-휴게시간))</f>
        <v/>
      </c>
      <c r="M2164" s="142" t="str">
        <f>IFERROR(VLOOKUP(Text(A2164,"m월 d일"),양력휴일,2,FALSE),IFERROR(VLOOKUP(Text(B2164,"m월 d일"),음력휴일,2,FALSE),IFERROR(VLOOKUP(A2164,양력지정휴일,2,FALSE), IFERROR(VLOOKUP(B2164,음력지정휴일,2,FALSE), ""))))</f>
        <v/>
      </c>
      <c r="N2164" s="128"/>
      <c r="O2164" s="128" t="str">
        <f>IFERROR(VLOOKUP(N2164,연차지정일수,2,FALSE),"")</f>
        <v/>
      </c>
      <c r="P2164" s="143"/>
      <c r="Q2164" s="2"/>
    </row>
    <row r="2165">
      <c r="A2165" s="129">
        <v>46360.0</v>
      </c>
      <c r="B2165" s="129">
        <v>46321.0</v>
      </c>
      <c r="C2165" s="128">
        <v>2026.0</v>
      </c>
      <c r="D2165" s="128">
        <v>11.0</v>
      </c>
      <c r="E2165" s="128">
        <v>5.0</v>
      </c>
      <c r="F2165" s="128">
        <v>2026.0</v>
      </c>
      <c r="G2165" s="128">
        <v>12.0</v>
      </c>
      <c r="H2165" s="128">
        <v>4.0</v>
      </c>
      <c r="I2165" s="128" t="s">
        <v>158</v>
      </c>
      <c r="J2165" s="99"/>
      <c r="K2165" s="99"/>
      <c r="L2165" s="141" t="str">
        <f>IF(J2165-K2165=0,,IFERROR(K2165-J2165-휴게시간-VLOOKUP(A2165,지정휴게시간,2,FALSE),K2165-J2165-휴게시간))</f>
        <v/>
      </c>
      <c r="M2165" s="142" t="str">
        <f>IFERROR(VLOOKUP(Text(A2165,"m월 d일"),양력휴일,2,FALSE),IFERROR(VLOOKUP(Text(B2165,"m월 d일"),음력휴일,2,FALSE),IFERROR(VLOOKUP(A2165,양력지정휴일,2,FALSE), IFERROR(VLOOKUP(B2165,음력지정휴일,2,FALSE), ""))))</f>
        <v/>
      </c>
      <c r="N2165" s="128"/>
      <c r="O2165" s="128" t="str">
        <f>IFERROR(VLOOKUP(N2165,연차지정일수,2,FALSE),"")</f>
        <v/>
      </c>
      <c r="P2165" s="143"/>
      <c r="Q2165" s="2"/>
    </row>
    <row r="2166">
      <c r="A2166" s="129">
        <v>46361.0</v>
      </c>
      <c r="B2166" s="129">
        <v>46322.0</v>
      </c>
      <c r="C2166" s="128">
        <v>2026.0</v>
      </c>
      <c r="D2166" s="128">
        <v>11.0</v>
      </c>
      <c r="E2166" s="128">
        <v>5.0</v>
      </c>
      <c r="F2166" s="128">
        <v>2026.0</v>
      </c>
      <c r="G2166" s="128">
        <v>12.0</v>
      </c>
      <c r="H2166" s="128">
        <v>5.0</v>
      </c>
      <c r="I2166" s="128" t="s">
        <v>159</v>
      </c>
      <c r="J2166" s="99"/>
      <c r="K2166" s="99"/>
      <c r="L2166" s="141" t="str">
        <f>IF(J2166-K2166=0,,IFERROR(K2166-J2166-휴게시간-VLOOKUP(A2166,지정휴게시간,2,FALSE),K2166-J2166-휴게시간))</f>
        <v/>
      </c>
      <c r="M2166" s="142" t="str">
        <f>IFERROR(VLOOKUP(Text(A2166,"m월 d일"),양력휴일,2,FALSE),IFERROR(VLOOKUP(Text(B2166,"m월 d일"),음력휴일,2,FALSE),IFERROR(VLOOKUP(A2166,양력지정휴일,2,FALSE), IFERROR(VLOOKUP(B2166,음력지정휴일,2,FALSE), ""))))</f>
        <v/>
      </c>
      <c r="N2166" s="128"/>
      <c r="O2166" s="128" t="str">
        <f>IFERROR(VLOOKUP(N2166,연차지정일수,2,FALSE),"")</f>
        <v/>
      </c>
      <c r="P2166" s="143"/>
      <c r="Q2166" s="2"/>
    </row>
    <row r="2167">
      <c r="A2167" s="129">
        <v>46362.0</v>
      </c>
      <c r="B2167" s="129">
        <v>46323.0</v>
      </c>
      <c r="C2167" s="128">
        <v>2026.0</v>
      </c>
      <c r="D2167" s="128">
        <v>11.0</v>
      </c>
      <c r="E2167" s="128">
        <v>5.0</v>
      </c>
      <c r="F2167" s="128">
        <v>2026.0</v>
      </c>
      <c r="G2167" s="128">
        <v>12.0</v>
      </c>
      <c r="H2167" s="128">
        <v>6.0</v>
      </c>
      <c r="I2167" s="128" t="s">
        <v>156</v>
      </c>
      <c r="J2167" s="99"/>
      <c r="K2167" s="99"/>
      <c r="L2167" s="141" t="str">
        <f>IF(J2167-K2167=0,,IFERROR(K2167-J2167-휴게시간-VLOOKUP(A2167,지정휴게시간,2,FALSE),K2167-J2167-휴게시간))</f>
        <v/>
      </c>
      <c r="M2167" s="142" t="str">
        <f>IFERROR(VLOOKUP(Text(A2167,"m월 d일"),양력휴일,2,FALSE),IFERROR(VLOOKUP(Text(B2167,"m월 d일"),음력휴일,2,FALSE),IFERROR(VLOOKUP(A2167,양력지정휴일,2,FALSE), IFERROR(VLOOKUP(B2167,음력지정휴일,2,FALSE), ""))))</f>
        <v/>
      </c>
      <c r="N2167" s="128"/>
      <c r="O2167" s="128" t="str">
        <f>IFERROR(VLOOKUP(N2167,연차지정일수,2,FALSE),"")</f>
        <v/>
      </c>
      <c r="P2167" s="143"/>
      <c r="Q2167" s="2"/>
    </row>
    <row r="2168">
      <c r="A2168" s="129">
        <v>46363.0</v>
      </c>
      <c r="B2168" s="129">
        <v>46324.0</v>
      </c>
      <c r="C2168" s="128">
        <v>2026.0</v>
      </c>
      <c r="D2168" s="128">
        <v>12.0</v>
      </c>
      <c r="E2168" s="128">
        <v>1.0</v>
      </c>
      <c r="F2168" s="128">
        <v>2026.0</v>
      </c>
      <c r="G2168" s="128">
        <v>12.0</v>
      </c>
      <c r="H2168" s="128">
        <v>7.0</v>
      </c>
      <c r="I2168" s="128" t="s">
        <v>83</v>
      </c>
      <c r="J2168" s="99"/>
      <c r="K2168" s="99"/>
      <c r="L2168" s="141" t="str">
        <f>IF(J2168-K2168=0,,IFERROR(K2168-J2168-휴게시간-VLOOKUP(A2168,지정휴게시간,2,FALSE),K2168-J2168-휴게시간))</f>
        <v/>
      </c>
      <c r="M2168" s="142" t="str">
        <f>IFERROR(VLOOKUP(Text(A2168,"m월 d일"),양력휴일,2,FALSE),IFERROR(VLOOKUP(Text(B2168,"m월 d일"),음력휴일,2,FALSE),IFERROR(VLOOKUP(A2168,양력지정휴일,2,FALSE), IFERROR(VLOOKUP(B2168,음력지정휴일,2,FALSE), ""))))</f>
        <v/>
      </c>
      <c r="N2168" s="128"/>
      <c r="O2168" s="128" t="str">
        <f>IFERROR(VLOOKUP(N2168,연차지정일수,2,FALSE),"")</f>
        <v/>
      </c>
      <c r="P2168" s="143"/>
      <c r="Q2168" s="2"/>
    </row>
    <row r="2169">
      <c r="A2169" s="129">
        <v>46364.0</v>
      </c>
      <c r="B2169" s="129">
        <v>46325.0</v>
      </c>
      <c r="C2169" s="128">
        <v>2026.0</v>
      </c>
      <c r="D2169" s="128">
        <v>12.0</v>
      </c>
      <c r="E2169" s="128">
        <v>1.0</v>
      </c>
      <c r="F2169" s="128">
        <v>2026.0</v>
      </c>
      <c r="G2169" s="128">
        <v>12.0</v>
      </c>
      <c r="H2169" s="128">
        <v>8.0</v>
      </c>
      <c r="I2169" s="128" t="s">
        <v>160</v>
      </c>
      <c r="J2169" s="99"/>
      <c r="K2169" s="99"/>
      <c r="L2169" s="141" t="str">
        <f>IF(J2169-K2169=0,,IFERROR(K2169-J2169-휴게시간-VLOOKUP(A2169,지정휴게시간,2,FALSE),K2169-J2169-휴게시간))</f>
        <v/>
      </c>
      <c r="M2169" s="142" t="str">
        <f>IFERROR(VLOOKUP(Text(A2169,"m월 d일"),양력휴일,2,FALSE),IFERROR(VLOOKUP(Text(B2169,"m월 d일"),음력휴일,2,FALSE),IFERROR(VLOOKUP(A2169,양력지정휴일,2,FALSE), IFERROR(VLOOKUP(B2169,음력지정휴일,2,FALSE), ""))))</f>
        <v/>
      </c>
      <c r="N2169" s="128"/>
      <c r="O2169" s="128" t="str">
        <f>IFERROR(VLOOKUP(N2169,연차지정일수,2,FALSE),"")</f>
        <v/>
      </c>
      <c r="P2169" s="143"/>
      <c r="Q2169" s="2"/>
    </row>
    <row r="2170">
      <c r="A2170" s="129">
        <v>46365.0</v>
      </c>
      <c r="B2170" s="129">
        <v>46327.0</v>
      </c>
      <c r="C2170" s="128">
        <v>2026.0</v>
      </c>
      <c r="D2170" s="128">
        <v>12.0</v>
      </c>
      <c r="E2170" s="128">
        <v>1.0</v>
      </c>
      <c r="F2170" s="128">
        <v>2026.0</v>
      </c>
      <c r="G2170" s="128">
        <v>12.0</v>
      </c>
      <c r="H2170" s="128">
        <v>9.0</v>
      </c>
      <c r="I2170" s="128" t="s">
        <v>161</v>
      </c>
      <c r="J2170" s="99"/>
      <c r="K2170" s="99"/>
      <c r="L2170" s="141" t="str">
        <f>IF(J2170-K2170=0,,IFERROR(K2170-J2170-휴게시간-VLOOKUP(A2170,지정휴게시간,2,FALSE),K2170-J2170-휴게시간))</f>
        <v/>
      </c>
      <c r="M2170" s="142" t="str">
        <f>IFERROR(VLOOKUP(Text(A2170,"m월 d일"),양력휴일,2,FALSE),IFERROR(VLOOKUP(Text(B2170,"m월 d일"),음력휴일,2,FALSE),IFERROR(VLOOKUP(A2170,양력지정휴일,2,FALSE), IFERROR(VLOOKUP(B2170,음력지정휴일,2,FALSE), ""))))</f>
        <v/>
      </c>
      <c r="N2170" s="128"/>
      <c r="O2170" s="128" t="str">
        <f>IFERROR(VLOOKUP(N2170,연차지정일수,2,FALSE),"")</f>
        <v/>
      </c>
      <c r="P2170" s="143"/>
      <c r="Q2170" s="2"/>
    </row>
    <row r="2171">
      <c r="A2171" s="129">
        <v>46366.0</v>
      </c>
      <c r="B2171" s="129">
        <v>46328.0</v>
      </c>
      <c r="C2171" s="128">
        <v>2026.0</v>
      </c>
      <c r="D2171" s="128">
        <v>12.0</v>
      </c>
      <c r="E2171" s="128">
        <v>1.0</v>
      </c>
      <c r="F2171" s="128">
        <v>2026.0</v>
      </c>
      <c r="G2171" s="128">
        <v>12.0</v>
      </c>
      <c r="H2171" s="128">
        <v>10.0</v>
      </c>
      <c r="I2171" s="128" t="s">
        <v>162</v>
      </c>
      <c r="J2171" s="99"/>
      <c r="K2171" s="99"/>
      <c r="L2171" s="141" t="str">
        <f>IF(J2171-K2171=0,,IFERROR(K2171-J2171-휴게시간-VLOOKUP(A2171,지정휴게시간,2,FALSE),K2171-J2171-휴게시간))</f>
        <v/>
      </c>
      <c r="M2171" s="142" t="str">
        <f>IFERROR(VLOOKUP(Text(A2171,"m월 d일"),양력휴일,2,FALSE),IFERROR(VLOOKUP(Text(B2171,"m월 d일"),음력휴일,2,FALSE),IFERROR(VLOOKUP(A2171,양력지정휴일,2,FALSE), IFERROR(VLOOKUP(B2171,음력지정휴일,2,FALSE), ""))))</f>
        <v/>
      </c>
      <c r="N2171" s="128"/>
      <c r="O2171" s="128" t="str">
        <f>IFERROR(VLOOKUP(N2171,연차지정일수,2,FALSE),"")</f>
        <v/>
      </c>
      <c r="P2171" s="143"/>
      <c r="Q2171" s="2"/>
    </row>
    <row r="2172">
      <c r="A2172" s="129">
        <v>46367.0</v>
      </c>
      <c r="B2172" s="129">
        <v>46329.0</v>
      </c>
      <c r="C2172" s="128">
        <v>2026.0</v>
      </c>
      <c r="D2172" s="128">
        <v>12.0</v>
      </c>
      <c r="E2172" s="128">
        <v>1.0</v>
      </c>
      <c r="F2172" s="128">
        <v>2026.0</v>
      </c>
      <c r="G2172" s="128">
        <v>12.0</v>
      </c>
      <c r="H2172" s="128">
        <v>11.0</v>
      </c>
      <c r="I2172" s="128" t="s">
        <v>158</v>
      </c>
      <c r="J2172" s="99"/>
      <c r="K2172" s="99"/>
      <c r="L2172" s="141" t="str">
        <f>IF(J2172-K2172=0,,IFERROR(K2172-J2172-휴게시간-VLOOKUP(A2172,지정휴게시간,2,FALSE),K2172-J2172-휴게시간))</f>
        <v/>
      </c>
      <c r="M2172" s="142" t="str">
        <f>IFERROR(VLOOKUP(Text(A2172,"m월 d일"),양력휴일,2,FALSE),IFERROR(VLOOKUP(Text(B2172,"m월 d일"),음력휴일,2,FALSE),IFERROR(VLOOKUP(A2172,양력지정휴일,2,FALSE), IFERROR(VLOOKUP(B2172,음력지정휴일,2,FALSE), ""))))</f>
        <v/>
      </c>
      <c r="N2172" s="128"/>
      <c r="O2172" s="128" t="str">
        <f>IFERROR(VLOOKUP(N2172,연차지정일수,2,FALSE),"")</f>
        <v/>
      </c>
      <c r="P2172" s="143"/>
      <c r="Q2172" s="2"/>
    </row>
    <row r="2173">
      <c r="A2173" s="129">
        <v>46368.0</v>
      </c>
      <c r="B2173" s="129">
        <v>46330.0</v>
      </c>
      <c r="C2173" s="128">
        <v>2026.0</v>
      </c>
      <c r="D2173" s="128">
        <v>12.0</v>
      </c>
      <c r="E2173" s="128">
        <v>1.0</v>
      </c>
      <c r="F2173" s="128">
        <v>2026.0</v>
      </c>
      <c r="G2173" s="128">
        <v>12.0</v>
      </c>
      <c r="H2173" s="128">
        <v>12.0</v>
      </c>
      <c r="I2173" s="128" t="s">
        <v>159</v>
      </c>
      <c r="J2173" s="99"/>
      <c r="K2173" s="99"/>
      <c r="L2173" s="141" t="str">
        <f>IF(J2173-K2173=0,,IFERROR(K2173-J2173-휴게시간-VLOOKUP(A2173,지정휴게시간,2,FALSE),K2173-J2173-휴게시간))</f>
        <v/>
      </c>
      <c r="M2173" s="142" t="str">
        <f>IFERROR(VLOOKUP(Text(A2173,"m월 d일"),양력휴일,2,FALSE),IFERROR(VLOOKUP(Text(B2173,"m월 d일"),음력휴일,2,FALSE),IFERROR(VLOOKUP(A2173,양력지정휴일,2,FALSE), IFERROR(VLOOKUP(B2173,음력지정휴일,2,FALSE), ""))))</f>
        <v/>
      </c>
      <c r="N2173" s="128"/>
      <c r="O2173" s="128" t="str">
        <f>IFERROR(VLOOKUP(N2173,연차지정일수,2,FALSE),"")</f>
        <v/>
      </c>
      <c r="P2173" s="143"/>
      <c r="Q2173" s="2"/>
    </row>
    <row r="2174">
      <c r="A2174" s="129">
        <v>46369.0</v>
      </c>
      <c r="B2174" s="129">
        <v>46331.0</v>
      </c>
      <c r="C2174" s="128">
        <v>2026.0</v>
      </c>
      <c r="D2174" s="128">
        <v>12.0</v>
      </c>
      <c r="E2174" s="128">
        <v>1.0</v>
      </c>
      <c r="F2174" s="128">
        <v>2026.0</v>
      </c>
      <c r="G2174" s="128">
        <v>12.0</v>
      </c>
      <c r="H2174" s="128">
        <v>13.0</v>
      </c>
      <c r="I2174" s="128" t="s">
        <v>156</v>
      </c>
      <c r="J2174" s="99"/>
      <c r="K2174" s="99"/>
      <c r="L2174" s="141" t="str">
        <f>IF(J2174-K2174=0,,IFERROR(K2174-J2174-휴게시간-VLOOKUP(A2174,지정휴게시간,2,FALSE),K2174-J2174-휴게시간))</f>
        <v/>
      </c>
      <c r="M2174" s="142" t="str">
        <f>IFERROR(VLOOKUP(Text(A2174,"m월 d일"),양력휴일,2,FALSE),IFERROR(VLOOKUP(Text(B2174,"m월 d일"),음력휴일,2,FALSE),IFERROR(VLOOKUP(A2174,양력지정휴일,2,FALSE), IFERROR(VLOOKUP(B2174,음력지정휴일,2,FALSE), ""))))</f>
        <v/>
      </c>
      <c r="N2174" s="128"/>
      <c r="O2174" s="128" t="str">
        <f>IFERROR(VLOOKUP(N2174,연차지정일수,2,FALSE),"")</f>
        <v/>
      </c>
      <c r="P2174" s="143"/>
      <c r="Q2174" s="2"/>
    </row>
    <row r="2175">
      <c r="A2175" s="129">
        <v>46370.0</v>
      </c>
      <c r="B2175" s="129">
        <v>46332.0</v>
      </c>
      <c r="C2175" s="128">
        <v>2026.0</v>
      </c>
      <c r="D2175" s="128">
        <v>12.0</v>
      </c>
      <c r="E2175" s="128">
        <v>2.0</v>
      </c>
      <c r="F2175" s="128">
        <v>2026.0</v>
      </c>
      <c r="G2175" s="128">
        <v>12.0</v>
      </c>
      <c r="H2175" s="128">
        <v>14.0</v>
      </c>
      <c r="I2175" s="128" t="s">
        <v>83</v>
      </c>
      <c r="J2175" s="99"/>
      <c r="K2175" s="99"/>
      <c r="L2175" s="141" t="str">
        <f>IF(J2175-K2175=0,,IFERROR(K2175-J2175-휴게시간-VLOOKUP(A2175,지정휴게시간,2,FALSE),K2175-J2175-휴게시간))</f>
        <v/>
      </c>
      <c r="M2175" s="142" t="str">
        <f>IFERROR(VLOOKUP(Text(A2175,"m월 d일"),양력휴일,2,FALSE),IFERROR(VLOOKUP(Text(B2175,"m월 d일"),음력휴일,2,FALSE),IFERROR(VLOOKUP(A2175,양력지정휴일,2,FALSE), IFERROR(VLOOKUP(B2175,음력지정휴일,2,FALSE), ""))))</f>
        <v/>
      </c>
      <c r="N2175" s="128"/>
      <c r="O2175" s="128" t="str">
        <f>IFERROR(VLOOKUP(N2175,연차지정일수,2,FALSE),"")</f>
        <v/>
      </c>
      <c r="P2175" s="143"/>
      <c r="Q2175" s="2"/>
    </row>
    <row r="2176">
      <c r="A2176" s="129">
        <v>46371.0</v>
      </c>
      <c r="B2176" s="129">
        <v>46333.0</v>
      </c>
      <c r="C2176" s="128">
        <v>2026.0</v>
      </c>
      <c r="D2176" s="128">
        <v>12.0</v>
      </c>
      <c r="E2176" s="128">
        <v>2.0</v>
      </c>
      <c r="F2176" s="128">
        <v>2026.0</v>
      </c>
      <c r="G2176" s="128">
        <v>12.0</v>
      </c>
      <c r="H2176" s="128">
        <v>15.0</v>
      </c>
      <c r="I2176" s="128" t="s">
        <v>160</v>
      </c>
      <c r="J2176" s="99"/>
      <c r="K2176" s="99"/>
      <c r="L2176" s="141" t="str">
        <f>IF(J2176-K2176=0,,IFERROR(K2176-J2176-휴게시간-VLOOKUP(A2176,지정휴게시간,2,FALSE),K2176-J2176-휴게시간))</f>
        <v/>
      </c>
      <c r="M2176" s="142" t="str">
        <f>IFERROR(VLOOKUP(Text(A2176,"m월 d일"),양력휴일,2,FALSE),IFERROR(VLOOKUP(Text(B2176,"m월 d일"),음력휴일,2,FALSE),IFERROR(VLOOKUP(A2176,양력지정휴일,2,FALSE), IFERROR(VLOOKUP(B2176,음력지정휴일,2,FALSE), ""))))</f>
        <v/>
      </c>
      <c r="N2176" s="128"/>
      <c r="O2176" s="128" t="str">
        <f>IFERROR(VLOOKUP(N2176,연차지정일수,2,FALSE),"")</f>
        <v/>
      </c>
      <c r="P2176" s="143"/>
      <c r="Q2176" s="2"/>
    </row>
    <row r="2177">
      <c r="A2177" s="129">
        <v>46372.0</v>
      </c>
      <c r="B2177" s="129">
        <v>46334.0</v>
      </c>
      <c r="C2177" s="128">
        <v>2026.0</v>
      </c>
      <c r="D2177" s="128">
        <v>12.0</v>
      </c>
      <c r="E2177" s="128">
        <v>2.0</v>
      </c>
      <c r="F2177" s="128">
        <v>2026.0</v>
      </c>
      <c r="G2177" s="128">
        <v>12.0</v>
      </c>
      <c r="H2177" s="128">
        <v>16.0</v>
      </c>
      <c r="I2177" s="128" t="s">
        <v>161</v>
      </c>
      <c r="J2177" s="99"/>
      <c r="K2177" s="99"/>
      <c r="L2177" s="141" t="str">
        <f>IF(J2177-K2177=0,,IFERROR(K2177-J2177-휴게시간-VLOOKUP(A2177,지정휴게시간,2,FALSE),K2177-J2177-휴게시간))</f>
        <v/>
      </c>
      <c r="M2177" s="142" t="str">
        <f>IFERROR(VLOOKUP(Text(A2177,"m월 d일"),양력휴일,2,FALSE),IFERROR(VLOOKUP(Text(B2177,"m월 d일"),음력휴일,2,FALSE),IFERROR(VLOOKUP(A2177,양력지정휴일,2,FALSE), IFERROR(VLOOKUP(B2177,음력지정휴일,2,FALSE), ""))))</f>
        <v/>
      </c>
      <c r="N2177" s="128"/>
      <c r="O2177" s="128" t="str">
        <f>IFERROR(VLOOKUP(N2177,연차지정일수,2,FALSE),"")</f>
        <v/>
      </c>
      <c r="P2177" s="143"/>
      <c r="Q2177" s="2"/>
    </row>
    <row r="2178">
      <c r="A2178" s="129">
        <v>46373.0</v>
      </c>
      <c r="B2178" s="129">
        <v>46335.0</v>
      </c>
      <c r="C2178" s="128">
        <v>2026.0</v>
      </c>
      <c r="D2178" s="128">
        <v>12.0</v>
      </c>
      <c r="E2178" s="128">
        <v>2.0</v>
      </c>
      <c r="F2178" s="128">
        <v>2026.0</v>
      </c>
      <c r="G2178" s="128">
        <v>12.0</v>
      </c>
      <c r="H2178" s="128">
        <v>17.0</v>
      </c>
      <c r="I2178" s="128" t="s">
        <v>162</v>
      </c>
      <c r="J2178" s="99"/>
      <c r="K2178" s="99"/>
      <c r="L2178" s="141" t="str">
        <f>IF(J2178-K2178=0,,IFERROR(K2178-J2178-휴게시간-VLOOKUP(A2178,지정휴게시간,2,FALSE),K2178-J2178-휴게시간))</f>
        <v/>
      </c>
      <c r="M2178" s="142" t="str">
        <f>IFERROR(VLOOKUP(Text(A2178,"m월 d일"),양력휴일,2,FALSE),IFERROR(VLOOKUP(Text(B2178,"m월 d일"),음력휴일,2,FALSE),IFERROR(VLOOKUP(A2178,양력지정휴일,2,FALSE), IFERROR(VLOOKUP(B2178,음력지정휴일,2,FALSE), ""))))</f>
        <v/>
      </c>
      <c r="N2178" s="128"/>
      <c r="O2178" s="128" t="str">
        <f>IFERROR(VLOOKUP(N2178,연차지정일수,2,FALSE),"")</f>
        <v/>
      </c>
      <c r="P2178" s="143"/>
      <c r="Q2178" s="2"/>
    </row>
    <row r="2179">
      <c r="A2179" s="129">
        <v>46374.0</v>
      </c>
      <c r="B2179" s="129">
        <v>46336.0</v>
      </c>
      <c r="C2179" s="128">
        <v>2026.0</v>
      </c>
      <c r="D2179" s="128">
        <v>12.0</v>
      </c>
      <c r="E2179" s="128">
        <v>2.0</v>
      </c>
      <c r="F2179" s="128">
        <v>2026.0</v>
      </c>
      <c r="G2179" s="128">
        <v>12.0</v>
      </c>
      <c r="H2179" s="128">
        <v>18.0</v>
      </c>
      <c r="I2179" s="128" t="s">
        <v>158</v>
      </c>
      <c r="J2179" s="99"/>
      <c r="K2179" s="99"/>
      <c r="L2179" s="141" t="str">
        <f>IF(J2179-K2179=0,,IFERROR(K2179-J2179-휴게시간-VLOOKUP(A2179,지정휴게시간,2,FALSE),K2179-J2179-휴게시간))</f>
        <v/>
      </c>
      <c r="M2179" s="142" t="str">
        <f>IFERROR(VLOOKUP(Text(A2179,"m월 d일"),양력휴일,2,FALSE),IFERROR(VLOOKUP(Text(B2179,"m월 d일"),음력휴일,2,FALSE),IFERROR(VLOOKUP(A2179,양력지정휴일,2,FALSE), IFERROR(VLOOKUP(B2179,음력지정휴일,2,FALSE), ""))))</f>
        <v/>
      </c>
      <c r="N2179" s="128"/>
      <c r="O2179" s="128" t="str">
        <f>IFERROR(VLOOKUP(N2179,연차지정일수,2,FALSE),"")</f>
        <v/>
      </c>
      <c r="P2179" s="143"/>
      <c r="Q2179" s="2"/>
    </row>
    <row r="2180">
      <c r="A2180" s="129">
        <v>46375.0</v>
      </c>
      <c r="B2180" s="129">
        <v>46337.0</v>
      </c>
      <c r="C2180" s="128">
        <v>2026.0</v>
      </c>
      <c r="D2180" s="128">
        <v>12.0</v>
      </c>
      <c r="E2180" s="128">
        <v>2.0</v>
      </c>
      <c r="F2180" s="128">
        <v>2026.0</v>
      </c>
      <c r="G2180" s="128">
        <v>12.0</v>
      </c>
      <c r="H2180" s="128">
        <v>19.0</v>
      </c>
      <c r="I2180" s="128" t="s">
        <v>159</v>
      </c>
      <c r="J2180" s="99"/>
      <c r="K2180" s="99"/>
      <c r="L2180" s="141" t="str">
        <f>IF(J2180-K2180=0,,IFERROR(K2180-J2180-휴게시간-VLOOKUP(A2180,지정휴게시간,2,FALSE),K2180-J2180-휴게시간))</f>
        <v/>
      </c>
      <c r="M2180" s="142" t="str">
        <f>IFERROR(VLOOKUP(Text(A2180,"m월 d일"),양력휴일,2,FALSE),IFERROR(VLOOKUP(Text(B2180,"m월 d일"),음력휴일,2,FALSE),IFERROR(VLOOKUP(A2180,양력지정휴일,2,FALSE), IFERROR(VLOOKUP(B2180,음력지정휴일,2,FALSE), ""))))</f>
        <v/>
      </c>
      <c r="N2180" s="128"/>
      <c r="O2180" s="128" t="str">
        <f>IFERROR(VLOOKUP(N2180,연차지정일수,2,FALSE),"")</f>
        <v/>
      </c>
      <c r="P2180" s="143"/>
      <c r="Q2180" s="2"/>
    </row>
    <row r="2181">
      <c r="A2181" s="129">
        <v>46376.0</v>
      </c>
      <c r="B2181" s="129">
        <v>46338.0</v>
      </c>
      <c r="C2181" s="128">
        <v>2026.0</v>
      </c>
      <c r="D2181" s="128">
        <v>12.0</v>
      </c>
      <c r="E2181" s="128">
        <v>2.0</v>
      </c>
      <c r="F2181" s="128">
        <v>2026.0</v>
      </c>
      <c r="G2181" s="128">
        <v>12.0</v>
      </c>
      <c r="H2181" s="128">
        <v>20.0</v>
      </c>
      <c r="I2181" s="128" t="s">
        <v>156</v>
      </c>
      <c r="J2181" s="99"/>
      <c r="K2181" s="99"/>
      <c r="L2181" s="141" t="str">
        <f>IF(J2181-K2181=0,,IFERROR(K2181-J2181-휴게시간-VLOOKUP(A2181,지정휴게시간,2,FALSE),K2181-J2181-휴게시간))</f>
        <v/>
      </c>
      <c r="M2181" s="142" t="str">
        <f>IFERROR(VLOOKUP(Text(A2181,"m월 d일"),양력휴일,2,FALSE),IFERROR(VLOOKUP(Text(B2181,"m월 d일"),음력휴일,2,FALSE),IFERROR(VLOOKUP(A2181,양력지정휴일,2,FALSE), IFERROR(VLOOKUP(B2181,음력지정휴일,2,FALSE), ""))))</f>
        <v/>
      </c>
      <c r="N2181" s="128"/>
      <c r="O2181" s="128" t="str">
        <f>IFERROR(VLOOKUP(N2181,연차지정일수,2,FALSE),"")</f>
        <v/>
      </c>
      <c r="P2181" s="143"/>
      <c r="Q2181" s="2"/>
    </row>
    <row r="2182">
      <c r="A2182" s="129">
        <v>46377.0</v>
      </c>
      <c r="B2182" s="129">
        <v>46339.0</v>
      </c>
      <c r="C2182" s="128">
        <v>2026.0</v>
      </c>
      <c r="D2182" s="128">
        <v>12.0</v>
      </c>
      <c r="E2182" s="128">
        <v>3.0</v>
      </c>
      <c r="F2182" s="128">
        <v>2026.0</v>
      </c>
      <c r="G2182" s="128">
        <v>12.0</v>
      </c>
      <c r="H2182" s="128">
        <v>21.0</v>
      </c>
      <c r="I2182" s="128" t="s">
        <v>83</v>
      </c>
      <c r="J2182" s="99"/>
      <c r="K2182" s="99"/>
      <c r="L2182" s="141" t="str">
        <f>IF(J2182-K2182=0,,IFERROR(K2182-J2182-휴게시간-VLOOKUP(A2182,지정휴게시간,2,FALSE),K2182-J2182-휴게시간))</f>
        <v/>
      </c>
      <c r="M2182" s="142" t="str">
        <f>IFERROR(VLOOKUP(Text(A2182,"m월 d일"),양력휴일,2,FALSE),IFERROR(VLOOKUP(Text(B2182,"m월 d일"),음력휴일,2,FALSE),IFERROR(VLOOKUP(A2182,양력지정휴일,2,FALSE), IFERROR(VLOOKUP(B2182,음력지정휴일,2,FALSE), ""))))</f>
        <v/>
      </c>
      <c r="N2182" s="128"/>
      <c r="O2182" s="128" t="str">
        <f>IFERROR(VLOOKUP(N2182,연차지정일수,2,FALSE),"")</f>
        <v/>
      </c>
      <c r="P2182" s="143"/>
      <c r="Q2182" s="2"/>
    </row>
    <row r="2183">
      <c r="A2183" s="129">
        <v>46378.0</v>
      </c>
      <c r="B2183" s="129">
        <v>46340.0</v>
      </c>
      <c r="C2183" s="128">
        <v>2026.0</v>
      </c>
      <c r="D2183" s="128">
        <v>12.0</v>
      </c>
      <c r="E2183" s="128">
        <v>3.0</v>
      </c>
      <c r="F2183" s="128">
        <v>2026.0</v>
      </c>
      <c r="G2183" s="128">
        <v>12.0</v>
      </c>
      <c r="H2183" s="128">
        <v>22.0</v>
      </c>
      <c r="I2183" s="128" t="s">
        <v>160</v>
      </c>
      <c r="J2183" s="99"/>
      <c r="K2183" s="99"/>
      <c r="L2183" s="141" t="str">
        <f>IF(J2183-K2183=0,,IFERROR(K2183-J2183-휴게시간-VLOOKUP(A2183,지정휴게시간,2,FALSE),K2183-J2183-휴게시간))</f>
        <v/>
      </c>
      <c r="M2183" s="142" t="str">
        <f>IFERROR(VLOOKUP(Text(A2183,"m월 d일"),양력휴일,2,FALSE),IFERROR(VLOOKUP(Text(B2183,"m월 d일"),음력휴일,2,FALSE),IFERROR(VLOOKUP(A2183,양력지정휴일,2,FALSE), IFERROR(VLOOKUP(B2183,음력지정휴일,2,FALSE), ""))))</f>
        <v/>
      </c>
      <c r="N2183" s="128"/>
      <c r="O2183" s="128" t="str">
        <f>IFERROR(VLOOKUP(N2183,연차지정일수,2,FALSE),"")</f>
        <v/>
      </c>
      <c r="P2183" s="143"/>
      <c r="Q2183" s="2"/>
    </row>
    <row r="2184">
      <c r="A2184" s="129">
        <v>46379.0</v>
      </c>
      <c r="B2184" s="129">
        <v>46341.0</v>
      </c>
      <c r="C2184" s="128">
        <v>2026.0</v>
      </c>
      <c r="D2184" s="128">
        <v>12.0</v>
      </c>
      <c r="E2184" s="128">
        <v>3.0</v>
      </c>
      <c r="F2184" s="128">
        <v>2026.0</v>
      </c>
      <c r="G2184" s="128">
        <v>12.0</v>
      </c>
      <c r="H2184" s="128">
        <v>23.0</v>
      </c>
      <c r="I2184" s="128" t="s">
        <v>161</v>
      </c>
      <c r="J2184" s="99"/>
      <c r="K2184" s="99"/>
      <c r="L2184" s="141" t="str">
        <f>IF(J2184-K2184=0,,IFERROR(K2184-J2184-휴게시간-VLOOKUP(A2184,지정휴게시간,2,FALSE),K2184-J2184-휴게시간))</f>
        <v/>
      </c>
      <c r="M2184" s="142" t="str">
        <f>IFERROR(VLOOKUP(Text(A2184,"m월 d일"),양력휴일,2,FALSE),IFERROR(VLOOKUP(Text(B2184,"m월 d일"),음력휴일,2,FALSE),IFERROR(VLOOKUP(A2184,양력지정휴일,2,FALSE), IFERROR(VLOOKUP(B2184,음력지정휴일,2,FALSE), ""))))</f>
        <v/>
      </c>
      <c r="N2184" s="128"/>
      <c r="O2184" s="128" t="str">
        <f>IFERROR(VLOOKUP(N2184,연차지정일수,2,FALSE),"")</f>
        <v/>
      </c>
      <c r="P2184" s="143"/>
      <c r="Q2184" s="2"/>
    </row>
    <row r="2185">
      <c r="A2185" s="129">
        <v>46380.0</v>
      </c>
      <c r="B2185" s="129">
        <v>46342.0</v>
      </c>
      <c r="C2185" s="128">
        <v>2026.0</v>
      </c>
      <c r="D2185" s="128">
        <v>12.0</v>
      </c>
      <c r="E2185" s="128">
        <v>3.0</v>
      </c>
      <c r="F2185" s="128">
        <v>2026.0</v>
      </c>
      <c r="G2185" s="128">
        <v>12.0</v>
      </c>
      <c r="H2185" s="128">
        <v>24.0</v>
      </c>
      <c r="I2185" s="128" t="s">
        <v>162</v>
      </c>
      <c r="J2185" s="99"/>
      <c r="K2185" s="99"/>
      <c r="L2185" s="141" t="str">
        <f>IF(J2185-K2185=0,,IFERROR(K2185-J2185-휴게시간-VLOOKUP(A2185,지정휴게시간,2,FALSE),K2185-J2185-휴게시간))</f>
        <v/>
      </c>
      <c r="M2185" s="142" t="str">
        <f>IFERROR(VLOOKUP(Text(A2185,"m월 d일"),양력휴일,2,FALSE),IFERROR(VLOOKUP(Text(B2185,"m월 d일"),음력휴일,2,FALSE),IFERROR(VLOOKUP(A2185,양력지정휴일,2,FALSE), IFERROR(VLOOKUP(B2185,음력지정휴일,2,FALSE), ""))))</f>
        <v/>
      </c>
      <c r="N2185" s="128"/>
      <c r="O2185" s="128" t="str">
        <f>IFERROR(VLOOKUP(N2185,연차지정일수,2,FALSE),"")</f>
        <v/>
      </c>
      <c r="P2185" s="143"/>
      <c r="Q2185" s="2"/>
    </row>
    <row r="2186">
      <c r="A2186" s="129">
        <v>46381.0</v>
      </c>
      <c r="B2186" s="129">
        <v>46343.0</v>
      </c>
      <c r="C2186" s="128">
        <v>2026.0</v>
      </c>
      <c r="D2186" s="128">
        <v>12.0</v>
      </c>
      <c r="E2186" s="128">
        <v>3.0</v>
      </c>
      <c r="F2186" s="128">
        <v>2026.0</v>
      </c>
      <c r="G2186" s="128">
        <v>12.0</v>
      </c>
      <c r="H2186" s="128">
        <v>25.0</v>
      </c>
      <c r="I2186" s="128" t="s">
        <v>158</v>
      </c>
      <c r="J2186" s="99"/>
      <c r="K2186" s="99"/>
      <c r="L2186" s="141" t="str">
        <f>IF(J2186-K2186=0,,IFERROR(K2186-J2186-휴게시간-VLOOKUP(A2186,지정휴게시간,2,FALSE),K2186-J2186-휴게시간))</f>
        <v/>
      </c>
      <c r="M2186" s="142" t="str">
        <f>IFERROR(VLOOKUP(Text(A2186,"m월 d일"),양력휴일,2,FALSE),IFERROR(VLOOKUP(Text(B2186,"m월 d일"),음력휴일,2,FALSE),IFERROR(VLOOKUP(A2186,양력지정휴일,2,FALSE), IFERROR(VLOOKUP(B2186,음력지정휴일,2,FALSE), ""))))</f>
        <v>기독탄신일</v>
      </c>
      <c r="N2186" s="128"/>
      <c r="O2186" s="128" t="str">
        <f>IFERROR(VLOOKUP(N2186,연차지정일수,2,FALSE),"")</f>
        <v/>
      </c>
      <c r="P2186" s="143"/>
      <c r="Q2186" s="2"/>
    </row>
    <row r="2187">
      <c r="A2187" s="129">
        <v>46382.0</v>
      </c>
      <c r="B2187" s="129">
        <v>46344.0</v>
      </c>
      <c r="C2187" s="128">
        <v>2026.0</v>
      </c>
      <c r="D2187" s="128">
        <v>12.0</v>
      </c>
      <c r="E2187" s="128">
        <v>3.0</v>
      </c>
      <c r="F2187" s="128">
        <v>2026.0</v>
      </c>
      <c r="G2187" s="128">
        <v>12.0</v>
      </c>
      <c r="H2187" s="128">
        <v>26.0</v>
      </c>
      <c r="I2187" s="128" t="s">
        <v>159</v>
      </c>
      <c r="J2187" s="99"/>
      <c r="K2187" s="99"/>
      <c r="L2187" s="141" t="str">
        <f>IF(J2187-K2187=0,,IFERROR(K2187-J2187-휴게시간-VLOOKUP(A2187,지정휴게시간,2,FALSE),K2187-J2187-휴게시간))</f>
        <v/>
      </c>
      <c r="M2187" s="142" t="str">
        <f>IFERROR(VLOOKUP(Text(A2187,"m월 d일"),양력휴일,2,FALSE),IFERROR(VLOOKUP(Text(B2187,"m월 d일"),음력휴일,2,FALSE),IFERROR(VLOOKUP(A2187,양력지정휴일,2,FALSE), IFERROR(VLOOKUP(B2187,음력지정휴일,2,FALSE), ""))))</f>
        <v/>
      </c>
      <c r="N2187" s="128"/>
      <c r="O2187" s="128" t="str">
        <f>IFERROR(VLOOKUP(N2187,연차지정일수,2,FALSE),"")</f>
        <v/>
      </c>
      <c r="P2187" s="143"/>
      <c r="Q2187" s="2"/>
    </row>
    <row r="2188">
      <c r="A2188" s="129">
        <v>46383.0</v>
      </c>
      <c r="B2188" s="129">
        <v>46345.0</v>
      </c>
      <c r="C2188" s="128">
        <v>2026.0</v>
      </c>
      <c r="D2188" s="128">
        <v>12.0</v>
      </c>
      <c r="E2188" s="128">
        <v>3.0</v>
      </c>
      <c r="F2188" s="128">
        <v>2026.0</v>
      </c>
      <c r="G2188" s="128">
        <v>12.0</v>
      </c>
      <c r="H2188" s="128">
        <v>27.0</v>
      </c>
      <c r="I2188" s="128" t="s">
        <v>156</v>
      </c>
      <c r="J2188" s="99"/>
      <c r="K2188" s="99"/>
      <c r="L2188" s="141" t="str">
        <f>IF(J2188-K2188=0,,IFERROR(K2188-J2188-휴게시간-VLOOKUP(A2188,지정휴게시간,2,FALSE),K2188-J2188-휴게시간))</f>
        <v/>
      </c>
      <c r="M2188" s="142" t="str">
        <f>IFERROR(VLOOKUP(Text(A2188,"m월 d일"),양력휴일,2,FALSE),IFERROR(VLOOKUP(Text(B2188,"m월 d일"),음력휴일,2,FALSE),IFERROR(VLOOKUP(A2188,양력지정휴일,2,FALSE), IFERROR(VLOOKUP(B2188,음력지정휴일,2,FALSE), ""))))</f>
        <v/>
      </c>
      <c r="N2188" s="128"/>
      <c r="O2188" s="128" t="str">
        <f>IFERROR(VLOOKUP(N2188,연차지정일수,2,FALSE),"")</f>
        <v/>
      </c>
      <c r="P2188" s="143"/>
      <c r="Q2188" s="2"/>
    </row>
    <row r="2189">
      <c r="A2189" s="129">
        <v>46384.0</v>
      </c>
      <c r="B2189" s="129">
        <v>46346.0</v>
      </c>
      <c r="C2189" s="128">
        <v>2026.0</v>
      </c>
      <c r="D2189" s="128">
        <v>12.0</v>
      </c>
      <c r="E2189" s="128">
        <v>4.0</v>
      </c>
      <c r="F2189" s="128">
        <v>2026.0</v>
      </c>
      <c r="G2189" s="128">
        <v>12.0</v>
      </c>
      <c r="H2189" s="128">
        <v>28.0</v>
      </c>
      <c r="I2189" s="128" t="s">
        <v>83</v>
      </c>
      <c r="J2189" s="99"/>
      <c r="K2189" s="99"/>
      <c r="L2189" s="141" t="str">
        <f>IF(J2189-K2189=0,,IFERROR(K2189-J2189-휴게시간-VLOOKUP(A2189,지정휴게시간,2,FALSE),K2189-J2189-휴게시간))</f>
        <v/>
      </c>
      <c r="M2189" s="142" t="str">
        <f>IFERROR(VLOOKUP(Text(A2189,"m월 d일"),양력휴일,2,FALSE),IFERROR(VLOOKUP(Text(B2189,"m월 d일"),음력휴일,2,FALSE),IFERROR(VLOOKUP(A2189,양력지정휴일,2,FALSE), IFERROR(VLOOKUP(B2189,음력지정휴일,2,FALSE), ""))))</f>
        <v/>
      </c>
      <c r="N2189" s="128"/>
      <c r="O2189" s="128" t="str">
        <f>IFERROR(VLOOKUP(N2189,연차지정일수,2,FALSE),"")</f>
        <v/>
      </c>
      <c r="P2189" s="143"/>
      <c r="Q2189" s="2"/>
    </row>
    <row r="2190">
      <c r="A2190" s="129">
        <v>46385.0</v>
      </c>
      <c r="B2190" s="129">
        <v>46347.0</v>
      </c>
      <c r="C2190" s="128">
        <v>2026.0</v>
      </c>
      <c r="D2190" s="128">
        <v>12.0</v>
      </c>
      <c r="E2190" s="128">
        <v>4.0</v>
      </c>
      <c r="F2190" s="128">
        <v>2026.0</v>
      </c>
      <c r="G2190" s="128">
        <v>12.0</v>
      </c>
      <c r="H2190" s="128">
        <v>29.0</v>
      </c>
      <c r="I2190" s="128" t="s">
        <v>160</v>
      </c>
      <c r="J2190" s="99"/>
      <c r="K2190" s="99"/>
      <c r="L2190" s="141" t="str">
        <f>IF(J2190-K2190=0,,IFERROR(K2190-J2190-휴게시간-VLOOKUP(A2190,지정휴게시간,2,FALSE),K2190-J2190-휴게시간))</f>
        <v/>
      </c>
      <c r="M2190" s="142" t="str">
        <f>IFERROR(VLOOKUP(Text(A2190,"m월 d일"),양력휴일,2,FALSE),IFERROR(VLOOKUP(Text(B2190,"m월 d일"),음력휴일,2,FALSE),IFERROR(VLOOKUP(A2190,양력지정휴일,2,FALSE), IFERROR(VLOOKUP(B2190,음력지정휴일,2,FALSE), ""))))</f>
        <v/>
      </c>
      <c r="N2190" s="128"/>
      <c r="O2190" s="128" t="str">
        <f>IFERROR(VLOOKUP(N2190,연차지정일수,2,FALSE),"")</f>
        <v/>
      </c>
      <c r="P2190" s="143"/>
      <c r="Q2190" s="2"/>
    </row>
    <row r="2191">
      <c r="A2191" s="129">
        <v>46386.0</v>
      </c>
      <c r="B2191" s="129">
        <v>46348.0</v>
      </c>
      <c r="C2191" s="128">
        <v>2026.0</v>
      </c>
      <c r="D2191" s="128">
        <v>12.0</v>
      </c>
      <c r="E2191" s="128">
        <v>4.0</v>
      </c>
      <c r="F2191" s="128">
        <v>2026.0</v>
      </c>
      <c r="G2191" s="128">
        <v>12.0</v>
      </c>
      <c r="H2191" s="128">
        <v>30.0</v>
      </c>
      <c r="I2191" s="128" t="s">
        <v>161</v>
      </c>
      <c r="J2191" s="99"/>
      <c r="K2191" s="99"/>
      <c r="L2191" s="141" t="str">
        <f>IF(J2191-K2191=0,,IFERROR(K2191-J2191-휴게시간-VLOOKUP(A2191,지정휴게시간,2,FALSE),K2191-J2191-휴게시간))</f>
        <v/>
      </c>
      <c r="M2191" s="142" t="str">
        <f>IFERROR(VLOOKUP(Text(A2191,"m월 d일"),양력휴일,2,FALSE),IFERROR(VLOOKUP(Text(B2191,"m월 d일"),음력휴일,2,FALSE),IFERROR(VLOOKUP(A2191,양력지정휴일,2,FALSE), IFERROR(VLOOKUP(B2191,음력지정휴일,2,FALSE), ""))))</f>
        <v/>
      </c>
      <c r="N2191" s="128"/>
      <c r="O2191" s="128" t="str">
        <f>IFERROR(VLOOKUP(N2191,연차지정일수,2,FALSE),"")</f>
        <v/>
      </c>
      <c r="P2191" s="143"/>
      <c r="Q2191" s="2"/>
    </row>
    <row r="2192">
      <c r="A2192" s="129">
        <v>46387.0</v>
      </c>
      <c r="B2192" s="129">
        <v>46349.0</v>
      </c>
      <c r="C2192" s="128">
        <v>2026.0</v>
      </c>
      <c r="D2192" s="128">
        <v>12.0</v>
      </c>
      <c r="E2192" s="128">
        <v>4.0</v>
      </c>
      <c r="F2192" s="128">
        <v>2026.0</v>
      </c>
      <c r="G2192" s="128">
        <v>12.0</v>
      </c>
      <c r="H2192" s="128">
        <v>31.0</v>
      </c>
      <c r="I2192" s="128" t="s">
        <v>162</v>
      </c>
      <c r="J2192" s="99"/>
      <c r="K2192" s="99"/>
      <c r="L2192" s="141" t="str">
        <f>IF(J2192-K2192=0,,IFERROR(K2192-J2192-휴게시간-VLOOKUP(A2192,지정휴게시간,2,FALSE),K2192-J2192-휴게시간))</f>
        <v/>
      </c>
      <c r="M2192" s="142" t="str">
        <f>IFERROR(VLOOKUP(Text(A2192,"m월 d일"),양력휴일,2,FALSE),IFERROR(VLOOKUP(Text(B2192,"m월 d일"),음력휴일,2,FALSE),IFERROR(VLOOKUP(A2192,양력지정휴일,2,FALSE), IFERROR(VLOOKUP(B2192,음력지정휴일,2,FALSE), ""))))</f>
        <v/>
      </c>
      <c r="N2192" s="128"/>
      <c r="O2192" s="128" t="str">
        <f>IFERROR(VLOOKUP(N2192,연차지정일수,2,FALSE),"")</f>
        <v/>
      </c>
      <c r="P2192" s="143"/>
      <c r="Q2192" s="2"/>
    </row>
    <row r="2193">
      <c r="A2193" s="129">
        <v>46388.0</v>
      </c>
      <c r="B2193" s="129">
        <v>46350.0</v>
      </c>
      <c r="C2193" s="128">
        <v>2026.0</v>
      </c>
      <c r="D2193" s="128">
        <v>12.0</v>
      </c>
      <c r="E2193" s="128">
        <v>4.0</v>
      </c>
      <c r="F2193" s="128">
        <v>2027.0</v>
      </c>
      <c r="G2193" s="128">
        <v>1.0</v>
      </c>
      <c r="H2193" s="128">
        <v>1.0</v>
      </c>
      <c r="I2193" s="128" t="s">
        <v>158</v>
      </c>
      <c r="J2193" s="99"/>
      <c r="K2193" s="99"/>
      <c r="L2193" s="141" t="str">
        <f>IF(J2193-K2193=0,,IFERROR(K2193-J2193-휴게시간-VLOOKUP(A2193,지정휴게시간,2,FALSE),K2193-J2193-휴게시간))</f>
        <v/>
      </c>
      <c r="M2193" s="142" t="str">
        <f>IFERROR(VLOOKUP(Text(A2193,"m월 d일"),양력휴일,2,FALSE),IFERROR(VLOOKUP(Text(B2193,"m월 d일"),음력휴일,2,FALSE),IFERROR(VLOOKUP(A2193,양력지정휴일,2,FALSE), IFERROR(VLOOKUP(B2193,음력지정휴일,2,FALSE), ""))))</f>
        <v>신정</v>
      </c>
      <c r="N2193" s="128"/>
      <c r="O2193" s="128" t="str">
        <f>IFERROR(VLOOKUP(N2193,연차지정일수,2,FALSE),"")</f>
        <v/>
      </c>
      <c r="P2193" s="143"/>
      <c r="Q2193" s="2"/>
    </row>
    <row r="2194">
      <c r="A2194" s="129">
        <v>46389.0</v>
      </c>
      <c r="B2194" s="129">
        <v>46351.0</v>
      </c>
      <c r="C2194" s="128">
        <v>2026.0</v>
      </c>
      <c r="D2194" s="128">
        <v>12.0</v>
      </c>
      <c r="E2194" s="128">
        <v>4.0</v>
      </c>
      <c r="F2194" s="128">
        <v>2027.0</v>
      </c>
      <c r="G2194" s="128">
        <v>1.0</v>
      </c>
      <c r="H2194" s="128">
        <v>2.0</v>
      </c>
      <c r="I2194" s="128" t="s">
        <v>159</v>
      </c>
      <c r="J2194" s="99"/>
      <c r="K2194" s="99"/>
      <c r="L2194" s="141" t="str">
        <f>IF(J2194-K2194=0,,IFERROR(K2194-J2194-휴게시간-VLOOKUP(A2194,지정휴게시간,2,FALSE),K2194-J2194-휴게시간))</f>
        <v/>
      </c>
      <c r="M2194" s="142" t="str">
        <f>IFERROR(VLOOKUP(Text(A2194,"m월 d일"),양력휴일,2,FALSE),IFERROR(VLOOKUP(Text(B2194,"m월 d일"),음력휴일,2,FALSE),IFERROR(VLOOKUP(A2194,양력지정휴일,2,FALSE), IFERROR(VLOOKUP(B2194,음력지정휴일,2,FALSE), ""))))</f>
        <v/>
      </c>
      <c r="N2194" s="128"/>
      <c r="O2194" s="128" t="str">
        <f>IFERROR(VLOOKUP(N2194,연차지정일수,2,FALSE),"")</f>
        <v/>
      </c>
      <c r="P2194" s="143"/>
      <c r="Q2194" s="2"/>
    </row>
    <row r="2195">
      <c r="A2195" s="129">
        <v>46390.0</v>
      </c>
      <c r="B2195" s="129">
        <v>46352.0</v>
      </c>
      <c r="C2195" s="128">
        <v>2026.0</v>
      </c>
      <c r="D2195" s="128">
        <v>12.0</v>
      </c>
      <c r="E2195" s="128">
        <v>4.0</v>
      </c>
      <c r="F2195" s="128">
        <v>2027.0</v>
      </c>
      <c r="G2195" s="128">
        <v>1.0</v>
      </c>
      <c r="H2195" s="128">
        <v>3.0</v>
      </c>
      <c r="I2195" s="128" t="s">
        <v>156</v>
      </c>
      <c r="J2195" s="99"/>
      <c r="K2195" s="99"/>
      <c r="L2195" s="141" t="str">
        <f>IF(J2195-K2195=0,,IFERROR(K2195-J2195-휴게시간-VLOOKUP(A2195,지정휴게시간,2,FALSE),K2195-J2195-휴게시간))</f>
        <v/>
      </c>
      <c r="M2195" s="142" t="str">
        <f>IFERROR(VLOOKUP(Text(A2195,"m월 d일"),양력휴일,2,FALSE),IFERROR(VLOOKUP(Text(B2195,"m월 d일"),음력휴일,2,FALSE),IFERROR(VLOOKUP(A2195,양력지정휴일,2,FALSE), IFERROR(VLOOKUP(B2195,음력지정휴일,2,FALSE), ""))))</f>
        <v/>
      </c>
      <c r="N2195" s="128"/>
      <c r="O2195" s="128" t="str">
        <f>IFERROR(VLOOKUP(N2195,연차지정일수,2,FALSE),"")</f>
        <v/>
      </c>
      <c r="P2195" s="143"/>
      <c r="Q2195" s="2"/>
    </row>
    <row r="2196">
      <c r="A2196" s="129">
        <v>46391.0</v>
      </c>
      <c r="B2196" s="129">
        <v>46353.0</v>
      </c>
      <c r="C2196" s="128">
        <v>2027.0</v>
      </c>
      <c r="D2196" s="128">
        <v>1.0</v>
      </c>
      <c r="E2196" s="128">
        <v>1.0</v>
      </c>
      <c r="F2196" s="128">
        <v>2027.0</v>
      </c>
      <c r="G2196" s="128">
        <v>1.0</v>
      </c>
      <c r="H2196" s="128">
        <v>4.0</v>
      </c>
      <c r="I2196" s="128" t="s">
        <v>83</v>
      </c>
      <c r="J2196" s="99"/>
      <c r="K2196" s="99"/>
      <c r="L2196" s="141" t="str">
        <f>IF(J2196-K2196=0,,IFERROR(K2196-J2196-휴게시간-VLOOKUP(A2196,지정휴게시간,2,FALSE),K2196-J2196-휴게시간))</f>
        <v/>
      </c>
      <c r="M2196" s="142" t="str">
        <f>IFERROR(VLOOKUP(Text(A2196,"m월 d일"),양력휴일,2,FALSE),IFERROR(VLOOKUP(Text(B2196,"m월 d일"),음력휴일,2,FALSE),IFERROR(VLOOKUP(A2196,양력지정휴일,2,FALSE), IFERROR(VLOOKUP(B2196,음력지정휴일,2,FALSE), ""))))</f>
        <v/>
      </c>
      <c r="N2196" s="128"/>
      <c r="O2196" s="128" t="str">
        <f>IFERROR(VLOOKUP(N2196,연차지정일수,2,FALSE),"")</f>
        <v/>
      </c>
      <c r="P2196" s="143"/>
      <c r="Q2196" s="2"/>
    </row>
    <row r="2197">
      <c r="A2197" s="129">
        <v>46392.0</v>
      </c>
      <c r="B2197" s="129">
        <v>46354.0</v>
      </c>
      <c r="C2197" s="128">
        <v>2027.0</v>
      </c>
      <c r="D2197" s="128">
        <v>1.0</v>
      </c>
      <c r="E2197" s="128">
        <v>1.0</v>
      </c>
      <c r="F2197" s="128">
        <v>2027.0</v>
      </c>
      <c r="G2197" s="128">
        <v>1.0</v>
      </c>
      <c r="H2197" s="128">
        <v>5.0</v>
      </c>
      <c r="I2197" s="128" t="s">
        <v>160</v>
      </c>
      <c r="J2197" s="99"/>
      <c r="K2197" s="99"/>
      <c r="L2197" s="141" t="str">
        <f>IF(J2197-K2197=0,,IFERROR(K2197-J2197-휴게시간-VLOOKUP(A2197,지정휴게시간,2,FALSE),K2197-J2197-휴게시간))</f>
        <v/>
      </c>
      <c r="M2197" s="142" t="str">
        <f>IFERROR(VLOOKUP(Text(A2197,"m월 d일"),양력휴일,2,FALSE),IFERROR(VLOOKUP(Text(B2197,"m월 d일"),음력휴일,2,FALSE),IFERROR(VLOOKUP(A2197,양력지정휴일,2,FALSE), IFERROR(VLOOKUP(B2197,음력지정휴일,2,FALSE), ""))))</f>
        <v/>
      </c>
      <c r="N2197" s="128"/>
      <c r="O2197" s="128" t="str">
        <f>IFERROR(VLOOKUP(N2197,연차지정일수,2,FALSE),"")</f>
        <v/>
      </c>
      <c r="P2197" s="143"/>
      <c r="Q2197" s="2"/>
    </row>
    <row r="2198">
      <c r="A2198" s="129">
        <v>46393.0</v>
      </c>
      <c r="B2198" s="129">
        <v>46355.0</v>
      </c>
      <c r="C2198" s="128">
        <v>2027.0</v>
      </c>
      <c r="D2198" s="128">
        <v>1.0</v>
      </c>
      <c r="E2198" s="128">
        <v>1.0</v>
      </c>
      <c r="F2198" s="128">
        <v>2027.0</v>
      </c>
      <c r="G2198" s="128">
        <v>1.0</v>
      </c>
      <c r="H2198" s="128">
        <v>6.0</v>
      </c>
      <c r="I2198" s="128" t="s">
        <v>161</v>
      </c>
      <c r="J2198" s="99"/>
      <c r="K2198" s="99"/>
      <c r="L2198" s="141" t="str">
        <f>IF(J2198-K2198=0,,IFERROR(K2198-J2198-휴게시간-VLOOKUP(A2198,지정휴게시간,2,FALSE),K2198-J2198-휴게시간))</f>
        <v/>
      </c>
      <c r="M2198" s="142" t="str">
        <f>IFERROR(VLOOKUP(Text(A2198,"m월 d일"),양력휴일,2,FALSE),IFERROR(VLOOKUP(Text(B2198,"m월 d일"),음력휴일,2,FALSE),IFERROR(VLOOKUP(A2198,양력지정휴일,2,FALSE), IFERROR(VLOOKUP(B2198,음력지정휴일,2,FALSE), ""))))</f>
        <v/>
      </c>
      <c r="N2198" s="128"/>
      <c r="O2198" s="128" t="str">
        <f>IFERROR(VLOOKUP(N2198,연차지정일수,2,FALSE),"")</f>
        <v/>
      </c>
      <c r="P2198" s="143"/>
      <c r="Q2198" s="2"/>
    </row>
    <row r="2199">
      <c r="A2199" s="129">
        <v>46394.0</v>
      </c>
      <c r="B2199" s="129">
        <v>46356.0</v>
      </c>
      <c r="C2199" s="128">
        <v>2027.0</v>
      </c>
      <c r="D2199" s="128">
        <v>1.0</v>
      </c>
      <c r="E2199" s="128">
        <v>1.0</v>
      </c>
      <c r="F2199" s="128">
        <v>2027.0</v>
      </c>
      <c r="G2199" s="128">
        <v>1.0</v>
      </c>
      <c r="H2199" s="128">
        <v>7.0</v>
      </c>
      <c r="I2199" s="128" t="s">
        <v>162</v>
      </c>
      <c r="J2199" s="99"/>
      <c r="K2199" s="99"/>
      <c r="L2199" s="141" t="str">
        <f>IF(J2199-K2199=0,,IFERROR(K2199-J2199-휴게시간-VLOOKUP(A2199,지정휴게시간,2,FALSE),K2199-J2199-휴게시간))</f>
        <v/>
      </c>
      <c r="M2199" s="142" t="str">
        <f>IFERROR(VLOOKUP(Text(A2199,"m월 d일"),양력휴일,2,FALSE),IFERROR(VLOOKUP(Text(B2199,"m월 d일"),음력휴일,2,FALSE),IFERROR(VLOOKUP(A2199,양력지정휴일,2,FALSE), IFERROR(VLOOKUP(B2199,음력지정휴일,2,FALSE), ""))))</f>
        <v/>
      </c>
      <c r="N2199" s="128"/>
      <c r="O2199" s="128" t="str">
        <f>IFERROR(VLOOKUP(N2199,연차지정일수,2,FALSE),"")</f>
        <v/>
      </c>
      <c r="P2199" s="143"/>
      <c r="Q2199" s="2"/>
    </row>
    <row r="2200">
      <c r="A2200" s="129">
        <v>46395.0</v>
      </c>
      <c r="B2200" s="129">
        <v>46357.0</v>
      </c>
      <c r="C2200" s="128">
        <v>2027.0</v>
      </c>
      <c r="D2200" s="128">
        <v>1.0</v>
      </c>
      <c r="E2200" s="128">
        <v>1.0</v>
      </c>
      <c r="F2200" s="128">
        <v>2027.0</v>
      </c>
      <c r="G2200" s="128">
        <v>1.0</v>
      </c>
      <c r="H2200" s="128">
        <v>8.0</v>
      </c>
      <c r="I2200" s="128" t="s">
        <v>158</v>
      </c>
      <c r="J2200" s="99"/>
      <c r="K2200" s="99"/>
      <c r="L2200" s="141" t="str">
        <f>IF(J2200-K2200=0,,IFERROR(K2200-J2200-휴게시간-VLOOKUP(A2200,지정휴게시간,2,FALSE),K2200-J2200-휴게시간))</f>
        <v/>
      </c>
      <c r="M2200" s="142" t="str">
        <f>IFERROR(VLOOKUP(Text(A2200,"m월 d일"),양력휴일,2,FALSE),IFERROR(VLOOKUP(Text(B2200,"m월 d일"),음력휴일,2,FALSE),IFERROR(VLOOKUP(A2200,양력지정휴일,2,FALSE), IFERROR(VLOOKUP(B2200,음력지정휴일,2,FALSE), ""))))</f>
        <v/>
      </c>
      <c r="N2200" s="128"/>
      <c r="O2200" s="128" t="str">
        <f>IFERROR(VLOOKUP(N2200,연차지정일수,2,FALSE),"")</f>
        <v/>
      </c>
      <c r="P2200" s="143"/>
      <c r="Q2200" s="2"/>
    </row>
    <row r="2201">
      <c r="A2201" s="129">
        <v>46396.0</v>
      </c>
      <c r="B2201" s="129">
        <v>46358.0</v>
      </c>
      <c r="C2201" s="128">
        <v>2027.0</v>
      </c>
      <c r="D2201" s="128">
        <v>1.0</v>
      </c>
      <c r="E2201" s="128">
        <v>1.0</v>
      </c>
      <c r="F2201" s="128">
        <v>2027.0</v>
      </c>
      <c r="G2201" s="128">
        <v>1.0</v>
      </c>
      <c r="H2201" s="128">
        <v>9.0</v>
      </c>
      <c r="I2201" s="128" t="s">
        <v>159</v>
      </c>
      <c r="J2201" s="99"/>
      <c r="K2201" s="99"/>
      <c r="L2201" s="141" t="str">
        <f>IF(J2201-K2201=0,,IFERROR(K2201-J2201-휴게시간-VLOOKUP(A2201,지정휴게시간,2,FALSE),K2201-J2201-휴게시간))</f>
        <v/>
      </c>
      <c r="M2201" s="142" t="str">
        <f>IFERROR(VLOOKUP(Text(A2201,"m월 d일"),양력휴일,2,FALSE),IFERROR(VLOOKUP(Text(B2201,"m월 d일"),음력휴일,2,FALSE),IFERROR(VLOOKUP(A2201,양력지정휴일,2,FALSE), IFERROR(VLOOKUP(B2201,음력지정휴일,2,FALSE), ""))))</f>
        <v/>
      </c>
      <c r="N2201" s="128"/>
      <c r="O2201" s="128" t="str">
        <f>IFERROR(VLOOKUP(N2201,연차지정일수,2,FALSE),"")</f>
        <v/>
      </c>
      <c r="P2201" s="143"/>
      <c r="Q2201" s="2"/>
    </row>
    <row r="2202">
      <c r="A2202" s="129">
        <v>46397.0</v>
      </c>
      <c r="B2202" s="129">
        <v>46359.0</v>
      </c>
      <c r="C2202" s="128">
        <v>2027.0</v>
      </c>
      <c r="D2202" s="128">
        <v>1.0</v>
      </c>
      <c r="E2202" s="128">
        <v>1.0</v>
      </c>
      <c r="F2202" s="128">
        <v>2027.0</v>
      </c>
      <c r="G2202" s="128">
        <v>1.0</v>
      </c>
      <c r="H2202" s="128">
        <v>10.0</v>
      </c>
      <c r="I2202" s="128" t="s">
        <v>156</v>
      </c>
      <c r="J2202" s="99"/>
      <c r="K2202" s="99"/>
      <c r="L2202" s="141" t="str">
        <f>IF(J2202-K2202=0,,IFERROR(K2202-J2202-휴게시간-VLOOKUP(A2202,지정휴게시간,2,FALSE),K2202-J2202-휴게시간))</f>
        <v/>
      </c>
      <c r="M2202" s="142" t="str">
        <f>IFERROR(VLOOKUP(Text(A2202,"m월 d일"),양력휴일,2,FALSE),IFERROR(VLOOKUP(Text(B2202,"m월 d일"),음력휴일,2,FALSE),IFERROR(VLOOKUP(A2202,양력지정휴일,2,FALSE), IFERROR(VLOOKUP(B2202,음력지정휴일,2,FALSE), ""))))</f>
        <v/>
      </c>
      <c r="N2202" s="128"/>
      <c r="O2202" s="128" t="str">
        <f>IFERROR(VLOOKUP(N2202,연차지정일수,2,FALSE),"")</f>
        <v/>
      </c>
      <c r="P2202" s="143"/>
      <c r="Q2202" s="2"/>
    </row>
    <row r="2203">
      <c r="A2203" s="129">
        <v>46398.0</v>
      </c>
      <c r="B2203" s="129">
        <v>46360.0</v>
      </c>
      <c r="C2203" s="128">
        <v>2027.0</v>
      </c>
      <c r="D2203" s="128">
        <v>1.0</v>
      </c>
      <c r="E2203" s="128">
        <v>2.0</v>
      </c>
      <c r="F2203" s="128">
        <v>2027.0</v>
      </c>
      <c r="G2203" s="128">
        <v>1.0</v>
      </c>
      <c r="H2203" s="128">
        <v>11.0</v>
      </c>
      <c r="I2203" s="128" t="s">
        <v>83</v>
      </c>
      <c r="J2203" s="99"/>
      <c r="K2203" s="99"/>
      <c r="L2203" s="141" t="str">
        <f>IF(J2203-K2203=0,,IFERROR(K2203-J2203-휴게시간-VLOOKUP(A2203,지정휴게시간,2,FALSE),K2203-J2203-휴게시간))</f>
        <v/>
      </c>
      <c r="M2203" s="142" t="str">
        <f>IFERROR(VLOOKUP(Text(A2203,"m월 d일"),양력휴일,2,FALSE),IFERROR(VLOOKUP(Text(B2203,"m월 d일"),음력휴일,2,FALSE),IFERROR(VLOOKUP(A2203,양력지정휴일,2,FALSE), IFERROR(VLOOKUP(B2203,음력지정휴일,2,FALSE), ""))))</f>
        <v/>
      </c>
      <c r="N2203" s="128"/>
      <c r="O2203" s="128" t="str">
        <f>IFERROR(VLOOKUP(N2203,연차지정일수,2,FALSE),"")</f>
        <v/>
      </c>
      <c r="P2203" s="143"/>
      <c r="Q2203" s="2"/>
    </row>
    <row r="2204">
      <c r="A2204" s="129">
        <v>46399.0</v>
      </c>
      <c r="B2204" s="129">
        <v>46361.0</v>
      </c>
      <c r="C2204" s="128">
        <v>2027.0</v>
      </c>
      <c r="D2204" s="128">
        <v>1.0</v>
      </c>
      <c r="E2204" s="128">
        <v>2.0</v>
      </c>
      <c r="F2204" s="128">
        <v>2027.0</v>
      </c>
      <c r="G2204" s="128">
        <v>1.0</v>
      </c>
      <c r="H2204" s="128">
        <v>12.0</v>
      </c>
      <c r="I2204" s="128" t="s">
        <v>160</v>
      </c>
      <c r="J2204" s="99"/>
      <c r="K2204" s="99"/>
      <c r="L2204" s="141" t="str">
        <f>IF(J2204-K2204=0,,IFERROR(K2204-J2204-휴게시간-VLOOKUP(A2204,지정휴게시간,2,FALSE),K2204-J2204-휴게시간))</f>
        <v/>
      </c>
      <c r="M2204" s="142" t="str">
        <f>IFERROR(VLOOKUP(Text(A2204,"m월 d일"),양력휴일,2,FALSE),IFERROR(VLOOKUP(Text(B2204,"m월 d일"),음력휴일,2,FALSE),IFERROR(VLOOKUP(A2204,양력지정휴일,2,FALSE), IFERROR(VLOOKUP(B2204,음력지정휴일,2,FALSE), ""))))</f>
        <v/>
      </c>
      <c r="N2204" s="128"/>
      <c r="O2204" s="128" t="str">
        <f>IFERROR(VLOOKUP(N2204,연차지정일수,2,FALSE),"")</f>
        <v/>
      </c>
      <c r="P2204" s="143"/>
      <c r="Q2204" s="2"/>
    </row>
    <row r="2205">
      <c r="A2205" s="129">
        <v>46400.0</v>
      </c>
      <c r="B2205" s="129">
        <v>46362.0</v>
      </c>
      <c r="C2205" s="128">
        <v>2027.0</v>
      </c>
      <c r="D2205" s="128">
        <v>1.0</v>
      </c>
      <c r="E2205" s="128">
        <v>2.0</v>
      </c>
      <c r="F2205" s="128">
        <v>2027.0</v>
      </c>
      <c r="G2205" s="128">
        <v>1.0</v>
      </c>
      <c r="H2205" s="128">
        <v>13.0</v>
      </c>
      <c r="I2205" s="128" t="s">
        <v>161</v>
      </c>
      <c r="J2205" s="99"/>
      <c r="K2205" s="99"/>
      <c r="L2205" s="141" t="str">
        <f>IF(J2205-K2205=0,,IFERROR(K2205-J2205-휴게시간-VLOOKUP(A2205,지정휴게시간,2,FALSE),K2205-J2205-휴게시간))</f>
        <v/>
      </c>
      <c r="M2205" s="142" t="str">
        <f>IFERROR(VLOOKUP(Text(A2205,"m월 d일"),양력휴일,2,FALSE),IFERROR(VLOOKUP(Text(B2205,"m월 d일"),음력휴일,2,FALSE),IFERROR(VLOOKUP(A2205,양력지정휴일,2,FALSE), IFERROR(VLOOKUP(B2205,음력지정휴일,2,FALSE), ""))))</f>
        <v/>
      </c>
      <c r="N2205" s="128"/>
      <c r="O2205" s="128" t="str">
        <f>IFERROR(VLOOKUP(N2205,연차지정일수,2,FALSE),"")</f>
        <v/>
      </c>
      <c r="P2205" s="143"/>
      <c r="Q2205" s="2"/>
    </row>
    <row r="2206">
      <c r="A2206" s="129">
        <v>46401.0</v>
      </c>
      <c r="B2206" s="129">
        <v>46363.0</v>
      </c>
      <c r="C2206" s="128">
        <v>2027.0</v>
      </c>
      <c r="D2206" s="128">
        <v>1.0</v>
      </c>
      <c r="E2206" s="128">
        <v>2.0</v>
      </c>
      <c r="F2206" s="128">
        <v>2027.0</v>
      </c>
      <c r="G2206" s="128">
        <v>1.0</v>
      </c>
      <c r="H2206" s="128">
        <v>14.0</v>
      </c>
      <c r="I2206" s="128" t="s">
        <v>162</v>
      </c>
      <c r="J2206" s="99"/>
      <c r="K2206" s="99"/>
      <c r="L2206" s="141" t="str">
        <f>IF(J2206-K2206=0,,IFERROR(K2206-J2206-휴게시간-VLOOKUP(A2206,지정휴게시간,2,FALSE),K2206-J2206-휴게시간))</f>
        <v/>
      </c>
      <c r="M2206" s="142" t="str">
        <f>IFERROR(VLOOKUP(Text(A2206,"m월 d일"),양력휴일,2,FALSE),IFERROR(VLOOKUP(Text(B2206,"m월 d일"),음력휴일,2,FALSE),IFERROR(VLOOKUP(A2206,양력지정휴일,2,FALSE), IFERROR(VLOOKUP(B2206,음력지정휴일,2,FALSE), ""))))</f>
        <v/>
      </c>
      <c r="N2206" s="128"/>
      <c r="O2206" s="128" t="str">
        <f>IFERROR(VLOOKUP(N2206,연차지정일수,2,FALSE),"")</f>
        <v/>
      </c>
      <c r="P2206" s="143"/>
      <c r="Q2206" s="2"/>
    </row>
    <row r="2207">
      <c r="A2207" s="129">
        <v>46402.0</v>
      </c>
      <c r="B2207" s="129">
        <v>46364.0</v>
      </c>
      <c r="C2207" s="128">
        <v>2027.0</v>
      </c>
      <c r="D2207" s="128">
        <v>1.0</v>
      </c>
      <c r="E2207" s="128">
        <v>2.0</v>
      </c>
      <c r="F2207" s="128">
        <v>2027.0</v>
      </c>
      <c r="G2207" s="128">
        <v>1.0</v>
      </c>
      <c r="H2207" s="128">
        <v>15.0</v>
      </c>
      <c r="I2207" s="128" t="s">
        <v>158</v>
      </c>
      <c r="J2207" s="99"/>
      <c r="K2207" s="99"/>
      <c r="L2207" s="141" t="str">
        <f>IF(J2207-K2207=0,,IFERROR(K2207-J2207-휴게시간-VLOOKUP(A2207,지정휴게시간,2,FALSE),K2207-J2207-휴게시간))</f>
        <v/>
      </c>
      <c r="M2207" s="142" t="str">
        <f>IFERROR(VLOOKUP(Text(A2207,"m월 d일"),양력휴일,2,FALSE),IFERROR(VLOOKUP(Text(B2207,"m월 d일"),음력휴일,2,FALSE),IFERROR(VLOOKUP(A2207,양력지정휴일,2,FALSE), IFERROR(VLOOKUP(B2207,음력지정휴일,2,FALSE), ""))))</f>
        <v/>
      </c>
      <c r="N2207" s="128"/>
      <c r="O2207" s="128" t="str">
        <f>IFERROR(VLOOKUP(N2207,연차지정일수,2,FALSE),"")</f>
        <v/>
      </c>
      <c r="P2207" s="143"/>
      <c r="Q2207" s="2"/>
    </row>
    <row r="2208">
      <c r="A2208" s="129">
        <v>46403.0</v>
      </c>
      <c r="B2208" s="129">
        <v>46365.0</v>
      </c>
      <c r="C2208" s="128">
        <v>2027.0</v>
      </c>
      <c r="D2208" s="128">
        <v>1.0</v>
      </c>
      <c r="E2208" s="128">
        <v>2.0</v>
      </c>
      <c r="F2208" s="128">
        <v>2027.0</v>
      </c>
      <c r="G2208" s="128">
        <v>1.0</v>
      </c>
      <c r="H2208" s="128">
        <v>16.0</v>
      </c>
      <c r="I2208" s="128" t="s">
        <v>159</v>
      </c>
      <c r="J2208" s="99"/>
      <c r="K2208" s="99"/>
      <c r="L2208" s="141" t="str">
        <f>IF(J2208-K2208=0,,IFERROR(K2208-J2208-휴게시간-VLOOKUP(A2208,지정휴게시간,2,FALSE),K2208-J2208-휴게시간))</f>
        <v/>
      </c>
      <c r="M2208" s="142" t="str">
        <f>IFERROR(VLOOKUP(Text(A2208,"m월 d일"),양력휴일,2,FALSE),IFERROR(VLOOKUP(Text(B2208,"m월 d일"),음력휴일,2,FALSE),IFERROR(VLOOKUP(A2208,양력지정휴일,2,FALSE), IFERROR(VLOOKUP(B2208,음력지정휴일,2,FALSE), ""))))</f>
        <v/>
      </c>
      <c r="N2208" s="128"/>
      <c r="O2208" s="128" t="str">
        <f>IFERROR(VLOOKUP(N2208,연차지정일수,2,FALSE),"")</f>
        <v/>
      </c>
      <c r="P2208" s="143"/>
      <c r="Q2208" s="2"/>
    </row>
    <row r="2209">
      <c r="A2209" s="129">
        <v>46404.0</v>
      </c>
      <c r="B2209" s="129">
        <v>46366.0</v>
      </c>
      <c r="C2209" s="128">
        <v>2027.0</v>
      </c>
      <c r="D2209" s="128">
        <v>1.0</v>
      </c>
      <c r="E2209" s="128">
        <v>2.0</v>
      </c>
      <c r="F2209" s="128">
        <v>2027.0</v>
      </c>
      <c r="G2209" s="128">
        <v>1.0</v>
      </c>
      <c r="H2209" s="128">
        <v>17.0</v>
      </c>
      <c r="I2209" s="128" t="s">
        <v>156</v>
      </c>
      <c r="J2209" s="99"/>
      <c r="K2209" s="99"/>
      <c r="L2209" s="141" t="str">
        <f>IF(J2209-K2209=0,,IFERROR(K2209-J2209-휴게시간-VLOOKUP(A2209,지정휴게시간,2,FALSE),K2209-J2209-휴게시간))</f>
        <v/>
      </c>
      <c r="M2209" s="142" t="str">
        <f>IFERROR(VLOOKUP(Text(A2209,"m월 d일"),양력휴일,2,FALSE),IFERROR(VLOOKUP(Text(B2209,"m월 d일"),음력휴일,2,FALSE),IFERROR(VLOOKUP(A2209,양력지정휴일,2,FALSE), IFERROR(VLOOKUP(B2209,음력지정휴일,2,FALSE), ""))))</f>
        <v/>
      </c>
      <c r="N2209" s="128"/>
      <c r="O2209" s="128" t="str">
        <f>IFERROR(VLOOKUP(N2209,연차지정일수,2,FALSE),"")</f>
        <v/>
      </c>
      <c r="P2209" s="143"/>
      <c r="Q2209" s="2"/>
    </row>
    <row r="2210">
      <c r="A2210" s="129">
        <v>46405.0</v>
      </c>
      <c r="B2210" s="129">
        <v>46367.0</v>
      </c>
      <c r="C2210" s="128">
        <v>2027.0</v>
      </c>
      <c r="D2210" s="128">
        <v>1.0</v>
      </c>
      <c r="E2210" s="128">
        <v>3.0</v>
      </c>
      <c r="F2210" s="128">
        <v>2027.0</v>
      </c>
      <c r="G2210" s="128">
        <v>1.0</v>
      </c>
      <c r="H2210" s="128">
        <v>18.0</v>
      </c>
      <c r="I2210" s="128" t="s">
        <v>83</v>
      </c>
      <c r="J2210" s="99"/>
      <c r="K2210" s="99"/>
      <c r="L2210" s="141" t="str">
        <f>IF(J2210-K2210=0,,IFERROR(K2210-J2210-휴게시간-VLOOKUP(A2210,지정휴게시간,2,FALSE),K2210-J2210-휴게시간))</f>
        <v/>
      </c>
      <c r="M2210" s="142" t="str">
        <f>IFERROR(VLOOKUP(Text(A2210,"m월 d일"),양력휴일,2,FALSE),IFERROR(VLOOKUP(Text(B2210,"m월 d일"),음력휴일,2,FALSE),IFERROR(VLOOKUP(A2210,양력지정휴일,2,FALSE), IFERROR(VLOOKUP(B2210,음력지정휴일,2,FALSE), ""))))</f>
        <v/>
      </c>
      <c r="N2210" s="128"/>
      <c r="O2210" s="128" t="str">
        <f>IFERROR(VLOOKUP(N2210,연차지정일수,2,FALSE),"")</f>
        <v/>
      </c>
      <c r="P2210" s="143"/>
      <c r="Q2210" s="2"/>
    </row>
    <row r="2211">
      <c r="A2211" s="129">
        <v>46406.0</v>
      </c>
      <c r="B2211" s="129">
        <v>46368.0</v>
      </c>
      <c r="C2211" s="128">
        <v>2027.0</v>
      </c>
      <c r="D2211" s="128">
        <v>1.0</v>
      </c>
      <c r="E2211" s="128">
        <v>3.0</v>
      </c>
      <c r="F2211" s="128">
        <v>2027.0</v>
      </c>
      <c r="G2211" s="128">
        <v>1.0</v>
      </c>
      <c r="H2211" s="128">
        <v>19.0</v>
      </c>
      <c r="I2211" s="128" t="s">
        <v>160</v>
      </c>
      <c r="J2211" s="99"/>
      <c r="K2211" s="99"/>
      <c r="L2211" s="141" t="str">
        <f>IF(J2211-K2211=0,,IFERROR(K2211-J2211-휴게시간-VLOOKUP(A2211,지정휴게시간,2,FALSE),K2211-J2211-휴게시간))</f>
        <v/>
      </c>
      <c r="M2211" s="142" t="str">
        <f>IFERROR(VLOOKUP(Text(A2211,"m월 d일"),양력휴일,2,FALSE),IFERROR(VLOOKUP(Text(B2211,"m월 d일"),음력휴일,2,FALSE),IFERROR(VLOOKUP(A2211,양력지정휴일,2,FALSE), IFERROR(VLOOKUP(B2211,음력지정휴일,2,FALSE), ""))))</f>
        <v/>
      </c>
      <c r="N2211" s="128"/>
      <c r="O2211" s="128" t="str">
        <f>IFERROR(VLOOKUP(N2211,연차지정일수,2,FALSE),"")</f>
        <v/>
      </c>
      <c r="P2211" s="143"/>
      <c r="Q2211" s="2"/>
    </row>
    <row r="2212">
      <c r="A2212" s="129">
        <v>46407.0</v>
      </c>
      <c r="B2212" s="129">
        <v>46369.0</v>
      </c>
      <c r="C2212" s="128">
        <v>2027.0</v>
      </c>
      <c r="D2212" s="128">
        <v>1.0</v>
      </c>
      <c r="E2212" s="128">
        <v>3.0</v>
      </c>
      <c r="F2212" s="128">
        <v>2027.0</v>
      </c>
      <c r="G2212" s="128">
        <v>1.0</v>
      </c>
      <c r="H2212" s="128">
        <v>20.0</v>
      </c>
      <c r="I2212" s="128" t="s">
        <v>161</v>
      </c>
      <c r="J2212" s="99"/>
      <c r="K2212" s="99"/>
      <c r="L2212" s="141" t="str">
        <f>IF(J2212-K2212=0,,IFERROR(K2212-J2212-휴게시간-VLOOKUP(A2212,지정휴게시간,2,FALSE),K2212-J2212-휴게시간))</f>
        <v/>
      </c>
      <c r="M2212" s="142" t="str">
        <f>IFERROR(VLOOKUP(Text(A2212,"m월 d일"),양력휴일,2,FALSE),IFERROR(VLOOKUP(Text(B2212,"m월 d일"),음력휴일,2,FALSE),IFERROR(VLOOKUP(A2212,양력지정휴일,2,FALSE), IFERROR(VLOOKUP(B2212,음력지정휴일,2,FALSE), ""))))</f>
        <v/>
      </c>
      <c r="N2212" s="128"/>
      <c r="O2212" s="128" t="str">
        <f>IFERROR(VLOOKUP(N2212,연차지정일수,2,FALSE),"")</f>
        <v/>
      </c>
      <c r="P2212" s="143"/>
      <c r="Q2212" s="2"/>
    </row>
    <row r="2213">
      <c r="A2213" s="129">
        <v>46408.0</v>
      </c>
      <c r="B2213" s="129">
        <v>46370.0</v>
      </c>
      <c r="C2213" s="128">
        <v>2027.0</v>
      </c>
      <c r="D2213" s="128">
        <v>1.0</v>
      </c>
      <c r="E2213" s="128">
        <v>3.0</v>
      </c>
      <c r="F2213" s="128">
        <v>2027.0</v>
      </c>
      <c r="G2213" s="128">
        <v>1.0</v>
      </c>
      <c r="H2213" s="128">
        <v>21.0</v>
      </c>
      <c r="I2213" s="128" t="s">
        <v>162</v>
      </c>
      <c r="J2213" s="99"/>
      <c r="K2213" s="99"/>
      <c r="L2213" s="141" t="str">
        <f>IF(J2213-K2213=0,,IFERROR(K2213-J2213-휴게시간-VLOOKUP(A2213,지정휴게시간,2,FALSE),K2213-J2213-휴게시간))</f>
        <v/>
      </c>
      <c r="M2213" s="142" t="str">
        <f>IFERROR(VLOOKUP(Text(A2213,"m월 d일"),양력휴일,2,FALSE),IFERROR(VLOOKUP(Text(B2213,"m월 d일"),음력휴일,2,FALSE),IFERROR(VLOOKUP(A2213,양력지정휴일,2,FALSE), IFERROR(VLOOKUP(B2213,음력지정휴일,2,FALSE), ""))))</f>
        <v/>
      </c>
      <c r="N2213" s="128"/>
      <c r="O2213" s="128" t="str">
        <f>IFERROR(VLOOKUP(N2213,연차지정일수,2,FALSE),"")</f>
        <v/>
      </c>
      <c r="P2213" s="143"/>
      <c r="Q2213" s="2"/>
    </row>
    <row r="2214">
      <c r="A2214" s="129">
        <v>46409.0</v>
      </c>
      <c r="B2214" s="129">
        <v>46371.0</v>
      </c>
      <c r="C2214" s="128">
        <v>2027.0</v>
      </c>
      <c r="D2214" s="128">
        <v>1.0</v>
      </c>
      <c r="E2214" s="128">
        <v>3.0</v>
      </c>
      <c r="F2214" s="128">
        <v>2027.0</v>
      </c>
      <c r="G2214" s="128">
        <v>1.0</v>
      </c>
      <c r="H2214" s="128">
        <v>22.0</v>
      </c>
      <c r="I2214" s="128" t="s">
        <v>158</v>
      </c>
      <c r="J2214" s="99"/>
      <c r="K2214" s="99"/>
      <c r="L2214" s="141" t="str">
        <f>IF(J2214-K2214=0,,IFERROR(K2214-J2214-휴게시간-VLOOKUP(A2214,지정휴게시간,2,FALSE),K2214-J2214-휴게시간))</f>
        <v/>
      </c>
      <c r="M2214" s="142" t="str">
        <f>IFERROR(VLOOKUP(Text(A2214,"m월 d일"),양력휴일,2,FALSE),IFERROR(VLOOKUP(Text(B2214,"m월 d일"),음력휴일,2,FALSE),IFERROR(VLOOKUP(A2214,양력지정휴일,2,FALSE), IFERROR(VLOOKUP(B2214,음력지정휴일,2,FALSE), ""))))</f>
        <v/>
      </c>
      <c r="N2214" s="128"/>
      <c r="O2214" s="128" t="str">
        <f>IFERROR(VLOOKUP(N2214,연차지정일수,2,FALSE),"")</f>
        <v/>
      </c>
      <c r="P2214" s="143"/>
      <c r="Q2214" s="2"/>
    </row>
    <row r="2215">
      <c r="A2215" s="129">
        <v>46410.0</v>
      </c>
      <c r="B2215" s="129">
        <v>46372.0</v>
      </c>
      <c r="C2215" s="128">
        <v>2027.0</v>
      </c>
      <c r="D2215" s="128">
        <v>1.0</v>
      </c>
      <c r="E2215" s="128">
        <v>3.0</v>
      </c>
      <c r="F2215" s="128">
        <v>2027.0</v>
      </c>
      <c r="G2215" s="128">
        <v>1.0</v>
      </c>
      <c r="H2215" s="128">
        <v>23.0</v>
      </c>
      <c r="I2215" s="128" t="s">
        <v>159</v>
      </c>
      <c r="J2215" s="99"/>
      <c r="K2215" s="99"/>
      <c r="L2215" s="141" t="str">
        <f>IF(J2215-K2215=0,,IFERROR(K2215-J2215-휴게시간-VLOOKUP(A2215,지정휴게시간,2,FALSE),K2215-J2215-휴게시간))</f>
        <v/>
      </c>
      <c r="M2215" s="142" t="str">
        <f>IFERROR(VLOOKUP(Text(A2215,"m월 d일"),양력휴일,2,FALSE),IFERROR(VLOOKUP(Text(B2215,"m월 d일"),음력휴일,2,FALSE),IFERROR(VLOOKUP(A2215,양력지정휴일,2,FALSE), IFERROR(VLOOKUP(B2215,음력지정휴일,2,FALSE), ""))))</f>
        <v/>
      </c>
      <c r="N2215" s="128"/>
      <c r="O2215" s="128" t="str">
        <f>IFERROR(VLOOKUP(N2215,연차지정일수,2,FALSE),"")</f>
        <v/>
      </c>
      <c r="P2215" s="143"/>
      <c r="Q2215" s="2"/>
    </row>
    <row r="2216">
      <c r="A2216" s="129">
        <v>46411.0</v>
      </c>
      <c r="B2216" s="129">
        <v>46373.0</v>
      </c>
      <c r="C2216" s="128">
        <v>2027.0</v>
      </c>
      <c r="D2216" s="128">
        <v>1.0</v>
      </c>
      <c r="E2216" s="128">
        <v>3.0</v>
      </c>
      <c r="F2216" s="128">
        <v>2027.0</v>
      </c>
      <c r="G2216" s="128">
        <v>1.0</v>
      </c>
      <c r="H2216" s="128">
        <v>24.0</v>
      </c>
      <c r="I2216" s="128" t="s">
        <v>156</v>
      </c>
      <c r="J2216" s="99"/>
      <c r="K2216" s="99"/>
      <c r="L2216" s="141" t="str">
        <f>IF(J2216-K2216=0,,IFERROR(K2216-J2216-휴게시간-VLOOKUP(A2216,지정휴게시간,2,FALSE),K2216-J2216-휴게시간))</f>
        <v/>
      </c>
      <c r="M2216" s="142" t="str">
        <f>IFERROR(VLOOKUP(Text(A2216,"m월 d일"),양력휴일,2,FALSE),IFERROR(VLOOKUP(Text(B2216,"m월 d일"),음력휴일,2,FALSE),IFERROR(VLOOKUP(A2216,양력지정휴일,2,FALSE), IFERROR(VLOOKUP(B2216,음력지정휴일,2,FALSE), ""))))</f>
        <v/>
      </c>
      <c r="N2216" s="128"/>
      <c r="O2216" s="128" t="str">
        <f>IFERROR(VLOOKUP(N2216,연차지정일수,2,FALSE),"")</f>
        <v/>
      </c>
      <c r="P2216" s="143"/>
      <c r="Q2216" s="2"/>
    </row>
    <row r="2217">
      <c r="A2217" s="129">
        <v>46412.0</v>
      </c>
      <c r="B2217" s="129">
        <v>46374.0</v>
      </c>
      <c r="C2217" s="128">
        <v>2027.0</v>
      </c>
      <c r="D2217" s="128">
        <v>1.0</v>
      </c>
      <c r="E2217" s="128">
        <v>4.0</v>
      </c>
      <c r="F2217" s="128">
        <v>2027.0</v>
      </c>
      <c r="G2217" s="128">
        <v>1.0</v>
      </c>
      <c r="H2217" s="128">
        <v>25.0</v>
      </c>
      <c r="I2217" s="128" t="s">
        <v>83</v>
      </c>
      <c r="J2217" s="99"/>
      <c r="K2217" s="99"/>
      <c r="L2217" s="141" t="str">
        <f>IF(J2217-K2217=0,,IFERROR(K2217-J2217-휴게시간-VLOOKUP(A2217,지정휴게시간,2,FALSE),K2217-J2217-휴게시간))</f>
        <v/>
      </c>
      <c r="M2217" s="142" t="str">
        <f>IFERROR(VLOOKUP(Text(A2217,"m월 d일"),양력휴일,2,FALSE),IFERROR(VLOOKUP(Text(B2217,"m월 d일"),음력휴일,2,FALSE),IFERROR(VLOOKUP(A2217,양력지정휴일,2,FALSE), IFERROR(VLOOKUP(B2217,음력지정휴일,2,FALSE), ""))))</f>
        <v/>
      </c>
      <c r="N2217" s="128"/>
      <c r="O2217" s="128" t="str">
        <f>IFERROR(VLOOKUP(N2217,연차지정일수,2,FALSE),"")</f>
        <v/>
      </c>
      <c r="P2217" s="143"/>
      <c r="Q2217" s="2"/>
    </row>
    <row r="2218">
      <c r="A2218" s="129">
        <v>46413.0</v>
      </c>
      <c r="B2218" s="129">
        <v>46375.0</v>
      </c>
      <c r="C2218" s="128">
        <v>2027.0</v>
      </c>
      <c r="D2218" s="128">
        <v>1.0</v>
      </c>
      <c r="E2218" s="128">
        <v>4.0</v>
      </c>
      <c r="F2218" s="128">
        <v>2027.0</v>
      </c>
      <c r="G2218" s="128">
        <v>1.0</v>
      </c>
      <c r="H2218" s="128">
        <v>26.0</v>
      </c>
      <c r="I2218" s="128" t="s">
        <v>160</v>
      </c>
      <c r="J2218" s="99"/>
      <c r="K2218" s="99"/>
      <c r="L2218" s="141" t="str">
        <f>IF(J2218-K2218=0,,IFERROR(K2218-J2218-휴게시간-VLOOKUP(A2218,지정휴게시간,2,FALSE),K2218-J2218-휴게시간))</f>
        <v/>
      </c>
      <c r="M2218" s="142" t="str">
        <f>IFERROR(VLOOKUP(Text(A2218,"m월 d일"),양력휴일,2,FALSE),IFERROR(VLOOKUP(Text(B2218,"m월 d일"),음력휴일,2,FALSE),IFERROR(VLOOKUP(A2218,양력지정휴일,2,FALSE), IFERROR(VLOOKUP(B2218,음력지정휴일,2,FALSE), ""))))</f>
        <v/>
      </c>
      <c r="N2218" s="128"/>
      <c r="O2218" s="128" t="str">
        <f>IFERROR(VLOOKUP(N2218,연차지정일수,2,FALSE),"")</f>
        <v/>
      </c>
      <c r="P2218" s="143"/>
      <c r="Q2218" s="2"/>
    </row>
    <row r="2219">
      <c r="A2219" s="129">
        <v>46414.0</v>
      </c>
      <c r="B2219" s="129">
        <v>46376.0</v>
      </c>
      <c r="C2219" s="128">
        <v>2027.0</v>
      </c>
      <c r="D2219" s="128">
        <v>1.0</v>
      </c>
      <c r="E2219" s="128">
        <v>4.0</v>
      </c>
      <c r="F2219" s="128">
        <v>2027.0</v>
      </c>
      <c r="G2219" s="128">
        <v>1.0</v>
      </c>
      <c r="H2219" s="128">
        <v>27.0</v>
      </c>
      <c r="I2219" s="128" t="s">
        <v>161</v>
      </c>
      <c r="J2219" s="99"/>
      <c r="K2219" s="99"/>
      <c r="L2219" s="141" t="str">
        <f>IF(J2219-K2219=0,,IFERROR(K2219-J2219-휴게시간-VLOOKUP(A2219,지정휴게시간,2,FALSE),K2219-J2219-휴게시간))</f>
        <v/>
      </c>
      <c r="M2219" s="142" t="str">
        <f>IFERROR(VLOOKUP(Text(A2219,"m월 d일"),양력휴일,2,FALSE),IFERROR(VLOOKUP(Text(B2219,"m월 d일"),음력휴일,2,FALSE),IFERROR(VLOOKUP(A2219,양력지정휴일,2,FALSE), IFERROR(VLOOKUP(B2219,음력지정휴일,2,FALSE), ""))))</f>
        <v/>
      </c>
      <c r="N2219" s="128"/>
      <c r="O2219" s="128" t="str">
        <f>IFERROR(VLOOKUP(N2219,연차지정일수,2,FALSE),"")</f>
        <v/>
      </c>
      <c r="P2219" s="143"/>
      <c r="Q2219" s="2"/>
    </row>
    <row r="2220">
      <c r="A2220" s="129">
        <v>46415.0</v>
      </c>
      <c r="B2220" s="129">
        <v>46377.0</v>
      </c>
      <c r="C2220" s="128">
        <v>2027.0</v>
      </c>
      <c r="D2220" s="128">
        <v>1.0</v>
      </c>
      <c r="E2220" s="128">
        <v>4.0</v>
      </c>
      <c r="F2220" s="128">
        <v>2027.0</v>
      </c>
      <c r="G2220" s="128">
        <v>1.0</v>
      </c>
      <c r="H2220" s="128">
        <v>28.0</v>
      </c>
      <c r="I2220" s="128" t="s">
        <v>162</v>
      </c>
      <c r="J2220" s="99"/>
      <c r="K2220" s="99"/>
      <c r="L2220" s="141" t="str">
        <f>IF(J2220-K2220=0,,IFERROR(K2220-J2220-휴게시간-VLOOKUP(A2220,지정휴게시간,2,FALSE),K2220-J2220-휴게시간))</f>
        <v/>
      </c>
      <c r="M2220" s="142" t="str">
        <f>IFERROR(VLOOKUP(Text(A2220,"m월 d일"),양력휴일,2,FALSE),IFERROR(VLOOKUP(Text(B2220,"m월 d일"),음력휴일,2,FALSE),IFERROR(VLOOKUP(A2220,양력지정휴일,2,FALSE), IFERROR(VLOOKUP(B2220,음력지정휴일,2,FALSE), ""))))</f>
        <v/>
      </c>
      <c r="N2220" s="128"/>
      <c r="O2220" s="128" t="str">
        <f>IFERROR(VLOOKUP(N2220,연차지정일수,2,FALSE),"")</f>
        <v/>
      </c>
      <c r="P2220" s="143"/>
      <c r="Q2220" s="2"/>
    </row>
    <row r="2221">
      <c r="A2221" s="129">
        <v>46416.0</v>
      </c>
      <c r="B2221" s="129">
        <v>46378.0</v>
      </c>
      <c r="C2221" s="128">
        <v>2027.0</v>
      </c>
      <c r="D2221" s="128">
        <v>1.0</v>
      </c>
      <c r="E2221" s="128">
        <v>4.0</v>
      </c>
      <c r="F2221" s="128">
        <v>2027.0</v>
      </c>
      <c r="G2221" s="128">
        <v>1.0</v>
      </c>
      <c r="H2221" s="128">
        <v>29.0</v>
      </c>
      <c r="I2221" s="128" t="s">
        <v>158</v>
      </c>
      <c r="J2221" s="99"/>
      <c r="K2221" s="99"/>
      <c r="L2221" s="141" t="str">
        <f>IF(J2221-K2221=0,,IFERROR(K2221-J2221-휴게시간-VLOOKUP(A2221,지정휴게시간,2,FALSE),K2221-J2221-휴게시간))</f>
        <v/>
      </c>
      <c r="M2221" s="142" t="str">
        <f>IFERROR(VLOOKUP(Text(A2221,"m월 d일"),양력휴일,2,FALSE),IFERROR(VLOOKUP(Text(B2221,"m월 d일"),음력휴일,2,FALSE),IFERROR(VLOOKUP(A2221,양력지정휴일,2,FALSE), IFERROR(VLOOKUP(B2221,음력지정휴일,2,FALSE), ""))))</f>
        <v/>
      </c>
      <c r="N2221" s="128"/>
      <c r="O2221" s="128" t="str">
        <f>IFERROR(VLOOKUP(N2221,연차지정일수,2,FALSE),"")</f>
        <v/>
      </c>
      <c r="P2221" s="143"/>
      <c r="Q2221" s="2"/>
    </row>
    <row r="2222">
      <c r="A2222" s="129">
        <v>46417.0</v>
      </c>
      <c r="B2222" s="129">
        <v>46379.0</v>
      </c>
      <c r="C2222" s="128">
        <v>2027.0</v>
      </c>
      <c r="D2222" s="128">
        <v>1.0</v>
      </c>
      <c r="E2222" s="128">
        <v>4.0</v>
      </c>
      <c r="F2222" s="128">
        <v>2027.0</v>
      </c>
      <c r="G2222" s="128">
        <v>1.0</v>
      </c>
      <c r="H2222" s="128">
        <v>30.0</v>
      </c>
      <c r="I2222" s="128" t="s">
        <v>159</v>
      </c>
      <c r="J2222" s="99"/>
      <c r="K2222" s="99"/>
      <c r="L2222" s="141" t="str">
        <f>IF(J2222-K2222=0,,IFERROR(K2222-J2222-휴게시간-VLOOKUP(A2222,지정휴게시간,2,FALSE),K2222-J2222-휴게시간))</f>
        <v/>
      </c>
      <c r="M2222" s="142" t="str">
        <f>IFERROR(VLOOKUP(Text(A2222,"m월 d일"),양력휴일,2,FALSE),IFERROR(VLOOKUP(Text(B2222,"m월 d일"),음력휴일,2,FALSE),IFERROR(VLOOKUP(A2222,양력지정휴일,2,FALSE), IFERROR(VLOOKUP(B2222,음력지정휴일,2,FALSE), ""))))</f>
        <v/>
      </c>
      <c r="N2222" s="128"/>
      <c r="O2222" s="128" t="str">
        <f>IFERROR(VLOOKUP(N2222,연차지정일수,2,FALSE),"")</f>
        <v/>
      </c>
      <c r="P2222" s="143"/>
      <c r="Q2222" s="2"/>
    </row>
    <row r="2223">
      <c r="A2223" s="129">
        <v>46418.0</v>
      </c>
      <c r="B2223" s="129">
        <v>46380.0</v>
      </c>
      <c r="C2223" s="128">
        <v>2027.0</v>
      </c>
      <c r="D2223" s="128">
        <v>1.0</v>
      </c>
      <c r="E2223" s="128">
        <v>4.0</v>
      </c>
      <c r="F2223" s="128">
        <v>2027.0</v>
      </c>
      <c r="G2223" s="128">
        <v>1.0</v>
      </c>
      <c r="H2223" s="128">
        <v>31.0</v>
      </c>
      <c r="I2223" s="128" t="s">
        <v>156</v>
      </c>
      <c r="J2223" s="99"/>
      <c r="K2223" s="99"/>
      <c r="L2223" s="141" t="str">
        <f>IF(J2223-K2223=0,,IFERROR(K2223-J2223-휴게시간-VLOOKUP(A2223,지정휴게시간,2,FALSE),K2223-J2223-휴게시간))</f>
        <v/>
      </c>
      <c r="M2223" s="142" t="str">
        <f>IFERROR(VLOOKUP(Text(A2223,"m월 d일"),양력휴일,2,FALSE),IFERROR(VLOOKUP(Text(B2223,"m월 d일"),음력휴일,2,FALSE),IFERROR(VLOOKUP(A2223,양력지정휴일,2,FALSE), IFERROR(VLOOKUP(B2223,음력지정휴일,2,FALSE), ""))))</f>
        <v/>
      </c>
      <c r="N2223" s="128"/>
      <c r="O2223" s="128" t="str">
        <f>IFERROR(VLOOKUP(N2223,연차지정일수,2,FALSE),"")</f>
        <v/>
      </c>
      <c r="P2223" s="143"/>
      <c r="Q2223" s="2"/>
    </row>
    <row r="2224">
      <c r="A2224" s="129">
        <v>46419.0</v>
      </c>
      <c r="B2224" s="129">
        <v>46381.0</v>
      </c>
      <c r="C2224" s="128">
        <v>2027.0</v>
      </c>
      <c r="D2224" s="128">
        <v>1.0</v>
      </c>
      <c r="E2224" s="128">
        <v>1.0</v>
      </c>
      <c r="F2224" s="128">
        <v>2027.0</v>
      </c>
      <c r="G2224" s="128">
        <v>2.0</v>
      </c>
      <c r="H2224" s="128">
        <v>1.0</v>
      </c>
      <c r="I2224" s="128" t="s">
        <v>83</v>
      </c>
      <c r="J2224" s="99"/>
      <c r="K2224" s="99"/>
      <c r="L2224" s="141" t="str">
        <f>IF(J2224-K2224=0,,IFERROR(K2224-J2224-휴게시간-VLOOKUP(A2224,지정휴게시간,2,FALSE),K2224-J2224-휴게시간))</f>
        <v/>
      </c>
      <c r="M2224" s="142" t="str">
        <f>IFERROR(VLOOKUP(Text(A2224,"m월 d일"),양력휴일,2,FALSE),IFERROR(VLOOKUP(Text(B2224,"m월 d일"),음력휴일,2,FALSE),IFERROR(VLOOKUP(A2224,양력지정휴일,2,FALSE), IFERROR(VLOOKUP(B2224,음력지정휴일,2,FALSE), ""))))</f>
        <v/>
      </c>
      <c r="N2224" s="128"/>
      <c r="O2224" s="128" t="str">
        <f>IFERROR(VLOOKUP(N2224,연차지정일수,2,FALSE),"")</f>
        <v/>
      </c>
      <c r="P2224" s="143"/>
      <c r="Q2224" s="2"/>
    </row>
    <row r="2225">
      <c r="A2225" s="129">
        <v>46420.0</v>
      </c>
      <c r="B2225" s="129">
        <v>46382.0</v>
      </c>
      <c r="C2225" s="128">
        <v>2027.0</v>
      </c>
      <c r="D2225" s="128">
        <v>1.0</v>
      </c>
      <c r="E2225" s="128">
        <v>1.0</v>
      </c>
      <c r="F2225" s="128">
        <v>2027.0</v>
      </c>
      <c r="G2225" s="128">
        <v>2.0</v>
      </c>
      <c r="H2225" s="128">
        <v>2.0</v>
      </c>
      <c r="I2225" s="128" t="s">
        <v>160</v>
      </c>
      <c r="J2225" s="99"/>
      <c r="K2225" s="99"/>
      <c r="L2225" s="141" t="str">
        <f>IF(J2225-K2225=0,,IFERROR(K2225-J2225-휴게시간-VLOOKUP(A2225,지정휴게시간,2,FALSE),K2225-J2225-휴게시간))</f>
        <v/>
      </c>
      <c r="M2225" s="142" t="str">
        <f>IFERROR(VLOOKUP(Text(A2225,"m월 d일"),양력휴일,2,FALSE),IFERROR(VLOOKUP(Text(B2225,"m월 d일"),음력휴일,2,FALSE),IFERROR(VLOOKUP(A2225,양력지정휴일,2,FALSE), IFERROR(VLOOKUP(B2225,음력지정휴일,2,FALSE), ""))))</f>
        <v/>
      </c>
      <c r="N2225" s="128"/>
      <c r="O2225" s="128" t="str">
        <f>IFERROR(VLOOKUP(N2225,연차지정일수,2,FALSE),"")</f>
        <v/>
      </c>
      <c r="P2225" s="143"/>
      <c r="Q2225" s="2"/>
    </row>
    <row r="2226">
      <c r="A2226" s="129">
        <v>46421.0</v>
      </c>
      <c r="B2226" s="129">
        <v>46383.0</v>
      </c>
      <c r="C2226" s="128">
        <v>2027.0</v>
      </c>
      <c r="D2226" s="128">
        <v>1.0</v>
      </c>
      <c r="E2226" s="128">
        <v>1.0</v>
      </c>
      <c r="F2226" s="128">
        <v>2027.0</v>
      </c>
      <c r="G2226" s="128">
        <v>2.0</v>
      </c>
      <c r="H2226" s="128">
        <v>3.0</v>
      </c>
      <c r="I2226" s="128" t="s">
        <v>161</v>
      </c>
      <c r="J2226" s="99"/>
      <c r="K2226" s="99"/>
      <c r="L2226" s="141" t="str">
        <f>IF(J2226-K2226=0,,IFERROR(K2226-J2226-휴게시간-VLOOKUP(A2226,지정휴게시간,2,FALSE),K2226-J2226-휴게시간))</f>
        <v/>
      </c>
      <c r="M2226" s="142" t="str">
        <f>IFERROR(VLOOKUP(Text(A2226,"m월 d일"),양력휴일,2,FALSE),IFERROR(VLOOKUP(Text(B2226,"m월 d일"),음력휴일,2,FALSE),IFERROR(VLOOKUP(A2226,양력지정휴일,2,FALSE), IFERROR(VLOOKUP(B2226,음력지정휴일,2,FALSE), ""))))</f>
        <v/>
      </c>
      <c r="N2226" s="128"/>
      <c r="O2226" s="128" t="str">
        <f>IFERROR(VLOOKUP(N2226,연차지정일수,2,FALSE),"")</f>
        <v/>
      </c>
      <c r="P2226" s="143"/>
      <c r="Q2226" s="2"/>
    </row>
    <row r="2227">
      <c r="A2227" s="129">
        <v>46422.0</v>
      </c>
      <c r="B2227" s="129">
        <v>46384.0</v>
      </c>
      <c r="C2227" s="128">
        <v>2027.0</v>
      </c>
      <c r="D2227" s="128">
        <v>1.0</v>
      </c>
      <c r="E2227" s="128">
        <v>1.0</v>
      </c>
      <c r="F2227" s="128">
        <v>2027.0</v>
      </c>
      <c r="G2227" s="128">
        <v>2.0</v>
      </c>
      <c r="H2227" s="128">
        <v>4.0</v>
      </c>
      <c r="I2227" s="128" t="s">
        <v>162</v>
      </c>
      <c r="J2227" s="99"/>
      <c r="K2227" s="99"/>
      <c r="L2227" s="141" t="str">
        <f>IF(J2227-K2227=0,,IFERROR(K2227-J2227-휴게시간-VLOOKUP(A2227,지정휴게시간,2,FALSE),K2227-J2227-휴게시간))</f>
        <v/>
      </c>
      <c r="M2227" s="142" t="str">
        <f>IFERROR(VLOOKUP(Text(A2227,"m월 d일"),양력휴일,2,FALSE),IFERROR(VLOOKUP(Text(B2227,"m월 d일"),음력휴일,2,FALSE),IFERROR(VLOOKUP(A2227,양력지정휴일,2,FALSE), IFERROR(VLOOKUP(B2227,음력지정휴일,2,FALSE), ""))))</f>
        <v/>
      </c>
      <c r="N2227" s="128"/>
      <c r="O2227" s="128" t="str">
        <f>IFERROR(VLOOKUP(N2227,연차지정일수,2,FALSE),"")</f>
        <v/>
      </c>
      <c r="P2227" s="143"/>
      <c r="Q2227" s="2"/>
    </row>
    <row r="2228">
      <c r="A2228" s="129">
        <v>46423.0</v>
      </c>
      <c r="B2228" s="129">
        <v>46385.0</v>
      </c>
      <c r="C2228" s="128">
        <v>2027.0</v>
      </c>
      <c r="D2228" s="128">
        <v>1.0</v>
      </c>
      <c r="E2228" s="128">
        <v>1.0</v>
      </c>
      <c r="F2228" s="128">
        <v>2027.0</v>
      </c>
      <c r="G2228" s="128">
        <v>2.0</v>
      </c>
      <c r="H2228" s="128">
        <v>5.0</v>
      </c>
      <c r="I2228" s="128" t="s">
        <v>158</v>
      </c>
      <c r="J2228" s="99"/>
      <c r="K2228" s="99"/>
      <c r="L2228" s="141" t="str">
        <f>IF(J2228-K2228=0,,IFERROR(K2228-J2228-휴게시간-VLOOKUP(A2228,지정휴게시간,2,FALSE),K2228-J2228-휴게시간))</f>
        <v/>
      </c>
      <c r="M2228" s="142" t="str">
        <f>IFERROR(VLOOKUP(Text(A2228,"m월 d일"),양력휴일,2,FALSE),IFERROR(VLOOKUP(Text(B2228,"m월 d일"),음력휴일,2,FALSE),IFERROR(VLOOKUP(A2228,양력지정휴일,2,FALSE), IFERROR(VLOOKUP(B2228,음력지정휴일,2,FALSE), ""))))</f>
        <v/>
      </c>
      <c r="N2228" s="128"/>
      <c r="O2228" s="128" t="str">
        <f>IFERROR(VLOOKUP(N2228,연차지정일수,2,FALSE),"")</f>
        <v/>
      </c>
      <c r="P2228" s="143"/>
      <c r="Q2228" s="2"/>
    </row>
    <row r="2229">
      <c r="A2229" s="129">
        <v>46424.0</v>
      </c>
      <c r="B2229" s="129">
        <v>46386.0</v>
      </c>
      <c r="C2229" s="128">
        <v>2027.0</v>
      </c>
      <c r="D2229" s="128">
        <v>1.0</v>
      </c>
      <c r="E2229" s="128">
        <v>1.0</v>
      </c>
      <c r="F2229" s="128">
        <v>2027.0</v>
      </c>
      <c r="G2229" s="128">
        <v>2.0</v>
      </c>
      <c r="H2229" s="128">
        <v>6.0</v>
      </c>
      <c r="I2229" s="128" t="s">
        <v>159</v>
      </c>
      <c r="J2229" s="99"/>
      <c r="K2229" s="99"/>
      <c r="L2229" s="141" t="str">
        <f>IF(J2229-K2229=0,,IFERROR(K2229-J2229-휴게시간-VLOOKUP(A2229,지정휴게시간,2,FALSE),K2229-J2229-휴게시간))</f>
        <v/>
      </c>
      <c r="M2229" s="142" t="str">
        <f>IFERROR(VLOOKUP(Text(A2229,"m월 d일"),양력휴일,2,FALSE),IFERROR(VLOOKUP(Text(B2229,"m월 d일"),음력휴일,2,FALSE),IFERROR(VLOOKUP(A2229,양력지정휴일,2,FALSE), IFERROR(VLOOKUP(B2229,음력지정휴일,2,FALSE), ""))))</f>
        <v>설날연휴</v>
      </c>
      <c r="N2229" s="128"/>
      <c r="O2229" s="128" t="str">
        <f>IFERROR(VLOOKUP(N2229,연차지정일수,2,FALSE),"")</f>
        <v/>
      </c>
      <c r="P2229" s="143"/>
      <c r="Q2229" s="2"/>
    </row>
    <row r="2230">
      <c r="A2230" s="129">
        <v>46425.0</v>
      </c>
      <c r="B2230" s="129">
        <v>46388.0</v>
      </c>
      <c r="C2230" s="128">
        <v>2027.0</v>
      </c>
      <c r="D2230" s="128">
        <v>1.0</v>
      </c>
      <c r="E2230" s="128">
        <v>1.0</v>
      </c>
      <c r="F2230" s="128">
        <v>2027.0</v>
      </c>
      <c r="G2230" s="128">
        <v>2.0</v>
      </c>
      <c r="H2230" s="128">
        <v>7.0</v>
      </c>
      <c r="I2230" s="128" t="s">
        <v>156</v>
      </c>
      <c r="J2230" s="99"/>
      <c r="K2230" s="99"/>
      <c r="L2230" s="141" t="str">
        <f>IF(J2230-K2230=0,,IFERROR(K2230-J2230-휴게시간-VLOOKUP(A2230,지정휴게시간,2,FALSE),K2230-J2230-휴게시간))</f>
        <v/>
      </c>
      <c r="M2230" s="142" t="str">
        <f>IFERROR(VLOOKUP(Text(A2230,"m월 d일"),양력휴일,2,FALSE),IFERROR(VLOOKUP(Text(B2230,"m월 d일"),음력휴일,2,FALSE),IFERROR(VLOOKUP(A2230,양력지정휴일,2,FALSE), IFERROR(VLOOKUP(B2230,음력지정휴일,2,FALSE), ""))))</f>
        <v>설날연휴</v>
      </c>
      <c r="N2230" s="128"/>
      <c r="O2230" s="128" t="str">
        <f>IFERROR(VLOOKUP(N2230,연차지정일수,2,FALSE),"")</f>
        <v/>
      </c>
      <c r="P2230" s="143"/>
      <c r="Q2230" s="2"/>
    </row>
    <row r="2231">
      <c r="A2231" s="129">
        <v>46426.0</v>
      </c>
      <c r="B2231" s="129">
        <v>46389.0</v>
      </c>
      <c r="C2231" s="128">
        <v>2027.0</v>
      </c>
      <c r="D2231" s="128">
        <v>2.0</v>
      </c>
      <c r="E2231" s="128">
        <v>2.0</v>
      </c>
      <c r="F2231" s="128">
        <v>2027.0</v>
      </c>
      <c r="G2231" s="128">
        <v>2.0</v>
      </c>
      <c r="H2231" s="128">
        <v>8.0</v>
      </c>
      <c r="I2231" s="128" t="s">
        <v>83</v>
      </c>
      <c r="J2231" s="99"/>
      <c r="K2231" s="99"/>
      <c r="L2231" s="141" t="str">
        <f>IF(J2231-K2231=0,,IFERROR(K2231-J2231-휴게시간-VLOOKUP(A2231,지정휴게시간,2,FALSE),K2231-J2231-휴게시간))</f>
        <v/>
      </c>
      <c r="M2231" s="142" t="str">
        <f>IFERROR(VLOOKUP(Text(A2231,"m월 d일"),양력휴일,2,FALSE),IFERROR(VLOOKUP(Text(B2231,"m월 d일"),음력휴일,2,FALSE),IFERROR(VLOOKUP(A2231,양력지정휴일,2,FALSE), IFERROR(VLOOKUP(B2231,음력지정휴일,2,FALSE), ""))))</f>
        <v>설날연휴</v>
      </c>
      <c r="N2231" s="128"/>
      <c r="O2231" s="128" t="str">
        <f>IFERROR(VLOOKUP(N2231,연차지정일수,2,FALSE),"")</f>
        <v/>
      </c>
      <c r="P2231" s="143"/>
      <c r="Q2231" s="2"/>
    </row>
    <row r="2232">
      <c r="A2232" s="129">
        <v>46427.0</v>
      </c>
      <c r="B2232" s="129">
        <v>46390.0</v>
      </c>
      <c r="C2232" s="128">
        <v>2027.0</v>
      </c>
      <c r="D2232" s="128">
        <v>2.0</v>
      </c>
      <c r="E2232" s="128">
        <v>2.0</v>
      </c>
      <c r="F2232" s="128">
        <v>2027.0</v>
      </c>
      <c r="G2232" s="128">
        <v>2.0</v>
      </c>
      <c r="H2232" s="128">
        <v>9.0</v>
      </c>
      <c r="I2232" s="128" t="s">
        <v>160</v>
      </c>
      <c r="J2232" s="99"/>
      <c r="K2232" s="99"/>
      <c r="L2232" s="141" t="str">
        <f>IF(J2232-K2232=0,,IFERROR(K2232-J2232-휴게시간-VLOOKUP(A2232,지정휴게시간,2,FALSE),K2232-J2232-휴게시간))</f>
        <v/>
      </c>
      <c r="M2232" s="142" t="str">
        <f>IFERROR(VLOOKUP(Text(A2232,"m월 d일"),양력휴일,2,FALSE),IFERROR(VLOOKUP(Text(B2232,"m월 d일"),음력휴일,2,FALSE),IFERROR(VLOOKUP(A2232,양력지정휴일,2,FALSE), IFERROR(VLOOKUP(B2232,음력지정휴일,2,FALSE), ""))))</f>
        <v/>
      </c>
      <c r="N2232" s="128"/>
      <c r="O2232" s="128" t="str">
        <f>IFERROR(VLOOKUP(N2232,연차지정일수,2,FALSE),"")</f>
        <v/>
      </c>
      <c r="P2232" s="143"/>
      <c r="Q2232" s="2"/>
    </row>
    <row r="2233">
      <c r="A2233" s="129">
        <v>46428.0</v>
      </c>
      <c r="B2233" s="129">
        <v>46391.0</v>
      </c>
      <c r="C2233" s="128">
        <v>2027.0</v>
      </c>
      <c r="D2233" s="128">
        <v>2.0</v>
      </c>
      <c r="E2233" s="128">
        <v>2.0</v>
      </c>
      <c r="F2233" s="128">
        <v>2027.0</v>
      </c>
      <c r="G2233" s="128">
        <v>2.0</v>
      </c>
      <c r="H2233" s="128">
        <v>10.0</v>
      </c>
      <c r="I2233" s="128" t="s">
        <v>161</v>
      </c>
      <c r="J2233" s="99"/>
      <c r="K2233" s="99"/>
      <c r="L2233" s="141" t="str">
        <f>IF(J2233-K2233=0,,IFERROR(K2233-J2233-휴게시간-VLOOKUP(A2233,지정휴게시간,2,FALSE),K2233-J2233-휴게시간))</f>
        <v/>
      </c>
      <c r="M2233" s="142" t="str">
        <f>IFERROR(VLOOKUP(Text(A2233,"m월 d일"),양력휴일,2,FALSE),IFERROR(VLOOKUP(Text(B2233,"m월 d일"),음력휴일,2,FALSE),IFERROR(VLOOKUP(A2233,양력지정휴일,2,FALSE), IFERROR(VLOOKUP(B2233,음력지정휴일,2,FALSE), ""))))</f>
        <v/>
      </c>
      <c r="N2233" s="128"/>
      <c r="O2233" s="128" t="str">
        <f>IFERROR(VLOOKUP(N2233,연차지정일수,2,FALSE),"")</f>
        <v/>
      </c>
      <c r="P2233" s="143"/>
      <c r="Q2233" s="2"/>
    </row>
    <row r="2234">
      <c r="A2234" s="129">
        <v>46429.0</v>
      </c>
      <c r="B2234" s="129">
        <v>46392.0</v>
      </c>
      <c r="C2234" s="128">
        <v>2027.0</v>
      </c>
      <c r="D2234" s="128">
        <v>2.0</v>
      </c>
      <c r="E2234" s="128">
        <v>2.0</v>
      </c>
      <c r="F2234" s="128">
        <v>2027.0</v>
      </c>
      <c r="G2234" s="128">
        <v>2.0</v>
      </c>
      <c r="H2234" s="128">
        <v>11.0</v>
      </c>
      <c r="I2234" s="128" t="s">
        <v>162</v>
      </c>
      <c r="J2234" s="99"/>
      <c r="K2234" s="99"/>
      <c r="L2234" s="141" t="str">
        <f>IF(J2234-K2234=0,,IFERROR(K2234-J2234-휴게시간-VLOOKUP(A2234,지정휴게시간,2,FALSE),K2234-J2234-휴게시간))</f>
        <v/>
      </c>
      <c r="M2234" s="142" t="str">
        <f>IFERROR(VLOOKUP(Text(A2234,"m월 d일"),양력휴일,2,FALSE),IFERROR(VLOOKUP(Text(B2234,"m월 d일"),음력휴일,2,FALSE),IFERROR(VLOOKUP(A2234,양력지정휴일,2,FALSE), IFERROR(VLOOKUP(B2234,음력지정휴일,2,FALSE), ""))))</f>
        <v/>
      </c>
      <c r="N2234" s="128"/>
      <c r="O2234" s="128" t="str">
        <f>IFERROR(VLOOKUP(N2234,연차지정일수,2,FALSE),"")</f>
        <v/>
      </c>
      <c r="P2234" s="143"/>
      <c r="Q2234" s="2"/>
    </row>
    <row r="2235">
      <c r="A2235" s="129">
        <v>46430.0</v>
      </c>
      <c r="B2235" s="129">
        <v>46393.0</v>
      </c>
      <c r="C2235" s="128">
        <v>2027.0</v>
      </c>
      <c r="D2235" s="128">
        <v>2.0</v>
      </c>
      <c r="E2235" s="128">
        <v>2.0</v>
      </c>
      <c r="F2235" s="128">
        <v>2027.0</v>
      </c>
      <c r="G2235" s="128">
        <v>2.0</v>
      </c>
      <c r="H2235" s="128">
        <v>12.0</v>
      </c>
      <c r="I2235" s="128" t="s">
        <v>158</v>
      </c>
      <c r="J2235" s="99"/>
      <c r="K2235" s="99"/>
      <c r="L2235" s="141" t="str">
        <f>IF(J2235-K2235=0,,IFERROR(K2235-J2235-휴게시간-VLOOKUP(A2235,지정휴게시간,2,FALSE),K2235-J2235-휴게시간))</f>
        <v/>
      </c>
      <c r="M2235" s="142" t="str">
        <f>IFERROR(VLOOKUP(Text(A2235,"m월 d일"),양력휴일,2,FALSE),IFERROR(VLOOKUP(Text(B2235,"m월 d일"),음력휴일,2,FALSE),IFERROR(VLOOKUP(A2235,양력지정휴일,2,FALSE), IFERROR(VLOOKUP(B2235,음력지정휴일,2,FALSE), ""))))</f>
        <v/>
      </c>
      <c r="N2235" s="128"/>
      <c r="O2235" s="128" t="str">
        <f>IFERROR(VLOOKUP(N2235,연차지정일수,2,FALSE),"")</f>
        <v/>
      </c>
      <c r="P2235" s="143"/>
      <c r="Q2235" s="2"/>
    </row>
    <row r="2236">
      <c r="A2236" s="129">
        <v>46431.0</v>
      </c>
      <c r="B2236" s="129">
        <v>46394.0</v>
      </c>
      <c r="C2236" s="128">
        <v>2027.0</v>
      </c>
      <c r="D2236" s="128">
        <v>2.0</v>
      </c>
      <c r="E2236" s="128">
        <v>2.0</v>
      </c>
      <c r="F2236" s="128">
        <v>2027.0</v>
      </c>
      <c r="G2236" s="128">
        <v>2.0</v>
      </c>
      <c r="H2236" s="128">
        <v>13.0</v>
      </c>
      <c r="I2236" s="128" t="s">
        <v>159</v>
      </c>
      <c r="J2236" s="99"/>
      <c r="K2236" s="99"/>
      <c r="L2236" s="141" t="str">
        <f>IF(J2236-K2236=0,,IFERROR(K2236-J2236-휴게시간-VLOOKUP(A2236,지정휴게시간,2,FALSE),K2236-J2236-휴게시간))</f>
        <v/>
      </c>
      <c r="M2236" s="142" t="str">
        <f>IFERROR(VLOOKUP(Text(A2236,"m월 d일"),양력휴일,2,FALSE),IFERROR(VLOOKUP(Text(B2236,"m월 d일"),음력휴일,2,FALSE),IFERROR(VLOOKUP(A2236,양력지정휴일,2,FALSE), IFERROR(VLOOKUP(B2236,음력지정휴일,2,FALSE), ""))))</f>
        <v/>
      </c>
      <c r="N2236" s="128"/>
      <c r="O2236" s="128" t="str">
        <f>IFERROR(VLOOKUP(N2236,연차지정일수,2,FALSE),"")</f>
        <v/>
      </c>
      <c r="P2236" s="143"/>
      <c r="Q2236" s="2"/>
    </row>
    <row r="2237">
      <c r="A2237" s="129">
        <v>46432.0</v>
      </c>
      <c r="B2237" s="129">
        <v>46395.0</v>
      </c>
      <c r="C2237" s="128">
        <v>2027.0</v>
      </c>
      <c r="D2237" s="128">
        <v>2.0</v>
      </c>
      <c r="E2237" s="128">
        <v>2.0</v>
      </c>
      <c r="F2237" s="128">
        <v>2027.0</v>
      </c>
      <c r="G2237" s="128">
        <v>2.0</v>
      </c>
      <c r="H2237" s="128">
        <v>14.0</v>
      </c>
      <c r="I2237" s="128" t="s">
        <v>156</v>
      </c>
      <c r="J2237" s="99"/>
      <c r="K2237" s="99"/>
      <c r="L2237" s="141" t="str">
        <f>IF(J2237-K2237=0,,IFERROR(K2237-J2237-휴게시간-VLOOKUP(A2237,지정휴게시간,2,FALSE),K2237-J2237-휴게시간))</f>
        <v/>
      </c>
      <c r="M2237" s="142" t="str">
        <f>IFERROR(VLOOKUP(Text(A2237,"m월 d일"),양력휴일,2,FALSE),IFERROR(VLOOKUP(Text(B2237,"m월 d일"),음력휴일,2,FALSE),IFERROR(VLOOKUP(A2237,양력지정휴일,2,FALSE), IFERROR(VLOOKUP(B2237,음력지정휴일,2,FALSE), ""))))</f>
        <v/>
      </c>
      <c r="N2237" s="128"/>
      <c r="O2237" s="128" t="str">
        <f>IFERROR(VLOOKUP(N2237,연차지정일수,2,FALSE),"")</f>
        <v/>
      </c>
      <c r="P2237" s="143"/>
      <c r="Q2237" s="2"/>
    </row>
    <row r="2238">
      <c r="A2238" s="129">
        <v>46433.0</v>
      </c>
      <c r="B2238" s="129">
        <v>46396.0</v>
      </c>
      <c r="C2238" s="128">
        <v>2027.0</v>
      </c>
      <c r="D2238" s="128">
        <v>2.0</v>
      </c>
      <c r="E2238" s="128">
        <v>3.0</v>
      </c>
      <c r="F2238" s="128">
        <v>2027.0</v>
      </c>
      <c r="G2238" s="128">
        <v>2.0</v>
      </c>
      <c r="H2238" s="128">
        <v>15.0</v>
      </c>
      <c r="I2238" s="128" t="s">
        <v>83</v>
      </c>
      <c r="J2238" s="99"/>
      <c r="K2238" s="99"/>
      <c r="L2238" s="141" t="str">
        <f>IF(J2238-K2238=0,,IFERROR(K2238-J2238-휴게시간-VLOOKUP(A2238,지정휴게시간,2,FALSE),K2238-J2238-휴게시간))</f>
        <v/>
      </c>
      <c r="M2238" s="142" t="str">
        <f>IFERROR(VLOOKUP(Text(A2238,"m월 d일"),양력휴일,2,FALSE),IFERROR(VLOOKUP(Text(B2238,"m월 d일"),음력휴일,2,FALSE),IFERROR(VLOOKUP(A2238,양력지정휴일,2,FALSE), IFERROR(VLOOKUP(B2238,음력지정휴일,2,FALSE), ""))))</f>
        <v/>
      </c>
      <c r="N2238" s="128"/>
      <c r="O2238" s="128" t="str">
        <f>IFERROR(VLOOKUP(N2238,연차지정일수,2,FALSE),"")</f>
        <v/>
      </c>
      <c r="P2238" s="143"/>
      <c r="Q2238" s="2"/>
    </row>
    <row r="2239">
      <c r="A2239" s="129">
        <v>46434.0</v>
      </c>
      <c r="B2239" s="129">
        <v>46397.0</v>
      </c>
      <c r="C2239" s="128">
        <v>2027.0</v>
      </c>
      <c r="D2239" s="128">
        <v>2.0</v>
      </c>
      <c r="E2239" s="128">
        <v>3.0</v>
      </c>
      <c r="F2239" s="128">
        <v>2027.0</v>
      </c>
      <c r="G2239" s="128">
        <v>2.0</v>
      </c>
      <c r="H2239" s="128">
        <v>16.0</v>
      </c>
      <c r="I2239" s="128" t="s">
        <v>160</v>
      </c>
      <c r="J2239" s="99"/>
      <c r="K2239" s="99"/>
      <c r="L2239" s="141" t="str">
        <f>IF(J2239-K2239=0,,IFERROR(K2239-J2239-휴게시간-VLOOKUP(A2239,지정휴게시간,2,FALSE),K2239-J2239-휴게시간))</f>
        <v/>
      </c>
      <c r="M2239" s="142" t="str">
        <f>IFERROR(VLOOKUP(Text(A2239,"m월 d일"),양력휴일,2,FALSE),IFERROR(VLOOKUP(Text(B2239,"m월 d일"),음력휴일,2,FALSE),IFERROR(VLOOKUP(A2239,양력지정휴일,2,FALSE), IFERROR(VLOOKUP(B2239,음력지정휴일,2,FALSE), ""))))</f>
        <v/>
      </c>
      <c r="N2239" s="128"/>
      <c r="O2239" s="128" t="str">
        <f>IFERROR(VLOOKUP(N2239,연차지정일수,2,FALSE),"")</f>
        <v/>
      </c>
      <c r="P2239" s="143"/>
      <c r="Q2239" s="2"/>
    </row>
    <row r="2240">
      <c r="A2240" s="129">
        <v>46435.0</v>
      </c>
      <c r="B2240" s="129">
        <v>46398.0</v>
      </c>
      <c r="C2240" s="128">
        <v>2027.0</v>
      </c>
      <c r="D2240" s="128">
        <v>2.0</v>
      </c>
      <c r="E2240" s="128">
        <v>3.0</v>
      </c>
      <c r="F2240" s="128">
        <v>2027.0</v>
      </c>
      <c r="G2240" s="128">
        <v>2.0</v>
      </c>
      <c r="H2240" s="128">
        <v>17.0</v>
      </c>
      <c r="I2240" s="128" t="s">
        <v>161</v>
      </c>
      <c r="J2240" s="99"/>
      <c r="K2240" s="99"/>
      <c r="L2240" s="141" t="str">
        <f>IF(J2240-K2240=0,,IFERROR(K2240-J2240-휴게시간-VLOOKUP(A2240,지정휴게시간,2,FALSE),K2240-J2240-휴게시간))</f>
        <v/>
      </c>
      <c r="M2240" s="142" t="str">
        <f>IFERROR(VLOOKUP(Text(A2240,"m월 d일"),양력휴일,2,FALSE),IFERROR(VLOOKUP(Text(B2240,"m월 d일"),음력휴일,2,FALSE),IFERROR(VLOOKUP(A2240,양력지정휴일,2,FALSE), IFERROR(VLOOKUP(B2240,음력지정휴일,2,FALSE), ""))))</f>
        <v/>
      </c>
      <c r="N2240" s="128"/>
      <c r="O2240" s="128" t="str">
        <f>IFERROR(VLOOKUP(N2240,연차지정일수,2,FALSE),"")</f>
        <v/>
      </c>
      <c r="P2240" s="143"/>
      <c r="Q2240" s="2"/>
    </row>
    <row r="2241">
      <c r="A2241" s="129">
        <v>46436.0</v>
      </c>
      <c r="B2241" s="129">
        <v>46399.0</v>
      </c>
      <c r="C2241" s="128">
        <v>2027.0</v>
      </c>
      <c r="D2241" s="128">
        <v>2.0</v>
      </c>
      <c r="E2241" s="128">
        <v>3.0</v>
      </c>
      <c r="F2241" s="128">
        <v>2027.0</v>
      </c>
      <c r="G2241" s="128">
        <v>2.0</v>
      </c>
      <c r="H2241" s="128">
        <v>18.0</v>
      </c>
      <c r="I2241" s="128" t="s">
        <v>162</v>
      </c>
      <c r="J2241" s="99"/>
      <c r="K2241" s="99"/>
      <c r="L2241" s="141" t="str">
        <f>IF(J2241-K2241=0,,IFERROR(K2241-J2241-휴게시간-VLOOKUP(A2241,지정휴게시간,2,FALSE),K2241-J2241-휴게시간))</f>
        <v/>
      </c>
      <c r="M2241" s="142" t="str">
        <f>IFERROR(VLOOKUP(Text(A2241,"m월 d일"),양력휴일,2,FALSE),IFERROR(VLOOKUP(Text(B2241,"m월 d일"),음력휴일,2,FALSE),IFERROR(VLOOKUP(A2241,양력지정휴일,2,FALSE), IFERROR(VLOOKUP(B2241,음력지정휴일,2,FALSE), ""))))</f>
        <v/>
      </c>
      <c r="N2241" s="128"/>
      <c r="O2241" s="128" t="str">
        <f>IFERROR(VLOOKUP(N2241,연차지정일수,2,FALSE),"")</f>
        <v/>
      </c>
      <c r="P2241" s="143"/>
      <c r="Q2241" s="2"/>
    </row>
    <row r="2242">
      <c r="A2242" s="129">
        <v>46437.0</v>
      </c>
      <c r="B2242" s="129">
        <v>46400.0</v>
      </c>
      <c r="C2242" s="128">
        <v>2027.0</v>
      </c>
      <c r="D2242" s="128">
        <v>2.0</v>
      </c>
      <c r="E2242" s="128">
        <v>3.0</v>
      </c>
      <c r="F2242" s="128">
        <v>2027.0</v>
      </c>
      <c r="G2242" s="128">
        <v>2.0</v>
      </c>
      <c r="H2242" s="128">
        <v>19.0</v>
      </c>
      <c r="I2242" s="128" t="s">
        <v>158</v>
      </c>
      <c r="J2242" s="99"/>
      <c r="K2242" s="99"/>
      <c r="L2242" s="141" t="str">
        <f>IF(J2242-K2242=0,,IFERROR(K2242-J2242-휴게시간-VLOOKUP(A2242,지정휴게시간,2,FALSE),K2242-J2242-휴게시간))</f>
        <v/>
      </c>
      <c r="M2242" s="142" t="str">
        <f>IFERROR(VLOOKUP(Text(A2242,"m월 d일"),양력휴일,2,FALSE),IFERROR(VLOOKUP(Text(B2242,"m월 d일"),음력휴일,2,FALSE),IFERROR(VLOOKUP(A2242,양력지정휴일,2,FALSE), IFERROR(VLOOKUP(B2242,음력지정휴일,2,FALSE), ""))))</f>
        <v/>
      </c>
      <c r="N2242" s="128"/>
      <c r="O2242" s="128" t="str">
        <f>IFERROR(VLOOKUP(N2242,연차지정일수,2,FALSE),"")</f>
        <v/>
      </c>
      <c r="P2242" s="143"/>
      <c r="Q2242" s="2"/>
    </row>
    <row r="2243">
      <c r="A2243" s="129">
        <v>46438.0</v>
      </c>
      <c r="B2243" s="129">
        <v>46401.0</v>
      </c>
      <c r="C2243" s="128">
        <v>2027.0</v>
      </c>
      <c r="D2243" s="128">
        <v>2.0</v>
      </c>
      <c r="E2243" s="128">
        <v>3.0</v>
      </c>
      <c r="F2243" s="128">
        <v>2027.0</v>
      </c>
      <c r="G2243" s="128">
        <v>2.0</v>
      </c>
      <c r="H2243" s="128">
        <v>20.0</v>
      </c>
      <c r="I2243" s="128" t="s">
        <v>159</v>
      </c>
      <c r="J2243" s="99"/>
      <c r="K2243" s="99"/>
      <c r="L2243" s="141" t="str">
        <f>IF(J2243-K2243=0,,IFERROR(K2243-J2243-휴게시간-VLOOKUP(A2243,지정휴게시간,2,FALSE),K2243-J2243-휴게시간))</f>
        <v/>
      </c>
      <c r="M2243" s="142" t="str">
        <f>IFERROR(VLOOKUP(Text(A2243,"m월 d일"),양력휴일,2,FALSE),IFERROR(VLOOKUP(Text(B2243,"m월 d일"),음력휴일,2,FALSE),IFERROR(VLOOKUP(A2243,양력지정휴일,2,FALSE), IFERROR(VLOOKUP(B2243,음력지정휴일,2,FALSE), ""))))</f>
        <v/>
      </c>
      <c r="N2243" s="128"/>
      <c r="O2243" s="128" t="str">
        <f>IFERROR(VLOOKUP(N2243,연차지정일수,2,FALSE),"")</f>
        <v/>
      </c>
      <c r="P2243" s="143"/>
      <c r="Q2243" s="2"/>
    </row>
    <row r="2244">
      <c r="A2244" s="129">
        <v>46439.0</v>
      </c>
      <c r="B2244" s="129">
        <v>46402.0</v>
      </c>
      <c r="C2244" s="128">
        <v>2027.0</v>
      </c>
      <c r="D2244" s="128">
        <v>2.0</v>
      </c>
      <c r="E2244" s="128">
        <v>3.0</v>
      </c>
      <c r="F2244" s="128">
        <v>2027.0</v>
      </c>
      <c r="G2244" s="128">
        <v>2.0</v>
      </c>
      <c r="H2244" s="128">
        <v>21.0</v>
      </c>
      <c r="I2244" s="128" t="s">
        <v>156</v>
      </c>
      <c r="J2244" s="99"/>
      <c r="K2244" s="99"/>
      <c r="L2244" s="141" t="str">
        <f>IF(J2244-K2244=0,,IFERROR(K2244-J2244-휴게시간-VLOOKUP(A2244,지정휴게시간,2,FALSE),K2244-J2244-휴게시간))</f>
        <v/>
      </c>
      <c r="M2244" s="142" t="str">
        <f>IFERROR(VLOOKUP(Text(A2244,"m월 d일"),양력휴일,2,FALSE),IFERROR(VLOOKUP(Text(B2244,"m월 d일"),음력휴일,2,FALSE),IFERROR(VLOOKUP(A2244,양력지정휴일,2,FALSE), IFERROR(VLOOKUP(B2244,음력지정휴일,2,FALSE), ""))))</f>
        <v/>
      </c>
      <c r="N2244" s="128"/>
      <c r="O2244" s="128" t="str">
        <f>IFERROR(VLOOKUP(N2244,연차지정일수,2,FALSE),"")</f>
        <v/>
      </c>
      <c r="P2244" s="143"/>
      <c r="Q2244" s="2"/>
    </row>
    <row r="2245">
      <c r="A2245" s="129">
        <v>46440.0</v>
      </c>
      <c r="B2245" s="129">
        <v>46403.0</v>
      </c>
      <c r="C2245" s="128">
        <v>2027.0</v>
      </c>
      <c r="D2245" s="128">
        <v>2.0</v>
      </c>
      <c r="E2245" s="128">
        <v>4.0</v>
      </c>
      <c r="F2245" s="128">
        <v>2027.0</v>
      </c>
      <c r="G2245" s="128">
        <v>2.0</v>
      </c>
      <c r="H2245" s="128">
        <v>22.0</v>
      </c>
      <c r="I2245" s="128" t="s">
        <v>83</v>
      </c>
      <c r="J2245" s="99"/>
      <c r="K2245" s="99"/>
      <c r="L2245" s="141" t="str">
        <f>IF(J2245-K2245=0,,IFERROR(K2245-J2245-휴게시간-VLOOKUP(A2245,지정휴게시간,2,FALSE),K2245-J2245-휴게시간))</f>
        <v/>
      </c>
      <c r="M2245" s="142" t="str">
        <f>IFERROR(VLOOKUP(Text(A2245,"m월 d일"),양력휴일,2,FALSE),IFERROR(VLOOKUP(Text(B2245,"m월 d일"),음력휴일,2,FALSE),IFERROR(VLOOKUP(A2245,양력지정휴일,2,FALSE), IFERROR(VLOOKUP(B2245,음력지정휴일,2,FALSE), ""))))</f>
        <v/>
      </c>
      <c r="N2245" s="128"/>
      <c r="O2245" s="128" t="str">
        <f>IFERROR(VLOOKUP(N2245,연차지정일수,2,FALSE),"")</f>
        <v/>
      </c>
      <c r="P2245" s="143"/>
      <c r="Q2245" s="2"/>
    </row>
    <row r="2246">
      <c r="A2246" s="129">
        <v>46441.0</v>
      </c>
      <c r="B2246" s="129">
        <v>46404.0</v>
      </c>
      <c r="C2246" s="128">
        <v>2027.0</v>
      </c>
      <c r="D2246" s="128">
        <v>2.0</v>
      </c>
      <c r="E2246" s="128">
        <v>4.0</v>
      </c>
      <c r="F2246" s="128">
        <v>2027.0</v>
      </c>
      <c r="G2246" s="128">
        <v>2.0</v>
      </c>
      <c r="H2246" s="128">
        <v>23.0</v>
      </c>
      <c r="I2246" s="128" t="s">
        <v>160</v>
      </c>
      <c r="J2246" s="99"/>
      <c r="K2246" s="99"/>
      <c r="L2246" s="141" t="str">
        <f>IF(J2246-K2246=0,,IFERROR(K2246-J2246-휴게시간-VLOOKUP(A2246,지정휴게시간,2,FALSE),K2246-J2246-휴게시간))</f>
        <v/>
      </c>
      <c r="M2246" s="142" t="str">
        <f>IFERROR(VLOOKUP(Text(A2246,"m월 d일"),양력휴일,2,FALSE),IFERROR(VLOOKUP(Text(B2246,"m월 d일"),음력휴일,2,FALSE),IFERROR(VLOOKUP(A2246,양력지정휴일,2,FALSE), IFERROR(VLOOKUP(B2246,음력지정휴일,2,FALSE), ""))))</f>
        <v/>
      </c>
      <c r="N2246" s="128"/>
      <c r="O2246" s="128" t="str">
        <f>IFERROR(VLOOKUP(N2246,연차지정일수,2,FALSE),"")</f>
        <v/>
      </c>
      <c r="P2246" s="143"/>
      <c r="Q2246" s="2"/>
    </row>
    <row r="2247">
      <c r="A2247" s="129">
        <v>46442.0</v>
      </c>
      <c r="B2247" s="129">
        <v>46405.0</v>
      </c>
      <c r="C2247" s="128">
        <v>2027.0</v>
      </c>
      <c r="D2247" s="128">
        <v>2.0</v>
      </c>
      <c r="E2247" s="128">
        <v>4.0</v>
      </c>
      <c r="F2247" s="128">
        <v>2027.0</v>
      </c>
      <c r="G2247" s="128">
        <v>2.0</v>
      </c>
      <c r="H2247" s="128">
        <v>24.0</v>
      </c>
      <c r="I2247" s="128" t="s">
        <v>161</v>
      </c>
      <c r="J2247" s="99"/>
      <c r="K2247" s="99"/>
      <c r="L2247" s="141" t="str">
        <f>IF(J2247-K2247=0,,IFERROR(K2247-J2247-휴게시간-VLOOKUP(A2247,지정휴게시간,2,FALSE),K2247-J2247-휴게시간))</f>
        <v/>
      </c>
      <c r="M2247" s="142" t="str">
        <f>IFERROR(VLOOKUP(Text(A2247,"m월 d일"),양력휴일,2,FALSE),IFERROR(VLOOKUP(Text(B2247,"m월 d일"),음력휴일,2,FALSE),IFERROR(VLOOKUP(A2247,양력지정휴일,2,FALSE), IFERROR(VLOOKUP(B2247,음력지정휴일,2,FALSE), ""))))</f>
        <v/>
      </c>
      <c r="N2247" s="128"/>
      <c r="O2247" s="128" t="str">
        <f>IFERROR(VLOOKUP(N2247,연차지정일수,2,FALSE),"")</f>
        <v/>
      </c>
      <c r="P2247" s="143"/>
      <c r="Q2247" s="2"/>
    </row>
    <row r="2248">
      <c r="A2248" s="129">
        <v>46443.0</v>
      </c>
      <c r="B2248" s="129">
        <v>46406.0</v>
      </c>
      <c r="C2248" s="128">
        <v>2027.0</v>
      </c>
      <c r="D2248" s="128">
        <v>2.0</v>
      </c>
      <c r="E2248" s="128">
        <v>4.0</v>
      </c>
      <c r="F2248" s="128">
        <v>2027.0</v>
      </c>
      <c r="G2248" s="128">
        <v>2.0</v>
      </c>
      <c r="H2248" s="128">
        <v>25.0</v>
      </c>
      <c r="I2248" s="128" t="s">
        <v>162</v>
      </c>
      <c r="J2248" s="99"/>
      <c r="K2248" s="99"/>
      <c r="L2248" s="141" t="str">
        <f>IF(J2248-K2248=0,,IFERROR(K2248-J2248-휴게시간-VLOOKUP(A2248,지정휴게시간,2,FALSE),K2248-J2248-휴게시간))</f>
        <v/>
      </c>
      <c r="M2248" s="142" t="str">
        <f>IFERROR(VLOOKUP(Text(A2248,"m월 d일"),양력휴일,2,FALSE),IFERROR(VLOOKUP(Text(B2248,"m월 d일"),음력휴일,2,FALSE),IFERROR(VLOOKUP(A2248,양력지정휴일,2,FALSE), IFERROR(VLOOKUP(B2248,음력지정휴일,2,FALSE), ""))))</f>
        <v/>
      </c>
      <c r="N2248" s="128"/>
      <c r="O2248" s="128" t="str">
        <f>IFERROR(VLOOKUP(N2248,연차지정일수,2,FALSE),"")</f>
        <v/>
      </c>
      <c r="P2248" s="143"/>
      <c r="Q2248" s="2"/>
    </row>
    <row r="2249">
      <c r="A2249" s="129">
        <v>46444.0</v>
      </c>
      <c r="B2249" s="129">
        <v>46407.0</v>
      </c>
      <c r="C2249" s="128">
        <v>2027.0</v>
      </c>
      <c r="D2249" s="128">
        <v>2.0</v>
      </c>
      <c r="E2249" s="128">
        <v>4.0</v>
      </c>
      <c r="F2249" s="128">
        <v>2027.0</v>
      </c>
      <c r="G2249" s="128">
        <v>2.0</v>
      </c>
      <c r="H2249" s="128">
        <v>26.0</v>
      </c>
      <c r="I2249" s="128" t="s">
        <v>158</v>
      </c>
      <c r="J2249" s="99"/>
      <c r="K2249" s="99"/>
      <c r="L2249" s="141" t="str">
        <f>IF(J2249-K2249=0,,IFERROR(K2249-J2249-휴게시간-VLOOKUP(A2249,지정휴게시간,2,FALSE),K2249-J2249-휴게시간))</f>
        <v/>
      </c>
      <c r="M2249" s="142" t="str">
        <f>IFERROR(VLOOKUP(Text(A2249,"m월 d일"),양력휴일,2,FALSE),IFERROR(VLOOKUP(Text(B2249,"m월 d일"),음력휴일,2,FALSE),IFERROR(VLOOKUP(A2249,양력지정휴일,2,FALSE), IFERROR(VLOOKUP(B2249,음력지정휴일,2,FALSE), ""))))</f>
        <v/>
      </c>
      <c r="N2249" s="128"/>
      <c r="O2249" s="128" t="str">
        <f>IFERROR(VLOOKUP(N2249,연차지정일수,2,FALSE),"")</f>
        <v/>
      </c>
      <c r="P2249" s="143"/>
      <c r="Q2249" s="2"/>
    </row>
    <row r="2250">
      <c r="A2250" s="129">
        <v>46445.0</v>
      </c>
      <c r="B2250" s="129">
        <v>46408.0</v>
      </c>
      <c r="C2250" s="128">
        <v>2027.0</v>
      </c>
      <c r="D2250" s="128">
        <v>2.0</v>
      </c>
      <c r="E2250" s="128">
        <v>4.0</v>
      </c>
      <c r="F2250" s="128">
        <v>2027.0</v>
      </c>
      <c r="G2250" s="128">
        <v>2.0</v>
      </c>
      <c r="H2250" s="128">
        <v>27.0</v>
      </c>
      <c r="I2250" s="128" t="s">
        <v>159</v>
      </c>
      <c r="J2250" s="99"/>
      <c r="K2250" s="99"/>
      <c r="L2250" s="141" t="str">
        <f>IF(J2250-K2250=0,,IFERROR(K2250-J2250-휴게시간-VLOOKUP(A2250,지정휴게시간,2,FALSE),K2250-J2250-휴게시간))</f>
        <v/>
      </c>
      <c r="M2250" s="142" t="str">
        <f>IFERROR(VLOOKUP(Text(A2250,"m월 d일"),양력휴일,2,FALSE),IFERROR(VLOOKUP(Text(B2250,"m월 d일"),음력휴일,2,FALSE),IFERROR(VLOOKUP(A2250,양력지정휴일,2,FALSE), IFERROR(VLOOKUP(B2250,음력지정휴일,2,FALSE), ""))))</f>
        <v/>
      </c>
      <c r="N2250" s="128"/>
      <c r="O2250" s="128" t="str">
        <f>IFERROR(VLOOKUP(N2250,연차지정일수,2,FALSE),"")</f>
        <v/>
      </c>
      <c r="P2250" s="143"/>
      <c r="Q2250" s="2"/>
    </row>
    <row r="2251">
      <c r="A2251" s="129">
        <v>46446.0</v>
      </c>
      <c r="B2251" s="129">
        <v>46409.0</v>
      </c>
      <c r="C2251" s="128">
        <v>2027.0</v>
      </c>
      <c r="D2251" s="128">
        <v>2.0</v>
      </c>
      <c r="E2251" s="128">
        <v>4.0</v>
      </c>
      <c r="F2251" s="128">
        <v>2027.0</v>
      </c>
      <c r="G2251" s="128">
        <v>2.0</v>
      </c>
      <c r="H2251" s="128">
        <v>28.0</v>
      </c>
      <c r="I2251" s="128" t="s">
        <v>156</v>
      </c>
      <c r="J2251" s="99"/>
      <c r="K2251" s="99"/>
      <c r="L2251" s="141" t="str">
        <f>IF(J2251-K2251=0,,IFERROR(K2251-J2251-휴게시간-VLOOKUP(A2251,지정휴게시간,2,FALSE),K2251-J2251-휴게시간))</f>
        <v/>
      </c>
      <c r="M2251" s="142" t="str">
        <f>IFERROR(VLOOKUP(Text(A2251,"m월 d일"),양력휴일,2,FALSE),IFERROR(VLOOKUP(Text(B2251,"m월 d일"),음력휴일,2,FALSE),IFERROR(VLOOKUP(A2251,양력지정휴일,2,FALSE), IFERROR(VLOOKUP(B2251,음력지정휴일,2,FALSE), ""))))</f>
        <v/>
      </c>
      <c r="N2251" s="128"/>
      <c r="O2251" s="128" t="str">
        <f>IFERROR(VLOOKUP(N2251,연차지정일수,2,FALSE),"")</f>
        <v/>
      </c>
      <c r="P2251" s="143"/>
      <c r="Q2251" s="2"/>
    </row>
    <row r="2252">
      <c r="A2252" s="129">
        <v>46447.0</v>
      </c>
      <c r="B2252" s="129">
        <v>46410.0</v>
      </c>
      <c r="C2252" s="128">
        <v>2027.0</v>
      </c>
      <c r="D2252" s="128">
        <v>2.0</v>
      </c>
      <c r="E2252" s="128">
        <v>1.0</v>
      </c>
      <c r="F2252" s="128">
        <v>2027.0</v>
      </c>
      <c r="G2252" s="128">
        <v>3.0</v>
      </c>
      <c r="H2252" s="128">
        <v>1.0</v>
      </c>
      <c r="I2252" s="128" t="s">
        <v>83</v>
      </c>
      <c r="J2252" s="99"/>
      <c r="K2252" s="99"/>
      <c r="L2252" s="141" t="str">
        <f>IF(J2252-K2252=0,,IFERROR(K2252-J2252-휴게시간-VLOOKUP(A2252,지정휴게시간,2,FALSE),K2252-J2252-휴게시간))</f>
        <v/>
      </c>
      <c r="M2252" s="142" t="str">
        <f>IFERROR(VLOOKUP(Text(A2252,"m월 d일"),양력휴일,2,FALSE),IFERROR(VLOOKUP(Text(B2252,"m월 d일"),음력휴일,2,FALSE),IFERROR(VLOOKUP(A2252,양력지정휴일,2,FALSE), IFERROR(VLOOKUP(B2252,음력지정휴일,2,FALSE), ""))))</f>
        <v>삼일절</v>
      </c>
      <c r="N2252" s="128"/>
      <c r="O2252" s="128" t="str">
        <f>IFERROR(VLOOKUP(N2252,연차지정일수,2,FALSE),"")</f>
        <v/>
      </c>
      <c r="P2252" s="143"/>
      <c r="Q2252" s="2"/>
    </row>
    <row r="2253">
      <c r="A2253" s="129">
        <v>46448.0</v>
      </c>
      <c r="B2253" s="129">
        <v>46411.0</v>
      </c>
      <c r="C2253" s="128">
        <v>2027.0</v>
      </c>
      <c r="D2253" s="128">
        <v>2.0</v>
      </c>
      <c r="E2253" s="128">
        <v>1.0</v>
      </c>
      <c r="F2253" s="128">
        <v>2027.0</v>
      </c>
      <c r="G2253" s="128">
        <v>3.0</v>
      </c>
      <c r="H2253" s="128">
        <v>2.0</v>
      </c>
      <c r="I2253" s="128" t="s">
        <v>160</v>
      </c>
      <c r="J2253" s="99"/>
      <c r="K2253" s="99"/>
      <c r="L2253" s="141" t="str">
        <f>IF(J2253-K2253=0,,IFERROR(K2253-J2253-휴게시간-VLOOKUP(A2253,지정휴게시간,2,FALSE),K2253-J2253-휴게시간))</f>
        <v/>
      </c>
      <c r="M2253" s="142" t="str">
        <f>IFERROR(VLOOKUP(Text(A2253,"m월 d일"),양력휴일,2,FALSE),IFERROR(VLOOKUP(Text(B2253,"m월 d일"),음력휴일,2,FALSE),IFERROR(VLOOKUP(A2253,양력지정휴일,2,FALSE), IFERROR(VLOOKUP(B2253,음력지정휴일,2,FALSE), ""))))</f>
        <v/>
      </c>
      <c r="N2253" s="128"/>
      <c r="O2253" s="128" t="str">
        <f>IFERROR(VLOOKUP(N2253,연차지정일수,2,FALSE),"")</f>
        <v/>
      </c>
      <c r="P2253" s="143"/>
      <c r="Q2253" s="2"/>
    </row>
    <row r="2254">
      <c r="A2254" s="129">
        <v>46449.0</v>
      </c>
      <c r="B2254" s="129">
        <v>46412.0</v>
      </c>
      <c r="C2254" s="128">
        <v>2027.0</v>
      </c>
      <c r="D2254" s="128">
        <v>2.0</v>
      </c>
      <c r="E2254" s="128">
        <v>1.0</v>
      </c>
      <c r="F2254" s="128">
        <v>2027.0</v>
      </c>
      <c r="G2254" s="128">
        <v>3.0</v>
      </c>
      <c r="H2254" s="128">
        <v>3.0</v>
      </c>
      <c r="I2254" s="128" t="s">
        <v>161</v>
      </c>
      <c r="J2254" s="99"/>
      <c r="K2254" s="99"/>
      <c r="L2254" s="141" t="str">
        <f>IF(J2254-K2254=0,,IFERROR(K2254-J2254-휴게시간-VLOOKUP(A2254,지정휴게시간,2,FALSE),K2254-J2254-휴게시간))</f>
        <v/>
      </c>
      <c r="M2254" s="142" t="str">
        <f>IFERROR(VLOOKUP(Text(A2254,"m월 d일"),양력휴일,2,FALSE),IFERROR(VLOOKUP(Text(B2254,"m월 d일"),음력휴일,2,FALSE),IFERROR(VLOOKUP(A2254,양력지정휴일,2,FALSE), IFERROR(VLOOKUP(B2254,음력지정휴일,2,FALSE), ""))))</f>
        <v/>
      </c>
      <c r="N2254" s="128"/>
      <c r="O2254" s="128" t="str">
        <f>IFERROR(VLOOKUP(N2254,연차지정일수,2,FALSE),"")</f>
        <v/>
      </c>
      <c r="P2254" s="143"/>
      <c r="Q2254" s="2"/>
    </row>
    <row r="2255">
      <c r="A2255" s="129">
        <v>46450.0</v>
      </c>
      <c r="B2255" s="129">
        <v>46413.0</v>
      </c>
      <c r="C2255" s="128">
        <v>2027.0</v>
      </c>
      <c r="D2255" s="128">
        <v>2.0</v>
      </c>
      <c r="E2255" s="128">
        <v>1.0</v>
      </c>
      <c r="F2255" s="128">
        <v>2027.0</v>
      </c>
      <c r="G2255" s="128">
        <v>3.0</v>
      </c>
      <c r="H2255" s="128">
        <v>4.0</v>
      </c>
      <c r="I2255" s="128" t="s">
        <v>162</v>
      </c>
      <c r="J2255" s="99"/>
      <c r="K2255" s="99"/>
      <c r="L2255" s="141" t="str">
        <f>IF(J2255-K2255=0,,IFERROR(K2255-J2255-휴게시간-VLOOKUP(A2255,지정휴게시간,2,FALSE),K2255-J2255-휴게시간))</f>
        <v/>
      </c>
      <c r="M2255" s="142" t="str">
        <f>IFERROR(VLOOKUP(Text(A2255,"m월 d일"),양력휴일,2,FALSE),IFERROR(VLOOKUP(Text(B2255,"m월 d일"),음력휴일,2,FALSE),IFERROR(VLOOKUP(A2255,양력지정휴일,2,FALSE), IFERROR(VLOOKUP(B2255,음력지정휴일,2,FALSE), ""))))</f>
        <v/>
      </c>
      <c r="N2255" s="128"/>
      <c r="O2255" s="128" t="str">
        <f>IFERROR(VLOOKUP(N2255,연차지정일수,2,FALSE),"")</f>
        <v/>
      </c>
      <c r="P2255" s="143"/>
      <c r="Q2255" s="2"/>
    </row>
    <row r="2256">
      <c r="A2256" s="129">
        <v>46451.0</v>
      </c>
      <c r="B2256" s="129">
        <v>46414.0</v>
      </c>
      <c r="C2256" s="128">
        <v>2027.0</v>
      </c>
      <c r="D2256" s="128">
        <v>2.0</v>
      </c>
      <c r="E2256" s="128">
        <v>1.0</v>
      </c>
      <c r="F2256" s="128">
        <v>2027.0</v>
      </c>
      <c r="G2256" s="128">
        <v>3.0</v>
      </c>
      <c r="H2256" s="128">
        <v>5.0</v>
      </c>
      <c r="I2256" s="128" t="s">
        <v>158</v>
      </c>
      <c r="J2256" s="99"/>
      <c r="K2256" s="99"/>
      <c r="L2256" s="141" t="str">
        <f>IF(J2256-K2256=0,,IFERROR(K2256-J2256-휴게시간-VLOOKUP(A2256,지정휴게시간,2,FALSE),K2256-J2256-휴게시간))</f>
        <v/>
      </c>
      <c r="M2256" s="142" t="str">
        <f>IFERROR(VLOOKUP(Text(A2256,"m월 d일"),양력휴일,2,FALSE),IFERROR(VLOOKUP(Text(B2256,"m월 d일"),음력휴일,2,FALSE),IFERROR(VLOOKUP(A2256,양력지정휴일,2,FALSE), IFERROR(VLOOKUP(B2256,음력지정휴일,2,FALSE), ""))))</f>
        <v/>
      </c>
      <c r="N2256" s="128"/>
      <c r="O2256" s="128" t="str">
        <f>IFERROR(VLOOKUP(N2256,연차지정일수,2,FALSE),"")</f>
        <v/>
      </c>
      <c r="P2256" s="143"/>
      <c r="Q2256" s="2"/>
    </row>
    <row r="2257">
      <c r="A2257" s="129">
        <v>46452.0</v>
      </c>
      <c r="B2257" s="129">
        <v>46415.0</v>
      </c>
      <c r="C2257" s="128">
        <v>2027.0</v>
      </c>
      <c r="D2257" s="128">
        <v>2.0</v>
      </c>
      <c r="E2257" s="128">
        <v>1.0</v>
      </c>
      <c r="F2257" s="128">
        <v>2027.0</v>
      </c>
      <c r="G2257" s="128">
        <v>3.0</v>
      </c>
      <c r="H2257" s="128">
        <v>6.0</v>
      </c>
      <c r="I2257" s="128" t="s">
        <v>159</v>
      </c>
      <c r="J2257" s="99"/>
      <c r="K2257" s="99"/>
      <c r="L2257" s="141" t="str">
        <f>IF(J2257-K2257=0,,IFERROR(K2257-J2257-휴게시간-VLOOKUP(A2257,지정휴게시간,2,FALSE),K2257-J2257-휴게시간))</f>
        <v/>
      </c>
      <c r="M2257" s="142" t="str">
        <f>IFERROR(VLOOKUP(Text(A2257,"m월 d일"),양력휴일,2,FALSE),IFERROR(VLOOKUP(Text(B2257,"m월 d일"),음력휴일,2,FALSE),IFERROR(VLOOKUP(A2257,양력지정휴일,2,FALSE), IFERROR(VLOOKUP(B2257,음력지정휴일,2,FALSE), ""))))</f>
        <v/>
      </c>
      <c r="N2257" s="128"/>
      <c r="O2257" s="128" t="str">
        <f>IFERROR(VLOOKUP(N2257,연차지정일수,2,FALSE),"")</f>
        <v/>
      </c>
      <c r="P2257" s="143"/>
      <c r="Q2257" s="2"/>
    </row>
    <row r="2258">
      <c r="A2258" s="129">
        <v>46453.0</v>
      </c>
      <c r="B2258" s="129">
        <v>46416.0</v>
      </c>
      <c r="C2258" s="128">
        <v>2027.0</v>
      </c>
      <c r="D2258" s="128">
        <v>2.0</v>
      </c>
      <c r="E2258" s="128">
        <v>1.0</v>
      </c>
      <c r="F2258" s="128">
        <v>2027.0</v>
      </c>
      <c r="G2258" s="128">
        <v>3.0</v>
      </c>
      <c r="H2258" s="128">
        <v>7.0</v>
      </c>
      <c r="I2258" s="128" t="s">
        <v>156</v>
      </c>
      <c r="J2258" s="99"/>
      <c r="K2258" s="99"/>
      <c r="L2258" s="141" t="str">
        <f>IF(J2258-K2258=0,,IFERROR(K2258-J2258-휴게시간-VLOOKUP(A2258,지정휴게시간,2,FALSE),K2258-J2258-휴게시간))</f>
        <v/>
      </c>
      <c r="M2258" s="142" t="str">
        <f>IFERROR(VLOOKUP(Text(A2258,"m월 d일"),양력휴일,2,FALSE),IFERROR(VLOOKUP(Text(B2258,"m월 d일"),음력휴일,2,FALSE),IFERROR(VLOOKUP(A2258,양력지정휴일,2,FALSE), IFERROR(VLOOKUP(B2258,음력지정휴일,2,FALSE), ""))))</f>
        <v/>
      </c>
      <c r="N2258" s="128"/>
      <c r="O2258" s="128" t="str">
        <f>IFERROR(VLOOKUP(N2258,연차지정일수,2,FALSE),"")</f>
        <v/>
      </c>
      <c r="P2258" s="143"/>
      <c r="Q2258" s="2"/>
    </row>
    <row r="2259">
      <c r="A2259" s="129">
        <v>46454.0</v>
      </c>
      <c r="B2259" s="129">
        <v>46419.0</v>
      </c>
      <c r="C2259" s="128">
        <v>2027.0</v>
      </c>
      <c r="D2259" s="128">
        <v>3.0</v>
      </c>
      <c r="E2259" s="128">
        <v>2.0</v>
      </c>
      <c r="F2259" s="128">
        <v>2027.0</v>
      </c>
      <c r="G2259" s="128">
        <v>3.0</v>
      </c>
      <c r="H2259" s="128">
        <v>8.0</v>
      </c>
      <c r="I2259" s="128" t="s">
        <v>83</v>
      </c>
      <c r="J2259" s="99"/>
      <c r="K2259" s="99"/>
      <c r="L2259" s="141" t="str">
        <f>IF(J2259-K2259=0,,IFERROR(K2259-J2259-휴게시간-VLOOKUP(A2259,지정휴게시간,2,FALSE),K2259-J2259-휴게시간))</f>
        <v/>
      </c>
      <c r="M2259" s="142" t="str">
        <f>IFERROR(VLOOKUP(Text(A2259,"m월 d일"),양력휴일,2,FALSE),IFERROR(VLOOKUP(Text(B2259,"m월 d일"),음력휴일,2,FALSE),IFERROR(VLOOKUP(A2259,양력지정휴일,2,FALSE), IFERROR(VLOOKUP(B2259,음력지정휴일,2,FALSE), ""))))</f>
        <v/>
      </c>
      <c r="N2259" s="128"/>
      <c r="O2259" s="128" t="str">
        <f>IFERROR(VLOOKUP(N2259,연차지정일수,2,FALSE),"")</f>
        <v/>
      </c>
      <c r="P2259" s="143"/>
      <c r="Q2259" s="2"/>
    </row>
    <row r="2260">
      <c r="A2260" s="129">
        <v>46455.0</v>
      </c>
      <c r="B2260" s="129">
        <v>46420.0</v>
      </c>
      <c r="C2260" s="128">
        <v>2027.0</v>
      </c>
      <c r="D2260" s="128">
        <v>3.0</v>
      </c>
      <c r="E2260" s="128">
        <v>2.0</v>
      </c>
      <c r="F2260" s="128">
        <v>2027.0</v>
      </c>
      <c r="G2260" s="128">
        <v>3.0</v>
      </c>
      <c r="H2260" s="128">
        <v>9.0</v>
      </c>
      <c r="I2260" s="128" t="s">
        <v>160</v>
      </c>
      <c r="J2260" s="99"/>
      <c r="K2260" s="99"/>
      <c r="L2260" s="141" t="str">
        <f>IF(J2260-K2260=0,,IFERROR(K2260-J2260-휴게시간-VLOOKUP(A2260,지정휴게시간,2,FALSE),K2260-J2260-휴게시간))</f>
        <v/>
      </c>
      <c r="M2260" s="142" t="str">
        <f>IFERROR(VLOOKUP(Text(A2260,"m월 d일"),양력휴일,2,FALSE),IFERROR(VLOOKUP(Text(B2260,"m월 d일"),음력휴일,2,FALSE),IFERROR(VLOOKUP(A2260,양력지정휴일,2,FALSE), IFERROR(VLOOKUP(B2260,음력지정휴일,2,FALSE), ""))))</f>
        <v/>
      </c>
      <c r="N2260" s="128"/>
      <c r="O2260" s="128" t="str">
        <f>IFERROR(VLOOKUP(N2260,연차지정일수,2,FALSE),"")</f>
        <v/>
      </c>
      <c r="P2260" s="143"/>
      <c r="Q2260" s="2"/>
    </row>
    <row r="2261">
      <c r="A2261" s="129">
        <v>46456.0</v>
      </c>
      <c r="B2261" s="129">
        <v>46421.0</v>
      </c>
      <c r="C2261" s="128">
        <v>2027.0</v>
      </c>
      <c r="D2261" s="128">
        <v>3.0</v>
      </c>
      <c r="E2261" s="128">
        <v>2.0</v>
      </c>
      <c r="F2261" s="128">
        <v>2027.0</v>
      </c>
      <c r="G2261" s="128">
        <v>3.0</v>
      </c>
      <c r="H2261" s="128">
        <v>10.0</v>
      </c>
      <c r="I2261" s="128" t="s">
        <v>161</v>
      </c>
      <c r="J2261" s="99"/>
      <c r="K2261" s="99"/>
      <c r="L2261" s="141" t="str">
        <f>IF(J2261-K2261=0,,IFERROR(K2261-J2261-휴게시간-VLOOKUP(A2261,지정휴게시간,2,FALSE),K2261-J2261-휴게시간))</f>
        <v/>
      </c>
      <c r="M2261" s="142" t="str">
        <f>IFERROR(VLOOKUP(Text(A2261,"m월 d일"),양력휴일,2,FALSE),IFERROR(VLOOKUP(Text(B2261,"m월 d일"),음력휴일,2,FALSE),IFERROR(VLOOKUP(A2261,양력지정휴일,2,FALSE), IFERROR(VLOOKUP(B2261,음력지정휴일,2,FALSE), ""))))</f>
        <v/>
      </c>
      <c r="N2261" s="128"/>
      <c r="O2261" s="128" t="str">
        <f>IFERROR(VLOOKUP(N2261,연차지정일수,2,FALSE),"")</f>
        <v/>
      </c>
      <c r="P2261" s="143"/>
      <c r="Q2261" s="2"/>
    </row>
    <row r="2262">
      <c r="A2262" s="129">
        <v>46457.0</v>
      </c>
      <c r="B2262" s="129">
        <v>46422.0</v>
      </c>
      <c r="C2262" s="128">
        <v>2027.0</v>
      </c>
      <c r="D2262" s="128">
        <v>3.0</v>
      </c>
      <c r="E2262" s="128">
        <v>2.0</v>
      </c>
      <c r="F2262" s="128">
        <v>2027.0</v>
      </c>
      <c r="G2262" s="128">
        <v>3.0</v>
      </c>
      <c r="H2262" s="128">
        <v>11.0</v>
      </c>
      <c r="I2262" s="128" t="s">
        <v>162</v>
      </c>
      <c r="J2262" s="99"/>
      <c r="K2262" s="99"/>
      <c r="L2262" s="141" t="str">
        <f>IF(J2262-K2262=0,,IFERROR(K2262-J2262-휴게시간-VLOOKUP(A2262,지정휴게시간,2,FALSE),K2262-J2262-휴게시간))</f>
        <v/>
      </c>
      <c r="M2262" s="142" t="str">
        <f>IFERROR(VLOOKUP(Text(A2262,"m월 d일"),양력휴일,2,FALSE),IFERROR(VLOOKUP(Text(B2262,"m월 d일"),음력휴일,2,FALSE),IFERROR(VLOOKUP(A2262,양력지정휴일,2,FALSE), IFERROR(VLOOKUP(B2262,음력지정휴일,2,FALSE), ""))))</f>
        <v/>
      </c>
      <c r="N2262" s="128"/>
      <c r="O2262" s="128" t="str">
        <f>IFERROR(VLOOKUP(N2262,연차지정일수,2,FALSE),"")</f>
        <v/>
      </c>
      <c r="P2262" s="143"/>
      <c r="Q2262" s="2"/>
    </row>
    <row r="2263">
      <c r="A2263" s="129">
        <v>46458.0</v>
      </c>
      <c r="B2263" s="129">
        <v>46423.0</v>
      </c>
      <c r="C2263" s="128">
        <v>2027.0</v>
      </c>
      <c r="D2263" s="128">
        <v>3.0</v>
      </c>
      <c r="E2263" s="128">
        <v>2.0</v>
      </c>
      <c r="F2263" s="128">
        <v>2027.0</v>
      </c>
      <c r="G2263" s="128">
        <v>3.0</v>
      </c>
      <c r="H2263" s="128">
        <v>12.0</v>
      </c>
      <c r="I2263" s="128" t="s">
        <v>158</v>
      </c>
      <c r="J2263" s="99"/>
      <c r="K2263" s="99"/>
      <c r="L2263" s="141" t="str">
        <f>IF(J2263-K2263=0,,IFERROR(K2263-J2263-휴게시간-VLOOKUP(A2263,지정휴게시간,2,FALSE),K2263-J2263-휴게시간))</f>
        <v/>
      </c>
      <c r="M2263" s="142" t="str">
        <f>IFERROR(VLOOKUP(Text(A2263,"m월 d일"),양력휴일,2,FALSE),IFERROR(VLOOKUP(Text(B2263,"m월 d일"),음력휴일,2,FALSE),IFERROR(VLOOKUP(A2263,양력지정휴일,2,FALSE), IFERROR(VLOOKUP(B2263,음력지정휴일,2,FALSE), ""))))</f>
        <v/>
      </c>
      <c r="N2263" s="128"/>
      <c r="O2263" s="128" t="str">
        <f>IFERROR(VLOOKUP(N2263,연차지정일수,2,FALSE),"")</f>
        <v/>
      </c>
      <c r="P2263" s="143"/>
      <c r="Q2263" s="2"/>
    </row>
    <row r="2264">
      <c r="A2264" s="129">
        <v>46459.0</v>
      </c>
      <c r="B2264" s="129">
        <v>46424.0</v>
      </c>
      <c r="C2264" s="128">
        <v>2027.0</v>
      </c>
      <c r="D2264" s="128">
        <v>3.0</v>
      </c>
      <c r="E2264" s="128">
        <v>2.0</v>
      </c>
      <c r="F2264" s="128">
        <v>2027.0</v>
      </c>
      <c r="G2264" s="128">
        <v>3.0</v>
      </c>
      <c r="H2264" s="128">
        <v>13.0</v>
      </c>
      <c r="I2264" s="128" t="s">
        <v>159</v>
      </c>
      <c r="J2264" s="99"/>
      <c r="K2264" s="99"/>
      <c r="L2264" s="141" t="str">
        <f>IF(J2264-K2264=0,,IFERROR(K2264-J2264-휴게시간-VLOOKUP(A2264,지정휴게시간,2,FALSE),K2264-J2264-휴게시간))</f>
        <v/>
      </c>
      <c r="M2264" s="142" t="str">
        <f>IFERROR(VLOOKUP(Text(A2264,"m월 d일"),양력휴일,2,FALSE),IFERROR(VLOOKUP(Text(B2264,"m월 d일"),음력휴일,2,FALSE),IFERROR(VLOOKUP(A2264,양력지정휴일,2,FALSE), IFERROR(VLOOKUP(B2264,음력지정휴일,2,FALSE), ""))))</f>
        <v/>
      </c>
      <c r="N2264" s="128"/>
      <c r="O2264" s="128" t="str">
        <f>IFERROR(VLOOKUP(N2264,연차지정일수,2,FALSE),"")</f>
        <v/>
      </c>
      <c r="P2264" s="143"/>
      <c r="Q2264" s="2"/>
    </row>
    <row r="2265">
      <c r="A2265" s="129">
        <v>46460.0</v>
      </c>
      <c r="B2265" s="129">
        <v>46425.0</v>
      </c>
      <c r="C2265" s="128">
        <v>2027.0</v>
      </c>
      <c r="D2265" s="128">
        <v>3.0</v>
      </c>
      <c r="E2265" s="128">
        <v>2.0</v>
      </c>
      <c r="F2265" s="128">
        <v>2027.0</v>
      </c>
      <c r="G2265" s="128">
        <v>3.0</v>
      </c>
      <c r="H2265" s="128">
        <v>14.0</v>
      </c>
      <c r="I2265" s="128" t="s">
        <v>156</v>
      </c>
      <c r="J2265" s="99"/>
      <c r="K2265" s="99"/>
      <c r="L2265" s="141" t="str">
        <f>IF(J2265-K2265=0,,IFERROR(K2265-J2265-휴게시간-VLOOKUP(A2265,지정휴게시간,2,FALSE),K2265-J2265-휴게시간))</f>
        <v/>
      </c>
      <c r="M2265" s="142" t="str">
        <f>IFERROR(VLOOKUP(Text(A2265,"m월 d일"),양력휴일,2,FALSE),IFERROR(VLOOKUP(Text(B2265,"m월 d일"),음력휴일,2,FALSE),IFERROR(VLOOKUP(A2265,양력지정휴일,2,FALSE), IFERROR(VLOOKUP(B2265,음력지정휴일,2,FALSE), ""))))</f>
        <v/>
      </c>
      <c r="N2265" s="128"/>
      <c r="O2265" s="128" t="str">
        <f>IFERROR(VLOOKUP(N2265,연차지정일수,2,FALSE),"")</f>
        <v/>
      </c>
      <c r="P2265" s="143"/>
      <c r="Q2265" s="2"/>
    </row>
    <row r="2266">
      <c r="A2266" s="129">
        <v>46461.0</v>
      </c>
      <c r="B2266" s="129">
        <v>46426.0</v>
      </c>
      <c r="C2266" s="128">
        <v>2027.0</v>
      </c>
      <c r="D2266" s="128">
        <v>3.0</v>
      </c>
      <c r="E2266" s="128">
        <v>3.0</v>
      </c>
      <c r="F2266" s="128">
        <v>2027.0</v>
      </c>
      <c r="G2266" s="128">
        <v>3.0</v>
      </c>
      <c r="H2266" s="128">
        <v>15.0</v>
      </c>
      <c r="I2266" s="128" t="s">
        <v>83</v>
      </c>
      <c r="J2266" s="99"/>
      <c r="K2266" s="99"/>
      <c r="L2266" s="141" t="str">
        <f>IF(J2266-K2266=0,,IFERROR(K2266-J2266-휴게시간-VLOOKUP(A2266,지정휴게시간,2,FALSE),K2266-J2266-휴게시간))</f>
        <v/>
      </c>
      <c r="M2266" s="142" t="str">
        <f>IFERROR(VLOOKUP(Text(A2266,"m월 d일"),양력휴일,2,FALSE),IFERROR(VLOOKUP(Text(B2266,"m월 d일"),음력휴일,2,FALSE),IFERROR(VLOOKUP(A2266,양력지정휴일,2,FALSE), IFERROR(VLOOKUP(B2266,음력지정휴일,2,FALSE), ""))))</f>
        <v/>
      </c>
      <c r="N2266" s="128"/>
      <c r="O2266" s="128" t="str">
        <f>IFERROR(VLOOKUP(N2266,연차지정일수,2,FALSE),"")</f>
        <v/>
      </c>
      <c r="P2266" s="143"/>
      <c r="Q2266" s="2"/>
    </row>
    <row r="2267">
      <c r="A2267" s="129">
        <v>46462.0</v>
      </c>
      <c r="B2267" s="129">
        <v>46427.0</v>
      </c>
      <c r="C2267" s="128">
        <v>2027.0</v>
      </c>
      <c r="D2267" s="128">
        <v>3.0</v>
      </c>
      <c r="E2267" s="128">
        <v>3.0</v>
      </c>
      <c r="F2267" s="128">
        <v>2027.0</v>
      </c>
      <c r="G2267" s="128">
        <v>3.0</v>
      </c>
      <c r="H2267" s="128">
        <v>16.0</v>
      </c>
      <c r="I2267" s="128" t="s">
        <v>160</v>
      </c>
      <c r="J2267" s="99"/>
      <c r="K2267" s="99"/>
      <c r="L2267" s="141" t="str">
        <f>IF(J2267-K2267=0,,IFERROR(K2267-J2267-휴게시간-VLOOKUP(A2267,지정휴게시간,2,FALSE),K2267-J2267-휴게시간))</f>
        <v/>
      </c>
      <c r="M2267" s="142" t="str">
        <f>IFERROR(VLOOKUP(Text(A2267,"m월 d일"),양력휴일,2,FALSE),IFERROR(VLOOKUP(Text(B2267,"m월 d일"),음력휴일,2,FALSE),IFERROR(VLOOKUP(A2267,양력지정휴일,2,FALSE), IFERROR(VLOOKUP(B2267,음력지정휴일,2,FALSE), ""))))</f>
        <v/>
      </c>
      <c r="N2267" s="128"/>
      <c r="O2267" s="128" t="str">
        <f>IFERROR(VLOOKUP(N2267,연차지정일수,2,FALSE),"")</f>
        <v/>
      </c>
      <c r="P2267" s="143"/>
      <c r="Q2267" s="2"/>
    </row>
    <row r="2268">
      <c r="A2268" s="129">
        <v>46463.0</v>
      </c>
      <c r="B2268" s="129">
        <v>46428.0</v>
      </c>
      <c r="C2268" s="128">
        <v>2027.0</v>
      </c>
      <c r="D2268" s="128">
        <v>3.0</v>
      </c>
      <c r="E2268" s="128">
        <v>3.0</v>
      </c>
      <c r="F2268" s="128">
        <v>2027.0</v>
      </c>
      <c r="G2268" s="128">
        <v>3.0</v>
      </c>
      <c r="H2268" s="128">
        <v>17.0</v>
      </c>
      <c r="I2268" s="128" t="s">
        <v>161</v>
      </c>
      <c r="J2268" s="99"/>
      <c r="K2268" s="99"/>
      <c r="L2268" s="141" t="str">
        <f>IF(J2268-K2268=0,,IFERROR(K2268-J2268-휴게시간-VLOOKUP(A2268,지정휴게시간,2,FALSE),K2268-J2268-휴게시간))</f>
        <v/>
      </c>
      <c r="M2268" s="142" t="str">
        <f>IFERROR(VLOOKUP(Text(A2268,"m월 d일"),양력휴일,2,FALSE),IFERROR(VLOOKUP(Text(B2268,"m월 d일"),음력휴일,2,FALSE),IFERROR(VLOOKUP(A2268,양력지정휴일,2,FALSE), IFERROR(VLOOKUP(B2268,음력지정휴일,2,FALSE), ""))))</f>
        <v/>
      </c>
      <c r="N2268" s="128"/>
      <c r="O2268" s="128" t="str">
        <f>IFERROR(VLOOKUP(N2268,연차지정일수,2,FALSE),"")</f>
        <v/>
      </c>
      <c r="P2268" s="143"/>
      <c r="Q2268" s="2"/>
    </row>
    <row r="2269">
      <c r="A2269" s="129">
        <v>46464.0</v>
      </c>
      <c r="B2269" s="129">
        <v>46429.0</v>
      </c>
      <c r="C2269" s="128">
        <v>2027.0</v>
      </c>
      <c r="D2269" s="128">
        <v>3.0</v>
      </c>
      <c r="E2269" s="128">
        <v>3.0</v>
      </c>
      <c r="F2269" s="128">
        <v>2027.0</v>
      </c>
      <c r="G2269" s="128">
        <v>3.0</v>
      </c>
      <c r="H2269" s="128">
        <v>18.0</v>
      </c>
      <c r="I2269" s="128" t="s">
        <v>162</v>
      </c>
      <c r="J2269" s="99"/>
      <c r="K2269" s="99"/>
      <c r="L2269" s="141" t="str">
        <f>IF(J2269-K2269=0,,IFERROR(K2269-J2269-휴게시간-VLOOKUP(A2269,지정휴게시간,2,FALSE),K2269-J2269-휴게시간))</f>
        <v/>
      </c>
      <c r="M2269" s="142" t="str">
        <f>IFERROR(VLOOKUP(Text(A2269,"m월 d일"),양력휴일,2,FALSE),IFERROR(VLOOKUP(Text(B2269,"m월 d일"),음력휴일,2,FALSE),IFERROR(VLOOKUP(A2269,양력지정휴일,2,FALSE), IFERROR(VLOOKUP(B2269,음력지정휴일,2,FALSE), ""))))</f>
        <v/>
      </c>
      <c r="N2269" s="128"/>
      <c r="O2269" s="128" t="str">
        <f>IFERROR(VLOOKUP(N2269,연차지정일수,2,FALSE),"")</f>
        <v/>
      </c>
      <c r="P2269" s="143"/>
      <c r="Q2269" s="2"/>
    </row>
    <row r="2270">
      <c r="A2270" s="129">
        <v>46465.0</v>
      </c>
      <c r="B2270" s="129">
        <v>46430.0</v>
      </c>
      <c r="C2270" s="128">
        <v>2027.0</v>
      </c>
      <c r="D2270" s="128">
        <v>3.0</v>
      </c>
      <c r="E2270" s="128">
        <v>3.0</v>
      </c>
      <c r="F2270" s="128">
        <v>2027.0</v>
      </c>
      <c r="G2270" s="128">
        <v>3.0</v>
      </c>
      <c r="H2270" s="128">
        <v>19.0</v>
      </c>
      <c r="I2270" s="128" t="s">
        <v>158</v>
      </c>
      <c r="J2270" s="99"/>
      <c r="K2270" s="99"/>
      <c r="L2270" s="141" t="str">
        <f>IF(J2270-K2270=0,,IFERROR(K2270-J2270-휴게시간-VLOOKUP(A2270,지정휴게시간,2,FALSE),K2270-J2270-휴게시간))</f>
        <v/>
      </c>
      <c r="M2270" s="142" t="str">
        <f>IFERROR(VLOOKUP(Text(A2270,"m월 d일"),양력휴일,2,FALSE),IFERROR(VLOOKUP(Text(B2270,"m월 d일"),음력휴일,2,FALSE),IFERROR(VLOOKUP(A2270,양력지정휴일,2,FALSE), IFERROR(VLOOKUP(B2270,음력지정휴일,2,FALSE), ""))))</f>
        <v/>
      </c>
      <c r="N2270" s="128"/>
      <c r="O2270" s="128" t="str">
        <f>IFERROR(VLOOKUP(N2270,연차지정일수,2,FALSE),"")</f>
        <v/>
      </c>
      <c r="P2270" s="143"/>
      <c r="Q2270" s="2"/>
    </row>
    <row r="2271">
      <c r="A2271" s="129">
        <v>46466.0</v>
      </c>
      <c r="B2271" s="129">
        <v>46431.0</v>
      </c>
      <c r="C2271" s="128">
        <v>2027.0</v>
      </c>
      <c r="D2271" s="128">
        <v>3.0</v>
      </c>
      <c r="E2271" s="128">
        <v>3.0</v>
      </c>
      <c r="F2271" s="128">
        <v>2027.0</v>
      </c>
      <c r="G2271" s="128">
        <v>3.0</v>
      </c>
      <c r="H2271" s="128">
        <v>20.0</v>
      </c>
      <c r="I2271" s="128" t="s">
        <v>159</v>
      </c>
      <c r="J2271" s="99"/>
      <c r="K2271" s="99"/>
      <c r="L2271" s="141" t="str">
        <f>IF(J2271-K2271=0,,IFERROR(K2271-J2271-휴게시간-VLOOKUP(A2271,지정휴게시간,2,FALSE),K2271-J2271-휴게시간))</f>
        <v/>
      </c>
      <c r="M2271" s="142" t="str">
        <f>IFERROR(VLOOKUP(Text(A2271,"m월 d일"),양력휴일,2,FALSE),IFERROR(VLOOKUP(Text(B2271,"m월 d일"),음력휴일,2,FALSE),IFERROR(VLOOKUP(A2271,양력지정휴일,2,FALSE), IFERROR(VLOOKUP(B2271,음력지정휴일,2,FALSE), ""))))</f>
        <v/>
      </c>
      <c r="N2271" s="128"/>
      <c r="O2271" s="128" t="str">
        <f>IFERROR(VLOOKUP(N2271,연차지정일수,2,FALSE),"")</f>
        <v/>
      </c>
      <c r="P2271" s="143"/>
      <c r="Q2271" s="2"/>
    </row>
    <row r="2272">
      <c r="A2272" s="129">
        <v>46467.0</v>
      </c>
      <c r="B2272" s="129">
        <v>46432.0</v>
      </c>
      <c r="C2272" s="128">
        <v>2027.0</v>
      </c>
      <c r="D2272" s="128">
        <v>3.0</v>
      </c>
      <c r="E2272" s="128">
        <v>3.0</v>
      </c>
      <c r="F2272" s="128">
        <v>2027.0</v>
      </c>
      <c r="G2272" s="128">
        <v>3.0</v>
      </c>
      <c r="H2272" s="128">
        <v>21.0</v>
      </c>
      <c r="I2272" s="128" t="s">
        <v>156</v>
      </c>
      <c r="J2272" s="99"/>
      <c r="K2272" s="99"/>
      <c r="L2272" s="141" t="str">
        <f>IF(J2272-K2272=0,,IFERROR(K2272-J2272-휴게시간-VLOOKUP(A2272,지정휴게시간,2,FALSE),K2272-J2272-휴게시간))</f>
        <v/>
      </c>
      <c r="M2272" s="142" t="str">
        <f>IFERROR(VLOOKUP(Text(A2272,"m월 d일"),양력휴일,2,FALSE),IFERROR(VLOOKUP(Text(B2272,"m월 d일"),음력휴일,2,FALSE),IFERROR(VLOOKUP(A2272,양력지정휴일,2,FALSE), IFERROR(VLOOKUP(B2272,음력지정휴일,2,FALSE), ""))))</f>
        <v/>
      </c>
      <c r="N2272" s="128"/>
      <c r="O2272" s="128" t="str">
        <f>IFERROR(VLOOKUP(N2272,연차지정일수,2,FALSE),"")</f>
        <v/>
      </c>
      <c r="P2272" s="143"/>
      <c r="Q2272" s="2"/>
    </row>
    <row r="2273">
      <c r="A2273" s="129">
        <v>46468.0</v>
      </c>
      <c r="B2273" s="129">
        <v>46433.0</v>
      </c>
      <c r="C2273" s="128">
        <v>2027.0</v>
      </c>
      <c r="D2273" s="128">
        <v>3.0</v>
      </c>
      <c r="E2273" s="128">
        <v>4.0</v>
      </c>
      <c r="F2273" s="128">
        <v>2027.0</v>
      </c>
      <c r="G2273" s="128">
        <v>3.0</v>
      </c>
      <c r="H2273" s="128">
        <v>22.0</v>
      </c>
      <c r="I2273" s="128" t="s">
        <v>83</v>
      </c>
      <c r="J2273" s="99"/>
      <c r="K2273" s="99"/>
      <c r="L2273" s="141" t="str">
        <f>IF(J2273-K2273=0,,IFERROR(K2273-J2273-휴게시간-VLOOKUP(A2273,지정휴게시간,2,FALSE),K2273-J2273-휴게시간))</f>
        <v/>
      </c>
      <c r="M2273" s="142" t="str">
        <f>IFERROR(VLOOKUP(Text(A2273,"m월 d일"),양력휴일,2,FALSE),IFERROR(VLOOKUP(Text(B2273,"m월 d일"),음력휴일,2,FALSE),IFERROR(VLOOKUP(A2273,양력지정휴일,2,FALSE), IFERROR(VLOOKUP(B2273,음력지정휴일,2,FALSE), ""))))</f>
        <v/>
      </c>
      <c r="N2273" s="128"/>
      <c r="O2273" s="128" t="str">
        <f>IFERROR(VLOOKUP(N2273,연차지정일수,2,FALSE),"")</f>
        <v/>
      </c>
      <c r="P2273" s="143"/>
      <c r="Q2273" s="2"/>
    </row>
    <row r="2274">
      <c r="A2274" s="129">
        <v>46469.0</v>
      </c>
      <c r="B2274" s="129">
        <v>46434.0</v>
      </c>
      <c r="C2274" s="128">
        <v>2027.0</v>
      </c>
      <c r="D2274" s="128">
        <v>3.0</v>
      </c>
      <c r="E2274" s="128">
        <v>4.0</v>
      </c>
      <c r="F2274" s="128">
        <v>2027.0</v>
      </c>
      <c r="G2274" s="128">
        <v>3.0</v>
      </c>
      <c r="H2274" s="128">
        <v>23.0</v>
      </c>
      <c r="I2274" s="128" t="s">
        <v>160</v>
      </c>
      <c r="J2274" s="99"/>
      <c r="K2274" s="99"/>
      <c r="L2274" s="141" t="str">
        <f>IF(J2274-K2274=0,,IFERROR(K2274-J2274-휴게시간-VLOOKUP(A2274,지정휴게시간,2,FALSE),K2274-J2274-휴게시간))</f>
        <v/>
      </c>
      <c r="M2274" s="142" t="str">
        <f>IFERROR(VLOOKUP(Text(A2274,"m월 d일"),양력휴일,2,FALSE),IFERROR(VLOOKUP(Text(B2274,"m월 d일"),음력휴일,2,FALSE),IFERROR(VLOOKUP(A2274,양력지정휴일,2,FALSE), IFERROR(VLOOKUP(B2274,음력지정휴일,2,FALSE), ""))))</f>
        <v/>
      </c>
      <c r="N2274" s="128"/>
      <c r="O2274" s="128" t="str">
        <f>IFERROR(VLOOKUP(N2274,연차지정일수,2,FALSE),"")</f>
        <v/>
      </c>
      <c r="P2274" s="143"/>
      <c r="Q2274" s="2"/>
    </row>
    <row r="2275">
      <c r="A2275" s="129">
        <v>46470.0</v>
      </c>
      <c r="B2275" s="129">
        <v>46435.0</v>
      </c>
      <c r="C2275" s="128">
        <v>2027.0</v>
      </c>
      <c r="D2275" s="128">
        <v>3.0</v>
      </c>
      <c r="E2275" s="128">
        <v>4.0</v>
      </c>
      <c r="F2275" s="128">
        <v>2027.0</v>
      </c>
      <c r="G2275" s="128">
        <v>3.0</v>
      </c>
      <c r="H2275" s="128">
        <v>24.0</v>
      </c>
      <c r="I2275" s="128" t="s">
        <v>161</v>
      </c>
      <c r="J2275" s="99"/>
      <c r="K2275" s="99"/>
      <c r="L2275" s="141" t="str">
        <f>IF(J2275-K2275=0,,IFERROR(K2275-J2275-휴게시간-VLOOKUP(A2275,지정휴게시간,2,FALSE),K2275-J2275-휴게시간))</f>
        <v/>
      </c>
      <c r="M2275" s="142" t="str">
        <f>IFERROR(VLOOKUP(Text(A2275,"m월 d일"),양력휴일,2,FALSE),IFERROR(VLOOKUP(Text(B2275,"m월 d일"),음력휴일,2,FALSE),IFERROR(VLOOKUP(A2275,양력지정휴일,2,FALSE), IFERROR(VLOOKUP(B2275,음력지정휴일,2,FALSE), ""))))</f>
        <v/>
      </c>
      <c r="N2275" s="128"/>
      <c r="O2275" s="128" t="str">
        <f>IFERROR(VLOOKUP(N2275,연차지정일수,2,FALSE),"")</f>
        <v/>
      </c>
      <c r="P2275" s="143"/>
      <c r="Q2275" s="2"/>
    </row>
    <row r="2276">
      <c r="A2276" s="129">
        <v>46471.0</v>
      </c>
      <c r="B2276" s="129">
        <v>46436.0</v>
      </c>
      <c r="C2276" s="128">
        <v>2027.0</v>
      </c>
      <c r="D2276" s="128">
        <v>3.0</v>
      </c>
      <c r="E2276" s="128">
        <v>4.0</v>
      </c>
      <c r="F2276" s="128">
        <v>2027.0</v>
      </c>
      <c r="G2276" s="128">
        <v>3.0</v>
      </c>
      <c r="H2276" s="128">
        <v>25.0</v>
      </c>
      <c r="I2276" s="128" t="s">
        <v>162</v>
      </c>
      <c r="J2276" s="99"/>
      <c r="K2276" s="99"/>
      <c r="L2276" s="141" t="str">
        <f>IF(J2276-K2276=0,,IFERROR(K2276-J2276-휴게시간-VLOOKUP(A2276,지정휴게시간,2,FALSE),K2276-J2276-휴게시간))</f>
        <v/>
      </c>
      <c r="M2276" s="142" t="str">
        <f>IFERROR(VLOOKUP(Text(A2276,"m월 d일"),양력휴일,2,FALSE),IFERROR(VLOOKUP(Text(B2276,"m월 d일"),음력휴일,2,FALSE),IFERROR(VLOOKUP(A2276,양력지정휴일,2,FALSE), IFERROR(VLOOKUP(B2276,음력지정휴일,2,FALSE), ""))))</f>
        <v/>
      </c>
      <c r="N2276" s="128"/>
      <c r="O2276" s="128" t="str">
        <f>IFERROR(VLOOKUP(N2276,연차지정일수,2,FALSE),"")</f>
        <v/>
      </c>
      <c r="P2276" s="143"/>
      <c r="Q2276" s="2"/>
    </row>
    <row r="2277">
      <c r="A2277" s="129">
        <v>46472.0</v>
      </c>
      <c r="B2277" s="129">
        <v>46437.0</v>
      </c>
      <c r="C2277" s="128">
        <v>2027.0</v>
      </c>
      <c r="D2277" s="128">
        <v>3.0</v>
      </c>
      <c r="E2277" s="128">
        <v>4.0</v>
      </c>
      <c r="F2277" s="128">
        <v>2027.0</v>
      </c>
      <c r="G2277" s="128">
        <v>3.0</v>
      </c>
      <c r="H2277" s="128">
        <v>26.0</v>
      </c>
      <c r="I2277" s="128" t="s">
        <v>158</v>
      </c>
      <c r="J2277" s="99"/>
      <c r="K2277" s="99"/>
      <c r="L2277" s="141" t="str">
        <f>IF(J2277-K2277=0,,IFERROR(K2277-J2277-휴게시간-VLOOKUP(A2277,지정휴게시간,2,FALSE),K2277-J2277-휴게시간))</f>
        <v/>
      </c>
      <c r="M2277" s="142" t="str">
        <f>IFERROR(VLOOKUP(Text(A2277,"m월 d일"),양력휴일,2,FALSE),IFERROR(VLOOKUP(Text(B2277,"m월 d일"),음력휴일,2,FALSE),IFERROR(VLOOKUP(A2277,양력지정휴일,2,FALSE), IFERROR(VLOOKUP(B2277,음력지정휴일,2,FALSE), ""))))</f>
        <v/>
      </c>
      <c r="N2277" s="128"/>
      <c r="O2277" s="128" t="str">
        <f>IFERROR(VLOOKUP(N2277,연차지정일수,2,FALSE),"")</f>
        <v/>
      </c>
      <c r="P2277" s="143"/>
      <c r="Q2277" s="2"/>
    </row>
    <row r="2278">
      <c r="A2278" s="129">
        <v>46473.0</v>
      </c>
      <c r="B2278" s="129">
        <v>46438.0</v>
      </c>
      <c r="C2278" s="128">
        <v>2027.0</v>
      </c>
      <c r="D2278" s="128">
        <v>3.0</v>
      </c>
      <c r="E2278" s="128">
        <v>4.0</v>
      </c>
      <c r="F2278" s="128">
        <v>2027.0</v>
      </c>
      <c r="G2278" s="128">
        <v>3.0</v>
      </c>
      <c r="H2278" s="128">
        <v>27.0</v>
      </c>
      <c r="I2278" s="128" t="s">
        <v>159</v>
      </c>
      <c r="J2278" s="99"/>
      <c r="K2278" s="99"/>
      <c r="L2278" s="141" t="str">
        <f>IF(J2278-K2278=0,,IFERROR(K2278-J2278-휴게시간-VLOOKUP(A2278,지정휴게시간,2,FALSE),K2278-J2278-휴게시간))</f>
        <v/>
      </c>
      <c r="M2278" s="142" t="str">
        <f>IFERROR(VLOOKUP(Text(A2278,"m월 d일"),양력휴일,2,FALSE),IFERROR(VLOOKUP(Text(B2278,"m월 d일"),음력휴일,2,FALSE),IFERROR(VLOOKUP(A2278,양력지정휴일,2,FALSE), IFERROR(VLOOKUP(B2278,음력지정휴일,2,FALSE), ""))))</f>
        <v/>
      </c>
      <c r="N2278" s="128"/>
      <c r="O2278" s="128" t="str">
        <f>IFERROR(VLOOKUP(N2278,연차지정일수,2,FALSE),"")</f>
        <v/>
      </c>
      <c r="P2278" s="143"/>
      <c r="Q2278" s="2"/>
    </row>
    <row r="2279">
      <c r="A2279" s="129">
        <v>46474.0</v>
      </c>
      <c r="B2279" s="129">
        <v>46439.0</v>
      </c>
      <c r="C2279" s="128">
        <v>2027.0</v>
      </c>
      <c r="D2279" s="128">
        <v>3.0</v>
      </c>
      <c r="E2279" s="128">
        <v>4.0</v>
      </c>
      <c r="F2279" s="128">
        <v>2027.0</v>
      </c>
      <c r="G2279" s="128">
        <v>3.0</v>
      </c>
      <c r="H2279" s="128">
        <v>28.0</v>
      </c>
      <c r="I2279" s="128" t="s">
        <v>156</v>
      </c>
      <c r="J2279" s="99"/>
      <c r="K2279" s="99"/>
      <c r="L2279" s="141" t="str">
        <f>IF(J2279-K2279=0,,IFERROR(K2279-J2279-휴게시간-VLOOKUP(A2279,지정휴게시간,2,FALSE),K2279-J2279-휴게시간))</f>
        <v/>
      </c>
      <c r="M2279" s="142" t="str">
        <f>IFERROR(VLOOKUP(Text(A2279,"m월 d일"),양력휴일,2,FALSE),IFERROR(VLOOKUP(Text(B2279,"m월 d일"),음력휴일,2,FALSE),IFERROR(VLOOKUP(A2279,양력지정휴일,2,FALSE), IFERROR(VLOOKUP(B2279,음력지정휴일,2,FALSE), ""))))</f>
        <v/>
      </c>
      <c r="N2279" s="128"/>
      <c r="O2279" s="128" t="str">
        <f>IFERROR(VLOOKUP(N2279,연차지정일수,2,FALSE),"")</f>
        <v/>
      </c>
      <c r="P2279" s="143"/>
      <c r="Q2279" s="2"/>
    </row>
    <row r="2280">
      <c r="A2280" s="129">
        <v>46475.0</v>
      </c>
      <c r="B2280" s="129">
        <v>46440.0</v>
      </c>
      <c r="C2280" s="128">
        <v>2027.0</v>
      </c>
      <c r="D2280" s="128">
        <v>3.0</v>
      </c>
      <c r="E2280" s="128">
        <v>5.0</v>
      </c>
      <c r="F2280" s="128">
        <v>2027.0</v>
      </c>
      <c r="G2280" s="128">
        <v>3.0</v>
      </c>
      <c r="H2280" s="128">
        <v>29.0</v>
      </c>
      <c r="I2280" s="128" t="s">
        <v>83</v>
      </c>
      <c r="J2280" s="99"/>
      <c r="K2280" s="99"/>
      <c r="L2280" s="141" t="str">
        <f>IF(J2280-K2280=0,,IFERROR(K2280-J2280-휴게시간-VLOOKUP(A2280,지정휴게시간,2,FALSE),K2280-J2280-휴게시간))</f>
        <v/>
      </c>
      <c r="M2280" s="142" t="str">
        <f>IFERROR(VLOOKUP(Text(A2280,"m월 d일"),양력휴일,2,FALSE),IFERROR(VLOOKUP(Text(B2280,"m월 d일"),음력휴일,2,FALSE),IFERROR(VLOOKUP(A2280,양력지정휴일,2,FALSE), IFERROR(VLOOKUP(B2280,음력지정휴일,2,FALSE), ""))))</f>
        <v/>
      </c>
      <c r="N2280" s="128"/>
      <c r="O2280" s="128" t="str">
        <f>IFERROR(VLOOKUP(N2280,연차지정일수,2,FALSE),"")</f>
        <v/>
      </c>
      <c r="P2280" s="143"/>
      <c r="Q2280" s="2"/>
    </row>
    <row r="2281">
      <c r="A2281" s="129">
        <v>46476.0</v>
      </c>
      <c r="B2281" s="129">
        <v>46441.0</v>
      </c>
      <c r="C2281" s="128">
        <v>2027.0</v>
      </c>
      <c r="D2281" s="128">
        <v>3.0</v>
      </c>
      <c r="E2281" s="128">
        <v>5.0</v>
      </c>
      <c r="F2281" s="128">
        <v>2027.0</v>
      </c>
      <c r="G2281" s="128">
        <v>3.0</v>
      </c>
      <c r="H2281" s="128">
        <v>30.0</v>
      </c>
      <c r="I2281" s="128" t="s">
        <v>160</v>
      </c>
      <c r="J2281" s="99"/>
      <c r="K2281" s="99"/>
      <c r="L2281" s="141" t="str">
        <f>IF(J2281-K2281=0,,IFERROR(K2281-J2281-휴게시간-VLOOKUP(A2281,지정휴게시간,2,FALSE),K2281-J2281-휴게시간))</f>
        <v/>
      </c>
      <c r="M2281" s="142" t="str">
        <f>IFERROR(VLOOKUP(Text(A2281,"m월 d일"),양력휴일,2,FALSE),IFERROR(VLOOKUP(Text(B2281,"m월 d일"),음력휴일,2,FALSE),IFERROR(VLOOKUP(A2281,양력지정휴일,2,FALSE), IFERROR(VLOOKUP(B2281,음력지정휴일,2,FALSE), ""))))</f>
        <v/>
      </c>
      <c r="N2281" s="128"/>
      <c r="O2281" s="128" t="str">
        <f>IFERROR(VLOOKUP(N2281,연차지정일수,2,FALSE),"")</f>
        <v/>
      </c>
      <c r="P2281" s="143"/>
      <c r="Q2281" s="2"/>
    </row>
    <row r="2282">
      <c r="A2282" s="129">
        <v>46477.0</v>
      </c>
      <c r="B2282" s="129">
        <v>46442.0</v>
      </c>
      <c r="C2282" s="128">
        <v>2027.0</v>
      </c>
      <c r="D2282" s="128">
        <v>3.0</v>
      </c>
      <c r="E2282" s="128">
        <v>5.0</v>
      </c>
      <c r="F2282" s="128">
        <v>2027.0</v>
      </c>
      <c r="G2282" s="128">
        <v>3.0</v>
      </c>
      <c r="H2282" s="128">
        <v>31.0</v>
      </c>
      <c r="I2282" s="128" t="s">
        <v>161</v>
      </c>
      <c r="J2282" s="99"/>
      <c r="K2282" s="99"/>
      <c r="L2282" s="141" t="str">
        <f>IF(J2282-K2282=0,,IFERROR(K2282-J2282-휴게시간-VLOOKUP(A2282,지정휴게시간,2,FALSE),K2282-J2282-휴게시간))</f>
        <v/>
      </c>
      <c r="M2282" s="142" t="str">
        <f>IFERROR(VLOOKUP(Text(A2282,"m월 d일"),양력휴일,2,FALSE),IFERROR(VLOOKUP(Text(B2282,"m월 d일"),음력휴일,2,FALSE),IFERROR(VLOOKUP(A2282,양력지정휴일,2,FALSE), IFERROR(VLOOKUP(B2282,음력지정휴일,2,FALSE), ""))))</f>
        <v/>
      </c>
      <c r="N2282" s="128"/>
      <c r="O2282" s="128" t="str">
        <f>IFERROR(VLOOKUP(N2282,연차지정일수,2,FALSE),"")</f>
        <v/>
      </c>
      <c r="P2282" s="143"/>
      <c r="Q2282" s="2"/>
    </row>
    <row r="2283">
      <c r="A2283" s="129">
        <v>46478.0</v>
      </c>
      <c r="B2283" s="129">
        <v>46443.0</v>
      </c>
      <c r="C2283" s="128">
        <v>2027.0</v>
      </c>
      <c r="D2283" s="128">
        <v>3.0</v>
      </c>
      <c r="E2283" s="128">
        <v>5.0</v>
      </c>
      <c r="F2283" s="128">
        <v>2027.0</v>
      </c>
      <c r="G2283" s="128">
        <v>4.0</v>
      </c>
      <c r="H2283" s="128">
        <v>1.0</v>
      </c>
      <c r="I2283" s="128" t="s">
        <v>162</v>
      </c>
      <c r="J2283" s="99"/>
      <c r="K2283" s="99"/>
      <c r="L2283" s="141" t="str">
        <f>IF(J2283-K2283=0,,IFERROR(K2283-J2283-휴게시간-VLOOKUP(A2283,지정휴게시간,2,FALSE),K2283-J2283-휴게시간))</f>
        <v/>
      </c>
      <c r="M2283" s="142" t="str">
        <f>IFERROR(VLOOKUP(Text(A2283,"m월 d일"),양력휴일,2,FALSE),IFERROR(VLOOKUP(Text(B2283,"m월 d일"),음력휴일,2,FALSE),IFERROR(VLOOKUP(A2283,양력지정휴일,2,FALSE), IFERROR(VLOOKUP(B2283,음력지정휴일,2,FALSE), ""))))</f>
        <v/>
      </c>
      <c r="N2283" s="128"/>
      <c r="O2283" s="128" t="str">
        <f>IFERROR(VLOOKUP(N2283,연차지정일수,2,FALSE),"")</f>
        <v/>
      </c>
      <c r="P2283" s="143"/>
      <c r="Q2283" s="2"/>
    </row>
    <row r="2284">
      <c r="A2284" s="129">
        <v>46479.0</v>
      </c>
      <c r="B2284" s="129">
        <v>46444.0</v>
      </c>
      <c r="C2284" s="128">
        <v>2027.0</v>
      </c>
      <c r="D2284" s="128">
        <v>3.0</v>
      </c>
      <c r="E2284" s="128">
        <v>5.0</v>
      </c>
      <c r="F2284" s="128">
        <v>2027.0</v>
      </c>
      <c r="G2284" s="128">
        <v>4.0</v>
      </c>
      <c r="H2284" s="128">
        <v>2.0</v>
      </c>
      <c r="I2284" s="128" t="s">
        <v>158</v>
      </c>
      <c r="J2284" s="99"/>
      <c r="K2284" s="99"/>
      <c r="L2284" s="141" t="str">
        <f>IF(J2284-K2284=0,,IFERROR(K2284-J2284-휴게시간-VLOOKUP(A2284,지정휴게시간,2,FALSE),K2284-J2284-휴게시간))</f>
        <v/>
      </c>
      <c r="M2284" s="142" t="str">
        <f>IFERROR(VLOOKUP(Text(A2284,"m월 d일"),양력휴일,2,FALSE),IFERROR(VLOOKUP(Text(B2284,"m월 d일"),음력휴일,2,FALSE),IFERROR(VLOOKUP(A2284,양력지정휴일,2,FALSE), IFERROR(VLOOKUP(B2284,음력지정휴일,2,FALSE), ""))))</f>
        <v/>
      </c>
      <c r="N2284" s="128"/>
      <c r="O2284" s="128" t="str">
        <f>IFERROR(VLOOKUP(N2284,연차지정일수,2,FALSE),"")</f>
        <v/>
      </c>
      <c r="P2284" s="143"/>
      <c r="Q2284" s="2"/>
    </row>
    <row r="2285">
      <c r="A2285" s="129">
        <v>46480.0</v>
      </c>
      <c r="B2285" s="129">
        <v>46445.0</v>
      </c>
      <c r="C2285" s="128">
        <v>2027.0</v>
      </c>
      <c r="D2285" s="128">
        <v>3.0</v>
      </c>
      <c r="E2285" s="128">
        <v>5.0</v>
      </c>
      <c r="F2285" s="128">
        <v>2027.0</v>
      </c>
      <c r="G2285" s="128">
        <v>4.0</v>
      </c>
      <c r="H2285" s="128">
        <v>3.0</v>
      </c>
      <c r="I2285" s="128" t="s">
        <v>159</v>
      </c>
      <c r="J2285" s="99"/>
      <c r="K2285" s="99"/>
      <c r="L2285" s="141" t="str">
        <f>IF(J2285-K2285=0,,IFERROR(K2285-J2285-휴게시간-VLOOKUP(A2285,지정휴게시간,2,FALSE),K2285-J2285-휴게시간))</f>
        <v/>
      </c>
      <c r="M2285" s="142" t="str">
        <f>IFERROR(VLOOKUP(Text(A2285,"m월 d일"),양력휴일,2,FALSE),IFERROR(VLOOKUP(Text(B2285,"m월 d일"),음력휴일,2,FALSE),IFERROR(VLOOKUP(A2285,양력지정휴일,2,FALSE), IFERROR(VLOOKUP(B2285,음력지정휴일,2,FALSE), ""))))</f>
        <v/>
      </c>
      <c r="N2285" s="128"/>
      <c r="O2285" s="128" t="str">
        <f>IFERROR(VLOOKUP(N2285,연차지정일수,2,FALSE),"")</f>
        <v/>
      </c>
      <c r="P2285" s="143"/>
      <c r="Q2285" s="2"/>
    </row>
    <row r="2286">
      <c r="A2286" s="129">
        <v>46481.0</v>
      </c>
      <c r="B2286" s="129">
        <v>46446.0</v>
      </c>
      <c r="C2286" s="128">
        <v>2027.0</v>
      </c>
      <c r="D2286" s="128">
        <v>3.0</v>
      </c>
      <c r="E2286" s="128">
        <v>5.0</v>
      </c>
      <c r="F2286" s="128">
        <v>2027.0</v>
      </c>
      <c r="G2286" s="128">
        <v>4.0</v>
      </c>
      <c r="H2286" s="128">
        <v>4.0</v>
      </c>
      <c r="I2286" s="128" t="s">
        <v>156</v>
      </c>
      <c r="J2286" s="99"/>
      <c r="K2286" s="99"/>
      <c r="L2286" s="141" t="str">
        <f>IF(J2286-K2286=0,,IFERROR(K2286-J2286-휴게시간-VLOOKUP(A2286,지정휴게시간,2,FALSE),K2286-J2286-휴게시간))</f>
        <v/>
      </c>
      <c r="M2286" s="142" t="str">
        <f>IFERROR(VLOOKUP(Text(A2286,"m월 d일"),양력휴일,2,FALSE),IFERROR(VLOOKUP(Text(B2286,"m월 d일"),음력휴일,2,FALSE),IFERROR(VLOOKUP(A2286,양력지정휴일,2,FALSE), IFERROR(VLOOKUP(B2286,음력지정휴일,2,FALSE), ""))))</f>
        <v/>
      </c>
      <c r="N2286" s="128"/>
      <c r="O2286" s="128" t="str">
        <f>IFERROR(VLOOKUP(N2286,연차지정일수,2,FALSE),"")</f>
        <v/>
      </c>
      <c r="P2286" s="143"/>
      <c r="Q2286" s="2"/>
    </row>
    <row r="2287">
      <c r="A2287" s="129">
        <v>46482.0</v>
      </c>
      <c r="B2287" s="129" t="s">
        <v>171</v>
      </c>
      <c r="C2287" s="128">
        <v>2027.0</v>
      </c>
      <c r="D2287" s="128">
        <v>4.0</v>
      </c>
      <c r="E2287" s="128">
        <v>1.0</v>
      </c>
      <c r="F2287" s="128">
        <v>2027.0</v>
      </c>
      <c r="G2287" s="128">
        <v>4.0</v>
      </c>
      <c r="H2287" s="128">
        <v>5.0</v>
      </c>
      <c r="I2287" s="128" t="s">
        <v>83</v>
      </c>
      <c r="J2287" s="99"/>
      <c r="K2287" s="99"/>
      <c r="L2287" s="141" t="str">
        <f>IF(J2287-K2287=0,,IFERROR(K2287-J2287-휴게시간-VLOOKUP(A2287,지정휴게시간,2,FALSE),K2287-J2287-휴게시간))</f>
        <v/>
      </c>
      <c r="M2287" s="142" t="str">
        <f>IFERROR(VLOOKUP(Text(A2287,"m월 d일"),양력휴일,2,FALSE),IFERROR(VLOOKUP(Text(B2287,"m월 d일"),음력휴일,2,FALSE),IFERROR(VLOOKUP(A2287,양력지정휴일,2,FALSE), IFERROR(VLOOKUP(B2287,음력지정휴일,2,FALSE), ""))))</f>
        <v/>
      </c>
      <c r="N2287" s="128"/>
      <c r="O2287" s="128" t="str">
        <f>IFERROR(VLOOKUP(N2287,연차지정일수,2,FALSE),"")</f>
        <v/>
      </c>
      <c r="P2287" s="143"/>
      <c r="Q2287" s="2"/>
    </row>
    <row r="2288">
      <c r="A2288" s="129">
        <v>46483.0</v>
      </c>
      <c r="B2288" s="129" t="s">
        <v>172</v>
      </c>
      <c r="C2288" s="128">
        <v>2027.0</v>
      </c>
      <c r="D2288" s="128">
        <v>4.0</v>
      </c>
      <c r="E2288" s="128">
        <v>1.0</v>
      </c>
      <c r="F2288" s="128">
        <v>2027.0</v>
      </c>
      <c r="G2288" s="128">
        <v>4.0</v>
      </c>
      <c r="H2288" s="128">
        <v>6.0</v>
      </c>
      <c r="I2288" s="128" t="s">
        <v>160</v>
      </c>
      <c r="J2288" s="99"/>
      <c r="K2288" s="99"/>
      <c r="L2288" s="141" t="str">
        <f>IF(J2288-K2288=0,,IFERROR(K2288-J2288-휴게시간-VLOOKUP(A2288,지정휴게시간,2,FALSE),K2288-J2288-휴게시간))</f>
        <v/>
      </c>
      <c r="M2288" s="142" t="str">
        <f>IFERROR(VLOOKUP(Text(A2288,"m월 d일"),양력휴일,2,FALSE),IFERROR(VLOOKUP(Text(B2288,"m월 d일"),음력휴일,2,FALSE),IFERROR(VLOOKUP(A2288,양력지정휴일,2,FALSE), IFERROR(VLOOKUP(B2288,음력지정휴일,2,FALSE), ""))))</f>
        <v/>
      </c>
      <c r="N2288" s="128"/>
      <c r="O2288" s="128" t="str">
        <f>IFERROR(VLOOKUP(N2288,연차지정일수,2,FALSE),"")</f>
        <v/>
      </c>
      <c r="P2288" s="143"/>
      <c r="Q2288" s="2"/>
    </row>
    <row r="2289">
      <c r="A2289" s="129">
        <v>46484.0</v>
      </c>
      <c r="B2289" s="129">
        <v>46447.0</v>
      </c>
      <c r="C2289" s="128">
        <v>2027.0</v>
      </c>
      <c r="D2289" s="128">
        <v>4.0</v>
      </c>
      <c r="E2289" s="128">
        <v>1.0</v>
      </c>
      <c r="F2289" s="128">
        <v>2027.0</v>
      </c>
      <c r="G2289" s="128">
        <v>4.0</v>
      </c>
      <c r="H2289" s="128">
        <v>7.0</v>
      </c>
      <c r="I2289" s="128" t="s">
        <v>161</v>
      </c>
      <c r="J2289" s="99"/>
      <c r="K2289" s="99"/>
      <c r="L2289" s="141" t="str">
        <f>IF(J2289-K2289=0,,IFERROR(K2289-J2289-휴게시간-VLOOKUP(A2289,지정휴게시간,2,FALSE),K2289-J2289-휴게시간))</f>
        <v/>
      </c>
      <c r="M2289" s="142" t="str">
        <f>IFERROR(VLOOKUP(Text(A2289,"m월 d일"),양력휴일,2,FALSE),IFERROR(VLOOKUP(Text(B2289,"m월 d일"),음력휴일,2,FALSE),IFERROR(VLOOKUP(A2289,양력지정휴일,2,FALSE), IFERROR(VLOOKUP(B2289,음력지정휴일,2,FALSE), ""))))</f>
        <v/>
      </c>
      <c r="N2289" s="128"/>
      <c r="O2289" s="128" t="str">
        <f>IFERROR(VLOOKUP(N2289,연차지정일수,2,FALSE),"")</f>
        <v/>
      </c>
      <c r="P2289" s="143"/>
      <c r="Q2289" s="2"/>
    </row>
    <row r="2290">
      <c r="A2290" s="129">
        <v>46485.0</v>
      </c>
      <c r="B2290" s="129">
        <v>46448.0</v>
      </c>
      <c r="C2290" s="128">
        <v>2027.0</v>
      </c>
      <c r="D2290" s="128">
        <v>4.0</v>
      </c>
      <c r="E2290" s="128">
        <v>1.0</v>
      </c>
      <c r="F2290" s="128">
        <v>2027.0</v>
      </c>
      <c r="G2290" s="128">
        <v>4.0</v>
      </c>
      <c r="H2290" s="128">
        <v>8.0</v>
      </c>
      <c r="I2290" s="128" t="s">
        <v>162</v>
      </c>
      <c r="J2290" s="99"/>
      <c r="K2290" s="99"/>
      <c r="L2290" s="141" t="str">
        <f>IF(J2290-K2290=0,,IFERROR(K2290-J2290-휴게시간-VLOOKUP(A2290,지정휴게시간,2,FALSE),K2290-J2290-휴게시간))</f>
        <v/>
      </c>
      <c r="M2290" s="142" t="str">
        <f>IFERROR(VLOOKUP(Text(A2290,"m월 d일"),양력휴일,2,FALSE),IFERROR(VLOOKUP(Text(B2290,"m월 d일"),음력휴일,2,FALSE),IFERROR(VLOOKUP(A2290,양력지정휴일,2,FALSE), IFERROR(VLOOKUP(B2290,음력지정휴일,2,FALSE), ""))))</f>
        <v/>
      </c>
      <c r="N2290" s="128"/>
      <c r="O2290" s="128" t="str">
        <f>IFERROR(VLOOKUP(N2290,연차지정일수,2,FALSE),"")</f>
        <v/>
      </c>
      <c r="P2290" s="143"/>
      <c r="Q2290" s="2"/>
    </row>
    <row r="2291">
      <c r="A2291" s="129">
        <v>46486.0</v>
      </c>
      <c r="B2291" s="129">
        <v>46449.0</v>
      </c>
      <c r="C2291" s="128">
        <v>2027.0</v>
      </c>
      <c r="D2291" s="128">
        <v>4.0</v>
      </c>
      <c r="E2291" s="128">
        <v>1.0</v>
      </c>
      <c r="F2291" s="128">
        <v>2027.0</v>
      </c>
      <c r="G2291" s="128">
        <v>4.0</v>
      </c>
      <c r="H2291" s="128">
        <v>9.0</v>
      </c>
      <c r="I2291" s="128" t="s">
        <v>158</v>
      </c>
      <c r="J2291" s="99"/>
      <c r="K2291" s="99"/>
      <c r="L2291" s="141" t="str">
        <f>IF(J2291-K2291=0,,IFERROR(K2291-J2291-휴게시간-VLOOKUP(A2291,지정휴게시간,2,FALSE),K2291-J2291-휴게시간))</f>
        <v/>
      </c>
      <c r="M2291" s="142" t="str">
        <f>IFERROR(VLOOKUP(Text(A2291,"m월 d일"),양력휴일,2,FALSE),IFERROR(VLOOKUP(Text(B2291,"m월 d일"),음력휴일,2,FALSE),IFERROR(VLOOKUP(A2291,양력지정휴일,2,FALSE), IFERROR(VLOOKUP(B2291,음력지정휴일,2,FALSE), ""))))</f>
        <v/>
      </c>
      <c r="N2291" s="128"/>
      <c r="O2291" s="128" t="str">
        <f>IFERROR(VLOOKUP(N2291,연차지정일수,2,FALSE),"")</f>
        <v/>
      </c>
      <c r="P2291" s="143"/>
      <c r="Q2291" s="2"/>
    </row>
    <row r="2292">
      <c r="A2292" s="129">
        <v>46487.0</v>
      </c>
      <c r="B2292" s="129">
        <v>46450.0</v>
      </c>
      <c r="C2292" s="128">
        <v>2027.0</v>
      </c>
      <c r="D2292" s="128">
        <v>4.0</v>
      </c>
      <c r="E2292" s="128">
        <v>1.0</v>
      </c>
      <c r="F2292" s="128">
        <v>2027.0</v>
      </c>
      <c r="G2292" s="128">
        <v>4.0</v>
      </c>
      <c r="H2292" s="128">
        <v>10.0</v>
      </c>
      <c r="I2292" s="128" t="s">
        <v>159</v>
      </c>
      <c r="J2292" s="99"/>
      <c r="K2292" s="99"/>
      <c r="L2292" s="141" t="str">
        <f>IF(J2292-K2292=0,,IFERROR(K2292-J2292-휴게시간-VLOOKUP(A2292,지정휴게시간,2,FALSE),K2292-J2292-휴게시간))</f>
        <v/>
      </c>
      <c r="M2292" s="142" t="str">
        <f>IFERROR(VLOOKUP(Text(A2292,"m월 d일"),양력휴일,2,FALSE),IFERROR(VLOOKUP(Text(B2292,"m월 d일"),음력휴일,2,FALSE),IFERROR(VLOOKUP(A2292,양력지정휴일,2,FALSE), IFERROR(VLOOKUP(B2292,음력지정휴일,2,FALSE), ""))))</f>
        <v/>
      </c>
      <c r="N2292" s="128"/>
      <c r="O2292" s="128" t="str">
        <f>IFERROR(VLOOKUP(N2292,연차지정일수,2,FALSE),"")</f>
        <v/>
      </c>
      <c r="P2292" s="143"/>
      <c r="Q2292" s="2"/>
    </row>
    <row r="2293">
      <c r="A2293" s="129">
        <v>46488.0</v>
      </c>
      <c r="B2293" s="129">
        <v>46451.0</v>
      </c>
      <c r="C2293" s="128">
        <v>2027.0</v>
      </c>
      <c r="D2293" s="128">
        <v>4.0</v>
      </c>
      <c r="E2293" s="128">
        <v>1.0</v>
      </c>
      <c r="F2293" s="128">
        <v>2027.0</v>
      </c>
      <c r="G2293" s="128">
        <v>4.0</v>
      </c>
      <c r="H2293" s="128">
        <v>11.0</v>
      </c>
      <c r="I2293" s="128" t="s">
        <v>156</v>
      </c>
      <c r="J2293" s="99"/>
      <c r="K2293" s="99"/>
      <c r="L2293" s="141" t="str">
        <f>IF(J2293-K2293=0,,IFERROR(K2293-J2293-휴게시간-VLOOKUP(A2293,지정휴게시간,2,FALSE),K2293-J2293-휴게시간))</f>
        <v/>
      </c>
      <c r="M2293" s="142" t="str">
        <f>IFERROR(VLOOKUP(Text(A2293,"m월 d일"),양력휴일,2,FALSE),IFERROR(VLOOKUP(Text(B2293,"m월 d일"),음력휴일,2,FALSE),IFERROR(VLOOKUP(A2293,양력지정휴일,2,FALSE), IFERROR(VLOOKUP(B2293,음력지정휴일,2,FALSE), ""))))</f>
        <v/>
      </c>
      <c r="N2293" s="128"/>
      <c r="O2293" s="128" t="str">
        <f>IFERROR(VLOOKUP(N2293,연차지정일수,2,FALSE),"")</f>
        <v/>
      </c>
      <c r="P2293" s="143"/>
      <c r="Q2293" s="2"/>
    </row>
    <row r="2294">
      <c r="A2294" s="129">
        <v>46489.0</v>
      </c>
      <c r="B2294" s="129">
        <v>46452.0</v>
      </c>
      <c r="C2294" s="128">
        <v>2027.0</v>
      </c>
      <c r="D2294" s="128">
        <v>4.0</v>
      </c>
      <c r="E2294" s="128">
        <v>2.0</v>
      </c>
      <c r="F2294" s="128">
        <v>2027.0</v>
      </c>
      <c r="G2294" s="128">
        <v>4.0</v>
      </c>
      <c r="H2294" s="128">
        <v>12.0</v>
      </c>
      <c r="I2294" s="128" t="s">
        <v>83</v>
      </c>
      <c r="J2294" s="99"/>
      <c r="K2294" s="99"/>
      <c r="L2294" s="141" t="str">
        <f>IF(J2294-K2294=0,,IFERROR(K2294-J2294-휴게시간-VLOOKUP(A2294,지정휴게시간,2,FALSE),K2294-J2294-휴게시간))</f>
        <v/>
      </c>
      <c r="M2294" s="142" t="str">
        <f>IFERROR(VLOOKUP(Text(A2294,"m월 d일"),양력휴일,2,FALSE),IFERROR(VLOOKUP(Text(B2294,"m월 d일"),음력휴일,2,FALSE),IFERROR(VLOOKUP(A2294,양력지정휴일,2,FALSE), IFERROR(VLOOKUP(B2294,음력지정휴일,2,FALSE), ""))))</f>
        <v/>
      </c>
      <c r="N2294" s="128"/>
      <c r="O2294" s="128" t="str">
        <f>IFERROR(VLOOKUP(N2294,연차지정일수,2,FALSE),"")</f>
        <v/>
      </c>
      <c r="P2294" s="143"/>
      <c r="Q2294" s="2"/>
    </row>
    <row r="2295">
      <c r="A2295" s="129">
        <v>46490.0</v>
      </c>
      <c r="B2295" s="129">
        <v>46453.0</v>
      </c>
      <c r="C2295" s="128">
        <v>2027.0</v>
      </c>
      <c r="D2295" s="128">
        <v>4.0</v>
      </c>
      <c r="E2295" s="128">
        <v>2.0</v>
      </c>
      <c r="F2295" s="128">
        <v>2027.0</v>
      </c>
      <c r="G2295" s="128">
        <v>4.0</v>
      </c>
      <c r="H2295" s="128">
        <v>13.0</v>
      </c>
      <c r="I2295" s="128" t="s">
        <v>160</v>
      </c>
      <c r="J2295" s="99"/>
      <c r="K2295" s="99"/>
      <c r="L2295" s="141" t="str">
        <f>IF(J2295-K2295=0,,IFERROR(K2295-J2295-휴게시간-VLOOKUP(A2295,지정휴게시간,2,FALSE),K2295-J2295-휴게시간))</f>
        <v/>
      </c>
      <c r="M2295" s="142" t="str">
        <f>IFERROR(VLOOKUP(Text(A2295,"m월 d일"),양력휴일,2,FALSE),IFERROR(VLOOKUP(Text(B2295,"m월 d일"),음력휴일,2,FALSE),IFERROR(VLOOKUP(A2295,양력지정휴일,2,FALSE), IFERROR(VLOOKUP(B2295,음력지정휴일,2,FALSE), ""))))</f>
        <v/>
      </c>
      <c r="N2295" s="128"/>
      <c r="O2295" s="128" t="str">
        <f>IFERROR(VLOOKUP(N2295,연차지정일수,2,FALSE),"")</f>
        <v/>
      </c>
      <c r="P2295" s="143"/>
      <c r="Q2295" s="2"/>
    </row>
    <row r="2296">
      <c r="A2296" s="129">
        <v>46491.0</v>
      </c>
      <c r="B2296" s="129">
        <v>46454.0</v>
      </c>
      <c r="C2296" s="128">
        <v>2027.0</v>
      </c>
      <c r="D2296" s="128">
        <v>4.0</v>
      </c>
      <c r="E2296" s="128">
        <v>2.0</v>
      </c>
      <c r="F2296" s="128">
        <v>2027.0</v>
      </c>
      <c r="G2296" s="128">
        <v>4.0</v>
      </c>
      <c r="H2296" s="128">
        <v>14.0</v>
      </c>
      <c r="I2296" s="128" t="s">
        <v>161</v>
      </c>
      <c r="J2296" s="99"/>
      <c r="K2296" s="99"/>
      <c r="L2296" s="141" t="str">
        <f>IF(J2296-K2296=0,,IFERROR(K2296-J2296-휴게시간-VLOOKUP(A2296,지정휴게시간,2,FALSE),K2296-J2296-휴게시간))</f>
        <v/>
      </c>
      <c r="M2296" s="142" t="str">
        <f>IFERROR(VLOOKUP(Text(A2296,"m월 d일"),양력휴일,2,FALSE),IFERROR(VLOOKUP(Text(B2296,"m월 d일"),음력휴일,2,FALSE),IFERROR(VLOOKUP(A2296,양력지정휴일,2,FALSE), IFERROR(VLOOKUP(B2296,음력지정휴일,2,FALSE), ""))))</f>
        <v/>
      </c>
      <c r="N2296" s="128"/>
      <c r="O2296" s="128" t="str">
        <f>IFERROR(VLOOKUP(N2296,연차지정일수,2,FALSE),"")</f>
        <v/>
      </c>
      <c r="P2296" s="143"/>
      <c r="Q2296" s="2"/>
    </row>
    <row r="2297">
      <c r="A2297" s="129">
        <v>46492.0</v>
      </c>
      <c r="B2297" s="129">
        <v>46455.0</v>
      </c>
      <c r="C2297" s="128">
        <v>2027.0</v>
      </c>
      <c r="D2297" s="128">
        <v>4.0</v>
      </c>
      <c r="E2297" s="128">
        <v>2.0</v>
      </c>
      <c r="F2297" s="128">
        <v>2027.0</v>
      </c>
      <c r="G2297" s="128">
        <v>4.0</v>
      </c>
      <c r="H2297" s="128">
        <v>15.0</v>
      </c>
      <c r="I2297" s="128" t="s">
        <v>162</v>
      </c>
      <c r="J2297" s="99"/>
      <c r="K2297" s="99"/>
      <c r="L2297" s="141" t="str">
        <f>IF(J2297-K2297=0,,IFERROR(K2297-J2297-휴게시간-VLOOKUP(A2297,지정휴게시간,2,FALSE),K2297-J2297-휴게시간))</f>
        <v/>
      </c>
      <c r="M2297" s="142" t="str">
        <f>IFERROR(VLOOKUP(Text(A2297,"m월 d일"),양력휴일,2,FALSE),IFERROR(VLOOKUP(Text(B2297,"m월 d일"),음력휴일,2,FALSE),IFERROR(VLOOKUP(A2297,양력지정휴일,2,FALSE), IFERROR(VLOOKUP(B2297,음력지정휴일,2,FALSE), ""))))</f>
        <v/>
      </c>
      <c r="N2297" s="128"/>
      <c r="O2297" s="128" t="str">
        <f>IFERROR(VLOOKUP(N2297,연차지정일수,2,FALSE),"")</f>
        <v/>
      </c>
      <c r="P2297" s="143"/>
      <c r="Q2297" s="2"/>
    </row>
    <row r="2298">
      <c r="A2298" s="129">
        <v>46493.0</v>
      </c>
      <c r="B2298" s="129">
        <v>46456.0</v>
      </c>
      <c r="C2298" s="128">
        <v>2027.0</v>
      </c>
      <c r="D2298" s="128">
        <v>4.0</v>
      </c>
      <c r="E2298" s="128">
        <v>2.0</v>
      </c>
      <c r="F2298" s="128">
        <v>2027.0</v>
      </c>
      <c r="G2298" s="128">
        <v>4.0</v>
      </c>
      <c r="H2298" s="128">
        <v>16.0</v>
      </c>
      <c r="I2298" s="128" t="s">
        <v>158</v>
      </c>
      <c r="J2298" s="99"/>
      <c r="K2298" s="99"/>
      <c r="L2298" s="141" t="str">
        <f>IF(J2298-K2298=0,,IFERROR(K2298-J2298-휴게시간-VLOOKUP(A2298,지정휴게시간,2,FALSE),K2298-J2298-휴게시간))</f>
        <v/>
      </c>
      <c r="M2298" s="142" t="str">
        <f>IFERROR(VLOOKUP(Text(A2298,"m월 d일"),양력휴일,2,FALSE),IFERROR(VLOOKUP(Text(B2298,"m월 d일"),음력휴일,2,FALSE),IFERROR(VLOOKUP(A2298,양력지정휴일,2,FALSE), IFERROR(VLOOKUP(B2298,음력지정휴일,2,FALSE), ""))))</f>
        <v/>
      </c>
      <c r="N2298" s="128"/>
      <c r="O2298" s="128" t="str">
        <f>IFERROR(VLOOKUP(N2298,연차지정일수,2,FALSE),"")</f>
        <v/>
      </c>
      <c r="P2298" s="143"/>
      <c r="Q2298" s="2"/>
    </row>
    <row r="2299">
      <c r="A2299" s="129">
        <v>46494.0</v>
      </c>
      <c r="B2299" s="129">
        <v>46457.0</v>
      </c>
      <c r="C2299" s="128">
        <v>2027.0</v>
      </c>
      <c r="D2299" s="128">
        <v>4.0</v>
      </c>
      <c r="E2299" s="128">
        <v>2.0</v>
      </c>
      <c r="F2299" s="128">
        <v>2027.0</v>
      </c>
      <c r="G2299" s="128">
        <v>4.0</v>
      </c>
      <c r="H2299" s="128">
        <v>17.0</v>
      </c>
      <c r="I2299" s="128" t="s">
        <v>159</v>
      </c>
      <c r="J2299" s="99"/>
      <c r="K2299" s="99"/>
      <c r="L2299" s="141" t="str">
        <f>IF(J2299-K2299=0,,IFERROR(K2299-J2299-휴게시간-VLOOKUP(A2299,지정휴게시간,2,FALSE),K2299-J2299-휴게시간))</f>
        <v/>
      </c>
      <c r="M2299" s="142" t="str">
        <f>IFERROR(VLOOKUP(Text(A2299,"m월 d일"),양력휴일,2,FALSE),IFERROR(VLOOKUP(Text(B2299,"m월 d일"),음력휴일,2,FALSE),IFERROR(VLOOKUP(A2299,양력지정휴일,2,FALSE), IFERROR(VLOOKUP(B2299,음력지정휴일,2,FALSE), ""))))</f>
        <v/>
      </c>
      <c r="N2299" s="128"/>
      <c r="O2299" s="128" t="str">
        <f>IFERROR(VLOOKUP(N2299,연차지정일수,2,FALSE),"")</f>
        <v/>
      </c>
      <c r="P2299" s="143"/>
      <c r="Q2299" s="2"/>
    </row>
    <row r="2300">
      <c r="A2300" s="129">
        <v>46495.0</v>
      </c>
      <c r="B2300" s="129">
        <v>46458.0</v>
      </c>
      <c r="C2300" s="128">
        <v>2027.0</v>
      </c>
      <c r="D2300" s="128">
        <v>4.0</v>
      </c>
      <c r="E2300" s="128">
        <v>2.0</v>
      </c>
      <c r="F2300" s="128">
        <v>2027.0</v>
      </c>
      <c r="G2300" s="128">
        <v>4.0</v>
      </c>
      <c r="H2300" s="128">
        <v>18.0</v>
      </c>
      <c r="I2300" s="128" t="s">
        <v>156</v>
      </c>
      <c r="J2300" s="99"/>
      <c r="K2300" s="99"/>
      <c r="L2300" s="141" t="str">
        <f>IF(J2300-K2300=0,,IFERROR(K2300-J2300-휴게시간-VLOOKUP(A2300,지정휴게시간,2,FALSE),K2300-J2300-휴게시간))</f>
        <v/>
      </c>
      <c r="M2300" s="142" t="str">
        <f>IFERROR(VLOOKUP(Text(A2300,"m월 d일"),양력휴일,2,FALSE),IFERROR(VLOOKUP(Text(B2300,"m월 d일"),음력휴일,2,FALSE),IFERROR(VLOOKUP(A2300,양력지정휴일,2,FALSE), IFERROR(VLOOKUP(B2300,음력지정휴일,2,FALSE), ""))))</f>
        <v/>
      </c>
      <c r="N2300" s="128"/>
      <c r="O2300" s="128" t="str">
        <f>IFERROR(VLOOKUP(N2300,연차지정일수,2,FALSE),"")</f>
        <v/>
      </c>
      <c r="P2300" s="143"/>
      <c r="Q2300" s="2"/>
    </row>
    <row r="2301">
      <c r="A2301" s="129">
        <v>46496.0</v>
      </c>
      <c r="B2301" s="129">
        <v>46459.0</v>
      </c>
      <c r="C2301" s="128">
        <v>2027.0</v>
      </c>
      <c r="D2301" s="128">
        <v>4.0</v>
      </c>
      <c r="E2301" s="128">
        <v>3.0</v>
      </c>
      <c r="F2301" s="128">
        <v>2027.0</v>
      </c>
      <c r="G2301" s="128">
        <v>4.0</v>
      </c>
      <c r="H2301" s="128">
        <v>19.0</v>
      </c>
      <c r="I2301" s="128" t="s">
        <v>83</v>
      </c>
      <c r="J2301" s="99"/>
      <c r="K2301" s="99"/>
      <c r="L2301" s="141" t="str">
        <f>IF(J2301-K2301=0,,IFERROR(K2301-J2301-휴게시간-VLOOKUP(A2301,지정휴게시간,2,FALSE),K2301-J2301-휴게시간))</f>
        <v/>
      </c>
      <c r="M2301" s="142" t="str">
        <f>IFERROR(VLOOKUP(Text(A2301,"m월 d일"),양력휴일,2,FALSE),IFERROR(VLOOKUP(Text(B2301,"m월 d일"),음력휴일,2,FALSE),IFERROR(VLOOKUP(A2301,양력지정휴일,2,FALSE), IFERROR(VLOOKUP(B2301,음력지정휴일,2,FALSE), ""))))</f>
        <v/>
      </c>
      <c r="N2301" s="128"/>
      <c r="O2301" s="128" t="str">
        <f>IFERROR(VLOOKUP(N2301,연차지정일수,2,FALSE),"")</f>
        <v/>
      </c>
      <c r="P2301" s="143"/>
      <c r="Q2301" s="2"/>
    </row>
    <row r="2302">
      <c r="A2302" s="129">
        <v>46497.0</v>
      </c>
      <c r="B2302" s="129">
        <v>46460.0</v>
      </c>
      <c r="C2302" s="128">
        <v>2027.0</v>
      </c>
      <c r="D2302" s="128">
        <v>4.0</v>
      </c>
      <c r="E2302" s="128">
        <v>3.0</v>
      </c>
      <c r="F2302" s="128">
        <v>2027.0</v>
      </c>
      <c r="G2302" s="128">
        <v>4.0</v>
      </c>
      <c r="H2302" s="128">
        <v>20.0</v>
      </c>
      <c r="I2302" s="128" t="s">
        <v>160</v>
      </c>
      <c r="J2302" s="99"/>
      <c r="K2302" s="99"/>
      <c r="L2302" s="141" t="str">
        <f>IF(J2302-K2302=0,,IFERROR(K2302-J2302-휴게시간-VLOOKUP(A2302,지정휴게시간,2,FALSE),K2302-J2302-휴게시간))</f>
        <v/>
      </c>
      <c r="M2302" s="142" t="str">
        <f>IFERROR(VLOOKUP(Text(A2302,"m월 d일"),양력휴일,2,FALSE),IFERROR(VLOOKUP(Text(B2302,"m월 d일"),음력휴일,2,FALSE),IFERROR(VLOOKUP(A2302,양력지정휴일,2,FALSE), IFERROR(VLOOKUP(B2302,음력지정휴일,2,FALSE), ""))))</f>
        <v/>
      </c>
      <c r="N2302" s="128"/>
      <c r="O2302" s="128" t="str">
        <f>IFERROR(VLOOKUP(N2302,연차지정일수,2,FALSE),"")</f>
        <v/>
      </c>
      <c r="P2302" s="143"/>
      <c r="Q2302" s="2"/>
    </row>
    <row r="2303">
      <c r="A2303" s="129">
        <v>46498.0</v>
      </c>
      <c r="B2303" s="129">
        <v>46461.0</v>
      </c>
      <c r="C2303" s="128">
        <v>2027.0</v>
      </c>
      <c r="D2303" s="128">
        <v>4.0</v>
      </c>
      <c r="E2303" s="128">
        <v>3.0</v>
      </c>
      <c r="F2303" s="128">
        <v>2027.0</v>
      </c>
      <c r="G2303" s="128">
        <v>4.0</v>
      </c>
      <c r="H2303" s="128">
        <v>21.0</v>
      </c>
      <c r="I2303" s="128" t="s">
        <v>161</v>
      </c>
      <c r="J2303" s="99"/>
      <c r="K2303" s="99"/>
      <c r="L2303" s="141" t="str">
        <f>IF(J2303-K2303=0,,IFERROR(K2303-J2303-휴게시간-VLOOKUP(A2303,지정휴게시간,2,FALSE),K2303-J2303-휴게시간))</f>
        <v/>
      </c>
      <c r="M2303" s="142" t="str">
        <f>IFERROR(VLOOKUP(Text(A2303,"m월 d일"),양력휴일,2,FALSE),IFERROR(VLOOKUP(Text(B2303,"m월 d일"),음력휴일,2,FALSE),IFERROR(VLOOKUP(A2303,양력지정휴일,2,FALSE), IFERROR(VLOOKUP(B2303,음력지정휴일,2,FALSE), ""))))</f>
        <v/>
      </c>
      <c r="N2303" s="128"/>
      <c r="O2303" s="128" t="str">
        <f>IFERROR(VLOOKUP(N2303,연차지정일수,2,FALSE),"")</f>
        <v/>
      </c>
      <c r="P2303" s="143"/>
      <c r="Q2303" s="2"/>
    </row>
    <row r="2304">
      <c r="A2304" s="129">
        <v>46499.0</v>
      </c>
      <c r="B2304" s="129">
        <v>46462.0</v>
      </c>
      <c r="C2304" s="128">
        <v>2027.0</v>
      </c>
      <c r="D2304" s="128">
        <v>4.0</v>
      </c>
      <c r="E2304" s="128">
        <v>3.0</v>
      </c>
      <c r="F2304" s="128">
        <v>2027.0</v>
      </c>
      <c r="G2304" s="128">
        <v>4.0</v>
      </c>
      <c r="H2304" s="128">
        <v>22.0</v>
      </c>
      <c r="I2304" s="128" t="s">
        <v>162</v>
      </c>
      <c r="J2304" s="99"/>
      <c r="K2304" s="99"/>
      <c r="L2304" s="141" t="str">
        <f>IF(J2304-K2304=0,,IFERROR(K2304-J2304-휴게시간-VLOOKUP(A2304,지정휴게시간,2,FALSE),K2304-J2304-휴게시간))</f>
        <v/>
      </c>
      <c r="M2304" s="142" t="str">
        <f>IFERROR(VLOOKUP(Text(A2304,"m월 d일"),양력휴일,2,FALSE),IFERROR(VLOOKUP(Text(B2304,"m월 d일"),음력휴일,2,FALSE),IFERROR(VLOOKUP(A2304,양력지정휴일,2,FALSE), IFERROR(VLOOKUP(B2304,음력지정휴일,2,FALSE), ""))))</f>
        <v/>
      </c>
      <c r="N2304" s="128"/>
      <c r="O2304" s="128" t="str">
        <f>IFERROR(VLOOKUP(N2304,연차지정일수,2,FALSE),"")</f>
        <v/>
      </c>
      <c r="P2304" s="143"/>
      <c r="Q2304" s="2"/>
    </row>
    <row r="2305">
      <c r="A2305" s="129">
        <v>46500.0</v>
      </c>
      <c r="B2305" s="129">
        <v>46463.0</v>
      </c>
      <c r="C2305" s="128">
        <v>2027.0</v>
      </c>
      <c r="D2305" s="128">
        <v>4.0</v>
      </c>
      <c r="E2305" s="128">
        <v>3.0</v>
      </c>
      <c r="F2305" s="128">
        <v>2027.0</v>
      </c>
      <c r="G2305" s="128">
        <v>4.0</v>
      </c>
      <c r="H2305" s="128">
        <v>23.0</v>
      </c>
      <c r="I2305" s="128" t="s">
        <v>158</v>
      </c>
      <c r="J2305" s="99"/>
      <c r="K2305" s="99"/>
      <c r="L2305" s="141" t="str">
        <f>IF(J2305-K2305=0,,IFERROR(K2305-J2305-휴게시간-VLOOKUP(A2305,지정휴게시간,2,FALSE),K2305-J2305-휴게시간))</f>
        <v/>
      </c>
      <c r="M2305" s="142" t="str">
        <f>IFERROR(VLOOKUP(Text(A2305,"m월 d일"),양력휴일,2,FALSE),IFERROR(VLOOKUP(Text(B2305,"m월 d일"),음력휴일,2,FALSE),IFERROR(VLOOKUP(A2305,양력지정휴일,2,FALSE), IFERROR(VLOOKUP(B2305,음력지정휴일,2,FALSE), ""))))</f>
        <v/>
      </c>
      <c r="N2305" s="128"/>
      <c r="O2305" s="128" t="str">
        <f>IFERROR(VLOOKUP(N2305,연차지정일수,2,FALSE),"")</f>
        <v/>
      </c>
      <c r="P2305" s="143"/>
      <c r="Q2305" s="2"/>
    </row>
    <row r="2306">
      <c r="A2306" s="129">
        <v>46501.0</v>
      </c>
      <c r="B2306" s="129">
        <v>46464.0</v>
      </c>
      <c r="C2306" s="128">
        <v>2027.0</v>
      </c>
      <c r="D2306" s="128">
        <v>4.0</v>
      </c>
      <c r="E2306" s="128">
        <v>3.0</v>
      </c>
      <c r="F2306" s="128">
        <v>2027.0</v>
      </c>
      <c r="G2306" s="128">
        <v>4.0</v>
      </c>
      <c r="H2306" s="128">
        <v>24.0</v>
      </c>
      <c r="I2306" s="128" t="s">
        <v>159</v>
      </c>
      <c r="J2306" s="99"/>
      <c r="K2306" s="99"/>
      <c r="L2306" s="141" t="str">
        <f>IF(J2306-K2306=0,,IFERROR(K2306-J2306-휴게시간-VLOOKUP(A2306,지정휴게시간,2,FALSE),K2306-J2306-휴게시간))</f>
        <v/>
      </c>
      <c r="M2306" s="142" t="str">
        <f>IFERROR(VLOOKUP(Text(A2306,"m월 d일"),양력휴일,2,FALSE),IFERROR(VLOOKUP(Text(B2306,"m월 d일"),음력휴일,2,FALSE),IFERROR(VLOOKUP(A2306,양력지정휴일,2,FALSE), IFERROR(VLOOKUP(B2306,음력지정휴일,2,FALSE), ""))))</f>
        <v/>
      </c>
      <c r="N2306" s="128"/>
      <c r="O2306" s="128" t="str">
        <f>IFERROR(VLOOKUP(N2306,연차지정일수,2,FALSE),"")</f>
        <v/>
      </c>
      <c r="P2306" s="143"/>
      <c r="Q2306" s="2"/>
    </row>
    <row r="2307">
      <c r="A2307" s="129">
        <v>46502.0</v>
      </c>
      <c r="B2307" s="129">
        <v>46465.0</v>
      </c>
      <c r="C2307" s="128">
        <v>2027.0</v>
      </c>
      <c r="D2307" s="128">
        <v>4.0</v>
      </c>
      <c r="E2307" s="128">
        <v>3.0</v>
      </c>
      <c r="F2307" s="128">
        <v>2027.0</v>
      </c>
      <c r="G2307" s="128">
        <v>4.0</v>
      </c>
      <c r="H2307" s="128">
        <v>25.0</v>
      </c>
      <c r="I2307" s="128" t="s">
        <v>156</v>
      </c>
      <c r="J2307" s="99"/>
      <c r="K2307" s="99"/>
      <c r="L2307" s="141" t="str">
        <f>IF(J2307-K2307=0,,IFERROR(K2307-J2307-휴게시간-VLOOKUP(A2307,지정휴게시간,2,FALSE),K2307-J2307-휴게시간))</f>
        <v/>
      </c>
      <c r="M2307" s="142" t="str">
        <f>IFERROR(VLOOKUP(Text(A2307,"m월 d일"),양력휴일,2,FALSE),IFERROR(VLOOKUP(Text(B2307,"m월 d일"),음력휴일,2,FALSE),IFERROR(VLOOKUP(A2307,양력지정휴일,2,FALSE), IFERROR(VLOOKUP(B2307,음력지정휴일,2,FALSE), ""))))</f>
        <v/>
      </c>
      <c r="N2307" s="128"/>
      <c r="O2307" s="128" t="str">
        <f>IFERROR(VLOOKUP(N2307,연차지정일수,2,FALSE),"")</f>
        <v/>
      </c>
      <c r="P2307" s="143"/>
      <c r="Q2307" s="2"/>
    </row>
    <row r="2308">
      <c r="A2308" s="129">
        <v>46503.0</v>
      </c>
      <c r="B2308" s="129">
        <v>46466.0</v>
      </c>
      <c r="C2308" s="128">
        <v>2027.0</v>
      </c>
      <c r="D2308" s="128">
        <v>4.0</v>
      </c>
      <c r="E2308" s="128">
        <v>4.0</v>
      </c>
      <c r="F2308" s="128">
        <v>2027.0</v>
      </c>
      <c r="G2308" s="128">
        <v>4.0</v>
      </c>
      <c r="H2308" s="128">
        <v>26.0</v>
      </c>
      <c r="I2308" s="128" t="s">
        <v>83</v>
      </c>
      <c r="J2308" s="99"/>
      <c r="K2308" s="99"/>
      <c r="L2308" s="141" t="str">
        <f>IF(J2308-K2308=0,,IFERROR(K2308-J2308-휴게시간-VLOOKUP(A2308,지정휴게시간,2,FALSE),K2308-J2308-휴게시간))</f>
        <v/>
      </c>
      <c r="M2308" s="142" t="str">
        <f>IFERROR(VLOOKUP(Text(A2308,"m월 d일"),양력휴일,2,FALSE),IFERROR(VLOOKUP(Text(B2308,"m월 d일"),음력휴일,2,FALSE),IFERROR(VLOOKUP(A2308,양력지정휴일,2,FALSE), IFERROR(VLOOKUP(B2308,음력지정휴일,2,FALSE), ""))))</f>
        <v/>
      </c>
      <c r="N2308" s="128"/>
      <c r="O2308" s="128" t="str">
        <f>IFERROR(VLOOKUP(N2308,연차지정일수,2,FALSE),"")</f>
        <v/>
      </c>
      <c r="P2308" s="143"/>
      <c r="Q2308" s="2"/>
    </row>
    <row r="2309">
      <c r="A2309" s="129">
        <v>46504.0</v>
      </c>
      <c r="B2309" s="129">
        <v>46467.0</v>
      </c>
      <c r="C2309" s="128">
        <v>2027.0</v>
      </c>
      <c r="D2309" s="128">
        <v>4.0</v>
      </c>
      <c r="E2309" s="128">
        <v>4.0</v>
      </c>
      <c r="F2309" s="128">
        <v>2027.0</v>
      </c>
      <c r="G2309" s="128">
        <v>4.0</v>
      </c>
      <c r="H2309" s="128">
        <v>27.0</v>
      </c>
      <c r="I2309" s="128" t="s">
        <v>160</v>
      </c>
      <c r="J2309" s="99"/>
      <c r="K2309" s="99"/>
      <c r="L2309" s="141" t="str">
        <f>IF(J2309-K2309=0,,IFERROR(K2309-J2309-휴게시간-VLOOKUP(A2309,지정휴게시간,2,FALSE),K2309-J2309-휴게시간))</f>
        <v/>
      </c>
      <c r="M2309" s="142" t="str">
        <f>IFERROR(VLOOKUP(Text(A2309,"m월 d일"),양력휴일,2,FALSE),IFERROR(VLOOKUP(Text(B2309,"m월 d일"),음력휴일,2,FALSE),IFERROR(VLOOKUP(A2309,양력지정휴일,2,FALSE), IFERROR(VLOOKUP(B2309,음력지정휴일,2,FALSE), ""))))</f>
        <v/>
      </c>
      <c r="N2309" s="128"/>
      <c r="O2309" s="128" t="str">
        <f>IFERROR(VLOOKUP(N2309,연차지정일수,2,FALSE),"")</f>
        <v/>
      </c>
      <c r="P2309" s="143"/>
      <c r="Q2309" s="2"/>
    </row>
    <row r="2310">
      <c r="A2310" s="129">
        <v>46505.0</v>
      </c>
      <c r="B2310" s="129">
        <v>46468.0</v>
      </c>
      <c r="C2310" s="128">
        <v>2027.0</v>
      </c>
      <c r="D2310" s="128">
        <v>4.0</v>
      </c>
      <c r="E2310" s="128">
        <v>4.0</v>
      </c>
      <c r="F2310" s="128">
        <v>2027.0</v>
      </c>
      <c r="G2310" s="128">
        <v>4.0</v>
      </c>
      <c r="H2310" s="128">
        <v>28.0</v>
      </c>
      <c r="I2310" s="128" t="s">
        <v>161</v>
      </c>
      <c r="J2310" s="99"/>
      <c r="K2310" s="99"/>
      <c r="L2310" s="141" t="str">
        <f>IF(J2310-K2310=0,,IFERROR(K2310-J2310-휴게시간-VLOOKUP(A2310,지정휴게시간,2,FALSE),K2310-J2310-휴게시간))</f>
        <v/>
      </c>
      <c r="M2310" s="142" t="str">
        <f>IFERROR(VLOOKUP(Text(A2310,"m월 d일"),양력휴일,2,FALSE),IFERROR(VLOOKUP(Text(B2310,"m월 d일"),음력휴일,2,FALSE),IFERROR(VLOOKUP(A2310,양력지정휴일,2,FALSE), IFERROR(VLOOKUP(B2310,음력지정휴일,2,FALSE), ""))))</f>
        <v/>
      </c>
      <c r="N2310" s="128"/>
      <c r="O2310" s="128" t="str">
        <f>IFERROR(VLOOKUP(N2310,연차지정일수,2,FALSE),"")</f>
        <v/>
      </c>
      <c r="P2310" s="143"/>
      <c r="Q2310" s="2"/>
    </row>
    <row r="2311">
      <c r="A2311" s="129">
        <v>46506.0</v>
      </c>
      <c r="B2311" s="129">
        <v>46469.0</v>
      </c>
      <c r="C2311" s="128">
        <v>2027.0</v>
      </c>
      <c r="D2311" s="128">
        <v>4.0</v>
      </c>
      <c r="E2311" s="128">
        <v>4.0</v>
      </c>
      <c r="F2311" s="128">
        <v>2027.0</v>
      </c>
      <c r="G2311" s="128">
        <v>4.0</v>
      </c>
      <c r="H2311" s="128">
        <v>29.0</v>
      </c>
      <c r="I2311" s="128" t="s">
        <v>162</v>
      </c>
      <c r="J2311" s="99"/>
      <c r="K2311" s="99"/>
      <c r="L2311" s="141" t="str">
        <f>IF(J2311-K2311=0,,IFERROR(K2311-J2311-휴게시간-VLOOKUP(A2311,지정휴게시간,2,FALSE),K2311-J2311-휴게시간))</f>
        <v/>
      </c>
      <c r="M2311" s="142" t="str">
        <f>IFERROR(VLOOKUP(Text(A2311,"m월 d일"),양력휴일,2,FALSE),IFERROR(VLOOKUP(Text(B2311,"m월 d일"),음력휴일,2,FALSE),IFERROR(VLOOKUP(A2311,양력지정휴일,2,FALSE), IFERROR(VLOOKUP(B2311,음력지정휴일,2,FALSE), ""))))</f>
        <v/>
      </c>
      <c r="N2311" s="128"/>
      <c r="O2311" s="128" t="str">
        <f>IFERROR(VLOOKUP(N2311,연차지정일수,2,FALSE),"")</f>
        <v/>
      </c>
      <c r="P2311" s="143"/>
      <c r="Q2311" s="2"/>
    </row>
    <row r="2312">
      <c r="A2312" s="129">
        <v>46507.0</v>
      </c>
      <c r="B2312" s="129">
        <v>46470.0</v>
      </c>
      <c r="C2312" s="128">
        <v>2027.0</v>
      </c>
      <c r="D2312" s="128">
        <v>4.0</v>
      </c>
      <c r="E2312" s="128">
        <v>4.0</v>
      </c>
      <c r="F2312" s="128">
        <v>2027.0</v>
      </c>
      <c r="G2312" s="128">
        <v>4.0</v>
      </c>
      <c r="H2312" s="128">
        <v>30.0</v>
      </c>
      <c r="I2312" s="128" t="s">
        <v>158</v>
      </c>
      <c r="J2312" s="99"/>
      <c r="K2312" s="99"/>
      <c r="L2312" s="141" t="str">
        <f>IF(J2312-K2312=0,,IFERROR(K2312-J2312-휴게시간-VLOOKUP(A2312,지정휴게시간,2,FALSE),K2312-J2312-휴게시간))</f>
        <v/>
      </c>
      <c r="M2312" s="142" t="str">
        <f>IFERROR(VLOOKUP(Text(A2312,"m월 d일"),양력휴일,2,FALSE),IFERROR(VLOOKUP(Text(B2312,"m월 d일"),음력휴일,2,FALSE),IFERROR(VLOOKUP(A2312,양력지정휴일,2,FALSE), IFERROR(VLOOKUP(B2312,음력지정휴일,2,FALSE), ""))))</f>
        <v/>
      </c>
      <c r="N2312" s="128"/>
      <c r="O2312" s="128" t="str">
        <f>IFERROR(VLOOKUP(N2312,연차지정일수,2,FALSE),"")</f>
        <v/>
      </c>
      <c r="P2312" s="143"/>
      <c r="Q2312" s="2"/>
    </row>
    <row r="2313">
      <c r="A2313" s="129">
        <v>46508.0</v>
      </c>
      <c r="B2313" s="129">
        <v>46471.0</v>
      </c>
      <c r="C2313" s="128">
        <v>2027.0</v>
      </c>
      <c r="D2313" s="128">
        <v>4.0</v>
      </c>
      <c r="E2313" s="128">
        <v>4.0</v>
      </c>
      <c r="F2313" s="128">
        <v>2027.0</v>
      </c>
      <c r="G2313" s="128">
        <v>5.0</v>
      </c>
      <c r="H2313" s="128">
        <v>1.0</v>
      </c>
      <c r="I2313" s="128" t="s">
        <v>159</v>
      </c>
      <c r="J2313" s="99"/>
      <c r="K2313" s="99"/>
      <c r="L2313" s="141" t="str">
        <f>IF(J2313-K2313=0,,IFERROR(K2313-J2313-휴게시간-VLOOKUP(A2313,지정휴게시간,2,FALSE),K2313-J2313-휴게시간))</f>
        <v/>
      </c>
      <c r="M2313" s="142" t="str">
        <f>IFERROR(VLOOKUP(Text(A2313,"m월 d일"),양력휴일,2,FALSE),IFERROR(VLOOKUP(Text(B2313,"m월 d일"),음력휴일,2,FALSE),IFERROR(VLOOKUP(A2313,양력지정휴일,2,FALSE), IFERROR(VLOOKUP(B2313,음력지정휴일,2,FALSE), ""))))</f>
        <v>근로자의 날</v>
      </c>
      <c r="N2313" s="128"/>
      <c r="O2313" s="128" t="str">
        <f>IFERROR(VLOOKUP(N2313,연차지정일수,2,FALSE),"")</f>
        <v/>
      </c>
      <c r="P2313" s="143"/>
      <c r="Q2313" s="2"/>
    </row>
    <row r="2314">
      <c r="A2314" s="129">
        <v>46509.0</v>
      </c>
      <c r="B2314" s="129">
        <v>46472.0</v>
      </c>
      <c r="C2314" s="128">
        <v>2027.0</v>
      </c>
      <c r="D2314" s="128">
        <v>4.0</v>
      </c>
      <c r="E2314" s="128">
        <v>4.0</v>
      </c>
      <c r="F2314" s="128">
        <v>2027.0</v>
      </c>
      <c r="G2314" s="128">
        <v>5.0</v>
      </c>
      <c r="H2314" s="128">
        <v>2.0</v>
      </c>
      <c r="I2314" s="128" t="s">
        <v>156</v>
      </c>
      <c r="J2314" s="99"/>
      <c r="K2314" s="99"/>
      <c r="L2314" s="141" t="str">
        <f>IF(J2314-K2314=0,,IFERROR(K2314-J2314-휴게시간-VLOOKUP(A2314,지정휴게시간,2,FALSE),K2314-J2314-휴게시간))</f>
        <v/>
      </c>
      <c r="M2314" s="142" t="str">
        <f>IFERROR(VLOOKUP(Text(A2314,"m월 d일"),양력휴일,2,FALSE),IFERROR(VLOOKUP(Text(B2314,"m월 d일"),음력휴일,2,FALSE),IFERROR(VLOOKUP(A2314,양력지정휴일,2,FALSE), IFERROR(VLOOKUP(B2314,음력지정휴일,2,FALSE), ""))))</f>
        <v/>
      </c>
      <c r="N2314" s="128"/>
      <c r="O2314" s="128" t="str">
        <f>IFERROR(VLOOKUP(N2314,연차지정일수,2,FALSE),"")</f>
        <v/>
      </c>
      <c r="P2314" s="143"/>
      <c r="Q2314" s="2"/>
    </row>
    <row r="2315">
      <c r="A2315" s="129">
        <v>46510.0</v>
      </c>
      <c r="B2315" s="129">
        <v>46473.0</v>
      </c>
      <c r="C2315" s="128">
        <v>2027.0</v>
      </c>
      <c r="D2315" s="128">
        <v>5.0</v>
      </c>
      <c r="E2315" s="128">
        <v>1.0</v>
      </c>
      <c r="F2315" s="128">
        <v>2027.0</v>
      </c>
      <c r="G2315" s="128">
        <v>5.0</v>
      </c>
      <c r="H2315" s="128">
        <v>3.0</v>
      </c>
      <c r="I2315" s="128" t="s">
        <v>83</v>
      </c>
      <c r="J2315" s="99"/>
      <c r="K2315" s="99"/>
      <c r="L2315" s="141" t="str">
        <f>IF(J2315-K2315=0,,IFERROR(K2315-J2315-휴게시간-VLOOKUP(A2315,지정휴게시간,2,FALSE),K2315-J2315-휴게시간))</f>
        <v/>
      </c>
      <c r="M2315" s="142" t="str">
        <f>IFERROR(VLOOKUP(Text(A2315,"m월 d일"),양력휴일,2,FALSE),IFERROR(VLOOKUP(Text(B2315,"m월 d일"),음력휴일,2,FALSE),IFERROR(VLOOKUP(A2315,양력지정휴일,2,FALSE), IFERROR(VLOOKUP(B2315,음력지정휴일,2,FALSE), ""))))</f>
        <v/>
      </c>
      <c r="N2315" s="128"/>
      <c r="O2315" s="128" t="str">
        <f>IFERROR(VLOOKUP(N2315,연차지정일수,2,FALSE),"")</f>
        <v/>
      </c>
      <c r="P2315" s="143"/>
      <c r="Q2315" s="2"/>
    </row>
    <row r="2316">
      <c r="A2316" s="129">
        <v>46511.0</v>
      </c>
      <c r="B2316" s="129">
        <v>46474.0</v>
      </c>
      <c r="C2316" s="128">
        <v>2027.0</v>
      </c>
      <c r="D2316" s="128">
        <v>5.0</v>
      </c>
      <c r="E2316" s="128">
        <v>1.0</v>
      </c>
      <c r="F2316" s="128">
        <v>2027.0</v>
      </c>
      <c r="G2316" s="128">
        <v>5.0</v>
      </c>
      <c r="H2316" s="128">
        <v>4.0</v>
      </c>
      <c r="I2316" s="128" t="s">
        <v>160</v>
      </c>
      <c r="J2316" s="99"/>
      <c r="K2316" s="99"/>
      <c r="L2316" s="141" t="str">
        <f>IF(J2316-K2316=0,,IFERROR(K2316-J2316-휴게시간-VLOOKUP(A2316,지정휴게시간,2,FALSE),K2316-J2316-휴게시간))</f>
        <v/>
      </c>
      <c r="M2316" s="142" t="str">
        <f>IFERROR(VLOOKUP(Text(A2316,"m월 d일"),양력휴일,2,FALSE),IFERROR(VLOOKUP(Text(B2316,"m월 d일"),음력휴일,2,FALSE),IFERROR(VLOOKUP(A2316,양력지정휴일,2,FALSE), IFERROR(VLOOKUP(B2316,음력지정휴일,2,FALSE), ""))))</f>
        <v/>
      </c>
      <c r="N2316" s="128"/>
      <c r="O2316" s="128" t="str">
        <f>IFERROR(VLOOKUP(N2316,연차지정일수,2,FALSE),"")</f>
        <v/>
      </c>
      <c r="P2316" s="143"/>
      <c r="Q2316" s="2"/>
    </row>
    <row r="2317">
      <c r="A2317" s="129">
        <v>46512.0</v>
      </c>
      <c r="B2317" s="129">
        <v>46475.0</v>
      </c>
      <c r="C2317" s="128">
        <v>2027.0</v>
      </c>
      <c r="D2317" s="128">
        <v>5.0</v>
      </c>
      <c r="E2317" s="128">
        <v>1.0</v>
      </c>
      <c r="F2317" s="128">
        <v>2027.0</v>
      </c>
      <c r="G2317" s="128">
        <v>5.0</v>
      </c>
      <c r="H2317" s="128">
        <v>5.0</v>
      </c>
      <c r="I2317" s="128" t="s">
        <v>161</v>
      </c>
      <c r="J2317" s="99"/>
      <c r="K2317" s="99"/>
      <c r="L2317" s="141" t="str">
        <f>IF(J2317-K2317=0,,IFERROR(K2317-J2317-휴게시간-VLOOKUP(A2317,지정휴게시간,2,FALSE),K2317-J2317-휴게시간))</f>
        <v/>
      </c>
      <c r="M2317" s="142" t="str">
        <f>IFERROR(VLOOKUP(Text(A2317,"m월 d일"),양력휴일,2,FALSE),IFERROR(VLOOKUP(Text(B2317,"m월 d일"),음력휴일,2,FALSE),IFERROR(VLOOKUP(A2317,양력지정휴일,2,FALSE), IFERROR(VLOOKUP(B2317,음력지정휴일,2,FALSE), ""))))</f>
        <v>어린이날</v>
      </c>
      <c r="N2317" s="128"/>
      <c r="O2317" s="128" t="str">
        <f>IFERROR(VLOOKUP(N2317,연차지정일수,2,FALSE),"")</f>
        <v/>
      </c>
      <c r="P2317" s="143"/>
      <c r="Q2317" s="2"/>
    </row>
    <row r="2318">
      <c r="A2318" s="129">
        <v>46513.0</v>
      </c>
      <c r="B2318" s="129">
        <v>46478.0</v>
      </c>
      <c r="C2318" s="128">
        <v>2027.0</v>
      </c>
      <c r="D2318" s="128">
        <v>5.0</v>
      </c>
      <c r="E2318" s="128">
        <v>1.0</v>
      </c>
      <c r="F2318" s="128">
        <v>2027.0</v>
      </c>
      <c r="G2318" s="128">
        <v>5.0</v>
      </c>
      <c r="H2318" s="128">
        <v>6.0</v>
      </c>
      <c r="I2318" s="128" t="s">
        <v>162</v>
      </c>
      <c r="J2318" s="99"/>
      <c r="K2318" s="99"/>
      <c r="L2318" s="141" t="str">
        <f>IF(J2318-K2318=0,,IFERROR(K2318-J2318-휴게시간-VLOOKUP(A2318,지정휴게시간,2,FALSE),K2318-J2318-휴게시간))</f>
        <v/>
      </c>
      <c r="M2318" s="142" t="str">
        <f>IFERROR(VLOOKUP(Text(A2318,"m월 d일"),양력휴일,2,FALSE),IFERROR(VLOOKUP(Text(B2318,"m월 d일"),음력휴일,2,FALSE),IFERROR(VLOOKUP(A2318,양력지정휴일,2,FALSE), IFERROR(VLOOKUP(B2318,음력지정휴일,2,FALSE), ""))))</f>
        <v/>
      </c>
      <c r="N2318" s="128"/>
      <c r="O2318" s="128" t="str">
        <f>IFERROR(VLOOKUP(N2318,연차지정일수,2,FALSE),"")</f>
        <v/>
      </c>
      <c r="P2318" s="143"/>
      <c r="Q2318" s="2"/>
    </row>
    <row r="2319">
      <c r="A2319" s="129">
        <v>46514.0</v>
      </c>
      <c r="B2319" s="129">
        <v>46479.0</v>
      </c>
      <c r="C2319" s="128">
        <v>2027.0</v>
      </c>
      <c r="D2319" s="128">
        <v>5.0</v>
      </c>
      <c r="E2319" s="128">
        <v>1.0</v>
      </c>
      <c r="F2319" s="128">
        <v>2027.0</v>
      </c>
      <c r="G2319" s="128">
        <v>5.0</v>
      </c>
      <c r="H2319" s="128">
        <v>7.0</v>
      </c>
      <c r="I2319" s="128" t="s">
        <v>158</v>
      </c>
      <c r="J2319" s="99"/>
      <c r="K2319" s="99"/>
      <c r="L2319" s="141" t="str">
        <f>IF(J2319-K2319=0,,IFERROR(K2319-J2319-휴게시간-VLOOKUP(A2319,지정휴게시간,2,FALSE),K2319-J2319-휴게시간))</f>
        <v/>
      </c>
      <c r="M2319" s="142" t="str">
        <f>IFERROR(VLOOKUP(Text(A2319,"m월 d일"),양력휴일,2,FALSE),IFERROR(VLOOKUP(Text(B2319,"m월 d일"),음력휴일,2,FALSE),IFERROR(VLOOKUP(A2319,양력지정휴일,2,FALSE), IFERROR(VLOOKUP(B2319,음력지정휴일,2,FALSE), ""))))</f>
        <v/>
      </c>
      <c r="N2319" s="128"/>
      <c r="O2319" s="128" t="str">
        <f>IFERROR(VLOOKUP(N2319,연차지정일수,2,FALSE),"")</f>
        <v/>
      </c>
      <c r="P2319" s="143"/>
      <c r="Q2319" s="2"/>
    </row>
    <row r="2320">
      <c r="A2320" s="129">
        <v>46515.0</v>
      </c>
      <c r="B2320" s="129">
        <v>46480.0</v>
      </c>
      <c r="C2320" s="128">
        <v>2027.0</v>
      </c>
      <c r="D2320" s="128">
        <v>5.0</v>
      </c>
      <c r="E2320" s="128">
        <v>1.0</v>
      </c>
      <c r="F2320" s="128">
        <v>2027.0</v>
      </c>
      <c r="G2320" s="128">
        <v>5.0</v>
      </c>
      <c r="H2320" s="128">
        <v>8.0</v>
      </c>
      <c r="I2320" s="128" t="s">
        <v>159</v>
      </c>
      <c r="J2320" s="99"/>
      <c r="K2320" s="99"/>
      <c r="L2320" s="141" t="str">
        <f>IF(J2320-K2320=0,,IFERROR(K2320-J2320-휴게시간-VLOOKUP(A2320,지정휴게시간,2,FALSE),K2320-J2320-휴게시간))</f>
        <v/>
      </c>
      <c r="M2320" s="142" t="str">
        <f>IFERROR(VLOOKUP(Text(A2320,"m월 d일"),양력휴일,2,FALSE),IFERROR(VLOOKUP(Text(B2320,"m월 d일"),음력휴일,2,FALSE),IFERROR(VLOOKUP(A2320,양력지정휴일,2,FALSE), IFERROR(VLOOKUP(B2320,음력지정휴일,2,FALSE), ""))))</f>
        <v/>
      </c>
      <c r="N2320" s="128"/>
      <c r="O2320" s="128" t="str">
        <f>IFERROR(VLOOKUP(N2320,연차지정일수,2,FALSE),"")</f>
        <v/>
      </c>
      <c r="P2320" s="143"/>
      <c r="Q2320" s="2"/>
    </row>
    <row r="2321">
      <c r="A2321" s="129">
        <v>46516.0</v>
      </c>
      <c r="B2321" s="129">
        <v>46481.0</v>
      </c>
      <c r="C2321" s="128">
        <v>2027.0</v>
      </c>
      <c r="D2321" s="128">
        <v>5.0</v>
      </c>
      <c r="E2321" s="128">
        <v>1.0</v>
      </c>
      <c r="F2321" s="128">
        <v>2027.0</v>
      </c>
      <c r="G2321" s="128">
        <v>5.0</v>
      </c>
      <c r="H2321" s="128">
        <v>9.0</v>
      </c>
      <c r="I2321" s="128" t="s">
        <v>156</v>
      </c>
      <c r="J2321" s="99"/>
      <c r="K2321" s="99"/>
      <c r="L2321" s="141" t="str">
        <f>IF(J2321-K2321=0,,IFERROR(K2321-J2321-휴게시간-VLOOKUP(A2321,지정휴게시간,2,FALSE),K2321-J2321-휴게시간))</f>
        <v/>
      </c>
      <c r="M2321" s="142" t="str">
        <f>IFERROR(VLOOKUP(Text(A2321,"m월 d일"),양력휴일,2,FALSE),IFERROR(VLOOKUP(Text(B2321,"m월 d일"),음력휴일,2,FALSE),IFERROR(VLOOKUP(A2321,양력지정휴일,2,FALSE), IFERROR(VLOOKUP(B2321,음력지정휴일,2,FALSE), ""))))</f>
        <v/>
      </c>
      <c r="N2321" s="128"/>
      <c r="O2321" s="128" t="str">
        <f>IFERROR(VLOOKUP(N2321,연차지정일수,2,FALSE),"")</f>
        <v/>
      </c>
      <c r="P2321" s="143"/>
      <c r="Q2321" s="2"/>
    </row>
    <row r="2322">
      <c r="A2322" s="129">
        <v>46517.0</v>
      </c>
      <c r="B2322" s="129">
        <v>46482.0</v>
      </c>
      <c r="C2322" s="128">
        <v>2027.0</v>
      </c>
      <c r="D2322" s="128">
        <v>5.0</v>
      </c>
      <c r="E2322" s="128">
        <v>2.0</v>
      </c>
      <c r="F2322" s="128">
        <v>2027.0</v>
      </c>
      <c r="G2322" s="128">
        <v>5.0</v>
      </c>
      <c r="H2322" s="128">
        <v>10.0</v>
      </c>
      <c r="I2322" s="128" t="s">
        <v>83</v>
      </c>
      <c r="J2322" s="99"/>
      <c r="K2322" s="99"/>
      <c r="L2322" s="141" t="str">
        <f>IF(J2322-K2322=0,,IFERROR(K2322-J2322-휴게시간-VLOOKUP(A2322,지정휴게시간,2,FALSE),K2322-J2322-휴게시간))</f>
        <v/>
      </c>
      <c r="M2322" s="142" t="str">
        <f>IFERROR(VLOOKUP(Text(A2322,"m월 d일"),양력휴일,2,FALSE),IFERROR(VLOOKUP(Text(B2322,"m월 d일"),음력휴일,2,FALSE),IFERROR(VLOOKUP(A2322,양력지정휴일,2,FALSE), IFERROR(VLOOKUP(B2322,음력지정휴일,2,FALSE), ""))))</f>
        <v/>
      </c>
      <c r="N2322" s="128"/>
      <c r="O2322" s="128" t="str">
        <f>IFERROR(VLOOKUP(N2322,연차지정일수,2,FALSE),"")</f>
        <v/>
      </c>
      <c r="P2322" s="143"/>
      <c r="Q2322" s="2"/>
    </row>
    <row r="2323">
      <c r="A2323" s="129">
        <v>46518.0</v>
      </c>
      <c r="B2323" s="129">
        <v>46483.0</v>
      </c>
      <c r="C2323" s="128">
        <v>2027.0</v>
      </c>
      <c r="D2323" s="128">
        <v>5.0</v>
      </c>
      <c r="E2323" s="128">
        <v>2.0</v>
      </c>
      <c r="F2323" s="128">
        <v>2027.0</v>
      </c>
      <c r="G2323" s="128">
        <v>5.0</v>
      </c>
      <c r="H2323" s="128">
        <v>11.0</v>
      </c>
      <c r="I2323" s="128" t="s">
        <v>160</v>
      </c>
      <c r="J2323" s="99"/>
      <c r="K2323" s="99"/>
      <c r="L2323" s="141" t="str">
        <f>IF(J2323-K2323=0,,IFERROR(K2323-J2323-휴게시간-VLOOKUP(A2323,지정휴게시간,2,FALSE),K2323-J2323-휴게시간))</f>
        <v/>
      </c>
      <c r="M2323" s="142" t="str">
        <f>IFERROR(VLOOKUP(Text(A2323,"m월 d일"),양력휴일,2,FALSE),IFERROR(VLOOKUP(Text(B2323,"m월 d일"),음력휴일,2,FALSE),IFERROR(VLOOKUP(A2323,양력지정휴일,2,FALSE), IFERROR(VLOOKUP(B2323,음력지정휴일,2,FALSE), ""))))</f>
        <v/>
      </c>
      <c r="N2323" s="128"/>
      <c r="O2323" s="128" t="str">
        <f>IFERROR(VLOOKUP(N2323,연차지정일수,2,FALSE),"")</f>
        <v/>
      </c>
      <c r="P2323" s="143"/>
      <c r="Q2323" s="2"/>
    </row>
    <row r="2324">
      <c r="A2324" s="129">
        <v>46519.0</v>
      </c>
      <c r="B2324" s="129">
        <v>46484.0</v>
      </c>
      <c r="C2324" s="128">
        <v>2027.0</v>
      </c>
      <c r="D2324" s="128">
        <v>5.0</v>
      </c>
      <c r="E2324" s="128">
        <v>2.0</v>
      </c>
      <c r="F2324" s="128">
        <v>2027.0</v>
      </c>
      <c r="G2324" s="128">
        <v>5.0</v>
      </c>
      <c r="H2324" s="128">
        <v>12.0</v>
      </c>
      <c r="I2324" s="128" t="s">
        <v>161</v>
      </c>
      <c r="J2324" s="99"/>
      <c r="K2324" s="99"/>
      <c r="L2324" s="141" t="str">
        <f>IF(J2324-K2324=0,,IFERROR(K2324-J2324-휴게시간-VLOOKUP(A2324,지정휴게시간,2,FALSE),K2324-J2324-휴게시간))</f>
        <v/>
      </c>
      <c r="M2324" s="142" t="str">
        <f>IFERROR(VLOOKUP(Text(A2324,"m월 d일"),양력휴일,2,FALSE),IFERROR(VLOOKUP(Text(B2324,"m월 d일"),음력휴일,2,FALSE),IFERROR(VLOOKUP(A2324,양력지정휴일,2,FALSE), IFERROR(VLOOKUP(B2324,음력지정휴일,2,FALSE), ""))))</f>
        <v/>
      </c>
      <c r="N2324" s="128"/>
      <c r="O2324" s="128" t="str">
        <f>IFERROR(VLOOKUP(N2324,연차지정일수,2,FALSE),"")</f>
        <v/>
      </c>
      <c r="P2324" s="143"/>
      <c r="Q2324" s="2"/>
    </row>
    <row r="2325">
      <c r="A2325" s="129">
        <v>46520.0</v>
      </c>
      <c r="B2325" s="129">
        <v>46485.0</v>
      </c>
      <c r="C2325" s="128">
        <v>2027.0</v>
      </c>
      <c r="D2325" s="128">
        <v>5.0</v>
      </c>
      <c r="E2325" s="128">
        <v>2.0</v>
      </c>
      <c r="F2325" s="128">
        <v>2027.0</v>
      </c>
      <c r="G2325" s="128">
        <v>5.0</v>
      </c>
      <c r="H2325" s="128">
        <v>13.0</v>
      </c>
      <c r="I2325" s="128" t="s">
        <v>162</v>
      </c>
      <c r="J2325" s="99"/>
      <c r="K2325" s="99"/>
      <c r="L2325" s="141" t="str">
        <f>IF(J2325-K2325=0,,IFERROR(K2325-J2325-휴게시간-VLOOKUP(A2325,지정휴게시간,2,FALSE),K2325-J2325-휴게시간))</f>
        <v/>
      </c>
      <c r="M2325" s="142" t="str">
        <f>IFERROR(VLOOKUP(Text(A2325,"m월 d일"),양력휴일,2,FALSE),IFERROR(VLOOKUP(Text(B2325,"m월 d일"),음력휴일,2,FALSE),IFERROR(VLOOKUP(A2325,양력지정휴일,2,FALSE), IFERROR(VLOOKUP(B2325,음력지정휴일,2,FALSE), ""))))</f>
        <v>부처님오신날</v>
      </c>
      <c r="N2325" s="128"/>
      <c r="O2325" s="128" t="str">
        <f>IFERROR(VLOOKUP(N2325,연차지정일수,2,FALSE),"")</f>
        <v/>
      </c>
      <c r="P2325" s="143"/>
      <c r="Q2325" s="2"/>
    </row>
    <row r="2326">
      <c r="A2326" s="129">
        <v>46521.0</v>
      </c>
      <c r="B2326" s="129">
        <v>46486.0</v>
      </c>
      <c r="C2326" s="128">
        <v>2027.0</v>
      </c>
      <c r="D2326" s="128">
        <v>5.0</v>
      </c>
      <c r="E2326" s="128">
        <v>2.0</v>
      </c>
      <c r="F2326" s="128">
        <v>2027.0</v>
      </c>
      <c r="G2326" s="128">
        <v>5.0</v>
      </c>
      <c r="H2326" s="128">
        <v>14.0</v>
      </c>
      <c r="I2326" s="128" t="s">
        <v>158</v>
      </c>
      <c r="J2326" s="99"/>
      <c r="K2326" s="99"/>
      <c r="L2326" s="141" t="str">
        <f>IF(J2326-K2326=0,,IFERROR(K2326-J2326-휴게시간-VLOOKUP(A2326,지정휴게시간,2,FALSE),K2326-J2326-휴게시간))</f>
        <v/>
      </c>
      <c r="M2326" s="142" t="str">
        <f>IFERROR(VLOOKUP(Text(A2326,"m월 d일"),양력휴일,2,FALSE),IFERROR(VLOOKUP(Text(B2326,"m월 d일"),음력휴일,2,FALSE),IFERROR(VLOOKUP(A2326,양력지정휴일,2,FALSE), IFERROR(VLOOKUP(B2326,음력지정휴일,2,FALSE), ""))))</f>
        <v/>
      </c>
      <c r="N2326" s="128"/>
      <c r="O2326" s="128" t="str">
        <f>IFERROR(VLOOKUP(N2326,연차지정일수,2,FALSE),"")</f>
        <v/>
      </c>
      <c r="P2326" s="143"/>
      <c r="Q2326" s="2"/>
    </row>
    <row r="2327">
      <c r="A2327" s="129">
        <v>46522.0</v>
      </c>
      <c r="B2327" s="129">
        <v>46487.0</v>
      </c>
      <c r="C2327" s="128">
        <v>2027.0</v>
      </c>
      <c r="D2327" s="128">
        <v>5.0</v>
      </c>
      <c r="E2327" s="128">
        <v>2.0</v>
      </c>
      <c r="F2327" s="128">
        <v>2027.0</v>
      </c>
      <c r="G2327" s="128">
        <v>5.0</v>
      </c>
      <c r="H2327" s="128">
        <v>15.0</v>
      </c>
      <c r="I2327" s="128" t="s">
        <v>159</v>
      </c>
      <c r="J2327" s="99"/>
      <c r="K2327" s="99"/>
      <c r="L2327" s="141" t="str">
        <f>IF(J2327-K2327=0,,IFERROR(K2327-J2327-휴게시간-VLOOKUP(A2327,지정휴게시간,2,FALSE),K2327-J2327-휴게시간))</f>
        <v/>
      </c>
      <c r="M2327" s="142" t="str">
        <f>IFERROR(VLOOKUP(Text(A2327,"m월 d일"),양력휴일,2,FALSE),IFERROR(VLOOKUP(Text(B2327,"m월 d일"),음력휴일,2,FALSE),IFERROR(VLOOKUP(A2327,양력지정휴일,2,FALSE), IFERROR(VLOOKUP(B2327,음력지정휴일,2,FALSE), ""))))</f>
        <v/>
      </c>
      <c r="N2327" s="128"/>
      <c r="O2327" s="128" t="str">
        <f>IFERROR(VLOOKUP(N2327,연차지정일수,2,FALSE),"")</f>
        <v/>
      </c>
      <c r="P2327" s="143"/>
      <c r="Q2327" s="2"/>
    </row>
    <row r="2328">
      <c r="A2328" s="129">
        <v>46523.0</v>
      </c>
      <c r="B2328" s="129">
        <v>46488.0</v>
      </c>
      <c r="C2328" s="128">
        <v>2027.0</v>
      </c>
      <c r="D2328" s="128">
        <v>5.0</v>
      </c>
      <c r="E2328" s="128">
        <v>2.0</v>
      </c>
      <c r="F2328" s="128">
        <v>2027.0</v>
      </c>
      <c r="G2328" s="128">
        <v>5.0</v>
      </c>
      <c r="H2328" s="128">
        <v>16.0</v>
      </c>
      <c r="I2328" s="128" t="s">
        <v>156</v>
      </c>
      <c r="J2328" s="99"/>
      <c r="K2328" s="99"/>
      <c r="L2328" s="141" t="str">
        <f>IF(J2328-K2328=0,,IFERROR(K2328-J2328-휴게시간-VLOOKUP(A2328,지정휴게시간,2,FALSE),K2328-J2328-휴게시간))</f>
        <v/>
      </c>
      <c r="M2328" s="142" t="str">
        <f>IFERROR(VLOOKUP(Text(A2328,"m월 d일"),양력휴일,2,FALSE),IFERROR(VLOOKUP(Text(B2328,"m월 d일"),음력휴일,2,FALSE),IFERROR(VLOOKUP(A2328,양력지정휴일,2,FALSE), IFERROR(VLOOKUP(B2328,음력지정휴일,2,FALSE), ""))))</f>
        <v/>
      </c>
      <c r="N2328" s="128"/>
      <c r="O2328" s="128" t="str">
        <f>IFERROR(VLOOKUP(N2328,연차지정일수,2,FALSE),"")</f>
        <v/>
      </c>
      <c r="P2328" s="143"/>
      <c r="Q2328" s="2"/>
    </row>
    <row r="2329">
      <c r="A2329" s="129">
        <v>46524.0</v>
      </c>
      <c r="B2329" s="129">
        <v>46489.0</v>
      </c>
      <c r="C2329" s="128">
        <v>2027.0</v>
      </c>
      <c r="D2329" s="128">
        <v>5.0</v>
      </c>
      <c r="E2329" s="128">
        <v>3.0</v>
      </c>
      <c r="F2329" s="128">
        <v>2027.0</v>
      </c>
      <c r="G2329" s="128">
        <v>5.0</v>
      </c>
      <c r="H2329" s="128">
        <v>17.0</v>
      </c>
      <c r="I2329" s="128" t="s">
        <v>83</v>
      </c>
      <c r="J2329" s="99"/>
      <c r="K2329" s="99"/>
      <c r="L2329" s="141" t="str">
        <f>IF(J2329-K2329=0,,IFERROR(K2329-J2329-휴게시간-VLOOKUP(A2329,지정휴게시간,2,FALSE),K2329-J2329-휴게시간))</f>
        <v/>
      </c>
      <c r="M2329" s="142" t="str">
        <f>IFERROR(VLOOKUP(Text(A2329,"m월 d일"),양력휴일,2,FALSE),IFERROR(VLOOKUP(Text(B2329,"m월 d일"),음력휴일,2,FALSE),IFERROR(VLOOKUP(A2329,양력지정휴일,2,FALSE), IFERROR(VLOOKUP(B2329,음력지정휴일,2,FALSE), ""))))</f>
        <v/>
      </c>
      <c r="N2329" s="128"/>
      <c r="O2329" s="128" t="str">
        <f>IFERROR(VLOOKUP(N2329,연차지정일수,2,FALSE),"")</f>
        <v/>
      </c>
      <c r="P2329" s="143"/>
      <c r="Q2329" s="2"/>
    </row>
    <row r="2330">
      <c r="A2330" s="129">
        <v>46525.0</v>
      </c>
      <c r="B2330" s="129">
        <v>46490.0</v>
      </c>
      <c r="C2330" s="128">
        <v>2027.0</v>
      </c>
      <c r="D2330" s="128">
        <v>5.0</v>
      </c>
      <c r="E2330" s="128">
        <v>3.0</v>
      </c>
      <c r="F2330" s="128">
        <v>2027.0</v>
      </c>
      <c r="G2330" s="128">
        <v>5.0</v>
      </c>
      <c r="H2330" s="128">
        <v>18.0</v>
      </c>
      <c r="I2330" s="128" t="s">
        <v>160</v>
      </c>
      <c r="J2330" s="99"/>
      <c r="K2330" s="99"/>
      <c r="L2330" s="141" t="str">
        <f>IF(J2330-K2330=0,,IFERROR(K2330-J2330-휴게시간-VLOOKUP(A2330,지정휴게시간,2,FALSE),K2330-J2330-휴게시간))</f>
        <v/>
      </c>
      <c r="M2330" s="142" t="str">
        <f>IFERROR(VLOOKUP(Text(A2330,"m월 d일"),양력휴일,2,FALSE),IFERROR(VLOOKUP(Text(B2330,"m월 d일"),음력휴일,2,FALSE),IFERROR(VLOOKUP(A2330,양력지정휴일,2,FALSE), IFERROR(VLOOKUP(B2330,음력지정휴일,2,FALSE), ""))))</f>
        <v/>
      </c>
      <c r="N2330" s="128"/>
      <c r="O2330" s="128" t="str">
        <f>IFERROR(VLOOKUP(N2330,연차지정일수,2,FALSE),"")</f>
        <v/>
      </c>
      <c r="P2330" s="143"/>
      <c r="Q2330" s="2"/>
    </row>
    <row r="2331">
      <c r="A2331" s="129">
        <v>46526.0</v>
      </c>
      <c r="B2331" s="129">
        <v>46491.0</v>
      </c>
      <c r="C2331" s="128">
        <v>2027.0</v>
      </c>
      <c r="D2331" s="128">
        <v>5.0</v>
      </c>
      <c r="E2331" s="128">
        <v>3.0</v>
      </c>
      <c r="F2331" s="128">
        <v>2027.0</v>
      </c>
      <c r="G2331" s="128">
        <v>5.0</v>
      </c>
      <c r="H2331" s="128">
        <v>19.0</v>
      </c>
      <c r="I2331" s="128" t="s">
        <v>161</v>
      </c>
      <c r="J2331" s="99"/>
      <c r="K2331" s="99"/>
      <c r="L2331" s="141" t="str">
        <f>IF(J2331-K2331=0,,IFERROR(K2331-J2331-휴게시간-VLOOKUP(A2331,지정휴게시간,2,FALSE),K2331-J2331-휴게시간))</f>
        <v/>
      </c>
      <c r="M2331" s="142" t="str">
        <f>IFERROR(VLOOKUP(Text(A2331,"m월 d일"),양력휴일,2,FALSE),IFERROR(VLOOKUP(Text(B2331,"m월 d일"),음력휴일,2,FALSE),IFERROR(VLOOKUP(A2331,양력지정휴일,2,FALSE), IFERROR(VLOOKUP(B2331,음력지정휴일,2,FALSE), ""))))</f>
        <v/>
      </c>
      <c r="N2331" s="128"/>
      <c r="O2331" s="128" t="str">
        <f>IFERROR(VLOOKUP(N2331,연차지정일수,2,FALSE),"")</f>
        <v/>
      </c>
      <c r="P2331" s="143"/>
      <c r="Q2331" s="2"/>
    </row>
    <row r="2332">
      <c r="A2332" s="129">
        <v>46527.0</v>
      </c>
      <c r="B2332" s="129">
        <v>46492.0</v>
      </c>
      <c r="C2332" s="128">
        <v>2027.0</v>
      </c>
      <c r="D2332" s="128">
        <v>5.0</v>
      </c>
      <c r="E2332" s="128">
        <v>3.0</v>
      </c>
      <c r="F2332" s="128">
        <v>2027.0</v>
      </c>
      <c r="G2332" s="128">
        <v>5.0</v>
      </c>
      <c r="H2332" s="128">
        <v>20.0</v>
      </c>
      <c r="I2332" s="128" t="s">
        <v>162</v>
      </c>
      <c r="J2332" s="99"/>
      <c r="K2332" s="99"/>
      <c r="L2332" s="141" t="str">
        <f>IF(J2332-K2332=0,,IFERROR(K2332-J2332-휴게시간-VLOOKUP(A2332,지정휴게시간,2,FALSE),K2332-J2332-휴게시간))</f>
        <v/>
      </c>
      <c r="M2332" s="142" t="str">
        <f>IFERROR(VLOOKUP(Text(A2332,"m월 d일"),양력휴일,2,FALSE),IFERROR(VLOOKUP(Text(B2332,"m월 d일"),음력휴일,2,FALSE),IFERROR(VLOOKUP(A2332,양력지정휴일,2,FALSE), IFERROR(VLOOKUP(B2332,음력지정휴일,2,FALSE), ""))))</f>
        <v/>
      </c>
      <c r="N2332" s="128"/>
      <c r="O2332" s="128" t="str">
        <f>IFERROR(VLOOKUP(N2332,연차지정일수,2,FALSE),"")</f>
        <v/>
      </c>
      <c r="P2332" s="143"/>
      <c r="Q2332" s="2"/>
    </row>
    <row r="2333">
      <c r="A2333" s="129">
        <v>46528.0</v>
      </c>
      <c r="B2333" s="129">
        <v>46493.0</v>
      </c>
      <c r="C2333" s="128">
        <v>2027.0</v>
      </c>
      <c r="D2333" s="128">
        <v>5.0</v>
      </c>
      <c r="E2333" s="128">
        <v>3.0</v>
      </c>
      <c r="F2333" s="128">
        <v>2027.0</v>
      </c>
      <c r="G2333" s="128">
        <v>5.0</v>
      </c>
      <c r="H2333" s="128">
        <v>21.0</v>
      </c>
      <c r="I2333" s="128" t="s">
        <v>158</v>
      </c>
      <c r="J2333" s="99"/>
      <c r="K2333" s="99"/>
      <c r="L2333" s="141" t="str">
        <f>IF(J2333-K2333=0,,IFERROR(K2333-J2333-휴게시간-VLOOKUP(A2333,지정휴게시간,2,FALSE),K2333-J2333-휴게시간))</f>
        <v/>
      </c>
      <c r="M2333" s="142" t="str">
        <f>IFERROR(VLOOKUP(Text(A2333,"m월 d일"),양력휴일,2,FALSE),IFERROR(VLOOKUP(Text(B2333,"m월 d일"),음력휴일,2,FALSE),IFERROR(VLOOKUP(A2333,양력지정휴일,2,FALSE), IFERROR(VLOOKUP(B2333,음력지정휴일,2,FALSE), ""))))</f>
        <v/>
      </c>
      <c r="N2333" s="128"/>
      <c r="O2333" s="128" t="str">
        <f>IFERROR(VLOOKUP(N2333,연차지정일수,2,FALSE),"")</f>
        <v/>
      </c>
      <c r="P2333" s="143"/>
      <c r="Q2333" s="2"/>
    </row>
    <row r="2334">
      <c r="A2334" s="129">
        <v>46529.0</v>
      </c>
      <c r="B2334" s="129">
        <v>46494.0</v>
      </c>
      <c r="C2334" s="128">
        <v>2027.0</v>
      </c>
      <c r="D2334" s="128">
        <v>5.0</v>
      </c>
      <c r="E2334" s="128">
        <v>3.0</v>
      </c>
      <c r="F2334" s="128">
        <v>2027.0</v>
      </c>
      <c r="G2334" s="128">
        <v>5.0</v>
      </c>
      <c r="H2334" s="128">
        <v>22.0</v>
      </c>
      <c r="I2334" s="128" t="s">
        <v>159</v>
      </c>
      <c r="J2334" s="99"/>
      <c r="K2334" s="99"/>
      <c r="L2334" s="141" t="str">
        <f>IF(J2334-K2334=0,,IFERROR(K2334-J2334-휴게시간-VLOOKUP(A2334,지정휴게시간,2,FALSE),K2334-J2334-휴게시간))</f>
        <v/>
      </c>
      <c r="M2334" s="142" t="str">
        <f>IFERROR(VLOOKUP(Text(A2334,"m월 d일"),양력휴일,2,FALSE),IFERROR(VLOOKUP(Text(B2334,"m월 d일"),음력휴일,2,FALSE),IFERROR(VLOOKUP(A2334,양력지정휴일,2,FALSE), IFERROR(VLOOKUP(B2334,음력지정휴일,2,FALSE), ""))))</f>
        <v/>
      </c>
      <c r="N2334" s="128"/>
      <c r="O2334" s="128" t="str">
        <f>IFERROR(VLOOKUP(N2334,연차지정일수,2,FALSE),"")</f>
        <v/>
      </c>
      <c r="P2334" s="143"/>
      <c r="Q2334" s="2"/>
    </row>
    <row r="2335">
      <c r="A2335" s="129">
        <v>46530.0</v>
      </c>
      <c r="B2335" s="129">
        <v>46495.0</v>
      </c>
      <c r="C2335" s="128">
        <v>2027.0</v>
      </c>
      <c r="D2335" s="128">
        <v>5.0</v>
      </c>
      <c r="E2335" s="128">
        <v>3.0</v>
      </c>
      <c r="F2335" s="128">
        <v>2027.0</v>
      </c>
      <c r="G2335" s="128">
        <v>5.0</v>
      </c>
      <c r="H2335" s="128">
        <v>23.0</v>
      </c>
      <c r="I2335" s="128" t="s">
        <v>156</v>
      </c>
      <c r="J2335" s="99"/>
      <c r="K2335" s="99"/>
      <c r="L2335" s="141" t="str">
        <f>IF(J2335-K2335=0,,IFERROR(K2335-J2335-휴게시간-VLOOKUP(A2335,지정휴게시간,2,FALSE),K2335-J2335-휴게시간))</f>
        <v/>
      </c>
      <c r="M2335" s="142" t="str">
        <f>IFERROR(VLOOKUP(Text(A2335,"m월 d일"),양력휴일,2,FALSE),IFERROR(VLOOKUP(Text(B2335,"m월 d일"),음력휴일,2,FALSE),IFERROR(VLOOKUP(A2335,양력지정휴일,2,FALSE), IFERROR(VLOOKUP(B2335,음력지정휴일,2,FALSE), ""))))</f>
        <v/>
      </c>
      <c r="N2335" s="128"/>
      <c r="O2335" s="128" t="str">
        <f>IFERROR(VLOOKUP(N2335,연차지정일수,2,FALSE),"")</f>
        <v/>
      </c>
      <c r="P2335" s="143"/>
      <c r="Q2335" s="2"/>
    </row>
    <row r="2336">
      <c r="A2336" s="129">
        <v>46531.0</v>
      </c>
      <c r="B2336" s="129">
        <v>46496.0</v>
      </c>
      <c r="C2336" s="128">
        <v>2027.0</v>
      </c>
      <c r="D2336" s="128">
        <v>5.0</v>
      </c>
      <c r="E2336" s="128">
        <v>4.0</v>
      </c>
      <c r="F2336" s="128">
        <v>2027.0</v>
      </c>
      <c r="G2336" s="128">
        <v>5.0</v>
      </c>
      <c r="H2336" s="128">
        <v>24.0</v>
      </c>
      <c r="I2336" s="128" t="s">
        <v>83</v>
      </c>
      <c r="J2336" s="99"/>
      <c r="K2336" s="99"/>
      <c r="L2336" s="141" t="str">
        <f>IF(J2336-K2336=0,,IFERROR(K2336-J2336-휴게시간-VLOOKUP(A2336,지정휴게시간,2,FALSE),K2336-J2336-휴게시간))</f>
        <v/>
      </c>
      <c r="M2336" s="142" t="str">
        <f>IFERROR(VLOOKUP(Text(A2336,"m월 d일"),양력휴일,2,FALSE),IFERROR(VLOOKUP(Text(B2336,"m월 d일"),음력휴일,2,FALSE),IFERROR(VLOOKUP(A2336,양력지정휴일,2,FALSE), IFERROR(VLOOKUP(B2336,음력지정휴일,2,FALSE), ""))))</f>
        <v/>
      </c>
      <c r="N2336" s="128"/>
      <c r="O2336" s="128" t="str">
        <f>IFERROR(VLOOKUP(N2336,연차지정일수,2,FALSE),"")</f>
        <v/>
      </c>
      <c r="P2336" s="143"/>
      <c r="Q2336" s="2"/>
    </row>
    <row r="2337">
      <c r="A2337" s="129">
        <v>46532.0</v>
      </c>
      <c r="B2337" s="129">
        <v>46497.0</v>
      </c>
      <c r="C2337" s="128">
        <v>2027.0</v>
      </c>
      <c r="D2337" s="128">
        <v>5.0</v>
      </c>
      <c r="E2337" s="128">
        <v>4.0</v>
      </c>
      <c r="F2337" s="128">
        <v>2027.0</v>
      </c>
      <c r="G2337" s="128">
        <v>5.0</v>
      </c>
      <c r="H2337" s="128">
        <v>25.0</v>
      </c>
      <c r="I2337" s="128" t="s">
        <v>160</v>
      </c>
      <c r="J2337" s="99"/>
      <c r="K2337" s="99"/>
      <c r="L2337" s="141" t="str">
        <f>IF(J2337-K2337=0,,IFERROR(K2337-J2337-휴게시간-VLOOKUP(A2337,지정휴게시간,2,FALSE),K2337-J2337-휴게시간))</f>
        <v/>
      </c>
      <c r="M2337" s="142" t="str">
        <f>IFERROR(VLOOKUP(Text(A2337,"m월 d일"),양력휴일,2,FALSE),IFERROR(VLOOKUP(Text(B2337,"m월 d일"),음력휴일,2,FALSE),IFERROR(VLOOKUP(A2337,양력지정휴일,2,FALSE), IFERROR(VLOOKUP(B2337,음력지정휴일,2,FALSE), ""))))</f>
        <v/>
      </c>
      <c r="N2337" s="128"/>
      <c r="O2337" s="128" t="str">
        <f>IFERROR(VLOOKUP(N2337,연차지정일수,2,FALSE),"")</f>
        <v/>
      </c>
      <c r="P2337" s="143"/>
      <c r="Q2337" s="2"/>
    </row>
    <row r="2338">
      <c r="A2338" s="129">
        <v>46533.0</v>
      </c>
      <c r="B2338" s="129">
        <v>46498.0</v>
      </c>
      <c r="C2338" s="128">
        <v>2027.0</v>
      </c>
      <c r="D2338" s="128">
        <v>5.0</v>
      </c>
      <c r="E2338" s="128">
        <v>4.0</v>
      </c>
      <c r="F2338" s="128">
        <v>2027.0</v>
      </c>
      <c r="G2338" s="128">
        <v>5.0</v>
      </c>
      <c r="H2338" s="128">
        <v>26.0</v>
      </c>
      <c r="I2338" s="128" t="s">
        <v>161</v>
      </c>
      <c r="J2338" s="99"/>
      <c r="K2338" s="99"/>
      <c r="L2338" s="141" t="str">
        <f>IF(J2338-K2338=0,,IFERROR(K2338-J2338-휴게시간-VLOOKUP(A2338,지정휴게시간,2,FALSE),K2338-J2338-휴게시간))</f>
        <v/>
      </c>
      <c r="M2338" s="142" t="str">
        <f>IFERROR(VLOOKUP(Text(A2338,"m월 d일"),양력휴일,2,FALSE),IFERROR(VLOOKUP(Text(B2338,"m월 d일"),음력휴일,2,FALSE),IFERROR(VLOOKUP(A2338,양력지정휴일,2,FALSE), IFERROR(VLOOKUP(B2338,음력지정휴일,2,FALSE), ""))))</f>
        <v/>
      </c>
      <c r="N2338" s="128"/>
      <c r="O2338" s="128" t="str">
        <f>IFERROR(VLOOKUP(N2338,연차지정일수,2,FALSE),"")</f>
        <v/>
      </c>
      <c r="P2338" s="143"/>
      <c r="Q2338" s="2"/>
    </row>
    <row r="2339">
      <c r="A2339" s="129">
        <v>46534.0</v>
      </c>
      <c r="B2339" s="129">
        <v>46499.0</v>
      </c>
      <c r="C2339" s="128">
        <v>2027.0</v>
      </c>
      <c r="D2339" s="128">
        <v>5.0</v>
      </c>
      <c r="E2339" s="128">
        <v>4.0</v>
      </c>
      <c r="F2339" s="128">
        <v>2027.0</v>
      </c>
      <c r="G2339" s="128">
        <v>5.0</v>
      </c>
      <c r="H2339" s="128">
        <v>27.0</v>
      </c>
      <c r="I2339" s="128" t="s">
        <v>162</v>
      </c>
      <c r="J2339" s="99"/>
      <c r="K2339" s="99"/>
      <c r="L2339" s="141" t="str">
        <f>IF(J2339-K2339=0,,IFERROR(K2339-J2339-휴게시간-VLOOKUP(A2339,지정휴게시간,2,FALSE),K2339-J2339-휴게시간))</f>
        <v/>
      </c>
      <c r="M2339" s="142" t="str">
        <f>IFERROR(VLOOKUP(Text(A2339,"m월 d일"),양력휴일,2,FALSE),IFERROR(VLOOKUP(Text(B2339,"m월 d일"),음력휴일,2,FALSE),IFERROR(VLOOKUP(A2339,양력지정휴일,2,FALSE), IFERROR(VLOOKUP(B2339,음력지정휴일,2,FALSE), ""))))</f>
        <v/>
      </c>
      <c r="N2339" s="128"/>
      <c r="O2339" s="128" t="str">
        <f>IFERROR(VLOOKUP(N2339,연차지정일수,2,FALSE),"")</f>
        <v/>
      </c>
      <c r="P2339" s="143"/>
      <c r="Q2339" s="2"/>
    </row>
    <row r="2340">
      <c r="A2340" s="129">
        <v>46535.0</v>
      </c>
      <c r="B2340" s="129">
        <v>46500.0</v>
      </c>
      <c r="C2340" s="128">
        <v>2027.0</v>
      </c>
      <c r="D2340" s="128">
        <v>5.0</v>
      </c>
      <c r="E2340" s="128">
        <v>4.0</v>
      </c>
      <c r="F2340" s="128">
        <v>2027.0</v>
      </c>
      <c r="G2340" s="128">
        <v>5.0</v>
      </c>
      <c r="H2340" s="128">
        <v>28.0</v>
      </c>
      <c r="I2340" s="128" t="s">
        <v>158</v>
      </c>
      <c r="J2340" s="99"/>
      <c r="K2340" s="99"/>
      <c r="L2340" s="141" t="str">
        <f>IF(J2340-K2340=0,,IFERROR(K2340-J2340-휴게시간-VLOOKUP(A2340,지정휴게시간,2,FALSE),K2340-J2340-휴게시간))</f>
        <v/>
      </c>
      <c r="M2340" s="142" t="str">
        <f>IFERROR(VLOOKUP(Text(A2340,"m월 d일"),양력휴일,2,FALSE),IFERROR(VLOOKUP(Text(B2340,"m월 d일"),음력휴일,2,FALSE),IFERROR(VLOOKUP(A2340,양력지정휴일,2,FALSE), IFERROR(VLOOKUP(B2340,음력지정휴일,2,FALSE), ""))))</f>
        <v/>
      </c>
      <c r="N2340" s="128"/>
      <c r="O2340" s="128" t="str">
        <f>IFERROR(VLOOKUP(N2340,연차지정일수,2,FALSE),"")</f>
        <v/>
      </c>
      <c r="P2340" s="143"/>
      <c r="Q2340" s="2"/>
    </row>
    <row r="2341">
      <c r="A2341" s="129">
        <v>46536.0</v>
      </c>
      <c r="B2341" s="129">
        <v>46501.0</v>
      </c>
      <c r="C2341" s="128">
        <v>2027.0</v>
      </c>
      <c r="D2341" s="128">
        <v>5.0</v>
      </c>
      <c r="E2341" s="128">
        <v>4.0</v>
      </c>
      <c r="F2341" s="128">
        <v>2027.0</v>
      </c>
      <c r="G2341" s="128">
        <v>5.0</v>
      </c>
      <c r="H2341" s="128">
        <v>29.0</v>
      </c>
      <c r="I2341" s="128" t="s">
        <v>159</v>
      </c>
      <c r="J2341" s="99"/>
      <c r="K2341" s="99"/>
      <c r="L2341" s="141" t="str">
        <f>IF(J2341-K2341=0,,IFERROR(K2341-J2341-휴게시간-VLOOKUP(A2341,지정휴게시간,2,FALSE),K2341-J2341-휴게시간))</f>
        <v/>
      </c>
      <c r="M2341" s="142" t="str">
        <f>IFERROR(VLOOKUP(Text(A2341,"m월 d일"),양력휴일,2,FALSE),IFERROR(VLOOKUP(Text(B2341,"m월 d일"),음력휴일,2,FALSE),IFERROR(VLOOKUP(A2341,양력지정휴일,2,FALSE), IFERROR(VLOOKUP(B2341,음력지정휴일,2,FALSE), ""))))</f>
        <v/>
      </c>
      <c r="N2341" s="128"/>
      <c r="O2341" s="128" t="str">
        <f>IFERROR(VLOOKUP(N2341,연차지정일수,2,FALSE),"")</f>
        <v/>
      </c>
      <c r="P2341" s="143"/>
      <c r="Q2341" s="2"/>
    </row>
    <row r="2342">
      <c r="A2342" s="129">
        <v>46537.0</v>
      </c>
      <c r="B2342" s="129">
        <v>46502.0</v>
      </c>
      <c r="C2342" s="128">
        <v>2027.0</v>
      </c>
      <c r="D2342" s="128">
        <v>5.0</v>
      </c>
      <c r="E2342" s="128">
        <v>4.0</v>
      </c>
      <c r="F2342" s="128">
        <v>2027.0</v>
      </c>
      <c r="G2342" s="128">
        <v>5.0</v>
      </c>
      <c r="H2342" s="128">
        <v>30.0</v>
      </c>
      <c r="I2342" s="128" t="s">
        <v>156</v>
      </c>
      <c r="J2342" s="99"/>
      <c r="K2342" s="99"/>
      <c r="L2342" s="141" t="str">
        <f>IF(J2342-K2342=0,,IFERROR(K2342-J2342-휴게시간-VLOOKUP(A2342,지정휴게시간,2,FALSE),K2342-J2342-휴게시간))</f>
        <v/>
      </c>
      <c r="M2342" s="142" t="str">
        <f>IFERROR(VLOOKUP(Text(A2342,"m월 d일"),양력휴일,2,FALSE),IFERROR(VLOOKUP(Text(B2342,"m월 d일"),음력휴일,2,FALSE),IFERROR(VLOOKUP(A2342,양력지정휴일,2,FALSE), IFERROR(VLOOKUP(B2342,음력지정휴일,2,FALSE), ""))))</f>
        <v/>
      </c>
      <c r="N2342" s="128"/>
      <c r="O2342" s="128" t="str">
        <f>IFERROR(VLOOKUP(N2342,연차지정일수,2,FALSE),"")</f>
        <v/>
      </c>
      <c r="P2342" s="143"/>
      <c r="Q2342" s="2"/>
    </row>
    <row r="2343">
      <c r="A2343" s="129">
        <v>46538.0</v>
      </c>
      <c r="B2343" s="129">
        <v>46503.0</v>
      </c>
      <c r="C2343" s="128">
        <v>2027.0</v>
      </c>
      <c r="D2343" s="128">
        <v>5.0</v>
      </c>
      <c r="E2343" s="128">
        <v>5.0</v>
      </c>
      <c r="F2343" s="128">
        <v>2027.0</v>
      </c>
      <c r="G2343" s="128">
        <v>5.0</v>
      </c>
      <c r="H2343" s="128">
        <v>31.0</v>
      </c>
      <c r="I2343" s="128" t="s">
        <v>83</v>
      </c>
      <c r="J2343" s="99"/>
      <c r="K2343" s="99"/>
      <c r="L2343" s="141" t="str">
        <f>IF(J2343-K2343=0,,IFERROR(K2343-J2343-휴게시간-VLOOKUP(A2343,지정휴게시간,2,FALSE),K2343-J2343-휴게시간))</f>
        <v/>
      </c>
      <c r="M2343" s="142" t="str">
        <f>IFERROR(VLOOKUP(Text(A2343,"m월 d일"),양력휴일,2,FALSE),IFERROR(VLOOKUP(Text(B2343,"m월 d일"),음력휴일,2,FALSE),IFERROR(VLOOKUP(A2343,양력지정휴일,2,FALSE), IFERROR(VLOOKUP(B2343,음력지정휴일,2,FALSE), ""))))</f>
        <v/>
      </c>
      <c r="N2343" s="128"/>
      <c r="O2343" s="128" t="str">
        <f>IFERROR(VLOOKUP(N2343,연차지정일수,2,FALSE),"")</f>
        <v/>
      </c>
      <c r="P2343" s="143"/>
      <c r="Q2343" s="2"/>
    </row>
    <row r="2344">
      <c r="A2344" s="129">
        <v>46539.0</v>
      </c>
      <c r="B2344" s="129">
        <v>46504.0</v>
      </c>
      <c r="C2344" s="128">
        <v>2027.0</v>
      </c>
      <c r="D2344" s="128">
        <v>5.0</v>
      </c>
      <c r="E2344" s="128">
        <v>5.0</v>
      </c>
      <c r="F2344" s="128">
        <v>2027.0</v>
      </c>
      <c r="G2344" s="128">
        <v>6.0</v>
      </c>
      <c r="H2344" s="128">
        <v>1.0</v>
      </c>
      <c r="I2344" s="128" t="s">
        <v>160</v>
      </c>
      <c r="J2344" s="99"/>
      <c r="K2344" s="99"/>
      <c r="L2344" s="141" t="str">
        <f>IF(J2344-K2344=0,,IFERROR(K2344-J2344-휴게시간-VLOOKUP(A2344,지정휴게시간,2,FALSE),K2344-J2344-휴게시간))</f>
        <v/>
      </c>
      <c r="M2344" s="142" t="str">
        <f>IFERROR(VLOOKUP(Text(A2344,"m월 d일"),양력휴일,2,FALSE),IFERROR(VLOOKUP(Text(B2344,"m월 d일"),음력휴일,2,FALSE),IFERROR(VLOOKUP(A2344,양력지정휴일,2,FALSE), IFERROR(VLOOKUP(B2344,음력지정휴일,2,FALSE), ""))))</f>
        <v/>
      </c>
      <c r="N2344" s="128"/>
      <c r="O2344" s="128" t="str">
        <f>IFERROR(VLOOKUP(N2344,연차지정일수,2,FALSE),"")</f>
        <v/>
      </c>
      <c r="P2344" s="143"/>
      <c r="Q2344" s="2"/>
    </row>
    <row r="2345">
      <c r="A2345" s="129">
        <v>46540.0</v>
      </c>
      <c r="B2345" s="129">
        <v>46505.0</v>
      </c>
      <c r="C2345" s="128">
        <v>2027.0</v>
      </c>
      <c r="D2345" s="128">
        <v>5.0</v>
      </c>
      <c r="E2345" s="128">
        <v>5.0</v>
      </c>
      <c r="F2345" s="128">
        <v>2027.0</v>
      </c>
      <c r="G2345" s="128">
        <v>6.0</v>
      </c>
      <c r="H2345" s="128">
        <v>2.0</v>
      </c>
      <c r="I2345" s="128" t="s">
        <v>161</v>
      </c>
      <c r="J2345" s="99"/>
      <c r="K2345" s="99"/>
      <c r="L2345" s="141" t="str">
        <f>IF(J2345-K2345=0,,IFERROR(K2345-J2345-휴게시간-VLOOKUP(A2345,지정휴게시간,2,FALSE),K2345-J2345-휴게시간))</f>
        <v/>
      </c>
      <c r="M2345" s="142" t="str">
        <f>IFERROR(VLOOKUP(Text(A2345,"m월 d일"),양력휴일,2,FALSE),IFERROR(VLOOKUP(Text(B2345,"m월 d일"),음력휴일,2,FALSE),IFERROR(VLOOKUP(A2345,양력지정휴일,2,FALSE), IFERROR(VLOOKUP(B2345,음력지정휴일,2,FALSE), ""))))</f>
        <v/>
      </c>
      <c r="N2345" s="128"/>
      <c r="O2345" s="128" t="str">
        <f>IFERROR(VLOOKUP(N2345,연차지정일수,2,FALSE),"")</f>
        <v/>
      </c>
      <c r="P2345" s="143"/>
      <c r="Q2345" s="2"/>
    </row>
    <row r="2346">
      <c r="A2346" s="129">
        <v>46541.0</v>
      </c>
      <c r="B2346" s="129">
        <v>46506.0</v>
      </c>
      <c r="C2346" s="128">
        <v>2027.0</v>
      </c>
      <c r="D2346" s="128">
        <v>5.0</v>
      </c>
      <c r="E2346" s="128">
        <v>5.0</v>
      </c>
      <c r="F2346" s="128">
        <v>2027.0</v>
      </c>
      <c r="G2346" s="128">
        <v>6.0</v>
      </c>
      <c r="H2346" s="128">
        <v>3.0</v>
      </c>
      <c r="I2346" s="128" t="s">
        <v>162</v>
      </c>
      <c r="J2346" s="99"/>
      <c r="K2346" s="99"/>
      <c r="L2346" s="141" t="str">
        <f>IF(J2346-K2346=0,,IFERROR(K2346-J2346-휴게시간-VLOOKUP(A2346,지정휴게시간,2,FALSE),K2346-J2346-휴게시간))</f>
        <v/>
      </c>
      <c r="M2346" s="142" t="str">
        <f>IFERROR(VLOOKUP(Text(A2346,"m월 d일"),양력휴일,2,FALSE),IFERROR(VLOOKUP(Text(B2346,"m월 d일"),음력휴일,2,FALSE),IFERROR(VLOOKUP(A2346,양력지정휴일,2,FALSE), IFERROR(VLOOKUP(B2346,음력지정휴일,2,FALSE), ""))))</f>
        <v/>
      </c>
      <c r="N2346" s="128"/>
      <c r="O2346" s="128" t="str">
        <f>IFERROR(VLOOKUP(N2346,연차지정일수,2,FALSE),"")</f>
        <v/>
      </c>
      <c r="P2346" s="143"/>
      <c r="Q2346" s="2"/>
    </row>
    <row r="2347">
      <c r="A2347" s="129">
        <v>46542.0</v>
      </c>
      <c r="B2347" s="129">
        <v>46507.0</v>
      </c>
      <c r="C2347" s="128">
        <v>2027.0</v>
      </c>
      <c r="D2347" s="128">
        <v>5.0</v>
      </c>
      <c r="E2347" s="128">
        <v>5.0</v>
      </c>
      <c r="F2347" s="128">
        <v>2027.0</v>
      </c>
      <c r="G2347" s="128">
        <v>6.0</v>
      </c>
      <c r="H2347" s="128">
        <v>4.0</v>
      </c>
      <c r="I2347" s="128" t="s">
        <v>158</v>
      </c>
      <c r="J2347" s="99"/>
      <c r="K2347" s="99"/>
      <c r="L2347" s="141" t="str">
        <f>IF(J2347-K2347=0,,IFERROR(K2347-J2347-휴게시간-VLOOKUP(A2347,지정휴게시간,2,FALSE),K2347-J2347-휴게시간))</f>
        <v/>
      </c>
      <c r="M2347" s="142" t="str">
        <f>IFERROR(VLOOKUP(Text(A2347,"m월 d일"),양력휴일,2,FALSE),IFERROR(VLOOKUP(Text(B2347,"m월 d일"),음력휴일,2,FALSE),IFERROR(VLOOKUP(A2347,양력지정휴일,2,FALSE), IFERROR(VLOOKUP(B2347,음력지정휴일,2,FALSE), ""))))</f>
        <v/>
      </c>
      <c r="N2347" s="128"/>
      <c r="O2347" s="128" t="str">
        <f>IFERROR(VLOOKUP(N2347,연차지정일수,2,FALSE),"")</f>
        <v/>
      </c>
      <c r="P2347" s="143"/>
      <c r="Q2347" s="2"/>
    </row>
    <row r="2348">
      <c r="A2348" s="129">
        <v>46543.0</v>
      </c>
      <c r="B2348" s="129">
        <v>46508.0</v>
      </c>
      <c r="C2348" s="128">
        <v>2027.0</v>
      </c>
      <c r="D2348" s="128">
        <v>5.0</v>
      </c>
      <c r="E2348" s="128">
        <v>5.0</v>
      </c>
      <c r="F2348" s="128">
        <v>2027.0</v>
      </c>
      <c r="G2348" s="128">
        <v>6.0</v>
      </c>
      <c r="H2348" s="128">
        <v>5.0</v>
      </c>
      <c r="I2348" s="128" t="s">
        <v>159</v>
      </c>
      <c r="J2348" s="99"/>
      <c r="K2348" s="99"/>
      <c r="L2348" s="141" t="str">
        <f>IF(J2348-K2348=0,,IFERROR(K2348-J2348-휴게시간-VLOOKUP(A2348,지정휴게시간,2,FALSE),K2348-J2348-휴게시간))</f>
        <v/>
      </c>
      <c r="M2348" s="142" t="str">
        <f>IFERROR(VLOOKUP(Text(A2348,"m월 d일"),양력휴일,2,FALSE),IFERROR(VLOOKUP(Text(B2348,"m월 d일"),음력휴일,2,FALSE),IFERROR(VLOOKUP(A2348,양력지정휴일,2,FALSE), IFERROR(VLOOKUP(B2348,음력지정휴일,2,FALSE), ""))))</f>
        <v/>
      </c>
      <c r="N2348" s="128"/>
      <c r="O2348" s="128" t="str">
        <f>IFERROR(VLOOKUP(N2348,연차지정일수,2,FALSE),"")</f>
        <v/>
      </c>
      <c r="P2348" s="143"/>
      <c r="Q2348" s="2"/>
    </row>
    <row r="2349">
      <c r="A2349" s="129">
        <v>46544.0</v>
      </c>
      <c r="B2349" s="129">
        <v>46509.0</v>
      </c>
      <c r="C2349" s="128">
        <v>2027.0</v>
      </c>
      <c r="D2349" s="128">
        <v>5.0</v>
      </c>
      <c r="E2349" s="128">
        <v>5.0</v>
      </c>
      <c r="F2349" s="128">
        <v>2027.0</v>
      </c>
      <c r="G2349" s="128">
        <v>6.0</v>
      </c>
      <c r="H2349" s="128">
        <v>6.0</v>
      </c>
      <c r="I2349" s="128" t="s">
        <v>156</v>
      </c>
      <c r="J2349" s="99"/>
      <c r="K2349" s="99"/>
      <c r="L2349" s="141" t="str">
        <f>IF(J2349-K2349=0,,IFERROR(K2349-J2349-휴게시간-VLOOKUP(A2349,지정휴게시간,2,FALSE),K2349-J2349-휴게시간))</f>
        <v/>
      </c>
      <c r="M2349" s="142" t="str">
        <f>IFERROR(VLOOKUP(Text(A2349,"m월 d일"),양력휴일,2,FALSE),IFERROR(VLOOKUP(Text(B2349,"m월 d일"),음력휴일,2,FALSE),IFERROR(VLOOKUP(A2349,양력지정휴일,2,FALSE), IFERROR(VLOOKUP(B2349,음력지정휴일,2,FALSE), ""))))</f>
        <v>현충일</v>
      </c>
      <c r="N2349" s="128"/>
      <c r="O2349" s="128" t="str">
        <f>IFERROR(VLOOKUP(N2349,연차지정일수,2,FALSE),"")</f>
        <v/>
      </c>
      <c r="P2349" s="143"/>
      <c r="Q2349" s="2"/>
    </row>
    <row r="2350">
      <c r="A2350" s="129">
        <v>46545.0</v>
      </c>
      <c r="B2350" s="129">
        <v>46510.0</v>
      </c>
      <c r="C2350" s="128">
        <v>2027.0</v>
      </c>
      <c r="D2350" s="128">
        <v>6.0</v>
      </c>
      <c r="E2350" s="128">
        <v>1.0</v>
      </c>
      <c r="F2350" s="128">
        <v>2027.0</v>
      </c>
      <c r="G2350" s="128">
        <v>6.0</v>
      </c>
      <c r="H2350" s="128">
        <v>7.0</v>
      </c>
      <c r="I2350" s="128" t="s">
        <v>83</v>
      </c>
      <c r="J2350" s="99"/>
      <c r="K2350" s="99"/>
      <c r="L2350" s="141" t="str">
        <f>IF(J2350-K2350=0,,IFERROR(K2350-J2350-휴게시간-VLOOKUP(A2350,지정휴게시간,2,FALSE),K2350-J2350-휴게시간))</f>
        <v/>
      </c>
      <c r="M2350" s="142" t="str">
        <f>IFERROR(VLOOKUP(Text(A2350,"m월 d일"),양력휴일,2,FALSE),IFERROR(VLOOKUP(Text(B2350,"m월 d일"),음력휴일,2,FALSE),IFERROR(VLOOKUP(A2350,양력지정휴일,2,FALSE), IFERROR(VLOOKUP(B2350,음력지정휴일,2,FALSE), ""))))</f>
        <v/>
      </c>
      <c r="N2350" s="128"/>
      <c r="O2350" s="128" t="str">
        <f>IFERROR(VLOOKUP(N2350,연차지정일수,2,FALSE),"")</f>
        <v/>
      </c>
      <c r="P2350" s="143"/>
      <c r="Q2350" s="2"/>
    </row>
    <row r="2351">
      <c r="A2351" s="129">
        <v>46546.0</v>
      </c>
      <c r="B2351" s="129">
        <v>46511.0</v>
      </c>
      <c r="C2351" s="128">
        <v>2027.0</v>
      </c>
      <c r="D2351" s="128">
        <v>6.0</v>
      </c>
      <c r="E2351" s="128">
        <v>1.0</v>
      </c>
      <c r="F2351" s="128">
        <v>2027.0</v>
      </c>
      <c r="G2351" s="128">
        <v>6.0</v>
      </c>
      <c r="H2351" s="128">
        <v>8.0</v>
      </c>
      <c r="I2351" s="128" t="s">
        <v>160</v>
      </c>
      <c r="J2351" s="99"/>
      <c r="K2351" s="99"/>
      <c r="L2351" s="141" t="str">
        <f>IF(J2351-K2351=0,,IFERROR(K2351-J2351-휴게시간-VLOOKUP(A2351,지정휴게시간,2,FALSE),K2351-J2351-휴게시간))</f>
        <v/>
      </c>
      <c r="M2351" s="142" t="str">
        <f>IFERROR(VLOOKUP(Text(A2351,"m월 d일"),양력휴일,2,FALSE),IFERROR(VLOOKUP(Text(B2351,"m월 d일"),음력휴일,2,FALSE),IFERROR(VLOOKUP(A2351,양력지정휴일,2,FALSE), IFERROR(VLOOKUP(B2351,음력지정휴일,2,FALSE), ""))))</f>
        <v/>
      </c>
      <c r="N2351" s="128"/>
      <c r="O2351" s="128" t="str">
        <f>IFERROR(VLOOKUP(N2351,연차지정일수,2,FALSE),"")</f>
        <v/>
      </c>
      <c r="P2351" s="143"/>
      <c r="Q2351" s="2"/>
    </row>
    <row r="2352">
      <c r="A2352" s="129">
        <v>46547.0</v>
      </c>
      <c r="B2352" s="129">
        <v>46512.0</v>
      </c>
      <c r="C2352" s="128">
        <v>2027.0</v>
      </c>
      <c r="D2352" s="128">
        <v>6.0</v>
      </c>
      <c r="E2352" s="128">
        <v>1.0</v>
      </c>
      <c r="F2352" s="128">
        <v>2027.0</v>
      </c>
      <c r="G2352" s="128">
        <v>6.0</v>
      </c>
      <c r="H2352" s="128">
        <v>9.0</v>
      </c>
      <c r="I2352" s="128" t="s">
        <v>161</v>
      </c>
      <c r="J2352" s="99"/>
      <c r="K2352" s="99"/>
      <c r="L2352" s="141" t="str">
        <f>IF(J2352-K2352=0,,IFERROR(K2352-J2352-휴게시간-VLOOKUP(A2352,지정휴게시간,2,FALSE),K2352-J2352-휴게시간))</f>
        <v/>
      </c>
      <c r="M2352" s="142" t="str">
        <f>IFERROR(VLOOKUP(Text(A2352,"m월 d일"),양력휴일,2,FALSE),IFERROR(VLOOKUP(Text(B2352,"m월 d일"),음력휴일,2,FALSE),IFERROR(VLOOKUP(A2352,양력지정휴일,2,FALSE), IFERROR(VLOOKUP(B2352,음력지정휴일,2,FALSE), ""))))</f>
        <v/>
      </c>
      <c r="N2352" s="128"/>
      <c r="O2352" s="128" t="str">
        <f>IFERROR(VLOOKUP(N2352,연차지정일수,2,FALSE),"")</f>
        <v/>
      </c>
      <c r="P2352" s="143"/>
      <c r="Q2352" s="2"/>
    </row>
    <row r="2353">
      <c r="A2353" s="129">
        <v>46548.0</v>
      </c>
      <c r="B2353" s="129">
        <v>46513.0</v>
      </c>
      <c r="C2353" s="128">
        <v>2027.0</v>
      </c>
      <c r="D2353" s="128">
        <v>6.0</v>
      </c>
      <c r="E2353" s="128">
        <v>1.0</v>
      </c>
      <c r="F2353" s="128">
        <v>2027.0</v>
      </c>
      <c r="G2353" s="128">
        <v>6.0</v>
      </c>
      <c r="H2353" s="128">
        <v>10.0</v>
      </c>
      <c r="I2353" s="128" t="s">
        <v>162</v>
      </c>
      <c r="J2353" s="99"/>
      <c r="K2353" s="99"/>
      <c r="L2353" s="141" t="str">
        <f>IF(J2353-K2353=0,,IFERROR(K2353-J2353-휴게시간-VLOOKUP(A2353,지정휴게시간,2,FALSE),K2353-J2353-휴게시간))</f>
        <v/>
      </c>
      <c r="M2353" s="142" t="str">
        <f>IFERROR(VLOOKUP(Text(A2353,"m월 d일"),양력휴일,2,FALSE),IFERROR(VLOOKUP(Text(B2353,"m월 d일"),음력휴일,2,FALSE),IFERROR(VLOOKUP(A2353,양력지정휴일,2,FALSE), IFERROR(VLOOKUP(B2353,음력지정휴일,2,FALSE), ""))))</f>
        <v/>
      </c>
      <c r="N2353" s="128"/>
      <c r="O2353" s="128" t="str">
        <f>IFERROR(VLOOKUP(N2353,연차지정일수,2,FALSE),"")</f>
        <v/>
      </c>
      <c r="P2353" s="143"/>
      <c r="Q2353" s="2"/>
    </row>
    <row r="2354">
      <c r="A2354" s="129">
        <v>46549.0</v>
      </c>
      <c r="B2354" s="129">
        <v>46514.0</v>
      </c>
      <c r="C2354" s="128">
        <v>2027.0</v>
      </c>
      <c r="D2354" s="128">
        <v>6.0</v>
      </c>
      <c r="E2354" s="128">
        <v>1.0</v>
      </c>
      <c r="F2354" s="128">
        <v>2027.0</v>
      </c>
      <c r="G2354" s="128">
        <v>6.0</v>
      </c>
      <c r="H2354" s="128">
        <v>11.0</v>
      </c>
      <c r="I2354" s="128" t="s">
        <v>158</v>
      </c>
      <c r="J2354" s="99"/>
      <c r="K2354" s="99"/>
      <c r="L2354" s="141" t="str">
        <f>IF(J2354-K2354=0,,IFERROR(K2354-J2354-휴게시간-VLOOKUP(A2354,지정휴게시간,2,FALSE),K2354-J2354-휴게시간))</f>
        <v/>
      </c>
      <c r="M2354" s="142" t="str">
        <f>IFERROR(VLOOKUP(Text(A2354,"m월 d일"),양력휴일,2,FALSE),IFERROR(VLOOKUP(Text(B2354,"m월 d일"),음력휴일,2,FALSE),IFERROR(VLOOKUP(A2354,양력지정휴일,2,FALSE), IFERROR(VLOOKUP(B2354,음력지정휴일,2,FALSE), ""))))</f>
        <v/>
      </c>
      <c r="N2354" s="128"/>
      <c r="O2354" s="128" t="str">
        <f>IFERROR(VLOOKUP(N2354,연차지정일수,2,FALSE),"")</f>
        <v/>
      </c>
      <c r="P2354" s="143"/>
      <c r="Q2354" s="2"/>
    </row>
    <row r="2355">
      <c r="A2355" s="129">
        <v>46550.0</v>
      </c>
      <c r="B2355" s="129">
        <v>46515.0</v>
      </c>
      <c r="C2355" s="128">
        <v>2027.0</v>
      </c>
      <c r="D2355" s="128">
        <v>6.0</v>
      </c>
      <c r="E2355" s="128">
        <v>1.0</v>
      </c>
      <c r="F2355" s="128">
        <v>2027.0</v>
      </c>
      <c r="G2355" s="128">
        <v>6.0</v>
      </c>
      <c r="H2355" s="128">
        <v>12.0</v>
      </c>
      <c r="I2355" s="128" t="s">
        <v>159</v>
      </c>
      <c r="J2355" s="99"/>
      <c r="K2355" s="99"/>
      <c r="L2355" s="141" t="str">
        <f>IF(J2355-K2355=0,,IFERROR(K2355-J2355-휴게시간-VLOOKUP(A2355,지정휴게시간,2,FALSE),K2355-J2355-휴게시간))</f>
        <v/>
      </c>
      <c r="M2355" s="142" t="str">
        <f>IFERROR(VLOOKUP(Text(A2355,"m월 d일"),양력휴일,2,FALSE),IFERROR(VLOOKUP(Text(B2355,"m월 d일"),음력휴일,2,FALSE),IFERROR(VLOOKUP(A2355,양력지정휴일,2,FALSE), IFERROR(VLOOKUP(B2355,음력지정휴일,2,FALSE), ""))))</f>
        <v/>
      </c>
      <c r="N2355" s="128"/>
      <c r="O2355" s="128" t="str">
        <f>IFERROR(VLOOKUP(N2355,연차지정일수,2,FALSE),"")</f>
        <v/>
      </c>
      <c r="P2355" s="143"/>
      <c r="Q2355" s="2"/>
    </row>
    <row r="2356">
      <c r="A2356" s="129">
        <v>46551.0</v>
      </c>
      <c r="B2356" s="129">
        <v>46516.0</v>
      </c>
      <c r="C2356" s="128">
        <v>2027.0</v>
      </c>
      <c r="D2356" s="128">
        <v>6.0</v>
      </c>
      <c r="E2356" s="128">
        <v>1.0</v>
      </c>
      <c r="F2356" s="128">
        <v>2027.0</v>
      </c>
      <c r="G2356" s="128">
        <v>6.0</v>
      </c>
      <c r="H2356" s="128">
        <v>13.0</v>
      </c>
      <c r="I2356" s="128" t="s">
        <v>156</v>
      </c>
      <c r="J2356" s="99"/>
      <c r="K2356" s="99"/>
      <c r="L2356" s="141" t="str">
        <f>IF(J2356-K2356=0,,IFERROR(K2356-J2356-휴게시간-VLOOKUP(A2356,지정휴게시간,2,FALSE),K2356-J2356-휴게시간))</f>
        <v/>
      </c>
      <c r="M2356" s="142" t="str">
        <f>IFERROR(VLOOKUP(Text(A2356,"m월 d일"),양력휴일,2,FALSE),IFERROR(VLOOKUP(Text(B2356,"m월 d일"),음력휴일,2,FALSE),IFERROR(VLOOKUP(A2356,양력지정휴일,2,FALSE), IFERROR(VLOOKUP(B2356,음력지정휴일,2,FALSE), ""))))</f>
        <v/>
      </c>
      <c r="N2356" s="128"/>
      <c r="O2356" s="128" t="str">
        <f>IFERROR(VLOOKUP(N2356,연차지정일수,2,FALSE),"")</f>
        <v/>
      </c>
      <c r="P2356" s="143"/>
      <c r="Q2356" s="2"/>
    </row>
    <row r="2357">
      <c r="A2357" s="129">
        <v>46552.0</v>
      </c>
      <c r="B2357" s="129">
        <v>46517.0</v>
      </c>
      <c r="C2357" s="128">
        <v>2027.0</v>
      </c>
      <c r="D2357" s="128">
        <v>6.0</v>
      </c>
      <c r="E2357" s="128">
        <v>2.0</v>
      </c>
      <c r="F2357" s="128">
        <v>2027.0</v>
      </c>
      <c r="G2357" s="128">
        <v>6.0</v>
      </c>
      <c r="H2357" s="128">
        <v>14.0</v>
      </c>
      <c r="I2357" s="128" t="s">
        <v>83</v>
      </c>
      <c r="J2357" s="99"/>
      <c r="K2357" s="99"/>
      <c r="L2357" s="141" t="str">
        <f>IF(J2357-K2357=0,,IFERROR(K2357-J2357-휴게시간-VLOOKUP(A2357,지정휴게시간,2,FALSE),K2357-J2357-휴게시간))</f>
        <v/>
      </c>
      <c r="M2357" s="142" t="str">
        <f>IFERROR(VLOOKUP(Text(A2357,"m월 d일"),양력휴일,2,FALSE),IFERROR(VLOOKUP(Text(B2357,"m월 d일"),음력휴일,2,FALSE),IFERROR(VLOOKUP(A2357,양력지정휴일,2,FALSE), IFERROR(VLOOKUP(B2357,음력지정휴일,2,FALSE), ""))))</f>
        <v/>
      </c>
      <c r="N2357" s="128"/>
      <c r="O2357" s="128" t="str">
        <f>IFERROR(VLOOKUP(N2357,연차지정일수,2,FALSE),"")</f>
        <v/>
      </c>
      <c r="P2357" s="143"/>
      <c r="Q2357" s="2"/>
    </row>
    <row r="2358">
      <c r="A2358" s="129">
        <v>46553.0</v>
      </c>
      <c r="B2358" s="129">
        <v>46518.0</v>
      </c>
      <c r="C2358" s="128">
        <v>2027.0</v>
      </c>
      <c r="D2358" s="128">
        <v>6.0</v>
      </c>
      <c r="E2358" s="128">
        <v>2.0</v>
      </c>
      <c r="F2358" s="128">
        <v>2027.0</v>
      </c>
      <c r="G2358" s="128">
        <v>6.0</v>
      </c>
      <c r="H2358" s="128">
        <v>15.0</v>
      </c>
      <c r="I2358" s="128" t="s">
        <v>160</v>
      </c>
      <c r="J2358" s="99"/>
      <c r="K2358" s="99"/>
      <c r="L2358" s="141" t="str">
        <f>IF(J2358-K2358=0,,IFERROR(K2358-J2358-휴게시간-VLOOKUP(A2358,지정휴게시간,2,FALSE),K2358-J2358-휴게시간))</f>
        <v/>
      </c>
      <c r="M2358" s="142" t="str">
        <f>IFERROR(VLOOKUP(Text(A2358,"m월 d일"),양력휴일,2,FALSE),IFERROR(VLOOKUP(Text(B2358,"m월 d일"),음력휴일,2,FALSE),IFERROR(VLOOKUP(A2358,양력지정휴일,2,FALSE), IFERROR(VLOOKUP(B2358,음력지정휴일,2,FALSE), ""))))</f>
        <v/>
      </c>
      <c r="N2358" s="128"/>
      <c r="O2358" s="128" t="str">
        <f>IFERROR(VLOOKUP(N2358,연차지정일수,2,FALSE),"")</f>
        <v/>
      </c>
      <c r="P2358" s="143"/>
      <c r="Q2358" s="2"/>
    </row>
    <row r="2359">
      <c r="A2359" s="129">
        <v>46554.0</v>
      </c>
      <c r="B2359" s="129">
        <v>46519.0</v>
      </c>
      <c r="C2359" s="128">
        <v>2027.0</v>
      </c>
      <c r="D2359" s="128">
        <v>6.0</v>
      </c>
      <c r="E2359" s="128">
        <v>2.0</v>
      </c>
      <c r="F2359" s="128">
        <v>2027.0</v>
      </c>
      <c r="G2359" s="128">
        <v>6.0</v>
      </c>
      <c r="H2359" s="128">
        <v>16.0</v>
      </c>
      <c r="I2359" s="128" t="s">
        <v>161</v>
      </c>
      <c r="J2359" s="99"/>
      <c r="K2359" s="99"/>
      <c r="L2359" s="141" t="str">
        <f>IF(J2359-K2359=0,,IFERROR(K2359-J2359-휴게시간-VLOOKUP(A2359,지정휴게시간,2,FALSE),K2359-J2359-휴게시간))</f>
        <v/>
      </c>
      <c r="M2359" s="142" t="str">
        <f>IFERROR(VLOOKUP(Text(A2359,"m월 d일"),양력휴일,2,FALSE),IFERROR(VLOOKUP(Text(B2359,"m월 d일"),음력휴일,2,FALSE),IFERROR(VLOOKUP(A2359,양력지정휴일,2,FALSE), IFERROR(VLOOKUP(B2359,음력지정휴일,2,FALSE), ""))))</f>
        <v/>
      </c>
      <c r="N2359" s="128"/>
      <c r="O2359" s="128" t="str">
        <f>IFERROR(VLOOKUP(N2359,연차지정일수,2,FALSE),"")</f>
        <v/>
      </c>
      <c r="P2359" s="143"/>
      <c r="Q2359" s="2"/>
    </row>
    <row r="2360">
      <c r="A2360" s="129">
        <v>46555.0</v>
      </c>
      <c r="B2360" s="129">
        <v>46520.0</v>
      </c>
      <c r="C2360" s="128">
        <v>2027.0</v>
      </c>
      <c r="D2360" s="128">
        <v>6.0</v>
      </c>
      <c r="E2360" s="128">
        <v>2.0</v>
      </c>
      <c r="F2360" s="128">
        <v>2027.0</v>
      </c>
      <c r="G2360" s="128">
        <v>6.0</v>
      </c>
      <c r="H2360" s="128">
        <v>17.0</v>
      </c>
      <c r="I2360" s="128" t="s">
        <v>162</v>
      </c>
      <c r="J2360" s="99"/>
      <c r="K2360" s="99"/>
      <c r="L2360" s="141" t="str">
        <f>IF(J2360-K2360=0,,IFERROR(K2360-J2360-휴게시간-VLOOKUP(A2360,지정휴게시간,2,FALSE),K2360-J2360-휴게시간))</f>
        <v/>
      </c>
      <c r="M2360" s="142" t="str">
        <f>IFERROR(VLOOKUP(Text(A2360,"m월 d일"),양력휴일,2,FALSE),IFERROR(VLOOKUP(Text(B2360,"m월 d일"),음력휴일,2,FALSE),IFERROR(VLOOKUP(A2360,양력지정휴일,2,FALSE), IFERROR(VLOOKUP(B2360,음력지정휴일,2,FALSE), ""))))</f>
        <v/>
      </c>
      <c r="N2360" s="128"/>
      <c r="O2360" s="128" t="str">
        <f>IFERROR(VLOOKUP(N2360,연차지정일수,2,FALSE),"")</f>
        <v/>
      </c>
      <c r="P2360" s="143"/>
      <c r="Q2360" s="2"/>
    </row>
    <row r="2361">
      <c r="A2361" s="129">
        <v>46556.0</v>
      </c>
      <c r="B2361" s="129">
        <v>46521.0</v>
      </c>
      <c r="C2361" s="128">
        <v>2027.0</v>
      </c>
      <c r="D2361" s="128">
        <v>6.0</v>
      </c>
      <c r="E2361" s="128">
        <v>2.0</v>
      </c>
      <c r="F2361" s="128">
        <v>2027.0</v>
      </c>
      <c r="G2361" s="128">
        <v>6.0</v>
      </c>
      <c r="H2361" s="128">
        <v>18.0</v>
      </c>
      <c r="I2361" s="128" t="s">
        <v>158</v>
      </c>
      <c r="J2361" s="99"/>
      <c r="K2361" s="99"/>
      <c r="L2361" s="141" t="str">
        <f>IF(J2361-K2361=0,,IFERROR(K2361-J2361-휴게시간-VLOOKUP(A2361,지정휴게시간,2,FALSE),K2361-J2361-휴게시간))</f>
        <v/>
      </c>
      <c r="M2361" s="142" t="str">
        <f>IFERROR(VLOOKUP(Text(A2361,"m월 d일"),양력휴일,2,FALSE),IFERROR(VLOOKUP(Text(B2361,"m월 d일"),음력휴일,2,FALSE),IFERROR(VLOOKUP(A2361,양력지정휴일,2,FALSE), IFERROR(VLOOKUP(B2361,음력지정휴일,2,FALSE), ""))))</f>
        <v/>
      </c>
      <c r="N2361" s="128"/>
      <c r="O2361" s="128" t="str">
        <f>IFERROR(VLOOKUP(N2361,연차지정일수,2,FALSE),"")</f>
        <v/>
      </c>
      <c r="P2361" s="143"/>
      <c r="Q2361" s="2"/>
    </row>
    <row r="2362">
      <c r="A2362" s="129">
        <v>46557.0</v>
      </c>
      <c r="B2362" s="129">
        <v>46522.0</v>
      </c>
      <c r="C2362" s="128">
        <v>2027.0</v>
      </c>
      <c r="D2362" s="128">
        <v>6.0</v>
      </c>
      <c r="E2362" s="128">
        <v>2.0</v>
      </c>
      <c r="F2362" s="128">
        <v>2027.0</v>
      </c>
      <c r="G2362" s="128">
        <v>6.0</v>
      </c>
      <c r="H2362" s="128">
        <v>19.0</v>
      </c>
      <c r="I2362" s="128" t="s">
        <v>159</v>
      </c>
      <c r="J2362" s="99"/>
      <c r="K2362" s="99"/>
      <c r="L2362" s="141" t="str">
        <f>IF(J2362-K2362=0,,IFERROR(K2362-J2362-휴게시간-VLOOKUP(A2362,지정휴게시간,2,FALSE),K2362-J2362-휴게시간))</f>
        <v/>
      </c>
      <c r="M2362" s="142" t="str">
        <f>IFERROR(VLOOKUP(Text(A2362,"m월 d일"),양력휴일,2,FALSE),IFERROR(VLOOKUP(Text(B2362,"m월 d일"),음력휴일,2,FALSE),IFERROR(VLOOKUP(A2362,양력지정휴일,2,FALSE), IFERROR(VLOOKUP(B2362,음력지정휴일,2,FALSE), ""))))</f>
        <v/>
      </c>
      <c r="N2362" s="128"/>
      <c r="O2362" s="128" t="str">
        <f>IFERROR(VLOOKUP(N2362,연차지정일수,2,FALSE),"")</f>
        <v/>
      </c>
      <c r="P2362" s="143"/>
      <c r="Q2362" s="2"/>
    </row>
    <row r="2363">
      <c r="A2363" s="129">
        <v>46558.0</v>
      </c>
      <c r="B2363" s="129">
        <v>46523.0</v>
      </c>
      <c r="C2363" s="128">
        <v>2027.0</v>
      </c>
      <c r="D2363" s="128">
        <v>6.0</v>
      </c>
      <c r="E2363" s="128">
        <v>2.0</v>
      </c>
      <c r="F2363" s="128">
        <v>2027.0</v>
      </c>
      <c r="G2363" s="128">
        <v>6.0</v>
      </c>
      <c r="H2363" s="128">
        <v>20.0</v>
      </c>
      <c r="I2363" s="128" t="s">
        <v>156</v>
      </c>
      <c r="J2363" s="99"/>
      <c r="K2363" s="99"/>
      <c r="L2363" s="141" t="str">
        <f>IF(J2363-K2363=0,,IFERROR(K2363-J2363-휴게시간-VLOOKUP(A2363,지정휴게시간,2,FALSE),K2363-J2363-휴게시간))</f>
        <v/>
      </c>
      <c r="M2363" s="142" t="str">
        <f>IFERROR(VLOOKUP(Text(A2363,"m월 d일"),양력휴일,2,FALSE),IFERROR(VLOOKUP(Text(B2363,"m월 d일"),음력휴일,2,FALSE),IFERROR(VLOOKUP(A2363,양력지정휴일,2,FALSE), IFERROR(VLOOKUP(B2363,음력지정휴일,2,FALSE), ""))))</f>
        <v/>
      </c>
      <c r="N2363" s="128"/>
      <c r="O2363" s="128" t="str">
        <f>IFERROR(VLOOKUP(N2363,연차지정일수,2,FALSE),"")</f>
        <v/>
      </c>
      <c r="P2363" s="143"/>
      <c r="Q2363" s="2"/>
    </row>
    <row r="2364">
      <c r="A2364" s="129">
        <v>46559.0</v>
      </c>
      <c r="B2364" s="129">
        <v>46524.0</v>
      </c>
      <c r="C2364" s="128">
        <v>2027.0</v>
      </c>
      <c r="D2364" s="128">
        <v>6.0</v>
      </c>
      <c r="E2364" s="128">
        <v>3.0</v>
      </c>
      <c r="F2364" s="128">
        <v>2027.0</v>
      </c>
      <c r="G2364" s="128">
        <v>6.0</v>
      </c>
      <c r="H2364" s="128">
        <v>21.0</v>
      </c>
      <c r="I2364" s="128" t="s">
        <v>83</v>
      </c>
      <c r="J2364" s="99"/>
      <c r="K2364" s="99"/>
      <c r="L2364" s="141" t="str">
        <f>IF(J2364-K2364=0,,IFERROR(K2364-J2364-휴게시간-VLOOKUP(A2364,지정휴게시간,2,FALSE),K2364-J2364-휴게시간))</f>
        <v/>
      </c>
      <c r="M2364" s="142" t="str">
        <f>IFERROR(VLOOKUP(Text(A2364,"m월 d일"),양력휴일,2,FALSE),IFERROR(VLOOKUP(Text(B2364,"m월 d일"),음력휴일,2,FALSE),IFERROR(VLOOKUP(A2364,양력지정휴일,2,FALSE), IFERROR(VLOOKUP(B2364,음력지정휴일,2,FALSE), ""))))</f>
        <v/>
      </c>
      <c r="N2364" s="128"/>
      <c r="O2364" s="128" t="str">
        <f>IFERROR(VLOOKUP(N2364,연차지정일수,2,FALSE),"")</f>
        <v/>
      </c>
      <c r="P2364" s="143"/>
      <c r="Q2364" s="2"/>
    </row>
    <row r="2365">
      <c r="A2365" s="129">
        <v>46560.0</v>
      </c>
      <c r="B2365" s="129">
        <v>46525.0</v>
      </c>
      <c r="C2365" s="128">
        <v>2027.0</v>
      </c>
      <c r="D2365" s="128">
        <v>6.0</v>
      </c>
      <c r="E2365" s="128">
        <v>3.0</v>
      </c>
      <c r="F2365" s="128">
        <v>2027.0</v>
      </c>
      <c r="G2365" s="128">
        <v>6.0</v>
      </c>
      <c r="H2365" s="128">
        <v>22.0</v>
      </c>
      <c r="I2365" s="128" t="s">
        <v>160</v>
      </c>
      <c r="J2365" s="99"/>
      <c r="K2365" s="99"/>
      <c r="L2365" s="141" t="str">
        <f>IF(J2365-K2365=0,,IFERROR(K2365-J2365-휴게시간-VLOOKUP(A2365,지정휴게시간,2,FALSE),K2365-J2365-휴게시간))</f>
        <v/>
      </c>
      <c r="M2365" s="142" t="str">
        <f>IFERROR(VLOOKUP(Text(A2365,"m월 d일"),양력휴일,2,FALSE),IFERROR(VLOOKUP(Text(B2365,"m월 d일"),음력휴일,2,FALSE),IFERROR(VLOOKUP(A2365,양력지정휴일,2,FALSE), IFERROR(VLOOKUP(B2365,음력지정휴일,2,FALSE), ""))))</f>
        <v/>
      </c>
      <c r="N2365" s="128"/>
      <c r="O2365" s="128" t="str">
        <f>IFERROR(VLOOKUP(N2365,연차지정일수,2,FALSE),"")</f>
        <v/>
      </c>
      <c r="P2365" s="143"/>
      <c r="Q2365" s="2"/>
    </row>
    <row r="2366">
      <c r="A2366" s="129">
        <v>46561.0</v>
      </c>
      <c r="B2366" s="129">
        <v>46526.0</v>
      </c>
      <c r="C2366" s="128">
        <v>2027.0</v>
      </c>
      <c r="D2366" s="128">
        <v>6.0</v>
      </c>
      <c r="E2366" s="128">
        <v>3.0</v>
      </c>
      <c r="F2366" s="128">
        <v>2027.0</v>
      </c>
      <c r="G2366" s="128">
        <v>6.0</v>
      </c>
      <c r="H2366" s="128">
        <v>23.0</v>
      </c>
      <c r="I2366" s="128" t="s">
        <v>161</v>
      </c>
      <c r="J2366" s="99"/>
      <c r="K2366" s="99"/>
      <c r="L2366" s="141" t="str">
        <f>IF(J2366-K2366=0,,IFERROR(K2366-J2366-휴게시간-VLOOKUP(A2366,지정휴게시간,2,FALSE),K2366-J2366-휴게시간))</f>
        <v/>
      </c>
      <c r="M2366" s="142" t="str">
        <f>IFERROR(VLOOKUP(Text(A2366,"m월 d일"),양력휴일,2,FALSE),IFERROR(VLOOKUP(Text(B2366,"m월 d일"),음력휴일,2,FALSE),IFERROR(VLOOKUP(A2366,양력지정휴일,2,FALSE), IFERROR(VLOOKUP(B2366,음력지정휴일,2,FALSE), ""))))</f>
        <v/>
      </c>
      <c r="N2366" s="128"/>
      <c r="O2366" s="128" t="str">
        <f>IFERROR(VLOOKUP(N2366,연차지정일수,2,FALSE),"")</f>
        <v/>
      </c>
      <c r="P2366" s="143"/>
      <c r="Q2366" s="2"/>
    </row>
    <row r="2367">
      <c r="A2367" s="129">
        <v>46562.0</v>
      </c>
      <c r="B2367" s="129">
        <v>46527.0</v>
      </c>
      <c r="C2367" s="128">
        <v>2027.0</v>
      </c>
      <c r="D2367" s="128">
        <v>6.0</v>
      </c>
      <c r="E2367" s="128">
        <v>3.0</v>
      </c>
      <c r="F2367" s="128">
        <v>2027.0</v>
      </c>
      <c r="G2367" s="128">
        <v>6.0</v>
      </c>
      <c r="H2367" s="128">
        <v>24.0</v>
      </c>
      <c r="I2367" s="128" t="s">
        <v>162</v>
      </c>
      <c r="J2367" s="99"/>
      <c r="K2367" s="99"/>
      <c r="L2367" s="141" t="str">
        <f>IF(J2367-K2367=0,,IFERROR(K2367-J2367-휴게시간-VLOOKUP(A2367,지정휴게시간,2,FALSE),K2367-J2367-휴게시간))</f>
        <v/>
      </c>
      <c r="M2367" s="142" t="str">
        <f>IFERROR(VLOOKUP(Text(A2367,"m월 d일"),양력휴일,2,FALSE),IFERROR(VLOOKUP(Text(B2367,"m월 d일"),음력휴일,2,FALSE),IFERROR(VLOOKUP(A2367,양력지정휴일,2,FALSE), IFERROR(VLOOKUP(B2367,음력지정휴일,2,FALSE), ""))))</f>
        <v/>
      </c>
      <c r="N2367" s="128"/>
      <c r="O2367" s="128" t="str">
        <f>IFERROR(VLOOKUP(N2367,연차지정일수,2,FALSE),"")</f>
        <v/>
      </c>
      <c r="P2367" s="143"/>
      <c r="Q2367" s="2"/>
    </row>
    <row r="2368">
      <c r="A2368" s="129">
        <v>46563.0</v>
      </c>
      <c r="B2368" s="129">
        <v>46528.0</v>
      </c>
      <c r="C2368" s="128">
        <v>2027.0</v>
      </c>
      <c r="D2368" s="128">
        <v>6.0</v>
      </c>
      <c r="E2368" s="128">
        <v>3.0</v>
      </c>
      <c r="F2368" s="128">
        <v>2027.0</v>
      </c>
      <c r="G2368" s="128">
        <v>6.0</v>
      </c>
      <c r="H2368" s="128">
        <v>25.0</v>
      </c>
      <c r="I2368" s="128" t="s">
        <v>158</v>
      </c>
      <c r="J2368" s="99"/>
      <c r="K2368" s="99"/>
      <c r="L2368" s="141" t="str">
        <f>IF(J2368-K2368=0,,IFERROR(K2368-J2368-휴게시간-VLOOKUP(A2368,지정휴게시간,2,FALSE),K2368-J2368-휴게시간))</f>
        <v/>
      </c>
      <c r="M2368" s="142" t="str">
        <f>IFERROR(VLOOKUP(Text(A2368,"m월 d일"),양력휴일,2,FALSE),IFERROR(VLOOKUP(Text(B2368,"m월 d일"),음력휴일,2,FALSE),IFERROR(VLOOKUP(A2368,양력지정휴일,2,FALSE), IFERROR(VLOOKUP(B2368,음력지정휴일,2,FALSE), ""))))</f>
        <v/>
      </c>
      <c r="N2368" s="128"/>
      <c r="O2368" s="128" t="str">
        <f>IFERROR(VLOOKUP(N2368,연차지정일수,2,FALSE),"")</f>
        <v/>
      </c>
      <c r="P2368" s="143"/>
      <c r="Q2368" s="2"/>
    </row>
    <row r="2369">
      <c r="A2369" s="129">
        <v>46564.0</v>
      </c>
      <c r="B2369" s="129">
        <v>46529.0</v>
      </c>
      <c r="C2369" s="128">
        <v>2027.0</v>
      </c>
      <c r="D2369" s="128">
        <v>6.0</v>
      </c>
      <c r="E2369" s="128">
        <v>3.0</v>
      </c>
      <c r="F2369" s="128">
        <v>2027.0</v>
      </c>
      <c r="G2369" s="128">
        <v>6.0</v>
      </c>
      <c r="H2369" s="128">
        <v>26.0</v>
      </c>
      <c r="I2369" s="128" t="s">
        <v>159</v>
      </c>
      <c r="J2369" s="99"/>
      <c r="K2369" s="99"/>
      <c r="L2369" s="141" t="str">
        <f>IF(J2369-K2369=0,,IFERROR(K2369-J2369-휴게시간-VLOOKUP(A2369,지정휴게시간,2,FALSE),K2369-J2369-휴게시간))</f>
        <v/>
      </c>
      <c r="M2369" s="142" t="str">
        <f>IFERROR(VLOOKUP(Text(A2369,"m월 d일"),양력휴일,2,FALSE),IFERROR(VLOOKUP(Text(B2369,"m월 d일"),음력휴일,2,FALSE),IFERROR(VLOOKUP(A2369,양력지정휴일,2,FALSE), IFERROR(VLOOKUP(B2369,음력지정휴일,2,FALSE), ""))))</f>
        <v/>
      </c>
      <c r="N2369" s="128"/>
      <c r="O2369" s="128" t="str">
        <f>IFERROR(VLOOKUP(N2369,연차지정일수,2,FALSE),"")</f>
        <v/>
      </c>
      <c r="P2369" s="143"/>
      <c r="Q2369" s="2"/>
    </row>
    <row r="2370">
      <c r="A2370" s="129">
        <v>46565.0</v>
      </c>
      <c r="B2370" s="129">
        <v>46530.0</v>
      </c>
      <c r="C2370" s="128">
        <v>2027.0</v>
      </c>
      <c r="D2370" s="128">
        <v>6.0</v>
      </c>
      <c r="E2370" s="128">
        <v>3.0</v>
      </c>
      <c r="F2370" s="128">
        <v>2027.0</v>
      </c>
      <c r="G2370" s="128">
        <v>6.0</v>
      </c>
      <c r="H2370" s="128">
        <v>27.0</v>
      </c>
      <c r="I2370" s="128" t="s">
        <v>156</v>
      </c>
      <c r="J2370" s="99"/>
      <c r="K2370" s="99"/>
      <c r="L2370" s="141" t="str">
        <f>IF(J2370-K2370=0,,IFERROR(K2370-J2370-휴게시간-VLOOKUP(A2370,지정휴게시간,2,FALSE),K2370-J2370-휴게시간))</f>
        <v/>
      </c>
      <c r="M2370" s="142" t="str">
        <f>IFERROR(VLOOKUP(Text(A2370,"m월 d일"),양력휴일,2,FALSE),IFERROR(VLOOKUP(Text(B2370,"m월 d일"),음력휴일,2,FALSE),IFERROR(VLOOKUP(A2370,양력지정휴일,2,FALSE), IFERROR(VLOOKUP(B2370,음력지정휴일,2,FALSE), ""))))</f>
        <v/>
      </c>
      <c r="N2370" s="128"/>
      <c r="O2370" s="128" t="str">
        <f>IFERROR(VLOOKUP(N2370,연차지정일수,2,FALSE),"")</f>
        <v/>
      </c>
      <c r="P2370" s="143"/>
      <c r="Q2370" s="2"/>
    </row>
    <row r="2371">
      <c r="A2371" s="129">
        <v>46566.0</v>
      </c>
      <c r="B2371" s="129">
        <v>46531.0</v>
      </c>
      <c r="C2371" s="128">
        <v>2027.0</v>
      </c>
      <c r="D2371" s="128">
        <v>6.0</v>
      </c>
      <c r="E2371" s="128">
        <v>4.0</v>
      </c>
      <c r="F2371" s="128">
        <v>2027.0</v>
      </c>
      <c r="G2371" s="128">
        <v>6.0</v>
      </c>
      <c r="H2371" s="128">
        <v>28.0</v>
      </c>
      <c r="I2371" s="128" t="s">
        <v>83</v>
      </c>
      <c r="J2371" s="99"/>
      <c r="K2371" s="99"/>
      <c r="L2371" s="141" t="str">
        <f>IF(J2371-K2371=0,,IFERROR(K2371-J2371-휴게시간-VLOOKUP(A2371,지정휴게시간,2,FALSE),K2371-J2371-휴게시간))</f>
        <v/>
      </c>
      <c r="M2371" s="142" t="str">
        <f>IFERROR(VLOOKUP(Text(A2371,"m월 d일"),양력휴일,2,FALSE),IFERROR(VLOOKUP(Text(B2371,"m월 d일"),음력휴일,2,FALSE),IFERROR(VLOOKUP(A2371,양력지정휴일,2,FALSE), IFERROR(VLOOKUP(B2371,음력지정휴일,2,FALSE), ""))))</f>
        <v/>
      </c>
      <c r="N2371" s="128"/>
      <c r="O2371" s="128" t="str">
        <f>IFERROR(VLOOKUP(N2371,연차지정일수,2,FALSE),"")</f>
        <v/>
      </c>
      <c r="P2371" s="143"/>
      <c r="Q2371" s="2"/>
    </row>
    <row r="2372">
      <c r="A2372" s="129">
        <v>46567.0</v>
      </c>
      <c r="B2372" s="129">
        <v>46532.0</v>
      </c>
      <c r="C2372" s="128">
        <v>2027.0</v>
      </c>
      <c r="D2372" s="128">
        <v>6.0</v>
      </c>
      <c r="E2372" s="128">
        <v>4.0</v>
      </c>
      <c r="F2372" s="128">
        <v>2027.0</v>
      </c>
      <c r="G2372" s="128">
        <v>6.0</v>
      </c>
      <c r="H2372" s="128">
        <v>29.0</v>
      </c>
      <c r="I2372" s="128" t="s">
        <v>160</v>
      </c>
      <c r="J2372" s="99"/>
      <c r="K2372" s="99"/>
      <c r="L2372" s="141" t="str">
        <f>IF(J2372-K2372=0,,IFERROR(K2372-J2372-휴게시간-VLOOKUP(A2372,지정휴게시간,2,FALSE),K2372-J2372-휴게시간))</f>
        <v/>
      </c>
      <c r="M2372" s="142" t="str">
        <f>IFERROR(VLOOKUP(Text(A2372,"m월 d일"),양력휴일,2,FALSE),IFERROR(VLOOKUP(Text(B2372,"m월 d일"),음력휴일,2,FALSE),IFERROR(VLOOKUP(A2372,양력지정휴일,2,FALSE), IFERROR(VLOOKUP(B2372,음력지정휴일,2,FALSE), ""))))</f>
        <v/>
      </c>
      <c r="N2372" s="128"/>
      <c r="O2372" s="128" t="str">
        <f>IFERROR(VLOOKUP(N2372,연차지정일수,2,FALSE),"")</f>
        <v/>
      </c>
      <c r="P2372" s="143"/>
      <c r="Q2372" s="2"/>
    </row>
    <row r="2373">
      <c r="A2373" s="129">
        <v>46568.0</v>
      </c>
      <c r="B2373" s="129">
        <v>46533.0</v>
      </c>
      <c r="C2373" s="128">
        <v>2027.0</v>
      </c>
      <c r="D2373" s="128">
        <v>6.0</v>
      </c>
      <c r="E2373" s="128">
        <v>4.0</v>
      </c>
      <c r="F2373" s="128">
        <v>2027.0</v>
      </c>
      <c r="G2373" s="128">
        <v>6.0</v>
      </c>
      <c r="H2373" s="128">
        <v>30.0</v>
      </c>
      <c r="I2373" s="128" t="s">
        <v>161</v>
      </c>
      <c r="J2373" s="99"/>
      <c r="K2373" s="99"/>
      <c r="L2373" s="141" t="str">
        <f>IF(J2373-K2373=0,,IFERROR(K2373-J2373-휴게시간-VLOOKUP(A2373,지정휴게시간,2,FALSE),K2373-J2373-휴게시간))</f>
        <v/>
      </c>
      <c r="M2373" s="142" t="str">
        <f>IFERROR(VLOOKUP(Text(A2373,"m월 d일"),양력휴일,2,FALSE),IFERROR(VLOOKUP(Text(B2373,"m월 d일"),음력휴일,2,FALSE),IFERROR(VLOOKUP(A2373,양력지정휴일,2,FALSE), IFERROR(VLOOKUP(B2373,음력지정휴일,2,FALSE), ""))))</f>
        <v/>
      </c>
      <c r="N2373" s="128"/>
      <c r="O2373" s="128" t="str">
        <f>IFERROR(VLOOKUP(N2373,연차지정일수,2,FALSE),"")</f>
        <v/>
      </c>
      <c r="P2373" s="143"/>
      <c r="Q2373" s="2"/>
    </row>
    <row r="2374">
      <c r="A2374" s="129">
        <v>46569.0</v>
      </c>
      <c r="B2374" s="129">
        <v>46534.0</v>
      </c>
      <c r="C2374" s="128">
        <v>2027.0</v>
      </c>
      <c r="D2374" s="128">
        <v>6.0</v>
      </c>
      <c r="E2374" s="128">
        <v>4.0</v>
      </c>
      <c r="F2374" s="128">
        <v>2027.0</v>
      </c>
      <c r="G2374" s="128">
        <v>7.0</v>
      </c>
      <c r="H2374" s="128">
        <v>1.0</v>
      </c>
      <c r="I2374" s="128" t="s">
        <v>162</v>
      </c>
      <c r="J2374" s="99"/>
      <c r="K2374" s="99"/>
      <c r="L2374" s="141" t="str">
        <f>IF(J2374-K2374=0,,IFERROR(K2374-J2374-휴게시간-VLOOKUP(A2374,지정휴게시간,2,FALSE),K2374-J2374-휴게시간))</f>
        <v/>
      </c>
      <c r="M2374" s="142" t="str">
        <f>IFERROR(VLOOKUP(Text(A2374,"m월 d일"),양력휴일,2,FALSE),IFERROR(VLOOKUP(Text(B2374,"m월 d일"),음력휴일,2,FALSE),IFERROR(VLOOKUP(A2374,양력지정휴일,2,FALSE), IFERROR(VLOOKUP(B2374,음력지정휴일,2,FALSE), ""))))</f>
        <v/>
      </c>
      <c r="N2374" s="128"/>
      <c r="O2374" s="128" t="str">
        <f>IFERROR(VLOOKUP(N2374,연차지정일수,2,FALSE),"")</f>
        <v/>
      </c>
      <c r="P2374" s="143"/>
      <c r="Q2374" s="2"/>
    </row>
    <row r="2375">
      <c r="A2375" s="129">
        <v>46570.0</v>
      </c>
      <c r="B2375" s="129">
        <v>46535.0</v>
      </c>
      <c r="C2375" s="128">
        <v>2027.0</v>
      </c>
      <c r="D2375" s="128">
        <v>6.0</v>
      </c>
      <c r="E2375" s="128">
        <v>4.0</v>
      </c>
      <c r="F2375" s="128">
        <v>2027.0</v>
      </c>
      <c r="G2375" s="128">
        <v>7.0</v>
      </c>
      <c r="H2375" s="128">
        <v>2.0</v>
      </c>
      <c r="I2375" s="128" t="s">
        <v>158</v>
      </c>
      <c r="J2375" s="99"/>
      <c r="K2375" s="99"/>
      <c r="L2375" s="141" t="str">
        <f>IF(J2375-K2375=0,,IFERROR(K2375-J2375-휴게시간-VLOOKUP(A2375,지정휴게시간,2,FALSE),K2375-J2375-휴게시간))</f>
        <v/>
      </c>
      <c r="M2375" s="142" t="str">
        <f>IFERROR(VLOOKUP(Text(A2375,"m월 d일"),양력휴일,2,FALSE),IFERROR(VLOOKUP(Text(B2375,"m월 d일"),음력휴일,2,FALSE),IFERROR(VLOOKUP(A2375,양력지정휴일,2,FALSE), IFERROR(VLOOKUP(B2375,음력지정휴일,2,FALSE), ""))))</f>
        <v/>
      </c>
      <c r="N2375" s="128"/>
      <c r="O2375" s="128" t="str">
        <f>IFERROR(VLOOKUP(N2375,연차지정일수,2,FALSE),"")</f>
        <v/>
      </c>
      <c r="P2375" s="143"/>
      <c r="Q2375" s="2"/>
    </row>
    <row r="2376">
      <c r="A2376" s="129">
        <v>46571.0</v>
      </c>
      <c r="B2376" s="129">
        <v>46536.0</v>
      </c>
      <c r="C2376" s="128">
        <v>2027.0</v>
      </c>
      <c r="D2376" s="128">
        <v>6.0</v>
      </c>
      <c r="E2376" s="128">
        <v>4.0</v>
      </c>
      <c r="F2376" s="128">
        <v>2027.0</v>
      </c>
      <c r="G2376" s="128">
        <v>7.0</v>
      </c>
      <c r="H2376" s="128">
        <v>3.0</v>
      </c>
      <c r="I2376" s="128" t="s">
        <v>159</v>
      </c>
      <c r="J2376" s="99"/>
      <c r="K2376" s="99"/>
      <c r="L2376" s="141" t="str">
        <f>IF(J2376-K2376=0,,IFERROR(K2376-J2376-휴게시간-VLOOKUP(A2376,지정휴게시간,2,FALSE),K2376-J2376-휴게시간))</f>
        <v/>
      </c>
      <c r="M2376" s="142" t="str">
        <f>IFERROR(VLOOKUP(Text(A2376,"m월 d일"),양력휴일,2,FALSE),IFERROR(VLOOKUP(Text(B2376,"m월 d일"),음력휴일,2,FALSE),IFERROR(VLOOKUP(A2376,양력지정휴일,2,FALSE), IFERROR(VLOOKUP(B2376,음력지정휴일,2,FALSE), ""))))</f>
        <v/>
      </c>
      <c r="N2376" s="128"/>
      <c r="O2376" s="128" t="str">
        <f>IFERROR(VLOOKUP(N2376,연차지정일수,2,FALSE),"")</f>
        <v/>
      </c>
      <c r="P2376" s="143"/>
      <c r="Q2376" s="2"/>
    </row>
    <row r="2377">
      <c r="A2377" s="129">
        <v>46572.0</v>
      </c>
      <c r="B2377" s="129">
        <v>46539.0</v>
      </c>
      <c r="C2377" s="128">
        <v>2027.0</v>
      </c>
      <c r="D2377" s="128">
        <v>6.0</v>
      </c>
      <c r="E2377" s="128">
        <v>4.0</v>
      </c>
      <c r="F2377" s="128">
        <v>2027.0</v>
      </c>
      <c r="G2377" s="128">
        <v>7.0</v>
      </c>
      <c r="H2377" s="128">
        <v>4.0</v>
      </c>
      <c r="I2377" s="128" t="s">
        <v>156</v>
      </c>
      <c r="J2377" s="99"/>
      <c r="K2377" s="99"/>
      <c r="L2377" s="141" t="str">
        <f>IF(J2377-K2377=0,,IFERROR(K2377-J2377-휴게시간-VLOOKUP(A2377,지정휴게시간,2,FALSE),K2377-J2377-휴게시간))</f>
        <v/>
      </c>
      <c r="M2377" s="142" t="str">
        <f>IFERROR(VLOOKUP(Text(A2377,"m월 d일"),양력휴일,2,FALSE),IFERROR(VLOOKUP(Text(B2377,"m월 d일"),음력휴일,2,FALSE),IFERROR(VLOOKUP(A2377,양력지정휴일,2,FALSE), IFERROR(VLOOKUP(B2377,음력지정휴일,2,FALSE), ""))))</f>
        <v/>
      </c>
      <c r="N2377" s="128"/>
      <c r="O2377" s="128" t="str">
        <f>IFERROR(VLOOKUP(N2377,연차지정일수,2,FALSE),"")</f>
        <v/>
      </c>
      <c r="P2377" s="143"/>
      <c r="Q2377" s="2"/>
    </row>
    <row r="2378">
      <c r="A2378" s="129">
        <v>46573.0</v>
      </c>
      <c r="B2378" s="129">
        <v>46540.0</v>
      </c>
      <c r="C2378" s="128">
        <v>2027.0</v>
      </c>
      <c r="D2378" s="128">
        <v>7.0</v>
      </c>
      <c r="E2378" s="128">
        <v>1.0</v>
      </c>
      <c r="F2378" s="128">
        <v>2027.0</v>
      </c>
      <c r="G2378" s="128">
        <v>7.0</v>
      </c>
      <c r="H2378" s="128">
        <v>5.0</v>
      </c>
      <c r="I2378" s="128" t="s">
        <v>83</v>
      </c>
      <c r="J2378" s="99"/>
      <c r="K2378" s="99"/>
      <c r="L2378" s="141" t="str">
        <f>IF(J2378-K2378=0,,IFERROR(K2378-J2378-휴게시간-VLOOKUP(A2378,지정휴게시간,2,FALSE),K2378-J2378-휴게시간))</f>
        <v/>
      </c>
      <c r="M2378" s="142" t="str">
        <f>IFERROR(VLOOKUP(Text(A2378,"m월 d일"),양력휴일,2,FALSE),IFERROR(VLOOKUP(Text(B2378,"m월 d일"),음력휴일,2,FALSE),IFERROR(VLOOKUP(A2378,양력지정휴일,2,FALSE), IFERROR(VLOOKUP(B2378,음력지정휴일,2,FALSE), ""))))</f>
        <v/>
      </c>
      <c r="N2378" s="128"/>
      <c r="O2378" s="128" t="str">
        <f>IFERROR(VLOOKUP(N2378,연차지정일수,2,FALSE),"")</f>
        <v/>
      </c>
      <c r="P2378" s="143"/>
      <c r="Q2378" s="2"/>
    </row>
    <row r="2379">
      <c r="A2379" s="129">
        <v>46574.0</v>
      </c>
      <c r="B2379" s="129">
        <v>46541.0</v>
      </c>
      <c r="C2379" s="128">
        <v>2027.0</v>
      </c>
      <c r="D2379" s="128">
        <v>7.0</v>
      </c>
      <c r="E2379" s="128">
        <v>1.0</v>
      </c>
      <c r="F2379" s="128">
        <v>2027.0</v>
      </c>
      <c r="G2379" s="128">
        <v>7.0</v>
      </c>
      <c r="H2379" s="128">
        <v>6.0</v>
      </c>
      <c r="I2379" s="128" t="s">
        <v>160</v>
      </c>
      <c r="J2379" s="99"/>
      <c r="K2379" s="99"/>
      <c r="L2379" s="141" t="str">
        <f>IF(J2379-K2379=0,,IFERROR(K2379-J2379-휴게시간-VLOOKUP(A2379,지정휴게시간,2,FALSE),K2379-J2379-휴게시간))</f>
        <v/>
      </c>
      <c r="M2379" s="142" t="str">
        <f>IFERROR(VLOOKUP(Text(A2379,"m월 d일"),양력휴일,2,FALSE),IFERROR(VLOOKUP(Text(B2379,"m월 d일"),음력휴일,2,FALSE),IFERROR(VLOOKUP(A2379,양력지정휴일,2,FALSE), IFERROR(VLOOKUP(B2379,음력지정휴일,2,FALSE), ""))))</f>
        <v/>
      </c>
      <c r="N2379" s="128"/>
      <c r="O2379" s="128" t="str">
        <f>IFERROR(VLOOKUP(N2379,연차지정일수,2,FALSE),"")</f>
        <v/>
      </c>
      <c r="P2379" s="143"/>
      <c r="Q2379" s="2"/>
    </row>
    <row r="2380">
      <c r="A2380" s="129">
        <v>46575.0</v>
      </c>
      <c r="B2380" s="129">
        <v>46542.0</v>
      </c>
      <c r="C2380" s="128">
        <v>2027.0</v>
      </c>
      <c r="D2380" s="128">
        <v>7.0</v>
      </c>
      <c r="E2380" s="128">
        <v>1.0</v>
      </c>
      <c r="F2380" s="128">
        <v>2027.0</v>
      </c>
      <c r="G2380" s="128">
        <v>7.0</v>
      </c>
      <c r="H2380" s="128">
        <v>7.0</v>
      </c>
      <c r="I2380" s="128" t="s">
        <v>161</v>
      </c>
      <c r="J2380" s="99"/>
      <c r="K2380" s="99"/>
      <c r="L2380" s="141" t="str">
        <f>IF(J2380-K2380=0,,IFERROR(K2380-J2380-휴게시간-VLOOKUP(A2380,지정휴게시간,2,FALSE),K2380-J2380-휴게시간))</f>
        <v/>
      </c>
      <c r="M2380" s="142" t="str">
        <f>IFERROR(VLOOKUP(Text(A2380,"m월 d일"),양력휴일,2,FALSE),IFERROR(VLOOKUP(Text(B2380,"m월 d일"),음력휴일,2,FALSE),IFERROR(VLOOKUP(A2380,양력지정휴일,2,FALSE), IFERROR(VLOOKUP(B2380,음력지정휴일,2,FALSE), ""))))</f>
        <v/>
      </c>
      <c r="N2380" s="128"/>
      <c r="O2380" s="128" t="str">
        <f>IFERROR(VLOOKUP(N2380,연차지정일수,2,FALSE),"")</f>
        <v/>
      </c>
      <c r="P2380" s="143"/>
      <c r="Q2380" s="2"/>
    </row>
    <row r="2381">
      <c r="A2381" s="129">
        <v>46576.0</v>
      </c>
      <c r="B2381" s="129">
        <v>46543.0</v>
      </c>
      <c r="C2381" s="128">
        <v>2027.0</v>
      </c>
      <c r="D2381" s="128">
        <v>7.0</v>
      </c>
      <c r="E2381" s="128">
        <v>1.0</v>
      </c>
      <c r="F2381" s="128">
        <v>2027.0</v>
      </c>
      <c r="G2381" s="128">
        <v>7.0</v>
      </c>
      <c r="H2381" s="128">
        <v>8.0</v>
      </c>
      <c r="I2381" s="128" t="s">
        <v>162</v>
      </c>
      <c r="J2381" s="99"/>
      <c r="K2381" s="99"/>
      <c r="L2381" s="141" t="str">
        <f>IF(J2381-K2381=0,,IFERROR(K2381-J2381-휴게시간-VLOOKUP(A2381,지정휴게시간,2,FALSE),K2381-J2381-휴게시간))</f>
        <v/>
      </c>
      <c r="M2381" s="142" t="str">
        <f>IFERROR(VLOOKUP(Text(A2381,"m월 d일"),양력휴일,2,FALSE),IFERROR(VLOOKUP(Text(B2381,"m월 d일"),음력휴일,2,FALSE),IFERROR(VLOOKUP(A2381,양력지정휴일,2,FALSE), IFERROR(VLOOKUP(B2381,음력지정휴일,2,FALSE), ""))))</f>
        <v/>
      </c>
      <c r="N2381" s="128"/>
      <c r="O2381" s="128" t="str">
        <f>IFERROR(VLOOKUP(N2381,연차지정일수,2,FALSE),"")</f>
        <v/>
      </c>
      <c r="P2381" s="143"/>
      <c r="Q2381" s="2"/>
    </row>
    <row r="2382">
      <c r="A2382" s="129">
        <v>46577.0</v>
      </c>
      <c r="B2382" s="129">
        <v>46544.0</v>
      </c>
      <c r="C2382" s="128">
        <v>2027.0</v>
      </c>
      <c r="D2382" s="128">
        <v>7.0</v>
      </c>
      <c r="E2382" s="128">
        <v>1.0</v>
      </c>
      <c r="F2382" s="128">
        <v>2027.0</v>
      </c>
      <c r="G2382" s="128">
        <v>7.0</v>
      </c>
      <c r="H2382" s="128">
        <v>9.0</v>
      </c>
      <c r="I2382" s="128" t="s">
        <v>158</v>
      </c>
      <c r="J2382" s="99"/>
      <c r="K2382" s="99"/>
      <c r="L2382" s="141" t="str">
        <f>IF(J2382-K2382=0,,IFERROR(K2382-J2382-휴게시간-VLOOKUP(A2382,지정휴게시간,2,FALSE),K2382-J2382-휴게시간))</f>
        <v/>
      </c>
      <c r="M2382" s="142" t="str">
        <f>IFERROR(VLOOKUP(Text(A2382,"m월 d일"),양력휴일,2,FALSE),IFERROR(VLOOKUP(Text(B2382,"m월 d일"),음력휴일,2,FALSE),IFERROR(VLOOKUP(A2382,양력지정휴일,2,FALSE), IFERROR(VLOOKUP(B2382,음력지정휴일,2,FALSE), ""))))</f>
        <v/>
      </c>
      <c r="N2382" s="128"/>
      <c r="O2382" s="128" t="str">
        <f>IFERROR(VLOOKUP(N2382,연차지정일수,2,FALSE),"")</f>
        <v/>
      </c>
      <c r="P2382" s="143"/>
      <c r="Q2382" s="2"/>
    </row>
    <row r="2383">
      <c r="A2383" s="129">
        <v>46578.0</v>
      </c>
      <c r="B2383" s="129">
        <v>46545.0</v>
      </c>
      <c r="C2383" s="128">
        <v>2027.0</v>
      </c>
      <c r="D2383" s="128">
        <v>7.0</v>
      </c>
      <c r="E2383" s="128">
        <v>1.0</v>
      </c>
      <c r="F2383" s="128">
        <v>2027.0</v>
      </c>
      <c r="G2383" s="128">
        <v>7.0</v>
      </c>
      <c r="H2383" s="128">
        <v>10.0</v>
      </c>
      <c r="I2383" s="128" t="s">
        <v>159</v>
      </c>
      <c r="J2383" s="99"/>
      <c r="K2383" s="99"/>
      <c r="L2383" s="141" t="str">
        <f>IF(J2383-K2383=0,,IFERROR(K2383-J2383-휴게시간-VLOOKUP(A2383,지정휴게시간,2,FALSE),K2383-J2383-휴게시간))</f>
        <v/>
      </c>
      <c r="M2383" s="142" t="str">
        <f>IFERROR(VLOOKUP(Text(A2383,"m월 d일"),양력휴일,2,FALSE),IFERROR(VLOOKUP(Text(B2383,"m월 d일"),음력휴일,2,FALSE),IFERROR(VLOOKUP(A2383,양력지정휴일,2,FALSE), IFERROR(VLOOKUP(B2383,음력지정휴일,2,FALSE), ""))))</f>
        <v/>
      </c>
      <c r="N2383" s="128"/>
      <c r="O2383" s="128" t="str">
        <f>IFERROR(VLOOKUP(N2383,연차지정일수,2,FALSE),"")</f>
        <v/>
      </c>
      <c r="P2383" s="143"/>
      <c r="Q2383" s="2"/>
    </row>
    <row r="2384">
      <c r="A2384" s="129">
        <v>46579.0</v>
      </c>
      <c r="B2384" s="129">
        <v>46546.0</v>
      </c>
      <c r="C2384" s="128">
        <v>2027.0</v>
      </c>
      <c r="D2384" s="128">
        <v>7.0</v>
      </c>
      <c r="E2384" s="128">
        <v>1.0</v>
      </c>
      <c r="F2384" s="128">
        <v>2027.0</v>
      </c>
      <c r="G2384" s="128">
        <v>7.0</v>
      </c>
      <c r="H2384" s="128">
        <v>11.0</v>
      </c>
      <c r="I2384" s="128" t="s">
        <v>156</v>
      </c>
      <c r="J2384" s="99"/>
      <c r="K2384" s="99"/>
      <c r="L2384" s="141" t="str">
        <f>IF(J2384-K2384=0,,IFERROR(K2384-J2384-휴게시간-VLOOKUP(A2384,지정휴게시간,2,FALSE),K2384-J2384-휴게시간))</f>
        <v/>
      </c>
      <c r="M2384" s="142" t="str">
        <f>IFERROR(VLOOKUP(Text(A2384,"m월 d일"),양력휴일,2,FALSE),IFERROR(VLOOKUP(Text(B2384,"m월 d일"),음력휴일,2,FALSE),IFERROR(VLOOKUP(A2384,양력지정휴일,2,FALSE), IFERROR(VLOOKUP(B2384,음력지정휴일,2,FALSE), ""))))</f>
        <v/>
      </c>
      <c r="N2384" s="128"/>
      <c r="O2384" s="128" t="str">
        <f>IFERROR(VLOOKUP(N2384,연차지정일수,2,FALSE),"")</f>
        <v/>
      </c>
      <c r="P2384" s="143"/>
      <c r="Q2384" s="2"/>
    </row>
    <row r="2385">
      <c r="A2385" s="129">
        <v>46580.0</v>
      </c>
      <c r="B2385" s="129">
        <v>46547.0</v>
      </c>
      <c r="C2385" s="128">
        <v>2027.0</v>
      </c>
      <c r="D2385" s="128">
        <v>7.0</v>
      </c>
      <c r="E2385" s="128">
        <v>2.0</v>
      </c>
      <c r="F2385" s="128">
        <v>2027.0</v>
      </c>
      <c r="G2385" s="128">
        <v>7.0</v>
      </c>
      <c r="H2385" s="128">
        <v>12.0</v>
      </c>
      <c r="I2385" s="128" t="s">
        <v>83</v>
      </c>
      <c r="J2385" s="99"/>
      <c r="K2385" s="99"/>
      <c r="L2385" s="141" t="str">
        <f>IF(J2385-K2385=0,,IFERROR(K2385-J2385-휴게시간-VLOOKUP(A2385,지정휴게시간,2,FALSE),K2385-J2385-휴게시간))</f>
        <v/>
      </c>
      <c r="M2385" s="142" t="str">
        <f>IFERROR(VLOOKUP(Text(A2385,"m월 d일"),양력휴일,2,FALSE),IFERROR(VLOOKUP(Text(B2385,"m월 d일"),음력휴일,2,FALSE),IFERROR(VLOOKUP(A2385,양력지정휴일,2,FALSE), IFERROR(VLOOKUP(B2385,음력지정휴일,2,FALSE), ""))))</f>
        <v/>
      </c>
      <c r="N2385" s="128"/>
      <c r="O2385" s="128" t="str">
        <f>IFERROR(VLOOKUP(N2385,연차지정일수,2,FALSE),"")</f>
        <v/>
      </c>
      <c r="P2385" s="143"/>
      <c r="Q2385" s="2"/>
    </row>
    <row r="2386">
      <c r="A2386" s="129">
        <v>46581.0</v>
      </c>
      <c r="B2386" s="129">
        <v>46548.0</v>
      </c>
      <c r="C2386" s="128">
        <v>2027.0</v>
      </c>
      <c r="D2386" s="128">
        <v>7.0</v>
      </c>
      <c r="E2386" s="128">
        <v>2.0</v>
      </c>
      <c r="F2386" s="128">
        <v>2027.0</v>
      </c>
      <c r="G2386" s="128">
        <v>7.0</v>
      </c>
      <c r="H2386" s="128">
        <v>13.0</v>
      </c>
      <c r="I2386" s="128" t="s">
        <v>160</v>
      </c>
      <c r="J2386" s="99"/>
      <c r="K2386" s="99"/>
      <c r="L2386" s="141" t="str">
        <f>IF(J2386-K2386=0,,IFERROR(K2386-J2386-휴게시간-VLOOKUP(A2386,지정휴게시간,2,FALSE),K2386-J2386-휴게시간))</f>
        <v/>
      </c>
      <c r="M2386" s="142" t="str">
        <f>IFERROR(VLOOKUP(Text(A2386,"m월 d일"),양력휴일,2,FALSE),IFERROR(VLOOKUP(Text(B2386,"m월 d일"),음력휴일,2,FALSE),IFERROR(VLOOKUP(A2386,양력지정휴일,2,FALSE), IFERROR(VLOOKUP(B2386,음력지정휴일,2,FALSE), ""))))</f>
        <v/>
      </c>
      <c r="N2386" s="128"/>
      <c r="O2386" s="128" t="str">
        <f>IFERROR(VLOOKUP(N2386,연차지정일수,2,FALSE),"")</f>
        <v/>
      </c>
      <c r="P2386" s="143"/>
      <c r="Q2386" s="2"/>
    </row>
    <row r="2387">
      <c r="A2387" s="129">
        <v>46582.0</v>
      </c>
      <c r="B2387" s="129">
        <v>46549.0</v>
      </c>
      <c r="C2387" s="128">
        <v>2027.0</v>
      </c>
      <c r="D2387" s="128">
        <v>7.0</v>
      </c>
      <c r="E2387" s="128">
        <v>2.0</v>
      </c>
      <c r="F2387" s="128">
        <v>2027.0</v>
      </c>
      <c r="G2387" s="128">
        <v>7.0</v>
      </c>
      <c r="H2387" s="128">
        <v>14.0</v>
      </c>
      <c r="I2387" s="128" t="s">
        <v>161</v>
      </c>
      <c r="J2387" s="99"/>
      <c r="K2387" s="99"/>
      <c r="L2387" s="141" t="str">
        <f>IF(J2387-K2387=0,,IFERROR(K2387-J2387-휴게시간-VLOOKUP(A2387,지정휴게시간,2,FALSE),K2387-J2387-휴게시간))</f>
        <v/>
      </c>
      <c r="M2387" s="142" t="str">
        <f>IFERROR(VLOOKUP(Text(A2387,"m월 d일"),양력휴일,2,FALSE),IFERROR(VLOOKUP(Text(B2387,"m월 d일"),음력휴일,2,FALSE),IFERROR(VLOOKUP(A2387,양력지정휴일,2,FALSE), IFERROR(VLOOKUP(B2387,음력지정휴일,2,FALSE), ""))))</f>
        <v/>
      </c>
      <c r="N2387" s="128"/>
      <c r="O2387" s="128" t="str">
        <f>IFERROR(VLOOKUP(N2387,연차지정일수,2,FALSE),"")</f>
        <v/>
      </c>
      <c r="P2387" s="143"/>
      <c r="Q2387" s="2"/>
    </row>
    <row r="2388">
      <c r="A2388" s="129">
        <v>46583.0</v>
      </c>
      <c r="B2388" s="129">
        <v>46550.0</v>
      </c>
      <c r="C2388" s="128">
        <v>2027.0</v>
      </c>
      <c r="D2388" s="128">
        <v>7.0</v>
      </c>
      <c r="E2388" s="128">
        <v>2.0</v>
      </c>
      <c r="F2388" s="128">
        <v>2027.0</v>
      </c>
      <c r="G2388" s="128">
        <v>7.0</v>
      </c>
      <c r="H2388" s="128">
        <v>15.0</v>
      </c>
      <c r="I2388" s="128" t="s">
        <v>162</v>
      </c>
      <c r="J2388" s="99"/>
      <c r="K2388" s="99"/>
      <c r="L2388" s="141" t="str">
        <f>IF(J2388-K2388=0,,IFERROR(K2388-J2388-휴게시간-VLOOKUP(A2388,지정휴게시간,2,FALSE),K2388-J2388-휴게시간))</f>
        <v/>
      </c>
      <c r="M2388" s="142" t="str">
        <f>IFERROR(VLOOKUP(Text(A2388,"m월 d일"),양력휴일,2,FALSE),IFERROR(VLOOKUP(Text(B2388,"m월 d일"),음력휴일,2,FALSE),IFERROR(VLOOKUP(A2388,양력지정휴일,2,FALSE), IFERROR(VLOOKUP(B2388,음력지정휴일,2,FALSE), ""))))</f>
        <v/>
      </c>
      <c r="N2388" s="128"/>
      <c r="O2388" s="128" t="str">
        <f>IFERROR(VLOOKUP(N2388,연차지정일수,2,FALSE),"")</f>
        <v/>
      </c>
      <c r="P2388" s="143"/>
      <c r="Q2388" s="2"/>
    </row>
    <row r="2389">
      <c r="A2389" s="129">
        <v>46584.0</v>
      </c>
      <c r="B2389" s="129">
        <v>46551.0</v>
      </c>
      <c r="C2389" s="128">
        <v>2027.0</v>
      </c>
      <c r="D2389" s="128">
        <v>7.0</v>
      </c>
      <c r="E2389" s="128">
        <v>2.0</v>
      </c>
      <c r="F2389" s="128">
        <v>2027.0</v>
      </c>
      <c r="G2389" s="128">
        <v>7.0</v>
      </c>
      <c r="H2389" s="128">
        <v>16.0</v>
      </c>
      <c r="I2389" s="128" t="s">
        <v>158</v>
      </c>
      <c r="J2389" s="99"/>
      <c r="K2389" s="99"/>
      <c r="L2389" s="141" t="str">
        <f>IF(J2389-K2389=0,,IFERROR(K2389-J2389-휴게시간-VLOOKUP(A2389,지정휴게시간,2,FALSE),K2389-J2389-휴게시간))</f>
        <v/>
      </c>
      <c r="M2389" s="142" t="str">
        <f>IFERROR(VLOOKUP(Text(A2389,"m월 d일"),양력휴일,2,FALSE),IFERROR(VLOOKUP(Text(B2389,"m월 d일"),음력휴일,2,FALSE),IFERROR(VLOOKUP(A2389,양력지정휴일,2,FALSE), IFERROR(VLOOKUP(B2389,음력지정휴일,2,FALSE), ""))))</f>
        <v/>
      </c>
      <c r="N2389" s="128"/>
      <c r="O2389" s="128" t="str">
        <f>IFERROR(VLOOKUP(N2389,연차지정일수,2,FALSE),"")</f>
        <v/>
      </c>
      <c r="P2389" s="143"/>
      <c r="Q2389" s="2"/>
    </row>
    <row r="2390">
      <c r="A2390" s="129">
        <v>46585.0</v>
      </c>
      <c r="B2390" s="129">
        <v>46552.0</v>
      </c>
      <c r="C2390" s="128">
        <v>2027.0</v>
      </c>
      <c r="D2390" s="128">
        <v>7.0</v>
      </c>
      <c r="E2390" s="128">
        <v>2.0</v>
      </c>
      <c r="F2390" s="128">
        <v>2027.0</v>
      </c>
      <c r="G2390" s="128">
        <v>7.0</v>
      </c>
      <c r="H2390" s="128">
        <v>17.0</v>
      </c>
      <c r="I2390" s="128" t="s">
        <v>159</v>
      </c>
      <c r="J2390" s="99"/>
      <c r="K2390" s="99"/>
      <c r="L2390" s="141" t="str">
        <f>IF(J2390-K2390=0,,IFERROR(K2390-J2390-휴게시간-VLOOKUP(A2390,지정휴게시간,2,FALSE),K2390-J2390-휴게시간))</f>
        <v/>
      </c>
      <c r="M2390" s="142" t="str">
        <f>IFERROR(VLOOKUP(Text(A2390,"m월 d일"),양력휴일,2,FALSE),IFERROR(VLOOKUP(Text(B2390,"m월 d일"),음력휴일,2,FALSE),IFERROR(VLOOKUP(A2390,양력지정휴일,2,FALSE), IFERROR(VLOOKUP(B2390,음력지정휴일,2,FALSE), ""))))</f>
        <v/>
      </c>
      <c r="N2390" s="128"/>
      <c r="O2390" s="128" t="str">
        <f>IFERROR(VLOOKUP(N2390,연차지정일수,2,FALSE),"")</f>
        <v/>
      </c>
      <c r="P2390" s="143"/>
      <c r="Q2390" s="2"/>
    </row>
    <row r="2391">
      <c r="A2391" s="129">
        <v>46586.0</v>
      </c>
      <c r="B2391" s="129">
        <v>46553.0</v>
      </c>
      <c r="C2391" s="128">
        <v>2027.0</v>
      </c>
      <c r="D2391" s="128">
        <v>7.0</v>
      </c>
      <c r="E2391" s="128">
        <v>2.0</v>
      </c>
      <c r="F2391" s="128">
        <v>2027.0</v>
      </c>
      <c r="G2391" s="128">
        <v>7.0</v>
      </c>
      <c r="H2391" s="128">
        <v>18.0</v>
      </c>
      <c r="I2391" s="128" t="s">
        <v>156</v>
      </c>
      <c r="J2391" s="99"/>
      <c r="K2391" s="99"/>
      <c r="L2391" s="141" t="str">
        <f>IF(J2391-K2391=0,,IFERROR(K2391-J2391-휴게시간-VLOOKUP(A2391,지정휴게시간,2,FALSE),K2391-J2391-휴게시간))</f>
        <v/>
      </c>
      <c r="M2391" s="142" t="str">
        <f>IFERROR(VLOOKUP(Text(A2391,"m월 d일"),양력휴일,2,FALSE),IFERROR(VLOOKUP(Text(B2391,"m월 d일"),음력휴일,2,FALSE),IFERROR(VLOOKUP(A2391,양력지정휴일,2,FALSE), IFERROR(VLOOKUP(B2391,음력지정휴일,2,FALSE), ""))))</f>
        <v/>
      </c>
      <c r="N2391" s="128"/>
      <c r="O2391" s="128" t="str">
        <f>IFERROR(VLOOKUP(N2391,연차지정일수,2,FALSE),"")</f>
        <v/>
      </c>
      <c r="P2391" s="143"/>
      <c r="Q2391" s="2"/>
    </row>
    <row r="2392">
      <c r="A2392" s="129">
        <v>46587.0</v>
      </c>
      <c r="B2392" s="129">
        <v>46554.0</v>
      </c>
      <c r="C2392" s="128">
        <v>2027.0</v>
      </c>
      <c r="D2392" s="128">
        <v>7.0</v>
      </c>
      <c r="E2392" s="128">
        <v>3.0</v>
      </c>
      <c r="F2392" s="128">
        <v>2027.0</v>
      </c>
      <c r="G2392" s="128">
        <v>7.0</v>
      </c>
      <c r="H2392" s="128">
        <v>19.0</v>
      </c>
      <c r="I2392" s="128" t="s">
        <v>83</v>
      </c>
      <c r="J2392" s="99"/>
      <c r="K2392" s="99"/>
      <c r="L2392" s="141" t="str">
        <f>IF(J2392-K2392=0,,IFERROR(K2392-J2392-휴게시간-VLOOKUP(A2392,지정휴게시간,2,FALSE),K2392-J2392-휴게시간))</f>
        <v/>
      </c>
      <c r="M2392" s="142" t="str">
        <f>IFERROR(VLOOKUP(Text(A2392,"m월 d일"),양력휴일,2,FALSE),IFERROR(VLOOKUP(Text(B2392,"m월 d일"),음력휴일,2,FALSE),IFERROR(VLOOKUP(A2392,양력지정휴일,2,FALSE), IFERROR(VLOOKUP(B2392,음력지정휴일,2,FALSE), ""))))</f>
        <v/>
      </c>
      <c r="N2392" s="128"/>
      <c r="O2392" s="128" t="str">
        <f>IFERROR(VLOOKUP(N2392,연차지정일수,2,FALSE),"")</f>
        <v/>
      </c>
      <c r="P2392" s="143"/>
      <c r="Q2392" s="2"/>
    </row>
    <row r="2393">
      <c r="A2393" s="129">
        <v>46588.0</v>
      </c>
      <c r="B2393" s="129">
        <v>46555.0</v>
      </c>
      <c r="C2393" s="128">
        <v>2027.0</v>
      </c>
      <c r="D2393" s="128">
        <v>7.0</v>
      </c>
      <c r="E2393" s="128">
        <v>3.0</v>
      </c>
      <c r="F2393" s="128">
        <v>2027.0</v>
      </c>
      <c r="G2393" s="128">
        <v>7.0</v>
      </c>
      <c r="H2393" s="128">
        <v>20.0</v>
      </c>
      <c r="I2393" s="128" t="s">
        <v>160</v>
      </c>
      <c r="J2393" s="99"/>
      <c r="K2393" s="99"/>
      <c r="L2393" s="141" t="str">
        <f>IF(J2393-K2393=0,,IFERROR(K2393-J2393-휴게시간-VLOOKUP(A2393,지정휴게시간,2,FALSE),K2393-J2393-휴게시간))</f>
        <v/>
      </c>
      <c r="M2393" s="142" t="str">
        <f>IFERROR(VLOOKUP(Text(A2393,"m월 d일"),양력휴일,2,FALSE),IFERROR(VLOOKUP(Text(B2393,"m월 d일"),음력휴일,2,FALSE),IFERROR(VLOOKUP(A2393,양력지정휴일,2,FALSE), IFERROR(VLOOKUP(B2393,음력지정휴일,2,FALSE), ""))))</f>
        <v/>
      </c>
      <c r="N2393" s="128"/>
      <c r="O2393" s="128" t="str">
        <f>IFERROR(VLOOKUP(N2393,연차지정일수,2,FALSE),"")</f>
        <v/>
      </c>
      <c r="P2393" s="143"/>
      <c r="Q2393" s="2"/>
    </row>
    <row r="2394">
      <c r="A2394" s="129">
        <v>46589.0</v>
      </c>
      <c r="B2394" s="129">
        <v>46556.0</v>
      </c>
      <c r="C2394" s="128">
        <v>2027.0</v>
      </c>
      <c r="D2394" s="128">
        <v>7.0</v>
      </c>
      <c r="E2394" s="128">
        <v>3.0</v>
      </c>
      <c r="F2394" s="128">
        <v>2027.0</v>
      </c>
      <c r="G2394" s="128">
        <v>7.0</v>
      </c>
      <c r="H2394" s="128">
        <v>21.0</v>
      </c>
      <c r="I2394" s="128" t="s">
        <v>161</v>
      </c>
      <c r="J2394" s="99"/>
      <c r="K2394" s="99"/>
      <c r="L2394" s="141" t="str">
        <f>IF(J2394-K2394=0,,IFERROR(K2394-J2394-휴게시간-VLOOKUP(A2394,지정휴게시간,2,FALSE),K2394-J2394-휴게시간))</f>
        <v/>
      </c>
      <c r="M2394" s="142" t="str">
        <f>IFERROR(VLOOKUP(Text(A2394,"m월 d일"),양력휴일,2,FALSE),IFERROR(VLOOKUP(Text(B2394,"m월 d일"),음력휴일,2,FALSE),IFERROR(VLOOKUP(A2394,양력지정휴일,2,FALSE), IFERROR(VLOOKUP(B2394,음력지정휴일,2,FALSE), ""))))</f>
        <v/>
      </c>
      <c r="N2394" s="128"/>
      <c r="O2394" s="128" t="str">
        <f>IFERROR(VLOOKUP(N2394,연차지정일수,2,FALSE),"")</f>
        <v/>
      </c>
      <c r="P2394" s="143"/>
      <c r="Q2394" s="2"/>
    </row>
    <row r="2395">
      <c r="A2395" s="129">
        <v>46590.0</v>
      </c>
      <c r="B2395" s="129">
        <v>46557.0</v>
      </c>
      <c r="C2395" s="128">
        <v>2027.0</v>
      </c>
      <c r="D2395" s="128">
        <v>7.0</v>
      </c>
      <c r="E2395" s="128">
        <v>3.0</v>
      </c>
      <c r="F2395" s="128">
        <v>2027.0</v>
      </c>
      <c r="G2395" s="128">
        <v>7.0</v>
      </c>
      <c r="H2395" s="128">
        <v>22.0</v>
      </c>
      <c r="I2395" s="128" t="s">
        <v>162</v>
      </c>
      <c r="J2395" s="99"/>
      <c r="K2395" s="99"/>
      <c r="L2395" s="141" t="str">
        <f>IF(J2395-K2395=0,,IFERROR(K2395-J2395-휴게시간-VLOOKUP(A2395,지정휴게시간,2,FALSE),K2395-J2395-휴게시간))</f>
        <v/>
      </c>
      <c r="M2395" s="142" t="str">
        <f>IFERROR(VLOOKUP(Text(A2395,"m월 d일"),양력휴일,2,FALSE),IFERROR(VLOOKUP(Text(B2395,"m월 d일"),음력휴일,2,FALSE),IFERROR(VLOOKUP(A2395,양력지정휴일,2,FALSE), IFERROR(VLOOKUP(B2395,음력지정휴일,2,FALSE), ""))))</f>
        <v/>
      </c>
      <c r="N2395" s="128"/>
      <c r="O2395" s="128" t="str">
        <f>IFERROR(VLOOKUP(N2395,연차지정일수,2,FALSE),"")</f>
        <v/>
      </c>
      <c r="P2395" s="143"/>
      <c r="Q2395" s="2"/>
    </row>
    <row r="2396">
      <c r="A2396" s="129">
        <v>46591.0</v>
      </c>
      <c r="B2396" s="129">
        <v>46558.0</v>
      </c>
      <c r="C2396" s="128">
        <v>2027.0</v>
      </c>
      <c r="D2396" s="128">
        <v>7.0</v>
      </c>
      <c r="E2396" s="128">
        <v>3.0</v>
      </c>
      <c r="F2396" s="128">
        <v>2027.0</v>
      </c>
      <c r="G2396" s="128">
        <v>7.0</v>
      </c>
      <c r="H2396" s="128">
        <v>23.0</v>
      </c>
      <c r="I2396" s="128" t="s">
        <v>158</v>
      </c>
      <c r="J2396" s="99"/>
      <c r="K2396" s="99"/>
      <c r="L2396" s="141" t="str">
        <f>IF(J2396-K2396=0,,IFERROR(K2396-J2396-휴게시간-VLOOKUP(A2396,지정휴게시간,2,FALSE),K2396-J2396-휴게시간))</f>
        <v/>
      </c>
      <c r="M2396" s="142" t="str">
        <f>IFERROR(VLOOKUP(Text(A2396,"m월 d일"),양력휴일,2,FALSE),IFERROR(VLOOKUP(Text(B2396,"m월 d일"),음력휴일,2,FALSE),IFERROR(VLOOKUP(A2396,양력지정휴일,2,FALSE), IFERROR(VLOOKUP(B2396,음력지정휴일,2,FALSE), ""))))</f>
        <v/>
      </c>
      <c r="N2396" s="128"/>
      <c r="O2396" s="128" t="str">
        <f>IFERROR(VLOOKUP(N2396,연차지정일수,2,FALSE),"")</f>
        <v/>
      </c>
      <c r="P2396" s="143"/>
      <c r="Q2396" s="2"/>
    </row>
    <row r="2397">
      <c r="A2397" s="129">
        <v>46592.0</v>
      </c>
      <c r="B2397" s="129">
        <v>46559.0</v>
      </c>
      <c r="C2397" s="128">
        <v>2027.0</v>
      </c>
      <c r="D2397" s="128">
        <v>7.0</v>
      </c>
      <c r="E2397" s="128">
        <v>3.0</v>
      </c>
      <c r="F2397" s="128">
        <v>2027.0</v>
      </c>
      <c r="G2397" s="128">
        <v>7.0</v>
      </c>
      <c r="H2397" s="128">
        <v>24.0</v>
      </c>
      <c r="I2397" s="128" t="s">
        <v>159</v>
      </c>
      <c r="J2397" s="99"/>
      <c r="K2397" s="99"/>
      <c r="L2397" s="141" t="str">
        <f>IF(J2397-K2397=0,,IFERROR(K2397-J2397-휴게시간-VLOOKUP(A2397,지정휴게시간,2,FALSE),K2397-J2397-휴게시간))</f>
        <v/>
      </c>
      <c r="M2397" s="142" t="str">
        <f>IFERROR(VLOOKUP(Text(A2397,"m월 d일"),양력휴일,2,FALSE),IFERROR(VLOOKUP(Text(B2397,"m월 d일"),음력휴일,2,FALSE),IFERROR(VLOOKUP(A2397,양력지정휴일,2,FALSE), IFERROR(VLOOKUP(B2397,음력지정휴일,2,FALSE), ""))))</f>
        <v/>
      </c>
      <c r="N2397" s="128"/>
      <c r="O2397" s="128" t="str">
        <f>IFERROR(VLOOKUP(N2397,연차지정일수,2,FALSE),"")</f>
        <v/>
      </c>
      <c r="P2397" s="143"/>
      <c r="Q2397" s="2"/>
    </row>
    <row r="2398">
      <c r="A2398" s="129">
        <v>46593.0</v>
      </c>
      <c r="B2398" s="129">
        <v>46560.0</v>
      </c>
      <c r="C2398" s="128">
        <v>2027.0</v>
      </c>
      <c r="D2398" s="128">
        <v>7.0</v>
      </c>
      <c r="E2398" s="128">
        <v>3.0</v>
      </c>
      <c r="F2398" s="128">
        <v>2027.0</v>
      </c>
      <c r="G2398" s="128">
        <v>7.0</v>
      </c>
      <c r="H2398" s="128">
        <v>25.0</v>
      </c>
      <c r="I2398" s="128" t="s">
        <v>156</v>
      </c>
      <c r="J2398" s="99"/>
      <c r="K2398" s="99"/>
      <c r="L2398" s="141" t="str">
        <f>IF(J2398-K2398=0,,IFERROR(K2398-J2398-휴게시간-VLOOKUP(A2398,지정휴게시간,2,FALSE),K2398-J2398-휴게시간))</f>
        <v/>
      </c>
      <c r="M2398" s="142" t="str">
        <f>IFERROR(VLOOKUP(Text(A2398,"m월 d일"),양력휴일,2,FALSE),IFERROR(VLOOKUP(Text(B2398,"m월 d일"),음력휴일,2,FALSE),IFERROR(VLOOKUP(A2398,양력지정휴일,2,FALSE), IFERROR(VLOOKUP(B2398,음력지정휴일,2,FALSE), ""))))</f>
        <v/>
      </c>
      <c r="N2398" s="128"/>
      <c r="O2398" s="128" t="str">
        <f>IFERROR(VLOOKUP(N2398,연차지정일수,2,FALSE),"")</f>
        <v/>
      </c>
      <c r="P2398" s="143"/>
      <c r="Q2398" s="2"/>
    </row>
    <row r="2399">
      <c r="A2399" s="129">
        <v>46594.0</v>
      </c>
      <c r="B2399" s="129">
        <v>46561.0</v>
      </c>
      <c r="C2399" s="128">
        <v>2027.0</v>
      </c>
      <c r="D2399" s="128">
        <v>7.0</v>
      </c>
      <c r="E2399" s="128">
        <v>4.0</v>
      </c>
      <c r="F2399" s="128">
        <v>2027.0</v>
      </c>
      <c r="G2399" s="128">
        <v>7.0</v>
      </c>
      <c r="H2399" s="128">
        <v>26.0</v>
      </c>
      <c r="I2399" s="128" t="s">
        <v>83</v>
      </c>
      <c r="J2399" s="99"/>
      <c r="K2399" s="99"/>
      <c r="L2399" s="141" t="str">
        <f>IF(J2399-K2399=0,,IFERROR(K2399-J2399-휴게시간-VLOOKUP(A2399,지정휴게시간,2,FALSE),K2399-J2399-휴게시간))</f>
        <v/>
      </c>
      <c r="M2399" s="142" t="str">
        <f>IFERROR(VLOOKUP(Text(A2399,"m월 d일"),양력휴일,2,FALSE),IFERROR(VLOOKUP(Text(B2399,"m월 d일"),음력휴일,2,FALSE),IFERROR(VLOOKUP(A2399,양력지정휴일,2,FALSE), IFERROR(VLOOKUP(B2399,음력지정휴일,2,FALSE), ""))))</f>
        <v/>
      </c>
      <c r="N2399" s="128"/>
      <c r="O2399" s="128" t="str">
        <f>IFERROR(VLOOKUP(N2399,연차지정일수,2,FALSE),"")</f>
        <v/>
      </c>
      <c r="P2399" s="143"/>
      <c r="Q2399" s="2"/>
    </row>
    <row r="2400">
      <c r="A2400" s="129">
        <v>46595.0</v>
      </c>
      <c r="B2400" s="129">
        <v>46562.0</v>
      </c>
      <c r="C2400" s="128">
        <v>2027.0</v>
      </c>
      <c r="D2400" s="128">
        <v>7.0</v>
      </c>
      <c r="E2400" s="128">
        <v>4.0</v>
      </c>
      <c r="F2400" s="128">
        <v>2027.0</v>
      </c>
      <c r="G2400" s="128">
        <v>7.0</v>
      </c>
      <c r="H2400" s="128">
        <v>27.0</v>
      </c>
      <c r="I2400" s="128" t="s">
        <v>160</v>
      </c>
      <c r="J2400" s="99"/>
      <c r="K2400" s="99"/>
      <c r="L2400" s="141" t="str">
        <f>IF(J2400-K2400=0,,IFERROR(K2400-J2400-휴게시간-VLOOKUP(A2400,지정휴게시간,2,FALSE),K2400-J2400-휴게시간))</f>
        <v/>
      </c>
      <c r="M2400" s="142" t="str">
        <f>IFERROR(VLOOKUP(Text(A2400,"m월 d일"),양력휴일,2,FALSE),IFERROR(VLOOKUP(Text(B2400,"m월 d일"),음력휴일,2,FALSE),IFERROR(VLOOKUP(A2400,양력지정휴일,2,FALSE), IFERROR(VLOOKUP(B2400,음력지정휴일,2,FALSE), ""))))</f>
        <v/>
      </c>
      <c r="N2400" s="128"/>
      <c r="O2400" s="128" t="str">
        <f>IFERROR(VLOOKUP(N2400,연차지정일수,2,FALSE),"")</f>
        <v/>
      </c>
      <c r="P2400" s="143"/>
      <c r="Q2400" s="2"/>
    </row>
    <row r="2401">
      <c r="A2401" s="129">
        <v>46596.0</v>
      </c>
      <c r="B2401" s="129">
        <v>46563.0</v>
      </c>
      <c r="C2401" s="128">
        <v>2027.0</v>
      </c>
      <c r="D2401" s="128">
        <v>7.0</v>
      </c>
      <c r="E2401" s="128">
        <v>4.0</v>
      </c>
      <c r="F2401" s="128">
        <v>2027.0</v>
      </c>
      <c r="G2401" s="128">
        <v>7.0</v>
      </c>
      <c r="H2401" s="128">
        <v>28.0</v>
      </c>
      <c r="I2401" s="128" t="s">
        <v>161</v>
      </c>
      <c r="J2401" s="99"/>
      <c r="K2401" s="99"/>
      <c r="L2401" s="141" t="str">
        <f>IF(J2401-K2401=0,,IFERROR(K2401-J2401-휴게시간-VLOOKUP(A2401,지정휴게시간,2,FALSE),K2401-J2401-휴게시간))</f>
        <v/>
      </c>
      <c r="M2401" s="142" t="str">
        <f>IFERROR(VLOOKUP(Text(A2401,"m월 d일"),양력휴일,2,FALSE),IFERROR(VLOOKUP(Text(B2401,"m월 d일"),음력휴일,2,FALSE),IFERROR(VLOOKUP(A2401,양력지정휴일,2,FALSE), IFERROR(VLOOKUP(B2401,음력지정휴일,2,FALSE), ""))))</f>
        <v/>
      </c>
      <c r="N2401" s="128"/>
      <c r="O2401" s="128" t="str">
        <f>IFERROR(VLOOKUP(N2401,연차지정일수,2,FALSE),"")</f>
        <v/>
      </c>
      <c r="P2401" s="143"/>
      <c r="Q2401" s="2"/>
    </row>
    <row r="2402">
      <c r="A2402" s="129">
        <v>46597.0</v>
      </c>
      <c r="B2402" s="129">
        <v>46564.0</v>
      </c>
      <c r="C2402" s="128">
        <v>2027.0</v>
      </c>
      <c r="D2402" s="128">
        <v>7.0</v>
      </c>
      <c r="E2402" s="128">
        <v>4.0</v>
      </c>
      <c r="F2402" s="128">
        <v>2027.0</v>
      </c>
      <c r="G2402" s="128">
        <v>7.0</v>
      </c>
      <c r="H2402" s="128">
        <v>29.0</v>
      </c>
      <c r="I2402" s="128" t="s">
        <v>162</v>
      </c>
      <c r="J2402" s="99"/>
      <c r="K2402" s="99"/>
      <c r="L2402" s="141" t="str">
        <f>IF(J2402-K2402=0,,IFERROR(K2402-J2402-휴게시간-VLOOKUP(A2402,지정휴게시간,2,FALSE),K2402-J2402-휴게시간))</f>
        <v/>
      </c>
      <c r="M2402" s="142" t="str">
        <f>IFERROR(VLOOKUP(Text(A2402,"m월 d일"),양력휴일,2,FALSE),IFERROR(VLOOKUP(Text(B2402,"m월 d일"),음력휴일,2,FALSE),IFERROR(VLOOKUP(A2402,양력지정휴일,2,FALSE), IFERROR(VLOOKUP(B2402,음력지정휴일,2,FALSE), ""))))</f>
        <v/>
      </c>
      <c r="N2402" s="128"/>
      <c r="O2402" s="128" t="str">
        <f>IFERROR(VLOOKUP(N2402,연차지정일수,2,FALSE),"")</f>
        <v/>
      </c>
      <c r="P2402" s="143"/>
      <c r="Q2402" s="2"/>
    </row>
    <row r="2403">
      <c r="A2403" s="129">
        <v>46598.0</v>
      </c>
      <c r="B2403" s="129">
        <v>46565.0</v>
      </c>
      <c r="C2403" s="128">
        <v>2027.0</v>
      </c>
      <c r="D2403" s="128">
        <v>7.0</v>
      </c>
      <c r="E2403" s="128">
        <v>4.0</v>
      </c>
      <c r="F2403" s="128">
        <v>2027.0</v>
      </c>
      <c r="G2403" s="128">
        <v>7.0</v>
      </c>
      <c r="H2403" s="128">
        <v>30.0</v>
      </c>
      <c r="I2403" s="128" t="s">
        <v>158</v>
      </c>
      <c r="J2403" s="99"/>
      <c r="K2403" s="99"/>
      <c r="L2403" s="141" t="str">
        <f>IF(J2403-K2403=0,,IFERROR(K2403-J2403-휴게시간-VLOOKUP(A2403,지정휴게시간,2,FALSE),K2403-J2403-휴게시간))</f>
        <v/>
      </c>
      <c r="M2403" s="142" t="str">
        <f>IFERROR(VLOOKUP(Text(A2403,"m월 d일"),양력휴일,2,FALSE),IFERROR(VLOOKUP(Text(B2403,"m월 d일"),음력휴일,2,FALSE),IFERROR(VLOOKUP(A2403,양력지정휴일,2,FALSE), IFERROR(VLOOKUP(B2403,음력지정휴일,2,FALSE), ""))))</f>
        <v/>
      </c>
      <c r="N2403" s="128"/>
      <c r="O2403" s="128" t="str">
        <f>IFERROR(VLOOKUP(N2403,연차지정일수,2,FALSE),"")</f>
        <v/>
      </c>
      <c r="P2403" s="143"/>
      <c r="Q2403" s="2"/>
    </row>
    <row r="2404">
      <c r="A2404" s="129">
        <v>46599.0</v>
      </c>
      <c r="B2404" s="129">
        <v>46566.0</v>
      </c>
      <c r="C2404" s="128">
        <v>2027.0</v>
      </c>
      <c r="D2404" s="128">
        <v>7.0</v>
      </c>
      <c r="E2404" s="128">
        <v>4.0</v>
      </c>
      <c r="F2404" s="128">
        <v>2027.0</v>
      </c>
      <c r="G2404" s="128">
        <v>7.0</v>
      </c>
      <c r="H2404" s="128">
        <v>31.0</v>
      </c>
      <c r="I2404" s="128" t="s">
        <v>159</v>
      </c>
      <c r="J2404" s="99"/>
      <c r="K2404" s="99"/>
      <c r="L2404" s="141" t="str">
        <f>IF(J2404-K2404=0,,IFERROR(K2404-J2404-휴게시간-VLOOKUP(A2404,지정휴게시간,2,FALSE),K2404-J2404-휴게시간))</f>
        <v/>
      </c>
      <c r="M2404" s="142" t="str">
        <f>IFERROR(VLOOKUP(Text(A2404,"m월 d일"),양력휴일,2,FALSE),IFERROR(VLOOKUP(Text(B2404,"m월 d일"),음력휴일,2,FALSE),IFERROR(VLOOKUP(A2404,양력지정휴일,2,FALSE), IFERROR(VLOOKUP(B2404,음력지정휴일,2,FALSE), ""))))</f>
        <v/>
      </c>
      <c r="N2404" s="128"/>
      <c r="O2404" s="128" t="str">
        <f>IFERROR(VLOOKUP(N2404,연차지정일수,2,FALSE),"")</f>
        <v/>
      </c>
      <c r="P2404" s="143"/>
      <c r="Q2404" s="2"/>
    </row>
    <row r="2405">
      <c r="A2405" s="129">
        <v>46600.0</v>
      </c>
      <c r="B2405" s="129">
        <v>46567.0</v>
      </c>
      <c r="C2405" s="128">
        <v>2027.0</v>
      </c>
      <c r="D2405" s="128">
        <v>7.0</v>
      </c>
      <c r="E2405" s="128">
        <v>4.0</v>
      </c>
      <c r="F2405" s="128">
        <v>2027.0</v>
      </c>
      <c r="G2405" s="128">
        <v>8.0</v>
      </c>
      <c r="H2405" s="128">
        <v>1.0</v>
      </c>
      <c r="I2405" s="128" t="s">
        <v>156</v>
      </c>
      <c r="J2405" s="99"/>
      <c r="K2405" s="99"/>
      <c r="L2405" s="141" t="str">
        <f>IF(J2405-K2405=0,,IFERROR(K2405-J2405-휴게시간-VLOOKUP(A2405,지정휴게시간,2,FALSE),K2405-J2405-휴게시간))</f>
        <v/>
      </c>
      <c r="M2405" s="142" t="str">
        <f>IFERROR(VLOOKUP(Text(A2405,"m월 d일"),양력휴일,2,FALSE),IFERROR(VLOOKUP(Text(B2405,"m월 d일"),음력휴일,2,FALSE),IFERROR(VLOOKUP(A2405,양력지정휴일,2,FALSE), IFERROR(VLOOKUP(B2405,음력지정휴일,2,FALSE), ""))))</f>
        <v/>
      </c>
      <c r="N2405" s="128"/>
      <c r="O2405" s="128" t="str">
        <f>IFERROR(VLOOKUP(N2405,연차지정일수,2,FALSE),"")</f>
        <v/>
      </c>
      <c r="P2405" s="143"/>
      <c r="Q2405" s="2"/>
    </row>
    <row r="2406">
      <c r="A2406" s="129">
        <v>46601.0</v>
      </c>
      <c r="B2406" s="129">
        <v>46569.0</v>
      </c>
      <c r="C2406" s="128">
        <v>2027.0</v>
      </c>
      <c r="D2406" s="128">
        <v>8.0</v>
      </c>
      <c r="E2406" s="128">
        <v>1.0</v>
      </c>
      <c r="F2406" s="128">
        <v>2027.0</v>
      </c>
      <c r="G2406" s="128">
        <v>8.0</v>
      </c>
      <c r="H2406" s="128">
        <v>2.0</v>
      </c>
      <c r="I2406" s="128" t="s">
        <v>83</v>
      </c>
      <c r="J2406" s="99"/>
      <c r="K2406" s="99"/>
      <c r="L2406" s="141" t="str">
        <f>IF(J2406-K2406=0,,IFERROR(K2406-J2406-휴게시간-VLOOKUP(A2406,지정휴게시간,2,FALSE),K2406-J2406-휴게시간))</f>
        <v/>
      </c>
      <c r="M2406" s="142" t="str">
        <f>IFERROR(VLOOKUP(Text(A2406,"m월 d일"),양력휴일,2,FALSE),IFERROR(VLOOKUP(Text(B2406,"m월 d일"),음력휴일,2,FALSE),IFERROR(VLOOKUP(A2406,양력지정휴일,2,FALSE), IFERROR(VLOOKUP(B2406,음력지정휴일,2,FALSE), ""))))</f>
        <v/>
      </c>
      <c r="N2406" s="128"/>
      <c r="O2406" s="128" t="str">
        <f>IFERROR(VLOOKUP(N2406,연차지정일수,2,FALSE),"")</f>
        <v/>
      </c>
      <c r="P2406" s="143"/>
      <c r="Q2406" s="2"/>
    </row>
    <row r="2407">
      <c r="A2407" s="129">
        <v>46602.0</v>
      </c>
      <c r="B2407" s="129">
        <v>46570.0</v>
      </c>
      <c r="C2407" s="128">
        <v>2027.0</v>
      </c>
      <c r="D2407" s="128">
        <v>8.0</v>
      </c>
      <c r="E2407" s="128">
        <v>1.0</v>
      </c>
      <c r="F2407" s="128">
        <v>2027.0</v>
      </c>
      <c r="G2407" s="128">
        <v>8.0</v>
      </c>
      <c r="H2407" s="128">
        <v>3.0</v>
      </c>
      <c r="I2407" s="128" t="s">
        <v>160</v>
      </c>
      <c r="J2407" s="99"/>
      <c r="K2407" s="99"/>
      <c r="L2407" s="141" t="str">
        <f>IF(J2407-K2407=0,,IFERROR(K2407-J2407-휴게시간-VLOOKUP(A2407,지정휴게시간,2,FALSE),K2407-J2407-휴게시간))</f>
        <v/>
      </c>
      <c r="M2407" s="142" t="str">
        <f>IFERROR(VLOOKUP(Text(A2407,"m월 d일"),양력휴일,2,FALSE),IFERROR(VLOOKUP(Text(B2407,"m월 d일"),음력휴일,2,FALSE),IFERROR(VLOOKUP(A2407,양력지정휴일,2,FALSE), IFERROR(VLOOKUP(B2407,음력지정휴일,2,FALSE), ""))))</f>
        <v/>
      </c>
      <c r="N2407" s="128"/>
      <c r="O2407" s="128" t="str">
        <f>IFERROR(VLOOKUP(N2407,연차지정일수,2,FALSE),"")</f>
        <v/>
      </c>
      <c r="P2407" s="143"/>
      <c r="Q2407" s="2"/>
    </row>
    <row r="2408">
      <c r="A2408" s="129">
        <v>46603.0</v>
      </c>
      <c r="B2408" s="129">
        <v>46571.0</v>
      </c>
      <c r="C2408" s="128">
        <v>2027.0</v>
      </c>
      <c r="D2408" s="128">
        <v>8.0</v>
      </c>
      <c r="E2408" s="128">
        <v>1.0</v>
      </c>
      <c r="F2408" s="128">
        <v>2027.0</v>
      </c>
      <c r="G2408" s="128">
        <v>8.0</v>
      </c>
      <c r="H2408" s="128">
        <v>4.0</v>
      </c>
      <c r="I2408" s="128" t="s">
        <v>161</v>
      </c>
      <c r="J2408" s="99"/>
      <c r="K2408" s="99"/>
      <c r="L2408" s="141" t="str">
        <f>IF(J2408-K2408=0,,IFERROR(K2408-J2408-휴게시간-VLOOKUP(A2408,지정휴게시간,2,FALSE),K2408-J2408-휴게시간))</f>
        <v/>
      </c>
      <c r="M2408" s="142" t="str">
        <f>IFERROR(VLOOKUP(Text(A2408,"m월 d일"),양력휴일,2,FALSE),IFERROR(VLOOKUP(Text(B2408,"m월 d일"),음력휴일,2,FALSE),IFERROR(VLOOKUP(A2408,양력지정휴일,2,FALSE), IFERROR(VLOOKUP(B2408,음력지정휴일,2,FALSE), ""))))</f>
        <v/>
      </c>
      <c r="N2408" s="128"/>
      <c r="O2408" s="128" t="str">
        <f>IFERROR(VLOOKUP(N2408,연차지정일수,2,FALSE),"")</f>
        <v/>
      </c>
      <c r="P2408" s="143"/>
      <c r="Q2408" s="2"/>
    </row>
    <row r="2409">
      <c r="A2409" s="129">
        <v>46604.0</v>
      </c>
      <c r="B2409" s="129">
        <v>46572.0</v>
      </c>
      <c r="C2409" s="128">
        <v>2027.0</v>
      </c>
      <c r="D2409" s="128">
        <v>8.0</v>
      </c>
      <c r="E2409" s="128">
        <v>1.0</v>
      </c>
      <c r="F2409" s="128">
        <v>2027.0</v>
      </c>
      <c r="G2409" s="128">
        <v>8.0</v>
      </c>
      <c r="H2409" s="128">
        <v>5.0</v>
      </c>
      <c r="I2409" s="128" t="s">
        <v>162</v>
      </c>
      <c r="J2409" s="99"/>
      <c r="K2409" s="99"/>
      <c r="L2409" s="141" t="str">
        <f>IF(J2409-K2409=0,,IFERROR(K2409-J2409-휴게시간-VLOOKUP(A2409,지정휴게시간,2,FALSE),K2409-J2409-휴게시간))</f>
        <v/>
      </c>
      <c r="M2409" s="142" t="str">
        <f>IFERROR(VLOOKUP(Text(A2409,"m월 d일"),양력휴일,2,FALSE),IFERROR(VLOOKUP(Text(B2409,"m월 d일"),음력휴일,2,FALSE),IFERROR(VLOOKUP(A2409,양력지정휴일,2,FALSE), IFERROR(VLOOKUP(B2409,음력지정휴일,2,FALSE), ""))))</f>
        <v/>
      </c>
      <c r="N2409" s="128"/>
      <c r="O2409" s="128" t="str">
        <f>IFERROR(VLOOKUP(N2409,연차지정일수,2,FALSE),"")</f>
        <v/>
      </c>
      <c r="P2409" s="143"/>
      <c r="Q2409" s="2"/>
    </row>
    <row r="2410">
      <c r="A2410" s="129">
        <v>46605.0</v>
      </c>
      <c r="B2410" s="129">
        <v>46573.0</v>
      </c>
      <c r="C2410" s="128">
        <v>2027.0</v>
      </c>
      <c r="D2410" s="128">
        <v>8.0</v>
      </c>
      <c r="E2410" s="128">
        <v>1.0</v>
      </c>
      <c r="F2410" s="128">
        <v>2027.0</v>
      </c>
      <c r="G2410" s="128">
        <v>8.0</v>
      </c>
      <c r="H2410" s="128">
        <v>6.0</v>
      </c>
      <c r="I2410" s="128" t="s">
        <v>158</v>
      </c>
      <c r="J2410" s="99"/>
      <c r="K2410" s="99"/>
      <c r="L2410" s="141" t="str">
        <f>IF(J2410-K2410=0,,IFERROR(K2410-J2410-휴게시간-VLOOKUP(A2410,지정휴게시간,2,FALSE),K2410-J2410-휴게시간))</f>
        <v/>
      </c>
      <c r="M2410" s="142" t="str">
        <f>IFERROR(VLOOKUP(Text(A2410,"m월 d일"),양력휴일,2,FALSE),IFERROR(VLOOKUP(Text(B2410,"m월 d일"),음력휴일,2,FALSE),IFERROR(VLOOKUP(A2410,양력지정휴일,2,FALSE), IFERROR(VLOOKUP(B2410,음력지정휴일,2,FALSE), ""))))</f>
        <v/>
      </c>
      <c r="N2410" s="128"/>
      <c r="O2410" s="128" t="str">
        <f>IFERROR(VLOOKUP(N2410,연차지정일수,2,FALSE),"")</f>
        <v/>
      </c>
      <c r="P2410" s="143"/>
      <c r="Q2410" s="2"/>
    </row>
    <row r="2411">
      <c r="A2411" s="129">
        <v>46606.0</v>
      </c>
      <c r="B2411" s="129">
        <v>46574.0</v>
      </c>
      <c r="C2411" s="128">
        <v>2027.0</v>
      </c>
      <c r="D2411" s="128">
        <v>8.0</v>
      </c>
      <c r="E2411" s="128">
        <v>1.0</v>
      </c>
      <c r="F2411" s="128">
        <v>2027.0</v>
      </c>
      <c r="G2411" s="128">
        <v>8.0</v>
      </c>
      <c r="H2411" s="128">
        <v>7.0</v>
      </c>
      <c r="I2411" s="128" t="s">
        <v>159</v>
      </c>
      <c r="J2411" s="99"/>
      <c r="K2411" s="99"/>
      <c r="L2411" s="141" t="str">
        <f>IF(J2411-K2411=0,,IFERROR(K2411-J2411-휴게시간-VLOOKUP(A2411,지정휴게시간,2,FALSE),K2411-J2411-휴게시간))</f>
        <v/>
      </c>
      <c r="M2411" s="142" t="str">
        <f>IFERROR(VLOOKUP(Text(A2411,"m월 d일"),양력휴일,2,FALSE),IFERROR(VLOOKUP(Text(B2411,"m월 d일"),음력휴일,2,FALSE),IFERROR(VLOOKUP(A2411,양력지정휴일,2,FALSE), IFERROR(VLOOKUP(B2411,음력지정휴일,2,FALSE), ""))))</f>
        <v/>
      </c>
      <c r="N2411" s="128"/>
      <c r="O2411" s="128" t="str">
        <f>IFERROR(VLOOKUP(N2411,연차지정일수,2,FALSE),"")</f>
        <v/>
      </c>
      <c r="P2411" s="143"/>
      <c r="Q2411" s="2"/>
    </row>
    <row r="2412">
      <c r="A2412" s="129">
        <v>46607.0</v>
      </c>
      <c r="B2412" s="129">
        <v>46575.0</v>
      </c>
      <c r="C2412" s="128">
        <v>2027.0</v>
      </c>
      <c r="D2412" s="128">
        <v>8.0</v>
      </c>
      <c r="E2412" s="128">
        <v>1.0</v>
      </c>
      <c r="F2412" s="128">
        <v>2027.0</v>
      </c>
      <c r="G2412" s="128">
        <v>8.0</v>
      </c>
      <c r="H2412" s="128">
        <v>8.0</v>
      </c>
      <c r="I2412" s="128" t="s">
        <v>156</v>
      </c>
      <c r="J2412" s="99"/>
      <c r="K2412" s="99"/>
      <c r="L2412" s="141" t="str">
        <f>IF(J2412-K2412=0,,IFERROR(K2412-J2412-휴게시간-VLOOKUP(A2412,지정휴게시간,2,FALSE),K2412-J2412-휴게시간))</f>
        <v/>
      </c>
      <c r="M2412" s="142" t="str">
        <f>IFERROR(VLOOKUP(Text(A2412,"m월 d일"),양력휴일,2,FALSE),IFERROR(VLOOKUP(Text(B2412,"m월 d일"),음력휴일,2,FALSE),IFERROR(VLOOKUP(A2412,양력지정휴일,2,FALSE), IFERROR(VLOOKUP(B2412,음력지정휴일,2,FALSE), ""))))</f>
        <v/>
      </c>
      <c r="N2412" s="128"/>
      <c r="O2412" s="128" t="str">
        <f>IFERROR(VLOOKUP(N2412,연차지정일수,2,FALSE),"")</f>
        <v/>
      </c>
      <c r="P2412" s="143"/>
      <c r="Q2412" s="2"/>
    </row>
    <row r="2413">
      <c r="A2413" s="129">
        <v>46608.0</v>
      </c>
      <c r="B2413" s="129">
        <v>46576.0</v>
      </c>
      <c r="C2413" s="128">
        <v>2027.0</v>
      </c>
      <c r="D2413" s="128">
        <v>8.0</v>
      </c>
      <c r="E2413" s="128">
        <v>2.0</v>
      </c>
      <c r="F2413" s="128">
        <v>2027.0</v>
      </c>
      <c r="G2413" s="128">
        <v>8.0</v>
      </c>
      <c r="H2413" s="128">
        <v>9.0</v>
      </c>
      <c r="I2413" s="128" t="s">
        <v>83</v>
      </c>
      <c r="J2413" s="99"/>
      <c r="K2413" s="99"/>
      <c r="L2413" s="141" t="str">
        <f>IF(J2413-K2413=0,,IFERROR(K2413-J2413-휴게시간-VLOOKUP(A2413,지정휴게시간,2,FALSE),K2413-J2413-휴게시간))</f>
        <v/>
      </c>
      <c r="M2413" s="142" t="str">
        <f>IFERROR(VLOOKUP(Text(A2413,"m월 d일"),양력휴일,2,FALSE),IFERROR(VLOOKUP(Text(B2413,"m월 d일"),음력휴일,2,FALSE),IFERROR(VLOOKUP(A2413,양력지정휴일,2,FALSE), IFERROR(VLOOKUP(B2413,음력지정휴일,2,FALSE), ""))))</f>
        <v/>
      </c>
      <c r="N2413" s="128"/>
      <c r="O2413" s="128" t="str">
        <f>IFERROR(VLOOKUP(N2413,연차지정일수,2,FALSE),"")</f>
        <v/>
      </c>
      <c r="P2413" s="143"/>
      <c r="Q2413" s="2"/>
    </row>
    <row r="2414">
      <c r="A2414" s="129">
        <v>46609.0</v>
      </c>
      <c r="B2414" s="129">
        <v>46577.0</v>
      </c>
      <c r="C2414" s="128">
        <v>2027.0</v>
      </c>
      <c r="D2414" s="128">
        <v>8.0</v>
      </c>
      <c r="E2414" s="128">
        <v>2.0</v>
      </c>
      <c r="F2414" s="128">
        <v>2027.0</v>
      </c>
      <c r="G2414" s="128">
        <v>8.0</v>
      </c>
      <c r="H2414" s="128">
        <v>10.0</v>
      </c>
      <c r="I2414" s="128" t="s">
        <v>160</v>
      </c>
      <c r="J2414" s="99"/>
      <c r="K2414" s="99"/>
      <c r="L2414" s="141" t="str">
        <f>IF(J2414-K2414=0,,IFERROR(K2414-J2414-휴게시간-VLOOKUP(A2414,지정휴게시간,2,FALSE),K2414-J2414-휴게시간))</f>
        <v/>
      </c>
      <c r="M2414" s="142" t="str">
        <f>IFERROR(VLOOKUP(Text(A2414,"m월 d일"),양력휴일,2,FALSE),IFERROR(VLOOKUP(Text(B2414,"m월 d일"),음력휴일,2,FALSE),IFERROR(VLOOKUP(A2414,양력지정휴일,2,FALSE), IFERROR(VLOOKUP(B2414,음력지정휴일,2,FALSE), ""))))</f>
        <v/>
      </c>
      <c r="N2414" s="128"/>
      <c r="O2414" s="128" t="str">
        <f>IFERROR(VLOOKUP(N2414,연차지정일수,2,FALSE),"")</f>
        <v/>
      </c>
      <c r="P2414" s="143"/>
      <c r="Q2414" s="2"/>
    </row>
    <row r="2415">
      <c r="A2415" s="129">
        <v>46610.0</v>
      </c>
      <c r="B2415" s="129">
        <v>46578.0</v>
      </c>
      <c r="C2415" s="128">
        <v>2027.0</v>
      </c>
      <c r="D2415" s="128">
        <v>8.0</v>
      </c>
      <c r="E2415" s="128">
        <v>2.0</v>
      </c>
      <c r="F2415" s="128">
        <v>2027.0</v>
      </c>
      <c r="G2415" s="128">
        <v>8.0</v>
      </c>
      <c r="H2415" s="128">
        <v>11.0</v>
      </c>
      <c r="I2415" s="128" t="s">
        <v>161</v>
      </c>
      <c r="J2415" s="99"/>
      <c r="K2415" s="99"/>
      <c r="L2415" s="141" t="str">
        <f>IF(J2415-K2415=0,,IFERROR(K2415-J2415-휴게시간-VLOOKUP(A2415,지정휴게시간,2,FALSE),K2415-J2415-휴게시간))</f>
        <v/>
      </c>
      <c r="M2415" s="142" t="str">
        <f>IFERROR(VLOOKUP(Text(A2415,"m월 d일"),양력휴일,2,FALSE),IFERROR(VLOOKUP(Text(B2415,"m월 d일"),음력휴일,2,FALSE),IFERROR(VLOOKUP(A2415,양력지정휴일,2,FALSE), IFERROR(VLOOKUP(B2415,음력지정휴일,2,FALSE), ""))))</f>
        <v/>
      </c>
      <c r="N2415" s="128"/>
      <c r="O2415" s="128" t="str">
        <f>IFERROR(VLOOKUP(N2415,연차지정일수,2,FALSE),"")</f>
        <v/>
      </c>
      <c r="P2415" s="143"/>
      <c r="Q2415" s="2"/>
    </row>
    <row r="2416">
      <c r="A2416" s="129">
        <v>46611.0</v>
      </c>
      <c r="B2416" s="129">
        <v>46579.0</v>
      </c>
      <c r="C2416" s="128">
        <v>2027.0</v>
      </c>
      <c r="D2416" s="128">
        <v>8.0</v>
      </c>
      <c r="E2416" s="128">
        <v>2.0</v>
      </c>
      <c r="F2416" s="128">
        <v>2027.0</v>
      </c>
      <c r="G2416" s="128">
        <v>8.0</v>
      </c>
      <c r="H2416" s="128">
        <v>12.0</v>
      </c>
      <c r="I2416" s="128" t="s">
        <v>162</v>
      </c>
      <c r="J2416" s="99"/>
      <c r="K2416" s="99"/>
      <c r="L2416" s="141" t="str">
        <f>IF(J2416-K2416=0,,IFERROR(K2416-J2416-휴게시간-VLOOKUP(A2416,지정휴게시간,2,FALSE),K2416-J2416-휴게시간))</f>
        <v/>
      </c>
      <c r="M2416" s="142" t="str">
        <f>IFERROR(VLOOKUP(Text(A2416,"m월 d일"),양력휴일,2,FALSE),IFERROR(VLOOKUP(Text(B2416,"m월 d일"),음력휴일,2,FALSE),IFERROR(VLOOKUP(A2416,양력지정휴일,2,FALSE), IFERROR(VLOOKUP(B2416,음력지정휴일,2,FALSE), ""))))</f>
        <v/>
      </c>
      <c r="N2416" s="128"/>
      <c r="O2416" s="128" t="str">
        <f>IFERROR(VLOOKUP(N2416,연차지정일수,2,FALSE),"")</f>
        <v/>
      </c>
      <c r="P2416" s="143"/>
      <c r="Q2416" s="2"/>
    </row>
    <row r="2417">
      <c r="A2417" s="129">
        <v>46612.0</v>
      </c>
      <c r="B2417" s="129">
        <v>46580.0</v>
      </c>
      <c r="C2417" s="128">
        <v>2027.0</v>
      </c>
      <c r="D2417" s="128">
        <v>8.0</v>
      </c>
      <c r="E2417" s="128">
        <v>2.0</v>
      </c>
      <c r="F2417" s="128">
        <v>2027.0</v>
      </c>
      <c r="G2417" s="128">
        <v>8.0</v>
      </c>
      <c r="H2417" s="128">
        <v>13.0</v>
      </c>
      <c r="I2417" s="128" t="s">
        <v>158</v>
      </c>
      <c r="J2417" s="99"/>
      <c r="K2417" s="99"/>
      <c r="L2417" s="141" t="str">
        <f>IF(J2417-K2417=0,,IFERROR(K2417-J2417-휴게시간-VLOOKUP(A2417,지정휴게시간,2,FALSE),K2417-J2417-휴게시간))</f>
        <v/>
      </c>
      <c r="M2417" s="142" t="str">
        <f>IFERROR(VLOOKUP(Text(A2417,"m월 d일"),양력휴일,2,FALSE),IFERROR(VLOOKUP(Text(B2417,"m월 d일"),음력휴일,2,FALSE),IFERROR(VLOOKUP(A2417,양력지정휴일,2,FALSE), IFERROR(VLOOKUP(B2417,음력지정휴일,2,FALSE), ""))))</f>
        <v/>
      </c>
      <c r="N2417" s="128"/>
      <c r="O2417" s="128" t="str">
        <f>IFERROR(VLOOKUP(N2417,연차지정일수,2,FALSE),"")</f>
        <v/>
      </c>
      <c r="P2417" s="143"/>
      <c r="Q2417" s="2"/>
    </row>
    <row r="2418">
      <c r="A2418" s="129">
        <v>46613.0</v>
      </c>
      <c r="B2418" s="129">
        <v>46581.0</v>
      </c>
      <c r="C2418" s="128">
        <v>2027.0</v>
      </c>
      <c r="D2418" s="128">
        <v>8.0</v>
      </c>
      <c r="E2418" s="128">
        <v>2.0</v>
      </c>
      <c r="F2418" s="128">
        <v>2027.0</v>
      </c>
      <c r="G2418" s="128">
        <v>8.0</v>
      </c>
      <c r="H2418" s="128">
        <v>14.0</v>
      </c>
      <c r="I2418" s="128" t="s">
        <v>159</v>
      </c>
      <c r="J2418" s="99"/>
      <c r="K2418" s="99"/>
      <c r="L2418" s="141" t="str">
        <f>IF(J2418-K2418=0,,IFERROR(K2418-J2418-휴게시간-VLOOKUP(A2418,지정휴게시간,2,FALSE),K2418-J2418-휴게시간))</f>
        <v/>
      </c>
      <c r="M2418" s="142" t="str">
        <f>IFERROR(VLOOKUP(Text(A2418,"m월 d일"),양력휴일,2,FALSE),IFERROR(VLOOKUP(Text(B2418,"m월 d일"),음력휴일,2,FALSE),IFERROR(VLOOKUP(A2418,양력지정휴일,2,FALSE), IFERROR(VLOOKUP(B2418,음력지정휴일,2,FALSE), ""))))</f>
        <v/>
      </c>
      <c r="N2418" s="128"/>
      <c r="O2418" s="128" t="str">
        <f>IFERROR(VLOOKUP(N2418,연차지정일수,2,FALSE),"")</f>
        <v/>
      </c>
      <c r="P2418" s="143"/>
      <c r="Q2418" s="2"/>
    </row>
    <row r="2419">
      <c r="A2419" s="129">
        <v>46614.0</v>
      </c>
      <c r="B2419" s="129">
        <v>46582.0</v>
      </c>
      <c r="C2419" s="128">
        <v>2027.0</v>
      </c>
      <c r="D2419" s="128">
        <v>8.0</v>
      </c>
      <c r="E2419" s="128">
        <v>2.0</v>
      </c>
      <c r="F2419" s="128">
        <v>2027.0</v>
      </c>
      <c r="G2419" s="128">
        <v>8.0</v>
      </c>
      <c r="H2419" s="128">
        <v>15.0</v>
      </c>
      <c r="I2419" s="128" t="s">
        <v>156</v>
      </c>
      <c r="J2419" s="99"/>
      <c r="K2419" s="99"/>
      <c r="L2419" s="141" t="str">
        <f>IF(J2419-K2419=0,,IFERROR(K2419-J2419-휴게시간-VLOOKUP(A2419,지정휴게시간,2,FALSE),K2419-J2419-휴게시간))</f>
        <v/>
      </c>
      <c r="M2419" s="142" t="str">
        <f>IFERROR(VLOOKUP(Text(A2419,"m월 d일"),양력휴일,2,FALSE),IFERROR(VLOOKUP(Text(B2419,"m월 d일"),음력휴일,2,FALSE),IFERROR(VLOOKUP(A2419,양력지정휴일,2,FALSE), IFERROR(VLOOKUP(B2419,음력지정휴일,2,FALSE), ""))))</f>
        <v>광복절</v>
      </c>
      <c r="N2419" s="128"/>
      <c r="O2419" s="128" t="str">
        <f>IFERROR(VLOOKUP(N2419,연차지정일수,2,FALSE),"")</f>
        <v/>
      </c>
      <c r="P2419" s="143"/>
      <c r="Q2419" s="2"/>
    </row>
    <row r="2420">
      <c r="A2420" s="129">
        <v>46615.0</v>
      </c>
      <c r="B2420" s="129">
        <v>46583.0</v>
      </c>
      <c r="C2420" s="128">
        <v>2027.0</v>
      </c>
      <c r="D2420" s="128">
        <v>8.0</v>
      </c>
      <c r="E2420" s="128">
        <v>3.0</v>
      </c>
      <c r="F2420" s="128">
        <v>2027.0</v>
      </c>
      <c r="G2420" s="128">
        <v>8.0</v>
      </c>
      <c r="H2420" s="128">
        <v>16.0</v>
      </c>
      <c r="I2420" s="128" t="s">
        <v>83</v>
      </c>
      <c r="J2420" s="99"/>
      <c r="K2420" s="99"/>
      <c r="L2420" s="141" t="str">
        <f>IF(J2420-K2420=0,,IFERROR(K2420-J2420-휴게시간-VLOOKUP(A2420,지정휴게시간,2,FALSE),K2420-J2420-휴게시간))</f>
        <v/>
      </c>
      <c r="M2420" s="142" t="str">
        <f>IFERROR(VLOOKUP(Text(A2420,"m월 d일"),양력휴일,2,FALSE),IFERROR(VLOOKUP(Text(B2420,"m월 d일"),음력휴일,2,FALSE),IFERROR(VLOOKUP(A2420,양력지정휴일,2,FALSE), IFERROR(VLOOKUP(B2420,음력지정휴일,2,FALSE), ""))))</f>
        <v/>
      </c>
      <c r="N2420" s="128"/>
      <c r="O2420" s="128" t="str">
        <f>IFERROR(VLOOKUP(N2420,연차지정일수,2,FALSE),"")</f>
        <v/>
      </c>
      <c r="P2420" s="143"/>
      <c r="Q2420" s="2"/>
    </row>
    <row r="2421">
      <c r="A2421" s="129">
        <v>46616.0</v>
      </c>
      <c r="B2421" s="129">
        <v>46584.0</v>
      </c>
      <c r="C2421" s="128">
        <v>2027.0</v>
      </c>
      <c r="D2421" s="128">
        <v>8.0</v>
      </c>
      <c r="E2421" s="128">
        <v>3.0</v>
      </c>
      <c r="F2421" s="128">
        <v>2027.0</v>
      </c>
      <c r="G2421" s="128">
        <v>8.0</v>
      </c>
      <c r="H2421" s="128">
        <v>17.0</v>
      </c>
      <c r="I2421" s="128" t="s">
        <v>160</v>
      </c>
      <c r="J2421" s="99"/>
      <c r="K2421" s="99"/>
      <c r="L2421" s="141" t="str">
        <f>IF(J2421-K2421=0,,IFERROR(K2421-J2421-휴게시간-VLOOKUP(A2421,지정휴게시간,2,FALSE),K2421-J2421-휴게시간))</f>
        <v/>
      </c>
      <c r="M2421" s="142" t="str">
        <f>IFERROR(VLOOKUP(Text(A2421,"m월 d일"),양력휴일,2,FALSE),IFERROR(VLOOKUP(Text(B2421,"m월 d일"),음력휴일,2,FALSE),IFERROR(VLOOKUP(A2421,양력지정휴일,2,FALSE), IFERROR(VLOOKUP(B2421,음력지정휴일,2,FALSE), ""))))</f>
        <v/>
      </c>
      <c r="N2421" s="128"/>
      <c r="O2421" s="128" t="str">
        <f>IFERROR(VLOOKUP(N2421,연차지정일수,2,FALSE),"")</f>
        <v/>
      </c>
      <c r="P2421" s="143"/>
      <c r="Q2421" s="2"/>
    </row>
    <row r="2422">
      <c r="A2422" s="129">
        <v>46617.0</v>
      </c>
      <c r="B2422" s="129">
        <v>46585.0</v>
      </c>
      <c r="C2422" s="128">
        <v>2027.0</v>
      </c>
      <c r="D2422" s="128">
        <v>8.0</v>
      </c>
      <c r="E2422" s="128">
        <v>3.0</v>
      </c>
      <c r="F2422" s="128">
        <v>2027.0</v>
      </c>
      <c r="G2422" s="128">
        <v>8.0</v>
      </c>
      <c r="H2422" s="128">
        <v>18.0</v>
      </c>
      <c r="I2422" s="128" t="s">
        <v>161</v>
      </c>
      <c r="J2422" s="99"/>
      <c r="K2422" s="99"/>
      <c r="L2422" s="141" t="str">
        <f>IF(J2422-K2422=0,,IFERROR(K2422-J2422-휴게시간-VLOOKUP(A2422,지정휴게시간,2,FALSE),K2422-J2422-휴게시간))</f>
        <v/>
      </c>
      <c r="M2422" s="142" t="str">
        <f>IFERROR(VLOOKUP(Text(A2422,"m월 d일"),양력휴일,2,FALSE),IFERROR(VLOOKUP(Text(B2422,"m월 d일"),음력휴일,2,FALSE),IFERROR(VLOOKUP(A2422,양력지정휴일,2,FALSE), IFERROR(VLOOKUP(B2422,음력지정휴일,2,FALSE), ""))))</f>
        <v/>
      </c>
      <c r="N2422" s="128"/>
      <c r="O2422" s="128" t="str">
        <f>IFERROR(VLOOKUP(N2422,연차지정일수,2,FALSE),"")</f>
        <v/>
      </c>
      <c r="P2422" s="143"/>
      <c r="Q2422" s="2"/>
    </row>
    <row r="2423">
      <c r="A2423" s="129">
        <v>46618.0</v>
      </c>
      <c r="B2423" s="129">
        <v>46586.0</v>
      </c>
      <c r="C2423" s="128">
        <v>2027.0</v>
      </c>
      <c r="D2423" s="128">
        <v>8.0</v>
      </c>
      <c r="E2423" s="128">
        <v>3.0</v>
      </c>
      <c r="F2423" s="128">
        <v>2027.0</v>
      </c>
      <c r="G2423" s="128">
        <v>8.0</v>
      </c>
      <c r="H2423" s="128">
        <v>19.0</v>
      </c>
      <c r="I2423" s="128" t="s">
        <v>162</v>
      </c>
      <c r="J2423" s="99"/>
      <c r="K2423" s="99"/>
      <c r="L2423" s="141" t="str">
        <f>IF(J2423-K2423=0,,IFERROR(K2423-J2423-휴게시간-VLOOKUP(A2423,지정휴게시간,2,FALSE),K2423-J2423-휴게시간))</f>
        <v/>
      </c>
      <c r="M2423" s="142" t="str">
        <f>IFERROR(VLOOKUP(Text(A2423,"m월 d일"),양력휴일,2,FALSE),IFERROR(VLOOKUP(Text(B2423,"m월 d일"),음력휴일,2,FALSE),IFERROR(VLOOKUP(A2423,양력지정휴일,2,FALSE), IFERROR(VLOOKUP(B2423,음력지정휴일,2,FALSE), ""))))</f>
        <v/>
      </c>
      <c r="N2423" s="128"/>
      <c r="O2423" s="128" t="str">
        <f>IFERROR(VLOOKUP(N2423,연차지정일수,2,FALSE),"")</f>
        <v/>
      </c>
      <c r="P2423" s="143"/>
      <c r="Q2423" s="2"/>
    </row>
    <row r="2424">
      <c r="A2424" s="129">
        <v>46619.0</v>
      </c>
      <c r="B2424" s="129">
        <v>46587.0</v>
      </c>
      <c r="C2424" s="128">
        <v>2027.0</v>
      </c>
      <c r="D2424" s="128">
        <v>8.0</v>
      </c>
      <c r="E2424" s="128">
        <v>3.0</v>
      </c>
      <c r="F2424" s="128">
        <v>2027.0</v>
      </c>
      <c r="G2424" s="128">
        <v>8.0</v>
      </c>
      <c r="H2424" s="128">
        <v>20.0</v>
      </c>
      <c r="I2424" s="128" t="s">
        <v>158</v>
      </c>
      <c r="J2424" s="99"/>
      <c r="K2424" s="99"/>
      <c r="L2424" s="141" t="str">
        <f>IF(J2424-K2424=0,,IFERROR(K2424-J2424-휴게시간-VLOOKUP(A2424,지정휴게시간,2,FALSE),K2424-J2424-휴게시간))</f>
        <v/>
      </c>
      <c r="M2424" s="142" t="str">
        <f>IFERROR(VLOOKUP(Text(A2424,"m월 d일"),양력휴일,2,FALSE),IFERROR(VLOOKUP(Text(B2424,"m월 d일"),음력휴일,2,FALSE),IFERROR(VLOOKUP(A2424,양력지정휴일,2,FALSE), IFERROR(VLOOKUP(B2424,음력지정휴일,2,FALSE), ""))))</f>
        <v/>
      </c>
      <c r="N2424" s="128"/>
      <c r="O2424" s="128" t="str">
        <f>IFERROR(VLOOKUP(N2424,연차지정일수,2,FALSE),"")</f>
        <v/>
      </c>
      <c r="P2424" s="143"/>
      <c r="Q2424" s="2"/>
    </row>
    <row r="2425">
      <c r="A2425" s="129">
        <v>46620.0</v>
      </c>
      <c r="B2425" s="129">
        <v>46588.0</v>
      </c>
      <c r="C2425" s="128">
        <v>2027.0</v>
      </c>
      <c r="D2425" s="128">
        <v>8.0</v>
      </c>
      <c r="E2425" s="128">
        <v>3.0</v>
      </c>
      <c r="F2425" s="128">
        <v>2027.0</v>
      </c>
      <c r="G2425" s="128">
        <v>8.0</v>
      </c>
      <c r="H2425" s="128">
        <v>21.0</v>
      </c>
      <c r="I2425" s="128" t="s">
        <v>159</v>
      </c>
      <c r="J2425" s="99"/>
      <c r="K2425" s="99"/>
      <c r="L2425" s="141" t="str">
        <f>IF(J2425-K2425=0,,IFERROR(K2425-J2425-휴게시간-VLOOKUP(A2425,지정휴게시간,2,FALSE),K2425-J2425-휴게시간))</f>
        <v/>
      </c>
      <c r="M2425" s="142" t="str">
        <f>IFERROR(VLOOKUP(Text(A2425,"m월 d일"),양력휴일,2,FALSE),IFERROR(VLOOKUP(Text(B2425,"m월 d일"),음력휴일,2,FALSE),IFERROR(VLOOKUP(A2425,양력지정휴일,2,FALSE), IFERROR(VLOOKUP(B2425,음력지정휴일,2,FALSE), ""))))</f>
        <v/>
      </c>
      <c r="N2425" s="128"/>
      <c r="O2425" s="128" t="str">
        <f>IFERROR(VLOOKUP(N2425,연차지정일수,2,FALSE),"")</f>
        <v/>
      </c>
      <c r="P2425" s="143"/>
      <c r="Q2425" s="2"/>
    </row>
    <row r="2426">
      <c r="A2426" s="129">
        <v>46621.0</v>
      </c>
      <c r="B2426" s="129">
        <v>46589.0</v>
      </c>
      <c r="C2426" s="128">
        <v>2027.0</v>
      </c>
      <c r="D2426" s="128">
        <v>8.0</v>
      </c>
      <c r="E2426" s="128">
        <v>3.0</v>
      </c>
      <c r="F2426" s="128">
        <v>2027.0</v>
      </c>
      <c r="G2426" s="128">
        <v>8.0</v>
      </c>
      <c r="H2426" s="128">
        <v>22.0</v>
      </c>
      <c r="I2426" s="128" t="s">
        <v>156</v>
      </c>
      <c r="J2426" s="99"/>
      <c r="K2426" s="99"/>
      <c r="L2426" s="141" t="str">
        <f>IF(J2426-K2426=0,,IFERROR(K2426-J2426-휴게시간-VLOOKUP(A2426,지정휴게시간,2,FALSE),K2426-J2426-휴게시간))</f>
        <v/>
      </c>
      <c r="M2426" s="142" t="str">
        <f>IFERROR(VLOOKUP(Text(A2426,"m월 d일"),양력휴일,2,FALSE),IFERROR(VLOOKUP(Text(B2426,"m월 d일"),음력휴일,2,FALSE),IFERROR(VLOOKUP(A2426,양력지정휴일,2,FALSE), IFERROR(VLOOKUP(B2426,음력지정휴일,2,FALSE), ""))))</f>
        <v/>
      </c>
      <c r="N2426" s="128"/>
      <c r="O2426" s="128" t="str">
        <f>IFERROR(VLOOKUP(N2426,연차지정일수,2,FALSE),"")</f>
        <v/>
      </c>
      <c r="P2426" s="143"/>
      <c r="Q2426" s="2"/>
    </row>
    <row r="2427">
      <c r="A2427" s="129">
        <v>46622.0</v>
      </c>
      <c r="B2427" s="129">
        <v>46590.0</v>
      </c>
      <c r="C2427" s="128">
        <v>2027.0</v>
      </c>
      <c r="D2427" s="128">
        <v>8.0</v>
      </c>
      <c r="E2427" s="128">
        <v>4.0</v>
      </c>
      <c r="F2427" s="128">
        <v>2027.0</v>
      </c>
      <c r="G2427" s="128">
        <v>8.0</v>
      </c>
      <c r="H2427" s="128">
        <v>23.0</v>
      </c>
      <c r="I2427" s="128" t="s">
        <v>83</v>
      </c>
      <c r="J2427" s="99"/>
      <c r="K2427" s="99"/>
      <c r="L2427" s="141" t="str">
        <f>IF(J2427-K2427=0,,IFERROR(K2427-J2427-휴게시간-VLOOKUP(A2427,지정휴게시간,2,FALSE),K2427-J2427-휴게시간))</f>
        <v/>
      </c>
      <c r="M2427" s="142" t="str">
        <f>IFERROR(VLOOKUP(Text(A2427,"m월 d일"),양력휴일,2,FALSE),IFERROR(VLOOKUP(Text(B2427,"m월 d일"),음력휴일,2,FALSE),IFERROR(VLOOKUP(A2427,양력지정휴일,2,FALSE), IFERROR(VLOOKUP(B2427,음력지정휴일,2,FALSE), ""))))</f>
        <v/>
      </c>
      <c r="N2427" s="128"/>
      <c r="O2427" s="128" t="str">
        <f>IFERROR(VLOOKUP(N2427,연차지정일수,2,FALSE),"")</f>
        <v/>
      </c>
      <c r="P2427" s="143"/>
      <c r="Q2427" s="2"/>
    </row>
    <row r="2428">
      <c r="A2428" s="129">
        <v>46623.0</v>
      </c>
      <c r="B2428" s="129">
        <v>46591.0</v>
      </c>
      <c r="C2428" s="128">
        <v>2027.0</v>
      </c>
      <c r="D2428" s="128">
        <v>8.0</v>
      </c>
      <c r="E2428" s="128">
        <v>4.0</v>
      </c>
      <c r="F2428" s="128">
        <v>2027.0</v>
      </c>
      <c r="G2428" s="128">
        <v>8.0</v>
      </c>
      <c r="H2428" s="128">
        <v>24.0</v>
      </c>
      <c r="I2428" s="128" t="s">
        <v>160</v>
      </c>
      <c r="J2428" s="99"/>
      <c r="K2428" s="99"/>
      <c r="L2428" s="141" t="str">
        <f>IF(J2428-K2428=0,,IFERROR(K2428-J2428-휴게시간-VLOOKUP(A2428,지정휴게시간,2,FALSE),K2428-J2428-휴게시간))</f>
        <v/>
      </c>
      <c r="M2428" s="142" t="str">
        <f>IFERROR(VLOOKUP(Text(A2428,"m월 d일"),양력휴일,2,FALSE),IFERROR(VLOOKUP(Text(B2428,"m월 d일"),음력휴일,2,FALSE),IFERROR(VLOOKUP(A2428,양력지정휴일,2,FALSE), IFERROR(VLOOKUP(B2428,음력지정휴일,2,FALSE), ""))))</f>
        <v/>
      </c>
      <c r="N2428" s="128"/>
      <c r="O2428" s="128" t="str">
        <f>IFERROR(VLOOKUP(N2428,연차지정일수,2,FALSE),"")</f>
        <v/>
      </c>
      <c r="P2428" s="143"/>
      <c r="Q2428" s="2"/>
    </row>
    <row r="2429">
      <c r="A2429" s="129">
        <v>46624.0</v>
      </c>
      <c r="B2429" s="129">
        <v>46592.0</v>
      </c>
      <c r="C2429" s="128">
        <v>2027.0</v>
      </c>
      <c r="D2429" s="128">
        <v>8.0</v>
      </c>
      <c r="E2429" s="128">
        <v>4.0</v>
      </c>
      <c r="F2429" s="128">
        <v>2027.0</v>
      </c>
      <c r="G2429" s="128">
        <v>8.0</v>
      </c>
      <c r="H2429" s="128">
        <v>25.0</v>
      </c>
      <c r="I2429" s="128" t="s">
        <v>161</v>
      </c>
      <c r="J2429" s="99"/>
      <c r="K2429" s="99"/>
      <c r="L2429" s="141" t="str">
        <f>IF(J2429-K2429=0,,IFERROR(K2429-J2429-휴게시간-VLOOKUP(A2429,지정휴게시간,2,FALSE),K2429-J2429-휴게시간))</f>
        <v/>
      </c>
      <c r="M2429" s="142" t="str">
        <f>IFERROR(VLOOKUP(Text(A2429,"m월 d일"),양력휴일,2,FALSE),IFERROR(VLOOKUP(Text(B2429,"m월 d일"),음력휴일,2,FALSE),IFERROR(VLOOKUP(A2429,양력지정휴일,2,FALSE), IFERROR(VLOOKUP(B2429,음력지정휴일,2,FALSE), ""))))</f>
        <v/>
      </c>
      <c r="N2429" s="128"/>
      <c r="O2429" s="128" t="str">
        <f>IFERROR(VLOOKUP(N2429,연차지정일수,2,FALSE),"")</f>
        <v/>
      </c>
      <c r="P2429" s="143"/>
      <c r="Q2429" s="2"/>
    </row>
    <row r="2430">
      <c r="A2430" s="129">
        <v>46625.0</v>
      </c>
      <c r="B2430" s="129">
        <v>46593.0</v>
      </c>
      <c r="C2430" s="128">
        <v>2027.0</v>
      </c>
      <c r="D2430" s="128">
        <v>8.0</v>
      </c>
      <c r="E2430" s="128">
        <v>4.0</v>
      </c>
      <c r="F2430" s="128">
        <v>2027.0</v>
      </c>
      <c r="G2430" s="128">
        <v>8.0</v>
      </c>
      <c r="H2430" s="128">
        <v>26.0</v>
      </c>
      <c r="I2430" s="128" t="s">
        <v>162</v>
      </c>
      <c r="J2430" s="99"/>
      <c r="K2430" s="99"/>
      <c r="L2430" s="141" t="str">
        <f>IF(J2430-K2430=0,,IFERROR(K2430-J2430-휴게시간-VLOOKUP(A2430,지정휴게시간,2,FALSE),K2430-J2430-휴게시간))</f>
        <v/>
      </c>
      <c r="M2430" s="142" t="str">
        <f>IFERROR(VLOOKUP(Text(A2430,"m월 d일"),양력휴일,2,FALSE),IFERROR(VLOOKUP(Text(B2430,"m월 d일"),음력휴일,2,FALSE),IFERROR(VLOOKUP(A2430,양력지정휴일,2,FALSE), IFERROR(VLOOKUP(B2430,음력지정휴일,2,FALSE), ""))))</f>
        <v/>
      </c>
      <c r="N2430" s="128"/>
      <c r="O2430" s="128" t="str">
        <f>IFERROR(VLOOKUP(N2430,연차지정일수,2,FALSE),"")</f>
        <v/>
      </c>
      <c r="P2430" s="143"/>
      <c r="Q2430" s="2"/>
    </row>
    <row r="2431">
      <c r="A2431" s="129">
        <v>46626.0</v>
      </c>
      <c r="B2431" s="129">
        <v>46594.0</v>
      </c>
      <c r="C2431" s="128">
        <v>2027.0</v>
      </c>
      <c r="D2431" s="128">
        <v>8.0</v>
      </c>
      <c r="E2431" s="128">
        <v>4.0</v>
      </c>
      <c r="F2431" s="128">
        <v>2027.0</v>
      </c>
      <c r="G2431" s="128">
        <v>8.0</v>
      </c>
      <c r="H2431" s="128">
        <v>27.0</v>
      </c>
      <c r="I2431" s="128" t="s">
        <v>158</v>
      </c>
      <c r="J2431" s="99"/>
      <c r="K2431" s="99"/>
      <c r="L2431" s="141" t="str">
        <f>IF(J2431-K2431=0,,IFERROR(K2431-J2431-휴게시간-VLOOKUP(A2431,지정휴게시간,2,FALSE),K2431-J2431-휴게시간))</f>
        <v/>
      </c>
      <c r="M2431" s="142" t="str">
        <f>IFERROR(VLOOKUP(Text(A2431,"m월 d일"),양력휴일,2,FALSE),IFERROR(VLOOKUP(Text(B2431,"m월 d일"),음력휴일,2,FALSE),IFERROR(VLOOKUP(A2431,양력지정휴일,2,FALSE), IFERROR(VLOOKUP(B2431,음력지정휴일,2,FALSE), ""))))</f>
        <v/>
      </c>
      <c r="N2431" s="128"/>
      <c r="O2431" s="128" t="str">
        <f>IFERROR(VLOOKUP(N2431,연차지정일수,2,FALSE),"")</f>
        <v/>
      </c>
      <c r="P2431" s="143"/>
      <c r="Q2431" s="2"/>
    </row>
    <row r="2432">
      <c r="A2432" s="129">
        <v>46627.0</v>
      </c>
      <c r="B2432" s="129">
        <v>46595.0</v>
      </c>
      <c r="C2432" s="128">
        <v>2027.0</v>
      </c>
      <c r="D2432" s="128">
        <v>8.0</v>
      </c>
      <c r="E2432" s="128">
        <v>4.0</v>
      </c>
      <c r="F2432" s="128">
        <v>2027.0</v>
      </c>
      <c r="G2432" s="128">
        <v>8.0</v>
      </c>
      <c r="H2432" s="128">
        <v>28.0</v>
      </c>
      <c r="I2432" s="128" t="s">
        <v>159</v>
      </c>
      <c r="J2432" s="99"/>
      <c r="K2432" s="99"/>
      <c r="L2432" s="141" t="str">
        <f>IF(J2432-K2432=0,,IFERROR(K2432-J2432-휴게시간-VLOOKUP(A2432,지정휴게시간,2,FALSE),K2432-J2432-휴게시간))</f>
        <v/>
      </c>
      <c r="M2432" s="142" t="str">
        <f>IFERROR(VLOOKUP(Text(A2432,"m월 d일"),양력휴일,2,FALSE),IFERROR(VLOOKUP(Text(B2432,"m월 d일"),음력휴일,2,FALSE),IFERROR(VLOOKUP(A2432,양력지정휴일,2,FALSE), IFERROR(VLOOKUP(B2432,음력지정휴일,2,FALSE), ""))))</f>
        <v/>
      </c>
      <c r="N2432" s="128"/>
      <c r="O2432" s="128" t="str">
        <f>IFERROR(VLOOKUP(N2432,연차지정일수,2,FALSE),"")</f>
        <v/>
      </c>
      <c r="P2432" s="143"/>
      <c r="Q2432" s="2"/>
    </row>
    <row r="2433">
      <c r="A2433" s="129">
        <v>46628.0</v>
      </c>
      <c r="B2433" s="129">
        <v>46596.0</v>
      </c>
      <c r="C2433" s="128">
        <v>2027.0</v>
      </c>
      <c r="D2433" s="128">
        <v>8.0</v>
      </c>
      <c r="E2433" s="128">
        <v>4.0</v>
      </c>
      <c r="F2433" s="128">
        <v>2027.0</v>
      </c>
      <c r="G2433" s="128">
        <v>8.0</v>
      </c>
      <c r="H2433" s="128">
        <v>29.0</v>
      </c>
      <c r="I2433" s="128" t="s">
        <v>156</v>
      </c>
      <c r="J2433" s="99"/>
      <c r="K2433" s="99"/>
      <c r="L2433" s="141" t="str">
        <f>IF(J2433-K2433=0,,IFERROR(K2433-J2433-휴게시간-VLOOKUP(A2433,지정휴게시간,2,FALSE),K2433-J2433-휴게시간))</f>
        <v/>
      </c>
      <c r="M2433" s="142" t="str">
        <f>IFERROR(VLOOKUP(Text(A2433,"m월 d일"),양력휴일,2,FALSE),IFERROR(VLOOKUP(Text(B2433,"m월 d일"),음력휴일,2,FALSE),IFERROR(VLOOKUP(A2433,양력지정휴일,2,FALSE), IFERROR(VLOOKUP(B2433,음력지정휴일,2,FALSE), ""))))</f>
        <v/>
      </c>
      <c r="N2433" s="128"/>
      <c r="O2433" s="128" t="str">
        <f>IFERROR(VLOOKUP(N2433,연차지정일수,2,FALSE),"")</f>
        <v/>
      </c>
      <c r="P2433" s="143"/>
      <c r="Q2433" s="2"/>
    </row>
    <row r="2434">
      <c r="A2434" s="129">
        <v>46629.0</v>
      </c>
      <c r="B2434" s="129">
        <v>46597.0</v>
      </c>
      <c r="C2434" s="128">
        <v>2027.0</v>
      </c>
      <c r="D2434" s="128">
        <v>8.0</v>
      </c>
      <c r="E2434" s="128">
        <v>5.0</v>
      </c>
      <c r="F2434" s="128">
        <v>2027.0</v>
      </c>
      <c r="G2434" s="128">
        <v>8.0</v>
      </c>
      <c r="H2434" s="128">
        <v>30.0</v>
      </c>
      <c r="I2434" s="128" t="s">
        <v>83</v>
      </c>
      <c r="J2434" s="99"/>
      <c r="K2434" s="99"/>
      <c r="L2434" s="141" t="str">
        <f>IF(J2434-K2434=0,,IFERROR(K2434-J2434-휴게시간-VLOOKUP(A2434,지정휴게시간,2,FALSE),K2434-J2434-휴게시간))</f>
        <v/>
      </c>
      <c r="M2434" s="142" t="str">
        <f>IFERROR(VLOOKUP(Text(A2434,"m월 d일"),양력휴일,2,FALSE),IFERROR(VLOOKUP(Text(B2434,"m월 d일"),음력휴일,2,FALSE),IFERROR(VLOOKUP(A2434,양력지정휴일,2,FALSE), IFERROR(VLOOKUP(B2434,음력지정휴일,2,FALSE), ""))))</f>
        <v/>
      </c>
      <c r="N2434" s="128"/>
      <c r="O2434" s="128" t="str">
        <f>IFERROR(VLOOKUP(N2434,연차지정일수,2,FALSE),"")</f>
        <v/>
      </c>
      <c r="P2434" s="143"/>
      <c r="Q2434" s="2"/>
    </row>
    <row r="2435">
      <c r="A2435" s="129">
        <v>46630.0</v>
      </c>
      <c r="B2435" s="129">
        <v>46598.0</v>
      </c>
      <c r="C2435" s="128">
        <v>2027.0</v>
      </c>
      <c r="D2435" s="128">
        <v>8.0</v>
      </c>
      <c r="E2435" s="128">
        <v>5.0</v>
      </c>
      <c r="F2435" s="128">
        <v>2027.0</v>
      </c>
      <c r="G2435" s="128">
        <v>8.0</v>
      </c>
      <c r="H2435" s="128">
        <v>31.0</v>
      </c>
      <c r="I2435" s="128" t="s">
        <v>160</v>
      </c>
      <c r="J2435" s="99"/>
      <c r="K2435" s="99"/>
      <c r="L2435" s="141" t="str">
        <f>IF(J2435-K2435=0,,IFERROR(K2435-J2435-휴게시간-VLOOKUP(A2435,지정휴게시간,2,FALSE),K2435-J2435-휴게시간))</f>
        <v/>
      </c>
      <c r="M2435" s="142" t="str">
        <f>IFERROR(VLOOKUP(Text(A2435,"m월 d일"),양력휴일,2,FALSE),IFERROR(VLOOKUP(Text(B2435,"m월 d일"),음력휴일,2,FALSE),IFERROR(VLOOKUP(A2435,양력지정휴일,2,FALSE), IFERROR(VLOOKUP(B2435,음력지정휴일,2,FALSE), ""))))</f>
        <v/>
      </c>
      <c r="N2435" s="128"/>
      <c r="O2435" s="128" t="str">
        <f>IFERROR(VLOOKUP(N2435,연차지정일수,2,FALSE),"")</f>
        <v/>
      </c>
      <c r="P2435" s="143"/>
      <c r="Q2435" s="2"/>
    </row>
    <row r="2436">
      <c r="A2436" s="129">
        <v>46631.0</v>
      </c>
      <c r="B2436" s="129">
        <v>46600.0</v>
      </c>
      <c r="C2436" s="128">
        <v>2027.0</v>
      </c>
      <c r="D2436" s="128">
        <v>8.0</v>
      </c>
      <c r="E2436" s="128">
        <v>5.0</v>
      </c>
      <c r="F2436" s="128">
        <v>2027.0</v>
      </c>
      <c r="G2436" s="128">
        <v>9.0</v>
      </c>
      <c r="H2436" s="128">
        <v>1.0</v>
      </c>
      <c r="I2436" s="128" t="s">
        <v>161</v>
      </c>
      <c r="J2436" s="99"/>
      <c r="K2436" s="99"/>
      <c r="L2436" s="141" t="str">
        <f>IF(J2436-K2436=0,,IFERROR(K2436-J2436-휴게시간-VLOOKUP(A2436,지정휴게시간,2,FALSE),K2436-J2436-휴게시간))</f>
        <v/>
      </c>
      <c r="M2436" s="142" t="str">
        <f>IFERROR(VLOOKUP(Text(A2436,"m월 d일"),양력휴일,2,FALSE),IFERROR(VLOOKUP(Text(B2436,"m월 d일"),음력휴일,2,FALSE),IFERROR(VLOOKUP(A2436,양력지정휴일,2,FALSE), IFERROR(VLOOKUP(B2436,음력지정휴일,2,FALSE), ""))))</f>
        <v/>
      </c>
      <c r="N2436" s="128"/>
      <c r="O2436" s="128" t="str">
        <f>IFERROR(VLOOKUP(N2436,연차지정일수,2,FALSE),"")</f>
        <v/>
      </c>
      <c r="P2436" s="143"/>
      <c r="Q2436" s="2"/>
    </row>
    <row r="2437">
      <c r="A2437" s="129">
        <v>46632.0</v>
      </c>
      <c r="B2437" s="129">
        <v>46601.0</v>
      </c>
      <c r="C2437" s="128">
        <v>2027.0</v>
      </c>
      <c r="D2437" s="128">
        <v>8.0</v>
      </c>
      <c r="E2437" s="128">
        <v>5.0</v>
      </c>
      <c r="F2437" s="128">
        <v>2027.0</v>
      </c>
      <c r="G2437" s="128">
        <v>9.0</v>
      </c>
      <c r="H2437" s="128">
        <v>2.0</v>
      </c>
      <c r="I2437" s="128" t="s">
        <v>162</v>
      </c>
      <c r="J2437" s="99"/>
      <c r="K2437" s="99"/>
      <c r="L2437" s="141" t="str">
        <f>IF(J2437-K2437=0,,IFERROR(K2437-J2437-휴게시간-VLOOKUP(A2437,지정휴게시간,2,FALSE),K2437-J2437-휴게시간))</f>
        <v/>
      </c>
      <c r="M2437" s="142" t="str">
        <f>IFERROR(VLOOKUP(Text(A2437,"m월 d일"),양력휴일,2,FALSE),IFERROR(VLOOKUP(Text(B2437,"m월 d일"),음력휴일,2,FALSE),IFERROR(VLOOKUP(A2437,양력지정휴일,2,FALSE), IFERROR(VLOOKUP(B2437,음력지정휴일,2,FALSE), ""))))</f>
        <v/>
      </c>
      <c r="N2437" s="128"/>
      <c r="O2437" s="128" t="str">
        <f>IFERROR(VLOOKUP(N2437,연차지정일수,2,FALSE),"")</f>
        <v/>
      </c>
      <c r="P2437" s="143"/>
      <c r="Q2437" s="2"/>
    </row>
    <row r="2438">
      <c r="A2438" s="129">
        <v>46633.0</v>
      </c>
      <c r="B2438" s="129">
        <v>46602.0</v>
      </c>
      <c r="C2438" s="128">
        <v>2027.0</v>
      </c>
      <c r="D2438" s="128">
        <v>8.0</v>
      </c>
      <c r="E2438" s="128">
        <v>5.0</v>
      </c>
      <c r="F2438" s="128">
        <v>2027.0</v>
      </c>
      <c r="G2438" s="128">
        <v>9.0</v>
      </c>
      <c r="H2438" s="128">
        <v>3.0</v>
      </c>
      <c r="I2438" s="128" t="s">
        <v>158</v>
      </c>
      <c r="J2438" s="99"/>
      <c r="K2438" s="99"/>
      <c r="L2438" s="141" t="str">
        <f>IF(J2438-K2438=0,,IFERROR(K2438-J2438-휴게시간-VLOOKUP(A2438,지정휴게시간,2,FALSE),K2438-J2438-휴게시간))</f>
        <v/>
      </c>
      <c r="M2438" s="142" t="str">
        <f>IFERROR(VLOOKUP(Text(A2438,"m월 d일"),양력휴일,2,FALSE),IFERROR(VLOOKUP(Text(B2438,"m월 d일"),음력휴일,2,FALSE),IFERROR(VLOOKUP(A2438,양력지정휴일,2,FALSE), IFERROR(VLOOKUP(B2438,음력지정휴일,2,FALSE), ""))))</f>
        <v/>
      </c>
      <c r="N2438" s="128"/>
      <c r="O2438" s="128" t="str">
        <f>IFERROR(VLOOKUP(N2438,연차지정일수,2,FALSE),"")</f>
        <v/>
      </c>
      <c r="P2438" s="143"/>
      <c r="Q2438" s="2"/>
    </row>
    <row r="2439">
      <c r="A2439" s="129">
        <v>46634.0</v>
      </c>
      <c r="B2439" s="129">
        <v>46603.0</v>
      </c>
      <c r="C2439" s="128">
        <v>2027.0</v>
      </c>
      <c r="D2439" s="128">
        <v>8.0</v>
      </c>
      <c r="E2439" s="128">
        <v>5.0</v>
      </c>
      <c r="F2439" s="128">
        <v>2027.0</v>
      </c>
      <c r="G2439" s="128">
        <v>9.0</v>
      </c>
      <c r="H2439" s="128">
        <v>4.0</v>
      </c>
      <c r="I2439" s="128" t="s">
        <v>159</v>
      </c>
      <c r="J2439" s="99"/>
      <c r="K2439" s="99"/>
      <c r="L2439" s="141" t="str">
        <f>IF(J2439-K2439=0,,IFERROR(K2439-J2439-휴게시간-VLOOKUP(A2439,지정휴게시간,2,FALSE),K2439-J2439-휴게시간))</f>
        <v/>
      </c>
      <c r="M2439" s="142" t="str">
        <f>IFERROR(VLOOKUP(Text(A2439,"m월 d일"),양력휴일,2,FALSE),IFERROR(VLOOKUP(Text(B2439,"m월 d일"),음력휴일,2,FALSE),IFERROR(VLOOKUP(A2439,양력지정휴일,2,FALSE), IFERROR(VLOOKUP(B2439,음력지정휴일,2,FALSE), ""))))</f>
        <v/>
      </c>
      <c r="N2439" s="128"/>
      <c r="O2439" s="128" t="str">
        <f>IFERROR(VLOOKUP(N2439,연차지정일수,2,FALSE),"")</f>
        <v/>
      </c>
      <c r="P2439" s="143"/>
      <c r="Q2439" s="2"/>
    </row>
    <row r="2440">
      <c r="A2440" s="129">
        <v>46635.0</v>
      </c>
      <c r="B2440" s="129">
        <v>46604.0</v>
      </c>
      <c r="C2440" s="128">
        <v>2027.0</v>
      </c>
      <c r="D2440" s="128">
        <v>8.0</v>
      </c>
      <c r="E2440" s="128">
        <v>5.0</v>
      </c>
      <c r="F2440" s="128">
        <v>2027.0</v>
      </c>
      <c r="G2440" s="128">
        <v>9.0</v>
      </c>
      <c r="H2440" s="128">
        <v>5.0</v>
      </c>
      <c r="I2440" s="128" t="s">
        <v>156</v>
      </c>
      <c r="J2440" s="99"/>
      <c r="K2440" s="99"/>
      <c r="L2440" s="141" t="str">
        <f>IF(J2440-K2440=0,,IFERROR(K2440-J2440-휴게시간-VLOOKUP(A2440,지정휴게시간,2,FALSE),K2440-J2440-휴게시간))</f>
        <v/>
      </c>
      <c r="M2440" s="142" t="str">
        <f>IFERROR(VLOOKUP(Text(A2440,"m월 d일"),양력휴일,2,FALSE),IFERROR(VLOOKUP(Text(B2440,"m월 d일"),음력휴일,2,FALSE),IFERROR(VLOOKUP(A2440,양력지정휴일,2,FALSE), IFERROR(VLOOKUP(B2440,음력지정휴일,2,FALSE), ""))))</f>
        <v/>
      </c>
      <c r="N2440" s="128"/>
      <c r="O2440" s="128" t="str">
        <f>IFERROR(VLOOKUP(N2440,연차지정일수,2,FALSE),"")</f>
        <v/>
      </c>
      <c r="P2440" s="143"/>
      <c r="Q2440" s="2"/>
    </row>
    <row r="2441">
      <c r="A2441" s="129">
        <v>46636.0</v>
      </c>
      <c r="B2441" s="129">
        <v>46605.0</v>
      </c>
      <c r="C2441" s="128">
        <v>2027.0</v>
      </c>
      <c r="D2441" s="128">
        <v>9.0</v>
      </c>
      <c r="E2441" s="128">
        <v>1.0</v>
      </c>
      <c r="F2441" s="128">
        <v>2027.0</v>
      </c>
      <c r="G2441" s="128">
        <v>9.0</v>
      </c>
      <c r="H2441" s="128">
        <v>6.0</v>
      </c>
      <c r="I2441" s="128" t="s">
        <v>83</v>
      </c>
      <c r="J2441" s="99"/>
      <c r="K2441" s="99"/>
      <c r="L2441" s="141" t="str">
        <f>IF(J2441-K2441=0,,IFERROR(K2441-J2441-휴게시간-VLOOKUP(A2441,지정휴게시간,2,FALSE),K2441-J2441-휴게시간))</f>
        <v/>
      </c>
      <c r="M2441" s="142" t="str">
        <f>IFERROR(VLOOKUP(Text(A2441,"m월 d일"),양력휴일,2,FALSE),IFERROR(VLOOKUP(Text(B2441,"m월 d일"),음력휴일,2,FALSE),IFERROR(VLOOKUP(A2441,양력지정휴일,2,FALSE), IFERROR(VLOOKUP(B2441,음력지정휴일,2,FALSE), ""))))</f>
        <v/>
      </c>
      <c r="N2441" s="128"/>
      <c r="O2441" s="128" t="str">
        <f>IFERROR(VLOOKUP(N2441,연차지정일수,2,FALSE),"")</f>
        <v/>
      </c>
      <c r="P2441" s="143"/>
      <c r="Q2441" s="2"/>
    </row>
    <row r="2442">
      <c r="A2442" s="129">
        <v>46637.0</v>
      </c>
      <c r="B2442" s="129">
        <v>46606.0</v>
      </c>
      <c r="C2442" s="128">
        <v>2027.0</v>
      </c>
      <c r="D2442" s="128">
        <v>9.0</v>
      </c>
      <c r="E2442" s="128">
        <v>1.0</v>
      </c>
      <c r="F2442" s="128">
        <v>2027.0</v>
      </c>
      <c r="G2442" s="128">
        <v>9.0</v>
      </c>
      <c r="H2442" s="128">
        <v>7.0</v>
      </c>
      <c r="I2442" s="128" t="s">
        <v>160</v>
      </c>
      <c r="J2442" s="99"/>
      <c r="K2442" s="99"/>
      <c r="L2442" s="141" t="str">
        <f>IF(J2442-K2442=0,,IFERROR(K2442-J2442-휴게시간-VLOOKUP(A2442,지정휴게시간,2,FALSE),K2442-J2442-휴게시간))</f>
        <v/>
      </c>
      <c r="M2442" s="142" t="str">
        <f>IFERROR(VLOOKUP(Text(A2442,"m월 d일"),양력휴일,2,FALSE),IFERROR(VLOOKUP(Text(B2442,"m월 d일"),음력휴일,2,FALSE),IFERROR(VLOOKUP(A2442,양력지정휴일,2,FALSE), IFERROR(VLOOKUP(B2442,음력지정휴일,2,FALSE), ""))))</f>
        <v/>
      </c>
      <c r="N2442" s="128"/>
      <c r="O2442" s="128" t="str">
        <f>IFERROR(VLOOKUP(N2442,연차지정일수,2,FALSE),"")</f>
        <v/>
      </c>
      <c r="P2442" s="143"/>
      <c r="Q2442" s="2"/>
    </row>
    <row r="2443">
      <c r="A2443" s="129">
        <v>46638.0</v>
      </c>
      <c r="B2443" s="129">
        <v>46607.0</v>
      </c>
      <c r="C2443" s="128">
        <v>2027.0</v>
      </c>
      <c r="D2443" s="128">
        <v>9.0</v>
      </c>
      <c r="E2443" s="128">
        <v>1.0</v>
      </c>
      <c r="F2443" s="128">
        <v>2027.0</v>
      </c>
      <c r="G2443" s="128">
        <v>9.0</v>
      </c>
      <c r="H2443" s="128">
        <v>8.0</v>
      </c>
      <c r="I2443" s="128" t="s">
        <v>161</v>
      </c>
      <c r="J2443" s="99"/>
      <c r="K2443" s="99"/>
      <c r="L2443" s="141" t="str">
        <f>IF(J2443-K2443=0,,IFERROR(K2443-J2443-휴게시간-VLOOKUP(A2443,지정휴게시간,2,FALSE),K2443-J2443-휴게시간))</f>
        <v/>
      </c>
      <c r="M2443" s="142" t="str">
        <f>IFERROR(VLOOKUP(Text(A2443,"m월 d일"),양력휴일,2,FALSE),IFERROR(VLOOKUP(Text(B2443,"m월 d일"),음력휴일,2,FALSE),IFERROR(VLOOKUP(A2443,양력지정휴일,2,FALSE), IFERROR(VLOOKUP(B2443,음력지정휴일,2,FALSE), ""))))</f>
        <v/>
      </c>
      <c r="N2443" s="128"/>
      <c r="O2443" s="128" t="str">
        <f>IFERROR(VLOOKUP(N2443,연차지정일수,2,FALSE),"")</f>
        <v/>
      </c>
      <c r="P2443" s="143"/>
      <c r="Q2443" s="2"/>
    </row>
    <row r="2444">
      <c r="A2444" s="129">
        <v>46639.0</v>
      </c>
      <c r="B2444" s="129">
        <v>46608.0</v>
      </c>
      <c r="C2444" s="128">
        <v>2027.0</v>
      </c>
      <c r="D2444" s="128">
        <v>9.0</v>
      </c>
      <c r="E2444" s="128">
        <v>1.0</v>
      </c>
      <c r="F2444" s="128">
        <v>2027.0</v>
      </c>
      <c r="G2444" s="128">
        <v>9.0</v>
      </c>
      <c r="H2444" s="128">
        <v>9.0</v>
      </c>
      <c r="I2444" s="128" t="s">
        <v>162</v>
      </c>
      <c r="J2444" s="99"/>
      <c r="K2444" s="99"/>
      <c r="L2444" s="141" t="str">
        <f>IF(J2444-K2444=0,,IFERROR(K2444-J2444-휴게시간-VLOOKUP(A2444,지정휴게시간,2,FALSE),K2444-J2444-휴게시간))</f>
        <v/>
      </c>
      <c r="M2444" s="142" t="str">
        <f>IFERROR(VLOOKUP(Text(A2444,"m월 d일"),양력휴일,2,FALSE),IFERROR(VLOOKUP(Text(B2444,"m월 d일"),음력휴일,2,FALSE),IFERROR(VLOOKUP(A2444,양력지정휴일,2,FALSE), IFERROR(VLOOKUP(B2444,음력지정휴일,2,FALSE), ""))))</f>
        <v/>
      </c>
      <c r="N2444" s="128"/>
      <c r="O2444" s="128" t="str">
        <f>IFERROR(VLOOKUP(N2444,연차지정일수,2,FALSE),"")</f>
        <v/>
      </c>
      <c r="P2444" s="143"/>
      <c r="Q2444" s="2"/>
    </row>
    <row r="2445">
      <c r="A2445" s="129">
        <v>46640.0</v>
      </c>
      <c r="B2445" s="129">
        <v>46609.0</v>
      </c>
      <c r="C2445" s="128">
        <v>2027.0</v>
      </c>
      <c r="D2445" s="128">
        <v>9.0</v>
      </c>
      <c r="E2445" s="128">
        <v>1.0</v>
      </c>
      <c r="F2445" s="128">
        <v>2027.0</v>
      </c>
      <c r="G2445" s="128">
        <v>9.0</v>
      </c>
      <c r="H2445" s="128">
        <v>10.0</v>
      </c>
      <c r="I2445" s="128" t="s">
        <v>158</v>
      </c>
      <c r="J2445" s="99"/>
      <c r="K2445" s="99"/>
      <c r="L2445" s="141" t="str">
        <f>IF(J2445-K2445=0,,IFERROR(K2445-J2445-휴게시간-VLOOKUP(A2445,지정휴게시간,2,FALSE),K2445-J2445-휴게시간))</f>
        <v/>
      </c>
      <c r="M2445" s="142" t="str">
        <f>IFERROR(VLOOKUP(Text(A2445,"m월 d일"),양력휴일,2,FALSE),IFERROR(VLOOKUP(Text(B2445,"m월 d일"),음력휴일,2,FALSE),IFERROR(VLOOKUP(A2445,양력지정휴일,2,FALSE), IFERROR(VLOOKUP(B2445,음력지정휴일,2,FALSE), ""))))</f>
        <v/>
      </c>
      <c r="N2445" s="128"/>
      <c r="O2445" s="128" t="str">
        <f>IFERROR(VLOOKUP(N2445,연차지정일수,2,FALSE),"")</f>
        <v/>
      </c>
      <c r="P2445" s="143"/>
      <c r="Q2445" s="2"/>
    </row>
    <row r="2446">
      <c r="A2446" s="129">
        <v>46641.0</v>
      </c>
      <c r="B2446" s="129">
        <v>46610.0</v>
      </c>
      <c r="C2446" s="128">
        <v>2027.0</v>
      </c>
      <c r="D2446" s="128">
        <v>9.0</v>
      </c>
      <c r="E2446" s="128">
        <v>1.0</v>
      </c>
      <c r="F2446" s="128">
        <v>2027.0</v>
      </c>
      <c r="G2446" s="128">
        <v>9.0</v>
      </c>
      <c r="H2446" s="128">
        <v>11.0</v>
      </c>
      <c r="I2446" s="128" t="s">
        <v>159</v>
      </c>
      <c r="J2446" s="99"/>
      <c r="K2446" s="99"/>
      <c r="L2446" s="141" t="str">
        <f>IF(J2446-K2446=0,,IFERROR(K2446-J2446-휴게시간-VLOOKUP(A2446,지정휴게시간,2,FALSE),K2446-J2446-휴게시간))</f>
        <v/>
      </c>
      <c r="M2446" s="142" t="str">
        <f>IFERROR(VLOOKUP(Text(A2446,"m월 d일"),양력휴일,2,FALSE),IFERROR(VLOOKUP(Text(B2446,"m월 d일"),음력휴일,2,FALSE),IFERROR(VLOOKUP(A2446,양력지정휴일,2,FALSE), IFERROR(VLOOKUP(B2446,음력지정휴일,2,FALSE), ""))))</f>
        <v/>
      </c>
      <c r="N2446" s="128"/>
      <c r="O2446" s="128" t="str">
        <f>IFERROR(VLOOKUP(N2446,연차지정일수,2,FALSE),"")</f>
        <v/>
      </c>
      <c r="P2446" s="143"/>
      <c r="Q2446" s="2"/>
    </row>
    <row r="2447">
      <c r="A2447" s="129">
        <v>46642.0</v>
      </c>
      <c r="B2447" s="129">
        <v>46611.0</v>
      </c>
      <c r="C2447" s="128">
        <v>2027.0</v>
      </c>
      <c r="D2447" s="128">
        <v>9.0</v>
      </c>
      <c r="E2447" s="128">
        <v>1.0</v>
      </c>
      <c r="F2447" s="128">
        <v>2027.0</v>
      </c>
      <c r="G2447" s="128">
        <v>9.0</v>
      </c>
      <c r="H2447" s="128">
        <v>12.0</v>
      </c>
      <c r="I2447" s="128" t="s">
        <v>156</v>
      </c>
      <c r="J2447" s="99"/>
      <c r="K2447" s="99"/>
      <c r="L2447" s="141" t="str">
        <f>IF(J2447-K2447=0,,IFERROR(K2447-J2447-휴게시간-VLOOKUP(A2447,지정휴게시간,2,FALSE),K2447-J2447-휴게시간))</f>
        <v/>
      </c>
      <c r="M2447" s="142" t="str">
        <f>IFERROR(VLOOKUP(Text(A2447,"m월 d일"),양력휴일,2,FALSE),IFERROR(VLOOKUP(Text(B2447,"m월 d일"),음력휴일,2,FALSE),IFERROR(VLOOKUP(A2447,양력지정휴일,2,FALSE), IFERROR(VLOOKUP(B2447,음력지정휴일,2,FALSE), ""))))</f>
        <v/>
      </c>
      <c r="N2447" s="128"/>
      <c r="O2447" s="128" t="str">
        <f>IFERROR(VLOOKUP(N2447,연차지정일수,2,FALSE),"")</f>
        <v/>
      </c>
      <c r="P2447" s="143"/>
      <c r="Q2447" s="2"/>
    </row>
    <row r="2448">
      <c r="A2448" s="129">
        <v>46643.0</v>
      </c>
      <c r="B2448" s="129">
        <v>46612.0</v>
      </c>
      <c r="C2448" s="128">
        <v>2027.0</v>
      </c>
      <c r="D2448" s="128">
        <v>9.0</v>
      </c>
      <c r="E2448" s="128">
        <v>2.0</v>
      </c>
      <c r="F2448" s="128">
        <v>2027.0</v>
      </c>
      <c r="G2448" s="128">
        <v>9.0</v>
      </c>
      <c r="H2448" s="128">
        <v>13.0</v>
      </c>
      <c r="I2448" s="128" t="s">
        <v>83</v>
      </c>
      <c r="J2448" s="99"/>
      <c r="K2448" s="99"/>
      <c r="L2448" s="141" t="str">
        <f>IF(J2448-K2448=0,,IFERROR(K2448-J2448-휴게시간-VLOOKUP(A2448,지정휴게시간,2,FALSE),K2448-J2448-휴게시간))</f>
        <v/>
      </c>
      <c r="M2448" s="142" t="str">
        <f>IFERROR(VLOOKUP(Text(A2448,"m월 d일"),양력휴일,2,FALSE),IFERROR(VLOOKUP(Text(B2448,"m월 d일"),음력휴일,2,FALSE),IFERROR(VLOOKUP(A2448,양력지정휴일,2,FALSE), IFERROR(VLOOKUP(B2448,음력지정휴일,2,FALSE), ""))))</f>
        <v/>
      </c>
      <c r="N2448" s="128"/>
      <c r="O2448" s="128" t="str">
        <f>IFERROR(VLOOKUP(N2448,연차지정일수,2,FALSE),"")</f>
        <v/>
      </c>
      <c r="P2448" s="143"/>
      <c r="Q2448" s="2"/>
    </row>
    <row r="2449">
      <c r="A2449" s="129">
        <v>46644.0</v>
      </c>
      <c r="B2449" s="129">
        <v>46613.0</v>
      </c>
      <c r="C2449" s="128">
        <v>2027.0</v>
      </c>
      <c r="D2449" s="128">
        <v>9.0</v>
      </c>
      <c r="E2449" s="128">
        <v>2.0</v>
      </c>
      <c r="F2449" s="128">
        <v>2027.0</v>
      </c>
      <c r="G2449" s="128">
        <v>9.0</v>
      </c>
      <c r="H2449" s="128">
        <v>14.0</v>
      </c>
      <c r="I2449" s="128" t="s">
        <v>160</v>
      </c>
      <c r="J2449" s="99"/>
      <c r="K2449" s="99"/>
      <c r="L2449" s="141" t="str">
        <f>IF(J2449-K2449=0,,IFERROR(K2449-J2449-휴게시간-VLOOKUP(A2449,지정휴게시간,2,FALSE),K2449-J2449-휴게시간))</f>
        <v/>
      </c>
      <c r="M2449" s="142" t="str">
        <f>IFERROR(VLOOKUP(Text(A2449,"m월 d일"),양력휴일,2,FALSE),IFERROR(VLOOKUP(Text(B2449,"m월 d일"),음력휴일,2,FALSE),IFERROR(VLOOKUP(A2449,양력지정휴일,2,FALSE), IFERROR(VLOOKUP(B2449,음력지정휴일,2,FALSE), ""))))</f>
        <v>추석연휴</v>
      </c>
      <c r="N2449" s="128"/>
      <c r="O2449" s="128" t="str">
        <f>IFERROR(VLOOKUP(N2449,연차지정일수,2,FALSE),"")</f>
        <v/>
      </c>
      <c r="P2449" s="143"/>
      <c r="Q2449" s="2"/>
    </row>
    <row r="2450">
      <c r="A2450" s="129">
        <v>46645.0</v>
      </c>
      <c r="B2450" s="129">
        <v>46614.0</v>
      </c>
      <c r="C2450" s="128">
        <v>2027.0</v>
      </c>
      <c r="D2450" s="128">
        <v>9.0</v>
      </c>
      <c r="E2450" s="128">
        <v>2.0</v>
      </c>
      <c r="F2450" s="128">
        <v>2027.0</v>
      </c>
      <c r="G2450" s="128">
        <v>9.0</v>
      </c>
      <c r="H2450" s="128">
        <v>15.0</v>
      </c>
      <c r="I2450" s="128" t="s">
        <v>161</v>
      </c>
      <c r="J2450" s="99"/>
      <c r="K2450" s="99"/>
      <c r="L2450" s="141" t="str">
        <f>IF(J2450-K2450=0,,IFERROR(K2450-J2450-휴게시간-VLOOKUP(A2450,지정휴게시간,2,FALSE),K2450-J2450-휴게시간))</f>
        <v/>
      </c>
      <c r="M2450" s="142" t="str">
        <f>IFERROR(VLOOKUP(Text(A2450,"m월 d일"),양력휴일,2,FALSE),IFERROR(VLOOKUP(Text(B2450,"m월 d일"),음력휴일,2,FALSE),IFERROR(VLOOKUP(A2450,양력지정휴일,2,FALSE), IFERROR(VLOOKUP(B2450,음력지정휴일,2,FALSE), ""))))</f>
        <v>추석연휴</v>
      </c>
      <c r="N2450" s="128"/>
      <c r="O2450" s="128" t="str">
        <f>IFERROR(VLOOKUP(N2450,연차지정일수,2,FALSE),"")</f>
        <v/>
      </c>
      <c r="P2450" s="143"/>
      <c r="Q2450" s="2"/>
    </row>
    <row r="2451">
      <c r="A2451" s="129">
        <v>46646.0</v>
      </c>
      <c r="B2451" s="129">
        <v>46615.0</v>
      </c>
      <c r="C2451" s="128">
        <v>2027.0</v>
      </c>
      <c r="D2451" s="128">
        <v>9.0</v>
      </c>
      <c r="E2451" s="128">
        <v>2.0</v>
      </c>
      <c r="F2451" s="128">
        <v>2027.0</v>
      </c>
      <c r="G2451" s="128">
        <v>9.0</v>
      </c>
      <c r="H2451" s="128">
        <v>16.0</v>
      </c>
      <c r="I2451" s="128" t="s">
        <v>162</v>
      </c>
      <c r="J2451" s="99"/>
      <c r="K2451" s="99"/>
      <c r="L2451" s="141" t="str">
        <f>IF(J2451-K2451=0,,IFERROR(K2451-J2451-휴게시간-VLOOKUP(A2451,지정휴게시간,2,FALSE),K2451-J2451-휴게시간))</f>
        <v/>
      </c>
      <c r="M2451" s="142" t="str">
        <f>IFERROR(VLOOKUP(Text(A2451,"m월 d일"),양력휴일,2,FALSE),IFERROR(VLOOKUP(Text(B2451,"m월 d일"),음력휴일,2,FALSE),IFERROR(VLOOKUP(A2451,양력지정휴일,2,FALSE), IFERROR(VLOOKUP(B2451,음력지정휴일,2,FALSE), ""))))</f>
        <v>추석연휴</v>
      </c>
      <c r="N2451" s="128"/>
      <c r="O2451" s="128" t="str">
        <f>IFERROR(VLOOKUP(N2451,연차지정일수,2,FALSE),"")</f>
        <v/>
      </c>
      <c r="P2451" s="143"/>
      <c r="Q2451" s="2"/>
    </row>
    <row r="2452">
      <c r="A2452" s="129">
        <v>46647.0</v>
      </c>
      <c r="B2452" s="129">
        <v>46616.0</v>
      </c>
      <c r="C2452" s="128">
        <v>2027.0</v>
      </c>
      <c r="D2452" s="128">
        <v>9.0</v>
      </c>
      <c r="E2452" s="128">
        <v>2.0</v>
      </c>
      <c r="F2452" s="128">
        <v>2027.0</v>
      </c>
      <c r="G2452" s="128">
        <v>9.0</v>
      </c>
      <c r="H2452" s="128">
        <v>17.0</v>
      </c>
      <c r="I2452" s="128" t="s">
        <v>158</v>
      </c>
      <c r="J2452" s="99"/>
      <c r="K2452" s="99"/>
      <c r="L2452" s="141" t="str">
        <f>IF(J2452-K2452=0,,IFERROR(K2452-J2452-휴게시간-VLOOKUP(A2452,지정휴게시간,2,FALSE),K2452-J2452-휴게시간))</f>
        <v/>
      </c>
      <c r="M2452" s="142" t="str">
        <f>IFERROR(VLOOKUP(Text(A2452,"m월 d일"),양력휴일,2,FALSE),IFERROR(VLOOKUP(Text(B2452,"m월 d일"),음력휴일,2,FALSE),IFERROR(VLOOKUP(A2452,양력지정휴일,2,FALSE), IFERROR(VLOOKUP(B2452,음력지정휴일,2,FALSE), ""))))</f>
        <v/>
      </c>
      <c r="N2452" s="128"/>
      <c r="O2452" s="128" t="str">
        <f>IFERROR(VLOOKUP(N2452,연차지정일수,2,FALSE),"")</f>
        <v/>
      </c>
      <c r="P2452" s="143"/>
      <c r="Q2452" s="2"/>
    </row>
    <row r="2453">
      <c r="A2453" s="129">
        <v>46648.0</v>
      </c>
      <c r="B2453" s="129">
        <v>46617.0</v>
      </c>
      <c r="C2453" s="128">
        <v>2027.0</v>
      </c>
      <c r="D2453" s="128">
        <v>9.0</v>
      </c>
      <c r="E2453" s="128">
        <v>2.0</v>
      </c>
      <c r="F2453" s="128">
        <v>2027.0</v>
      </c>
      <c r="G2453" s="128">
        <v>9.0</v>
      </c>
      <c r="H2453" s="128">
        <v>18.0</v>
      </c>
      <c r="I2453" s="128" t="s">
        <v>159</v>
      </c>
      <c r="J2453" s="99"/>
      <c r="K2453" s="99"/>
      <c r="L2453" s="141" t="str">
        <f>IF(J2453-K2453=0,,IFERROR(K2453-J2453-휴게시간-VLOOKUP(A2453,지정휴게시간,2,FALSE),K2453-J2453-휴게시간))</f>
        <v/>
      </c>
      <c r="M2453" s="142" t="str">
        <f>IFERROR(VLOOKUP(Text(A2453,"m월 d일"),양력휴일,2,FALSE),IFERROR(VLOOKUP(Text(B2453,"m월 d일"),음력휴일,2,FALSE),IFERROR(VLOOKUP(A2453,양력지정휴일,2,FALSE), IFERROR(VLOOKUP(B2453,음력지정휴일,2,FALSE), ""))))</f>
        <v/>
      </c>
      <c r="N2453" s="128"/>
      <c r="O2453" s="128" t="str">
        <f>IFERROR(VLOOKUP(N2453,연차지정일수,2,FALSE),"")</f>
        <v/>
      </c>
      <c r="P2453" s="143"/>
      <c r="Q2453" s="2"/>
    </row>
    <row r="2454">
      <c r="A2454" s="129">
        <v>46649.0</v>
      </c>
      <c r="B2454" s="129">
        <v>46618.0</v>
      </c>
      <c r="C2454" s="128">
        <v>2027.0</v>
      </c>
      <c r="D2454" s="128">
        <v>9.0</v>
      </c>
      <c r="E2454" s="128">
        <v>2.0</v>
      </c>
      <c r="F2454" s="128">
        <v>2027.0</v>
      </c>
      <c r="G2454" s="128">
        <v>9.0</v>
      </c>
      <c r="H2454" s="128">
        <v>19.0</v>
      </c>
      <c r="I2454" s="128" t="s">
        <v>156</v>
      </c>
      <c r="J2454" s="99"/>
      <c r="K2454" s="99"/>
      <c r="L2454" s="141" t="str">
        <f>IF(J2454-K2454=0,,IFERROR(K2454-J2454-휴게시간-VLOOKUP(A2454,지정휴게시간,2,FALSE),K2454-J2454-휴게시간))</f>
        <v/>
      </c>
      <c r="M2454" s="142" t="str">
        <f>IFERROR(VLOOKUP(Text(A2454,"m월 d일"),양력휴일,2,FALSE),IFERROR(VLOOKUP(Text(B2454,"m월 d일"),음력휴일,2,FALSE),IFERROR(VLOOKUP(A2454,양력지정휴일,2,FALSE), IFERROR(VLOOKUP(B2454,음력지정휴일,2,FALSE), ""))))</f>
        <v/>
      </c>
      <c r="N2454" s="128"/>
      <c r="O2454" s="128" t="str">
        <f>IFERROR(VLOOKUP(N2454,연차지정일수,2,FALSE),"")</f>
        <v/>
      </c>
      <c r="P2454" s="143"/>
      <c r="Q2454" s="2"/>
    </row>
    <row r="2455">
      <c r="A2455" s="129">
        <v>46650.0</v>
      </c>
      <c r="B2455" s="129">
        <v>46619.0</v>
      </c>
      <c r="C2455" s="128">
        <v>2027.0</v>
      </c>
      <c r="D2455" s="128">
        <v>9.0</v>
      </c>
      <c r="E2455" s="128">
        <v>3.0</v>
      </c>
      <c r="F2455" s="128">
        <v>2027.0</v>
      </c>
      <c r="G2455" s="128">
        <v>9.0</v>
      </c>
      <c r="H2455" s="128">
        <v>20.0</v>
      </c>
      <c r="I2455" s="128" t="s">
        <v>83</v>
      </c>
      <c r="J2455" s="99"/>
      <c r="K2455" s="99"/>
      <c r="L2455" s="141" t="str">
        <f>IF(J2455-K2455=0,,IFERROR(K2455-J2455-휴게시간-VLOOKUP(A2455,지정휴게시간,2,FALSE),K2455-J2455-휴게시간))</f>
        <v/>
      </c>
      <c r="M2455" s="142" t="str">
        <f>IFERROR(VLOOKUP(Text(A2455,"m월 d일"),양력휴일,2,FALSE),IFERROR(VLOOKUP(Text(B2455,"m월 d일"),음력휴일,2,FALSE),IFERROR(VLOOKUP(A2455,양력지정휴일,2,FALSE), IFERROR(VLOOKUP(B2455,음력지정휴일,2,FALSE), ""))))</f>
        <v/>
      </c>
      <c r="N2455" s="128"/>
      <c r="O2455" s="128" t="str">
        <f>IFERROR(VLOOKUP(N2455,연차지정일수,2,FALSE),"")</f>
        <v/>
      </c>
      <c r="P2455" s="143"/>
      <c r="Q2455" s="2"/>
    </row>
    <row r="2456">
      <c r="A2456" s="129">
        <v>46651.0</v>
      </c>
      <c r="B2456" s="129">
        <v>46620.0</v>
      </c>
      <c r="C2456" s="128">
        <v>2027.0</v>
      </c>
      <c r="D2456" s="128">
        <v>9.0</v>
      </c>
      <c r="E2456" s="128">
        <v>3.0</v>
      </c>
      <c r="F2456" s="128">
        <v>2027.0</v>
      </c>
      <c r="G2456" s="128">
        <v>9.0</v>
      </c>
      <c r="H2456" s="128">
        <v>21.0</v>
      </c>
      <c r="I2456" s="128" t="s">
        <v>160</v>
      </c>
      <c r="J2456" s="99"/>
      <c r="K2456" s="99"/>
      <c r="L2456" s="141" t="str">
        <f>IF(J2456-K2456=0,,IFERROR(K2456-J2456-휴게시간-VLOOKUP(A2456,지정휴게시간,2,FALSE),K2456-J2456-휴게시간))</f>
        <v/>
      </c>
      <c r="M2456" s="142" t="str">
        <f>IFERROR(VLOOKUP(Text(A2456,"m월 d일"),양력휴일,2,FALSE),IFERROR(VLOOKUP(Text(B2456,"m월 d일"),음력휴일,2,FALSE),IFERROR(VLOOKUP(A2456,양력지정휴일,2,FALSE), IFERROR(VLOOKUP(B2456,음력지정휴일,2,FALSE), ""))))</f>
        <v/>
      </c>
      <c r="N2456" s="128"/>
      <c r="O2456" s="128" t="str">
        <f>IFERROR(VLOOKUP(N2456,연차지정일수,2,FALSE),"")</f>
        <v/>
      </c>
      <c r="P2456" s="143"/>
      <c r="Q2456" s="2"/>
    </row>
    <row r="2457">
      <c r="A2457" s="129">
        <v>46652.0</v>
      </c>
      <c r="B2457" s="129">
        <v>46621.0</v>
      </c>
      <c r="C2457" s="128">
        <v>2027.0</v>
      </c>
      <c r="D2457" s="128">
        <v>9.0</v>
      </c>
      <c r="E2457" s="128">
        <v>3.0</v>
      </c>
      <c r="F2457" s="128">
        <v>2027.0</v>
      </c>
      <c r="G2457" s="128">
        <v>9.0</v>
      </c>
      <c r="H2457" s="128">
        <v>22.0</v>
      </c>
      <c r="I2457" s="128" t="s">
        <v>161</v>
      </c>
      <c r="J2457" s="99"/>
      <c r="K2457" s="99"/>
      <c r="L2457" s="141" t="str">
        <f>IF(J2457-K2457=0,,IFERROR(K2457-J2457-휴게시간-VLOOKUP(A2457,지정휴게시간,2,FALSE),K2457-J2457-휴게시간))</f>
        <v/>
      </c>
      <c r="M2457" s="142" t="str">
        <f>IFERROR(VLOOKUP(Text(A2457,"m월 d일"),양력휴일,2,FALSE),IFERROR(VLOOKUP(Text(B2457,"m월 d일"),음력휴일,2,FALSE),IFERROR(VLOOKUP(A2457,양력지정휴일,2,FALSE), IFERROR(VLOOKUP(B2457,음력지정휴일,2,FALSE), ""))))</f>
        <v/>
      </c>
      <c r="N2457" s="128"/>
      <c r="O2457" s="128" t="str">
        <f>IFERROR(VLOOKUP(N2457,연차지정일수,2,FALSE),"")</f>
        <v/>
      </c>
      <c r="P2457" s="143"/>
      <c r="Q2457" s="2"/>
    </row>
    <row r="2458">
      <c r="A2458" s="129">
        <v>46653.0</v>
      </c>
      <c r="B2458" s="129">
        <v>46622.0</v>
      </c>
      <c r="C2458" s="128">
        <v>2027.0</v>
      </c>
      <c r="D2458" s="128">
        <v>9.0</v>
      </c>
      <c r="E2458" s="128">
        <v>3.0</v>
      </c>
      <c r="F2458" s="128">
        <v>2027.0</v>
      </c>
      <c r="G2458" s="128">
        <v>9.0</v>
      </c>
      <c r="H2458" s="128">
        <v>23.0</v>
      </c>
      <c r="I2458" s="128" t="s">
        <v>162</v>
      </c>
      <c r="J2458" s="99"/>
      <c r="K2458" s="99"/>
      <c r="L2458" s="141" t="str">
        <f>IF(J2458-K2458=0,,IFERROR(K2458-J2458-휴게시간-VLOOKUP(A2458,지정휴게시간,2,FALSE),K2458-J2458-휴게시간))</f>
        <v/>
      </c>
      <c r="M2458" s="142" t="str">
        <f>IFERROR(VLOOKUP(Text(A2458,"m월 d일"),양력휴일,2,FALSE),IFERROR(VLOOKUP(Text(B2458,"m월 d일"),음력휴일,2,FALSE),IFERROR(VLOOKUP(A2458,양력지정휴일,2,FALSE), IFERROR(VLOOKUP(B2458,음력지정휴일,2,FALSE), ""))))</f>
        <v/>
      </c>
      <c r="N2458" s="128"/>
      <c r="O2458" s="128" t="str">
        <f>IFERROR(VLOOKUP(N2458,연차지정일수,2,FALSE),"")</f>
        <v/>
      </c>
      <c r="P2458" s="143"/>
      <c r="Q2458" s="2"/>
    </row>
    <row r="2459">
      <c r="A2459" s="129">
        <v>46654.0</v>
      </c>
      <c r="B2459" s="129">
        <v>46623.0</v>
      </c>
      <c r="C2459" s="128">
        <v>2027.0</v>
      </c>
      <c r="D2459" s="128">
        <v>9.0</v>
      </c>
      <c r="E2459" s="128">
        <v>3.0</v>
      </c>
      <c r="F2459" s="128">
        <v>2027.0</v>
      </c>
      <c r="G2459" s="128">
        <v>9.0</v>
      </c>
      <c r="H2459" s="128">
        <v>24.0</v>
      </c>
      <c r="I2459" s="128" t="s">
        <v>158</v>
      </c>
      <c r="J2459" s="99"/>
      <c r="K2459" s="99"/>
      <c r="L2459" s="141" t="str">
        <f>IF(J2459-K2459=0,,IFERROR(K2459-J2459-휴게시간-VLOOKUP(A2459,지정휴게시간,2,FALSE),K2459-J2459-휴게시간))</f>
        <v/>
      </c>
      <c r="M2459" s="142" t="str">
        <f>IFERROR(VLOOKUP(Text(A2459,"m월 d일"),양력휴일,2,FALSE),IFERROR(VLOOKUP(Text(B2459,"m월 d일"),음력휴일,2,FALSE),IFERROR(VLOOKUP(A2459,양력지정휴일,2,FALSE), IFERROR(VLOOKUP(B2459,음력지정휴일,2,FALSE), ""))))</f>
        <v/>
      </c>
      <c r="N2459" s="128"/>
      <c r="O2459" s="128" t="str">
        <f>IFERROR(VLOOKUP(N2459,연차지정일수,2,FALSE),"")</f>
        <v/>
      </c>
      <c r="P2459" s="143"/>
      <c r="Q2459" s="2"/>
    </row>
    <row r="2460">
      <c r="A2460" s="129">
        <v>46655.0</v>
      </c>
      <c r="B2460" s="129">
        <v>46624.0</v>
      </c>
      <c r="C2460" s="128">
        <v>2027.0</v>
      </c>
      <c r="D2460" s="128">
        <v>9.0</v>
      </c>
      <c r="E2460" s="128">
        <v>3.0</v>
      </c>
      <c r="F2460" s="128">
        <v>2027.0</v>
      </c>
      <c r="G2460" s="128">
        <v>9.0</v>
      </c>
      <c r="H2460" s="128">
        <v>25.0</v>
      </c>
      <c r="I2460" s="128" t="s">
        <v>159</v>
      </c>
      <c r="J2460" s="99"/>
      <c r="K2460" s="99"/>
      <c r="L2460" s="141" t="str">
        <f>IF(J2460-K2460=0,,IFERROR(K2460-J2460-휴게시간-VLOOKUP(A2460,지정휴게시간,2,FALSE),K2460-J2460-휴게시간))</f>
        <v/>
      </c>
      <c r="M2460" s="142" t="str">
        <f>IFERROR(VLOOKUP(Text(A2460,"m월 d일"),양력휴일,2,FALSE),IFERROR(VLOOKUP(Text(B2460,"m월 d일"),음력휴일,2,FALSE),IFERROR(VLOOKUP(A2460,양력지정휴일,2,FALSE), IFERROR(VLOOKUP(B2460,음력지정휴일,2,FALSE), ""))))</f>
        <v/>
      </c>
      <c r="N2460" s="128"/>
      <c r="O2460" s="128" t="str">
        <f>IFERROR(VLOOKUP(N2460,연차지정일수,2,FALSE),"")</f>
        <v/>
      </c>
      <c r="P2460" s="143"/>
      <c r="Q2460" s="2"/>
    </row>
    <row r="2461">
      <c r="A2461" s="129">
        <v>46656.0</v>
      </c>
      <c r="B2461" s="129">
        <v>46625.0</v>
      </c>
      <c r="C2461" s="128">
        <v>2027.0</v>
      </c>
      <c r="D2461" s="128">
        <v>9.0</v>
      </c>
      <c r="E2461" s="128">
        <v>3.0</v>
      </c>
      <c r="F2461" s="128">
        <v>2027.0</v>
      </c>
      <c r="G2461" s="128">
        <v>9.0</v>
      </c>
      <c r="H2461" s="128">
        <v>26.0</v>
      </c>
      <c r="I2461" s="128" t="s">
        <v>156</v>
      </c>
      <c r="J2461" s="99"/>
      <c r="K2461" s="99"/>
      <c r="L2461" s="141" t="str">
        <f>IF(J2461-K2461=0,,IFERROR(K2461-J2461-휴게시간-VLOOKUP(A2461,지정휴게시간,2,FALSE),K2461-J2461-휴게시간))</f>
        <v/>
      </c>
      <c r="M2461" s="142" t="str">
        <f>IFERROR(VLOOKUP(Text(A2461,"m월 d일"),양력휴일,2,FALSE),IFERROR(VLOOKUP(Text(B2461,"m월 d일"),음력휴일,2,FALSE),IFERROR(VLOOKUP(A2461,양력지정휴일,2,FALSE), IFERROR(VLOOKUP(B2461,음력지정휴일,2,FALSE), ""))))</f>
        <v/>
      </c>
      <c r="N2461" s="128"/>
      <c r="O2461" s="128" t="str">
        <f>IFERROR(VLOOKUP(N2461,연차지정일수,2,FALSE),"")</f>
        <v/>
      </c>
      <c r="P2461" s="143"/>
      <c r="Q2461" s="2"/>
    </row>
    <row r="2462">
      <c r="A2462" s="129">
        <v>46657.0</v>
      </c>
      <c r="B2462" s="129">
        <v>46626.0</v>
      </c>
      <c r="C2462" s="128">
        <v>2027.0</v>
      </c>
      <c r="D2462" s="128">
        <v>9.0</v>
      </c>
      <c r="E2462" s="128">
        <v>4.0</v>
      </c>
      <c r="F2462" s="128">
        <v>2027.0</v>
      </c>
      <c r="G2462" s="128">
        <v>9.0</v>
      </c>
      <c r="H2462" s="128">
        <v>27.0</v>
      </c>
      <c r="I2462" s="128" t="s">
        <v>83</v>
      </c>
      <c r="J2462" s="99"/>
      <c r="K2462" s="99"/>
      <c r="L2462" s="141" t="str">
        <f>IF(J2462-K2462=0,,IFERROR(K2462-J2462-휴게시간-VLOOKUP(A2462,지정휴게시간,2,FALSE),K2462-J2462-휴게시간))</f>
        <v/>
      </c>
      <c r="M2462" s="142" t="str">
        <f>IFERROR(VLOOKUP(Text(A2462,"m월 d일"),양력휴일,2,FALSE),IFERROR(VLOOKUP(Text(B2462,"m월 d일"),음력휴일,2,FALSE),IFERROR(VLOOKUP(A2462,양력지정휴일,2,FALSE), IFERROR(VLOOKUP(B2462,음력지정휴일,2,FALSE), ""))))</f>
        <v/>
      </c>
      <c r="N2462" s="128"/>
      <c r="O2462" s="128" t="str">
        <f>IFERROR(VLOOKUP(N2462,연차지정일수,2,FALSE),"")</f>
        <v/>
      </c>
      <c r="P2462" s="143"/>
      <c r="Q2462" s="2"/>
    </row>
    <row r="2463">
      <c r="A2463" s="129">
        <v>46658.0</v>
      </c>
      <c r="B2463" s="129">
        <v>46627.0</v>
      </c>
      <c r="C2463" s="128">
        <v>2027.0</v>
      </c>
      <c r="D2463" s="128">
        <v>9.0</v>
      </c>
      <c r="E2463" s="128">
        <v>4.0</v>
      </c>
      <c r="F2463" s="128">
        <v>2027.0</v>
      </c>
      <c r="G2463" s="128">
        <v>9.0</v>
      </c>
      <c r="H2463" s="128">
        <v>28.0</v>
      </c>
      <c r="I2463" s="128" t="s">
        <v>160</v>
      </c>
      <c r="J2463" s="99"/>
      <c r="K2463" s="99"/>
      <c r="L2463" s="141" t="str">
        <f>IF(J2463-K2463=0,,IFERROR(K2463-J2463-휴게시간-VLOOKUP(A2463,지정휴게시간,2,FALSE),K2463-J2463-휴게시간))</f>
        <v/>
      </c>
      <c r="M2463" s="142" t="str">
        <f>IFERROR(VLOOKUP(Text(A2463,"m월 d일"),양력휴일,2,FALSE),IFERROR(VLOOKUP(Text(B2463,"m월 d일"),음력휴일,2,FALSE),IFERROR(VLOOKUP(A2463,양력지정휴일,2,FALSE), IFERROR(VLOOKUP(B2463,음력지정휴일,2,FALSE), ""))))</f>
        <v/>
      </c>
      <c r="N2463" s="128"/>
      <c r="O2463" s="128" t="str">
        <f>IFERROR(VLOOKUP(N2463,연차지정일수,2,FALSE),"")</f>
        <v/>
      </c>
      <c r="P2463" s="143"/>
      <c r="Q2463" s="2"/>
    </row>
    <row r="2464">
      <c r="A2464" s="129">
        <v>46659.0</v>
      </c>
      <c r="B2464" s="129">
        <v>46628.0</v>
      </c>
      <c r="C2464" s="128">
        <v>2027.0</v>
      </c>
      <c r="D2464" s="128">
        <v>9.0</v>
      </c>
      <c r="E2464" s="128">
        <v>4.0</v>
      </c>
      <c r="F2464" s="128">
        <v>2027.0</v>
      </c>
      <c r="G2464" s="128">
        <v>9.0</v>
      </c>
      <c r="H2464" s="128">
        <v>29.0</v>
      </c>
      <c r="I2464" s="128" t="s">
        <v>161</v>
      </c>
      <c r="J2464" s="99"/>
      <c r="K2464" s="99"/>
      <c r="L2464" s="141" t="str">
        <f>IF(J2464-K2464=0,,IFERROR(K2464-J2464-휴게시간-VLOOKUP(A2464,지정휴게시간,2,FALSE),K2464-J2464-휴게시간))</f>
        <v/>
      </c>
      <c r="M2464" s="142" t="str">
        <f>IFERROR(VLOOKUP(Text(A2464,"m월 d일"),양력휴일,2,FALSE),IFERROR(VLOOKUP(Text(B2464,"m월 d일"),음력휴일,2,FALSE),IFERROR(VLOOKUP(A2464,양력지정휴일,2,FALSE), IFERROR(VLOOKUP(B2464,음력지정휴일,2,FALSE), ""))))</f>
        <v/>
      </c>
      <c r="N2464" s="128"/>
      <c r="O2464" s="128" t="str">
        <f>IFERROR(VLOOKUP(N2464,연차지정일수,2,FALSE),"")</f>
        <v/>
      </c>
      <c r="P2464" s="143"/>
      <c r="Q2464" s="2"/>
    </row>
    <row r="2465">
      <c r="A2465" s="129">
        <v>46660.0</v>
      </c>
      <c r="B2465" s="129">
        <v>46631.0</v>
      </c>
      <c r="C2465" s="128">
        <v>2027.0</v>
      </c>
      <c r="D2465" s="128">
        <v>9.0</v>
      </c>
      <c r="E2465" s="128">
        <v>4.0</v>
      </c>
      <c r="F2465" s="128">
        <v>2027.0</v>
      </c>
      <c r="G2465" s="128">
        <v>9.0</v>
      </c>
      <c r="H2465" s="128">
        <v>30.0</v>
      </c>
      <c r="I2465" s="128" t="s">
        <v>162</v>
      </c>
      <c r="J2465" s="99"/>
      <c r="K2465" s="99"/>
      <c r="L2465" s="141" t="str">
        <f>IF(J2465-K2465=0,,IFERROR(K2465-J2465-휴게시간-VLOOKUP(A2465,지정휴게시간,2,FALSE),K2465-J2465-휴게시간))</f>
        <v/>
      </c>
      <c r="M2465" s="142" t="str">
        <f>IFERROR(VLOOKUP(Text(A2465,"m월 d일"),양력휴일,2,FALSE),IFERROR(VLOOKUP(Text(B2465,"m월 d일"),음력휴일,2,FALSE),IFERROR(VLOOKUP(A2465,양력지정휴일,2,FALSE), IFERROR(VLOOKUP(B2465,음력지정휴일,2,FALSE), ""))))</f>
        <v/>
      </c>
      <c r="N2465" s="128"/>
      <c r="O2465" s="128" t="str">
        <f>IFERROR(VLOOKUP(N2465,연차지정일수,2,FALSE),"")</f>
        <v/>
      </c>
      <c r="P2465" s="143"/>
      <c r="Q2465" s="2"/>
    </row>
    <row r="2466">
      <c r="A2466" s="129">
        <v>46661.0</v>
      </c>
      <c r="B2466" s="129">
        <v>46632.0</v>
      </c>
      <c r="C2466" s="128">
        <v>2027.0</v>
      </c>
      <c r="D2466" s="128">
        <v>9.0</v>
      </c>
      <c r="E2466" s="128">
        <v>4.0</v>
      </c>
      <c r="F2466" s="128">
        <v>2027.0</v>
      </c>
      <c r="G2466" s="128">
        <v>10.0</v>
      </c>
      <c r="H2466" s="128">
        <v>1.0</v>
      </c>
      <c r="I2466" s="128" t="s">
        <v>158</v>
      </c>
      <c r="J2466" s="99"/>
      <c r="K2466" s="99"/>
      <c r="L2466" s="141" t="str">
        <f>IF(J2466-K2466=0,,IFERROR(K2466-J2466-휴게시간-VLOOKUP(A2466,지정휴게시간,2,FALSE),K2466-J2466-휴게시간))</f>
        <v/>
      </c>
      <c r="M2466" s="142" t="str">
        <f>IFERROR(VLOOKUP(Text(A2466,"m월 d일"),양력휴일,2,FALSE),IFERROR(VLOOKUP(Text(B2466,"m월 d일"),음력휴일,2,FALSE),IFERROR(VLOOKUP(A2466,양력지정휴일,2,FALSE), IFERROR(VLOOKUP(B2466,음력지정휴일,2,FALSE), ""))))</f>
        <v/>
      </c>
      <c r="N2466" s="128"/>
      <c r="O2466" s="128" t="str">
        <f>IFERROR(VLOOKUP(N2466,연차지정일수,2,FALSE),"")</f>
        <v/>
      </c>
      <c r="P2466" s="143"/>
      <c r="Q2466" s="2"/>
    </row>
    <row r="2467">
      <c r="A2467" s="129">
        <v>46662.0</v>
      </c>
      <c r="B2467" s="129">
        <v>46633.0</v>
      </c>
      <c r="C2467" s="128">
        <v>2027.0</v>
      </c>
      <c r="D2467" s="128">
        <v>9.0</v>
      </c>
      <c r="E2467" s="128">
        <v>4.0</v>
      </c>
      <c r="F2467" s="128">
        <v>2027.0</v>
      </c>
      <c r="G2467" s="128">
        <v>10.0</v>
      </c>
      <c r="H2467" s="128">
        <v>2.0</v>
      </c>
      <c r="I2467" s="128" t="s">
        <v>159</v>
      </c>
      <c r="J2467" s="99"/>
      <c r="K2467" s="99"/>
      <c r="L2467" s="141" t="str">
        <f>IF(J2467-K2467=0,,IFERROR(K2467-J2467-휴게시간-VLOOKUP(A2467,지정휴게시간,2,FALSE),K2467-J2467-휴게시간))</f>
        <v/>
      </c>
      <c r="M2467" s="142" t="str">
        <f>IFERROR(VLOOKUP(Text(A2467,"m월 d일"),양력휴일,2,FALSE),IFERROR(VLOOKUP(Text(B2467,"m월 d일"),음력휴일,2,FALSE),IFERROR(VLOOKUP(A2467,양력지정휴일,2,FALSE), IFERROR(VLOOKUP(B2467,음력지정휴일,2,FALSE), ""))))</f>
        <v/>
      </c>
      <c r="N2467" s="128"/>
      <c r="O2467" s="128" t="str">
        <f>IFERROR(VLOOKUP(N2467,연차지정일수,2,FALSE),"")</f>
        <v/>
      </c>
      <c r="P2467" s="143"/>
      <c r="Q2467" s="2"/>
    </row>
    <row r="2468">
      <c r="A2468" s="129">
        <v>46663.0</v>
      </c>
      <c r="B2468" s="129">
        <v>46634.0</v>
      </c>
      <c r="C2468" s="128">
        <v>2027.0</v>
      </c>
      <c r="D2468" s="128">
        <v>9.0</v>
      </c>
      <c r="E2468" s="128">
        <v>4.0</v>
      </c>
      <c r="F2468" s="128">
        <v>2027.0</v>
      </c>
      <c r="G2468" s="128">
        <v>10.0</v>
      </c>
      <c r="H2468" s="128">
        <v>3.0</v>
      </c>
      <c r="I2468" s="128" t="s">
        <v>156</v>
      </c>
      <c r="J2468" s="99"/>
      <c r="K2468" s="99"/>
      <c r="L2468" s="141" t="str">
        <f>IF(J2468-K2468=0,,IFERROR(K2468-J2468-휴게시간-VLOOKUP(A2468,지정휴게시간,2,FALSE),K2468-J2468-휴게시간))</f>
        <v/>
      </c>
      <c r="M2468" s="142" t="str">
        <f>IFERROR(VLOOKUP(Text(A2468,"m월 d일"),양력휴일,2,FALSE),IFERROR(VLOOKUP(Text(B2468,"m월 d일"),음력휴일,2,FALSE),IFERROR(VLOOKUP(A2468,양력지정휴일,2,FALSE), IFERROR(VLOOKUP(B2468,음력지정휴일,2,FALSE), ""))))</f>
        <v>개천절</v>
      </c>
      <c r="N2468" s="128"/>
      <c r="O2468" s="128" t="str">
        <f>IFERROR(VLOOKUP(N2468,연차지정일수,2,FALSE),"")</f>
        <v/>
      </c>
      <c r="P2468" s="143"/>
      <c r="Q2468" s="2"/>
    </row>
    <row r="2469">
      <c r="A2469" s="129">
        <v>46664.0</v>
      </c>
      <c r="B2469" s="129">
        <v>46635.0</v>
      </c>
      <c r="C2469" s="128">
        <v>2027.0</v>
      </c>
      <c r="D2469" s="128">
        <v>10.0</v>
      </c>
      <c r="E2469" s="128">
        <v>1.0</v>
      </c>
      <c r="F2469" s="128">
        <v>2027.0</v>
      </c>
      <c r="G2469" s="128">
        <v>10.0</v>
      </c>
      <c r="H2469" s="128">
        <v>4.0</v>
      </c>
      <c r="I2469" s="128" t="s">
        <v>83</v>
      </c>
      <c r="J2469" s="99"/>
      <c r="K2469" s="99"/>
      <c r="L2469" s="141" t="str">
        <f>IF(J2469-K2469=0,,IFERROR(K2469-J2469-휴게시간-VLOOKUP(A2469,지정휴게시간,2,FALSE),K2469-J2469-휴게시간))</f>
        <v/>
      </c>
      <c r="M2469" s="142" t="str">
        <f>IFERROR(VLOOKUP(Text(A2469,"m월 d일"),양력휴일,2,FALSE),IFERROR(VLOOKUP(Text(B2469,"m월 d일"),음력휴일,2,FALSE),IFERROR(VLOOKUP(A2469,양력지정휴일,2,FALSE), IFERROR(VLOOKUP(B2469,음력지정휴일,2,FALSE), ""))))</f>
        <v/>
      </c>
      <c r="N2469" s="128"/>
      <c r="O2469" s="128" t="str">
        <f>IFERROR(VLOOKUP(N2469,연차지정일수,2,FALSE),"")</f>
        <v/>
      </c>
      <c r="P2469" s="143"/>
      <c r="Q2469" s="2"/>
    </row>
    <row r="2470">
      <c r="A2470" s="129">
        <v>46665.0</v>
      </c>
      <c r="B2470" s="129">
        <v>46636.0</v>
      </c>
      <c r="C2470" s="128">
        <v>2027.0</v>
      </c>
      <c r="D2470" s="128">
        <v>10.0</v>
      </c>
      <c r="E2470" s="128">
        <v>1.0</v>
      </c>
      <c r="F2470" s="128">
        <v>2027.0</v>
      </c>
      <c r="G2470" s="128">
        <v>10.0</v>
      </c>
      <c r="H2470" s="128">
        <v>5.0</v>
      </c>
      <c r="I2470" s="128" t="s">
        <v>160</v>
      </c>
      <c r="J2470" s="99"/>
      <c r="K2470" s="99"/>
      <c r="L2470" s="141" t="str">
        <f>IF(J2470-K2470=0,,IFERROR(K2470-J2470-휴게시간-VLOOKUP(A2470,지정휴게시간,2,FALSE),K2470-J2470-휴게시간))</f>
        <v/>
      </c>
      <c r="M2470" s="142" t="str">
        <f>IFERROR(VLOOKUP(Text(A2470,"m월 d일"),양력휴일,2,FALSE),IFERROR(VLOOKUP(Text(B2470,"m월 d일"),음력휴일,2,FALSE),IFERROR(VLOOKUP(A2470,양력지정휴일,2,FALSE), IFERROR(VLOOKUP(B2470,음력지정휴일,2,FALSE), ""))))</f>
        <v/>
      </c>
      <c r="N2470" s="128"/>
      <c r="O2470" s="128" t="str">
        <f>IFERROR(VLOOKUP(N2470,연차지정일수,2,FALSE),"")</f>
        <v/>
      </c>
      <c r="P2470" s="143"/>
      <c r="Q2470" s="2"/>
    </row>
    <row r="2471">
      <c r="A2471" s="129">
        <v>46666.0</v>
      </c>
      <c r="B2471" s="129">
        <v>46637.0</v>
      </c>
      <c r="C2471" s="128">
        <v>2027.0</v>
      </c>
      <c r="D2471" s="128">
        <v>10.0</v>
      </c>
      <c r="E2471" s="128">
        <v>1.0</v>
      </c>
      <c r="F2471" s="128">
        <v>2027.0</v>
      </c>
      <c r="G2471" s="128">
        <v>10.0</v>
      </c>
      <c r="H2471" s="128">
        <v>6.0</v>
      </c>
      <c r="I2471" s="128" t="s">
        <v>161</v>
      </c>
      <c r="J2471" s="99"/>
      <c r="K2471" s="99"/>
      <c r="L2471" s="141" t="str">
        <f>IF(J2471-K2471=0,,IFERROR(K2471-J2471-휴게시간-VLOOKUP(A2471,지정휴게시간,2,FALSE),K2471-J2471-휴게시간))</f>
        <v/>
      </c>
      <c r="M2471" s="142" t="str">
        <f>IFERROR(VLOOKUP(Text(A2471,"m월 d일"),양력휴일,2,FALSE),IFERROR(VLOOKUP(Text(B2471,"m월 d일"),음력휴일,2,FALSE),IFERROR(VLOOKUP(A2471,양력지정휴일,2,FALSE), IFERROR(VLOOKUP(B2471,음력지정휴일,2,FALSE), ""))))</f>
        <v/>
      </c>
      <c r="N2471" s="128"/>
      <c r="O2471" s="128" t="str">
        <f>IFERROR(VLOOKUP(N2471,연차지정일수,2,FALSE),"")</f>
        <v/>
      </c>
      <c r="P2471" s="143"/>
      <c r="Q2471" s="2"/>
    </row>
    <row r="2472">
      <c r="A2472" s="129">
        <v>46667.0</v>
      </c>
      <c r="B2472" s="129">
        <v>46638.0</v>
      </c>
      <c r="C2472" s="128">
        <v>2027.0</v>
      </c>
      <c r="D2472" s="128">
        <v>10.0</v>
      </c>
      <c r="E2472" s="128">
        <v>1.0</v>
      </c>
      <c r="F2472" s="128">
        <v>2027.0</v>
      </c>
      <c r="G2472" s="128">
        <v>10.0</v>
      </c>
      <c r="H2472" s="128">
        <v>7.0</v>
      </c>
      <c r="I2472" s="128" t="s">
        <v>162</v>
      </c>
      <c r="J2472" s="99"/>
      <c r="K2472" s="99"/>
      <c r="L2472" s="141" t="str">
        <f>IF(J2472-K2472=0,,IFERROR(K2472-J2472-휴게시간-VLOOKUP(A2472,지정휴게시간,2,FALSE),K2472-J2472-휴게시간))</f>
        <v/>
      </c>
      <c r="M2472" s="142" t="str">
        <f>IFERROR(VLOOKUP(Text(A2472,"m월 d일"),양력휴일,2,FALSE),IFERROR(VLOOKUP(Text(B2472,"m월 d일"),음력휴일,2,FALSE),IFERROR(VLOOKUP(A2472,양력지정휴일,2,FALSE), IFERROR(VLOOKUP(B2472,음력지정휴일,2,FALSE), ""))))</f>
        <v/>
      </c>
      <c r="N2472" s="128"/>
      <c r="O2472" s="128" t="str">
        <f>IFERROR(VLOOKUP(N2472,연차지정일수,2,FALSE),"")</f>
        <v/>
      </c>
      <c r="P2472" s="143"/>
      <c r="Q2472" s="2"/>
    </row>
    <row r="2473">
      <c r="A2473" s="129">
        <v>46668.0</v>
      </c>
      <c r="B2473" s="129">
        <v>46639.0</v>
      </c>
      <c r="C2473" s="128">
        <v>2027.0</v>
      </c>
      <c r="D2473" s="128">
        <v>10.0</v>
      </c>
      <c r="E2473" s="128">
        <v>1.0</v>
      </c>
      <c r="F2473" s="128">
        <v>2027.0</v>
      </c>
      <c r="G2473" s="128">
        <v>10.0</v>
      </c>
      <c r="H2473" s="128">
        <v>8.0</v>
      </c>
      <c r="I2473" s="128" t="s">
        <v>158</v>
      </c>
      <c r="J2473" s="99"/>
      <c r="K2473" s="99"/>
      <c r="L2473" s="141" t="str">
        <f>IF(J2473-K2473=0,,IFERROR(K2473-J2473-휴게시간-VLOOKUP(A2473,지정휴게시간,2,FALSE),K2473-J2473-휴게시간))</f>
        <v/>
      </c>
      <c r="M2473" s="142" t="str">
        <f>IFERROR(VLOOKUP(Text(A2473,"m월 d일"),양력휴일,2,FALSE),IFERROR(VLOOKUP(Text(B2473,"m월 d일"),음력휴일,2,FALSE),IFERROR(VLOOKUP(A2473,양력지정휴일,2,FALSE), IFERROR(VLOOKUP(B2473,음력지정휴일,2,FALSE), ""))))</f>
        <v/>
      </c>
      <c r="N2473" s="128"/>
      <c r="O2473" s="128" t="str">
        <f>IFERROR(VLOOKUP(N2473,연차지정일수,2,FALSE),"")</f>
        <v/>
      </c>
      <c r="P2473" s="143"/>
      <c r="Q2473" s="2"/>
    </row>
    <row r="2474">
      <c r="A2474" s="129">
        <v>46669.0</v>
      </c>
      <c r="B2474" s="129">
        <v>46640.0</v>
      </c>
      <c r="C2474" s="128">
        <v>2027.0</v>
      </c>
      <c r="D2474" s="128">
        <v>10.0</v>
      </c>
      <c r="E2474" s="128">
        <v>1.0</v>
      </c>
      <c r="F2474" s="128">
        <v>2027.0</v>
      </c>
      <c r="G2474" s="128">
        <v>10.0</v>
      </c>
      <c r="H2474" s="128">
        <v>9.0</v>
      </c>
      <c r="I2474" s="128" t="s">
        <v>159</v>
      </c>
      <c r="J2474" s="99"/>
      <c r="K2474" s="99"/>
      <c r="L2474" s="141" t="str">
        <f>IF(J2474-K2474=0,,IFERROR(K2474-J2474-휴게시간-VLOOKUP(A2474,지정휴게시간,2,FALSE),K2474-J2474-휴게시간))</f>
        <v/>
      </c>
      <c r="M2474" s="142" t="str">
        <f>IFERROR(VLOOKUP(Text(A2474,"m월 d일"),양력휴일,2,FALSE),IFERROR(VLOOKUP(Text(B2474,"m월 d일"),음력휴일,2,FALSE),IFERROR(VLOOKUP(A2474,양력지정휴일,2,FALSE), IFERROR(VLOOKUP(B2474,음력지정휴일,2,FALSE), ""))))</f>
        <v>한글날</v>
      </c>
      <c r="N2474" s="128"/>
      <c r="O2474" s="128" t="str">
        <f>IFERROR(VLOOKUP(N2474,연차지정일수,2,FALSE),"")</f>
        <v/>
      </c>
      <c r="P2474" s="143"/>
      <c r="Q2474" s="2"/>
    </row>
    <row r="2475">
      <c r="A2475" s="129">
        <v>46670.0</v>
      </c>
      <c r="B2475" s="129">
        <v>46641.0</v>
      </c>
      <c r="C2475" s="128">
        <v>2027.0</v>
      </c>
      <c r="D2475" s="128">
        <v>10.0</v>
      </c>
      <c r="E2475" s="128">
        <v>1.0</v>
      </c>
      <c r="F2475" s="128">
        <v>2027.0</v>
      </c>
      <c r="G2475" s="128">
        <v>10.0</v>
      </c>
      <c r="H2475" s="128">
        <v>10.0</v>
      </c>
      <c r="I2475" s="128" t="s">
        <v>156</v>
      </c>
      <c r="J2475" s="99"/>
      <c r="K2475" s="99"/>
      <c r="L2475" s="141" t="str">
        <f>IF(J2475-K2475=0,,IFERROR(K2475-J2475-휴게시간-VLOOKUP(A2475,지정휴게시간,2,FALSE),K2475-J2475-휴게시간))</f>
        <v/>
      </c>
      <c r="M2475" s="142" t="str">
        <f>IFERROR(VLOOKUP(Text(A2475,"m월 d일"),양력휴일,2,FALSE),IFERROR(VLOOKUP(Text(B2475,"m월 d일"),음력휴일,2,FALSE),IFERROR(VLOOKUP(A2475,양력지정휴일,2,FALSE), IFERROR(VLOOKUP(B2475,음력지정휴일,2,FALSE), ""))))</f>
        <v/>
      </c>
      <c r="N2475" s="128"/>
      <c r="O2475" s="128" t="str">
        <f>IFERROR(VLOOKUP(N2475,연차지정일수,2,FALSE),"")</f>
        <v/>
      </c>
      <c r="P2475" s="143"/>
      <c r="Q2475" s="2"/>
    </row>
    <row r="2476">
      <c r="A2476" s="129">
        <v>46671.0</v>
      </c>
      <c r="B2476" s="129">
        <v>46642.0</v>
      </c>
      <c r="C2476" s="128">
        <v>2027.0</v>
      </c>
      <c r="D2476" s="128">
        <v>10.0</v>
      </c>
      <c r="E2476" s="128">
        <v>2.0</v>
      </c>
      <c r="F2476" s="128">
        <v>2027.0</v>
      </c>
      <c r="G2476" s="128">
        <v>10.0</v>
      </c>
      <c r="H2476" s="128">
        <v>11.0</v>
      </c>
      <c r="I2476" s="128" t="s">
        <v>83</v>
      </c>
      <c r="J2476" s="99"/>
      <c r="K2476" s="99"/>
      <c r="L2476" s="141" t="str">
        <f>IF(J2476-K2476=0,,IFERROR(K2476-J2476-휴게시간-VLOOKUP(A2476,지정휴게시간,2,FALSE),K2476-J2476-휴게시간))</f>
        <v/>
      </c>
      <c r="M2476" s="142" t="str">
        <f>IFERROR(VLOOKUP(Text(A2476,"m월 d일"),양력휴일,2,FALSE),IFERROR(VLOOKUP(Text(B2476,"m월 d일"),음력휴일,2,FALSE),IFERROR(VLOOKUP(A2476,양력지정휴일,2,FALSE), IFERROR(VLOOKUP(B2476,음력지정휴일,2,FALSE), ""))))</f>
        <v/>
      </c>
      <c r="N2476" s="128"/>
      <c r="O2476" s="128" t="str">
        <f>IFERROR(VLOOKUP(N2476,연차지정일수,2,FALSE),"")</f>
        <v/>
      </c>
      <c r="P2476" s="143"/>
      <c r="Q2476" s="2"/>
    </row>
    <row r="2477">
      <c r="A2477" s="129">
        <v>46672.0</v>
      </c>
      <c r="B2477" s="129">
        <v>46643.0</v>
      </c>
      <c r="C2477" s="128">
        <v>2027.0</v>
      </c>
      <c r="D2477" s="128">
        <v>10.0</v>
      </c>
      <c r="E2477" s="128">
        <v>2.0</v>
      </c>
      <c r="F2477" s="128">
        <v>2027.0</v>
      </c>
      <c r="G2477" s="128">
        <v>10.0</v>
      </c>
      <c r="H2477" s="128">
        <v>12.0</v>
      </c>
      <c r="I2477" s="128" t="s">
        <v>160</v>
      </c>
      <c r="J2477" s="99"/>
      <c r="K2477" s="99"/>
      <c r="L2477" s="141" t="str">
        <f>IF(J2477-K2477=0,,IFERROR(K2477-J2477-휴게시간-VLOOKUP(A2477,지정휴게시간,2,FALSE),K2477-J2477-휴게시간))</f>
        <v/>
      </c>
      <c r="M2477" s="142" t="str">
        <f>IFERROR(VLOOKUP(Text(A2477,"m월 d일"),양력휴일,2,FALSE),IFERROR(VLOOKUP(Text(B2477,"m월 d일"),음력휴일,2,FALSE),IFERROR(VLOOKUP(A2477,양력지정휴일,2,FALSE), IFERROR(VLOOKUP(B2477,음력지정휴일,2,FALSE), ""))))</f>
        <v/>
      </c>
      <c r="N2477" s="128"/>
      <c r="O2477" s="128" t="str">
        <f>IFERROR(VLOOKUP(N2477,연차지정일수,2,FALSE),"")</f>
        <v/>
      </c>
      <c r="P2477" s="143"/>
      <c r="Q2477" s="2"/>
    </row>
    <row r="2478">
      <c r="A2478" s="129">
        <v>46673.0</v>
      </c>
      <c r="B2478" s="129">
        <v>46644.0</v>
      </c>
      <c r="C2478" s="128">
        <v>2027.0</v>
      </c>
      <c r="D2478" s="128">
        <v>10.0</v>
      </c>
      <c r="E2478" s="128">
        <v>2.0</v>
      </c>
      <c r="F2478" s="128">
        <v>2027.0</v>
      </c>
      <c r="G2478" s="128">
        <v>10.0</v>
      </c>
      <c r="H2478" s="128">
        <v>13.0</v>
      </c>
      <c r="I2478" s="128" t="s">
        <v>161</v>
      </c>
      <c r="J2478" s="99"/>
      <c r="K2478" s="99"/>
      <c r="L2478" s="141" t="str">
        <f>IF(J2478-K2478=0,,IFERROR(K2478-J2478-휴게시간-VLOOKUP(A2478,지정휴게시간,2,FALSE),K2478-J2478-휴게시간))</f>
        <v/>
      </c>
      <c r="M2478" s="142" t="str">
        <f>IFERROR(VLOOKUP(Text(A2478,"m월 d일"),양력휴일,2,FALSE),IFERROR(VLOOKUP(Text(B2478,"m월 d일"),음력휴일,2,FALSE),IFERROR(VLOOKUP(A2478,양력지정휴일,2,FALSE), IFERROR(VLOOKUP(B2478,음력지정휴일,2,FALSE), ""))))</f>
        <v/>
      </c>
      <c r="N2478" s="128"/>
      <c r="O2478" s="128" t="str">
        <f>IFERROR(VLOOKUP(N2478,연차지정일수,2,FALSE),"")</f>
        <v/>
      </c>
      <c r="P2478" s="143"/>
      <c r="Q2478" s="2"/>
    </row>
    <row r="2479">
      <c r="A2479" s="129">
        <v>46674.0</v>
      </c>
      <c r="B2479" s="129">
        <v>46645.0</v>
      </c>
      <c r="C2479" s="128">
        <v>2027.0</v>
      </c>
      <c r="D2479" s="128">
        <v>10.0</v>
      </c>
      <c r="E2479" s="128">
        <v>2.0</v>
      </c>
      <c r="F2479" s="128">
        <v>2027.0</v>
      </c>
      <c r="G2479" s="128">
        <v>10.0</v>
      </c>
      <c r="H2479" s="128">
        <v>14.0</v>
      </c>
      <c r="I2479" s="128" t="s">
        <v>162</v>
      </c>
      <c r="J2479" s="99"/>
      <c r="K2479" s="99"/>
      <c r="L2479" s="141" t="str">
        <f>IF(J2479-K2479=0,,IFERROR(K2479-J2479-휴게시간-VLOOKUP(A2479,지정휴게시간,2,FALSE),K2479-J2479-휴게시간))</f>
        <v/>
      </c>
      <c r="M2479" s="142" t="str">
        <f>IFERROR(VLOOKUP(Text(A2479,"m월 d일"),양력휴일,2,FALSE),IFERROR(VLOOKUP(Text(B2479,"m월 d일"),음력휴일,2,FALSE),IFERROR(VLOOKUP(A2479,양력지정휴일,2,FALSE), IFERROR(VLOOKUP(B2479,음력지정휴일,2,FALSE), ""))))</f>
        <v/>
      </c>
      <c r="N2479" s="128"/>
      <c r="O2479" s="128" t="str">
        <f>IFERROR(VLOOKUP(N2479,연차지정일수,2,FALSE),"")</f>
        <v/>
      </c>
      <c r="P2479" s="143"/>
      <c r="Q2479" s="2"/>
    </row>
    <row r="2480">
      <c r="A2480" s="129">
        <v>46675.0</v>
      </c>
      <c r="B2480" s="129">
        <v>46646.0</v>
      </c>
      <c r="C2480" s="128">
        <v>2027.0</v>
      </c>
      <c r="D2480" s="128">
        <v>10.0</v>
      </c>
      <c r="E2480" s="128">
        <v>2.0</v>
      </c>
      <c r="F2480" s="128">
        <v>2027.0</v>
      </c>
      <c r="G2480" s="128">
        <v>10.0</v>
      </c>
      <c r="H2480" s="128">
        <v>15.0</v>
      </c>
      <c r="I2480" s="128" t="s">
        <v>158</v>
      </c>
      <c r="J2480" s="99"/>
      <c r="K2480" s="99"/>
      <c r="L2480" s="141" t="str">
        <f>IF(J2480-K2480=0,,IFERROR(K2480-J2480-휴게시간-VLOOKUP(A2480,지정휴게시간,2,FALSE),K2480-J2480-휴게시간))</f>
        <v/>
      </c>
      <c r="M2480" s="142" t="str">
        <f>IFERROR(VLOOKUP(Text(A2480,"m월 d일"),양력휴일,2,FALSE),IFERROR(VLOOKUP(Text(B2480,"m월 d일"),음력휴일,2,FALSE),IFERROR(VLOOKUP(A2480,양력지정휴일,2,FALSE), IFERROR(VLOOKUP(B2480,음력지정휴일,2,FALSE), ""))))</f>
        <v/>
      </c>
      <c r="N2480" s="128"/>
      <c r="O2480" s="128" t="str">
        <f>IFERROR(VLOOKUP(N2480,연차지정일수,2,FALSE),"")</f>
        <v/>
      </c>
      <c r="P2480" s="143"/>
      <c r="Q2480" s="2"/>
    </row>
    <row r="2481">
      <c r="A2481" s="129">
        <v>46676.0</v>
      </c>
      <c r="B2481" s="129">
        <v>46647.0</v>
      </c>
      <c r="C2481" s="128">
        <v>2027.0</v>
      </c>
      <c r="D2481" s="128">
        <v>10.0</v>
      </c>
      <c r="E2481" s="128">
        <v>2.0</v>
      </c>
      <c r="F2481" s="128">
        <v>2027.0</v>
      </c>
      <c r="G2481" s="128">
        <v>10.0</v>
      </c>
      <c r="H2481" s="128">
        <v>16.0</v>
      </c>
      <c r="I2481" s="128" t="s">
        <v>159</v>
      </c>
      <c r="J2481" s="99"/>
      <c r="K2481" s="99"/>
      <c r="L2481" s="141" t="str">
        <f>IF(J2481-K2481=0,,IFERROR(K2481-J2481-휴게시간-VLOOKUP(A2481,지정휴게시간,2,FALSE),K2481-J2481-휴게시간))</f>
        <v/>
      </c>
      <c r="M2481" s="142" t="str">
        <f>IFERROR(VLOOKUP(Text(A2481,"m월 d일"),양력휴일,2,FALSE),IFERROR(VLOOKUP(Text(B2481,"m월 d일"),음력휴일,2,FALSE),IFERROR(VLOOKUP(A2481,양력지정휴일,2,FALSE), IFERROR(VLOOKUP(B2481,음력지정휴일,2,FALSE), ""))))</f>
        <v/>
      </c>
      <c r="N2481" s="128"/>
      <c r="O2481" s="128" t="str">
        <f>IFERROR(VLOOKUP(N2481,연차지정일수,2,FALSE),"")</f>
        <v/>
      </c>
      <c r="P2481" s="143"/>
      <c r="Q2481" s="2"/>
    </row>
    <row r="2482">
      <c r="A2482" s="129">
        <v>46677.0</v>
      </c>
      <c r="B2482" s="129">
        <v>46648.0</v>
      </c>
      <c r="C2482" s="128">
        <v>2027.0</v>
      </c>
      <c r="D2482" s="128">
        <v>10.0</v>
      </c>
      <c r="E2482" s="128">
        <v>2.0</v>
      </c>
      <c r="F2482" s="128">
        <v>2027.0</v>
      </c>
      <c r="G2482" s="128">
        <v>10.0</v>
      </c>
      <c r="H2482" s="128">
        <v>17.0</v>
      </c>
      <c r="I2482" s="128" t="s">
        <v>156</v>
      </c>
      <c r="J2482" s="99"/>
      <c r="K2482" s="99"/>
      <c r="L2482" s="141" t="str">
        <f>IF(J2482-K2482=0,,IFERROR(K2482-J2482-휴게시간-VLOOKUP(A2482,지정휴게시간,2,FALSE),K2482-J2482-휴게시간))</f>
        <v/>
      </c>
      <c r="M2482" s="142" t="str">
        <f>IFERROR(VLOOKUP(Text(A2482,"m월 d일"),양력휴일,2,FALSE),IFERROR(VLOOKUP(Text(B2482,"m월 d일"),음력휴일,2,FALSE),IFERROR(VLOOKUP(A2482,양력지정휴일,2,FALSE), IFERROR(VLOOKUP(B2482,음력지정휴일,2,FALSE), ""))))</f>
        <v/>
      </c>
      <c r="N2482" s="128"/>
      <c r="O2482" s="128" t="str">
        <f>IFERROR(VLOOKUP(N2482,연차지정일수,2,FALSE),"")</f>
        <v/>
      </c>
      <c r="P2482" s="143"/>
      <c r="Q2482" s="2"/>
    </row>
    <row r="2483">
      <c r="A2483" s="129">
        <v>46678.0</v>
      </c>
      <c r="B2483" s="129">
        <v>46649.0</v>
      </c>
      <c r="C2483" s="128">
        <v>2027.0</v>
      </c>
      <c r="D2483" s="128">
        <v>10.0</v>
      </c>
      <c r="E2483" s="128">
        <v>3.0</v>
      </c>
      <c r="F2483" s="128">
        <v>2027.0</v>
      </c>
      <c r="G2483" s="128">
        <v>10.0</v>
      </c>
      <c r="H2483" s="128">
        <v>18.0</v>
      </c>
      <c r="I2483" s="128" t="s">
        <v>83</v>
      </c>
      <c r="J2483" s="99"/>
      <c r="K2483" s="99"/>
      <c r="L2483" s="141" t="str">
        <f>IF(J2483-K2483=0,,IFERROR(K2483-J2483-휴게시간-VLOOKUP(A2483,지정휴게시간,2,FALSE),K2483-J2483-휴게시간))</f>
        <v/>
      </c>
      <c r="M2483" s="142" t="str">
        <f>IFERROR(VLOOKUP(Text(A2483,"m월 d일"),양력휴일,2,FALSE),IFERROR(VLOOKUP(Text(B2483,"m월 d일"),음력휴일,2,FALSE),IFERROR(VLOOKUP(A2483,양력지정휴일,2,FALSE), IFERROR(VLOOKUP(B2483,음력지정휴일,2,FALSE), ""))))</f>
        <v/>
      </c>
      <c r="N2483" s="128"/>
      <c r="O2483" s="128" t="str">
        <f>IFERROR(VLOOKUP(N2483,연차지정일수,2,FALSE),"")</f>
        <v/>
      </c>
      <c r="P2483" s="143"/>
      <c r="Q2483" s="2"/>
    </row>
    <row r="2484">
      <c r="A2484" s="129">
        <v>46679.0</v>
      </c>
      <c r="B2484" s="129">
        <v>46650.0</v>
      </c>
      <c r="C2484" s="128">
        <v>2027.0</v>
      </c>
      <c r="D2484" s="128">
        <v>10.0</v>
      </c>
      <c r="E2484" s="128">
        <v>3.0</v>
      </c>
      <c r="F2484" s="128">
        <v>2027.0</v>
      </c>
      <c r="G2484" s="128">
        <v>10.0</v>
      </c>
      <c r="H2484" s="128">
        <v>19.0</v>
      </c>
      <c r="I2484" s="128" t="s">
        <v>160</v>
      </c>
      <c r="J2484" s="99"/>
      <c r="K2484" s="99"/>
      <c r="L2484" s="141" t="str">
        <f>IF(J2484-K2484=0,,IFERROR(K2484-J2484-휴게시간-VLOOKUP(A2484,지정휴게시간,2,FALSE),K2484-J2484-휴게시간))</f>
        <v/>
      </c>
      <c r="M2484" s="142" t="str">
        <f>IFERROR(VLOOKUP(Text(A2484,"m월 d일"),양력휴일,2,FALSE),IFERROR(VLOOKUP(Text(B2484,"m월 d일"),음력휴일,2,FALSE),IFERROR(VLOOKUP(A2484,양력지정휴일,2,FALSE), IFERROR(VLOOKUP(B2484,음력지정휴일,2,FALSE), ""))))</f>
        <v/>
      </c>
      <c r="N2484" s="128"/>
      <c r="O2484" s="128" t="str">
        <f>IFERROR(VLOOKUP(N2484,연차지정일수,2,FALSE),"")</f>
        <v/>
      </c>
      <c r="P2484" s="143"/>
      <c r="Q2484" s="2"/>
    </row>
    <row r="2485">
      <c r="A2485" s="129">
        <v>46680.0</v>
      </c>
      <c r="B2485" s="129">
        <v>46651.0</v>
      </c>
      <c r="C2485" s="128">
        <v>2027.0</v>
      </c>
      <c r="D2485" s="128">
        <v>10.0</v>
      </c>
      <c r="E2485" s="128">
        <v>3.0</v>
      </c>
      <c r="F2485" s="128">
        <v>2027.0</v>
      </c>
      <c r="G2485" s="128">
        <v>10.0</v>
      </c>
      <c r="H2485" s="128">
        <v>20.0</v>
      </c>
      <c r="I2485" s="128" t="s">
        <v>161</v>
      </c>
      <c r="J2485" s="99"/>
      <c r="K2485" s="99"/>
      <c r="L2485" s="141" t="str">
        <f>IF(J2485-K2485=0,,IFERROR(K2485-J2485-휴게시간-VLOOKUP(A2485,지정휴게시간,2,FALSE),K2485-J2485-휴게시간))</f>
        <v/>
      </c>
      <c r="M2485" s="142" t="str">
        <f>IFERROR(VLOOKUP(Text(A2485,"m월 d일"),양력휴일,2,FALSE),IFERROR(VLOOKUP(Text(B2485,"m월 d일"),음력휴일,2,FALSE),IFERROR(VLOOKUP(A2485,양력지정휴일,2,FALSE), IFERROR(VLOOKUP(B2485,음력지정휴일,2,FALSE), ""))))</f>
        <v/>
      </c>
      <c r="N2485" s="128"/>
      <c r="O2485" s="128" t="str">
        <f>IFERROR(VLOOKUP(N2485,연차지정일수,2,FALSE),"")</f>
        <v/>
      </c>
      <c r="P2485" s="143"/>
      <c r="Q2485" s="2"/>
    </row>
    <row r="2486">
      <c r="A2486" s="129">
        <v>46681.0</v>
      </c>
      <c r="B2486" s="129">
        <v>46652.0</v>
      </c>
      <c r="C2486" s="128">
        <v>2027.0</v>
      </c>
      <c r="D2486" s="128">
        <v>10.0</v>
      </c>
      <c r="E2486" s="128">
        <v>3.0</v>
      </c>
      <c r="F2486" s="128">
        <v>2027.0</v>
      </c>
      <c r="G2486" s="128">
        <v>10.0</v>
      </c>
      <c r="H2486" s="128">
        <v>21.0</v>
      </c>
      <c r="I2486" s="128" t="s">
        <v>162</v>
      </c>
      <c r="J2486" s="99"/>
      <c r="K2486" s="99"/>
      <c r="L2486" s="141" t="str">
        <f>IF(J2486-K2486=0,,IFERROR(K2486-J2486-휴게시간-VLOOKUP(A2486,지정휴게시간,2,FALSE),K2486-J2486-휴게시간))</f>
        <v/>
      </c>
      <c r="M2486" s="142" t="str">
        <f>IFERROR(VLOOKUP(Text(A2486,"m월 d일"),양력휴일,2,FALSE),IFERROR(VLOOKUP(Text(B2486,"m월 d일"),음력휴일,2,FALSE),IFERROR(VLOOKUP(A2486,양력지정휴일,2,FALSE), IFERROR(VLOOKUP(B2486,음력지정휴일,2,FALSE), ""))))</f>
        <v/>
      </c>
      <c r="N2486" s="128"/>
      <c r="O2486" s="128" t="str">
        <f>IFERROR(VLOOKUP(N2486,연차지정일수,2,FALSE),"")</f>
        <v/>
      </c>
      <c r="P2486" s="143"/>
      <c r="Q2486" s="2"/>
    </row>
    <row r="2487">
      <c r="A2487" s="129">
        <v>46682.0</v>
      </c>
      <c r="B2487" s="129">
        <v>46653.0</v>
      </c>
      <c r="C2487" s="128">
        <v>2027.0</v>
      </c>
      <c r="D2487" s="128">
        <v>10.0</v>
      </c>
      <c r="E2487" s="128">
        <v>3.0</v>
      </c>
      <c r="F2487" s="128">
        <v>2027.0</v>
      </c>
      <c r="G2487" s="128">
        <v>10.0</v>
      </c>
      <c r="H2487" s="128">
        <v>22.0</v>
      </c>
      <c r="I2487" s="128" t="s">
        <v>158</v>
      </c>
      <c r="J2487" s="99"/>
      <c r="K2487" s="99"/>
      <c r="L2487" s="141" t="str">
        <f>IF(J2487-K2487=0,,IFERROR(K2487-J2487-휴게시간-VLOOKUP(A2487,지정휴게시간,2,FALSE),K2487-J2487-휴게시간))</f>
        <v/>
      </c>
      <c r="M2487" s="142" t="str">
        <f>IFERROR(VLOOKUP(Text(A2487,"m월 d일"),양력휴일,2,FALSE),IFERROR(VLOOKUP(Text(B2487,"m월 d일"),음력휴일,2,FALSE),IFERROR(VLOOKUP(A2487,양력지정휴일,2,FALSE), IFERROR(VLOOKUP(B2487,음력지정휴일,2,FALSE), ""))))</f>
        <v/>
      </c>
      <c r="N2487" s="128"/>
      <c r="O2487" s="128" t="str">
        <f>IFERROR(VLOOKUP(N2487,연차지정일수,2,FALSE),"")</f>
        <v/>
      </c>
      <c r="P2487" s="143"/>
      <c r="Q2487" s="2"/>
    </row>
    <row r="2488">
      <c r="A2488" s="129">
        <v>46683.0</v>
      </c>
      <c r="B2488" s="129">
        <v>46654.0</v>
      </c>
      <c r="C2488" s="128">
        <v>2027.0</v>
      </c>
      <c r="D2488" s="128">
        <v>10.0</v>
      </c>
      <c r="E2488" s="128">
        <v>3.0</v>
      </c>
      <c r="F2488" s="128">
        <v>2027.0</v>
      </c>
      <c r="G2488" s="128">
        <v>10.0</v>
      </c>
      <c r="H2488" s="128">
        <v>23.0</v>
      </c>
      <c r="I2488" s="128" t="s">
        <v>159</v>
      </c>
      <c r="J2488" s="99"/>
      <c r="K2488" s="99"/>
      <c r="L2488" s="141" t="str">
        <f>IF(J2488-K2488=0,,IFERROR(K2488-J2488-휴게시간-VLOOKUP(A2488,지정휴게시간,2,FALSE),K2488-J2488-휴게시간))</f>
        <v/>
      </c>
      <c r="M2488" s="142" t="str">
        <f>IFERROR(VLOOKUP(Text(A2488,"m월 d일"),양력휴일,2,FALSE),IFERROR(VLOOKUP(Text(B2488,"m월 d일"),음력휴일,2,FALSE),IFERROR(VLOOKUP(A2488,양력지정휴일,2,FALSE), IFERROR(VLOOKUP(B2488,음력지정휴일,2,FALSE), ""))))</f>
        <v/>
      </c>
      <c r="N2488" s="128"/>
      <c r="O2488" s="128" t="str">
        <f>IFERROR(VLOOKUP(N2488,연차지정일수,2,FALSE),"")</f>
        <v/>
      </c>
      <c r="P2488" s="143"/>
      <c r="Q2488" s="2"/>
    </row>
    <row r="2489">
      <c r="A2489" s="129">
        <v>46684.0</v>
      </c>
      <c r="B2489" s="129">
        <v>46655.0</v>
      </c>
      <c r="C2489" s="128">
        <v>2027.0</v>
      </c>
      <c r="D2489" s="128">
        <v>10.0</v>
      </c>
      <c r="E2489" s="128">
        <v>3.0</v>
      </c>
      <c r="F2489" s="128">
        <v>2027.0</v>
      </c>
      <c r="G2489" s="128">
        <v>10.0</v>
      </c>
      <c r="H2489" s="128">
        <v>24.0</v>
      </c>
      <c r="I2489" s="128" t="s">
        <v>156</v>
      </c>
      <c r="J2489" s="99"/>
      <c r="K2489" s="99"/>
      <c r="L2489" s="141" t="str">
        <f>IF(J2489-K2489=0,,IFERROR(K2489-J2489-휴게시간-VLOOKUP(A2489,지정휴게시간,2,FALSE),K2489-J2489-휴게시간))</f>
        <v/>
      </c>
      <c r="M2489" s="142" t="str">
        <f>IFERROR(VLOOKUP(Text(A2489,"m월 d일"),양력휴일,2,FALSE),IFERROR(VLOOKUP(Text(B2489,"m월 d일"),음력휴일,2,FALSE),IFERROR(VLOOKUP(A2489,양력지정휴일,2,FALSE), IFERROR(VLOOKUP(B2489,음력지정휴일,2,FALSE), ""))))</f>
        <v/>
      </c>
      <c r="N2489" s="128"/>
      <c r="O2489" s="128" t="str">
        <f>IFERROR(VLOOKUP(N2489,연차지정일수,2,FALSE),"")</f>
        <v/>
      </c>
      <c r="P2489" s="143"/>
      <c r="Q2489" s="2"/>
    </row>
    <row r="2490">
      <c r="A2490" s="129">
        <v>46685.0</v>
      </c>
      <c r="B2490" s="129">
        <v>46656.0</v>
      </c>
      <c r="C2490" s="128">
        <v>2027.0</v>
      </c>
      <c r="D2490" s="128">
        <v>10.0</v>
      </c>
      <c r="E2490" s="128">
        <v>4.0</v>
      </c>
      <c r="F2490" s="128">
        <v>2027.0</v>
      </c>
      <c r="G2490" s="128">
        <v>10.0</v>
      </c>
      <c r="H2490" s="128">
        <v>25.0</v>
      </c>
      <c r="I2490" s="128" t="s">
        <v>83</v>
      </c>
      <c r="J2490" s="99"/>
      <c r="K2490" s="99"/>
      <c r="L2490" s="141" t="str">
        <f>IF(J2490-K2490=0,,IFERROR(K2490-J2490-휴게시간-VLOOKUP(A2490,지정휴게시간,2,FALSE),K2490-J2490-휴게시간))</f>
        <v/>
      </c>
      <c r="M2490" s="142" t="str">
        <f>IFERROR(VLOOKUP(Text(A2490,"m월 d일"),양력휴일,2,FALSE),IFERROR(VLOOKUP(Text(B2490,"m월 d일"),음력휴일,2,FALSE),IFERROR(VLOOKUP(A2490,양력지정휴일,2,FALSE), IFERROR(VLOOKUP(B2490,음력지정휴일,2,FALSE), ""))))</f>
        <v/>
      </c>
      <c r="N2490" s="128"/>
      <c r="O2490" s="128" t="str">
        <f>IFERROR(VLOOKUP(N2490,연차지정일수,2,FALSE),"")</f>
        <v/>
      </c>
      <c r="P2490" s="143"/>
      <c r="Q2490" s="2"/>
    </row>
    <row r="2491">
      <c r="A2491" s="129">
        <v>46686.0</v>
      </c>
      <c r="B2491" s="129">
        <v>46657.0</v>
      </c>
      <c r="C2491" s="128">
        <v>2027.0</v>
      </c>
      <c r="D2491" s="128">
        <v>10.0</v>
      </c>
      <c r="E2491" s="128">
        <v>4.0</v>
      </c>
      <c r="F2491" s="128">
        <v>2027.0</v>
      </c>
      <c r="G2491" s="128">
        <v>10.0</v>
      </c>
      <c r="H2491" s="128">
        <v>26.0</v>
      </c>
      <c r="I2491" s="128" t="s">
        <v>160</v>
      </c>
      <c r="J2491" s="99"/>
      <c r="K2491" s="99"/>
      <c r="L2491" s="141" t="str">
        <f>IF(J2491-K2491=0,,IFERROR(K2491-J2491-휴게시간-VLOOKUP(A2491,지정휴게시간,2,FALSE),K2491-J2491-휴게시간))</f>
        <v/>
      </c>
      <c r="M2491" s="142" t="str">
        <f>IFERROR(VLOOKUP(Text(A2491,"m월 d일"),양력휴일,2,FALSE),IFERROR(VLOOKUP(Text(B2491,"m월 d일"),음력휴일,2,FALSE),IFERROR(VLOOKUP(A2491,양력지정휴일,2,FALSE), IFERROR(VLOOKUP(B2491,음력지정휴일,2,FALSE), ""))))</f>
        <v/>
      </c>
      <c r="N2491" s="128"/>
      <c r="O2491" s="128" t="str">
        <f>IFERROR(VLOOKUP(N2491,연차지정일수,2,FALSE),"")</f>
        <v/>
      </c>
      <c r="P2491" s="143"/>
      <c r="Q2491" s="2"/>
    </row>
    <row r="2492">
      <c r="A2492" s="129">
        <v>46687.0</v>
      </c>
      <c r="B2492" s="129">
        <v>46658.0</v>
      </c>
      <c r="C2492" s="128">
        <v>2027.0</v>
      </c>
      <c r="D2492" s="128">
        <v>10.0</v>
      </c>
      <c r="E2492" s="128">
        <v>4.0</v>
      </c>
      <c r="F2492" s="128">
        <v>2027.0</v>
      </c>
      <c r="G2492" s="128">
        <v>10.0</v>
      </c>
      <c r="H2492" s="128">
        <v>27.0</v>
      </c>
      <c r="I2492" s="128" t="s">
        <v>161</v>
      </c>
      <c r="J2492" s="99"/>
      <c r="K2492" s="99"/>
      <c r="L2492" s="141" t="str">
        <f>IF(J2492-K2492=0,,IFERROR(K2492-J2492-휴게시간-VLOOKUP(A2492,지정휴게시간,2,FALSE),K2492-J2492-휴게시간))</f>
        <v/>
      </c>
      <c r="M2492" s="142" t="str">
        <f>IFERROR(VLOOKUP(Text(A2492,"m월 d일"),양력휴일,2,FALSE),IFERROR(VLOOKUP(Text(B2492,"m월 d일"),음력휴일,2,FALSE),IFERROR(VLOOKUP(A2492,양력지정휴일,2,FALSE), IFERROR(VLOOKUP(B2492,음력지정휴일,2,FALSE), ""))))</f>
        <v/>
      </c>
      <c r="N2492" s="128"/>
      <c r="O2492" s="128" t="str">
        <f>IFERROR(VLOOKUP(N2492,연차지정일수,2,FALSE),"")</f>
        <v/>
      </c>
      <c r="P2492" s="143"/>
      <c r="Q2492" s="2"/>
    </row>
    <row r="2493">
      <c r="A2493" s="129">
        <v>46688.0</v>
      </c>
      <c r="B2493" s="129">
        <v>46659.0</v>
      </c>
      <c r="C2493" s="128">
        <v>2027.0</v>
      </c>
      <c r="D2493" s="128">
        <v>10.0</v>
      </c>
      <c r="E2493" s="128">
        <v>4.0</v>
      </c>
      <c r="F2493" s="128">
        <v>2027.0</v>
      </c>
      <c r="G2493" s="128">
        <v>10.0</v>
      </c>
      <c r="H2493" s="128">
        <v>28.0</v>
      </c>
      <c r="I2493" s="128" t="s">
        <v>162</v>
      </c>
      <c r="J2493" s="99"/>
      <c r="K2493" s="99"/>
      <c r="L2493" s="141" t="str">
        <f>IF(J2493-K2493=0,,IFERROR(K2493-J2493-휴게시간-VLOOKUP(A2493,지정휴게시간,2,FALSE),K2493-J2493-휴게시간))</f>
        <v/>
      </c>
      <c r="M2493" s="142" t="str">
        <f>IFERROR(VLOOKUP(Text(A2493,"m월 d일"),양력휴일,2,FALSE),IFERROR(VLOOKUP(Text(B2493,"m월 d일"),음력휴일,2,FALSE),IFERROR(VLOOKUP(A2493,양력지정휴일,2,FALSE), IFERROR(VLOOKUP(B2493,음력지정휴일,2,FALSE), ""))))</f>
        <v/>
      </c>
      <c r="N2493" s="128"/>
      <c r="O2493" s="128" t="str">
        <f>IFERROR(VLOOKUP(N2493,연차지정일수,2,FALSE),"")</f>
        <v/>
      </c>
      <c r="P2493" s="143"/>
      <c r="Q2493" s="2"/>
    </row>
    <row r="2494">
      <c r="A2494" s="129">
        <v>46689.0</v>
      </c>
      <c r="B2494" s="129">
        <v>46661.0</v>
      </c>
      <c r="C2494" s="128">
        <v>2027.0</v>
      </c>
      <c r="D2494" s="128">
        <v>10.0</v>
      </c>
      <c r="E2494" s="128">
        <v>4.0</v>
      </c>
      <c r="F2494" s="128">
        <v>2027.0</v>
      </c>
      <c r="G2494" s="128">
        <v>10.0</v>
      </c>
      <c r="H2494" s="128">
        <v>29.0</v>
      </c>
      <c r="I2494" s="128" t="s">
        <v>158</v>
      </c>
      <c r="J2494" s="99"/>
      <c r="K2494" s="99"/>
      <c r="L2494" s="141" t="str">
        <f>IF(J2494-K2494=0,,IFERROR(K2494-J2494-휴게시간-VLOOKUP(A2494,지정휴게시간,2,FALSE),K2494-J2494-휴게시간))</f>
        <v/>
      </c>
      <c r="M2494" s="142" t="str">
        <f>IFERROR(VLOOKUP(Text(A2494,"m월 d일"),양력휴일,2,FALSE),IFERROR(VLOOKUP(Text(B2494,"m월 d일"),음력휴일,2,FALSE),IFERROR(VLOOKUP(A2494,양력지정휴일,2,FALSE), IFERROR(VLOOKUP(B2494,음력지정휴일,2,FALSE), ""))))</f>
        <v/>
      </c>
      <c r="N2494" s="128"/>
      <c r="O2494" s="128" t="str">
        <f>IFERROR(VLOOKUP(N2494,연차지정일수,2,FALSE),"")</f>
        <v/>
      </c>
      <c r="P2494" s="143"/>
      <c r="Q2494" s="2"/>
    </row>
    <row r="2495">
      <c r="A2495" s="129">
        <v>46690.0</v>
      </c>
      <c r="B2495" s="129">
        <v>46662.0</v>
      </c>
      <c r="C2495" s="128">
        <v>2027.0</v>
      </c>
      <c r="D2495" s="128">
        <v>10.0</v>
      </c>
      <c r="E2495" s="128">
        <v>4.0</v>
      </c>
      <c r="F2495" s="128">
        <v>2027.0</v>
      </c>
      <c r="G2495" s="128">
        <v>10.0</v>
      </c>
      <c r="H2495" s="128">
        <v>30.0</v>
      </c>
      <c r="I2495" s="128" t="s">
        <v>159</v>
      </c>
      <c r="J2495" s="99"/>
      <c r="K2495" s="99"/>
      <c r="L2495" s="141" t="str">
        <f>IF(J2495-K2495=0,,IFERROR(K2495-J2495-휴게시간-VLOOKUP(A2495,지정휴게시간,2,FALSE),K2495-J2495-휴게시간))</f>
        <v/>
      </c>
      <c r="M2495" s="142" t="str">
        <f>IFERROR(VLOOKUP(Text(A2495,"m월 d일"),양력휴일,2,FALSE),IFERROR(VLOOKUP(Text(B2495,"m월 d일"),음력휴일,2,FALSE),IFERROR(VLOOKUP(A2495,양력지정휴일,2,FALSE), IFERROR(VLOOKUP(B2495,음력지정휴일,2,FALSE), ""))))</f>
        <v/>
      </c>
      <c r="N2495" s="128"/>
      <c r="O2495" s="128" t="str">
        <f>IFERROR(VLOOKUP(N2495,연차지정일수,2,FALSE),"")</f>
        <v/>
      </c>
      <c r="P2495" s="143"/>
      <c r="Q2495" s="2"/>
    </row>
    <row r="2496">
      <c r="A2496" s="129">
        <v>46691.0</v>
      </c>
      <c r="B2496" s="129">
        <v>46663.0</v>
      </c>
      <c r="C2496" s="128">
        <v>2027.0</v>
      </c>
      <c r="D2496" s="128">
        <v>10.0</v>
      </c>
      <c r="E2496" s="128">
        <v>4.0</v>
      </c>
      <c r="F2496" s="128">
        <v>2027.0</v>
      </c>
      <c r="G2496" s="128">
        <v>10.0</v>
      </c>
      <c r="H2496" s="128">
        <v>31.0</v>
      </c>
      <c r="I2496" s="128" t="s">
        <v>156</v>
      </c>
      <c r="J2496" s="99"/>
      <c r="K2496" s="99"/>
      <c r="L2496" s="141" t="str">
        <f>IF(J2496-K2496=0,,IFERROR(K2496-J2496-휴게시간-VLOOKUP(A2496,지정휴게시간,2,FALSE),K2496-J2496-휴게시간))</f>
        <v/>
      </c>
      <c r="M2496" s="142" t="str">
        <f>IFERROR(VLOOKUP(Text(A2496,"m월 d일"),양력휴일,2,FALSE),IFERROR(VLOOKUP(Text(B2496,"m월 d일"),음력휴일,2,FALSE),IFERROR(VLOOKUP(A2496,양력지정휴일,2,FALSE), IFERROR(VLOOKUP(B2496,음력지정휴일,2,FALSE), ""))))</f>
        <v/>
      </c>
      <c r="N2496" s="128"/>
      <c r="O2496" s="128" t="str">
        <f>IFERROR(VLOOKUP(N2496,연차지정일수,2,FALSE),"")</f>
        <v/>
      </c>
      <c r="P2496" s="143"/>
      <c r="Q2496" s="2"/>
    </row>
    <row r="2497">
      <c r="A2497" s="129">
        <v>46692.0</v>
      </c>
      <c r="B2497" s="129">
        <v>46664.0</v>
      </c>
      <c r="C2497" s="128">
        <v>2027.0</v>
      </c>
      <c r="D2497" s="128">
        <v>10.0</v>
      </c>
      <c r="E2497" s="128">
        <v>1.0</v>
      </c>
      <c r="F2497" s="128">
        <v>2027.0</v>
      </c>
      <c r="G2497" s="128">
        <v>11.0</v>
      </c>
      <c r="H2497" s="128">
        <v>1.0</v>
      </c>
      <c r="I2497" s="128" t="s">
        <v>83</v>
      </c>
      <c r="J2497" s="99"/>
      <c r="K2497" s="99"/>
      <c r="L2497" s="141" t="str">
        <f>IF(J2497-K2497=0,,IFERROR(K2497-J2497-휴게시간-VLOOKUP(A2497,지정휴게시간,2,FALSE),K2497-J2497-휴게시간))</f>
        <v/>
      </c>
      <c r="M2497" s="142" t="str">
        <f>IFERROR(VLOOKUP(Text(A2497,"m월 d일"),양력휴일,2,FALSE),IFERROR(VLOOKUP(Text(B2497,"m월 d일"),음력휴일,2,FALSE),IFERROR(VLOOKUP(A2497,양력지정휴일,2,FALSE), IFERROR(VLOOKUP(B2497,음력지정휴일,2,FALSE), ""))))</f>
        <v/>
      </c>
      <c r="N2497" s="128"/>
      <c r="O2497" s="128" t="str">
        <f>IFERROR(VLOOKUP(N2497,연차지정일수,2,FALSE),"")</f>
        <v/>
      </c>
      <c r="P2497" s="143"/>
      <c r="Q2497" s="2"/>
    </row>
    <row r="2498">
      <c r="A2498" s="129">
        <v>46693.0</v>
      </c>
      <c r="B2498" s="129">
        <v>46665.0</v>
      </c>
      <c r="C2498" s="128">
        <v>2027.0</v>
      </c>
      <c r="D2498" s="128">
        <v>10.0</v>
      </c>
      <c r="E2498" s="128">
        <v>1.0</v>
      </c>
      <c r="F2498" s="128">
        <v>2027.0</v>
      </c>
      <c r="G2498" s="128">
        <v>11.0</v>
      </c>
      <c r="H2498" s="128">
        <v>2.0</v>
      </c>
      <c r="I2498" s="128" t="s">
        <v>160</v>
      </c>
      <c r="J2498" s="99"/>
      <c r="K2498" s="99"/>
      <c r="L2498" s="141" t="str">
        <f>IF(J2498-K2498=0,,IFERROR(K2498-J2498-휴게시간-VLOOKUP(A2498,지정휴게시간,2,FALSE),K2498-J2498-휴게시간))</f>
        <v/>
      </c>
      <c r="M2498" s="142" t="str">
        <f>IFERROR(VLOOKUP(Text(A2498,"m월 d일"),양력휴일,2,FALSE),IFERROR(VLOOKUP(Text(B2498,"m월 d일"),음력휴일,2,FALSE),IFERROR(VLOOKUP(A2498,양력지정휴일,2,FALSE), IFERROR(VLOOKUP(B2498,음력지정휴일,2,FALSE), ""))))</f>
        <v/>
      </c>
      <c r="N2498" s="128"/>
      <c r="O2498" s="128" t="str">
        <f>IFERROR(VLOOKUP(N2498,연차지정일수,2,FALSE),"")</f>
        <v/>
      </c>
      <c r="P2498" s="143"/>
      <c r="Q2498" s="2"/>
    </row>
    <row r="2499">
      <c r="A2499" s="129">
        <v>46694.0</v>
      </c>
      <c r="B2499" s="129">
        <v>46666.0</v>
      </c>
      <c r="C2499" s="128">
        <v>2027.0</v>
      </c>
      <c r="D2499" s="128">
        <v>10.0</v>
      </c>
      <c r="E2499" s="128">
        <v>1.0</v>
      </c>
      <c r="F2499" s="128">
        <v>2027.0</v>
      </c>
      <c r="G2499" s="128">
        <v>11.0</v>
      </c>
      <c r="H2499" s="128">
        <v>3.0</v>
      </c>
      <c r="I2499" s="128" t="s">
        <v>161</v>
      </c>
      <c r="J2499" s="99"/>
      <c r="K2499" s="99"/>
      <c r="L2499" s="141" t="str">
        <f>IF(J2499-K2499=0,,IFERROR(K2499-J2499-휴게시간-VLOOKUP(A2499,지정휴게시간,2,FALSE),K2499-J2499-휴게시간))</f>
        <v/>
      </c>
      <c r="M2499" s="142" t="str">
        <f>IFERROR(VLOOKUP(Text(A2499,"m월 d일"),양력휴일,2,FALSE),IFERROR(VLOOKUP(Text(B2499,"m월 d일"),음력휴일,2,FALSE),IFERROR(VLOOKUP(A2499,양력지정휴일,2,FALSE), IFERROR(VLOOKUP(B2499,음력지정휴일,2,FALSE), ""))))</f>
        <v/>
      </c>
      <c r="N2499" s="128"/>
      <c r="O2499" s="128" t="str">
        <f>IFERROR(VLOOKUP(N2499,연차지정일수,2,FALSE),"")</f>
        <v/>
      </c>
      <c r="P2499" s="143"/>
      <c r="Q2499" s="2"/>
    </row>
    <row r="2500">
      <c r="A2500" s="129">
        <v>46695.0</v>
      </c>
      <c r="B2500" s="129">
        <v>46667.0</v>
      </c>
      <c r="C2500" s="128">
        <v>2027.0</v>
      </c>
      <c r="D2500" s="128">
        <v>10.0</v>
      </c>
      <c r="E2500" s="128">
        <v>1.0</v>
      </c>
      <c r="F2500" s="128">
        <v>2027.0</v>
      </c>
      <c r="G2500" s="128">
        <v>11.0</v>
      </c>
      <c r="H2500" s="128">
        <v>4.0</v>
      </c>
      <c r="I2500" s="128" t="s">
        <v>162</v>
      </c>
      <c r="J2500" s="99"/>
      <c r="K2500" s="99"/>
      <c r="L2500" s="141" t="str">
        <f>IF(J2500-K2500=0,,IFERROR(K2500-J2500-휴게시간-VLOOKUP(A2500,지정휴게시간,2,FALSE),K2500-J2500-휴게시간))</f>
        <v/>
      </c>
      <c r="M2500" s="142" t="str">
        <f>IFERROR(VLOOKUP(Text(A2500,"m월 d일"),양력휴일,2,FALSE),IFERROR(VLOOKUP(Text(B2500,"m월 d일"),음력휴일,2,FALSE),IFERROR(VLOOKUP(A2500,양력지정휴일,2,FALSE), IFERROR(VLOOKUP(B2500,음력지정휴일,2,FALSE), ""))))</f>
        <v/>
      </c>
      <c r="N2500" s="128"/>
      <c r="O2500" s="128" t="str">
        <f>IFERROR(VLOOKUP(N2500,연차지정일수,2,FALSE),"")</f>
        <v/>
      </c>
      <c r="P2500" s="143"/>
      <c r="Q2500" s="2"/>
    </row>
    <row r="2501">
      <c r="A2501" s="129">
        <v>46696.0</v>
      </c>
      <c r="B2501" s="129">
        <v>46668.0</v>
      </c>
      <c r="C2501" s="128">
        <v>2027.0</v>
      </c>
      <c r="D2501" s="128">
        <v>10.0</v>
      </c>
      <c r="E2501" s="128">
        <v>1.0</v>
      </c>
      <c r="F2501" s="128">
        <v>2027.0</v>
      </c>
      <c r="G2501" s="128">
        <v>11.0</v>
      </c>
      <c r="H2501" s="128">
        <v>5.0</v>
      </c>
      <c r="I2501" s="128" t="s">
        <v>158</v>
      </c>
      <c r="J2501" s="99"/>
      <c r="K2501" s="99"/>
      <c r="L2501" s="141" t="str">
        <f>IF(J2501-K2501=0,,IFERROR(K2501-J2501-휴게시간-VLOOKUP(A2501,지정휴게시간,2,FALSE),K2501-J2501-휴게시간))</f>
        <v/>
      </c>
      <c r="M2501" s="142" t="str">
        <f>IFERROR(VLOOKUP(Text(A2501,"m월 d일"),양력휴일,2,FALSE),IFERROR(VLOOKUP(Text(B2501,"m월 d일"),음력휴일,2,FALSE),IFERROR(VLOOKUP(A2501,양력지정휴일,2,FALSE), IFERROR(VLOOKUP(B2501,음력지정휴일,2,FALSE), ""))))</f>
        <v/>
      </c>
      <c r="N2501" s="128"/>
      <c r="O2501" s="128" t="str">
        <f>IFERROR(VLOOKUP(N2501,연차지정일수,2,FALSE),"")</f>
        <v/>
      </c>
      <c r="P2501" s="143"/>
      <c r="Q2501" s="2"/>
    </row>
    <row r="2502">
      <c r="A2502" s="129">
        <v>46697.0</v>
      </c>
      <c r="B2502" s="129">
        <v>46669.0</v>
      </c>
      <c r="C2502" s="128">
        <v>2027.0</v>
      </c>
      <c r="D2502" s="128">
        <v>10.0</v>
      </c>
      <c r="E2502" s="128">
        <v>1.0</v>
      </c>
      <c r="F2502" s="128">
        <v>2027.0</v>
      </c>
      <c r="G2502" s="128">
        <v>11.0</v>
      </c>
      <c r="H2502" s="128">
        <v>6.0</v>
      </c>
      <c r="I2502" s="128" t="s">
        <v>159</v>
      </c>
      <c r="J2502" s="99"/>
      <c r="K2502" s="99"/>
      <c r="L2502" s="141" t="str">
        <f>IF(J2502-K2502=0,,IFERROR(K2502-J2502-휴게시간-VLOOKUP(A2502,지정휴게시간,2,FALSE),K2502-J2502-휴게시간))</f>
        <v/>
      </c>
      <c r="M2502" s="142" t="str">
        <f>IFERROR(VLOOKUP(Text(A2502,"m월 d일"),양력휴일,2,FALSE),IFERROR(VLOOKUP(Text(B2502,"m월 d일"),음력휴일,2,FALSE),IFERROR(VLOOKUP(A2502,양력지정휴일,2,FALSE), IFERROR(VLOOKUP(B2502,음력지정휴일,2,FALSE), ""))))</f>
        <v/>
      </c>
      <c r="N2502" s="128"/>
      <c r="O2502" s="128" t="str">
        <f>IFERROR(VLOOKUP(N2502,연차지정일수,2,FALSE),"")</f>
        <v/>
      </c>
      <c r="P2502" s="143"/>
      <c r="Q2502" s="2"/>
    </row>
    <row r="2503">
      <c r="A2503" s="129">
        <v>46698.0</v>
      </c>
      <c r="B2503" s="129">
        <v>46670.0</v>
      </c>
      <c r="C2503" s="128">
        <v>2027.0</v>
      </c>
      <c r="D2503" s="128">
        <v>10.0</v>
      </c>
      <c r="E2503" s="128">
        <v>1.0</v>
      </c>
      <c r="F2503" s="128">
        <v>2027.0</v>
      </c>
      <c r="G2503" s="128">
        <v>11.0</v>
      </c>
      <c r="H2503" s="128">
        <v>7.0</v>
      </c>
      <c r="I2503" s="128" t="s">
        <v>156</v>
      </c>
      <c r="J2503" s="99"/>
      <c r="K2503" s="99"/>
      <c r="L2503" s="141" t="str">
        <f>IF(J2503-K2503=0,,IFERROR(K2503-J2503-휴게시간-VLOOKUP(A2503,지정휴게시간,2,FALSE),K2503-J2503-휴게시간))</f>
        <v/>
      </c>
      <c r="M2503" s="142" t="str">
        <f>IFERROR(VLOOKUP(Text(A2503,"m월 d일"),양력휴일,2,FALSE),IFERROR(VLOOKUP(Text(B2503,"m월 d일"),음력휴일,2,FALSE),IFERROR(VLOOKUP(A2503,양력지정휴일,2,FALSE), IFERROR(VLOOKUP(B2503,음력지정휴일,2,FALSE), ""))))</f>
        <v/>
      </c>
      <c r="N2503" s="128"/>
      <c r="O2503" s="128" t="str">
        <f>IFERROR(VLOOKUP(N2503,연차지정일수,2,FALSE),"")</f>
        <v/>
      </c>
      <c r="P2503" s="143"/>
      <c r="Q2503" s="2"/>
    </row>
    <row r="2504">
      <c r="A2504" s="129">
        <v>46699.0</v>
      </c>
      <c r="B2504" s="129">
        <v>46671.0</v>
      </c>
      <c r="C2504" s="128">
        <v>2027.0</v>
      </c>
      <c r="D2504" s="128">
        <v>11.0</v>
      </c>
      <c r="E2504" s="128">
        <v>2.0</v>
      </c>
      <c r="F2504" s="128">
        <v>2027.0</v>
      </c>
      <c r="G2504" s="128">
        <v>11.0</v>
      </c>
      <c r="H2504" s="128">
        <v>8.0</v>
      </c>
      <c r="I2504" s="128" t="s">
        <v>83</v>
      </c>
      <c r="J2504" s="99"/>
      <c r="K2504" s="99"/>
      <c r="L2504" s="141" t="str">
        <f>IF(J2504-K2504=0,,IFERROR(K2504-J2504-휴게시간-VLOOKUP(A2504,지정휴게시간,2,FALSE),K2504-J2504-휴게시간))</f>
        <v/>
      </c>
      <c r="M2504" s="142" t="str">
        <f>IFERROR(VLOOKUP(Text(A2504,"m월 d일"),양력휴일,2,FALSE),IFERROR(VLOOKUP(Text(B2504,"m월 d일"),음력휴일,2,FALSE),IFERROR(VLOOKUP(A2504,양력지정휴일,2,FALSE), IFERROR(VLOOKUP(B2504,음력지정휴일,2,FALSE), ""))))</f>
        <v/>
      </c>
      <c r="N2504" s="128"/>
      <c r="O2504" s="128" t="str">
        <f>IFERROR(VLOOKUP(N2504,연차지정일수,2,FALSE),"")</f>
        <v/>
      </c>
      <c r="P2504" s="143"/>
      <c r="Q2504" s="2"/>
    </row>
    <row r="2505">
      <c r="A2505" s="129">
        <v>46700.0</v>
      </c>
      <c r="B2505" s="129">
        <v>46672.0</v>
      </c>
      <c r="C2505" s="128">
        <v>2027.0</v>
      </c>
      <c r="D2505" s="128">
        <v>11.0</v>
      </c>
      <c r="E2505" s="128">
        <v>2.0</v>
      </c>
      <c r="F2505" s="128">
        <v>2027.0</v>
      </c>
      <c r="G2505" s="128">
        <v>11.0</v>
      </c>
      <c r="H2505" s="128">
        <v>9.0</v>
      </c>
      <c r="I2505" s="128" t="s">
        <v>160</v>
      </c>
      <c r="J2505" s="99"/>
      <c r="K2505" s="99"/>
      <c r="L2505" s="141" t="str">
        <f>IF(J2505-K2505=0,,IFERROR(K2505-J2505-휴게시간-VLOOKUP(A2505,지정휴게시간,2,FALSE),K2505-J2505-휴게시간))</f>
        <v/>
      </c>
      <c r="M2505" s="142" t="str">
        <f>IFERROR(VLOOKUP(Text(A2505,"m월 d일"),양력휴일,2,FALSE),IFERROR(VLOOKUP(Text(B2505,"m월 d일"),음력휴일,2,FALSE),IFERROR(VLOOKUP(A2505,양력지정휴일,2,FALSE), IFERROR(VLOOKUP(B2505,음력지정휴일,2,FALSE), ""))))</f>
        <v/>
      </c>
      <c r="N2505" s="128"/>
      <c r="O2505" s="128" t="str">
        <f>IFERROR(VLOOKUP(N2505,연차지정일수,2,FALSE),"")</f>
        <v/>
      </c>
      <c r="P2505" s="143"/>
      <c r="Q2505" s="2"/>
    </row>
    <row r="2506">
      <c r="A2506" s="129">
        <v>46701.0</v>
      </c>
      <c r="B2506" s="129">
        <v>46673.0</v>
      </c>
      <c r="C2506" s="128">
        <v>2027.0</v>
      </c>
      <c r="D2506" s="128">
        <v>11.0</v>
      </c>
      <c r="E2506" s="128">
        <v>2.0</v>
      </c>
      <c r="F2506" s="128">
        <v>2027.0</v>
      </c>
      <c r="G2506" s="128">
        <v>11.0</v>
      </c>
      <c r="H2506" s="128">
        <v>10.0</v>
      </c>
      <c r="I2506" s="128" t="s">
        <v>161</v>
      </c>
      <c r="J2506" s="99"/>
      <c r="K2506" s="99"/>
      <c r="L2506" s="141" t="str">
        <f>IF(J2506-K2506=0,,IFERROR(K2506-J2506-휴게시간-VLOOKUP(A2506,지정휴게시간,2,FALSE),K2506-J2506-휴게시간))</f>
        <v/>
      </c>
      <c r="M2506" s="142" t="str">
        <f>IFERROR(VLOOKUP(Text(A2506,"m월 d일"),양력휴일,2,FALSE),IFERROR(VLOOKUP(Text(B2506,"m월 d일"),음력휴일,2,FALSE),IFERROR(VLOOKUP(A2506,양력지정휴일,2,FALSE), IFERROR(VLOOKUP(B2506,음력지정휴일,2,FALSE), ""))))</f>
        <v/>
      </c>
      <c r="N2506" s="128"/>
      <c r="O2506" s="128" t="str">
        <f>IFERROR(VLOOKUP(N2506,연차지정일수,2,FALSE),"")</f>
        <v/>
      </c>
      <c r="P2506" s="143"/>
      <c r="Q2506" s="2"/>
    </row>
    <row r="2507">
      <c r="A2507" s="129">
        <v>46702.0</v>
      </c>
      <c r="B2507" s="129">
        <v>46674.0</v>
      </c>
      <c r="C2507" s="128">
        <v>2027.0</v>
      </c>
      <c r="D2507" s="128">
        <v>11.0</v>
      </c>
      <c r="E2507" s="128">
        <v>2.0</v>
      </c>
      <c r="F2507" s="128">
        <v>2027.0</v>
      </c>
      <c r="G2507" s="128">
        <v>11.0</v>
      </c>
      <c r="H2507" s="128">
        <v>11.0</v>
      </c>
      <c r="I2507" s="128" t="s">
        <v>162</v>
      </c>
      <c r="J2507" s="99"/>
      <c r="K2507" s="99"/>
      <c r="L2507" s="141" t="str">
        <f>IF(J2507-K2507=0,,IFERROR(K2507-J2507-휴게시간-VLOOKUP(A2507,지정휴게시간,2,FALSE),K2507-J2507-휴게시간))</f>
        <v/>
      </c>
      <c r="M2507" s="142" t="str">
        <f>IFERROR(VLOOKUP(Text(A2507,"m월 d일"),양력휴일,2,FALSE),IFERROR(VLOOKUP(Text(B2507,"m월 d일"),음력휴일,2,FALSE),IFERROR(VLOOKUP(A2507,양력지정휴일,2,FALSE), IFERROR(VLOOKUP(B2507,음력지정휴일,2,FALSE), ""))))</f>
        <v/>
      </c>
      <c r="N2507" s="128"/>
      <c r="O2507" s="128" t="str">
        <f>IFERROR(VLOOKUP(N2507,연차지정일수,2,FALSE),"")</f>
        <v/>
      </c>
      <c r="P2507" s="143"/>
      <c r="Q2507" s="2"/>
    </row>
    <row r="2508">
      <c r="A2508" s="129">
        <v>46703.0</v>
      </c>
      <c r="B2508" s="129">
        <v>46675.0</v>
      </c>
      <c r="C2508" s="128">
        <v>2027.0</v>
      </c>
      <c r="D2508" s="128">
        <v>11.0</v>
      </c>
      <c r="E2508" s="128">
        <v>2.0</v>
      </c>
      <c r="F2508" s="128">
        <v>2027.0</v>
      </c>
      <c r="G2508" s="128">
        <v>11.0</v>
      </c>
      <c r="H2508" s="128">
        <v>12.0</v>
      </c>
      <c r="I2508" s="128" t="s">
        <v>158</v>
      </c>
      <c r="J2508" s="99"/>
      <c r="K2508" s="99"/>
      <c r="L2508" s="141" t="str">
        <f>IF(J2508-K2508=0,,IFERROR(K2508-J2508-휴게시간-VLOOKUP(A2508,지정휴게시간,2,FALSE),K2508-J2508-휴게시간))</f>
        <v/>
      </c>
      <c r="M2508" s="142" t="str">
        <f>IFERROR(VLOOKUP(Text(A2508,"m월 d일"),양력휴일,2,FALSE),IFERROR(VLOOKUP(Text(B2508,"m월 d일"),음력휴일,2,FALSE),IFERROR(VLOOKUP(A2508,양력지정휴일,2,FALSE), IFERROR(VLOOKUP(B2508,음력지정휴일,2,FALSE), ""))))</f>
        <v/>
      </c>
      <c r="N2508" s="128"/>
      <c r="O2508" s="128" t="str">
        <f>IFERROR(VLOOKUP(N2508,연차지정일수,2,FALSE),"")</f>
        <v/>
      </c>
      <c r="P2508" s="143"/>
      <c r="Q2508" s="2"/>
    </row>
    <row r="2509">
      <c r="A2509" s="129">
        <v>46704.0</v>
      </c>
      <c r="B2509" s="129">
        <v>46676.0</v>
      </c>
      <c r="C2509" s="128">
        <v>2027.0</v>
      </c>
      <c r="D2509" s="128">
        <v>11.0</v>
      </c>
      <c r="E2509" s="128">
        <v>2.0</v>
      </c>
      <c r="F2509" s="128">
        <v>2027.0</v>
      </c>
      <c r="G2509" s="128">
        <v>11.0</v>
      </c>
      <c r="H2509" s="128">
        <v>13.0</v>
      </c>
      <c r="I2509" s="128" t="s">
        <v>159</v>
      </c>
      <c r="J2509" s="99"/>
      <c r="K2509" s="99"/>
      <c r="L2509" s="141" t="str">
        <f>IF(J2509-K2509=0,,IFERROR(K2509-J2509-휴게시간-VLOOKUP(A2509,지정휴게시간,2,FALSE),K2509-J2509-휴게시간))</f>
        <v/>
      </c>
      <c r="M2509" s="142" t="str">
        <f>IFERROR(VLOOKUP(Text(A2509,"m월 d일"),양력휴일,2,FALSE),IFERROR(VLOOKUP(Text(B2509,"m월 d일"),음력휴일,2,FALSE),IFERROR(VLOOKUP(A2509,양력지정휴일,2,FALSE), IFERROR(VLOOKUP(B2509,음력지정휴일,2,FALSE), ""))))</f>
        <v/>
      </c>
      <c r="N2509" s="128"/>
      <c r="O2509" s="128" t="str">
        <f>IFERROR(VLOOKUP(N2509,연차지정일수,2,FALSE),"")</f>
        <v/>
      </c>
      <c r="P2509" s="143"/>
      <c r="Q2509" s="2"/>
    </row>
    <row r="2510">
      <c r="A2510" s="129">
        <v>46705.0</v>
      </c>
      <c r="B2510" s="129">
        <v>46677.0</v>
      </c>
      <c r="C2510" s="128">
        <v>2027.0</v>
      </c>
      <c r="D2510" s="128">
        <v>11.0</v>
      </c>
      <c r="E2510" s="128">
        <v>2.0</v>
      </c>
      <c r="F2510" s="128">
        <v>2027.0</v>
      </c>
      <c r="G2510" s="128">
        <v>11.0</v>
      </c>
      <c r="H2510" s="128">
        <v>14.0</v>
      </c>
      <c r="I2510" s="128" t="s">
        <v>156</v>
      </c>
      <c r="J2510" s="99"/>
      <c r="K2510" s="99"/>
      <c r="L2510" s="141" t="str">
        <f>IF(J2510-K2510=0,,IFERROR(K2510-J2510-휴게시간-VLOOKUP(A2510,지정휴게시간,2,FALSE),K2510-J2510-휴게시간))</f>
        <v/>
      </c>
      <c r="M2510" s="142" t="str">
        <f>IFERROR(VLOOKUP(Text(A2510,"m월 d일"),양력휴일,2,FALSE),IFERROR(VLOOKUP(Text(B2510,"m월 d일"),음력휴일,2,FALSE),IFERROR(VLOOKUP(A2510,양력지정휴일,2,FALSE), IFERROR(VLOOKUP(B2510,음력지정휴일,2,FALSE), ""))))</f>
        <v/>
      </c>
      <c r="N2510" s="128"/>
      <c r="O2510" s="128" t="str">
        <f>IFERROR(VLOOKUP(N2510,연차지정일수,2,FALSE),"")</f>
        <v/>
      </c>
      <c r="P2510" s="143"/>
      <c r="Q2510" s="2"/>
    </row>
    <row r="2511">
      <c r="A2511" s="129">
        <v>46706.0</v>
      </c>
      <c r="B2511" s="129">
        <v>46678.0</v>
      </c>
      <c r="C2511" s="128">
        <v>2027.0</v>
      </c>
      <c r="D2511" s="128">
        <v>11.0</v>
      </c>
      <c r="E2511" s="128">
        <v>3.0</v>
      </c>
      <c r="F2511" s="128">
        <v>2027.0</v>
      </c>
      <c r="G2511" s="128">
        <v>11.0</v>
      </c>
      <c r="H2511" s="128">
        <v>15.0</v>
      </c>
      <c r="I2511" s="128" t="s">
        <v>83</v>
      </c>
      <c r="J2511" s="99"/>
      <c r="K2511" s="99"/>
      <c r="L2511" s="141" t="str">
        <f>IF(J2511-K2511=0,,IFERROR(K2511-J2511-휴게시간-VLOOKUP(A2511,지정휴게시간,2,FALSE),K2511-J2511-휴게시간))</f>
        <v/>
      </c>
      <c r="M2511" s="142" t="str">
        <f>IFERROR(VLOOKUP(Text(A2511,"m월 d일"),양력휴일,2,FALSE),IFERROR(VLOOKUP(Text(B2511,"m월 d일"),음력휴일,2,FALSE),IFERROR(VLOOKUP(A2511,양력지정휴일,2,FALSE), IFERROR(VLOOKUP(B2511,음력지정휴일,2,FALSE), ""))))</f>
        <v/>
      </c>
      <c r="N2511" s="128"/>
      <c r="O2511" s="128" t="str">
        <f>IFERROR(VLOOKUP(N2511,연차지정일수,2,FALSE),"")</f>
        <v/>
      </c>
      <c r="P2511" s="143"/>
      <c r="Q2511" s="2"/>
    </row>
    <row r="2512">
      <c r="A2512" s="129">
        <v>46707.0</v>
      </c>
      <c r="B2512" s="129">
        <v>46679.0</v>
      </c>
      <c r="C2512" s="128">
        <v>2027.0</v>
      </c>
      <c r="D2512" s="128">
        <v>11.0</v>
      </c>
      <c r="E2512" s="128">
        <v>3.0</v>
      </c>
      <c r="F2512" s="128">
        <v>2027.0</v>
      </c>
      <c r="G2512" s="128">
        <v>11.0</v>
      </c>
      <c r="H2512" s="128">
        <v>16.0</v>
      </c>
      <c r="I2512" s="128" t="s">
        <v>160</v>
      </c>
      <c r="J2512" s="99"/>
      <c r="K2512" s="99"/>
      <c r="L2512" s="141" t="str">
        <f>IF(J2512-K2512=0,,IFERROR(K2512-J2512-휴게시간-VLOOKUP(A2512,지정휴게시간,2,FALSE),K2512-J2512-휴게시간))</f>
        <v/>
      </c>
      <c r="M2512" s="142" t="str">
        <f>IFERROR(VLOOKUP(Text(A2512,"m월 d일"),양력휴일,2,FALSE),IFERROR(VLOOKUP(Text(B2512,"m월 d일"),음력휴일,2,FALSE),IFERROR(VLOOKUP(A2512,양력지정휴일,2,FALSE), IFERROR(VLOOKUP(B2512,음력지정휴일,2,FALSE), ""))))</f>
        <v/>
      </c>
      <c r="N2512" s="128"/>
      <c r="O2512" s="128" t="str">
        <f>IFERROR(VLOOKUP(N2512,연차지정일수,2,FALSE),"")</f>
        <v/>
      </c>
      <c r="P2512" s="143"/>
      <c r="Q2512" s="2"/>
    </row>
    <row r="2513">
      <c r="A2513" s="129">
        <v>46708.0</v>
      </c>
      <c r="B2513" s="129">
        <v>46680.0</v>
      </c>
      <c r="C2513" s="128">
        <v>2027.0</v>
      </c>
      <c r="D2513" s="128">
        <v>11.0</v>
      </c>
      <c r="E2513" s="128">
        <v>3.0</v>
      </c>
      <c r="F2513" s="128">
        <v>2027.0</v>
      </c>
      <c r="G2513" s="128">
        <v>11.0</v>
      </c>
      <c r="H2513" s="128">
        <v>17.0</v>
      </c>
      <c r="I2513" s="128" t="s">
        <v>161</v>
      </c>
      <c r="J2513" s="99"/>
      <c r="K2513" s="99"/>
      <c r="L2513" s="141" t="str">
        <f>IF(J2513-K2513=0,,IFERROR(K2513-J2513-휴게시간-VLOOKUP(A2513,지정휴게시간,2,FALSE),K2513-J2513-휴게시간))</f>
        <v/>
      </c>
      <c r="M2513" s="142" t="str">
        <f>IFERROR(VLOOKUP(Text(A2513,"m월 d일"),양력휴일,2,FALSE),IFERROR(VLOOKUP(Text(B2513,"m월 d일"),음력휴일,2,FALSE),IFERROR(VLOOKUP(A2513,양력지정휴일,2,FALSE), IFERROR(VLOOKUP(B2513,음력지정휴일,2,FALSE), ""))))</f>
        <v/>
      </c>
      <c r="N2513" s="128"/>
      <c r="O2513" s="128" t="str">
        <f>IFERROR(VLOOKUP(N2513,연차지정일수,2,FALSE),"")</f>
        <v/>
      </c>
      <c r="P2513" s="143"/>
      <c r="Q2513" s="2"/>
    </row>
    <row r="2514">
      <c r="A2514" s="129">
        <v>46709.0</v>
      </c>
      <c r="B2514" s="129">
        <v>46681.0</v>
      </c>
      <c r="C2514" s="128">
        <v>2027.0</v>
      </c>
      <c r="D2514" s="128">
        <v>11.0</v>
      </c>
      <c r="E2514" s="128">
        <v>3.0</v>
      </c>
      <c r="F2514" s="128">
        <v>2027.0</v>
      </c>
      <c r="G2514" s="128">
        <v>11.0</v>
      </c>
      <c r="H2514" s="128">
        <v>18.0</v>
      </c>
      <c r="I2514" s="128" t="s">
        <v>162</v>
      </c>
      <c r="J2514" s="99"/>
      <c r="K2514" s="99"/>
      <c r="L2514" s="141" t="str">
        <f>IF(J2514-K2514=0,,IFERROR(K2514-J2514-휴게시간-VLOOKUP(A2514,지정휴게시간,2,FALSE),K2514-J2514-휴게시간))</f>
        <v/>
      </c>
      <c r="M2514" s="142" t="str">
        <f>IFERROR(VLOOKUP(Text(A2514,"m월 d일"),양력휴일,2,FALSE),IFERROR(VLOOKUP(Text(B2514,"m월 d일"),음력휴일,2,FALSE),IFERROR(VLOOKUP(A2514,양력지정휴일,2,FALSE), IFERROR(VLOOKUP(B2514,음력지정휴일,2,FALSE), ""))))</f>
        <v/>
      </c>
      <c r="N2514" s="128"/>
      <c r="O2514" s="128" t="str">
        <f>IFERROR(VLOOKUP(N2514,연차지정일수,2,FALSE),"")</f>
        <v/>
      </c>
      <c r="P2514" s="143"/>
      <c r="Q2514" s="2"/>
    </row>
    <row r="2515">
      <c r="A2515" s="129">
        <v>46710.0</v>
      </c>
      <c r="B2515" s="129">
        <v>46682.0</v>
      </c>
      <c r="C2515" s="128">
        <v>2027.0</v>
      </c>
      <c r="D2515" s="128">
        <v>11.0</v>
      </c>
      <c r="E2515" s="128">
        <v>3.0</v>
      </c>
      <c r="F2515" s="128">
        <v>2027.0</v>
      </c>
      <c r="G2515" s="128">
        <v>11.0</v>
      </c>
      <c r="H2515" s="128">
        <v>19.0</v>
      </c>
      <c r="I2515" s="128" t="s">
        <v>158</v>
      </c>
      <c r="J2515" s="99"/>
      <c r="K2515" s="99"/>
      <c r="L2515" s="141" t="str">
        <f>IF(J2515-K2515=0,,IFERROR(K2515-J2515-휴게시간-VLOOKUP(A2515,지정휴게시간,2,FALSE),K2515-J2515-휴게시간))</f>
        <v/>
      </c>
      <c r="M2515" s="142" t="str">
        <f>IFERROR(VLOOKUP(Text(A2515,"m월 d일"),양력휴일,2,FALSE),IFERROR(VLOOKUP(Text(B2515,"m월 d일"),음력휴일,2,FALSE),IFERROR(VLOOKUP(A2515,양력지정휴일,2,FALSE), IFERROR(VLOOKUP(B2515,음력지정휴일,2,FALSE), ""))))</f>
        <v/>
      </c>
      <c r="N2515" s="128"/>
      <c r="O2515" s="128" t="str">
        <f>IFERROR(VLOOKUP(N2515,연차지정일수,2,FALSE),"")</f>
        <v/>
      </c>
      <c r="P2515" s="143"/>
      <c r="Q2515" s="2"/>
    </row>
    <row r="2516">
      <c r="A2516" s="129">
        <v>46711.0</v>
      </c>
      <c r="B2516" s="129">
        <v>46683.0</v>
      </c>
      <c r="C2516" s="128">
        <v>2027.0</v>
      </c>
      <c r="D2516" s="128">
        <v>11.0</v>
      </c>
      <c r="E2516" s="128">
        <v>3.0</v>
      </c>
      <c r="F2516" s="128">
        <v>2027.0</v>
      </c>
      <c r="G2516" s="128">
        <v>11.0</v>
      </c>
      <c r="H2516" s="128">
        <v>20.0</v>
      </c>
      <c r="I2516" s="128" t="s">
        <v>159</v>
      </c>
      <c r="J2516" s="99"/>
      <c r="K2516" s="99"/>
      <c r="L2516" s="141" t="str">
        <f>IF(J2516-K2516=0,,IFERROR(K2516-J2516-휴게시간-VLOOKUP(A2516,지정휴게시간,2,FALSE),K2516-J2516-휴게시간))</f>
        <v/>
      </c>
      <c r="M2516" s="142" t="str">
        <f>IFERROR(VLOOKUP(Text(A2516,"m월 d일"),양력휴일,2,FALSE),IFERROR(VLOOKUP(Text(B2516,"m월 d일"),음력휴일,2,FALSE),IFERROR(VLOOKUP(A2516,양력지정휴일,2,FALSE), IFERROR(VLOOKUP(B2516,음력지정휴일,2,FALSE), ""))))</f>
        <v/>
      </c>
      <c r="N2516" s="128"/>
      <c r="O2516" s="128" t="str">
        <f>IFERROR(VLOOKUP(N2516,연차지정일수,2,FALSE),"")</f>
        <v/>
      </c>
      <c r="P2516" s="143"/>
      <c r="Q2516" s="2"/>
    </row>
    <row r="2517">
      <c r="A2517" s="129">
        <v>46712.0</v>
      </c>
      <c r="B2517" s="129">
        <v>46684.0</v>
      </c>
      <c r="C2517" s="128">
        <v>2027.0</v>
      </c>
      <c r="D2517" s="128">
        <v>11.0</v>
      </c>
      <c r="E2517" s="128">
        <v>3.0</v>
      </c>
      <c r="F2517" s="128">
        <v>2027.0</v>
      </c>
      <c r="G2517" s="128">
        <v>11.0</v>
      </c>
      <c r="H2517" s="128">
        <v>21.0</v>
      </c>
      <c r="I2517" s="128" t="s">
        <v>156</v>
      </c>
      <c r="J2517" s="99"/>
      <c r="K2517" s="99"/>
      <c r="L2517" s="141" t="str">
        <f>IF(J2517-K2517=0,,IFERROR(K2517-J2517-휴게시간-VLOOKUP(A2517,지정휴게시간,2,FALSE),K2517-J2517-휴게시간))</f>
        <v/>
      </c>
      <c r="M2517" s="142" t="str">
        <f>IFERROR(VLOOKUP(Text(A2517,"m월 d일"),양력휴일,2,FALSE),IFERROR(VLOOKUP(Text(B2517,"m월 d일"),음력휴일,2,FALSE),IFERROR(VLOOKUP(A2517,양력지정휴일,2,FALSE), IFERROR(VLOOKUP(B2517,음력지정휴일,2,FALSE), ""))))</f>
        <v/>
      </c>
      <c r="N2517" s="128"/>
      <c r="O2517" s="128" t="str">
        <f>IFERROR(VLOOKUP(N2517,연차지정일수,2,FALSE),"")</f>
        <v/>
      </c>
      <c r="P2517" s="143"/>
      <c r="Q2517" s="2"/>
    </row>
    <row r="2518">
      <c r="A2518" s="129">
        <v>46713.0</v>
      </c>
      <c r="B2518" s="129">
        <v>46685.0</v>
      </c>
      <c r="C2518" s="128">
        <v>2027.0</v>
      </c>
      <c r="D2518" s="128">
        <v>11.0</v>
      </c>
      <c r="E2518" s="128">
        <v>4.0</v>
      </c>
      <c r="F2518" s="128">
        <v>2027.0</v>
      </c>
      <c r="G2518" s="128">
        <v>11.0</v>
      </c>
      <c r="H2518" s="128">
        <v>22.0</v>
      </c>
      <c r="I2518" s="128" t="s">
        <v>83</v>
      </c>
      <c r="J2518" s="99"/>
      <c r="K2518" s="99"/>
      <c r="L2518" s="141" t="str">
        <f>IF(J2518-K2518=0,,IFERROR(K2518-J2518-휴게시간-VLOOKUP(A2518,지정휴게시간,2,FALSE),K2518-J2518-휴게시간))</f>
        <v/>
      </c>
      <c r="M2518" s="142" t="str">
        <f>IFERROR(VLOOKUP(Text(A2518,"m월 d일"),양력휴일,2,FALSE),IFERROR(VLOOKUP(Text(B2518,"m월 d일"),음력휴일,2,FALSE),IFERROR(VLOOKUP(A2518,양력지정휴일,2,FALSE), IFERROR(VLOOKUP(B2518,음력지정휴일,2,FALSE), ""))))</f>
        <v/>
      </c>
      <c r="N2518" s="128"/>
      <c r="O2518" s="128" t="str">
        <f>IFERROR(VLOOKUP(N2518,연차지정일수,2,FALSE),"")</f>
        <v/>
      </c>
      <c r="P2518" s="143"/>
      <c r="Q2518" s="2"/>
    </row>
    <row r="2519">
      <c r="A2519" s="129">
        <v>46714.0</v>
      </c>
      <c r="B2519" s="129">
        <v>46686.0</v>
      </c>
      <c r="C2519" s="128">
        <v>2027.0</v>
      </c>
      <c r="D2519" s="128">
        <v>11.0</v>
      </c>
      <c r="E2519" s="128">
        <v>4.0</v>
      </c>
      <c r="F2519" s="128">
        <v>2027.0</v>
      </c>
      <c r="G2519" s="128">
        <v>11.0</v>
      </c>
      <c r="H2519" s="128">
        <v>23.0</v>
      </c>
      <c r="I2519" s="128" t="s">
        <v>160</v>
      </c>
      <c r="J2519" s="99"/>
      <c r="K2519" s="99"/>
      <c r="L2519" s="141" t="str">
        <f>IF(J2519-K2519=0,,IFERROR(K2519-J2519-휴게시간-VLOOKUP(A2519,지정휴게시간,2,FALSE),K2519-J2519-휴게시간))</f>
        <v/>
      </c>
      <c r="M2519" s="142" t="str">
        <f>IFERROR(VLOOKUP(Text(A2519,"m월 d일"),양력휴일,2,FALSE),IFERROR(VLOOKUP(Text(B2519,"m월 d일"),음력휴일,2,FALSE),IFERROR(VLOOKUP(A2519,양력지정휴일,2,FALSE), IFERROR(VLOOKUP(B2519,음력지정휴일,2,FALSE), ""))))</f>
        <v/>
      </c>
      <c r="N2519" s="128"/>
      <c r="O2519" s="128" t="str">
        <f>IFERROR(VLOOKUP(N2519,연차지정일수,2,FALSE),"")</f>
        <v/>
      </c>
      <c r="P2519" s="143"/>
      <c r="Q2519" s="2"/>
    </row>
    <row r="2520">
      <c r="A2520" s="129">
        <v>46715.0</v>
      </c>
      <c r="B2520" s="129">
        <v>46687.0</v>
      </c>
      <c r="C2520" s="128">
        <v>2027.0</v>
      </c>
      <c r="D2520" s="128">
        <v>11.0</v>
      </c>
      <c r="E2520" s="128">
        <v>4.0</v>
      </c>
      <c r="F2520" s="128">
        <v>2027.0</v>
      </c>
      <c r="G2520" s="128">
        <v>11.0</v>
      </c>
      <c r="H2520" s="128">
        <v>24.0</v>
      </c>
      <c r="I2520" s="128" t="s">
        <v>161</v>
      </c>
      <c r="J2520" s="99"/>
      <c r="K2520" s="99"/>
      <c r="L2520" s="141" t="str">
        <f>IF(J2520-K2520=0,,IFERROR(K2520-J2520-휴게시간-VLOOKUP(A2520,지정휴게시간,2,FALSE),K2520-J2520-휴게시간))</f>
        <v/>
      </c>
      <c r="M2520" s="142" t="str">
        <f>IFERROR(VLOOKUP(Text(A2520,"m월 d일"),양력휴일,2,FALSE),IFERROR(VLOOKUP(Text(B2520,"m월 d일"),음력휴일,2,FALSE),IFERROR(VLOOKUP(A2520,양력지정휴일,2,FALSE), IFERROR(VLOOKUP(B2520,음력지정휴일,2,FALSE), ""))))</f>
        <v/>
      </c>
      <c r="N2520" s="128"/>
      <c r="O2520" s="128" t="str">
        <f>IFERROR(VLOOKUP(N2520,연차지정일수,2,FALSE),"")</f>
        <v/>
      </c>
      <c r="P2520" s="143"/>
      <c r="Q2520" s="2"/>
    </row>
    <row r="2521">
      <c r="A2521" s="129">
        <v>46716.0</v>
      </c>
      <c r="B2521" s="129">
        <v>46688.0</v>
      </c>
      <c r="C2521" s="128">
        <v>2027.0</v>
      </c>
      <c r="D2521" s="128">
        <v>11.0</v>
      </c>
      <c r="E2521" s="128">
        <v>4.0</v>
      </c>
      <c r="F2521" s="128">
        <v>2027.0</v>
      </c>
      <c r="G2521" s="128">
        <v>11.0</v>
      </c>
      <c r="H2521" s="128">
        <v>25.0</v>
      </c>
      <c r="I2521" s="128" t="s">
        <v>162</v>
      </c>
      <c r="J2521" s="99"/>
      <c r="K2521" s="99"/>
      <c r="L2521" s="141" t="str">
        <f>IF(J2521-K2521=0,,IFERROR(K2521-J2521-휴게시간-VLOOKUP(A2521,지정휴게시간,2,FALSE),K2521-J2521-휴게시간))</f>
        <v/>
      </c>
      <c r="M2521" s="142" t="str">
        <f>IFERROR(VLOOKUP(Text(A2521,"m월 d일"),양력휴일,2,FALSE),IFERROR(VLOOKUP(Text(B2521,"m월 d일"),음력휴일,2,FALSE),IFERROR(VLOOKUP(A2521,양력지정휴일,2,FALSE), IFERROR(VLOOKUP(B2521,음력지정휴일,2,FALSE), ""))))</f>
        <v/>
      </c>
      <c r="N2521" s="128"/>
      <c r="O2521" s="128" t="str">
        <f>IFERROR(VLOOKUP(N2521,연차지정일수,2,FALSE),"")</f>
        <v/>
      </c>
      <c r="P2521" s="143"/>
      <c r="Q2521" s="2"/>
    </row>
    <row r="2522">
      <c r="A2522" s="129">
        <v>46717.0</v>
      </c>
      <c r="B2522" s="129">
        <v>46689.0</v>
      </c>
      <c r="C2522" s="128">
        <v>2027.0</v>
      </c>
      <c r="D2522" s="128">
        <v>11.0</v>
      </c>
      <c r="E2522" s="128">
        <v>4.0</v>
      </c>
      <c r="F2522" s="128">
        <v>2027.0</v>
      </c>
      <c r="G2522" s="128">
        <v>11.0</v>
      </c>
      <c r="H2522" s="128">
        <v>26.0</v>
      </c>
      <c r="I2522" s="128" t="s">
        <v>158</v>
      </c>
      <c r="J2522" s="99"/>
      <c r="K2522" s="99"/>
      <c r="L2522" s="141" t="str">
        <f>IF(J2522-K2522=0,,IFERROR(K2522-J2522-휴게시간-VLOOKUP(A2522,지정휴게시간,2,FALSE),K2522-J2522-휴게시간))</f>
        <v/>
      </c>
      <c r="M2522" s="142" t="str">
        <f>IFERROR(VLOOKUP(Text(A2522,"m월 d일"),양력휴일,2,FALSE),IFERROR(VLOOKUP(Text(B2522,"m월 d일"),음력휴일,2,FALSE),IFERROR(VLOOKUP(A2522,양력지정휴일,2,FALSE), IFERROR(VLOOKUP(B2522,음력지정휴일,2,FALSE), ""))))</f>
        <v/>
      </c>
      <c r="N2522" s="128"/>
      <c r="O2522" s="128" t="str">
        <f>IFERROR(VLOOKUP(N2522,연차지정일수,2,FALSE),"")</f>
        <v/>
      </c>
      <c r="P2522" s="143"/>
      <c r="Q2522" s="2"/>
    </row>
    <row r="2523">
      <c r="A2523" s="129">
        <v>46718.0</v>
      </c>
      <c r="B2523" s="129">
        <v>46690.0</v>
      </c>
      <c r="C2523" s="128">
        <v>2027.0</v>
      </c>
      <c r="D2523" s="128">
        <v>11.0</v>
      </c>
      <c r="E2523" s="128">
        <v>4.0</v>
      </c>
      <c r="F2523" s="128">
        <v>2027.0</v>
      </c>
      <c r="G2523" s="128">
        <v>11.0</v>
      </c>
      <c r="H2523" s="128">
        <v>27.0</v>
      </c>
      <c r="I2523" s="128" t="s">
        <v>159</v>
      </c>
      <c r="J2523" s="99"/>
      <c r="K2523" s="99"/>
      <c r="L2523" s="141" t="str">
        <f>IF(J2523-K2523=0,,IFERROR(K2523-J2523-휴게시간-VLOOKUP(A2523,지정휴게시간,2,FALSE),K2523-J2523-휴게시간))</f>
        <v/>
      </c>
      <c r="M2523" s="142" t="str">
        <f>IFERROR(VLOOKUP(Text(A2523,"m월 d일"),양력휴일,2,FALSE),IFERROR(VLOOKUP(Text(B2523,"m월 d일"),음력휴일,2,FALSE),IFERROR(VLOOKUP(A2523,양력지정휴일,2,FALSE), IFERROR(VLOOKUP(B2523,음력지정휴일,2,FALSE), ""))))</f>
        <v/>
      </c>
      <c r="N2523" s="128"/>
      <c r="O2523" s="128" t="str">
        <f>IFERROR(VLOOKUP(N2523,연차지정일수,2,FALSE),"")</f>
        <v/>
      </c>
      <c r="P2523" s="143"/>
      <c r="Q2523" s="2"/>
    </row>
    <row r="2524">
      <c r="A2524" s="129">
        <v>46719.0</v>
      </c>
      <c r="B2524" s="129">
        <v>46692.0</v>
      </c>
      <c r="C2524" s="128">
        <v>2027.0</v>
      </c>
      <c r="D2524" s="128">
        <v>11.0</v>
      </c>
      <c r="E2524" s="128">
        <v>4.0</v>
      </c>
      <c r="F2524" s="128">
        <v>2027.0</v>
      </c>
      <c r="G2524" s="128">
        <v>11.0</v>
      </c>
      <c r="H2524" s="128">
        <v>28.0</v>
      </c>
      <c r="I2524" s="128" t="s">
        <v>156</v>
      </c>
      <c r="J2524" s="99"/>
      <c r="K2524" s="99"/>
      <c r="L2524" s="141" t="str">
        <f>IF(J2524-K2524=0,,IFERROR(K2524-J2524-휴게시간-VLOOKUP(A2524,지정휴게시간,2,FALSE),K2524-J2524-휴게시간))</f>
        <v/>
      </c>
      <c r="M2524" s="142" t="str">
        <f>IFERROR(VLOOKUP(Text(A2524,"m월 d일"),양력휴일,2,FALSE),IFERROR(VLOOKUP(Text(B2524,"m월 d일"),음력휴일,2,FALSE),IFERROR(VLOOKUP(A2524,양력지정휴일,2,FALSE), IFERROR(VLOOKUP(B2524,음력지정휴일,2,FALSE), ""))))</f>
        <v/>
      </c>
      <c r="N2524" s="128"/>
      <c r="O2524" s="128" t="str">
        <f>IFERROR(VLOOKUP(N2524,연차지정일수,2,FALSE),"")</f>
        <v/>
      </c>
      <c r="P2524" s="143"/>
      <c r="Q2524" s="2"/>
    </row>
    <row r="2525">
      <c r="A2525" s="129">
        <v>46720.0</v>
      </c>
      <c r="B2525" s="129">
        <v>46693.0</v>
      </c>
      <c r="C2525" s="128">
        <v>2027.0</v>
      </c>
      <c r="D2525" s="128">
        <v>11.0</v>
      </c>
      <c r="E2525" s="128">
        <v>5.0</v>
      </c>
      <c r="F2525" s="128">
        <v>2027.0</v>
      </c>
      <c r="G2525" s="128">
        <v>11.0</v>
      </c>
      <c r="H2525" s="128">
        <v>29.0</v>
      </c>
      <c r="I2525" s="128" t="s">
        <v>83</v>
      </c>
      <c r="J2525" s="99"/>
      <c r="K2525" s="99"/>
      <c r="L2525" s="141" t="str">
        <f>IF(J2525-K2525=0,,IFERROR(K2525-J2525-휴게시간-VLOOKUP(A2525,지정휴게시간,2,FALSE),K2525-J2525-휴게시간))</f>
        <v/>
      </c>
      <c r="M2525" s="142" t="str">
        <f>IFERROR(VLOOKUP(Text(A2525,"m월 d일"),양력휴일,2,FALSE),IFERROR(VLOOKUP(Text(B2525,"m월 d일"),음력휴일,2,FALSE),IFERROR(VLOOKUP(A2525,양력지정휴일,2,FALSE), IFERROR(VLOOKUP(B2525,음력지정휴일,2,FALSE), ""))))</f>
        <v/>
      </c>
      <c r="N2525" s="128"/>
      <c r="O2525" s="128" t="str">
        <f>IFERROR(VLOOKUP(N2525,연차지정일수,2,FALSE),"")</f>
        <v/>
      </c>
      <c r="P2525" s="143"/>
      <c r="Q2525" s="2"/>
    </row>
    <row r="2526">
      <c r="A2526" s="129">
        <v>46721.0</v>
      </c>
      <c r="B2526" s="129">
        <v>46694.0</v>
      </c>
      <c r="C2526" s="128">
        <v>2027.0</v>
      </c>
      <c r="D2526" s="128">
        <v>11.0</v>
      </c>
      <c r="E2526" s="128">
        <v>5.0</v>
      </c>
      <c r="F2526" s="128">
        <v>2027.0</v>
      </c>
      <c r="G2526" s="128">
        <v>11.0</v>
      </c>
      <c r="H2526" s="128">
        <v>30.0</v>
      </c>
      <c r="I2526" s="128" t="s">
        <v>160</v>
      </c>
      <c r="J2526" s="99"/>
      <c r="K2526" s="99"/>
      <c r="L2526" s="141" t="str">
        <f>IF(J2526-K2526=0,,IFERROR(K2526-J2526-휴게시간-VLOOKUP(A2526,지정휴게시간,2,FALSE),K2526-J2526-휴게시간))</f>
        <v/>
      </c>
      <c r="M2526" s="142" t="str">
        <f>IFERROR(VLOOKUP(Text(A2526,"m월 d일"),양력휴일,2,FALSE),IFERROR(VLOOKUP(Text(B2526,"m월 d일"),음력휴일,2,FALSE),IFERROR(VLOOKUP(A2526,양력지정휴일,2,FALSE), IFERROR(VLOOKUP(B2526,음력지정휴일,2,FALSE), ""))))</f>
        <v/>
      </c>
      <c r="N2526" s="128"/>
      <c r="O2526" s="128" t="str">
        <f>IFERROR(VLOOKUP(N2526,연차지정일수,2,FALSE),"")</f>
        <v/>
      </c>
      <c r="P2526" s="143"/>
      <c r="Q2526" s="2"/>
    </row>
    <row r="2527">
      <c r="A2527" s="129">
        <v>46722.0</v>
      </c>
      <c r="B2527" s="129">
        <v>46695.0</v>
      </c>
      <c r="C2527" s="128">
        <v>2027.0</v>
      </c>
      <c r="D2527" s="128">
        <v>11.0</v>
      </c>
      <c r="E2527" s="128">
        <v>5.0</v>
      </c>
      <c r="F2527" s="128">
        <v>2027.0</v>
      </c>
      <c r="G2527" s="128">
        <v>12.0</v>
      </c>
      <c r="H2527" s="128">
        <v>1.0</v>
      </c>
      <c r="I2527" s="128" t="s">
        <v>161</v>
      </c>
      <c r="J2527" s="99"/>
      <c r="K2527" s="99"/>
      <c r="L2527" s="141" t="str">
        <f>IF(J2527-K2527=0,,IFERROR(K2527-J2527-휴게시간-VLOOKUP(A2527,지정휴게시간,2,FALSE),K2527-J2527-휴게시간))</f>
        <v/>
      </c>
      <c r="M2527" s="142" t="str">
        <f>IFERROR(VLOOKUP(Text(A2527,"m월 d일"),양력휴일,2,FALSE),IFERROR(VLOOKUP(Text(B2527,"m월 d일"),음력휴일,2,FALSE),IFERROR(VLOOKUP(A2527,양력지정휴일,2,FALSE), IFERROR(VLOOKUP(B2527,음력지정휴일,2,FALSE), ""))))</f>
        <v/>
      </c>
      <c r="N2527" s="128"/>
      <c r="O2527" s="128" t="str">
        <f>IFERROR(VLOOKUP(N2527,연차지정일수,2,FALSE),"")</f>
        <v/>
      </c>
      <c r="P2527" s="143"/>
      <c r="Q2527" s="2"/>
    </row>
    <row r="2528">
      <c r="A2528" s="129">
        <v>46723.0</v>
      </c>
      <c r="B2528" s="129">
        <v>46696.0</v>
      </c>
      <c r="C2528" s="128">
        <v>2027.0</v>
      </c>
      <c r="D2528" s="128">
        <v>11.0</v>
      </c>
      <c r="E2528" s="128">
        <v>5.0</v>
      </c>
      <c r="F2528" s="128">
        <v>2027.0</v>
      </c>
      <c r="G2528" s="128">
        <v>12.0</v>
      </c>
      <c r="H2528" s="128">
        <v>2.0</v>
      </c>
      <c r="I2528" s="128" t="s">
        <v>162</v>
      </c>
      <c r="J2528" s="99"/>
      <c r="K2528" s="99"/>
      <c r="L2528" s="141" t="str">
        <f>IF(J2528-K2528=0,,IFERROR(K2528-J2528-휴게시간-VLOOKUP(A2528,지정휴게시간,2,FALSE),K2528-J2528-휴게시간))</f>
        <v/>
      </c>
      <c r="M2528" s="142" t="str">
        <f>IFERROR(VLOOKUP(Text(A2528,"m월 d일"),양력휴일,2,FALSE),IFERROR(VLOOKUP(Text(B2528,"m월 d일"),음력휴일,2,FALSE),IFERROR(VLOOKUP(A2528,양력지정휴일,2,FALSE), IFERROR(VLOOKUP(B2528,음력지정휴일,2,FALSE), ""))))</f>
        <v/>
      </c>
      <c r="N2528" s="128"/>
      <c r="O2528" s="128" t="str">
        <f>IFERROR(VLOOKUP(N2528,연차지정일수,2,FALSE),"")</f>
        <v/>
      </c>
      <c r="P2528" s="143"/>
      <c r="Q2528" s="2"/>
    </row>
    <row r="2529">
      <c r="A2529" s="129">
        <v>46724.0</v>
      </c>
      <c r="B2529" s="129">
        <v>46697.0</v>
      </c>
      <c r="C2529" s="128">
        <v>2027.0</v>
      </c>
      <c r="D2529" s="128">
        <v>11.0</v>
      </c>
      <c r="E2529" s="128">
        <v>5.0</v>
      </c>
      <c r="F2529" s="128">
        <v>2027.0</v>
      </c>
      <c r="G2529" s="128">
        <v>12.0</v>
      </c>
      <c r="H2529" s="128">
        <v>3.0</v>
      </c>
      <c r="I2529" s="128" t="s">
        <v>158</v>
      </c>
      <c r="J2529" s="99"/>
      <c r="K2529" s="99"/>
      <c r="L2529" s="141" t="str">
        <f>IF(J2529-K2529=0,,IFERROR(K2529-J2529-휴게시간-VLOOKUP(A2529,지정휴게시간,2,FALSE),K2529-J2529-휴게시간))</f>
        <v/>
      </c>
      <c r="M2529" s="142" t="str">
        <f>IFERROR(VLOOKUP(Text(A2529,"m월 d일"),양력휴일,2,FALSE),IFERROR(VLOOKUP(Text(B2529,"m월 d일"),음력휴일,2,FALSE),IFERROR(VLOOKUP(A2529,양력지정휴일,2,FALSE), IFERROR(VLOOKUP(B2529,음력지정휴일,2,FALSE), ""))))</f>
        <v/>
      </c>
      <c r="N2529" s="128"/>
      <c r="O2529" s="128" t="str">
        <f>IFERROR(VLOOKUP(N2529,연차지정일수,2,FALSE),"")</f>
        <v/>
      </c>
      <c r="P2529" s="143"/>
      <c r="Q2529" s="2"/>
    </row>
    <row r="2530">
      <c r="A2530" s="129">
        <v>46725.0</v>
      </c>
      <c r="B2530" s="129">
        <v>46698.0</v>
      </c>
      <c r="C2530" s="128">
        <v>2027.0</v>
      </c>
      <c r="D2530" s="128">
        <v>11.0</v>
      </c>
      <c r="E2530" s="128">
        <v>5.0</v>
      </c>
      <c r="F2530" s="128">
        <v>2027.0</v>
      </c>
      <c r="G2530" s="128">
        <v>12.0</v>
      </c>
      <c r="H2530" s="128">
        <v>4.0</v>
      </c>
      <c r="I2530" s="128" t="s">
        <v>159</v>
      </c>
      <c r="J2530" s="99"/>
      <c r="K2530" s="99"/>
      <c r="L2530" s="141" t="str">
        <f>IF(J2530-K2530=0,,IFERROR(K2530-J2530-휴게시간-VLOOKUP(A2530,지정휴게시간,2,FALSE),K2530-J2530-휴게시간))</f>
        <v/>
      </c>
      <c r="M2530" s="142" t="str">
        <f>IFERROR(VLOOKUP(Text(A2530,"m월 d일"),양력휴일,2,FALSE),IFERROR(VLOOKUP(Text(B2530,"m월 d일"),음력휴일,2,FALSE),IFERROR(VLOOKUP(A2530,양력지정휴일,2,FALSE), IFERROR(VLOOKUP(B2530,음력지정휴일,2,FALSE), ""))))</f>
        <v/>
      </c>
      <c r="N2530" s="128"/>
      <c r="O2530" s="128" t="str">
        <f>IFERROR(VLOOKUP(N2530,연차지정일수,2,FALSE),"")</f>
        <v/>
      </c>
      <c r="P2530" s="143"/>
      <c r="Q2530" s="2"/>
    </row>
    <row r="2531">
      <c r="A2531" s="129">
        <v>46726.0</v>
      </c>
      <c r="B2531" s="129">
        <v>46699.0</v>
      </c>
      <c r="C2531" s="128">
        <v>2027.0</v>
      </c>
      <c r="D2531" s="128">
        <v>11.0</v>
      </c>
      <c r="E2531" s="128">
        <v>5.0</v>
      </c>
      <c r="F2531" s="128">
        <v>2027.0</v>
      </c>
      <c r="G2531" s="128">
        <v>12.0</v>
      </c>
      <c r="H2531" s="128">
        <v>5.0</v>
      </c>
      <c r="I2531" s="128" t="s">
        <v>156</v>
      </c>
      <c r="J2531" s="99"/>
      <c r="K2531" s="99"/>
      <c r="L2531" s="141" t="str">
        <f>IF(J2531-K2531=0,,IFERROR(K2531-J2531-휴게시간-VLOOKUP(A2531,지정휴게시간,2,FALSE),K2531-J2531-휴게시간))</f>
        <v/>
      </c>
      <c r="M2531" s="142" t="str">
        <f>IFERROR(VLOOKUP(Text(A2531,"m월 d일"),양력휴일,2,FALSE),IFERROR(VLOOKUP(Text(B2531,"m월 d일"),음력휴일,2,FALSE),IFERROR(VLOOKUP(A2531,양력지정휴일,2,FALSE), IFERROR(VLOOKUP(B2531,음력지정휴일,2,FALSE), ""))))</f>
        <v/>
      </c>
      <c r="N2531" s="128"/>
      <c r="O2531" s="128" t="str">
        <f>IFERROR(VLOOKUP(N2531,연차지정일수,2,FALSE),"")</f>
        <v/>
      </c>
      <c r="P2531" s="143"/>
      <c r="Q2531" s="2"/>
    </row>
    <row r="2532">
      <c r="A2532" s="129">
        <v>46727.0</v>
      </c>
      <c r="B2532" s="129">
        <v>46700.0</v>
      </c>
      <c r="C2532" s="128">
        <v>2027.0</v>
      </c>
      <c r="D2532" s="128">
        <v>12.0</v>
      </c>
      <c r="E2532" s="128">
        <v>1.0</v>
      </c>
      <c r="F2532" s="128">
        <v>2027.0</v>
      </c>
      <c r="G2532" s="128">
        <v>12.0</v>
      </c>
      <c r="H2532" s="128">
        <v>6.0</v>
      </c>
      <c r="I2532" s="128" t="s">
        <v>83</v>
      </c>
      <c r="J2532" s="99"/>
      <c r="K2532" s="99"/>
      <c r="L2532" s="141" t="str">
        <f>IF(J2532-K2532=0,,IFERROR(K2532-J2532-휴게시간-VLOOKUP(A2532,지정휴게시간,2,FALSE),K2532-J2532-휴게시간))</f>
        <v/>
      </c>
      <c r="M2532" s="142" t="str">
        <f>IFERROR(VLOOKUP(Text(A2532,"m월 d일"),양력휴일,2,FALSE),IFERROR(VLOOKUP(Text(B2532,"m월 d일"),음력휴일,2,FALSE),IFERROR(VLOOKUP(A2532,양력지정휴일,2,FALSE), IFERROR(VLOOKUP(B2532,음력지정휴일,2,FALSE), ""))))</f>
        <v/>
      </c>
      <c r="N2532" s="128"/>
      <c r="O2532" s="128" t="str">
        <f>IFERROR(VLOOKUP(N2532,연차지정일수,2,FALSE),"")</f>
        <v/>
      </c>
      <c r="P2532" s="143"/>
      <c r="Q2532" s="2"/>
    </row>
    <row r="2533">
      <c r="A2533" s="129">
        <v>46728.0</v>
      </c>
      <c r="B2533" s="129">
        <v>46701.0</v>
      </c>
      <c r="C2533" s="128">
        <v>2027.0</v>
      </c>
      <c r="D2533" s="128">
        <v>12.0</v>
      </c>
      <c r="E2533" s="128">
        <v>1.0</v>
      </c>
      <c r="F2533" s="128">
        <v>2027.0</v>
      </c>
      <c r="G2533" s="128">
        <v>12.0</v>
      </c>
      <c r="H2533" s="128">
        <v>7.0</v>
      </c>
      <c r="I2533" s="128" t="s">
        <v>160</v>
      </c>
      <c r="J2533" s="99"/>
      <c r="K2533" s="99"/>
      <c r="L2533" s="141" t="str">
        <f>IF(J2533-K2533=0,,IFERROR(K2533-J2533-휴게시간-VLOOKUP(A2533,지정휴게시간,2,FALSE),K2533-J2533-휴게시간))</f>
        <v/>
      </c>
      <c r="M2533" s="142" t="str">
        <f>IFERROR(VLOOKUP(Text(A2533,"m월 d일"),양력휴일,2,FALSE),IFERROR(VLOOKUP(Text(B2533,"m월 d일"),음력휴일,2,FALSE),IFERROR(VLOOKUP(A2533,양력지정휴일,2,FALSE), IFERROR(VLOOKUP(B2533,음력지정휴일,2,FALSE), ""))))</f>
        <v/>
      </c>
      <c r="N2533" s="128"/>
      <c r="O2533" s="128" t="str">
        <f>IFERROR(VLOOKUP(N2533,연차지정일수,2,FALSE),"")</f>
        <v/>
      </c>
      <c r="P2533" s="143"/>
      <c r="Q2533" s="2"/>
    </row>
    <row r="2534">
      <c r="A2534" s="129">
        <v>46729.0</v>
      </c>
      <c r="B2534" s="129">
        <v>46702.0</v>
      </c>
      <c r="C2534" s="128">
        <v>2027.0</v>
      </c>
      <c r="D2534" s="128">
        <v>12.0</v>
      </c>
      <c r="E2534" s="128">
        <v>1.0</v>
      </c>
      <c r="F2534" s="128">
        <v>2027.0</v>
      </c>
      <c r="G2534" s="128">
        <v>12.0</v>
      </c>
      <c r="H2534" s="128">
        <v>8.0</v>
      </c>
      <c r="I2534" s="128" t="s">
        <v>161</v>
      </c>
      <c r="J2534" s="99"/>
      <c r="K2534" s="99"/>
      <c r="L2534" s="141" t="str">
        <f>IF(J2534-K2534=0,,IFERROR(K2534-J2534-휴게시간-VLOOKUP(A2534,지정휴게시간,2,FALSE),K2534-J2534-휴게시간))</f>
        <v/>
      </c>
      <c r="M2534" s="142" t="str">
        <f>IFERROR(VLOOKUP(Text(A2534,"m월 d일"),양력휴일,2,FALSE),IFERROR(VLOOKUP(Text(B2534,"m월 d일"),음력휴일,2,FALSE),IFERROR(VLOOKUP(A2534,양력지정휴일,2,FALSE), IFERROR(VLOOKUP(B2534,음력지정휴일,2,FALSE), ""))))</f>
        <v/>
      </c>
      <c r="N2534" s="128"/>
      <c r="O2534" s="128" t="str">
        <f>IFERROR(VLOOKUP(N2534,연차지정일수,2,FALSE),"")</f>
        <v/>
      </c>
      <c r="P2534" s="143"/>
      <c r="Q2534" s="2"/>
    </row>
    <row r="2535">
      <c r="A2535" s="129">
        <v>46730.0</v>
      </c>
      <c r="B2535" s="129">
        <v>46703.0</v>
      </c>
      <c r="C2535" s="128">
        <v>2027.0</v>
      </c>
      <c r="D2535" s="128">
        <v>12.0</v>
      </c>
      <c r="E2535" s="128">
        <v>1.0</v>
      </c>
      <c r="F2535" s="128">
        <v>2027.0</v>
      </c>
      <c r="G2535" s="128">
        <v>12.0</v>
      </c>
      <c r="H2535" s="128">
        <v>9.0</v>
      </c>
      <c r="I2535" s="128" t="s">
        <v>162</v>
      </c>
      <c r="J2535" s="99"/>
      <c r="K2535" s="99"/>
      <c r="L2535" s="141" t="str">
        <f>IF(J2535-K2535=0,,IFERROR(K2535-J2535-휴게시간-VLOOKUP(A2535,지정휴게시간,2,FALSE),K2535-J2535-휴게시간))</f>
        <v/>
      </c>
      <c r="M2535" s="142" t="str">
        <f>IFERROR(VLOOKUP(Text(A2535,"m월 d일"),양력휴일,2,FALSE),IFERROR(VLOOKUP(Text(B2535,"m월 d일"),음력휴일,2,FALSE),IFERROR(VLOOKUP(A2535,양력지정휴일,2,FALSE), IFERROR(VLOOKUP(B2535,음력지정휴일,2,FALSE), ""))))</f>
        <v/>
      </c>
      <c r="N2535" s="128"/>
      <c r="O2535" s="128" t="str">
        <f>IFERROR(VLOOKUP(N2535,연차지정일수,2,FALSE),"")</f>
        <v/>
      </c>
      <c r="P2535" s="143"/>
      <c r="Q2535" s="2"/>
    </row>
    <row r="2536">
      <c r="A2536" s="129">
        <v>46731.0</v>
      </c>
      <c r="B2536" s="129">
        <v>46704.0</v>
      </c>
      <c r="C2536" s="128">
        <v>2027.0</v>
      </c>
      <c r="D2536" s="128">
        <v>12.0</v>
      </c>
      <c r="E2536" s="128">
        <v>1.0</v>
      </c>
      <c r="F2536" s="128">
        <v>2027.0</v>
      </c>
      <c r="G2536" s="128">
        <v>12.0</v>
      </c>
      <c r="H2536" s="128">
        <v>10.0</v>
      </c>
      <c r="I2536" s="128" t="s">
        <v>158</v>
      </c>
      <c r="J2536" s="99"/>
      <c r="K2536" s="99"/>
      <c r="L2536" s="141" t="str">
        <f>IF(J2536-K2536=0,,IFERROR(K2536-J2536-휴게시간-VLOOKUP(A2536,지정휴게시간,2,FALSE),K2536-J2536-휴게시간))</f>
        <v/>
      </c>
      <c r="M2536" s="142" t="str">
        <f>IFERROR(VLOOKUP(Text(A2536,"m월 d일"),양력휴일,2,FALSE),IFERROR(VLOOKUP(Text(B2536,"m월 d일"),음력휴일,2,FALSE),IFERROR(VLOOKUP(A2536,양력지정휴일,2,FALSE), IFERROR(VLOOKUP(B2536,음력지정휴일,2,FALSE), ""))))</f>
        <v/>
      </c>
      <c r="N2536" s="128"/>
      <c r="O2536" s="128" t="str">
        <f>IFERROR(VLOOKUP(N2536,연차지정일수,2,FALSE),"")</f>
        <v/>
      </c>
      <c r="P2536" s="143"/>
      <c r="Q2536" s="2"/>
    </row>
    <row r="2537">
      <c r="A2537" s="129">
        <v>46732.0</v>
      </c>
      <c r="B2537" s="129">
        <v>46705.0</v>
      </c>
      <c r="C2537" s="128">
        <v>2027.0</v>
      </c>
      <c r="D2537" s="128">
        <v>12.0</v>
      </c>
      <c r="E2537" s="128">
        <v>1.0</v>
      </c>
      <c r="F2537" s="128">
        <v>2027.0</v>
      </c>
      <c r="G2537" s="128">
        <v>12.0</v>
      </c>
      <c r="H2537" s="128">
        <v>11.0</v>
      </c>
      <c r="I2537" s="128" t="s">
        <v>159</v>
      </c>
      <c r="J2537" s="99"/>
      <c r="K2537" s="99"/>
      <c r="L2537" s="141" t="str">
        <f>IF(J2537-K2537=0,,IFERROR(K2537-J2537-휴게시간-VLOOKUP(A2537,지정휴게시간,2,FALSE),K2537-J2537-휴게시간))</f>
        <v/>
      </c>
      <c r="M2537" s="142" t="str">
        <f>IFERROR(VLOOKUP(Text(A2537,"m월 d일"),양력휴일,2,FALSE),IFERROR(VLOOKUP(Text(B2537,"m월 d일"),음력휴일,2,FALSE),IFERROR(VLOOKUP(A2537,양력지정휴일,2,FALSE), IFERROR(VLOOKUP(B2537,음력지정휴일,2,FALSE), ""))))</f>
        <v/>
      </c>
      <c r="N2537" s="128"/>
      <c r="O2537" s="128" t="str">
        <f>IFERROR(VLOOKUP(N2537,연차지정일수,2,FALSE),"")</f>
        <v/>
      </c>
      <c r="P2537" s="143"/>
      <c r="Q2537" s="2"/>
    </row>
    <row r="2538">
      <c r="A2538" s="129">
        <v>46733.0</v>
      </c>
      <c r="B2538" s="129">
        <v>46706.0</v>
      </c>
      <c r="C2538" s="128">
        <v>2027.0</v>
      </c>
      <c r="D2538" s="128">
        <v>12.0</v>
      </c>
      <c r="E2538" s="128">
        <v>1.0</v>
      </c>
      <c r="F2538" s="128">
        <v>2027.0</v>
      </c>
      <c r="G2538" s="128">
        <v>12.0</v>
      </c>
      <c r="H2538" s="128">
        <v>12.0</v>
      </c>
      <c r="I2538" s="128" t="s">
        <v>156</v>
      </c>
      <c r="J2538" s="99"/>
      <c r="K2538" s="99"/>
      <c r="L2538" s="141" t="str">
        <f>IF(J2538-K2538=0,,IFERROR(K2538-J2538-휴게시간-VLOOKUP(A2538,지정휴게시간,2,FALSE),K2538-J2538-휴게시간))</f>
        <v/>
      </c>
      <c r="M2538" s="142" t="str">
        <f>IFERROR(VLOOKUP(Text(A2538,"m월 d일"),양력휴일,2,FALSE),IFERROR(VLOOKUP(Text(B2538,"m월 d일"),음력휴일,2,FALSE),IFERROR(VLOOKUP(A2538,양력지정휴일,2,FALSE), IFERROR(VLOOKUP(B2538,음력지정휴일,2,FALSE), ""))))</f>
        <v/>
      </c>
      <c r="N2538" s="128"/>
      <c r="O2538" s="128" t="str">
        <f>IFERROR(VLOOKUP(N2538,연차지정일수,2,FALSE),"")</f>
        <v/>
      </c>
      <c r="P2538" s="143"/>
      <c r="Q2538" s="2"/>
    </row>
    <row r="2539">
      <c r="A2539" s="129">
        <v>46734.0</v>
      </c>
      <c r="B2539" s="129">
        <v>46707.0</v>
      </c>
      <c r="C2539" s="128">
        <v>2027.0</v>
      </c>
      <c r="D2539" s="128">
        <v>12.0</v>
      </c>
      <c r="E2539" s="128">
        <v>2.0</v>
      </c>
      <c r="F2539" s="128">
        <v>2027.0</v>
      </c>
      <c r="G2539" s="128">
        <v>12.0</v>
      </c>
      <c r="H2539" s="128">
        <v>13.0</v>
      </c>
      <c r="I2539" s="128" t="s">
        <v>83</v>
      </c>
      <c r="J2539" s="99"/>
      <c r="K2539" s="99"/>
      <c r="L2539" s="141" t="str">
        <f>IF(J2539-K2539=0,,IFERROR(K2539-J2539-휴게시간-VLOOKUP(A2539,지정휴게시간,2,FALSE),K2539-J2539-휴게시간))</f>
        <v/>
      </c>
      <c r="M2539" s="142" t="str">
        <f>IFERROR(VLOOKUP(Text(A2539,"m월 d일"),양력휴일,2,FALSE),IFERROR(VLOOKUP(Text(B2539,"m월 d일"),음력휴일,2,FALSE),IFERROR(VLOOKUP(A2539,양력지정휴일,2,FALSE), IFERROR(VLOOKUP(B2539,음력지정휴일,2,FALSE), ""))))</f>
        <v/>
      </c>
      <c r="N2539" s="128"/>
      <c r="O2539" s="128" t="str">
        <f>IFERROR(VLOOKUP(N2539,연차지정일수,2,FALSE),"")</f>
        <v/>
      </c>
      <c r="P2539" s="143"/>
      <c r="Q2539" s="2"/>
    </row>
    <row r="2540">
      <c r="A2540" s="129">
        <v>46735.0</v>
      </c>
      <c r="B2540" s="129">
        <v>46708.0</v>
      </c>
      <c r="C2540" s="128">
        <v>2027.0</v>
      </c>
      <c r="D2540" s="128">
        <v>12.0</v>
      </c>
      <c r="E2540" s="128">
        <v>2.0</v>
      </c>
      <c r="F2540" s="128">
        <v>2027.0</v>
      </c>
      <c r="G2540" s="128">
        <v>12.0</v>
      </c>
      <c r="H2540" s="128">
        <v>14.0</v>
      </c>
      <c r="I2540" s="128" t="s">
        <v>160</v>
      </c>
      <c r="J2540" s="99"/>
      <c r="K2540" s="99"/>
      <c r="L2540" s="141" t="str">
        <f>IF(J2540-K2540=0,,IFERROR(K2540-J2540-휴게시간-VLOOKUP(A2540,지정휴게시간,2,FALSE),K2540-J2540-휴게시간))</f>
        <v/>
      </c>
      <c r="M2540" s="142" t="str">
        <f>IFERROR(VLOOKUP(Text(A2540,"m월 d일"),양력휴일,2,FALSE),IFERROR(VLOOKUP(Text(B2540,"m월 d일"),음력휴일,2,FALSE),IFERROR(VLOOKUP(A2540,양력지정휴일,2,FALSE), IFERROR(VLOOKUP(B2540,음력지정휴일,2,FALSE), ""))))</f>
        <v/>
      </c>
      <c r="N2540" s="128"/>
      <c r="O2540" s="128" t="str">
        <f>IFERROR(VLOOKUP(N2540,연차지정일수,2,FALSE),"")</f>
        <v/>
      </c>
      <c r="P2540" s="143"/>
      <c r="Q2540" s="2"/>
    </row>
    <row r="2541">
      <c r="A2541" s="129">
        <v>46736.0</v>
      </c>
      <c r="B2541" s="129">
        <v>46709.0</v>
      </c>
      <c r="C2541" s="128">
        <v>2027.0</v>
      </c>
      <c r="D2541" s="128">
        <v>12.0</v>
      </c>
      <c r="E2541" s="128">
        <v>2.0</v>
      </c>
      <c r="F2541" s="128">
        <v>2027.0</v>
      </c>
      <c r="G2541" s="128">
        <v>12.0</v>
      </c>
      <c r="H2541" s="128">
        <v>15.0</v>
      </c>
      <c r="I2541" s="128" t="s">
        <v>161</v>
      </c>
      <c r="J2541" s="99"/>
      <c r="K2541" s="99"/>
      <c r="L2541" s="141" t="str">
        <f>IF(J2541-K2541=0,,IFERROR(K2541-J2541-휴게시간-VLOOKUP(A2541,지정휴게시간,2,FALSE),K2541-J2541-휴게시간))</f>
        <v/>
      </c>
      <c r="M2541" s="142" t="str">
        <f>IFERROR(VLOOKUP(Text(A2541,"m월 d일"),양력휴일,2,FALSE),IFERROR(VLOOKUP(Text(B2541,"m월 d일"),음력휴일,2,FALSE),IFERROR(VLOOKUP(A2541,양력지정휴일,2,FALSE), IFERROR(VLOOKUP(B2541,음력지정휴일,2,FALSE), ""))))</f>
        <v/>
      </c>
      <c r="N2541" s="128"/>
      <c r="O2541" s="128" t="str">
        <f>IFERROR(VLOOKUP(N2541,연차지정일수,2,FALSE),"")</f>
        <v/>
      </c>
      <c r="P2541" s="143"/>
      <c r="Q2541" s="2"/>
    </row>
    <row r="2542">
      <c r="A2542" s="129">
        <v>46737.0</v>
      </c>
      <c r="B2542" s="129">
        <v>46710.0</v>
      </c>
      <c r="C2542" s="128">
        <v>2027.0</v>
      </c>
      <c r="D2542" s="128">
        <v>12.0</v>
      </c>
      <c r="E2542" s="128">
        <v>2.0</v>
      </c>
      <c r="F2542" s="128">
        <v>2027.0</v>
      </c>
      <c r="G2542" s="128">
        <v>12.0</v>
      </c>
      <c r="H2542" s="128">
        <v>16.0</v>
      </c>
      <c r="I2542" s="128" t="s">
        <v>162</v>
      </c>
      <c r="J2542" s="99"/>
      <c r="K2542" s="99"/>
      <c r="L2542" s="141" t="str">
        <f>IF(J2542-K2542=0,,IFERROR(K2542-J2542-휴게시간-VLOOKUP(A2542,지정휴게시간,2,FALSE),K2542-J2542-휴게시간))</f>
        <v/>
      </c>
      <c r="M2542" s="142" t="str">
        <f>IFERROR(VLOOKUP(Text(A2542,"m월 d일"),양력휴일,2,FALSE),IFERROR(VLOOKUP(Text(B2542,"m월 d일"),음력휴일,2,FALSE),IFERROR(VLOOKUP(A2542,양력지정휴일,2,FALSE), IFERROR(VLOOKUP(B2542,음력지정휴일,2,FALSE), ""))))</f>
        <v/>
      </c>
      <c r="N2542" s="128"/>
      <c r="O2542" s="128" t="str">
        <f>IFERROR(VLOOKUP(N2542,연차지정일수,2,FALSE),"")</f>
        <v/>
      </c>
      <c r="P2542" s="143"/>
      <c r="Q2542" s="2"/>
    </row>
    <row r="2543">
      <c r="A2543" s="129">
        <v>46738.0</v>
      </c>
      <c r="B2543" s="129">
        <v>46711.0</v>
      </c>
      <c r="C2543" s="128">
        <v>2027.0</v>
      </c>
      <c r="D2543" s="128">
        <v>12.0</v>
      </c>
      <c r="E2543" s="128">
        <v>2.0</v>
      </c>
      <c r="F2543" s="128">
        <v>2027.0</v>
      </c>
      <c r="G2543" s="128">
        <v>12.0</v>
      </c>
      <c r="H2543" s="128">
        <v>17.0</v>
      </c>
      <c r="I2543" s="128" t="s">
        <v>158</v>
      </c>
      <c r="J2543" s="99"/>
      <c r="K2543" s="99"/>
      <c r="L2543" s="141" t="str">
        <f>IF(J2543-K2543=0,,IFERROR(K2543-J2543-휴게시간-VLOOKUP(A2543,지정휴게시간,2,FALSE),K2543-J2543-휴게시간))</f>
        <v/>
      </c>
      <c r="M2543" s="142" t="str">
        <f>IFERROR(VLOOKUP(Text(A2543,"m월 d일"),양력휴일,2,FALSE),IFERROR(VLOOKUP(Text(B2543,"m월 d일"),음력휴일,2,FALSE),IFERROR(VLOOKUP(A2543,양력지정휴일,2,FALSE), IFERROR(VLOOKUP(B2543,음력지정휴일,2,FALSE), ""))))</f>
        <v/>
      </c>
      <c r="N2543" s="128"/>
      <c r="O2543" s="128" t="str">
        <f>IFERROR(VLOOKUP(N2543,연차지정일수,2,FALSE),"")</f>
        <v/>
      </c>
      <c r="P2543" s="143"/>
      <c r="Q2543" s="2"/>
    </row>
    <row r="2544">
      <c r="A2544" s="129">
        <v>46739.0</v>
      </c>
      <c r="B2544" s="129">
        <v>46712.0</v>
      </c>
      <c r="C2544" s="128">
        <v>2027.0</v>
      </c>
      <c r="D2544" s="128">
        <v>12.0</v>
      </c>
      <c r="E2544" s="128">
        <v>2.0</v>
      </c>
      <c r="F2544" s="128">
        <v>2027.0</v>
      </c>
      <c r="G2544" s="128">
        <v>12.0</v>
      </c>
      <c r="H2544" s="128">
        <v>18.0</v>
      </c>
      <c r="I2544" s="128" t="s">
        <v>159</v>
      </c>
      <c r="J2544" s="99"/>
      <c r="K2544" s="99"/>
      <c r="L2544" s="141" t="str">
        <f>IF(J2544-K2544=0,,IFERROR(K2544-J2544-휴게시간-VLOOKUP(A2544,지정휴게시간,2,FALSE),K2544-J2544-휴게시간))</f>
        <v/>
      </c>
      <c r="M2544" s="142" t="str">
        <f>IFERROR(VLOOKUP(Text(A2544,"m월 d일"),양력휴일,2,FALSE),IFERROR(VLOOKUP(Text(B2544,"m월 d일"),음력휴일,2,FALSE),IFERROR(VLOOKUP(A2544,양력지정휴일,2,FALSE), IFERROR(VLOOKUP(B2544,음력지정휴일,2,FALSE), ""))))</f>
        <v/>
      </c>
      <c r="N2544" s="128"/>
      <c r="O2544" s="128" t="str">
        <f>IFERROR(VLOOKUP(N2544,연차지정일수,2,FALSE),"")</f>
        <v/>
      </c>
      <c r="P2544" s="143"/>
      <c r="Q2544" s="2"/>
    </row>
    <row r="2545">
      <c r="A2545" s="129">
        <v>46740.0</v>
      </c>
      <c r="B2545" s="129">
        <v>46713.0</v>
      </c>
      <c r="C2545" s="128">
        <v>2027.0</v>
      </c>
      <c r="D2545" s="128">
        <v>12.0</v>
      </c>
      <c r="E2545" s="128">
        <v>2.0</v>
      </c>
      <c r="F2545" s="128">
        <v>2027.0</v>
      </c>
      <c r="G2545" s="128">
        <v>12.0</v>
      </c>
      <c r="H2545" s="128">
        <v>19.0</v>
      </c>
      <c r="I2545" s="128" t="s">
        <v>156</v>
      </c>
      <c r="J2545" s="99"/>
      <c r="K2545" s="99"/>
      <c r="L2545" s="141" t="str">
        <f>IF(J2545-K2545=0,,IFERROR(K2545-J2545-휴게시간-VLOOKUP(A2545,지정휴게시간,2,FALSE),K2545-J2545-휴게시간))</f>
        <v/>
      </c>
      <c r="M2545" s="142" t="str">
        <f>IFERROR(VLOOKUP(Text(A2545,"m월 d일"),양력휴일,2,FALSE),IFERROR(VLOOKUP(Text(B2545,"m월 d일"),음력휴일,2,FALSE),IFERROR(VLOOKUP(A2545,양력지정휴일,2,FALSE), IFERROR(VLOOKUP(B2545,음력지정휴일,2,FALSE), ""))))</f>
        <v/>
      </c>
      <c r="N2545" s="128"/>
      <c r="O2545" s="128" t="str">
        <f>IFERROR(VLOOKUP(N2545,연차지정일수,2,FALSE),"")</f>
        <v/>
      </c>
      <c r="P2545" s="143"/>
      <c r="Q2545" s="2"/>
    </row>
    <row r="2546">
      <c r="A2546" s="129">
        <v>46741.0</v>
      </c>
      <c r="B2546" s="129">
        <v>46714.0</v>
      </c>
      <c r="C2546" s="128">
        <v>2027.0</v>
      </c>
      <c r="D2546" s="128">
        <v>12.0</v>
      </c>
      <c r="E2546" s="128">
        <v>3.0</v>
      </c>
      <c r="F2546" s="128">
        <v>2027.0</v>
      </c>
      <c r="G2546" s="128">
        <v>12.0</v>
      </c>
      <c r="H2546" s="128">
        <v>20.0</v>
      </c>
      <c r="I2546" s="128" t="s">
        <v>83</v>
      </c>
      <c r="J2546" s="99"/>
      <c r="K2546" s="99"/>
      <c r="L2546" s="141" t="str">
        <f>IF(J2546-K2546=0,,IFERROR(K2546-J2546-휴게시간-VLOOKUP(A2546,지정휴게시간,2,FALSE),K2546-J2546-휴게시간))</f>
        <v/>
      </c>
      <c r="M2546" s="142" t="str">
        <f>IFERROR(VLOOKUP(Text(A2546,"m월 d일"),양력휴일,2,FALSE),IFERROR(VLOOKUP(Text(B2546,"m월 d일"),음력휴일,2,FALSE),IFERROR(VLOOKUP(A2546,양력지정휴일,2,FALSE), IFERROR(VLOOKUP(B2546,음력지정휴일,2,FALSE), ""))))</f>
        <v/>
      </c>
      <c r="N2546" s="128"/>
      <c r="O2546" s="128" t="str">
        <f>IFERROR(VLOOKUP(N2546,연차지정일수,2,FALSE),"")</f>
        <v/>
      </c>
      <c r="P2546" s="143"/>
      <c r="Q2546" s="2"/>
    </row>
    <row r="2547">
      <c r="A2547" s="129">
        <v>46742.0</v>
      </c>
      <c r="B2547" s="129">
        <v>46715.0</v>
      </c>
      <c r="C2547" s="128">
        <v>2027.0</v>
      </c>
      <c r="D2547" s="128">
        <v>12.0</v>
      </c>
      <c r="E2547" s="128">
        <v>3.0</v>
      </c>
      <c r="F2547" s="128">
        <v>2027.0</v>
      </c>
      <c r="G2547" s="128">
        <v>12.0</v>
      </c>
      <c r="H2547" s="128">
        <v>21.0</v>
      </c>
      <c r="I2547" s="128" t="s">
        <v>160</v>
      </c>
      <c r="J2547" s="99"/>
      <c r="K2547" s="99"/>
      <c r="L2547" s="141" t="str">
        <f>IF(J2547-K2547=0,,IFERROR(K2547-J2547-휴게시간-VLOOKUP(A2547,지정휴게시간,2,FALSE),K2547-J2547-휴게시간))</f>
        <v/>
      </c>
      <c r="M2547" s="142" t="str">
        <f>IFERROR(VLOOKUP(Text(A2547,"m월 d일"),양력휴일,2,FALSE),IFERROR(VLOOKUP(Text(B2547,"m월 d일"),음력휴일,2,FALSE),IFERROR(VLOOKUP(A2547,양력지정휴일,2,FALSE), IFERROR(VLOOKUP(B2547,음력지정휴일,2,FALSE), ""))))</f>
        <v/>
      </c>
      <c r="N2547" s="128"/>
      <c r="O2547" s="128" t="str">
        <f>IFERROR(VLOOKUP(N2547,연차지정일수,2,FALSE),"")</f>
        <v/>
      </c>
      <c r="P2547" s="143"/>
      <c r="Q2547" s="2"/>
    </row>
    <row r="2548">
      <c r="A2548" s="129">
        <v>46743.0</v>
      </c>
      <c r="B2548" s="129">
        <v>46716.0</v>
      </c>
      <c r="C2548" s="128">
        <v>2027.0</v>
      </c>
      <c r="D2548" s="128">
        <v>12.0</v>
      </c>
      <c r="E2548" s="128">
        <v>3.0</v>
      </c>
      <c r="F2548" s="128">
        <v>2027.0</v>
      </c>
      <c r="G2548" s="128">
        <v>12.0</v>
      </c>
      <c r="H2548" s="128">
        <v>22.0</v>
      </c>
      <c r="I2548" s="128" t="s">
        <v>161</v>
      </c>
      <c r="J2548" s="99"/>
      <c r="K2548" s="99"/>
      <c r="L2548" s="141" t="str">
        <f>IF(J2548-K2548=0,,IFERROR(K2548-J2548-휴게시간-VLOOKUP(A2548,지정휴게시간,2,FALSE),K2548-J2548-휴게시간))</f>
        <v/>
      </c>
      <c r="M2548" s="142" t="str">
        <f>IFERROR(VLOOKUP(Text(A2548,"m월 d일"),양력휴일,2,FALSE),IFERROR(VLOOKUP(Text(B2548,"m월 d일"),음력휴일,2,FALSE),IFERROR(VLOOKUP(A2548,양력지정휴일,2,FALSE), IFERROR(VLOOKUP(B2548,음력지정휴일,2,FALSE), ""))))</f>
        <v/>
      </c>
      <c r="N2548" s="128"/>
      <c r="O2548" s="128" t="str">
        <f>IFERROR(VLOOKUP(N2548,연차지정일수,2,FALSE),"")</f>
        <v/>
      </c>
      <c r="P2548" s="143"/>
      <c r="Q2548" s="2"/>
    </row>
    <row r="2549">
      <c r="A2549" s="129">
        <v>46744.0</v>
      </c>
      <c r="B2549" s="129">
        <v>46717.0</v>
      </c>
      <c r="C2549" s="128">
        <v>2027.0</v>
      </c>
      <c r="D2549" s="128">
        <v>12.0</v>
      </c>
      <c r="E2549" s="128">
        <v>3.0</v>
      </c>
      <c r="F2549" s="128">
        <v>2027.0</v>
      </c>
      <c r="G2549" s="128">
        <v>12.0</v>
      </c>
      <c r="H2549" s="128">
        <v>23.0</v>
      </c>
      <c r="I2549" s="128" t="s">
        <v>162</v>
      </c>
      <c r="J2549" s="99"/>
      <c r="K2549" s="99"/>
      <c r="L2549" s="141" t="str">
        <f>IF(J2549-K2549=0,,IFERROR(K2549-J2549-휴게시간-VLOOKUP(A2549,지정휴게시간,2,FALSE),K2549-J2549-휴게시간))</f>
        <v/>
      </c>
      <c r="M2549" s="142" t="str">
        <f>IFERROR(VLOOKUP(Text(A2549,"m월 d일"),양력휴일,2,FALSE),IFERROR(VLOOKUP(Text(B2549,"m월 d일"),음력휴일,2,FALSE),IFERROR(VLOOKUP(A2549,양력지정휴일,2,FALSE), IFERROR(VLOOKUP(B2549,음력지정휴일,2,FALSE), ""))))</f>
        <v/>
      </c>
      <c r="N2549" s="128"/>
      <c r="O2549" s="128" t="str">
        <f>IFERROR(VLOOKUP(N2549,연차지정일수,2,FALSE),"")</f>
        <v/>
      </c>
      <c r="P2549" s="143"/>
      <c r="Q2549" s="2"/>
    </row>
    <row r="2550">
      <c r="A2550" s="129">
        <v>46745.0</v>
      </c>
      <c r="B2550" s="129">
        <v>46718.0</v>
      </c>
      <c r="C2550" s="128">
        <v>2027.0</v>
      </c>
      <c r="D2550" s="128">
        <v>12.0</v>
      </c>
      <c r="E2550" s="128">
        <v>3.0</v>
      </c>
      <c r="F2550" s="128">
        <v>2027.0</v>
      </c>
      <c r="G2550" s="128">
        <v>12.0</v>
      </c>
      <c r="H2550" s="128">
        <v>24.0</v>
      </c>
      <c r="I2550" s="128" t="s">
        <v>158</v>
      </c>
      <c r="J2550" s="99"/>
      <c r="K2550" s="99"/>
      <c r="L2550" s="141" t="str">
        <f>IF(J2550-K2550=0,,IFERROR(K2550-J2550-휴게시간-VLOOKUP(A2550,지정휴게시간,2,FALSE),K2550-J2550-휴게시간))</f>
        <v/>
      </c>
      <c r="M2550" s="142" t="str">
        <f>IFERROR(VLOOKUP(Text(A2550,"m월 d일"),양력휴일,2,FALSE),IFERROR(VLOOKUP(Text(B2550,"m월 d일"),음력휴일,2,FALSE),IFERROR(VLOOKUP(A2550,양력지정휴일,2,FALSE), IFERROR(VLOOKUP(B2550,음력지정휴일,2,FALSE), ""))))</f>
        <v/>
      </c>
      <c r="N2550" s="128"/>
      <c r="O2550" s="128" t="str">
        <f>IFERROR(VLOOKUP(N2550,연차지정일수,2,FALSE),"")</f>
        <v/>
      </c>
      <c r="P2550" s="143"/>
      <c r="Q2550" s="2"/>
    </row>
    <row r="2551">
      <c r="A2551" s="129">
        <v>46746.0</v>
      </c>
      <c r="B2551" s="129">
        <v>46719.0</v>
      </c>
      <c r="C2551" s="128">
        <v>2027.0</v>
      </c>
      <c r="D2551" s="128">
        <v>12.0</v>
      </c>
      <c r="E2551" s="128">
        <v>3.0</v>
      </c>
      <c r="F2551" s="128">
        <v>2027.0</v>
      </c>
      <c r="G2551" s="128">
        <v>12.0</v>
      </c>
      <c r="H2551" s="128">
        <v>25.0</v>
      </c>
      <c r="I2551" s="128" t="s">
        <v>159</v>
      </c>
      <c r="J2551" s="99"/>
      <c r="K2551" s="99"/>
      <c r="L2551" s="141" t="str">
        <f>IF(J2551-K2551=0,,IFERROR(K2551-J2551-휴게시간-VLOOKUP(A2551,지정휴게시간,2,FALSE),K2551-J2551-휴게시간))</f>
        <v/>
      </c>
      <c r="M2551" s="142" t="str">
        <f>IFERROR(VLOOKUP(Text(A2551,"m월 d일"),양력휴일,2,FALSE),IFERROR(VLOOKUP(Text(B2551,"m월 d일"),음력휴일,2,FALSE),IFERROR(VLOOKUP(A2551,양력지정휴일,2,FALSE), IFERROR(VLOOKUP(B2551,음력지정휴일,2,FALSE), ""))))</f>
        <v>기독탄신일</v>
      </c>
      <c r="N2551" s="128"/>
      <c r="O2551" s="128" t="str">
        <f>IFERROR(VLOOKUP(N2551,연차지정일수,2,FALSE),"")</f>
        <v/>
      </c>
      <c r="P2551" s="143"/>
      <c r="Q2551" s="2"/>
    </row>
    <row r="2552">
      <c r="A2552" s="129">
        <v>46747.0</v>
      </c>
      <c r="B2552" s="129">
        <v>46720.0</v>
      </c>
      <c r="C2552" s="128">
        <v>2027.0</v>
      </c>
      <c r="D2552" s="128">
        <v>12.0</v>
      </c>
      <c r="E2552" s="128">
        <v>3.0</v>
      </c>
      <c r="F2552" s="128">
        <v>2027.0</v>
      </c>
      <c r="G2552" s="128">
        <v>12.0</v>
      </c>
      <c r="H2552" s="128">
        <v>26.0</v>
      </c>
      <c r="I2552" s="128" t="s">
        <v>156</v>
      </c>
      <c r="J2552" s="99"/>
      <c r="K2552" s="99"/>
      <c r="L2552" s="141" t="str">
        <f>IF(J2552-K2552=0,,IFERROR(K2552-J2552-휴게시간-VLOOKUP(A2552,지정휴게시간,2,FALSE),K2552-J2552-휴게시간))</f>
        <v/>
      </c>
      <c r="M2552" s="142" t="str">
        <f>IFERROR(VLOOKUP(Text(A2552,"m월 d일"),양력휴일,2,FALSE),IFERROR(VLOOKUP(Text(B2552,"m월 d일"),음력휴일,2,FALSE),IFERROR(VLOOKUP(A2552,양력지정휴일,2,FALSE), IFERROR(VLOOKUP(B2552,음력지정휴일,2,FALSE), ""))))</f>
        <v/>
      </c>
      <c r="N2552" s="128"/>
      <c r="O2552" s="128" t="str">
        <f>IFERROR(VLOOKUP(N2552,연차지정일수,2,FALSE),"")</f>
        <v/>
      </c>
      <c r="P2552" s="143"/>
      <c r="Q2552" s="2"/>
    </row>
    <row r="2553">
      <c r="A2553" s="129">
        <v>46748.0</v>
      </c>
      <c r="B2553" s="129">
        <v>46721.0</v>
      </c>
      <c r="C2553" s="128">
        <v>2027.0</v>
      </c>
      <c r="D2553" s="128">
        <v>12.0</v>
      </c>
      <c r="E2553" s="128">
        <v>4.0</v>
      </c>
      <c r="F2553" s="128">
        <v>2027.0</v>
      </c>
      <c r="G2553" s="128">
        <v>12.0</v>
      </c>
      <c r="H2553" s="128">
        <v>27.0</v>
      </c>
      <c r="I2553" s="128" t="s">
        <v>83</v>
      </c>
      <c r="J2553" s="99"/>
      <c r="K2553" s="99"/>
      <c r="L2553" s="141" t="str">
        <f>IF(J2553-K2553=0,,IFERROR(K2553-J2553-휴게시간-VLOOKUP(A2553,지정휴게시간,2,FALSE),K2553-J2553-휴게시간))</f>
        <v/>
      </c>
      <c r="M2553" s="142" t="str">
        <f>IFERROR(VLOOKUP(Text(A2553,"m월 d일"),양력휴일,2,FALSE),IFERROR(VLOOKUP(Text(B2553,"m월 d일"),음력휴일,2,FALSE),IFERROR(VLOOKUP(A2553,양력지정휴일,2,FALSE), IFERROR(VLOOKUP(B2553,음력지정휴일,2,FALSE), ""))))</f>
        <v/>
      </c>
      <c r="N2553" s="128"/>
      <c r="O2553" s="128" t="str">
        <f>IFERROR(VLOOKUP(N2553,연차지정일수,2,FALSE),"")</f>
        <v/>
      </c>
      <c r="P2553" s="143"/>
      <c r="Q2553" s="2"/>
    </row>
    <row r="2554">
      <c r="A2554" s="129">
        <v>46749.0</v>
      </c>
      <c r="B2554" s="129">
        <v>46722.0</v>
      </c>
      <c r="C2554" s="128">
        <v>2027.0</v>
      </c>
      <c r="D2554" s="128">
        <v>12.0</v>
      </c>
      <c r="E2554" s="128">
        <v>4.0</v>
      </c>
      <c r="F2554" s="128">
        <v>2027.0</v>
      </c>
      <c r="G2554" s="128">
        <v>12.0</v>
      </c>
      <c r="H2554" s="128">
        <v>28.0</v>
      </c>
      <c r="I2554" s="128" t="s">
        <v>160</v>
      </c>
      <c r="J2554" s="99"/>
      <c r="K2554" s="99"/>
      <c r="L2554" s="141" t="str">
        <f>IF(J2554-K2554=0,,IFERROR(K2554-J2554-휴게시간-VLOOKUP(A2554,지정휴게시간,2,FALSE),K2554-J2554-휴게시간))</f>
        <v/>
      </c>
      <c r="M2554" s="142" t="str">
        <f>IFERROR(VLOOKUP(Text(A2554,"m월 d일"),양력휴일,2,FALSE),IFERROR(VLOOKUP(Text(B2554,"m월 d일"),음력휴일,2,FALSE),IFERROR(VLOOKUP(A2554,양력지정휴일,2,FALSE), IFERROR(VLOOKUP(B2554,음력지정휴일,2,FALSE), ""))))</f>
        <v/>
      </c>
      <c r="N2554" s="128"/>
      <c r="O2554" s="128" t="str">
        <f>IFERROR(VLOOKUP(N2554,연차지정일수,2,FALSE),"")</f>
        <v/>
      </c>
      <c r="P2554" s="143"/>
      <c r="Q2554" s="2"/>
    </row>
    <row r="2555">
      <c r="A2555" s="129">
        <v>46750.0</v>
      </c>
      <c r="B2555" s="129">
        <v>46723.0</v>
      </c>
      <c r="C2555" s="128">
        <v>2027.0</v>
      </c>
      <c r="D2555" s="128">
        <v>12.0</v>
      </c>
      <c r="E2555" s="128">
        <v>4.0</v>
      </c>
      <c r="F2555" s="128">
        <v>2027.0</v>
      </c>
      <c r="G2555" s="128">
        <v>12.0</v>
      </c>
      <c r="H2555" s="128">
        <v>29.0</v>
      </c>
      <c r="I2555" s="128" t="s">
        <v>161</v>
      </c>
      <c r="J2555" s="99"/>
      <c r="K2555" s="99"/>
      <c r="L2555" s="141" t="str">
        <f>IF(J2555-K2555=0,,IFERROR(K2555-J2555-휴게시간-VLOOKUP(A2555,지정휴게시간,2,FALSE),K2555-J2555-휴게시간))</f>
        <v/>
      </c>
      <c r="M2555" s="142" t="str">
        <f>IFERROR(VLOOKUP(Text(A2555,"m월 d일"),양력휴일,2,FALSE),IFERROR(VLOOKUP(Text(B2555,"m월 d일"),음력휴일,2,FALSE),IFERROR(VLOOKUP(A2555,양력지정휴일,2,FALSE), IFERROR(VLOOKUP(B2555,음력지정휴일,2,FALSE), ""))))</f>
        <v/>
      </c>
      <c r="N2555" s="128"/>
      <c r="O2555" s="128" t="str">
        <f>IFERROR(VLOOKUP(N2555,연차지정일수,2,FALSE),"")</f>
        <v/>
      </c>
      <c r="P2555" s="143"/>
      <c r="Q2555" s="2"/>
    </row>
    <row r="2556">
      <c r="A2556" s="129">
        <v>46751.0</v>
      </c>
      <c r="B2556" s="129">
        <v>46724.0</v>
      </c>
      <c r="C2556" s="128">
        <v>2027.0</v>
      </c>
      <c r="D2556" s="128">
        <v>12.0</v>
      </c>
      <c r="E2556" s="128">
        <v>4.0</v>
      </c>
      <c r="F2556" s="128">
        <v>2027.0</v>
      </c>
      <c r="G2556" s="128">
        <v>12.0</v>
      </c>
      <c r="H2556" s="128">
        <v>30.0</v>
      </c>
      <c r="I2556" s="128" t="s">
        <v>162</v>
      </c>
      <c r="J2556" s="99"/>
      <c r="K2556" s="99"/>
      <c r="L2556" s="141" t="str">
        <f>IF(J2556-K2556=0,,IFERROR(K2556-J2556-휴게시간-VLOOKUP(A2556,지정휴게시간,2,FALSE),K2556-J2556-휴게시간))</f>
        <v/>
      </c>
      <c r="M2556" s="142" t="str">
        <f>IFERROR(VLOOKUP(Text(A2556,"m월 d일"),양력휴일,2,FALSE),IFERROR(VLOOKUP(Text(B2556,"m월 d일"),음력휴일,2,FALSE),IFERROR(VLOOKUP(A2556,양력지정휴일,2,FALSE), IFERROR(VLOOKUP(B2556,음력지정휴일,2,FALSE), ""))))</f>
        <v/>
      </c>
      <c r="N2556" s="128"/>
      <c r="O2556" s="128" t="str">
        <f>IFERROR(VLOOKUP(N2556,연차지정일수,2,FALSE),"")</f>
        <v/>
      </c>
      <c r="P2556" s="143"/>
      <c r="Q2556" s="2"/>
    </row>
    <row r="2557">
      <c r="A2557" s="129">
        <v>46752.0</v>
      </c>
      <c r="B2557" s="129">
        <v>46725.0</v>
      </c>
      <c r="C2557" s="128">
        <v>2027.0</v>
      </c>
      <c r="D2557" s="128">
        <v>12.0</v>
      </c>
      <c r="E2557" s="128">
        <v>4.0</v>
      </c>
      <c r="F2557" s="128">
        <v>2027.0</v>
      </c>
      <c r="G2557" s="128">
        <v>12.0</v>
      </c>
      <c r="H2557" s="128">
        <v>31.0</v>
      </c>
      <c r="I2557" s="128" t="s">
        <v>158</v>
      </c>
      <c r="J2557" s="99"/>
      <c r="K2557" s="99"/>
      <c r="L2557" s="141" t="str">
        <f>IF(J2557-K2557=0,,IFERROR(K2557-J2557-휴게시간-VLOOKUP(A2557,지정휴게시간,2,FALSE),K2557-J2557-휴게시간))</f>
        <v/>
      </c>
      <c r="M2557" s="142" t="str">
        <f>IFERROR(VLOOKUP(Text(A2557,"m월 d일"),양력휴일,2,FALSE),IFERROR(VLOOKUP(Text(B2557,"m월 d일"),음력휴일,2,FALSE),IFERROR(VLOOKUP(A2557,양력지정휴일,2,FALSE), IFERROR(VLOOKUP(B2557,음력지정휴일,2,FALSE), ""))))</f>
        <v/>
      </c>
      <c r="N2557" s="128"/>
      <c r="O2557" s="128" t="str">
        <f>IFERROR(VLOOKUP(N2557,연차지정일수,2,FALSE),"")</f>
        <v/>
      </c>
      <c r="P2557" s="143"/>
      <c r="Q2557" s="2"/>
    </row>
    <row r="2558">
      <c r="A2558" s="129">
        <v>46753.0</v>
      </c>
      <c r="B2558" s="129">
        <v>46726.0</v>
      </c>
      <c r="C2558" s="128">
        <v>2027.0</v>
      </c>
      <c r="D2558" s="128">
        <v>12.0</v>
      </c>
      <c r="E2558" s="128">
        <v>4.0</v>
      </c>
      <c r="F2558" s="128">
        <v>2028.0</v>
      </c>
      <c r="G2558" s="128">
        <v>1.0</v>
      </c>
      <c r="H2558" s="128">
        <v>1.0</v>
      </c>
      <c r="I2558" s="128" t="s">
        <v>159</v>
      </c>
      <c r="J2558" s="99"/>
      <c r="K2558" s="99"/>
      <c r="L2558" s="141" t="str">
        <f>IF(J2558-K2558=0,,IFERROR(K2558-J2558-휴게시간-VLOOKUP(A2558,지정휴게시간,2,FALSE),K2558-J2558-휴게시간))</f>
        <v/>
      </c>
      <c r="M2558" s="142" t="str">
        <f>IFERROR(VLOOKUP(Text(A2558,"m월 d일"),양력휴일,2,FALSE),IFERROR(VLOOKUP(Text(B2558,"m월 d일"),음력휴일,2,FALSE),IFERROR(VLOOKUP(A2558,양력지정휴일,2,FALSE), IFERROR(VLOOKUP(B2558,음력지정휴일,2,FALSE), ""))))</f>
        <v>신정</v>
      </c>
      <c r="N2558" s="128"/>
      <c r="O2558" s="128" t="str">
        <f>IFERROR(VLOOKUP(N2558,연차지정일수,2,FALSE),"")</f>
        <v/>
      </c>
      <c r="P2558" s="143"/>
      <c r="Q2558" s="2"/>
    </row>
    <row r="2559">
      <c r="A2559" s="129">
        <v>46754.0</v>
      </c>
      <c r="B2559" s="129">
        <v>46727.0</v>
      </c>
      <c r="C2559" s="128">
        <v>2027.0</v>
      </c>
      <c r="D2559" s="128">
        <v>12.0</v>
      </c>
      <c r="E2559" s="128">
        <v>4.0</v>
      </c>
      <c r="F2559" s="128">
        <v>2028.0</v>
      </c>
      <c r="G2559" s="128">
        <v>1.0</v>
      </c>
      <c r="H2559" s="128">
        <v>2.0</v>
      </c>
      <c r="I2559" s="128" t="s">
        <v>156</v>
      </c>
      <c r="J2559" s="99"/>
      <c r="K2559" s="99"/>
      <c r="L2559" s="141" t="str">
        <f>IF(J2559-K2559=0,,IFERROR(K2559-J2559-휴게시간-VLOOKUP(A2559,지정휴게시간,2,FALSE),K2559-J2559-휴게시간))</f>
        <v/>
      </c>
      <c r="M2559" s="142" t="str">
        <f>IFERROR(VLOOKUP(Text(A2559,"m월 d일"),양력휴일,2,FALSE),IFERROR(VLOOKUP(Text(B2559,"m월 d일"),음력휴일,2,FALSE),IFERROR(VLOOKUP(A2559,양력지정휴일,2,FALSE), IFERROR(VLOOKUP(B2559,음력지정휴일,2,FALSE), ""))))</f>
        <v/>
      </c>
      <c r="N2559" s="128"/>
      <c r="O2559" s="128" t="str">
        <f>IFERROR(VLOOKUP(N2559,연차지정일수,2,FALSE),"")</f>
        <v/>
      </c>
      <c r="P2559" s="143"/>
      <c r="Q2559" s="2"/>
    </row>
    <row r="2560">
      <c r="A2560" s="129">
        <v>46755.0</v>
      </c>
      <c r="B2560" s="129">
        <v>46728.0</v>
      </c>
      <c r="C2560" s="128">
        <v>2028.0</v>
      </c>
      <c r="D2560" s="128">
        <v>1.0</v>
      </c>
      <c r="E2560" s="128">
        <v>1.0</v>
      </c>
      <c r="F2560" s="128">
        <v>2028.0</v>
      </c>
      <c r="G2560" s="128">
        <v>1.0</v>
      </c>
      <c r="H2560" s="128">
        <v>3.0</v>
      </c>
      <c r="I2560" s="128" t="s">
        <v>83</v>
      </c>
      <c r="J2560" s="99"/>
      <c r="K2560" s="99"/>
      <c r="L2560" s="141" t="str">
        <f>IF(J2560-K2560=0,,IFERROR(K2560-J2560-휴게시간-VLOOKUP(A2560,지정휴게시간,2,FALSE),K2560-J2560-휴게시간))</f>
        <v/>
      </c>
      <c r="M2560" s="142" t="str">
        <f>IFERROR(VLOOKUP(Text(A2560,"m월 d일"),양력휴일,2,FALSE),IFERROR(VLOOKUP(Text(B2560,"m월 d일"),음력휴일,2,FALSE),IFERROR(VLOOKUP(A2560,양력지정휴일,2,FALSE), IFERROR(VLOOKUP(B2560,음력지정휴일,2,FALSE), ""))))</f>
        <v/>
      </c>
      <c r="N2560" s="128"/>
      <c r="O2560" s="128" t="str">
        <f>IFERROR(VLOOKUP(N2560,연차지정일수,2,FALSE),"")</f>
        <v/>
      </c>
      <c r="P2560" s="143"/>
      <c r="Q2560" s="2"/>
    </row>
    <row r="2561">
      <c r="A2561" s="129">
        <v>46756.0</v>
      </c>
      <c r="B2561" s="129">
        <v>46729.0</v>
      </c>
      <c r="C2561" s="128">
        <v>2028.0</v>
      </c>
      <c r="D2561" s="128">
        <v>1.0</v>
      </c>
      <c r="E2561" s="128">
        <v>1.0</v>
      </c>
      <c r="F2561" s="128">
        <v>2028.0</v>
      </c>
      <c r="G2561" s="128">
        <v>1.0</v>
      </c>
      <c r="H2561" s="128">
        <v>4.0</v>
      </c>
      <c r="I2561" s="128" t="s">
        <v>160</v>
      </c>
      <c r="J2561" s="99"/>
      <c r="K2561" s="99"/>
      <c r="L2561" s="141" t="str">
        <f>IF(J2561-K2561=0,,IFERROR(K2561-J2561-휴게시간-VLOOKUP(A2561,지정휴게시간,2,FALSE),K2561-J2561-휴게시간))</f>
        <v/>
      </c>
      <c r="M2561" s="142" t="str">
        <f>IFERROR(VLOOKUP(Text(A2561,"m월 d일"),양력휴일,2,FALSE),IFERROR(VLOOKUP(Text(B2561,"m월 d일"),음력휴일,2,FALSE),IFERROR(VLOOKUP(A2561,양력지정휴일,2,FALSE), IFERROR(VLOOKUP(B2561,음력지정휴일,2,FALSE), ""))))</f>
        <v/>
      </c>
      <c r="N2561" s="128"/>
      <c r="O2561" s="128" t="str">
        <f>IFERROR(VLOOKUP(N2561,연차지정일수,2,FALSE),"")</f>
        <v/>
      </c>
      <c r="P2561" s="143"/>
      <c r="Q2561" s="2"/>
    </row>
    <row r="2562">
      <c r="A2562" s="129">
        <v>46757.0</v>
      </c>
      <c r="B2562" s="129">
        <v>46730.0</v>
      </c>
      <c r="C2562" s="128">
        <v>2028.0</v>
      </c>
      <c r="D2562" s="128">
        <v>1.0</v>
      </c>
      <c r="E2562" s="128">
        <v>1.0</v>
      </c>
      <c r="F2562" s="128">
        <v>2028.0</v>
      </c>
      <c r="G2562" s="128">
        <v>1.0</v>
      </c>
      <c r="H2562" s="128">
        <v>5.0</v>
      </c>
      <c r="I2562" s="128" t="s">
        <v>161</v>
      </c>
      <c r="J2562" s="99"/>
      <c r="K2562" s="99"/>
      <c r="L2562" s="141" t="str">
        <f>IF(J2562-K2562=0,,IFERROR(K2562-J2562-휴게시간-VLOOKUP(A2562,지정휴게시간,2,FALSE),K2562-J2562-휴게시간))</f>
        <v/>
      </c>
      <c r="M2562" s="142" t="str">
        <f>IFERROR(VLOOKUP(Text(A2562,"m월 d일"),양력휴일,2,FALSE),IFERROR(VLOOKUP(Text(B2562,"m월 d일"),음력휴일,2,FALSE),IFERROR(VLOOKUP(A2562,양력지정휴일,2,FALSE), IFERROR(VLOOKUP(B2562,음력지정휴일,2,FALSE), ""))))</f>
        <v/>
      </c>
      <c r="N2562" s="128"/>
      <c r="O2562" s="128" t="str">
        <f>IFERROR(VLOOKUP(N2562,연차지정일수,2,FALSE),"")</f>
        <v/>
      </c>
      <c r="P2562" s="143"/>
      <c r="Q2562" s="2"/>
    </row>
    <row r="2563">
      <c r="A2563" s="129">
        <v>46758.0</v>
      </c>
      <c r="B2563" s="129">
        <v>46731.0</v>
      </c>
      <c r="C2563" s="128">
        <v>2028.0</v>
      </c>
      <c r="D2563" s="128">
        <v>1.0</v>
      </c>
      <c r="E2563" s="128">
        <v>1.0</v>
      </c>
      <c r="F2563" s="128">
        <v>2028.0</v>
      </c>
      <c r="G2563" s="128">
        <v>1.0</v>
      </c>
      <c r="H2563" s="128">
        <v>6.0</v>
      </c>
      <c r="I2563" s="128" t="s">
        <v>162</v>
      </c>
      <c r="J2563" s="99"/>
      <c r="K2563" s="99"/>
      <c r="L2563" s="141" t="str">
        <f>IF(J2563-K2563=0,,IFERROR(K2563-J2563-휴게시간-VLOOKUP(A2563,지정휴게시간,2,FALSE),K2563-J2563-휴게시간))</f>
        <v/>
      </c>
      <c r="M2563" s="142" t="str">
        <f>IFERROR(VLOOKUP(Text(A2563,"m월 d일"),양력휴일,2,FALSE),IFERROR(VLOOKUP(Text(B2563,"m월 d일"),음력휴일,2,FALSE),IFERROR(VLOOKUP(A2563,양력지정휴일,2,FALSE), IFERROR(VLOOKUP(B2563,음력지정휴일,2,FALSE), ""))))</f>
        <v/>
      </c>
      <c r="N2563" s="128"/>
      <c r="O2563" s="128" t="str">
        <f>IFERROR(VLOOKUP(N2563,연차지정일수,2,FALSE),"")</f>
        <v/>
      </c>
      <c r="P2563" s="143"/>
      <c r="Q2563" s="2"/>
    </row>
    <row r="2564">
      <c r="A2564" s="129">
        <v>46759.0</v>
      </c>
      <c r="B2564" s="129">
        <v>46732.0</v>
      </c>
      <c r="C2564" s="128">
        <v>2028.0</v>
      </c>
      <c r="D2564" s="128">
        <v>1.0</v>
      </c>
      <c r="E2564" s="128">
        <v>1.0</v>
      </c>
      <c r="F2564" s="128">
        <v>2028.0</v>
      </c>
      <c r="G2564" s="128">
        <v>1.0</v>
      </c>
      <c r="H2564" s="128">
        <v>7.0</v>
      </c>
      <c r="I2564" s="128" t="s">
        <v>158</v>
      </c>
      <c r="J2564" s="99"/>
      <c r="K2564" s="99"/>
      <c r="L2564" s="141" t="str">
        <f>IF(J2564-K2564=0,,IFERROR(K2564-J2564-휴게시간-VLOOKUP(A2564,지정휴게시간,2,FALSE),K2564-J2564-휴게시간))</f>
        <v/>
      </c>
      <c r="M2564" s="142" t="str">
        <f>IFERROR(VLOOKUP(Text(A2564,"m월 d일"),양력휴일,2,FALSE),IFERROR(VLOOKUP(Text(B2564,"m월 d일"),음력휴일,2,FALSE),IFERROR(VLOOKUP(A2564,양력지정휴일,2,FALSE), IFERROR(VLOOKUP(B2564,음력지정휴일,2,FALSE), ""))))</f>
        <v/>
      </c>
      <c r="N2564" s="128"/>
      <c r="O2564" s="128" t="str">
        <f>IFERROR(VLOOKUP(N2564,연차지정일수,2,FALSE),"")</f>
        <v/>
      </c>
      <c r="P2564" s="143"/>
      <c r="Q2564" s="2"/>
    </row>
    <row r="2565">
      <c r="A2565" s="129">
        <v>46760.0</v>
      </c>
      <c r="B2565" s="129">
        <v>46733.0</v>
      </c>
      <c r="C2565" s="128">
        <v>2028.0</v>
      </c>
      <c r="D2565" s="128">
        <v>1.0</v>
      </c>
      <c r="E2565" s="128">
        <v>1.0</v>
      </c>
      <c r="F2565" s="128">
        <v>2028.0</v>
      </c>
      <c r="G2565" s="128">
        <v>1.0</v>
      </c>
      <c r="H2565" s="128">
        <v>8.0</v>
      </c>
      <c r="I2565" s="128" t="s">
        <v>159</v>
      </c>
      <c r="J2565" s="99"/>
      <c r="K2565" s="99"/>
      <c r="L2565" s="141" t="str">
        <f>IF(J2565-K2565=0,,IFERROR(K2565-J2565-휴게시간-VLOOKUP(A2565,지정휴게시간,2,FALSE),K2565-J2565-휴게시간))</f>
        <v/>
      </c>
      <c r="M2565" s="142" t="str">
        <f>IFERROR(VLOOKUP(Text(A2565,"m월 d일"),양력휴일,2,FALSE),IFERROR(VLOOKUP(Text(B2565,"m월 d일"),음력휴일,2,FALSE),IFERROR(VLOOKUP(A2565,양력지정휴일,2,FALSE), IFERROR(VLOOKUP(B2565,음력지정휴일,2,FALSE), ""))))</f>
        <v/>
      </c>
      <c r="N2565" s="128"/>
      <c r="O2565" s="128" t="str">
        <f>IFERROR(VLOOKUP(N2565,연차지정일수,2,FALSE),"")</f>
        <v/>
      </c>
      <c r="P2565" s="143"/>
      <c r="Q2565" s="2"/>
    </row>
    <row r="2566">
      <c r="A2566" s="129">
        <v>46761.0</v>
      </c>
      <c r="B2566" s="129">
        <v>46734.0</v>
      </c>
      <c r="C2566" s="128">
        <v>2028.0</v>
      </c>
      <c r="D2566" s="128">
        <v>1.0</v>
      </c>
      <c r="E2566" s="128">
        <v>1.0</v>
      </c>
      <c r="F2566" s="128">
        <v>2028.0</v>
      </c>
      <c r="G2566" s="128">
        <v>1.0</v>
      </c>
      <c r="H2566" s="128">
        <v>9.0</v>
      </c>
      <c r="I2566" s="128" t="s">
        <v>156</v>
      </c>
      <c r="J2566" s="99"/>
      <c r="K2566" s="99"/>
      <c r="L2566" s="141" t="str">
        <f>IF(J2566-K2566=0,,IFERROR(K2566-J2566-휴게시간-VLOOKUP(A2566,지정휴게시간,2,FALSE),K2566-J2566-휴게시간))</f>
        <v/>
      </c>
      <c r="M2566" s="142" t="str">
        <f>IFERROR(VLOOKUP(Text(A2566,"m월 d일"),양력휴일,2,FALSE),IFERROR(VLOOKUP(Text(B2566,"m월 d일"),음력휴일,2,FALSE),IFERROR(VLOOKUP(A2566,양력지정휴일,2,FALSE), IFERROR(VLOOKUP(B2566,음력지정휴일,2,FALSE), ""))))</f>
        <v/>
      </c>
      <c r="N2566" s="128"/>
      <c r="O2566" s="128" t="str">
        <f>IFERROR(VLOOKUP(N2566,연차지정일수,2,FALSE),"")</f>
        <v/>
      </c>
      <c r="P2566" s="143"/>
      <c r="Q2566" s="2"/>
    </row>
    <row r="2567">
      <c r="A2567" s="129">
        <v>46762.0</v>
      </c>
      <c r="B2567" s="129">
        <v>46735.0</v>
      </c>
      <c r="C2567" s="128">
        <v>2028.0</v>
      </c>
      <c r="D2567" s="128">
        <v>1.0</v>
      </c>
      <c r="E2567" s="128">
        <v>2.0</v>
      </c>
      <c r="F2567" s="128">
        <v>2028.0</v>
      </c>
      <c r="G2567" s="128">
        <v>1.0</v>
      </c>
      <c r="H2567" s="128">
        <v>10.0</v>
      </c>
      <c r="I2567" s="128" t="s">
        <v>83</v>
      </c>
      <c r="J2567" s="99"/>
      <c r="K2567" s="99"/>
      <c r="L2567" s="141" t="str">
        <f>IF(J2567-K2567=0,,IFERROR(K2567-J2567-휴게시간-VLOOKUP(A2567,지정휴게시간,2,FALSE),K2567-J2567-휴게시간))</f>
        <v/>
      </c>
      <c r="M2567" s="142" t="str">
        <f>IFERROR(VLOOKUP(Text(A2567,"m월 d일"),양력휴일,2,FALSE),IFERROR(VLOOKUP(Text(B2567,"m월 d일"),음력휴일,2,FALSE),IFERROR(VLOOKUP(A2567,양력지정휴일,2,FALSE), IFERROR(VLOOKUP(B2567,음력지정휴일,2,FALSE), ""))))</f>
        <v/>
      </c>
      <c r="N2567" s="128"/>
      <c r="O2567" s="128" t="str">
        <f>IFERROR(VLOOKUP(N2567,연차지정일수,2,FALSE),"")</f>
        <v/>
      </c>
      <c r="P2567" s="143"/>
      <c r="Q2567" s="2"/>
    </row>
    <row r="2568">
      <c r="A2568" s="129">
        <v>46763.0</v>
      </c>
      <c r="B2568" s="129">
        <v>46736.0</v>
      </c>
      <c r="C2568" s="128">
        <v>2028.0</v>
      </c>
      <c r="D2568" s="128">
        <v>1.0</v>
      </c>
      <c r="E2568" s="128">
        <v>2.0</v>
      </c>
      <c r="F2568" s="128">
        <v>2028.0</v>
      </c>
      <c r="G2568" s="128">
        <v>1.0</v>
      </c>
      <c r="H2568" s="128">
        <v>11.0</v>
      </c>
      <c r="I2568" s="128" t="s">
        <v>160</v>
      </c>
      <c r="J2568" s="99"/>
      <c r="K2568" s="99"/>
      <c r="L2568" s="141" t="str">
        <f>IF(J2568-K2568=0,,IFERROR(K2568-J2568-휴게시간-VLOOKUP(A2568,지정휴게시간,2,FALSE),K2568-J2568-휴게시간))</f>
        <v/>
      </c>
      <c r="M2568" s="142" t="str">
        <f>IFERROR(VLOOKUP(Text(A2568,"m월 d일"),양력휴일,2,FALSE),IFERROR(VLOOKUP(Text(B2568,"m월 d일"),음력휴일,2,FALSE),IFERROR(VLOOKUP(A2568,양력지정휴일,2,FALSE), IFERROR(VLOOKUP(B2568,음력지정휴일,2,FALSE), ""))))</f>
        <v/>
      </c>
      <c r="N2568" s="128"/>
      <c r="O2568" s="128" t="str">
        <f>IFERROR(VLOOKUP(N2568,연차지정일수,2,FALSE),"")</f>
        <v/>
      </c>
      <c r="P2568" s="143"/>
      <c r="Q2568" s="2"/>
    </row>
    <row r="2569">
      <c r="A2569" s="129">
        <v>46764.0</v>
      </c>
      <c r="B2569" s="129">
        <v>46737.0</v>
      </c>
      <c r="C2569" s="128">
        <v>2028.0</v>
      </c>
      <c r="D2569" s="128">
        <v>1.0</v>
      </c>
      <c r="E2569" s="128">
        <v>2.0</v>
      </c>
      <c r="F2569" s="128">
        <v>2028.0</v>
      </c>
      <c r="G2569" s="128">
        <v>1.0</v>
      </c>
      <c r="H2569" s="128">
        <v>12.0</v>
      </c>
      <c r="I2569" s="128" t="s">
        <v>161</v>
      </c>
      <c r="J2569" s="99"/>
      <c r="K2569" s="99"/>
      <c r="L2569" s="141" t="str">
        <f>IF(J2569-K2569=0,,IFERROR(K2569-J2569-휴게시간-VLOOKUP(A2569,지정휴게시간,2,FALSE),K2569-J2569-휴게시간))</f>
        <v/>
      </c>
      <c r="M2569" s="142" t="str">
        <f>IFERROR(VLOOKUP(Text(A2569,"m월 d일"),양력휴일,2,FALSE),IFERROR(VLOOKUP(Text(B2569,"m월 d일"),음력휴일,2,FALSE),IFERROR(VLOOKUP(A2569,양력지정휴일,2,FALSE), IFERROR(VLOOKUP(B2569,음력지정휴일,2,FALSE), ""))))</f>
        <v/>
      </c>
      <c r="N2569" s="128"/>
      <c r="O2569" s="128" t="str">
        <f>IFERROR(VLOOKUP(N2569,연차지정일수,2,FALSE),"")</f>
        <v/>
      </c>
      <c r="P2569" s="143"/>
      <c r="Q2569" s="2"/>
    </row>
    <row r="2570">
      <c r="A2570" s="129">
        <v>46765.0</v>
      </c>
      <c r="B2570" s="129">
        <v>46738.0</v>
      </c>
      <c r="C2570" s="128">
        <v>2028.0</v>
      </c>
      <c r="D2570" s="128">
        <v>1.0</v>
      </c>
      <c r="E2570" s="128">
        <v>2.0</v>
      </c>
      <c r="F2570" s="128">
        <v>2028.0</v>
      </c>
      <c r="G2570" s="128">
        <v>1.0</v>
      </c>
      <c r="H2570" s="128">
        <v>13.0</v>
      </c>
      <c r="I2570" s="128" t="s">
        <v>162</v>
      </c>
      <c r="J2570" s="99"/>
      <c r="K2570" s="99"/>
      <c r="L2570" s="141" t="str">
        <f>IF(J2570-K2570=0,,IFERROR(K2570-J2570-휴게시간-VLOOKUP(A2570,지정휴게시간,2,FALSE),K2570-J2570-휴게시간))</f>
        <v/>
      </c>
      <c r="M2570" s="142" t="str">
        <f>IFERROR(VLOOKUP(Text(A2570,"m월 d일"),양력휴일,2,FALSE),IFERROR(VLOOKUP(Text(B2570,"m월 d일"),음력휴일,2,FALSE),IFERROR(VLOOKUP(A2570,양력지정휴일,2,FALSE), IFERROR(VLOOKUP(B2570,음력지정휴일,2,FALSE), ""))))</f>
        <v/>
      </c>
      <c r="N2570" s="128"/>
      <c r="O2570" s="128" t="str">
        <f>IFERROR(VLOOKUP(N2570,연차지정일수,2,FALSE),"")</f>
        <v/>
      </c>
      <c r="P2570" s="143"/>
      <c r="Q2570" s="2"/>
    </row>
    <row r="2571">
      <c r="A2571" s="129">
        <v>46766.0</v>
      </c>
      <c r="B2571" s="129">
        <v>46739.0</v>
      </c>
      <c r="C2571" s="128">
        <v>2028.0</v>
      </c>
      <c r="D2571" s="128">
        <v>1.0</v>
      </c>
      <c r="E2571" s="128">
        <v>2.0</v>
      </c>
      <c r="F2571" s="128">
        <v>2028.0</v>
      </c>
      <c r="G2571" s="128">
        <v>1.0</v>
      </c>
      <c r="H2571" s="128">
        <v>14.0</v>
      </c>
      <c r="I2571" s="128" t="s">
        <v>158</v>
      </c>
      <c r="J2571" s="99"/>
      <c r="K2571" s="99"/>
      <c r="L2571" s="141" t="str">
        <f>IF(J2571-K2571=0,,IFERROR(K2571-J2571-휴게시간-VLOOKUP(A2571,지정휴게시간,2,FALSE),K2571-J2571-휴게시간))</f>
        <v/>
      </c>
      <c r="M2571" s="142" t="str">
        <f>IFERROR(VLOOKUP(Text(A2571,"m월 d일"),양력휴일,2,FALSE),IFERROR(VLOOKUP(Text(B2571,"m월 d일"),음력휴일,2,FALSE),IFERROR(VLOOKUP(A2571,양력지정휴일,2,FALSE), IFERROR(VLOOKUP(B2571,음력지정휴일,2,FALSE), ""))))</f>
        <v/>
      </c>
      <c r="N2571" s="128"/>
      <c r="O2571" s="128" t="str">
        <f>IFERROR(VLOOKUP(N2571,연차지정일수,2,FALSE),"")</f>
        <v/>
      </c>
      <c r="P2571" s="143"/>
      <c r="Q2571" s="2"/>
    </row>
    <row r="2572">
      <c r="A2572" s="129">
        <v>46767.0</v>
      </c>
      <c r="B2572" s="129">
        <v>46740.0</v>
      </c>
      <c r="C2572" s="128">
        <v>2028.0</v>
      </c>
      <c r="D2572" s="128">
        <v>1.0</v>
      </c>
      <c r="E2572" s="128">
        <v>2.0</v>
      </c>
      <c r="F2572" s="128">
        <v>2028.0</v>
      </c>
      <c r="G2572" s="128">
        <v>1.0</v>
      </c>
      <c r="H2572" s="128">
        <v>15.0</v>
      </c>
      <c r="I2572" s="128" t="s">
        <v>159</v>
      </c>
      <c r="J2572" s="99"/>
      <c r="K2572" s="99"/>
      <c r="L2572" s="141" t="str">
        <f>IF(J2572-K2572=0,,IFERROR(K2572-J2572-휴게시간-VLOOKUP(A2572,지정휴게시간,2,FALSE),K2572-J2572-휴게시간))</f>
        <v/>
      </c>
      <c r="M2572" s="142" t="str">
        <f>IFERROR(VLOOKUP(Text(A2572,"m월 d일"),양력휴일,2,FALSE),IFERROR(VLOOKUP(Text(B2572,"m월 d일"),음력휴일,2,FALSE),IFERROR(VLOOKUP(A2572,양력지정휴일,2,FALSE), IFERROR(VLOOKUP(B2572,음력지정휴일,2,FALSE), ""))))</f>
        <v/>
      </c>
      <c r="N2572" s="128"/>
      <c r="O2572" s="128" t="str">
        <f>IFERROR(VLOOKUP(N2572,연차지정일수,2,FALSE),"")</f>
        <v/>
      </c>
      <c r="P2572" s="143"/>
      <c r="Q2572" s="2"/>
    </row>
    <row r="2573">
      <c r="A2573" s="129">
        <v>46768.0</v>
      </c>
      <c r="B2573" s="129">
        <v>46741.0</v>
      </c>
      <c r="C2573" s="128">
        <v>2028.0</v>
      </c>
      <c r="D2573" s="128">
        <v>1.0</v>
      </c>
      <c r="E2573" s="128">
        <v>2.0</v>
      </c>
      <c r="F2573" s="128">
        <v>2028.0</v>
      </c>
      <c r="G2573" s="128">
        <v>1.0</v>
      </c>
      <c r="H2573" s="128">
        <v>16.0</v>
      </c>
      <c r="I2573" s="128" t="s">
        <v>156</v>
      </c>
      <c r="J2573" s="99"/>
      <c r="K2573" s="99"/>
      <c r="L2573" s="141" t="str">
        <f>IF(J2573-K2573=0,,IFERROR(K2573-J2573-휴게시간-VLOOKUP(A2573,지정휴게시간,2,FALSE),K2573-J2573-휴게시간))</f>
        <v/>
      </c>
      <c r="M2573" s="142" t="str">
        <f>IFERROR(VLOOKUP(Text(A2573,"m월 d일"),양력휴일,2,FALSE),IFERROR(VLOOKUP(Text(B2573,"m월 d일"),음력휴일,2,FALSE),IFERROR(VLOOKUP(A2573,양력지정휴일,2,FALSE), IFERROR(VLOOKUP(B2573,음력지정휴일,2,FALSE), ""))))</f>
        <v/>
      </c>
      <c r="N2573" s="128"/>
      <c r="O2573" s="128" t="str">
        <f>IFERROR(VLOOKUP(N2573,연차지정일수,2,FALSE),"")</f>
        <v/>
      </c>
      <c r="P2573" s="143"/>
      <c r="Q2573" s="2"/>
    </row>
    <row r="2574">
      <c r="A2574" s="129">
        <v>46769.0</v>
      </c>
      <c r="B2574" s="129">
        <v>46742.0</v>
      </c>
      <c r="C2574" s="128">
        <v>2028.0</v>
      </c>
      <c r="D2574" s="128">
        <v>1.0</v>
      </c>
      <c r="E2574" s="128">
        <v>3.0</v>
      </c>
      <c r="F2574" s="128">
        <v>2028.0</v>
      </c>
      <c r="G2574" s="128">
        <v>1.0</v>
      </c>
      <c r="H2574" s="128">
        <v>17.0</v>
      </c>
      <c r="I2574" s="128" t="s">
        <v>83</v>
      </c>
      <c r="J2574" s="99"/>
      <c r="K2574" s="99"/>
      <c r="L2574" s="141" t="str">
        <f>IF(J2574-K2574=0,,IFERROR(K2574-J2574-휴게시간-VLOOKUP(A2574,지정휴게시간,2,FALSE),K2574-J2574-휴게시간))</f>
        <v/>
      </c>
      <c r="M2574" s="142" t="str">
        <f>IFERROR(VLOOKUP(Text(A2574,"m월 d일"),양력휴일,2,FALSE),IFERROR(VLOOKUP(Text(B2574,"m월 d일"),음력휴일,2,FALSE),IFERROR(VLOOKUP(A2574,양력지정휴일,2,FALSE), IFERROR(VLOOKUP(B2574,음력지정휴일,2,FALSE), ""))))</f>
        <v/>
      </c>
      <c r="N2574" s="128"/>
      <c r="O2574" s="128" t="str">
        <f>IFERROR(VLOOKUP(N2574,연차지정일수,2,FALSE),"")</f>
        <v/>
      </c>
      <c r="P2574" s="143"/>
      <c r="Q2574" s="2"/>
    </row>
    <row r="2575">
      <c r="A2575" s="129">
        <v>46770.0</v>
      </c>
      <c r="B2575" s="129">
        <v>46743.0</v>
      </c>
      <c r="C2575" s="128">
        <v>2028.0</v>
      </c>
      <c r="D2575" s="128">
        <v>1.0</v>
      </c>
      <c r="E2575" s="128">
        <v>3.0</v>
      </c>
      <c r="F2575" s="128">
        <v>2028.0</v>
      </c>
      <c r="G2575" s="128">
        <v>1.0</v>
      </c>
      <c r="H2575" s="128">
        <v>18.0</v>
      </c>
      <c r="I2575" s="128" t="s">
        <v>160</v>
      </c>
      <c r="J2575" s="99"/>
      <c r="K2575" s="99"/>
      <c r="L2575" s="141" t="str">
        <f>IF(J2575-K2575=0,,IFERROR(K2575-J2575-휴게시간-VLOOKUP(A2575,지정휴게시간,2,FALSE),K2575-J2575-휴게시간))</f>
        <v/>
      </c>
      <c r="M2575" s="142" t="str">
        <f>IFERROR(VLOOKUP(Text(A2575,"m월 d일"),양력휴일,2,FALSE),IFERROR(VLOOKUP(Text(B2575,"m월 d일"),음력휴일,2,FALSE),IFERROR(VLOOKUP(A2575,양력지정휴일,2,FALSE), IFERROR(VLOOKUP(B2575,음력지정휴일,2,FALSE), ""))))</f>
        <v/>
      </c>
      <c r="N2575" s="128"/>
      <c r="O2575" s="128" t="str">
        <f>IFERROR(VLOOKUP(N2575,연차지정일수,2,FALSE),"")</f>
        <v/>
      </c>
      <c r="P2575" s="143"/>
      <c r="Q2575" s="2"/>
    </row>
    <row r="2576">
      <c r="A2576" s="129">
        <v>46771.0</v>
      </c>
      <c r="B2576" s="129">
        <v>46744.0</v>
      </c>
      <c r="C2576" s="128">
        <v>2028.0</v>
      </c>
      <c r="D2576" s="128">
        <v>1.0</v>
      </c>
      <c r="E2576" s="128">
        <v>3.0</v>
      </c>
      <c r="F2576" s="128">
        <v>2028.0</v>
      </c>
      <c r="G2576" s="128">
        <v>1.0</v>
      </c>
      <c r="H2576" s="128">
        <v>19.0</v>
      </c>
      <c r="I2576" s="128" t="s">
        <v>161</v>
      </c>
      <c r="J2576" s="99"/>
      <c r="K2576" s="99"/>
      <c r="L2576" s="141" t="str">
        <f>IF(J2576-K2576=0,,IFERROR(K2576-J2576-휴게시간-VLOOKUP(A2576,지정휴게시간,2,FALSE),K2576-J2576-휴게시간))</f>
        <v/>
      </c>
      <c r="M2576" s="142" t="str">
        <f>IFERROR(VLOOKUP(Text(A2576,"m월 d일"),양력휴일,2,FALSE),IFERROR(VLOOKUP(Text(B2576,"m월 d일"),음력휴일,2,FALSE),IFERROR(VLOOKUP(A2576,양력지정휴일,2,FALSE), IFERROR(VLOOKUP(B2576,음력지정휴일,2,FALSE), ""))))</f>
        <v/>
      </c>
      <c r="N2576" s="128"/>
      <c r="O2576" s="128" t="str">
        <f>IFERROR(VLOOKUP(N2576,연차지정일수,2,FALSE),"")</f>
        <v/>
      </c>
      <c r="P2576" s="143"/>
      <c r="Q2576" s="2"/>
    </row>
    <row r="2577">
      <c r="A2577" s="129">
        <v>46772.0</v>
      </c>
      <c r="B2577" s="129">
        <v>46745.0</v>
      </c>
      <c r="C2577" s="128">
        <v>2028.0</v>
      </c>
      <c r="D2577" s="128">
        <v>1.0</v>
      </c>
      <c r="E2577" s="128">
        <v>3.0</v>
      </c>
      <c r="F2577" s="128">
        <v>2028.0</v>
      </c>
      <c r="G2577" s="128">
        <v>1.0</v>
      </c>
      <c r="H2577" s="128">
        <v>20.0</v>
      </c>
      <c r="I2577" s="128" t="s">
        <v>162</v>
      </c>
      <c r="J2577" s="99"/>
      <c r="K2577" s="99"/>
      <c r="L2577" s="141" t="str">
        <f>IF(J2577-K2577=0,,IFERROR(K2577-J2577-휴게시간-VLOOKUP(A2577,지정휴게시간,2,FALSE),K2577-J2577-휴게시간))</f>
        <v/>
      </c>
      <c r="M2577" s="142" t="str">
        <f>IFERROR(VLOOKUP(Text(A2577,"m월 d일"),양력휴일,2,FALSE),IFERROR(VLOOKUP(Text(B2577,"m월 d일"),음력휴일,2,FALSE),IFERROR(VLOOKUP(A2577,양력지정휴일,2,FALSE), IFERROR(VLOOKUP(B2577,음력지정휴일,2,FALSE), ""))))</f>
        <v/>
      </c>
      <c r="N2577" s="128"/>
      <c r="O2577" s="128" t="str">
        <f>IFERROR(VLOOKUP(N2577,연차지정일수,2,FALSE),"")</f>
        <v/>
      </c>
      <c r="P2577" s="143"/>
      <c r="Q2577" s="2"/>
    </row>
    <row r="2578">
      <c r="A2578" s="129">
        <v>46773.0</v>
      </c>
      <c r="B2578" s="129">
        <v>46746.0</v>
      </c>
      <c r="C2578" s="128">
        <v>2028.0</v>
      </c>
      <c r="D2578" s="128">
        <v>1.0</v>
      </c>
      <c r="E2578" s="128">
        <v>3.0</v>
      </c>
      <c r="F2578" s="128">
        <v>2028.0</v>
      </c>
      <c r="G2578" s="128">
        <v>1.0</v>
      </c>
      <c r="H2578" s="128">
        <v>21.0</v>
      </c>
      <c r="I2578" s="128" t="s">
        <v>158</v>
      </c>
      <c r="J2578" s="99"/>
      <c r="K2578" s="99"/>
      <c r="L2578" s="141" t="str">
        <f>IF(J2578-K2578=0,,IFERROR(K2578-J2578-휴게시간-VLOOKUP(A2578,지정휴게시간,2,FALSE),K2578-J2578-휴게시간))</f>
        <v/>
      </c>
      <c r="M2578" s="142" t="str">
        <f>IFERROR(VLOOKUP(Text(A2578,"m월 d일"),양력휴일,2,FALSE),IFERROR(VLOOKUP(Text(B2578,"m월 d일"),음력휴일,2,FALSE),IFERROR(VLOOKUP(A2578,양력지정휴일,2,FALSE), IFERROR(VLOOKUP(B2578,음력지정휴일,2,FALSE), ""))))</f>
        <v/>
      </c>
      <c r="N2578" s="128"/>
      <c r="O2578" s="128" t="str">
        <f>IFERROR(VLOOKUP(N2578,연차지정일수,2,FALSE),"")</f>
        <v/>
      </c>
      <c r="P2578" s="143"/>
      <c r="Q2578" s="2"/>
    </row>
    <row r="2579">
      <c r="A2579" s="129">
        <v>46774.0</v>
      </c>
      <c r="B2579" s="129">
        <v>46747.0</v>
      </c>
      <c r="C2579" s="128">
        <v>2028.0</v>
      </c>
      <c r="D2579" s="128">
        <v>1.0</v>
      </c>
      <c r="E2579" s="128">
        <v>3.0</v>
      </c>
      <c r="F2579" s="128">
        <v>2028.0</v>
      </c>
      <c r="G2579" s="128">
        <v>1.0</v>
      </c>
      <c r="H2579" s="128">
        <v>22.0</v>
      </c>
      <c r="I2579" s="128" t="s">
        <v>159</v>
      </c>
      <c r="J2579" s="99"/>
      <c r="K2579" s="99"/>
      <c r="L2579" s="141" t="str">
        <f>IF(J2579-K2579=0,,IFERROR(K2579-J2579-휴게시간-VLOOKUP(A2579,지정휴게시간,2,FALSE),K2579-J2579-휴게시간))</f>
        <v/>
      </c>
      <c r="M2579" s="142" t="str">
        <f>IFERROR(VLOOKUP(Text(A2579,"m월 d일"),양력휴일,2,FALSE),IFERROR(VLOOKUP(Text(B2579,"m월 d일"),음력휴일,2,FALSE),IFERROR(VLOOKUP(A2579,양력지정휴일,2,FALSE), IFERROR(VLOOKUP(B2579,음력지정휴일,2,FALSE), ""))))</f>
        <v/>
      </c>
      <c r="N2579" s="128"/>
      <c r="O2579" s="128" t="str">
        <f>IFERROR(VLOOKUP(N2579,연차지정일수,2,FALSE),"")</f>
        <v/>
      </c>
      <c r="P2579" s="143"/>
      <c r="Q2579" s="2"/>
    </row>
    <row r="2580">
      <c r="A2580" s="129">
        <v>46775.0</v>
      </c>
      <c r="B2580" s="129">
        <v>46748.0</v>
      </c>
      <c r="C2580" s="128">
        <v>2028.0</v>
      </c>
      <c r="D2580" s="128">
        <v>1.0</v>
      </c>
      <c r="E2580" s="128">
        <v>3.0</v>
      </c>
      <c r="F2580" s="128">
        <v>2028.0</v>
      </c>
      <c r="G2580" s="128">
        <v>1.0</v>
      </c>
      <c r="H2580" s="128">
        <v>23.0</v>
      </c>
      <c r="I2580" s="128" t="s">
        <v>156</v>
      </c>
      <c r="J2580" s="99"/>
      <c r="K2580" s="99"/>
      <c r="L2580" s="141" t="str">
        <f>IF(J2580-K2580=0,,IFERROR(K2580-J2580-휴게시간-VLOOKUP(A2580,지정휴게시간,2,FALSE),K2580-J2580-휴게시간))</f>
        <v/>
      </c>
      <c r="M2580" s="142" t="str">
        <f>IFERROR(VLOOKUP(Text(A2580,"m월 d일"),양력휴일,2,FALSE),IFERROR(VLOOKUP(Text(B2580,"m월 d일"),음력휴일,2,FALSE),IFERROR(VLOOKUP(A2580,양력지정휴일,2,FALSE), IFERROR(VLOOKUP(B2580,음력지정휴일,2,FALSE), ""))))</f>
        <v/>
      </c>
      <c r="N2580" s="128"/>
      <c r="O2580" s="128" t="str">
        <f>IFERROR(VLOOKUP(N2580,연차지정일수,2,FALSE),"")</f>
        <v/>
      </c>
      <c r="P2580" s="143"/>
      <c r="Q2580" s="2"/>
    </row>
    <row r="2581">
      <c r="A2581" s="129">
        <v>46776.0</v>
      </c>
      <c r="B2581" s="129">
        <v>46749.0</v>
      </c>
      <c r="C2581" s="128">
        <v>2028.0</v>
      </c>
      <c r="D2581" s="128">
        <v>1.0</v>
      </c>
      <c r="E2581" s="128">
        <v>4.0</v>
      </c>
      <c r="F2581" s="128">
        <v>2028.0</v>
      </c>
      <c r="G2581" s="128">
        <v>1.0</v>
      </c>
      <c r="H2581" s="128">
        <v>24.0</v>
      </c>
      <c r="I2581" s="128" t="s">
        <v>83</v>
      </c>
      <c r="J2581" s="99"/>
      <c r="K2581" s="99"/>
      <c r="L2581" s="141" t="str">
        <f>IF(J2581-K2581=0,,IFERROR(K2581-J2581-휴게시간-VLOOKUP(A2581,지정휴게시간,2,FALSE),K2581-J2581-휴게시간))</f>
        <v/>
      </c>
      <c r="M2581" s="142" t="str">
        <f>IFERROR(VLOOKUP(Text(A2581,"m월 d일"),양력휴일,2,FALSE),IFERROR(VLOOKUP(Text(B2581,"m월 d일"),음력휴일,2,FALSE),IFERROR(VLOOKUP(A2581,양력지정휴일,2,FALSE), IFERROR(VLOOKUP(B2581,음력지정휴일,2,FALSE), ""))))</f>
        <v/>
      </c>
      <c r="N2581" s="128"/>
      <c r="O2581" s="128" t="str">
        <f>IFERROR(VLOOKUP(N2581,연차지정일수,2,FALSE),"")</f>
        <v/>
      </c>
      <c r="P2581" s="143"/>
      <c r="Q2581" s="2"/>
    </row>
    <row r="2582">
      <c r="A2582" s="129">
        <v>46777.0</v>
      </c>
      <c r="B2582" s="129">
        <v>46750.0</v>
      </c>
      <c r="C2582" s="128">
        <v>2028.0</v>
      </c>
      <c r="D2582" s="128">
        <v>1.0</v>
      </c>
      <c r="E2582" s="128">
        <v>4.0</v>
      </c>
      <c r="F2582" s="128">
        <v>2028.0</v>
      </c>
      <c r="G2582" s="128">
        <v>1.0</v>
      </c>
      <c r="H2582" s="128">
        <v>25.0</v>
      </c>
      <c r="I2582" s="128" t="s">
        <v>160</v>
      </c>
      <c r="J2582" s="99"/>
      <c r="K2582" s="99"/>
      <c r="L2582" s="141" t="str">
        <f>IF(J2582-K2582=0,,IFERROR(K2582-J2582-휴게시간-VLOOKUP(A2582,지정휴게시간,2,FALSE),K2582-J2582-휴게시간))</f>
        <v/>
      </c>
      <c r="M2582" s="142" t="str">
        <f>IFERROR(VLOOKUP(Text(A2582,"m월 d일"),양력휴일,2,FALSE),IFERROR(VLOOKUP(Text(B2582,"m월 d일"),음력휴일,2,FALSE),IFERROR(VLOOKUP(A2582,양력지정휴일,2,FALSE), IFERROR(VLOOKUP(B2582,음력지정휴일,2,FALSE), ""))))</f>
        <v/>
      </c>
      <c r="N2582" s="128"/>
      <c r="O2582" s="128" t="str">
        <f>IFERROR(VLOOKUP(N2582,연차지정일수,2,FALSE),"")</f>
        <v/>
      </c>
      <c r="P2582" s="143"/>
      <c r="Q2582" s="2"/>
    </row>
    <row r="2583">
      <c r="A2583" s="129">
        <v>46778.0</v>
      </c>
      <c r="B2583" s="129">
        <v>46751.0</v>
      </c>
      <c r="C2583" s="128">
        <v>2028.0</v>
      </c>
      <c r="D2583" s="128">
        <v>1.0</v>
      </c>
      <c r="E2583" s="128">
        <v>4.0</v>
      </c>
      <c r="F2583" s="128">
        <v>2028.0</v>
      </c>
      <c r="G2583" s="128">
        <v>1.0</v>
      </c>
      <c r="H2583" s="128">
        <v>26.0</v>
      </c>
      <c r="I2583" s="128" t="s">
        <v>161</v>
      </c>
      <c r="J2583" s="99"/>
      <c r="K2583" s="99"/>
      <c r="L2583" s="141" t="str">
        <f>IF(J2583-K2583=0,,IFERROR(K2583-J2583-휴게시간-VLOOKUP(A2583,지정휴게시간,2,FALSE),K2583-J2583-휴게시간))</f>
        <v/>
      </c>
      <c r="M2583" s="142" t="str">
        <f>IFERROR(VLOOKUP(Text(A2583,"m월 d일"),양력휴일,2,FALSE),IFERROR(VLOOKUP(Text(B2583,"m월 d일"),음력휴일,2,FALSE),IFERROR(VLOOKUP(A2583,양력지정휴일,2,FALSE), IFERROR(VLOOKUP(B2583,음력지정휴일,2,FALSE), ""))))</f>
        <v>설날연휴</v>
      </c>
      <c r="N2583" s="128"/>
      <c r="O2583" s="128" t="str">
        <f>IFERROR(VLOOKUP(N2583,연차지정일수,2,FALSE),"")</f>
        <v/>
      </c>
      <c r="P2583" s="143"/>
      <c r="Q2583" s="2"/>
    </row>
    <row r="2584">
      <c r="A2584" s="129">
        <v>46779.0</v>
      </c>
      <c r="B2584" s="129">
        <v>46753.0</v>
      </c>
      <c r="C2584" s="128">
        <v>2028.0</v>
      </c>
      <c r="D2584" s="128">
        <v>1.0</v>
      </c>
      <c r="E2584" s="128">
        <v>4.0</v>
      </c>
      <c r="F2584" s="128">
        <v>2028.0</v>
      </c>
      <c r="G2584" s="128">
        <v>1.0</v>
      </c>
      <c r="H2584" s="128">
        <v>27.0</v>
      </c>
      <c r="I2584" s="128" t="s">
        <v>162</v>
      </c>
      <c r="J2584" s="99"/>
      <c r="K2584" s="99"/>
      <c r="L2584" s="141" t="str">
        <f>IF(J2584-K2584=0,,IFERROR(K2584-J2584-휴게시간-VLOOKUP(A2584,지정휴게시간,2,FALSE),K2584-J2584-휴게시간))</f>
        <v/>
      </c>
      <c r="M2584" s="142" t="str">
        <f>IFERROR(VLOOKUP(Text(A2584,"m월 d일"),양력휴일,2,FALSE),IFERROR(VLOOKUP(Text(B2584,"m월 d일"),음력휴일,2,FALSE),IFERROR(VLOOKUP(A2584,양력지정휴일,2,FALSE), IFERROR(VLOOKUP(B2584,음력지정휴일,2,FALSE), ""))))</f>
        <v>설날연휴</v>
      </c>
      <c r="N2584" s="128"/>
      <c r="O2584" s="128" t="str">
        <f>IFERROR(VLOOKUP(N2584,연차지정일수,2,FALSE),"")</f>
        <v/>
      </c>
      <c r="P2584" s="143"/>
      <c r="Q2584" s="2"/>
    </row>
    <row r="2585">
      <c r="A2585" s="129">
        <v>46780.0</v>
      </c>
      <c r="B2585" s="129">
        <v>46754.0</v>
      </c>
      <c r="C2585" s="128">
        <v>2028.0</v>
      </c>
      <c r="D2585" s="128">
        <v>1.0</v>
      </c>
      <c r="E2585" s="128">
        <v>4.0</v>
      </c>
      <c r="F2585" s="128">
        <v>2028.0</v>
      </c>
      <c r="G2585" s="128">
        <v>1.0</v>
      </c>
      <c r="H2585" s="128">
        <v>28.0</v>
      </c>
      <c r="I2585" s="128" t="s">
        <v>158</v>
      </c>
      <c r="J2585" s="99"/>
      <c r="K2585" s="99"/>
      <c r="L2585" s="141" t="str">
        <f>IF(J2585-K2585=0,,IFERROR(K2585-J2585-휴게시간-VLOOKUP(A2585,지정휴게시간,2,FALSE),K2585-J2585-휴게시간))</f>
        <v/>
      </c>
      <c r="M2585" s="142" t="str">
        <f>IFERROR(VLOOKUP(Text(A2585,"m월 d일"),양력휴일,2,FALSE),IFERROR(VLOOKUP(Text(B2585,"m월 d일"),음력휴일,2,FALSE),IFERROR(VLOOKUP(A2585,양력지정휴일,2,FALSE), IFERROR(VLOOKUP(B2585,음력지정휴일,2,FALSE), ""))))</f>
        <v>설날연휴</v>
      </c>
      <c r="N2585" s="128"/>
      <c r="O2585" s="128" t="str">
        <f>IFERROR(VLOOKUP(N2585,연차지정일수,2,FALSE),"")</f>
        <v/>
      </c>
      <c r="P2585" s="143"/>
      <c r="Q2585" s="2"/>
    </row>
    <row r="2586">
      <c r="A2586" s="129">
        <v>46781.0</v>
      </c>
      <c r="B2586" s="129">
        <v>46755.0</v>
      </c>
      <c r="C2586" s="128">
        <v>2028.0</v>
      </c>
      <c r="D2586" s="128">
        <v>1.0</v>
      </c>
      <c r="E2586" s="128">
        <v>4.0</v>
      </c>
      <c r="F2586" s="128">
        <v>2028.0</v>
      </c>
      <c r="G2586" s="128">
        <v>1.0</v>
      </c>
      <c r="H2586" s="128">
        <v>29.0</v>
      </c>
      <c r="I2586" s="128" t="s">
        <v>159</v>
      </c>
      <c r="J2586" s="99"/>
      <c r="K2586" s="99"/>
      <c r="L2586" s="141" t="str">
        <f>IF(J2586-K2586=0,,IFERROR(K2586-J2586-휴게시간-VLOOKUP(A2586,지정휴게시간,2,FALSE),K2586-J2586-휴게시간))</f>
        <v/>
      </c>
      <c r="M2586" s="142" t="str">
        <f>IFERROR(VLOOKUP(Text(A2586,"m월 d일"),양력휴일,2,FALSE),IFERROR(VLOOKUP(Text(B2586,"m월 d일"),음력휴일,2,FALSE),IFERROR(VLOOKUP(A2586,양력지정휴일,2,FALSE), IFERROR(VLOOKUP(B2586,음력지정휴일,2,FALSE), ""))))</f>
        <v/>
      </c>
      <c r="N2586" s="128"/>
      <c r="O2586" s="128" t="str">
        <f>IFERROR(VLOOKUP(N2586,연차지정일수,2,FALSE),"")</f>
        <v/>
      </c>
      <c r="P2586" s="143"/>
      <c r="Q2586" s="2"/>
    </row>
    <row r="2587">
      <c r="A2587" s="129">
        <v>46782.0</v>
      </c>
      <c r="B2587" s="129">
        <v>46756.0</v>
      </c>
      <c r="C2587" s="128">
        <v>2028.0</v>
      </c>
      <c r="D2587" s="128">
        <v>1.0</v>
      </c>
      <c r="E2587" s="128">
        <v>4.0</v>
      </c>
      <c r="F2587" s="128">
        <v>2028.0</v>
      </c>
      <c r="G2587" s="128">
        <v>1.0</v>
      </c>
      <c r="H2587" s="128">
        <v>30.0</v>
      </c>
      <c r="I2587" s="128" t="s">
        <v>156</v>
      </c>
      <c r="J2587" s="99"/>
      <c r="K2587" s="99"/>
      <c r="L2587" s="141" t="str">
        <f>IF(J2587-K2587=0,,IFERROR(K2587-J2587-휴게시간-VLOOKUP(A2587,지정휴게시간,2,FALSE),K2587-J2587-휴게시간))</f>
        <v/>
      </c>
      <c r="M2587" s="142" t="str">
        <f>IFERROR(VLOOKUP(Text(A2587,"m월 d일"),양력휴일,2,FALSE),IFERROR(VLOOKUP(Text(B2587,"m월 d일"),음력휴일,2,FALSE),IFERROR(VLOOKUP(A2587,양력지정휴일,2,FALSE), IFERROR(VLOOKUP(B2587,음력지정휴일,2,FALSE), ""))))</f>
        <v/>
      </c>
      <c r="N2587" s="128"/>
      <c r="O2587" s="128" t="str">
        <f>IFERROR(VLOOKUP(N2587,연차지정일수,2,FALSE),"")</f>
        <v/>
      </c>
      <c r="P2587" s="143"/>
      <c r="Q2587" s="2"/>
    </row>
    <row r="2588">
      <c r="A2588" s="129">
        <v>46783.0</v>
      </c>
      <c r="B2588" s="129">
        <v>46757.0</v>
      </c>
      <c r="C2588" s="128">
        <v>2028.0</v>
      </c>
      <c r="D2588" s="128">
        <v>1.0</v>
      </c>
      <c r="E2588" s="128">
        <v>5.0</v>
      </c>
      <c r="F2588" s="128">
        <v>2028.0</v>
      </c>
      <c r="G2588" s="128">
        <v>1.0</v>
      </c>
      <c r="H2588" s="128">
        <v>31.0</v>
      </c>
      <c r="I2588" s="128" t="s">
        <v>83</v>
      </c>
      <c r="J2588" s="99"/>
      <c r="K2588" s="99"/>
      <c r="L2588" s="141" t="str">
        <f>IF(J2588-K2588=0,,IFERROR(K2588-J2588-휴게시간-VLOOKUP(A2588,지정휴게시간,2,FALSE),K2588-J2588-휴게시간))</f>
        <v/>
      </c>
      <c r="M2588" s="142" t="str">
        <f>IFERROR(VLOOKUP(Text(A2588,"m월 d일"),양력휴일,2,FALSE),IFERROR(VLOOKUP(Text(B2588,"m월 d일"),음력휴일,2,FALSE),IFERROR(VLOOKUP(A2588,양력지정휴일,2,FALSE), IFERROR(VLOOKUP(B2588,음력지정휴일,2,FALSE), ""))))</f>
        <v/>
      </c>
      <c r="N2588" s="128"/>
      <c r="O2588" s="128" t="str">
        <f>IFERROR(VLOOKUP(N2588,연차지정일수,2,FALSE),"")</f>
        <v/>
      </c>
      <c r="P2588" s="143"/>
      <c r="Q2588" s="2"/>
    </row>
    <row r="2589">
      <c r="A2589" s="129">
        <v>46784.0</v>
      </c>
      <c r="B2589" s="129">
        <v>46758.0</v>
      </c>
      <c r="C2589" s="128">
        <v>2028.0</v>
      </c>
      <c r="D2589" s="128">
        <v>1.0</v>
      </c>
      <c r="E2589" s="128">
        <v>5.0</v>
      </c>
      <c r="F2589" s="128">
        <v>2028.0</v>
      </c>
      <c r="G2589" s="128">
        <v>2.0</v>
      </c>
      <c r="H2589" s="128">
        <v>1.0</v>
      </c>
      <c r="I2589" s="128" t="s">
        <v>160</v>
      </c>
      <c r="J2589" s="99"/>
      <c r="K2589" s="99"/>
      <c r="L2589" s="141" t="str">
        <f>IF(J2589-K2589=0,,IFERROR(K2589-J2589-휴게시간-VLOOKUP(A2589,지정휴게시간,2,FALSE),K2589-J2589-휴게시간))</f>
        <v/>
      </c>
      <c r="M2589" s="142" t="str">
        <f>IFERROR(VLOOKUP(Text(A2589,"m월 d일"),양력휴일,2,FALSE),IFERROR(VLOOKUP(Text(B2589,"m월 d일"),음력휴일,2,FALSE),IFERROR(VLOOKUP(A2589,양력지정휴일,2,FALSE), IFERROR(VLOOKUP(B2589,음력지정휴일,2,FALSE), ""))))</f>
        <v/>
      </c>
      <c r="N2589" s="128"/>
      <c r="O2589" s="128" t="str">
        <f>IFERROR(VLOOKUP(N2589,연차지정일수,2,FALSE),"")</f>
        <v/>
      </c>
      <c r="P2589" s="143"/>
      <c r="Q2589" s="2"/>
    </row>
    <row r="2590">
      <c r="A2590" s="129">
        <v>46785.0</v>
      </c>
      <c r="B2590" s="129">
        <v>46759.0</v>
      </c>
      <c r="C2590" s="128">
        <v>2028.0</v>
      </c>
      <c r="D2590" s="128">
        <v>1.0</v>
      </c>
      <c r="E2590" s="128">
        <v>5.0</v>
      </c>
      <c r="F2590" s="128">
        <v>2028.0</v>
      </c>
      <c r="G2590" s="128">
        <v>2.0</v>
      </c>
      <c r="H2590" s="128">
        <v>2.0</v>
      </c>
      <c r="I2590" s="128" t="s">
        <v>161</v>
      </c>
      <c r="J2590" s="99"/>
      <c r="K2590" s="99"/>
      <c r="L2590" s="141" t="str">
        <f>IF(J2590-K2590=0,,IFERROR(K2590-J2590-휴게시간-VLOOKUP(A2590,지정휴게시간,2,FALSE),K2590-J2590-휴게시간))</f>
        <v/>
      </c>
      <c r="M2590" s="142" t="str">
        <f>IFERROR(VLOOKUP(Text(A2590,"m월 d일"),양력휴일,2,FALSE),IFERROR(VLOOKUP(Text(B2590,"m월 d일"),음력휴일,2,FALSE),IFERROR(VLOOKUP(A2590,양력지정휴일,2,FALSE), IFERROR(VLOOKUP(B2590,음력지정휴일,2,FALSE), ""))))</f>
        <v/>
      </c>
      <c r="N2590" s="128"/>
      <c r="O2590" s="128" t="str">
        <f>IFERROR(VLOOKUP(N2590,연차지정일수,2,FALSE),"")</f>
        <v/>
      </c>
      <c r="P2590" s="143"/>
      <c r="Q2590" s="2"/>
    </row>
    <row r="2591">
      <c r="A2591" s="129">
        <v>46786.0</v>
      </c>
      <c r="B2591" s="129">
        <v>46760.0</v>
      </c>
      <c r="C2591" s="128">
        <v>2028.0</v>
      </c>
      <c r="D2591" s="128">
        <v>1.0</v>
      </c>
      <c r="E2591" s="128">
        <v>5.0</v>
      </c>
      <c r="F2591" s="128">
        <v>2028.0</v>
      </c>
      <c r="G2591" s="128">
        <v>2.0</v>
      </c>
      <c r="H2591" s="128">
        <v>3.0</v>
      </c>
      <c r="I2591" s="128" t="s">
        <v>162</v>
      </c>
      <c r="J2591" s="99"/>
      <c r="K2591" s="99"/>
      <c r="L2591" s="141" t="str">
        <f>IF(J2591-K2591=0,,IFERROR(K2591-J2591-휴게시간-VLOOKUP(A2591,지정휴게시간,2,FALSE),K2591-J2591-휴게시간))</f>
        <v/>
      </c>
      <c r="M2591" s="142" t="str">
        <f>IFERROR(VLOOKUP(Text(A2591,"m월 d일"),양력휴일,2,FALSE),IFERROR(VLOOKUP(Text(B2591,"m월 d일"),음력휴일,2,FALSE),IFERROR(VLOOKUP(A2591,양력지정휴일,2,FALSE), IFERROR(VLOOKUP(B2591,음력지정휴일,2,FALSE), ""))))</f>
        <v/>
      </c>
      <c r="N2591" s="128"/>
      <c r="O2591" s="128" t="str">
        <f>IFERROR(VLOOKUP(N2591,연차지정일수,2,FALSE),"")</f>
        <v/>
      </c>
      <c r="P2591" s="143"/>
      <c r="Q2591" s="2"/>
    </row>
    <row r="2592">
      <c r="A2592" s="129">
        <v>46787.0</v>
      </c>
      <c r="B2592" s="129">
        <v>46761.0</v>
      </c>
      <c r="C2592" s="128">
        <v>2028.0</v>
      </c>
      <c r="D2592" s="128">
        <v>1.0</v>
      </c>
      <c r="E2592" s="128">
        <v>5.0</v>
      </c>
      <c r="F2592" s="128">
        <v>2028.0</v>
      </c>
      <c r="G2592" s="128">
        <v>2.0</v>
      </c>
      <c r="H2592" s="128">
        <v>4.0</v>
      </c>
      <c r="I2592" s="128" t="s">
        <v>158</v>
      </c>
      <c r="J2592" s="99"/>
      <c r="K2592" s="99"/>
      <c r="L2592" s="141" t="str">
        <f>IF(J2592-K2592=0,,IFERROR(K2592-J2592-휴게시간-VLOOKUP(A2592,지정휴게시간,2,FALSE),K2592-J2592-휴게시간))</f>
        <v/>
      </c>
      <c r="M2592" s="142" t="str">
        <f>IFERROR(VLOOKUP(Text(A2592,"m월 d일"),양력휴일,2,FALSE),IFERROR(VLOOKUP(Text(B2592,"m월 d일"),음력휴일,2,FALSE),IFERROR(VLOOKUP(A2592,양력지정휴일,2,FALSE), IFERROR(VLOOKUP(B2592,음력지정휴일,2,FALSE), ""))))</f>
        <v/>
      </c>
      <c r="N2592" s="128"/>
      <c r="O2592" s="128" t="str">
        <f>IFERROR(VLOOKUP(N2592,연차지정일수,2,FALSE),"")</f>
        <v/>
      </c>
      <c r="P2592" s="143"/>
      <c r="Q2592" s="2"/>
    </row>
    <row r="2593">
      <c r="A2593" s="129">
        <v>46788.0</v>
      </c>
      <c r="B2593" s="129">
        <v>46762.0</v>
      </c>
      <c r="C2593" s="128">
        <v>2028.0</v>
      </c>
      <c r="D2593" s="128">
        <v>1.0</v>
      </c>
      <c r="E2593" s="128">
        <v>5.0</v>
      </c>
      <c r="F2593" s="128">
        <v>2028.0</v>
      </c>
      <c r="G2593" s="128">
        <v>2.0</v>
      </c>
      <c r="H2593" s="128">
        <v>5.0</v>
      </c>
      <c r="I2593" s="128" t="s">
        <v>159</v>
      </c>
      <c r="J2593" s="99"/>
      <c r="K2593" s="99"/>
      <c r="L2593" s="141" t="str">
        <f>IF(J2593-K2593=0,,IFERROR(K2593-J2593-휴게시간-VLOOKUP(A2593,지정휴게시간,2,FALSE),K2593-J2593-휴게시간))</f>
        <v/>
      </c>
      <c r="M2593" s="142" t="str">
        <f>IFERROR(VLOOKUP(Text(A2593,"m월 d일"),양력휴일,2,FALSE),IFERROR(VLOOKUP(Text(B2593,"m월 d일"),음력휴일,2,FALSE),IFERROR(VLOOKUP(A2593,양력지정휴일,2,FALSE), IFERROR(VLOOKUP(B2593,음력지정휴일,2,FALSE), ""))))</f>
        <v/>
      </c>
      <c r="N2593" s="128"/>
      <c r="O2593" s="128" t="str">
        <f>IFERROR(VLOOKUP(N2593,연차지정일수,2,FALSE),"")</f>
        <v/>
      </c>
      <c r="P2593" s="143"/>
      <c r="Q2593" s="2"/>
    </row>
    <row r="2594">
      <c r="A2594" s="129">
        <v>46789.0</v>
      </c>
      <c r="B2594" s="129">
        <v>46763.0</v>
      </c>
      <c r="C2594" s="128">
        <v>2028.0</v>
      </c>
      <c r="D2594" s="128">
        <v>1.0</v>
      </c>
      <c r="E2594" s="128">
        <v>5.0</v>
      </c>
      <c r="F2594" s="128">
        <v>2028.0</v>
      </c>
      <c r="G2594" s="128">
        <v>2.0</v>
      </c>
      <c r="H2594" s="128">
        <v>6.0</v>
      </c>
      <c r="I2594" s="128" t="s">
        <v>156</v>
      </c>
      <c r="J2594" s="99"/>
      <c r="K2594" s="99"/>
      <c r="L2594" s="141" t="str">
        <f>IF(J2594-K2594=0,,IFERROR(K2594-J2594-휴게시간-VLOOKUP(A2594,지정휴게시간,2,FALSE),K2594-J2594-휴게시간))</f>
        <v/>
      </c>
      <c r="M2594" s="142" t="str">
        <f>IFERROR(VLOOKUP(Text(A2594,"m월 d일"),양력휴일,2,FALSE),IFERROR(VLOOKUP(Text(B2594,"m월 d일"),음력휴일,2,FALSE),IFERROR(VLOOKUP(A2594,양력지정휴일,2,FALSE), IFERROR(VLOOKUP(B2594,음력지정휴일,2,FALSE), ""))))</f>
        <v/>
      </c>
      <c r="N2594" s="128"/>
      <c r="O2594" s="128" t="str">
        <f>IFERROR(VLOOKUP(N2594,연차지정일수,2,FALSE),"")</f>
        <v/>
      </c>
      <c r="P2594" s="143"/>
      <c r="Q2594" s="2"/>
    </row>
    <row r="2595">
      <c r="A2595" s="129">
        <v>46790.0</v>
      </c>
      <c r="B2595" s="129">
        <v>46764.0</v>
      </c>
      <c r="C2595" s="128">
        <v>2028.0</v>
      </c>
      <c r="D2595" s="128">
        <v>2.0</v>
      </c>
      <c r="E2595" s="128">
        <v>1.0</v>
      </c>
      <c r="F2595" s="128">
        <v>2028.0</v>
      </c>
      <c r="G2595" s="128">
        <v>2.0</v>
      </c>
      <c r="H2595" s="128">
        <v>7.0</v>
      </c>
      <c r="I2595" s="128" t="s">
        <v>83</v>
      </c>
      <c r="J2595" s="99"/>
      <c r="K2595" s="99"/>
      <c r="L2595" s="141" t="str">
        <f>IF(J2595-K2595=0,,IFERROR(K2595-J2595-휴게시간-VLOOKUP(A2595,지정휴게시간,2,FALSE),K2595-J2595-휴게시간))</f>
        <v/>
      </c>
      <c r="M2595" s="142" t="str">
        <f>IFERROR(VLOOKUP(Text(A2595,"m월 d일"),양력휴일,2,FALSE),IFERROR(VLOOKUP(Text(B2595,"m월 d일"),음력휴일,2,FALSE),IFERROR(VLOOKUP(A2595,양력지정휴일,2,FALSE), IFERROR(VLOOKUP(B2595,음력지정휴일,2,FALSE), ""))))</f>
        <v/>
      </c>
      <c r="N2595" s="128"/>
      <c r="O2595" s="128" t="str">
        <f>IFERROR(VLOOKUP(N2595,연차지정일수,2,FALSE),"")</f>
        <v/>
      </c>
      <c r="P2595" s="143"/>
      <c r="Q2595" s="2"/>
    </row>
    <row r="2596">
      <c r="A2596" s="129">
        <v>46791.0</v>
      </c>
      <c r="B2596" s="129">
        <v>46765.0</v>
      </c>
      <c r="C2596" s="128">
        <v>2028.0</v>
      </c>
      <c r="D2596" s="128">
        <v>2.0</v>
      </c>
      <c r="E2596" s="128">
        <v>1.0</v>
      </c>
      <c r="F2596" s="128">
        <v>2028.0</v>
      </c>
      <c r="G2596" s="128">
        <v>2.0</v>
      </c>
      <c r="H2596" s="128">
        <v>8.0</v>
      </c>
      <c r="I2596" s="128" t="s">
        <v>160</v>
      </c>
      <c r="J2596" s="99"/>
      <c r="K2596" s="99"/>
      <c r="L2596" s="141" t="str">
        <f>IF(J2596-K2596=0,,IFERROR(K2596-J2596-휴게시간-VLOOKUP(A2596,지정휴게시간,2,FALSE),K2596-J2596-휴게시간))</f>
        <v/>
      </c>
      <c r="M2596" s="142" t="str">
        <f>IFERROR(VLOOKUP(Text(A2596,"m월 d일"),양력휴일,2,FALSE),IFERROR(VLOOKUP(Text(B2596,"m월 d일"),음력휴일,2,FALSE),IFERROR(VLOOKUP(A2596,양력지정휴일,2,FALSE), IFERROR(VLOOKUP(B2596,음력지정휴일,2,FALSE), ""))))</f>
        <v/>
      </c>
      <c r="N2596" s="128"/>
      <c r="O2596" s="128" t="str">
        <f>IFERROR(VLOOKUP(N2596,연차지정일수,2,FALSE),"")</f>
        <v/>
      </c>
      <c r="P2596" s="143"/>
      <c r="Q2596" s="2"/>
    </row>
    <row r="2597">
      <c r="A2597" s="129">
        <v>46792.0</v>
      </c>
      <c r="B2597" s="129">
        <v>46766.0</v>
      </c>
      <c r="C2597" s="128">
        <v>2028.0</v>
      </c>
      <c r="D2597" s="128">
        <v>2.0</v>
      </c>
      <c r="E2597" s="128">
        <v>1.0</v>
      </c>
      <c r="F2597" s="128">
        <v>2028.0</v>
      </c>
      <c r="G2597" s="128">
        <v>2.0</v>
      </c>
      <c r="H2597" s="128">
        <v>9.0</v>
      </c>
      <c r="I2597" s="128" t="s">
        <v>161</v>
      </c>
      <c r="J2597" s="99"/>
      <c r="K2597" s="99"/>
      <c r="L2597" s="141" t="str">
        <f>IF(J2597-K2597=0,,IFERROR(K2597-J2597-휴게시간-VLOOKUP(A2597,지정휴게시간,2,FALSE),K2597-J2597-휴게시간))</f>
        <v/>
      </c>
      <c r="M2597" s="142" t="str">
        <f>IFERROR(VLOOKUP(Text(A2597,"m월 d일"),양력휴일,2,FALSE),IFERROR(VLOOKUP(Text(B2597,"m월 d일"),음력휴일,2,FALSE),IFERROR(VLOOKUP(A2597,양력지정휴일,2,FALSE), IFERROR(VLOOKUP(B2597,음력지정휴일,2,FALSE), ""))))</f>
        <v/>
      </c>
      <c r="N2597" s="128"/>
      <c r="O2597" s="128" t="str">
        <f>IFERROR(VLOOKUP(N2597,연차지정일수,2,FALSE),"")</f>
        <v/>
      </c>
      <c r="P2597" s="143"/>
      <c r="Q2597" s="2"/>
    </row>
    <row r="2598">
      <c r="A2598" s="129">
        <v>46793.0</v>
      </c>
      <c r="B2598" s="129">
        <v>46767.0</v>
      </c>
      <c r="C2598" s="128">
        <v>2028.0</v>
      </c>
      <c r="D2598" s="128">
        <v>2.0</v>
      </c>
      <c r="E2598" s="128">
        <v>1.0</v>
      </c>
      <c r="F2598" s="128">
        <v>2028.0</v>
      </c>
      <c r="G2598" s="128">
        <v>2.0</v>
      </c>
      <c r="H2598" s="128">
        <v>10.0</v>
      </c>
      <c r="I2598" s="128" t="s">
        <v>162</v>
      </c>
      <c r="J2598" s="99"/>
      <c r="K2598" s="99"/>
      <c r="L2598" s="141" t="str">
        <f>IF(J2598-K2598=0,,IFERROR(K2598-J2598-휴게시간-VLOOKUP(A2598,지정휴게시간,2,FALSE),K2598-J2598-휴게시간))</f>
        <v/>
      </c>
      <c r="M2598" s="142" t="str">
        <f>IFERROR(VLOOKUP(Text(A2598,"m월 d일"),양력휴일,2,FALSE),IFERROR(VLOOKUP(Text(B2598,"m월 d일"),음력휴일,2,FALSE),IFERROR(VLOOKUP(A2598,양력지정휴일,2,FALSE), IFERROR(VLOOKUP(B2598,음력지정휴일,2,FALSE), ""))))</f>
        <v/>
      </c>
      <c r="N2598" s="128"/>
      <c r="O2598" s="128" t="str">
        <f>IFERROR(VLOOKUP(N2598,연차지정일수,2,FALSE),"")</f>
        <v/>
      </c>
      <c r="P2598" s="143"/>
      <c r="Q2598" s="2"/>
    </row>
    <row r="2599">
      <c r="A2599" s="129">
        <v>46794.0</v>
      </c>
      <c r="B2599" s="129">
        <v>46768.0</v>
      </c>
      <c r="C2599" s="128">
        <v>2028.0</v>
      </c>
      <c r="D2599" s="128">
        <v>2.0</v>
      </c>
      <c r="E2599" s="128">
        <v>1.0</v>
      </c>
      <c r="F2599" s="128">
        <v>2028.0</v>
      </c>
      <c r="G2599" s="128">
        <v>2.0</v>
      </c>
      <c r="H2599" s="128">
        <v>11.0</v>
      </c>
      <c r="I2599" s="128" t="s">
        <v>158</v>
      </c>
      <c r="J2599" s="99"/>
      <c r="K2599" s="99"/>
      <c r="L2599" s="141" t="str">
        <f>IF(J2599-K2599=0,,IFERROR(K2599-J2599-휴게시간-VLOOKUP(A2599,지정휴게시간,2,FALSE),K2599-J2599-휴게시간))</f>
        <v/>
      </c>
      <c r="M2599" s="142" t="str">
        <f>IFERROR(VLOOKUP(Text(A2599,"m월 d일"),양력휴일,2,FALSE),IFERROR(VLOOKUP(Text(B2599,"m월 d일"),음력휴일,2,FALSE),IFERROR(VLOOKUP(A2599,양력지정휴일,2,FALSE), IFERROR(VLOOKUP(B2599,음력지정휴일,2,FALSE), ""))))</f>
        <v/>
      </c>
      <c r="N2599" s="128"/>
      <c r="O2599" s="128" t="str">
        <f>IFERROR(VLOOKUP(N2599,연차지정일수,2,FALSE),"")</f>
        <v/>
      </c>
      <c r="P2599" s="143"/>
      <c r="Q2599" s="2"/>
    </row>
    <row r="2600">
      <c r="A2600" s="129">
        <v>46795.0</v>
      </c>
      <c r="B2600" s="129">
        <v>46769.0</v>
      </c>
      <c r="C2600" s="128">
        <v>2028.0</v>
      </c>
      <c r="D2600" s="128">
        <v>2.0</v>
      </c>
      <c r="E2600" s="128">
        <v>1.0</v>
      </c>
      <c r="F2600" s="128">
        <v>2028.0</v>
      </c>
      <c r="G2600" s="128">
        <v>2.0</v>
      </c>
      <c r="H2600" s="128">
        <v>12.0</v>
      </c>
      <c r="I2600" s="128" t="s">
        <v>159</v>
      </c>
      <c r="J2600" s="99"/>
      <c r="K2600" s="99"/>
      <c r="L2600" s="141" t="str">
        <f>IF(J2600-K2600=0,,IFERROR(K2600-J2600-휴게시간-VLOOKUP(A2600,지정휴게시간,2,FALSE),K2600-J2600-휴게시간))</f>
        <v/>
      </c>
      <c r="M2600" s="142" t="str">
        <f>IFERROR(VLOOKUP(Text(A2600,"m월 d일"),양력휴일,2,FALSE),IFERROR(VLOOKUP(Text(B2600,"m월 d일"),음력휴일,2,FALSE),IFERROR(VLOOKUP(A2600,양력지정휴일,2,FALSE), IFERROR(VLOOKUP(B2600,음력지정휴일,2,FALSE), ""))))</f>
        <v/>
      </c>
      <c r="N2600" s="128"/>
      <c r="O2600" s="128" t="str">
        <f>IFERROR(VLOOKUP(N2600,연차지정일수,2,FALSE),"")</f>
        <v/>
      </c>
      <c r="P2600" s="143"/>
      <c r="Q2600" s="2"/>
    </row>
    <row r="2601">
      <c r="A2601" s="129">
        <v>46796.0</v>
      </c>
      <c r="B2601" s="129">
        <v>46770.0</v>
      </c>
      <c r="C2601" s="128">
        <v>2028.0</v>
      </c>
      <c r="D2601" s="128">
        <v>2.0</v>
      </c>
      <c r="E2601" s="128">
        <v>1.0</v>
      </c>
      <c r="F2601" s="128">
        <v>2028.0</v>
      </c>
      <c r="G2601" s="128">
        <v>2.0</v>
      </c>
      <c r="H2601" s="128">
        <v>13.0</v>
      </c>
      <c r="I2601" s="128" t="s">
        <v>156</v>
      </c>
      <c r="J2601" s="99"/>
      <c r="K2601" s="99"/>
      <c r="L2601" s="141" t="str">
        <f>IF(J2601-K2601=0,,IFERROR(K2601-J2601-휴게시간-VLOOKUP(A2601,지정휴게시간,2,FALSE),K2601-J2601-휴게시간))</f>
        <v/>
      </c>
      <c r="M2601" s="142" t="str">
        <f>IFERROR(VLOOKUP(Text(A2601,"m월 d일"),양력휴일,2,FALSE),IFERROR(VLOOKUP(Text(B2601,"m월 d일"),음력휴일,2,FALSE),IFERROR(VLOOKUP(A2601,양력지정휴일,2,FALSE), IFERROR(VLOOKUP(B2601,음력지정휴일,2,FALSE), ""))))</f>
        <v/>
      </c>
      <c r="N2601" s="128"/>
      <c r="O2601" s="128" t="str">
        <f>IFERROR(VLOOKUP(N2601,연차지정일수,2,FALSE),"")</f>
        <v/>
      </c>
      <c r="P2601" s="143"/>
      <c r="Q2601" s="2"/>
    </row>
    <row r="2602">
      <c r="A2602" s="129">
        <v>46797.0</v>
      </c>
      <c r="B2602" s="129">
        <v>46771.0</v>
      </c>
      <c r="C2602" s="128">
        <v>2028.0</v>
      </c>
      <c r="D2602" s="128">
        <v>2.0</v>
      </c>
      <c r="E2602" s="128">
        <v>2.0</v>
      </c>
      <c r="F2602" s="128">
        <v>2028.0</v>
      </c>
      <c r="G2602" s="128">
        <v>2.0</v>
      </c>
      <c r="H2602" s="128">
        <v>14.0</v>
      </c>
      <c r="I2602" s="128" t="s">
        <v>83</v>
      </c>
      <c r="J2602" s="99"/>
      <c r="K2602" s="99"/>
      <c r="L2602" s="141" t="str">
        <f>IF(J2602-K2602=0,,IFERROR(K2602-J2602-휴게시간-VLOOKUP(A2602,지정휴게시간,2,FALSE),K2602-J2602-휴게시간))</f>
        <v/>
      </c>
      <c r="M2602" s="142" t="str">
        <f>IFERROR(VLOOKUP(Text(A2602,"m월 d일"),양력휴일,2,FALSE),IFERROR(VLOOKUP(Text(B2602,"m월 d일"),음력휴일,2,FALSE),IFERROR(VLOOKUP(A2602,양력지정휴일,2,FALSE), IFERROR(VLOOKUP(B2602,음력지정휴일,2,FALSE), ""))))</f>
        <v/>
      </c>
      <c r="N2602" s="128"/>
      <c r="O2602" s="128" t="str">
        <f>IFERROR(VLOOKUP(N2602,연차지정일수,2,FALSE),"")</f>
        <v/>
      </c>
      <c r="P2602" s="143"/>
      <c r="Q2602" s="2"/>
    </row>
    <row r="2603">
      <c r="A2603" s="129">
        <v>46798.0</v>
      </c>
      <c r="B2603" s="129">
        <v>46772.0</v>
      </c>
      <c r="C2603" s="128">
        <v>2028.0</v>
      </c>
      <c r="D2603" s="128">
        <v>2.0</v>
      </c>
      <c r="E2603" s="128">
        <v>2.0</v>
      </c>
      <c r="F2603" s="128">
        <v>2028.0</v>
      </c>
      <c r="G2603" s="128">
        <v>2.0</v>
      </c>
      <c r="H2603" s="128">
        <v>15.0</v>
      </c>
      <c r="I2603" s="128" t="s">
        <v>160</v>
      </c>
      <c r="J2603" s="99"/>
      <c r="K2603" s="99"/>
      <c r="L2603" s="141" t="str">
        <f>IF(J2603-K2603=0,,IFERROR(K2603-J2603-휴게시간-VLOOKUP(A2603,지정휴게시간,2,FALSE),K2603-J2603-휴게시간))</f>
        <v/>
      </c>
      <c r="M2603" s="142" t="str">
        <f>IFERROR(VLOOKUP(Text(A2603,"m월 d일"),양력휴일,2,FALSE),IFERROR(VLOOKUP(Text(B2603,"m월 d일"),음력휴일,2,FALSE),IFERROR(VLOOKUP(A2603,양력지정휴일,2,FALSE), IFERROR(VLOOKUP(B2603,음력지정휴일,2,FALSE), ""))))</f>
        <v/>
      </c>
      <c r="N2603" s="128"/>
      <c r="O2603" s="128" t="str">
        <f>IFERROR(VLOOKUP(N2603,연차지정일수,2,FALSE),"")</f>
        <v/>
      </c>
      <c r="P2603" s="143"/>
      <c r="Q2603" s="2"/>
    </row>
    <row r="2604">
      <c r="A2604" s="129">
        <v>46799.0</v>
      </c>
      <c r="B2604" s="129">
        <v>46773.0</v>
      </c>
      <c r="C2604" s="128">
        <v>2028.0</v>
      </c>
      <c r="D2604" s="128">
        <v>2.0</v>
      </c>
      <c r="E2604" s="128">
        <v>2.0</v>
      </c>
      <c r="F2604" s="128">
        <v>2028.0</v>
      </c>
      <c r="G2604" s="128">
        <v>2.0</v>
      </c>
      <c r="H2604" s="128">
        <v>16.0</v>
      </c>
      <c r="I2604" s="128" t="s">
        <v>161</v>
      </c>
      <c r="J2604" s="99"/>
      <c r="K2604" s="99"/>
      <c r="L2604" s="141" t="str">
        <f>IF(J2604-K2604=0,,IFERROR(K2604-J2604-휴게시간-VLOOKUP(A2604,지정휴게시간,2,FALSE),K2604-J2604-휴게시간))</f>
        <v/>
      </c>
      <c r="M2604" s="142" t="str">
        <f>IFERROR(VLOOKUP(Text(A2604,"m월 d일"),양력휴일,2,FALSE),IFERROR(VLOOKUP(Text(B2604,"m월 d일"),음력휴일,2,FALSE),IFERROR(VLOOKUP(A2604,양력지정휴일,2,FALSE), IFERROR(VLOOKUP(B2604,음력지정휴일,2,FALSE), ""))))</f>
        <v/>
      </c>
      <c r="N2604" s="128"/>
      <c r="O2604" s="128" t="str">
        <f>IFERROR(VLOOKUP(N2604,연차지정일수,2,FALSE),"")</f>
        <v/>
      </c>
      <c r="P2604" s="143"/>
      <c r="Q2604" s="2"/>
    </row>
    <row r="2605">
      <c r="A2605" s="129">
        <v>46800.0</v>
      </c>
      <c r="B2605" s="129">
        <v>46774.0</v>
      </c>
      <c r="C2605" s="128">
        <v>2028.0</v>
      </c>
      <c r="D2605" s="128">
        <v>2.0</v>
      </c>
      <c r="E2605" s="128">
        <v>2.0</v>
      </c>
      <c r="F2605" s="128">
        <v>2028.0</v>
      </c>
      <c r="G2605" s="128">
        <v>2.0</v>
      </c>
      <c r="H2605" s="128">
        <v>17.0</v>
      </c>
      <c r="I2605" s="128" t="s">
        <v>162</v>
      </c>
      <c r="J2605" s="99"/>
      <c r="K2605" s="99"/>
      <c r="L2605" s="141" t="str">
        <f>IF(J2605-K2605=0,,IFERROR(K2605-J2605-휴게시간-VLOOKUP(A2605,지정휴게시간,2,FALSE),K2605-J2605-휴게시간))</f>
        <v/>
      </c>
      <c r="M2605" s="142" t="str">
        <f>IFERROR(VLOOKUP(Text(A2605,"m월 d일"),양력휴일,2,FALSE),IFERROR(VLOOKUP(Text(B2605,"m월 d일"),음력휴일,2,FALSE),IFERROR(VLOOKUP(A2605,양력지정휴일,2,FALSE), IFERROR(VLOOKUP(B2605,음력지정휴일,2,FALSE), ""))))</f>
        <v/>
      </c>
      <c r="N2605" s="128"/>
      <c r="O2605" s="128" t="str">
        <f>IFERROR(VLOOKUP(N2605,연차지정일수,2,FALSE),"")</f>
        <v/>
      </c>
      <c r="P2605" s="143"/>
      <c r="Q2605" s="2"/>
    </row>
    <row r="2606">
      <c r="A2606" s="129">
        <v>46801.0</v>
      </c>
      <c r="B2606" s="129">
        <v>46775.0</v>
      </c>
      <c r="C2606" s="128">
        <v>2028.0</v>
      </c>
      <c r="D2606" s="128">
        <v>2.0</v>
      </c>
      <c r="E2606" s="128">
        <v>2.0</v>
      </c>
      <c r="F2606" s="128">
        <v>2028.0</v>
      </c>
      <c r="G2606" s="128">
        <v>2.0</v>
      </c>
      <c r="H2606" s="128">
        <v>18.0</v>
      </c>
      <c r="I2606" s="128" t="s">
        <v>158</v>
      </c>
      <c r="J2606" s="99"/>
      <c r="K2606" s="99"/>
      <c r="L2606" s="141" t="str">
        <f>IF(J2606-K2606=0,,IFERROR(K2606-J2606-휴게시간-VLOOKUP(A2606,지정휴게시간,2,FALSE),K2606-J2606-휴게시간))</f>
        <v/>
      </c>
      <c r="M2606" s="142" t="str">
        <f>IFERROR(VLOOKUP(Text(A2606,"m월 d일"),양력휴일,2,FALSE),IFERROR(VLOOKUP(Text(B2606,"m월 d일"),음력휴일,2,FALSE),IFERROR(VLOOKUP(A2606,양력지정휴일,2,FALSE), IFERROR(VLOOKUP(B2606,음력지정휴일,2,FALSE), ""))))</f>
        <v/>
      </c>
      <c r="N2606" s="128"/>
      <c r="O2606" s="128" t="str">
        <f>IFERROR(VLOOKUP(N2606,연차지정일수,2,FALSE),"")</f>
        <v/>
      </c>
      <c r="P2606" s="143"/>
      <c r="Q2606" s="2"/>
    </row>
    <row r="2607">
      <c r="A2607" s="129">
        <v>46802.0</v>
      </c>
      <c r="B2607" s="129">
        <v>46776.0</v>
      </c>
      <c r="C2607" s="128">
        <v>2028.0</v>
      </c>
      <c r="D2607" s="128">
        <v>2.0</v>
      </c>
      <c r="E2607" s="128">
        <v>2.0</v>
      </c>
      <c r="F2607" s="128">
        <v>2028.0</v>
      </c>
      <c r="G2607" s="128">
        <v>2.0</v>
      </c>
      <c r="H2607" s="128">
        <v>19.0</v>
      </c>
      <c r="I2607" s="128" t="s">
        <v>159</v>
      </c>
      <c r="J2607" s="99"/>
      <c r="K2607" s="99"/>
      <c r="L2607" s="141" t="str">
        <f>IF(J2607-K2607=0,,IFERROR(K2607-J2607-휴게시간-VLOOKUP(A2607,지정휴게시간,2,FALSE),K2607-J2607-휴게시간))</f>
        <v/>
      </c>
      <c r="M2607" s="142" t="str">
        <f>IFERROR(VLOOKUP(Text(A2607,"m월 d일"),양력휴일,2,FALSE),IFERROR(VLOOKUP(Text(B2607,"m월 d일"),음력휴일,2,FALSE),IFERROR(VLOOKUP(A2607,양력지정휴일,2,FALSE), IFERROR(VLOOKUP(B2607,음력지정휴일,2,FALSE), ""))))</f>
        <v/>
      </c>
      <c r="N2607" s="128"/>
      <c r="O2607" s="128" t="str">
        <f>IFERROR(VLOOKUP(N2607,연차지정일수,2,FALSE),"")</f>
        <v/>
      </c>
      <c r="P2607" s="143"/>
      <c r="Q2607" s="2"/>
    </row>
    <row r="2608">
      <c r="A2608" s="129">
        <v>46803.0</v>
      </c>
      <c r="B2608" s="129">
        <v>46777.0</v>
      </c>
      <c r="C2608" s="128">
        <v>2028.0</v>
      </c>
      <c r="D2608" s="128">
        <v>2.0</v>
      </c>
      <c r="E2608" s="128">
        <v>2.0</v>
      </c>
      <c r="F2608" s="128">
        <v>2028.0</v>
      </c>
      <c r="G2608" s="128">
        <v>2.0</v>
      </c>
      <c r="H2608" s="128">
        <v>20.0</v>
      </c>
      <c r="I2608" s="128" t="s">
        <v>156</v>
      </c>
      <c r="J2608" s="99"/>
      <c r="K2608" s="99"/>
      <c r="L2608" s="141" t="str">
        <f>IF(J2608-K2608=0,,IFERROR(K2608-J2608-휴게시간-VLOOKUP(A2608,지정휴게시간,2,FALSE),K2608-J2608-휴게시간))</f>
        <v/>
      </c>
      <c r="M2608" s="142" t="str">
        <f>IFERROR(VLOOKUP(Text(A2608,"m월 d일"),양력휴일,2,FALSE),IFERROR(VLOOKUP(Text(B2608,"m월 d일"),음력휴일,2,FALSE),IFERROR(VLOOKUP(A2608,양력지정휴일,2,FALSE), IFERROR(VLOOKUP(B2608,음력지정휴일,2,FALSE), ""))))</f>
        <v/>
      </c>
      <c r="N2608" s="128"/>
      <c r="O2608" s="128" t="str">
        <f>IFERROR(VLOOKUP(N2608,연차지정일수,2,FALSE),"")</f>
        <v/>
      </c>
      <c r="P2608" s="143"/>
      <c r="Q2608" s="2"/>
    </row>
    <row r="2609">
      <c r="A2609" s="129">
        <v>46804.0</v>
      </c>
      <c r="B2609" s="129">
        <v>46778.0</v>
      </c>
      <c r="C2609" s="128">
        <v>2028.0</v>
      </c>
      <c r="D2609" s="128">
        <v>2.0</v>
      </c>
      <c r="E2609" s="128">
        <v>3.0</v>
      </c>
      <c r="F2609" s="128">
        <v>2028.0</v>
      </c>
      <c r="G2609" s="128">
        <v>2.0</v>
      </c>
      <c r="H2609" s="128">
        <v>21.0</v>
      </c>
      <c r="I2609" s="128" t="s">
        <v>83</v>
      </c>
      <c r="J2609" s="99"/>
      <c r="K2609" s="99"/>
      <c r="L2609" s="141" t="str">
        <f>IF(J2609-K2609=0,,IFERROR(K2609-J2609-휴게시간-VLOOKUP(A2609,지정휴게시간,2,FALSE),K2609-J2609-휴게시간))</f>
        <v/>
      </c>
      <c r="M2609" s="142" t="str">
        <f>IFERROR(VLOOKUP(Text(A2609,"m월 d일"),양력휴일,2,FALSE),IFERROR(VLOOKUP(Text(B2609,"m월 d일"),음력휴일,2,FALSE),IFERROR(VLOOKUP(A2609,양력지정휴일,2,FALSE), IFERROR(VLOOKUP(B2609,음력지정휴일,2,FALSE), ""))))</f>
        <v/>
      </c>
      <c r="N2609" s="128"/>
      <c r="O2609" s="128" t="str">
        <f>IFERROR(VLOOKUP(N2609,연차지정일수,2,FALSE),"")</f>
        <v/>
      </c>
      <c r="P2609" s="143"/>
      <c r="Q2609" s="2"/>
    </row>
    <row r="2610">
      <c r="A2610" s="129">
        <v>46805.0</v>
      </c>
      <c r="B2610" s="129">
        <v>46779.0</v>
      </c>
      <c r="C2610" s="128">
        <v>2028.0</v>
      </c>
      <c r="D2610" s="128">
        <v>2.0</v>
      </c>
      <c r="E2610" s="128">
        <v>3.0</v>
      </c>
      <c r="F2610" s="128">
        <v>2028.0</v>
      </c>
      <c r="G2610" s="128">
        <v>2.0</v>
      </c>
      <c r="H2610" s="128">
        <v>22.0</v>
      </c>
      <c r="I2610" s="128" t="s">
        <v>160</v>
      </c>
      <c r="J2610" s="99"/>
      <c r="K2610" s="99"/>
      <c r="L2610" s="141" t="str">
        <f>IF(J2610-K2610=0,,IFERROR(K2610-J2610-휴게시간-VLOOKUP(A2610,지정휴게시간,2,FALSE),K2610-J2610-휴게시간))</f>
        <v/>
      </c>
      <c r="M2610" s="142" t="str">
        <f>IFERROR(VLOOKUP(Text(A2610,"m월 d일"),양력휴일,2,FALSE),IFERROR(VLOOKUP(Text(B2610,"m월 d일"),음력휴일,2,FALSE),IFERROR(VLOOKUP(A2610,양력지정휴일,2,FALSE), IFERROR(VLOOKUP(B2610,음력지정휴일,2,FALSE), ""))))</f>
        <v/>
      </c>
      <c r="N2610" s="128"/>
      <c r="O2610" s="128" t="str">
        <f>IFERROR(VLOOKUP(N2610,연차지정일수,2,FALSE),"")</f>
        <v/>
      </c>
      <c r="P2610" s="143"/>
      <c r="Q2610" s="2"/>
    </row>
    <row r="2611">
      <c r="A2611" s="129">
        <v>46806.0</v>
      </c>
      <c r="B2611" s="129">
        <v>46780.0</v>
      </c>
      <c r="C2611" s="128">
        <v>2028.0</v>
      </c>
      <c r="D2611" s="128">
        <v>2.0</v>
      </c>
      <c r="E2611" s="128">
        <v>3.0</v>
      </c>
      <c r="F2611" s="128">
        <v>2028.0</v>
      </c>
      <c r="G2611" s="128">
        <v>2.0</v>
      </c>
      <c r="H2611" s="128">
        <v>23.0</v>
      </c>
      <c r="I2611" s="128" t="s">
        <v>161</v>
      </c>
      <c r="J2611" s="99"/>
      <c r="K2611" s="99"/>
      <c r="L2611" s="141" t="str">
        <f>IF(J2611-K2611=0,,IFERROR(K2611-J2611-휴게시간-VLOOKUP(A2611,지정휴게시간,2,FALSE),K2611-J2611-휴게시간))</f>
        <v/>
      </c>
      <c r="M2611" s="142" t="str">
        <f>IFERROR(VLOOKUP(Text(A2611,"m월 d일"),양력휴일,2,FALSE),IFERROR(VLOOKUP(Text(B2611,"m월 d일"),음력휴일,2,FALSE),IFERROR(VLOOKUP(A2611,양력지정휴일,2,FALSE), IFERROR(VLOOKUP(B2611,음력지정휴일,2,FALSE), ""))))</f>
        <v/>
      </c>
      <c r="N2611" s="128"/>
      <c r="O2611" s="128" t="str">
        <f>IFERROR(VLOOKUP(N2611,연차지정일수,2,FALSE),"")</f>
        <v/>
      </c>
      <c r="P2611" s="143"/>
      <c r="Q2611" s="2"/>
    </row>
    <row r="2612">
      <c r="A2612" s="129">
        <v>46807.0</v>
      </c>
      <c r="B2612" s="129">
        <v>46781.0</v>
      </c>
      <c r="C2612" s="128">
        <v>2028.0</v>
      </c>
      <c r="D2612" s="128">
        <v>2.0</v>
      </c>
      <c r="E2612" s="128">
        <v>3.0</v>
      </c>
      <c r="F2612" s="128">
        <v>2028.0</v>
      </c>
      <c r="G2612" s="128">
        <v>2.0</v>
      </c>
      <c r="H2612" s="128">
        <v>24.0</v>
      </c>
      <c r="I2612" s="128" t="s">
        <v>162</v>
      </c>
      <c r="J2612" s="99"/>
      <c r="K2612" s="99"/>
      <c r="L2612" s="141" t="str">
        <f>IF(J2612-K2612=0,,IFERROR(K2612-J2612-휴게시간-VLOOKUP(A2612,지정휴게시간,2,FALSE),K2612-J2612-휴게시간))</f>
        <v/>
      </c>
      <c r="M2612" s="142" t="str">
        <f>IFERROR(VLOOKUP(Text(A2612,"m월 d일"),양력휴일,2,FALSE),IFERROR(VLOOKUP(Text(B2612,"m월 d일"),음력휴일,2,FALSE),IFERROR(VLOOKUP(A2612,양력지정휴일,2,FALSE), IFERROR(VLOOKUP(B2612,음력지정휴일,2,FALSE), ""))))</f>
        <v/>
      </c>
      <c r="N2612" s="128"/>
      <c r="O2612" s="128" t="str">
        <f>IFERROR(VLOOKUP(N2612,연차지정일수,2,FALSE),"")</f>
        <v/>
      </c>
      <c r="P2612" s="143"/>
      <c r="Q2612" s="2"/>
    </row>
    <row r="2613">
      <c r="A2613" s="129">
        <v>46808.0</v>
      </c>
      <c r="B2613" s="129">
        <v>46784.0</v>
      </c>
      <c r="C2613" s="128">
        <v>2028.0</v>
      </c>
      <c r="D2613" s="128">
        <v>2.0</v>
      </c>
      <c r="E2613" s="128">
        <v>3.0</v>
      </c>
      <c r="F2613" s="128">
        <v>2028.0</v>
      </c>
      <c r="G2613" s="128">
        <v>2.0</v>
      </c>
      <c r="H2613" s="128">
        <v>25.0</v>
      </c>
      <c r="I2613" s="128" t="s">
        <v>158</v>
      </c>
      <c r="J2613" s="99"/>
      <c r="K2613" s="99"/>
      <c r="L2613" s="141" t="str">
        <f>IF(J2613-K2613=0,,IFERROR(K2613-J2613-휴게시간-VLOOKUP(A2613,지정휴게시간,2,FALSE),K2613-J2613-휴게시간))</f>
        <v/>
      </c>
      <c r="M2613" s="142" t="str">
        <f>IFERROR(VLOOKUP(Text(A2613,"m월 d일"),양력휴일,2,FALSE),IFERROR(VLOOKUP(Text(B2613,"m월 d일"),음력휴일,2,FALSE),IFERROR(VLOOKUP(A2613,양력지정휴일,2,FALSE), IFERROR(VLOOKUP(B2613,음력지정휴일,2,FALSE), ""))))</f>
        <v/>
      </c>
      <c r="N2613" s="128"/>
      <c r="O2613" s="128" t="str">
        <f>IFERROR(VLOOKUP(N2613,연차지정일수,2,FALSE),"")</f>
        <v/>
      </c>
      <c r="P2613" s="143"/>
      <c r="Q2613" s="2"/>
    </row>
    <row r="2614">
      <c r="A2614" s="129">
        <v>46809.0</v>
      </c>
      <c r="B2614" s="129">
        <v>46785.0</v>
      </c>
      <c r="C2614" s="128">
        <v>2028.0</v>
      </c>
      <c r="D2614" s="128">
        <v>2.0</v>
      </c>
      <c r="E2614" s="128">
        <v>3.0</v>
      </c>
      <c r="F2614" s="128">
        <v>2028.0</v>
      </c>
      <c r="G2614" s="128">
        <v>2.0</v>
      </c>
      <c r="H2614" s="128">
        <v>26.0</v>
      </c>
      <c r="I2614" s="128" t="s">
        <v>159</v>
      </c>
      <c r="J2614" s="99"/>
      <c r="K2614" s="99"/>
      <c r="L2614" s="141" t="str">
        <f>IF(J2614-K2614=0,,IFERROR(K2614-J2614-휴게시간-VLOOKUP(A2614,지정휴게시간,2,FALSE),K2614-J2614-휴게시간))</f>
        <v/>
      </c>
      <c r="M2614" s="142" t="str">
        <f>IFERROR(VLOOKUP(Text(A2614,"m월 d일"),양력휴일,2,FALSE),IFERROR(VLOOKUP(Text(B2614,"m월 d일"),음력휴일,2,FALSE),IFERROR(VLOOKUP(A2614,양력지정휴일,2,FALSE), IFERROR(VLOOKUP(B2614,음력지정휴일,2,FALSE), ""))))</f>
        <v/>
      </c>
      <c r="N2614" s="128"/>
      <c r="O2614" s="128" t="str">
        <f>IFERROR(VLOOKUP(N2614,연차지정일수,2,FALSE),"")</f>
        <v/>
      </c>
      <c r="P2614" s="143"/>
      <c r="Q2614" s="2"/>
    </row>
    <row r="2615">
      <c r="A2615" s="129">
        <v>46810.0</v>
      </c>
      <c r="B2615" s="129">
        <v>46786.0</v>
      </c>
      <c r="C2615" s="128">
        <v>2028.0</v>
      </c>
      <c r="D2615" s="128">
        <v>2.0</v>
      </c>
      <c r="E2615" s="128">
        <v>3.0</v>
      </c>
      <c r="F2615" s="128">
        <v>2028.0</v>
      </c>
      <c r="G2615" s="128">
        <v>2.0</v>
      </c>
      <c r="H2615" s="128">
        <v>27.0</v>
      </c>
      <c r="I2615" s="128" t="s">
        <v>156</v>
      </c>
      <c r="J2615" s="99"/>
      <c r="K2615" s="99"/>
      <c r="L2615" s="141" t="str">
        <f>IF(J2615-K2615=0,,IFERROR(K2615-J2615-휴게시간-VLOOKUP(A2615,지정휴게시간,2,FALSE),K2615-J2615-휴게시간))</f>
        <v/>
      </c>
      <c r="M2615" s="142" t="str">
        <f>IFERROR(VLOOKUP(Text(A2615,"m월 d일"),양력휴일,2,FALSE),IFERROR(VLOOKUP(Text(B2615,"m월 d일"),음력휴일,2,FALSE),IFERROR(VLOOKUP(A2615,양력지정휴일,2,FALSE), IFERROR(VLOOKUP(B2615,음력지정휴일,2,FALSE), ""))))</f>
        <v/>
      </c>
      <c r="N2615" s="128"/>
      <c r="O2615" s="128" t="str">
        <f>IFERROR(VLOOKUP(N2615,연차지정일수,2,FALSE),"")</f>
        <v/>
      </c>
      <c r="P2615" s="143"/>
      <c r="Q2615" s="2"/>
    </row>
    <row r="2616">
      <c r="A2616" s="129">
        <v>46811.0</v>
      </c>
      <c r="B2616" s="129">
        <v>46787.0</v>
      </c>
      <c r="C2616" s="128">
        <v>2028.0</v>
      </c>
      <c r="D2616" s="128">
        <v>2.0</v>
      </c>
      <c r="E2616" s="128">
        <v>4.0</v>
      </c>
      <c r="F2616" s="128">
        <v>2028.0</v>
      </c>
      <c r="G2616" s="128">
        <v>2.0</v>
      </c>
      <c r="H2616" s="128">
        <v>28.0</v>
      </c>
      <c r="I2616" s="128" t="s">
        <v>83</v>
      </c>
      <c r="J2616" s="99"/>
      <c r="K2616" s="99"/>
      <c r="L2616" s="141" t="str">
        <f>IF(J2616-K2616=0,,IFERROR(K2616-J2616-휴게시간-VLOOKUP(A2616,지정휴게시간,2,FALSE),K2616-J2616-휴게시간))</f>
        <v/>
      </c>
      <c r="M2616" s="142" t="str">
        <f>IFERROR(VLOOKUP(Text(A2616,"m월 d일"),양력휴일,2,FALSE),IFERROR(VLOOKUP(Text(B2616,"m월 d일"),음력휴일,2,FALSE),IFERROR(VLOOKUP(A2616,양력지정휴일,2,FALSE), IFERROR(VLOOKUP(B2616,음력지정휴일,2,FALSE), ""))))</f>
        <v/>
      </c>
      <c r="N2616" s="128"/>
      <c r="O2616" s="128" t="str">
        <f>IFERROR(VLOOKUP(N2616,연차지정일수,2,FALSE),"")</f>
        <v/>
      </c>
      <c r="P2616" s="143"/>
      <c r="Q2616" s="2"/>
    </row>
    <row r="2617">
      <c r="A2617" s="129">
        <v>46812.0</v>
      </c>
      <c r="B2617" s="129">
        <v>46788.0</v>
      </c>
      <c r="C2617" s="128">
        <v>2028.0</v>
      </c>
      <c r="D2617" s="128">
        <v>2.0</v>
      </c>
      <c r="E2617" s="128">
        <v>4.0</v>
      </c>
      <c r="F2617" s="128">
        <v>2028.0</v>
      </c>
      <c r="G2617" s="128">
        <v>2.0</v>
      </c>
      <c r="H2617" s="128">
        <v>29.0</v>
      </c>
      <c r="I2617" s="128" t="s">
        <v>160</v>
      </c>
      <c r="J2617" s="99"/>
      <c r="K2617" s="99"/>
      <c r="L2617" s="141" t="str">
        <f>IF(J2617-K2617=0,,IFERROR(K2617-J2617-휴게시간-VLOOKUP(A2617,지정휴게시간,2,FALSE),K2617-J2617-휴게시간))</f>
        <v/>
      </c>
      <c r="M2617" s="142" t="str">
        <f>IFERROR(VLOOKUP(Text(A2617,"m월 d일"),양력휴일,2,FALSE),IFERROR(VLOOKUP(Text(B2617,"m월 d일"),음력휴일,2,FALSE),IFERROR(VLOOKUP(A2617,양력지정휴일,2,FALSE), IFERROR(VLOOKUP(B2617,음력지정휴일,2,FALSE), ""))))</f>
        <v/>
      </c>
      <c r="N2617" s="128"/>
      <c r="O2617" s="128" t="str">
        <f>IFERROR(VLOOKUP(N2617,연차지정일수,2,FALSE),"")</f>
        <v/>
      </c>
      <c r="P2617" s="143"/>
      <c r="Q2617" s="2"/>
    </row>
    <row r="2618">
      <c r="A2618" s="129">
        <v>46813.0</v>
      </c>
      <c r="B2618" s="129">
        <v>46789.0</v>
      </c>
      <c r="C2618" s="128">
        <v>2028.0</v>
      </c>
      <c r="D2618" s="128">
        <v>2.0</v>
      </c>
      <c r="E2618" s="128">
        <v>4.0</v>
      </c>
      <c r="F2618" s="128">
        <v>2028.0</v>
      </c>
      <c r="G2618" s="128">
        <v>3.0</v>
      </c>
      <c r="H2618" s="128">
        <v>1.0</v>
      </c>
      <c r="I2618" s="128" t="s">
        <v>161</v>
      </c>
      <c r="J2618" s="99"/>
      <c r="K2618" s="99"/>
      <c r="L2618" s="141" t="str">
        <f>IF(J2618-K2618=0,,IFERROR(K2618-J2618-휴게시간-VLOOKUP(A2618,지정휴게시간,2,FALSE),K2618-J2618-휴게시간))</f>
        <v/>
      </c>
      <c r="M2618" s="142" t="str">
        <f>IFERROR(VLOOKUP(Text(A2618,"m월 d일"),양력휴일,2,FALSE),IFERROR(VLOOKUP(Text(B2618,"m월 d일"),음력휴일,2,FALSE),IFERROR(VLOOKUP(A2618,양력지정휴일,2,FALSE), IFERROR(VLOOKUP(B2618,음력지정휴일,2,FALSE), ""))))</f>
        <v>삼일절</v>
      </c>
      <c r="N2618" s="128"/>
      <c r="O2618" s="128" t="str">
        <f>IFERROR(VLOOKUP(N2618,연차지정일수,2,FALSE),"")</f>
        <v/>
      </c>
      <c r="P2618" s="143"/>
      <c r="Q2618" s="2"/>
    </row>
    <row r="2619">
      <c r="A2619" s="129">
        <v>46814.0</v>
      </c>
      <c r="B2619" s="129">
        <v>46790.0</v>
      </c>
      <c r="C2619" s="128">
        <v>2028.0</v>
      </c>
      <c r="D2619" s="128">
        <v>2.0</v>
      </c>
      <c r="E2619" s="128">
        <v>4.0</v>
      </c>
      <c r="F2619" s="128">
        <v>2028.0</v>
      </c>
      <c r="G2619" s="128">
        <v>3.0</v>
      </c>
      <c r="H2619" s="128">
        <v>2.0</v>
      </c>
      <c r="I2619" s="128" t="s">
        <v>162</v>
      </c>
      <c r="J2619" s="99"/>
      <c r="K2619" s="99"/>
      <c r="L2619" s="141" t="str">
        <f>IF(J2619-K2619=0,,IFERROR(K2619-J2619-휴게시간-VLOOKUP(A2619,지정휴게시간,2,FALSE),K2619-J2619-휴게시간))</f>
        <v/>
      </c>
      <c r="M2619" s="142" t="str">
        <f>IFERROR(VLOOKUP(Text(A2619,"m월 d일"),양력휴일,2,FALSE),IFERROR(VLOOKUP(Text(B2619,"m월 d일"),음력휴일,2,FALSE),IFERROR(VLOOKUP(A2619,양력지정휴일,2,FALSE), IFERROR(VLOOKUP(B2619,음력지정휴일,2,FALSE), ""))))</f>
        <v/>
      </c>
      <c r="N2619" s="128"/>
      <c r="O2619" s="128" t="str">
        <f>IFERROR(VLOOKUP(N2619,연차지정일수,2,FALSE),"")</f>
        <v/>
      </c>
      <c r="P2619" s="143"/>
      <c r="Q2619" s="2"/>
    </row>
    <row r="2620">
      <c r="A2620" s="129">
        <v>46815.0</v>
      </c>
      <c r="B2620" s="129">
        <v>46791.0</v>
      </c>
      <c r="C2620" s="128">
        <v>2028.0</v>
      </c>
      <c r="D2620" s="128">
        <v>2.0</v>
      </c>
      <c r="E2620" s="128">
        <v>4.0</v>
      </c>
      <c r="F2620" s="128">
        <v>2028.0</v>
      </c>
      <c r="G2620" s="128">
        <v>3.0</v>
      </c>
      <c r="H2620" s="128">
        <v>3.0</v>
      </c>
      <c r="I2620" s="128" t="s">
        <v>158</v>
      </c>
      <c r="J2620" s="99"/>
      <c r="K2620" s="99"/>
      <c r="L2620" s="141" t="str">
        <f>IF(J2620-K2620=0,,IFERROR(K2620-J2620-휴게시간-VLOOKUP(A2620,지정휴게시간,2,FALSE),K2620-J2620-휴게시간))</f>
        <v/>
      </c>
      <c r="M2620" s="142" t="str">
        <f>IFERROR(VLOOKUP(Text(A2620,"m월 d일"),양력휴일,2,FALSE),IFERROR(VLOOKUP(Text(B2620,"m월 d일"),음력휴일,2,FALSE),IFERROR(VLOOKUP(A2620,양력지정휴일,2,FALSE), IFERROR(VLOOKUP(B2620,음력지정휴일,2,FALSE), ""))))</f>
        <v/>
      </c>
      <c r="N2620" s="128"/>
      <c r="O2620" s="128" t="str">
        <f>IFERROR(VLOOKUP(N2620,연차지정일수,2,FALSE),"")</f>
        <v/>
      </c>
      <c r="P2620" s="143"/>
      <c r="Q2620" s="2"/>
    </row>
    <row r="2621">
      <c r="A2621" s="129">
        <v>46816.0</v>
      </c>
      <c r="B2621" s="129">
        <v>46792.0</v>
      </c>
      <c r="C2621" s="128">
        <v>2028.0</v>
      </c>
      <c r="D2621" s="128">
        <v>2.0</v>
      </c>
      <c r="E2621" s="128">
        <v>4.0</v>
      </c>
      <c r="F2621" s="128">
        <v>2028.0</v>
      </c>
      <c r="G2621" s="128">
        <v>3.0</v>
      </c>
      <c r="H2621" s="128">
        <v>4.0</v>
      </c>
      <c r="I2621" s="128" t="s">
        <v>159</v>
      </c>
      <c r="J2621" s="99"/>
      <c r="K2621" s="99"/>
      <c r="L2621" s="141" t="str">
        <f>IF(J2621-K2621=0,,IFERROR(K2621-J2621-휴게시간-VLOOKUP(A2621,지정휴게시간,2,FALSE),K2621-J2621-휴게시간))</f>
        <v/>
      </c>
      <c r="M2621" s="142" t="str">
        <f>IFERROR(VLOOKUP(Text(A2621,"m월 d일"),양력휴일,2,FALSE),IFERROR(VLOOKUP(Text(B2621,"m월 d일"),음력휴일,2,FALSE),IFERROR(VLOOKUP(A2621,양력지정휴일,2,FALSE), IFERROR(VLOOKUP(B2621,음력지정휴일,2,FALSE), ""))))</f>
        <v/>
      </c>
      <c r="N2621" s="128"/>
      <c r="O2621" s="128" t="str">
        <f>IFERROR(VLOOKUP(N2621,연차지정일수,2,FALSE),"")</f>
        <v/>
      </c>
      <c r="P2621" s="143"/>
      <c r="Q2621" s="2"/>
    </row>
    <row r="2622">
      <c r="A2622" s="129">
        <v>46817.0</v>
      </c>
      <c r="B2622" s="129">
        <v>46793.0</v>
      </c>
      <c r="C2622" s="128">
        <v>2028.0</v>
      </c>
      <c r="D2622" s="128">
        <v>2.0</v>
      </c>
      <c r="E2622" s="128">
        <v>4.0</v>
      </c>
      <c r="F2622" s="128">
        <v>2028.0</v>
      </c>
      <c r="G2622" s="128">
        <v>3.0</v>
      </c>
      <c r="H2622" s="128">
        <v>5.0</v>
      </c>
      <c r="I2622" s="128" t="s">
        <v>156</v>
      </c>
      <c r="J2622" s="99"/>
      <c r="K2622" s="99"/>
      <c r="L2622" s="141" t="str">
        <f>IF(J2622-K2622=0,,IFERROR(K2622-J2622-휴게시간-VLOOKUP(A2622,지정휴게시간,2,FALSE),K2622-J2622-휴게시간))</f>
        <v/>
      </c>
      <c r="M2622" s="142" t="str">
        <f>IFERROR(VLOOKUP(Text(A2622,"m월 d일"),양력휴일,2,FALSE),IFERROR(VLOOKUP(Text(B2622,"m월 d일"),음력휴일,2,FALSE),IFERROR(VLOOKUP(A2622,양력지정휴일,2,FALSE), IFERROR(VLOOKUP(B2622,음력지정휴일,2,FALSE), ""))))</f>
        <v/>
      </c>
      <c r="N2622" s="128"/>
      <c r="O2622" s="128" t="str">
        <f>IFERROR(VLOOKUP(N2622,연차지정일수,2,FALSE),"")</f>
        <v/>
      </c>
      <c r="P2622" s="143"/>
      <c r="Q2622" s="2"/>
    </row>
    <row r="2623">
      <c r="A2623" s="129">
        <v>46818.0</v>
      </c>
      <c r="B2623" s="129">
        <v>46794.0</v>
      </c>
      <c r="C2623" s="128">
        <v>2028.0</v>
      </c>
      <c r="D2623" s="128">
        <v>3.0</v>
      </c>
      <c r="E2623" s="128">
        <v>1.0</v>
      </c>
      <c r="F2623" s="128">
        <v>2028.0</v>
      </c>
      <c r="G2623" s="128">
        <v>3.0</v>
      </c>
      <c r="H2623" s="128">
        <v>6.0</v>
      </c>
      <c r="I2623" s="128" t="s">
        <v>83</v>
      </c>
      <c r="J2623" s="99"/>
      <c r="K2623" s="99"/>
      <c r="L2623" s="141" t="str">
        <f>IF(J2623-K2623=0,,IFERROR(K2623-J2623-휴게시간-VLOOKUP(A2623,지정휴게시간,2,FALSE),K2623-J2623-휴게시간))</f>
        <v/>
      </c>
      <c r="M2623" s="142" t="str">
        <f>IFERROR(VLOOKUP(Text(A2623,"m월 d일"),양력휴일,2,FALSE),IFERROR(VLOOKUP(Text(B2623,"m월 d일"),음력휴일,2,FALSE),IFERROR(VLOOKUP(A2623,양력지정휴일,2,FALSE), IFERROR(VLOOKUP(B2623,음력지정휴일,2,FALSE), ""))))</f>
        <v/>
      </c>
      <c r="N2623" s="128"/>
      <c r="O2623" s="128" t="str">
        <f>IFERROR(VLOOKUP(N2623,연차지정일수,2,FALSE),"")</f>
        <v/>
      </c>
      <c r="P2623" s="143"/>
      <c r="Q2623" s="2"/>
    </row>
    <row r="2624">
      <c r="A2624" s="129">
        <v>46819.0</v>
      </c>
      <c r="B2624" s="129">
        <v>46795.0</v>
      </c>
      <c r="C2624" s="128">
        <v>2028.0</v>
      </c>
      <c r="D2624" s="128">
        <v>3.0</v>
      </c>
      <c r="E2624" s="128">
        <v>1.0</v>
      </c>
      <c r="F2624" s="128">
        <v>2028.0</v>
      </c>
      <c r="G2624" s="128">
        <v>3.0</v>
      </c>
      <c r="H2624" s="128">
        <v>7.0</v>
      </c>
      <c r="I2624" s="128" t="s">
        <v>160</v>
      </c>
      <c r="J2624" s="99"/>
      <c r="K2624" s="99"/>
      <c r="L2624" s="141" t="str">
        <f>IF(J2624-K2624=0,,IFERROR(K2624-J2624-휴게시간-VLOOKUP(A2624,지정휴게시간,2,FALSE),K2624-J2624-휴게시간))</f>
        <v/>
      </c>
      <c r="M2624" s="142" t="str">
        <f>IFERROR(VLOOKUP(Text(A2624,"m월 d일"),양력휴일,2,FALSE),IFERROR(VLOOKUP(Text(B2624,"m월 d일"),음력휴일,2,FALSE),IFERROR(VLOOKUP(A2624,양력지정휴일,2,FALSE), IFERROR(VLOOKUP(B2624,음력지정휴일,2,FALSE), ""))))</f>
        <v/>
      </c>
      <c r="N2624" s="128"/>
      <c r="O2624" s="128" t="str">
        <f>IFERROR(VLOOKUP(N2624,연차지정일수,2,FALSE),"")</f>
        <v/>
      </c>
      <c r="P2624" s="143"/>
      <c r="Q2624" s="2"/>
    </row>
    <row r="2625">
      <c r="A2625" s="129">
        <v>46820.0</v>
      </c>
      <c r="B2625" s="129">
        <v>46796.0</v>
      </c>
      <c r="C2625" s="128">
        <v>2028.0</v>
      </c>
      <c r="D2625" s="128">
        <v>3.0</v>
      </c>
      <c r="E2625" s="128">
        <v>1.0</v>
      </c>
      <c r="F2625" s="128">
        <v>2028.0</v>
      </c>
      <c r="G2625" s="128">
        <v>3.0</v>
      </c>
      <c r="H2625" s="128">
        <v>8.0</v>
      </c>
      <c r="I2625" s="128" t="s">
        <v>161</v>
      </c>
      <c r="J2625" s="99"/>
      <c r="K2625" s="99"/>
      <c r="L2625" s="141" t="str">
        <f>IF(J2625-K2625=0,,IFERROR(K2625-J2625-휴게시간-VLOOKUP(A2625,지정휴게시간,2,FALSE),K2625-J2625-휴게시간))</f>
        <v/>
      </c>
      <c r="M2625" s="142" t="str">
        <f>IFERROR(VLOOKUP(Text(A2625,"m월 d일"),양력휴일,2,FALSE),IFERROR(VLOOKUP(Text(B2625,"m월 d일"),음력휴일,2,FALSE),IFERROR(VLOOKUP(A2625,양력지정휴일,2,FALSE), IFERROR(VLOOKUP(B2625,음력지정휴일,2,FALSE), ""))))</f>
        <v/>
      </c>
      <c r="N2625" s="128"/>
      <c r="O2625" s="128" t="str">
        <f>IFERROR(VLOOKUP(N2625,연차지정일수,2,FALSE),"")</f>
        <v/>
      </c>
      <c r="P2625" s="143"/>
      <c r="Q2625" s="2"/>
    </row>
    <row r="2626">
      <c r="A2626" s="129">
        <v>46821.0</v>
      </c>
      <c r="B2626" s="129">
        <v>46797.0</v>
      </c>
      <c r="C2626" s="128">
        <v>2028.0</v>
      </c>
      <c r="D2626" s="128">
        <v>3.0</v>
      </c>
      <c r="E2626" s="128">
        <v>1.0</v>
      </c>
      <c r="F2626" s="128">
        <v>2028.0</v>
      </c>
      <c r="G2626" s="128">
        <v>3.0</v>
      </c>
      <c r="H2626" s="128">
        <v>9.0</v>
      </c>
      <c r="I2626" s="128" t="s">
        <v>162</v>
      </c>
      <c r="J2626" s="99"/>
      <c r="K2626" s="99"/>
      <c r="L2626" s="141" t="str">
        <f>IF(J2626-K2626=0,,IFERROR(K2626-J2626-휴게시간-VLOOKUP(A2626,지정휴게시간,2,FALSE),K2626-J2626-휴게시간))</f>
        <v/>
      </c>
      <c r="M2626" s="142" t="str">
        <f>IFERROR(VLOOKUP(Text(A2626,"m월 d일"),양력휴일,2,FALSE),IFERROR(VLOOKUP(Text(B2626,"m월 d일"),음력휴일,2,FALSE),IFERROR(VLOOKUP(A2626,양력지정휴일,2,FALSE), IFERROR(VLOOKUP(B2626,음력지정휴일,2,FALSE), ""))))</f>
        <v/>
      </c>
      <c r="N2626" s="128"/>
      <c r="O2626" s="128" t="str">
        <f>IFERROR(VLOOKUP(N2626,연차지정일수,2,FALSE),"")</f>
        <v/>
      </c>
      <c r="P2626" s="143"/>
      <c r="Q2626" s="2"/>
    </row>
    <row r="2627">
      <c r="A2627" s="129">
        <v>46822.0</v>
      </c>
      <c r="B2627" s="129">
        <v>46798.0</v>
      </c>
      <c r="C2627" s="128">
        <v>2028.0</v>
      </c>
      <c r="D2627" s="128">
        <v>3.0</v>
      </c>
      <c r="E2627" s="128">
        <v>1.0</v>
      </c>
      <c r="F2627" s="128">
        <v>2028.0</v>
      </c>
      <c r="G2627" s="128">
        <v>3.0</v>
      </c>
      <c r="H2627" s="128">
        <v>10.0</v>
      </c>
      <c r="I2627" s="128" t="s">
        <v>158</v>
      </c>
      <c r="J2627" s="99"/>
      <c r="K2627" s="99"/>
      <c r="L2627" s="141" t="str">
        <f>IF(J2627-K2627=0,,IFERROR(K2627-J2627-휴게시간-VLOOKUP(A2627,지정휴게시간,2,FALSE),K2627-J2627-휴게시간))</f>
        <v/>
      </c>
      <c r="M2627" s="142" t="str">
        <f>IFERROR(VLOOKUP(Text(A2627,"m월 d일"),양력휴일,2,FALSE),IFERROR(VLOOKUP(Text(B2627,"m월 d일"),음력휴일,2,FALSE),IFERROR(VLOOKUP(A2627,양력지정휴일,2,FALSE), IFERROR(VLOOKUP(B2627,음력지정휴일,2,FALSE), ""))))</f>
        <v/>
      </c>
      <c r="N2627" s="128"/>
      <c r="O2627" s="128" t="str">
        <f>IFERROR(VLOOKUP(N2627,연차지정일수,2,FALSE),"")</f>
        <v/>
      </c>
      <c r="P2627" s="143"/>
      <c r="Q2627" s="2"/>
    </row>
    <row r="2628">
      <c r="A2628" s="129">
        <v>46823.0</v>
      </c>
      <c r="B2628" s="129">
        <v>46799.0</v>
      </c>
      <c r="C2628" s="128">
        <v>2028.0</v>
      </c>
      <c r="D2628" s="128">
        <v>3.0</v>
      </c>
      <c r="E2628" s="128">
        <v>1.0</v>
      </c>
      <c r="F2628" s="128">
        <v>2028.0</v>
      </c>
      <c r="G2628" s="128">
        <v>3.0</v>
      </c>
      <c r="H2628" s="128">
        <v>11.0</v>
      </c>
      <c r="I2628" s="128" t="s">
        <v>159</v>
      </c>
      <c r="J2628" s="99"/>
      <c r="K2628" s="99"/>
      <c r="L2628" s="141" t="str">
        <f>IF(J2628-K2628=0,,IFERROR(K2628-J2628-휴게시간-VLOOKUP(A2628,지정휴게시간,2,FALSE),K2628-J2628-휴게시간))</f>
        <v/>
      </c>
      <c r="M2628" s="142" t="str">
        <f>IFERROR(VLOOKUP(Text(A2628,"m월 d일"),양력휴일,2,FALSE),IFERROR(VLOOKUP(Text(B2628,"m월 d일"),음력휴일,2,FALSE),IFERROR(VLOOKUP(A2628,양력지정휴일,2,FALSE), IFERROR(VLOOKUP(B2628,음력지정휴일,2,FALSE), ""))))</f>
        <v/>
      </c>
      <c r="N2628" s="128"/>
      <c r="O2628" s="128" t="str">
        <f>IFERROR(VLOOKUP(N2628,연차지정일수,2,FALSE),"")</f>
        <v/>
      </c>
      <c r="P2628" s="143"/>
      <c r="Q2628" s="2"/>
    </row>
    <row r="2629">
      <c r="A2629" s="129">
        <v>46824.0</v>
      </c>
      <c r="B2629" s="129">
        <v>46800.0</v>
      </c>
      <c r="C2629" s="128">
        <v>2028.0</v>
      </c>
      <c r="D2629" s="128">
        <v>3.0</v>
      </c>
      <c r="E2629" s="128">
        <v>1.0</v>
      </c>
      <c r="F2629" s="128">
        <v>2028.0</v>
      </c>
      <c r="G2629" s="128">
        <v>3.0</v>
      </c>
      <c r="H2629" s="128">
        <v>12.0</v>
      </c>
      <c r="I2629" s="128" t="s">
        <v>156</v>
      </c>
      <c r="J2629" s="99"/>
      <c r="K2629" s="99"/>
      <c r="L2629" s="141" t="str">
        <f>IF(J2629-K2629=0,,IFERROR(K2629-J2629-휴게시간-VLOOKUP(A2629,지정휴게시간,2,FALSE),K2629-J2629-휴게시간))</f>
        <v/>
      </c>
      <c r="M2629" s="142" t="str">
        <f>IFERROR(VLOOKUP(Text(A2629,"m월 d일"),양력휴일,2,FALSE),IFERROR(VLOOKUP(Text(B2629,"m월 d일"),음력휴일,2,FALSE),IFERROR(VLOOKUP(A2629,양력지정휴일,2,FALSE), IFERROR(VLOOKUP(B2629,음력지정휴일,2,FALSE), ""))))</f>
        <v/>
      </c>
      <c r="N2629" s="128"/>
      <c r="O2629" s="128" t="str">
        <f>IFERROR(VLOOKUP(N2629,연차지정일수,2,FALSE),"")</f>
        <v/>
      </c>
      <c r="P2629" s="143"/>
      <c r="Q2629" s="2"/>
    </row>
    <row r="2630">
      <c r="A2630" s="129">
        <v>46825.0</v>
      </c>
      <c r="B2630" s="129">
        <v>46801.0</v>
      </c>
      <c r="C2630" s="128">
        <v>2028.0</v>
      </c>
      <c r="D2630" s="128">
        <v>3.0</v>
      </c>
      <c r="E2630" s="128">
        <v>2.0</v>
      </c>
      <c r="F2630" s="128">
        <v>2028.0</v>
      </c>
      <c r="G2630" s="128">
        <v>3.0</v>
      </c>
      <c r="H2630" s="128">
        <v>13.0</v>
      </c>
      <c r="I2630" s="128" t="s">
        <v>83</v>
      </c>
      <c r="J2630" s="99"/>
      <c r="K2630" s="99"/>
      <c r="L2630" s="141" t="str">
        <f>IF(J2630-K2630=0,,IFERROR(K2630-J2630-휴게시간-VLOOKUP(A2630,지정휴게시간,2,FALSE),K2630-J2630-휴게시간))</f>
        <v/>
      </c>
      <c r="M2630" s="142" t="str">
        <f>IFERROR(VLOOKUP(Text(A2630,"m월 d일"),양력휴일,2,FALSE),IFERROR(VLOOKUP(Text(B2630,"m월 d일"),음력휴일,2,FALSE),IFERROR(VLOOKUP(A2630,양력지정휴일,2,FALSE), IFERROR(VLOOKUP(B2630,음력지정휴일,2,FALSE), ""))))</f>
        <v/>
      </c>
      <c r="N2630" s="128"/>
      <c r="O2630" s="128" t="str">
        <f>IFERROR(VLOOKUP(N2630,연차지정일수,2,FALSE),"")</f>
        <v/>
      </c>
      <c r="P2630" s="143"/>
      <c r="Q2630" s="2"/>
    </row>
    <row r="2631">
      <c r="A2631" s="129">
        <v>46826.0</v>
      </c>
      <c r="B2631" s="129">
        <v>46802.0</v>
      </c>
      <c r="C2631" s="128">
        <v>2028.0</v>
      </c>
      <c r="D2631" s="128">
        <v>3.0</v>
      </c>
      <c r="E2631" s="128">
        <v>2.0</v>
      </c>
      <c r="F2631" s="128">
        <v>2028.0</v>
      </c>
      <c r="G2631" s="128">
        <v>3.0</v>
      </c>
      <c r="H2631" s="128">
        <v>14.0</v>
      </c>
      <c r="I2631" s="128" t="s">
        <v>160</v>
      </c>
      <c r="J2631" s="99"/>
      <c r="K2631" s="99"/>
      <c r="L2631" s="141" t="str">
        <f>IF(J2631-K2631=0,,IFERROR(K2631-J2631-휴게시간-VLOOKUP(A2631,지정휴게시간,2,FALSE),K2631-J2631-휴게시간))</f>
        <v/>
      </c>
      <c r="M2631" s="142" t="str">
        <f>IFERROR(VLOOKUP(Text(A2631,"m월 d일"),양력휴일,2,FALSE),IFERROR(VLOOKUP(Text(B2631,"m월 d일"),음력휴일,2,FALSE),IFERROR(VLOOKUP(A2631,양력지정휴일,2,FALSE), IFERROR(VLOOKUP(B2631,음력지정휴일,2,FALSE), ""))))</f>
        <v/>
      </c>
      <c r="N2631" s="128"/>
      <c r="O2631" s="128" t="str">
        <f>IFERROR(VLOOKUP(N2631,연차지정일수,2,FALSE),"")</f>
        <v/>
      </c>
      <c r="P2631" s="143"/>
      <c r="Q2631" s="2"/>
    </row>
    <row r="2632">
      <c r="A2632" s="129">
        <v>46827.0</v>
      </c>
      <c r="B2632" s="129">
        <v>46803.0</v>
      </c>
      <c r="C2632" s="128">
        <v>2028.0</v>
      </c>
      <c r="D2632" s="128">
        <v>3.0</v>
      </c>
      <c r="E2632" s="128">
        <v>2.0</v>
      </c>
      <c r="F2632" s="128">
        <v>2028.0</v>
      </c>
      <c r="G2632" s="128">
        <v>3.0</v>
      </c>
      <c r="H2632" s="128">
        <v>15.0</v>
      </c>
      <c r="I2632" s="128" t="s">
        <v>161</v>
      </c>
      <c r="J2632" s="99"/>
      <c r="K2632" s="99"/>
      <c r="L2632" s="141" t="str">
        <f>IF(J2632-K2632=0,,IFERROR(K2632-J2632-휴게시간-VLOOKUP(A2632,지정휴게시간,2,FALSE),K2632-J2632-휴게시간))</f>
        <v/>
      </c>
      <c r="M2632" s="142" t="str">
        <f>IFERROR(VLOOKUP(Text(A2632,"m월 d일"),양력휴일,2,FALSE),IFERROR(VLOOKUP(Text(B2632,"m월 d일"),음력휴일,2,FALSE),IFERROR(VLOOKUP(A2632,양력지정휴일,2,FALSE), IFERROR(VLOOKUP(B2632,음력지정휴일,2,FALSE), ""))))</f>
        <v/>
      </c>
      <c r="N2632" s="128"/>
      <c r="O2632" s="128" t="str">
        <f>IFERROR(VLOOKUP(N2632,연차지정일수,2,FALSE),"")</f>
        <v/>
      </c>
      <c r="P2632" s="143"/>
      <c r="Q2632" s="2"/>
    </row>
    <row r="2633">
      <c r="A2633" s="129">
        <v>46828.0</v>
      </c>
      <c r="B2633" s="129">
        <v>46804.0</v>
      </c>
      <c r="C2633" s="128">
        <v>2028.0</v>
      </c>
      <c r="D2633" s="128">
        <v>3.0</v>
      </c>
      <c r="E2633" s="128">
        <v>2.0</v>
      </c>
      <c r="F2633" s="128">
        <v>2028.0</v>
      </c>
      <c r="G2633" s="128">
        <v>3.0</v>
      </c>
      <c r="H2633" s="128">
        <v>16.0</v>
      </c>
      <c r="I2633" s="128" t="s">
        <v>162</v>
      </c>
      <c r="J2633" s="99"/>
      <c r="K2633" s="99"/>
      <c r="L2633" s="141" t="str">
        <f>IF(J2633-K2633=0,,IFERROR(K2633-J2633-휴게시간-VLOOKUP(A2633,지정휴게시간,2,FALSE),K2633-J2633-휴게시간))</f>
        <v/>
      </c>
      <c r="M2633" s="142" t="str">
        <f>IFERROR(VLOOKUP(Text(A2633,"m월 d일"),양력휴일,2,FALSE),IFERROR(VLOOKUP(Text(B2633,"m월 d일"),음력휴일,2,FALSE),IFERROR(VLOOKUP(A2633,양력지정휴일,2,FALSE), IFERROR(VLOOKUP(B2633,음력지정휴일,2,FALSE), ""))))</f>
        <v/>
      </c>
      <c r="N2633" s="128"/>
      <c r="O2633" s="128" t="str">
        <f>IFERROR(VLOOKUP(N2633,연차지정일수,2,FALSE),"")</f>
        <v/>
      </c>
      <c r="P2633" s="143"/>
      <c r="Q2633" s="2"/>
    </row>
    <row r="2634">
      <c r="A2634" s="129">
        <v>46829.0</v>
      </c>
      <c r="B2634" s="129">
        <v>46805.0</v>
      </c>
      <c r="C2634" s="128">
        <v>2028.0</v>
      </c>
      <c r="D2634" s="128">
        <v>3.0</v>
      </c>
      <c r="E2634" s="128">
        <v>2.0</v>
      </c>
      <c r="F2634" s="128">
        <v>2028.0</v>
      </c>
      <c r="G2634" s="128">
        <v>3.0</v>
      </c>
      <c r="H2634" s="128">
        <v>17.0</v>
      </c>
      <c r="I2634" s="128" t="s">
        <v>158</v>
      </c>
      <c r="J2634" s="99"/>
      <c r="K2634" s="99"/>
      <c r="L2634" s="141" t="str">
        <f>IF(J2634-K2634=0,,IFERROR(K2634-J2634-휴게시간-VLOOKUP(A2634,지정휴게시간,2,FALSE),K2634-J2634-휴게시간))</f>
        <v/>
      </c>
      <c r="M2634" s="142" t="str">
        <f>IFERROR(VLOOKUP(Text(A2634,"m월 d일"),양력휴일,2,FALSE),IFERROR(VLOOKUP(Text(B2634,"m월 d일"),음력휴일,2,FALSE),IFERROR(VLOOKUP(A2634,양력지정휴일,2,FALSE), IFERROR(VLOOKUP(B2634,음력지정휴일,2,FALSE), ""))))</f>
        <v/>
      </c>
      <c r="N2634" s="128"/>
      <c r="O2634" s="128" t="str">
        <f>IFERROR(VLOOKUP(N2634,연차지정일수,2,FALSE),"")</f>
        <v/>
      </c>
      <c r="P2634" s="143"/>
      <c r="Q2634" s="2"/>
    </row>
    <row r="2635">
      <c r="A2635" s="129">
        <v>46830.0</v>
      </c>
      <c r="B2635" s="129">
        <v>46806.0</v>
      </c>
      <c r="C2635" s="128">
        <v>2028.0</v>
      </c>
      <c r="D2635" s="128">
        <v>3.0</v>
      </c>
      <c r="E2635" s="128">
        <v>2.0</v>
      </c>
      <c r="F2635" s="128">
        <v>2028.0</v>
      </c>
      <c r="G2635" s="128">
        <v>3.0</v>
      </c>
      <c r="H2635" s="128">
        <v>18.0</v>
      </c>
      <c r="I2635" s="128" t="s">
        <v>159</v>
      </c>
      <c r="J2635" s="99"/>
      <c r="K2635" s="99"/>
      <c r="L2635" s="141" t="str">
        <f>IF(J2635-K2635=0,,IFERROR(K2635-J2635-휴게시간-VLOOKUP(A2635,지정휴게시간,2,FALSE),K2635-J2635-휴게시간))</f>
        <v/>
      </c>
      <c r="M2635" s="142" t="str">
        <f>IFERROR(VLOOKUP(Text(A2635,"m월 d일"),양력휴일,2,FALSE),IFERROR(VLOOKUP(Text(B2635,"m월 d일"),음력휴일,2,FALSE),IFERROR(VLOOKUP(A2635,양력지정휴일,2,FALSE), IFERROR(VLOOKUP(B2635,음력지정휴일,2,FALSE), ""))))</f>
        <v/>
      </c>
      <c r="N2635" s="128"/>
      <c r="O2635" s="128" t="str">
        <f>IFERROR(VLOOKUP(N2635,연차지정일수,2,FALSE),"")</f>
        <v/>
      </c>
      <c r="P2635" s="143"/>
      <c r="Q2635" s="2"/>
    </row>
    <row r="2636">
      <c r="A2636" s="129">
        <v>46831.0</v>
      </c>
      <c r="B2636" s="129">
        <v>46807.0</v>
      </c>
      <c r="C2636" s="128">
        <v>2028.0</v>
      </c>
      <c r="D2636" s="128">
        <v>3.0</v>
      </c>
      <c r="E2636" s="128">
        <v>2.0</v>
      </c>
      <c r="F2636" s="128">
        <v>2028.0</v>
      </c>
      <c r="G2636" s="128">
        <v>3.0</v>
      </c>
      <c r="H2636" s="128">
        <v>19.0</v>
      </c>
      <c r="I2636" s="128" t="s">
        <v>156</v>
      </c>
      <c r="J2636" s="99"/>
      <c r="K2636" s="99"/>
      <c r="L2636" s="141" t="str">
        <f>IF(J2636-K2636=0,,IFERROR(K2636-J2636-휴게시간-VLOOKUP(A2636,지정휴게시간,2,FALSE),K2636-J2636-휴게시간))</f>
        <v/>
      </c>
      <c r="M2636" s="142" t="str">
        <f>IFERROR(VLOOKUP(Text(A2636,"m월 d일"),양력휴일,2,FALSE),IFERROR(VLOOKUP(Text(B2636,"m월 d일"),음력휴일,2,FALSE),IFERROR(VLOOKUP(A2636,양력지정휴일,2,FALSE), IFERROR(VLOOKUP(B2636,음력지정휴일,2,FALSE), ""))))</f>
        <v/>
      </c>
      <c r="N2636" s="128"/>
      <c r="O2636" s="128" t="str">
        <f>IFERROR(VLOOKUP(N2636,연차지정일수,2,FALSE),"")</f>
        <v/>
      </c>
      <c r="P2636" s="143"/>
      <c r="Q2636" s="2"/>
    </row>
    <row r="2637">
      <c r="A2637" s="129">
        <v>46832.0</v>
      </c>
      <c r="B2637" s="129">
        <v>46808.0</v>
      </c>
      <c r="C2637" s="128">
        <v>2028.0</v>
      </c>
      <c r="D2637" s="128">
        <v>3.0</v>
      </c>
      <c r="E2637" s="128">
        <v>3.0</v>
      </c>
      <c r="F2637" s="128">
        <v>2028.0</v>
      </c>
      <c r="G2637" s="128">
        <v>3.0</v>
      </c>
      <c r="H2637" s="128">
        <v>20.0</v>
      </c>
      <c r="I2637" s="128" t="s">
        <v>83</v>
      </c>
      <c r="J2637" s="99"/>
      <c r="K2637" s="99"/>
      <c r="L2637" s="141" t="str">
        <f>IF(J2637-K2637=0,,IFERROR(K2637-J2637-휴게시간-VLOOKUP(A2637,지정휴게시간,2,FALSE),K2637-J2637-휴게시간))</f>
        <v/>
      </c>
      <c r="M2637" s="142" t="str">
        <f>IFERROR(VLOOKUP(Text(A2637,"m월 d일"),양력휴일,2,FALSE),IFERROR(VLOOKUP(Text(B2637,"m월 d일"),음력휴일,2,FALSE),IFERROR(VLOOKUP(A2637,양력지정휴일,2,FALSE), IFERROR(VLOOKUP(B2637,음력지정휴일,2,FALSE), ""))))</f>
        <v/>
      </c>
      <c r="N2637" s="128"/>
      <c r="O2637" s="128" t="str">
        <f>IFERROR(VLOOKUP(N2637,연차지정일수,2,FALSE),"")</f>
        <v/>
      </c>
      <c r="P2637" s="143"/>
      <c r="Q2637" s="2"/>
    </row>
    <row r="2638">
      <c r="A2638" s="129">
        <v>46833.0</v>
      </c>
      <c r="B2638" s="129">
        <v>46809.0</v>
      </c>
      <c r="C2638" s="128">
        <v>2028.0</v>
      </c>
      <c r="D2638" s="128">
        <v>3.0</v>
      </c>
      <c r="E2638" s="128">
        <v>3.0</v>
      </c>
      <c r="F2638" s="128">
        <v>2028.0</v>
      </c>
      <c r="G2638" s="128">
        <v>3.0</v>
      </c>
      <c r="H2638" s="128">
        <v>21.0</v>
      </c>
      <c r="I2638" s="128" t="s">
        <v>160</v>
      </c>
      <c r="J2638" s="99"/>
      <c r="K2638" s="99"/>
      <c r="L2638" s="141" t="str">
        <f>IF(J2638-K2638=0,,IFERROR(K2638-J2638-휴게시간-VLOOKUP(A2638,지정휴게시간,2,FALSE),K2638-J2638-휴게시간))</f>
        <v/>
      </c>
      <c r="M2638" s="142" t="str">
        <f>IFERROR(VLOOKUP(Text(A2638,"m월 d일"),양력휴일,2,FALSE),IFERROR(VLOOKUP(Text(B2638,"m월 d일"),음력휴일,2,FALSE),IFERROR(VLOOKUP(A2638,양력지정휴일,2,FALSE), IFERROR(VLOOKUP(B2638,음력지정휴일,2,FALSE), ""))))</f>
        <v/>
      </c>
      <c r="N2638" s="128"/>
      <c r="O2638" s="128" t="str">
        <f>IFERROR(VLOOKUP(N2638,연차지정일수,2,FALSE),"")</f>
        <v/>
      </c>
      <c r="P2638" s="143"/>
      <c r="Q2638" s="2"/>
    </row>
    <row r="2639">
      <c r="A2639" s="129">
        <v>46834.0</v>
      </c>
      <c r="B2639" s="129">
        <v>46810.0</v>
      </c>
      <c r="C2639" s="128">
        <v>2028.0</v>
      </c>
      <c r="D2639" s="128">
        <v>3.0</v>
      </c>
      <c r="E2639" s="128">
        <v>3.0</v>
      </c>
      <c r="F2639" s="128">
        <v>2028.0</v>
      </c>
      <c r="G2639" s="128">
        <v>3.0</v>
      </c>
      <c r="H2639" s="128">
        <v>22.0</v>
      </c>
      <c r="I2639" s="128" t="s">
        <v>161</v>
      </c>
      <c r="J2639" s="99"/>
      <c r="K2639" s="99"/>
      <c r="L2639" s="141" t="str">
        <f>IF(J2639-K2639=0,,IFERROR(K2639-J2639-휴게시간-VLOOKUP(A2639,지정휴게시간,2,FALSE),K2639-J2639-휴게시간))</f>
        <v/>
      </c>
      <c r="M2639" s="142" t="str">
        <f>IFERROR(VLOOKUP(Text(A2639,"m월 d일"),양력휴일,2,FALSE),IFERROR(VLOOKUP(Text(B2639,"m월 d일"),음력휴일,2,FALSE),IFERROR(VLOOKUP(A2639,양력지정휴일,2,FALSE), IFERROR(VLOOKUP(B2639,음력지정휴일,2,FALSE), ""))))</f>
        <v/>
      </c>
      <c r="N2639" s="128"/>
      <c r="O2639" s="128" t="str">
        <f>IFERROR(VLOOKUP(N2639,연차지정일수,2,FALSE),"")</f>
        <v/>
      </c>
      <c r="P2639" s="143"/>
      <c r="Q2639" s="2"/>
    </row>
    <row r="2640">
      <c r="A2640" s="129">
        <v>46835.0</v>
      </c>
      <c r="B2640" s="129">
        <v>46811.0</v>
      </c>
      <c r="C2640" s="128">
        <v>2028.0</v>
      </c>
      <c r="D2640" s="128">
        <v>3.0</v>
      </c>
      <c r="E2640" s="128">
        <v>3.0</v>
      </c>
      <c r="F2640" s="128">
        <v>2028.0</v>
      </c>
      <c r="G2640" s="128">
        <v>3.0</v>
      </c>
      <c r="H2640" s="128">
        <v>23.0</v>
      </c>
      <c r="I2640" s="128" t="s">
        <v>162</v>
      </c>
      <c r="J2640" s="99"/>
      <c r="K2640" s="99"/>
      <c r="L2640" s="141" t="str">
        <f>IF(J2640-K2640=0,,IFERROR(K2640-J2640-휴게시간-VLOOKUP(A2640,지정휴게시간,2,FALSE),K2640-J2640-휴게시간))</f>
        <v/>
      </c>
      <c r="M2640" s="142" t="str">
        <f>IFERROR(VLOOKUP(Text(A2640,"m월 d일"),양력휴일,2,FALSE),IFERROR(VLOOKUP(Text(B2640,"m월 d일"),음력휴일,2,FALSE),IFERROR(VLOOKUP(A2640,양력지정휴일,2,FALSE), IFERROR(VLOOKUP(B2640,음력지정휴일,2,FALSE), ""))))</f>
        <v/>
      </c>
      <c r="N2640" s="128"/>
      <c r="O2640" s="128" t="str">
        <f>IFERROR(VLOOKUP(N2640,연차지정일수,2,FALSE),"")</f>
        <v/>
      </c>
      <c r="P2640" s="143"/>
      <c r="Q2640" s="2"/>
    </row>
    <row r="2641">
      <c r="A2641" s="129">
        <v>46836.0</v>
      </c>
      <c r="B2641" s="129">
        <v>46812.0</v>
      </c>
      <c r="C2641" s="128">
        <v>2028.0</v>
      </c>
      <c r="D2641" s="128">
        <v>3.0</v>
      </c>
      <c r="E2641" s="128">
        <v>3.0</v>
      </c>
      <c r="F2641" s="128">
        <v>2028.0</v>
      </c>
      <c r="G2641" s="128">
        <v>3.0</v>
      </c>
      <c r="H2641" s="128">
        <v>24.0</v>
      </c>
      <c r="I2641" s="128" t="s">
        <v>158</v>
      </c>
      <c r="J2641" s="99"/>
      <c r="K2641" s="99"/>
      <c r="L2641" s="141" t="str">
        <f>IF(J2641-K2641=0,,IFERROR(K2641-J2641-휴게시간-VLOOKUP(A2641,지정휴게시간,2,FALSE),K2641-J2641-휴게시간))</f>
        <v/>
      </c>
      <c r="M2641" s="142" t="str">
        <f>IFERROR(VLOOKUP(Text(A2641,"m월 d일"),양력휴일,2,FALSE),IFERROR(VLOOKUP(Text(B2641,"m월 d일"),음력휴일,2,FALSE),IFERROR(VLOOKUP(A2641,양력지정휴일,2,FALSE), IFERROR(VLOOKUP(B2641,음력지정휴일,2,FALSE), ""))))</f>
        <v/>
      </c>
      <c r="N2641" s="128"/>
      <c r="O2641" s="128" t="str">
        <f>IFERROR(VLOOKUP(N2641,연차지정일수,2,FALSE),"")</f>
        <v/>
      </c>
      <c r="P2641" s="143"/>
      <c r="Q2641" s="2"/>
    </row>
    <row r="2642">
      <c r="A2642" s="129">
        <v>46837.0</v>
      </c>
      <c r="B2642" s="129" t="s">
        <v>173</v>
      </c>
      <c r="C2642" s="128">
        <v>2028.0</v>
      </c>
      <c r="D2642" s="128">
        <v>3.0</v>
      </c>
      <c r="E2642" s="128">
        <v>3.0</v>
      </c>
      <c r="F2642" s="128">
        <v>2028.0</v>
      </c>
      <c r="G2642" s="128">
        <v>3.0</v>
      </c>
      <c r="H2642" s="128">
        <v>25.0</v>
      </c>
      <c r="I2642" s="128" t="s">
        <v>159</v>
      </c>
      <c r="J2642" s="99"/>
      <c r="K2642" s="99"/>
      <c r="L2642" s="141" t="str">
        <f>IF(J2642-K2642=0,,IFERROR(K2642-J2642-휴게시간-VLOOKUP(A2642,지정휴게시간,2,FALSE),K2642-J2642-휴게시간))</f>
        <v/>
      </c>
      <c r="M2642" s="142" t="str">
        <f>IFERROR(VLOOKUP(Text(A2642,"m월 d일"),양력휴일,2,FALSE),IFERROR(VLOOKUP(Text(B2642,"m월 d일"),음력휴일,2,FALSE),IFERROR(VLOOKUP(A2642,양력지정휴일,2,FALSE), IFERROR(VLOOKUP(B2642,음력지정휴일,2,FALSE), ""))))</f>
        <v/>
      </c>
      <c r="N2642" s="128"/>
      <c r="O2642" s="128" t="str">
        <f>IFERROR(VLOOKUP(N2642,연차지정일수,2,FALSE),"")</f>
        <v/>
      </c>
      <c r="P2642" s="143"/>
      <c r="Q2642" s="2"/>
    </row>
    <row r="2643">
      <c r="A2643" s="129">
        <v>46838.0</v>
      </c>
      <c r="B2643" s="129">
        <v>46813.0</v>
      </c>
      <c r="C2643" s="128">
        <v>2028.0</v>
      </c>
      <c r="D2643" s="128">
        <v>3.0</v>
      </c>
      <c r="E2643" s="128">
        <v>3.0</v>
      </c>
      <c r="F2643" s="128">
        <v>2028.0</v>
      </c>
      <c r="G2643" s="128">
        <v>3.0</v>
      </c>
      <c r="H2643" s="128">
        <v>26.0</v>
      </c>
      <c r="I2643" s="128" t="s">
        <v>156</v>
      </c>
      <c r="J2643" s="99"/>
      <c r="K2643" s="99"/>
      <c r="L2643" s="141" t="str">
        <f>IF(J2643-K2643=0,,IFERROR(K2643-J2643-휴게시간-VLOOKUP(A2643,지정휴게시간,2,FALSE),K2643-J2643-휴게시간))</f>
        <v/>
      </c>
      <c r="M2643" s="142" t="str">
        <f>IFERROR(VLOOKUP(Text(A2643,"m월 d일"),양력휴일,2,FALSE),IFERROR(VLOOKUP(Text(B2643,"m월 d일"),음력휴일,2,FALSE),IFERROR(VLOOKUP(A2643,양력지정휴일,2,FALSE), IFERROR(VLOOKUP(B2643,음력지정휴일,2,FALSE), ""))))</f>
        <v/>
      </c>
      <c r="N2643" s="128"/>
      <c r="O2643" s="128" t="str">
        <f>IFERROR(VLOOKUP(N2643,연차지정일수,2,FALSE),"")</f>
        <v/>
      </c>
      <c r="P2643" s="143"/>
      <c r="Q2643" s="2"/>
    </row>
    <row r="2644">
      <c r="A2644" s="129">
        <v>46839.0</v>
      </c>
      <c r="B2644" s="129">
        <v>46814.0</v>
      </c>
      <c r="C2644" s="128">
        <v>2028.0</v>
      </c>
      <c r="D2644" s="128">
        <v>3.0</v>
      </c>
      <c r="E2644" s="128">
        <v>4.0</v>
      </c>
      <c r="F2644" s="128">
        <v>2028.0</v>
      </c>
      <c r="G2644" s="128">
        <v>3.0</v>
      </c>
      <c r="H2644" s="128">
        <v>27.0</v>
      </c>
      <c r="I2644" s="128" t="s">
        <v>83</v>
      </c>
      <c r="J2644" s="99"/>
      <c r="K2644" s="99"/>
      <c r="L2644" s="141" t="str">
        <f>IF(J2644-K2644=0,,IFERROR(K2644-J2644-휴게시간-VLOOKUP(A2644,지정휴게시간,2,FALSE),K2644-J2644-휴게시간))</f>
        <v/>
      </c>
      <c r="M2644" s="142" t="str">
        <f>IFERROR(VLOOKUP(Text(A2644,"m월 d일"),양력휴일,2,FALSE),IFERROR(VLOOKUP(Text(B2644,"m월 d일"),음력휴일,2,FALSE),IFERROR(VLOOKUP(A2644,양력지정휴일,2,FALSE), IFERROR(VLOOKUP(B2644,음력지정휴일,2,FALSE), ""))))</f>
        <v/>
      </c>
      <c r="N2644" s="128"/>
      <c r="O2644" s="128" t="str">
        <f>IFERROR(VLOOKUP(N2644,연차지정일수,2,FALSE),"")</f>
        <v/>
      </c>
      <c r="P2644" s="143"/>
      <c r="Q2644" s="2"/>
    </row>
    <row r="2645">
      <c r="A2645" s="129">
        <v>46840.0</v>
      </c>
      <c r="B2645" s="129">
        <v>46815.0</v>
      </c>
      <c r="C2645" s="128">
        <v>2028.0</v>
      </c>
      <c r="D2645" s="128">
        <v>3.0</v>
      </c>
      <c r="E2645" s="128">
        <v>4.0</v>
      </c>
      <c r="F2645" s="128">
        <v>2028.0</v>
      </c>
      <c r="G2645" s="128">
        <v>3.0</v>
      </c>
      <c r="H2645" s="128">
        <v>28.0</v>
      </c>
      <c r="I2645" s="128" t="s">
        <v>160</v>
      </c>
      <c r="J2645" s="99"/>
      <c r="K2645" s="99"/>
      <c r="L2645" s="141" t="str">
        <f>IF(J2645-K2645=0,,IFERROR(K2645-J2645-휴게시간-VLOOKUP(A2645,지정휴게시간,2,FALSE),K2645-J2645-휴게시간))</f>
        <v/>
      </c>
      <c r="M2645" s="142" t="str">
        <f>IFERROR(VLOOKUP(Text(A2645,"m월 d일"),양력휴일,2,FALSE),IFERROR(VLOOKUP(Text(B2645,"m월 d일"),음력휴일,2,FALSE),IFERROR(VLOOKUP(A2645,양력지정휴일,2,FALSE), IFERROR(VLOOKUP(B2645,음력지정휴일,2,FALSE), ""))))</f>
        <v/>
      </c>
      <c r="N2645" s="128"/>
      <c r="O2645" s="128" t="str">
        <f>IFERROR(VLOOKUP(N2645,연차지정일수,2,FALSE),"")</f>
        <v/>
      </c>
      <c r="P2645" s="143"/>
      <c r="Q2645" s="2"/>
    </row>
    <row r="2646">
      <c r="A2646" s="129">
        <v>46841.0</v>
      </c>
      <c r="B2646" s="129">
        <v>46816.0</v>
      </c>
      <c r="C2646" s="128">
        <v>2028.0</v>
      </c>
      <c r="D2646" s="128">
        <v>3.0</v>
      </c>
      <c r="E2646" s="128">
        <v>4.0</v>
      </c>
      <c r="F2646" s="128">
        <v>2028.0</v>
      </c>
      <c r="G2646" s="128">
        <v>3.0</v>
      </c>
      <c r="H2646" s="128">
        <v>29.0</v>
      </c>
      <c r="I2646" s="128" t="s">
        <v>161</v>
      </c>
      <c r="J2646" s="99"/>
      <c r="K2646" s="99"/>
      <c r="L2646" s="141" t="str">
        <f>IF(J2646-K2646=0,,IFERROR(K2646-J2646-휴게시간-VLOOKUP(A2646,지정휴게시간,2,FALSE),K2646-J2646-휴게시간))</f>
        <v/>
      </c>
      <c r="M2646" s="142" t="str">
        <f>IFERROR(VLOOKUP(Text(A2646,"m월 d일"),양력휴일,2,FALSE),IFERROR(VLOOKUP(Text(B2646,"m월 d일"),음력휴일,2,FALSE),IFERROR(VLOOKUP(A2646,양력지정휴일,2,FALSE), IFERROR(VLOOKUP(B2646,음력지정휴일,2,FALSE), ""))))</f>
        <v/>
      </c>
      <c r="N2646" s="128"/>
      <c r="O2646" s="128" t="str">
        <f>IFERROR(VLOOKUP(N2646,연차지정일수,2,FALSE),"")</f>
        <v/>
      </c>
      <c r="P2646" s="143"/>
      <c r="Q2646" s="2"/>
    </row>
    <row r="2647">
      <c r="A2647" s="129">
        <v>46842.0</v>
      </c>
      <c r="B2647" s="129">
        <v>46817.0</v>
      </c>
      <c r="C2647" s="128">
        <v>2028.0</v>
      </c>
      <c r="D2647" s="128">
        <v>3.0</v>
      </c>
      <c r="E2647" s="128">
        <v>4.0</v>
      </c>
      <c r="F2647" s="128">
        <v>2028.0</v>
      </c>
      <c r="G2647" s="128">
        <v>3.0</v>
      </c>
      <c r="H2647" s="128">
        <v>30.0</v>
      </c>
      <c r="I2647" s="128" t="s">
        <v>162</v>
      </c>
      <c r="J2647" s="99"/>
      <c r="K2647" s="99"/>
      <c r="L2647" s="141" t="str">
        <f>IF(J2647-K2647=0,,IFERROR(K2647-J2647-휴게시간-VLOOKUP(A2647,지정휴게시간,2,FALSE),K2647-J2647-휴게시간))</f>
        <v/>
      </c>
      <c r="M2647" s="142" t="str">
        <f>IFERROR(VLOOKUP(Text(A2647,"m월 d일"),양력휴일,2,FALSE),IFERROR(VLOOKUP(Text(B2647,"m월 d일"),음력휴일,2,FALSE),IFERROR(VLOOKUP(A2647,양력지정휴일,2,FALSE), IFERROR(VLOOKUP(B2647,음력지정휴일,2,FALSE), ""))))</f>
        <v/>
      </c>
      <c r="N2647" s="128"/>
      <c r="O2647" s="128" t="str">
        <f>IFERROR(VLOOKUP(N2647,연차지정일수,2,FALSE),"")</f>
        <v/>
      </c>
      <c r="P2647" s="143"/>
      <c r="Q2647" s="2"/>
    </row>
    <row r="2648">
      <c r="A2648" s="129">
        <v>46843.0</v>
      </c>
      <c r="B2648" s="129">
        <v>46818.0</v>
      </c>
      <c r="C2648" s="128">
        <v>2028.0</v>
      </c>
      <c r="D2648" s="128">
        <v>3.0</v>
      </c>
      <c r="E2648" s="128">
        <v>4.0</v>
      </c>
      <c r="F2648" s="128">
        <v>2028.0</v>
      </c>
      <c r="G2648" s="128">
        <v>3.0</v>
      </c>
      <c r="H2648" s="128">
        <v>31.0</v>
      </c>
      <c r="I2648" s="128" t="s">
        <v>158</v>
      </c>
      <c r="J2648" s="99"/>
      <c r="K2648" s="99"/>
      <c r="L2648" s="141" t="str">
        <f>IF(J2648-K2648=0,,IFERROR(K2648-J2648-휴게시간-VLOOKUP(A2648,지정휴게시간,2,FALSE),K2648-J2648-휴게시간))</f>
        <v/>
      </c>
      <c r="M2648" s="142" t="str">
        <f>IFERROR(VLOOKUP(Text(A2648,"m월 d일"),양력휴일,2,FALSE),IFERROR(VLOOKUP(Text(B2648,"m월 d일"),음력휴일,2,FALSE),IFERROR(VLOOKUP(A2648,양력지정휴일,2,FALSE), IFERROR(VLOOKUP(B2648,음력지정휴일,2,FALSE), ""))))</f>
        <v/>
      </c>
      <c r="N2648" s="128"/>
      <c r="O2648" s="128" t="str">
        <f>IFERROR(VLOOKUP(N2648,연차지정일수,2,FALSE),"")</f>
        <v/>
      </c>
      <c r="P2648" s="143"/>
      <c r="Q2648" s="2"/>
    </row>
    <row r="2649">
      <c r="A2649" s="129">
        <v>46844.0</v>
      </c>
      <c r="B2649" s="129">
        <v>46819.0</v>
      </c>
      <c r="C2649" s="128">
        <v>2028.0</v>
      </c>
      <c r="D2649" s="128">
        <v>3.0</v>
      </c>
      <c r="E2649" s="128">
        <v>4.0</v>
      </c>
      <c r="F2649" s="128">
        <v>2028.0</v>
      </c>
      <c r="G2649" s="128">
        <v>4.0</v>
      </c>
      <c r="H2649" s="128">
        <v>1.0</v>
      </c>
      <c r="I2649" s="128" t="s">
        <v>159</v>
      </c>
      <c r="J2649" s="99"/>
      <c r="K2649" s="99"/>
      <c r="L2649" s="141" t="str">
        <f>IF(J2649-K2649=0,,IFERROR(K2649-J2649-휴게시간-VLOOKUP(A2649,지정휴게시간,2,FALSE),K2649-J2649-휴게시간))</f>
        <v/>
      </c>
      <c r="M2649" s="142" t="str">
        <f>IFERROR(VLOOKUP(Text(A2649,"m월 d일"),양력휴일,2,FALSE),IFERROR(VLOOKUP(Text(B2649,"m월 d일"),음력휴일,2,FALSE),IFERROR(VLOOKUP(A2649,양력지정휴일,2,FALSE), IFERROR(VLOOKUP(B2649,음력지정휴일,2,FALSE), ""))))</f>
        <v/>
      </c>
      <c r="N2649" s="128"/>
      <c r="O2649" s="128" t="str">
        <f>IFERROR(VLOOKUP(N2649,연차지정일수,2,FALSE),"")</f>
        <v/>
      </c>
      <c r="P2649" s="143"/>
      <c r="Q2649" s="2"/>
    </row>
    <row r="2650">
      <c r="A2650" s="129">
        <v>46845.0</v>
      </c>
      <c r="B2650" s="129">
        <v>46820.0</v>
      </c>
      <c r="C2650" s="128">
        <v>2028.0</v>
      </c>
      <c r="D2650" s="128">
        <v>3.0</v>
      </c>
      <c r="E2650" s="128">
        <v>4.0</v>
      </c>
      <c r="F2650" s="128">
        <v>2028.0</v>
      </c>
      <c r="G2650" s="128">
        <v>4.0</v>
      </c>
      <c r="H2650" s="128">
        <v>2.0</v>
      </c>
      <c r="I2650" s="128" t="s">
        <v>156</v>
      </c>
      <c r="J2650" s="99"/>
      <c r="K2650" s="99"/>
      <c r="L2650" s="141" t="str">
        <f>IF(J2650-K2650=0,,IFERROR(K2650-J2650-휴게시간-VLOOKUP(A2650,지정휴게시간,2,FALSE),K2650-J2650-휴게시간))</f>
        <v/>
      </c>
      <c r="M2650" s="142" t="str">
        <f>IFERROR(VLOOKUP(Text(A2650,"m월 d일"),양력휴일,2,FALSE),IFERROR(VLOOKUP(Text(B2650,"m월 d일"),음력휴일,2,FALSE),IFERROR(VLOOKUP(A2650,양력지정휴일,2,FALSE), IFERROR(VLOOKUP(B2650,음력지정휴일,2,FALSE), ""))))</f>
        <v/>
      </c>
      <c r="N2650" s="128"/>
      <c r="O2650" s="128" t="str">
        <f>IFERROR(VLOOKUP(N2650,연차지정일수,2,FALSE),"")</f>
        <v/>
      </c>
      <c r="P2650" s="143"/>
      <c r="Q2650" s="2"/>
    </row>
    <row r="2651">
      <c r="A2651" s="129">
        <v>46846.0</v>
      </c>
      <c r="B2651" s="129">
        <v>46821.0</v>
      </c>
      <c r="C2651" s="128">
        <v>2028.0</v>
      </c>
      <c r="D2651" s="128">
        <v>4.0</v>
      </c>
      <c r="E2651" s="128">
        <v>1.0</v>
      </c>
      <c r="F2651" s="128">
        <v>2028.0</v>
      </c>
      <c r="G2651" s="128">
        <v>4.0</v>
      </c>
      <c r="H2651" s="128">
        <v>3.0</v>
      </c>
      <c r="I2651" s="128" t="s">
        <v>83</v>
      </c>
      <c r="J2651" s="99"/>
      <c r="K2651" s="99"/>
      <c r="L2651" s="141" t="str">
        <f>IF(J2651-K2651=0,,IFERROR(K2651-J2651-휴게시간-VLOOKUP(A2651,지정휴게시간,2,FALSE),K2651-J2651-휴게시간))</f>
        <v/>
      </c>
      <c r="M2651" s="142" t="str">
        <f>IFERROR(VLOOKUP(Text(A2651,"m월 d일"),양력휴일,2,FALSE),IFERROR(VLOOKUP(Text(B2651,"m월 d일"),음력휴일,2,FALSE),IFERROR(VLOOKUP(A2651,양력지정휴일,2,FALSE), IFERROR(VLOOKUP(B2651,음력지정휴일,2,FALSE), ""))))</f>
        <v/>
      </c>
      <c r="N2651" s="128"/>
      <c r="O2651" s="128" t="str">
        <f>IFERROR(VLOOKUP(N2651,연차지정일수,2,FALSE),"")</f>
        <v/>
      </c>
      <c r="P2651" s="143"/>
      <c r="Q2651" s="2"/>
    </row>
    <row r="2652">
      <c r="A2652" s="129">
        <v>46847.0</v>
      </c>
      <c r="B2652" s="129">
        <v>46822.0</v>
      </c>
      <c r="C2652" s="128">
        <v>2028.0</v>
      </c>
      <c r="D2652" s="128">
        <v>4.0</v>
      </c>
      <c r="E2652" s="128">
        <v>1.0</v>
      </c>
      <c r="F2652" s="128">
        <v>2028.0</v>
      </c>
      <c r="G2652" s="128">
        <v>4.0</v>
      </c>
      <c r="H2652" s="128">
        <v>4.0</v>
      </c>
      <c r="I2652" s="128" t="s">
        <v>160</v>
      </c>
      <c r="J2652" s="99"/>
      <c r="K2652" s="99"/>
      <c r="L2652" s="141" t="str">
        <f>IF(J2652-K2652=0,,IFERROR(K2652-J2652-휴게시간-VLOOKUP(A2652,지정휴게시간,2,FALSE),K2652-J2652-휴게시간))</f>
        <v/>
      </c>
      <c r="M2652" s="142" t="str">
        <f>IFERROR(VLOOKUP(Text(A2652,"m월 d일"),양력휴일,2,FALSE),IFERROR(VLOOKUP(Text(B2652,"m월 d일"),음력휴일,2,FALSE),IFERROR(VLOOKUP(A2652,양력지정휴일,2,FALSE), IFERROR(VLOOKUP(B2652,음력지정휴일,2,FALSE), ""))))</f>
        <v/>
      </c>
      <c r="N2652" s="128"/>
      <c r="O2652" s="128" t="str">
        <f>IFERROR(VLOOKUP(N2652,연차지정일수,2,FALSE),"")</f>
        <v/>
      </c>
      <c r="P2652" s="143"/>
      <c r="Q2652" s="2"/>
    </row>
    <row r="2653">
      <c r="A2653" s="129">
        <v>46848.0</v>
      </c>
      <c r="B2653" s="129">
        <v>46823.0</v>
      </c>
      <c r="C2653" s="128">
        <v>2028.0</v>
      </c>
      <c r="D2653" s="128">
        <v>4.0</v>
      </c>
      <c r="E2653" s="128">
        <v>1.0</v>
      </c>
      <c r="F2653" s="128">
        <v>2028.0</v>
      </c>
      <c r="G2653" s="128">
        <v>4.0</v>
      </c>
      <c r="H2653" s="128">
        <v>5.0</v>
      </c>
      <c r="I2653" s="128" t="s">
        <v>161</v>
      </c>
      <c r="J2653" s="99"/>
      <c r="K2653" s="99"/>
      <c r="L2653" s="141" t="str">
        <f>IF(J2653-K2653=0,,IFERROR(K2653-J2653-휴게시간-VLOOKUP(A2653,지정휴게시간,2,FALSE),K2653-J2653-휴게시간))</f>
        <v/>
      </c>
      <c r="M2653" s="142" t="str">
        <f>IFERROR(VLOOKUP(Text(A2653,"m월 d일"),양력휴일,2,FALSE),IFERROR(VLOOKUP(Text(B2653,"m월 d일"),음력휴일,2,FALSE),IFERROR(VLOOKUP(A2653,양력지정휴일,2,FALSE), IFERROR(VLOOKUP(B2653,음력지정휴일,2,FALSE), ""))))</f>
        <v/>
      </c>
      <c r="N2653" s="128"/>
      <c r="O2653" s="128" t="str">
        <f>IFERROR(VLOOKUP(N2653,연차지정일수,2,FALSE),"")</f>
        <v/>
      </c>
      <c r="P2653" s="143"/>
      <c r="Q2653" s="2"/>
    </row>
    <row r="2654">
      <c r="A2654" s="129">
        <v>46849.0</v>
      </c>
      <c r="B2654" s="129">
        <v>46824.0</v>
      </c>
      <c r="C2654" s="128">
        <v>2028.0</v>
      </c>
      <c r="D2654" s="128">
        <v>4.0</v>
      </c>
      <c r="E2654" s="128">
        <v>1.0</v>
      </c>
      <c r="F2654" s="128">
        <v>2028.0</v>
      </c>
      <c r="G2654" s="128">
        <v>4.0</v>
      </c>
      <c r="H2654" s="128">
        <v>6.0</v>
      </c>
      <c r="I2654" s="128" t="s">
        <v>162</v>
      </c>
      <c r="J2654" s="99"/>
      <c r="K2654" s="99"/>
      <c r="L2654" s="141" t="str">
        <f>IF(J2654-K2654=0,,IFERROR(K2654-J2654-휴게시간-VLOOKUP(A2654,지정휴게시간,2,FALSE),K2654-J2654-휴게시간))</f>
        <v/>
      </c>
      <c r="M2654" s="142" t="str">
        <f>IFERROR(VLOOKUP(Text(A2654,"m월 d일"),양력휴일,2,FALSE),IFERROR(VLOOKUP(Text(B2654,"m월 d일"),음력휴일,2,FALSE),IFERROR(VLOOKUP(A2654,양력지정휴일,2,FALSE), IFERROR(VLOOKUP(B2654,음력지정휴일,2,FALSE), ""))))</f>
        <v/>
      </c>
      <c r="N2654" s="128"/>
      <c r="O2654" s="128" t="str">
        <f>IFERROR(VLOOKUP(N2654,연차지정일수,2,FALSE),"")</f>
        <v/>
      </c>
      <c r="P2654" s="143"/>
      <c r="Q2654" s="2"/>
    </row>
    <row r="2655">
      <c r="A2655" s="129">
        <v>46850.0</v>
      </c>
      <c r="B2655" s="129">
        <v>46825.0</v>
      </c>
      <c r="C2655" s="128">
        <v>2028.0</v>
      </c>
      <c r="D2655" s="128">
        <v>4.0</v>
      </c>
      <c r="E2655" s="128">
        <v>1.0</v>
      </c>
      <c r="F2655" s="128">
        <v>2028.0</v>
      </c>
      <c r="G2655" s="128">
        <v>4.0</v>
      </c>
      <c r="H2655" s="128">
        <v>7.0</v>
      </c>
      <c r="I2655" s="128" t="s">
        <v>158</v>
      </c>
      <c r="J2655" s="99"/>
      <c r="K2655" s="99"/>
      <c r="L2655" s="141" t="str">
        <f>IF(J2655-K2655=0,,IFERROR(K2655-J2655-휴게시간-VLOOKUP(A2655,지정휴게시간,2,FALSE),K2655-J2655-휴게시간))</f>
        <v/>
      </c>
      <c r="M2655" s="142" t="str">
        <f>IFERROR(VLOOKUP(Text(A2655,"m월 d일"),양력휴일,2,FALSE),IFERROR(VLOOKUP(Text(B2655,"m월 d일"),음력휴일,2,FALSE),IFERROR(VLOOKUP(A2655,양력지정휴일,2,FALSE), IFERROR(VLOOKUP(B2655,음력지정휴일,2,FALSE), ""))))</f>
        <v/>
      </c>
      <c r="N2655" s="128"/>
      <c r="O2655" s="128" t="str">
        <f>IFERROR(VLOOKUP(N2655,연차지정일수,2,FALSE),"")</f>
        <v/>
      </c>
      <c r="P2655" s="143"/>
      <c r="Q2655" s="2"/>
    </row>
    <row r="2656">
      <c r="A2656" s="129">
        <v>46851.0</v>
      </c>
      <c r="B2656" s="129">
        <v>46826.0</v>
      </c>
      <c r="C2656" s="128">
        <v>2028.0</v>
      </c>
      <c r="D2656" s="128">
        <v>4.0</v>
      </c>
      <c r="E2656" s="128">
        <v>1.0</v>
      </c>
      <c r="F2656" s="128">
        <v>2028.0</v>
      </c>
      <c r="G2656" s="128">
        <v>4.0</v>
      </c>
      <c r="H2656" s="128">
        <v>8.0</v>
      </c>
      <c r="I2656" s="128" t="s">
        <v>159</v>
      </c>
      <c r="J2656" s="99"/>
      <c r="K2656" s="99"/>
      <c r="L2656" s="141" t="str">
        <f>IF(J2656-K2656=0,,IFERROR(K2656-J2656-휴게시간-VLOOKUP(A2656,지정휴게시간,2,FALSE),K2656-J2656-휴게시간))</f>
        <v/>
      </c>
      <c r="M2656" s="142" t="str">
        <f>IFERROR(VLOOKUP(Text(A2656,"m월 d일"),양력휴일,2,FALSE),IFERROR(VLOOKUP(Text(B2656,"m월 d일"),음력휴일,2,FALSE),IFERROR(VLOOKUP(A2656,양력지정휴일,2,FALSE), IFERROR(VLOOKUP(B2656,음력지정휴일,2,FALSE), ""))))</f>
        <v/>
      </c>
      <c r="N2656" s="128"/>
      <c r="O2656" s="128" t="str">
        <f>IFERROR(VLOOKUP(N2656,연차지정일수,2,FALSE),"")</f>
        <v/>
      </c>
      <c r="P2656" s="143"/>
      <c r="Q2656" s="2"/>
    </row>
    <row r="2657">
      <c r="A2657" s="129">
        <v>46852.0</v>
      </c>
      <c r="B2657" s="129">
        <v>46827.0</v>
      </c>
      <c r="C2657" s="128">
        <v>2028.0</v>
      </c>
      <c r="D2657" s="128">
        <v>4.0</v>
      </c>
      <c r="E2657" s="128">
        <v>1.0</v>
      </c>
      <c r="F2657" s="128">
        <v>2028.0</v>
      </c>
      <c r="G2657" s="128">
        <v>4.0</v>
      </c>
      <c r="H2657" s="128">
        <v>9.0</v>
      </c>
      <c r="I2657" s="128" t="s">
        <v>156</v>
      </c>
      <c r="J2657" s="99"/>
      <c r="K2657" s="99"/>
      <c r="L2657" s="141" t="str">
        <f>IF(J2657-K2657=0,,IFERROR(K2657-J2657-휴게시간-VLOOKUP(A2657,지정휴게시간,2,FALSE),K2657-J2657-휴게시간))</f>
        <v/>
      </c>
      <c r="M2657" s="142" t="str">
        <f>IFERROR(VLOOKUP(Text(A2657,"m월 d일"),양력휴일,2,FALSE),IFERROR(VLOOKUP(Text(B2657,"m월 d일"),음력휴일,2,FALSE),IFERROR(VLOOKUP(A2657,양력지정휴일,2,FALSE), IFERROR(VLOOKUP(B2657,음력지정휴일,2,FALSE), ""))))</f>
        <v/>
      </c>
      <c r="N2657" s="128"/>
      <c r="O2657" s="128" t="str">
        <f>IFERROR(VLOOKUP(N2657,연차지정일수,2,FALSE),"")</f>
        <v/>
      </c>
      <c r="P2657" s="143"/>
      <c r="Q2657" s="2"/>
    </row>
    <row r="2658">
      <c r="A2658" s="129">
        <v>46853.0</v>
      </c>
      <c r="B2658" s="129">
        <v>46828.0</v>
      </c>
      <c r="C2658" s="128">
        <v>2028.0</v>
      </c>
      <c r="D2658" s="128">
        <v>4.0</v>
      </c>
      <c r="E2658" s="128">
        <v>2.0</v>
      </c>
      <c r="F2658" s="128">
        <v>2028.0</v>
      </c>
      <c r="G2658" s="128">
        <v>4.0</v>
      </c>
      <c r="H2658" s="128">
        <v>10.0</v>
      </c>
      <c r="I2658" s="128" t="s">
        <v>83</v>
      </c>
      <c r="J2658" s="99"/>
      <c r="K2658" s="99"/>
      <c r="L2658" s="141" t="str">
        <f>IF(J2658-K2658=0,,IFERROR(K2658-J2658-휴게시간-VLOOKUP(A2658,지정휴게시간,2,FALSE),K2658-J2658-휴게시간))</f>
        <v/>
      </c>
      <c r="M2658" s="142" t="str">
        <f>IFERROR(VLOOKUP(Text(A2658,"m월 d일"),양력휴일,2,FALSE),IFERROR(VLOOKUP(Text(B2658,"m월 d일"),음력휴일,2,FALSE),IFERROR(VLOOKUP(A2658,양력지정휴일,2,FALSE), IFERROR(VLOOKUP(B2658,음력지정휴일,2,FALSE), ""))))</f>
        <v/>
      </c>
      <c r="N2658" s="128"/>
      <c r="O2658" s="128" t="str">
        <f>IFERROR(VLOOKUP(N2658,연차지정일수,2,FALSE),"")</f>
        <v/>
      </c>
      <c r="P2658" s="143"/>
      <c r="Q2658" s="2"/>
    </row>
    <row r="2659">
      <c r="A2659" s="129">
        <v>46854.0</v>
      </c>
      <c r="B2659" s="129">
        <v>46829.0</v>
      </c>
      <c r="C2659" s="128">
        <v>2028.0</v>
      </c>
      <c r="D2659" s="128">
        <v>4.0</v>
      </c>
      <c r="E2659" s="128">
        <v>2.0</v>
      </c>
      <c r="F2659" s="128">
        <v>2028.0</v>
      </c>
      <c r="G2659" s="128">
        <v>4.0</v>
      </c>
      <c r="H2659" s="128">
        <v>11.0</v>
      </c>
      <c r="I2659" s="128" t="s">
        <v>160</v>
      </c>
      <c r="J2659" s="99"/>
      <c r="K2659" s="99"/>
      <c r="L2659" s="141" t="str">
        <f>IF(J2659-K2659=0,,IFERROR(K2659-J2659-휴게시간-VLOOKUP(A2659,지정휴게시간,2,FALSE),K2659-J2659-휴게시간))</f>
        <v/>
      </c>
      <c r="M2659" s="142" t="str">
        <f>IFERROR(VLOOKUP(Text(A2659,"m월 d일"),양력휴일,2,FALSE),IFERROR(VLOOKUP(Text(B2659,"m월 d일"),음력휴일,2,FALSE),IFERROR(VLOOKUP(A2659,양력지정휴일,2,FALSE), IFERROR(VLOOKUP(B2659,음력지정휴일,2,FALSE), ""))))</f>
        <v/>
      </c>
      <c r="N2659" s="128"/>
      <c r="O2659" s="128" t="str">
        <f>IFERROR(VLOOKUP(N2659,연차지정일수,2,FALSE),"")</f>
        <v/>
      </c>
      <c r="P2659" s="143"/>
      <c r="Q2659" s="2"/>
    </row>
    <row r="2660">
      <c r="A2660" s="129">
        <v>46855.0</v>
      </c>
      <c r="B2660" s="129">
        <v>46830.0</v>
      </c>
      <c r="C2660" s="128">
        <v>2028.0</v>
      </c>
      <c r="D2660" s="128">
        <v>4.0</v>
      </c>
      <c r="E2660" s="128">
        <v>2.0</v>
      </c>
      <c r="F2660" s="128">
        <v>2028.0</v>
      </c>
      <c r="G2660" s="128">
        <v>4.0</v>
      </c>
      <c r="H2660" s="128">
        <v>12.0</v>
      </c>
      <c r="I2660" s="128" t="s">
        <v>161</v>
      </c>
      <c r="J2660" s="99"/>
      <c r="K2660" s="99"/>
      <c r="L2660" s="141" t="str">
        <f>IF(J2660-K2660=0,,IFERROR(K2660-J2660-휴게시간-VLOOKUP(A2660,지정휴게시간,2,FALSE),K2660-J2660-휴게시간))</f>
        <v/>
      </c>
      <c r="M2660" s="142" t="str">
        <f>IFERROR(VLOOKUP(Text(A2660,"m월 d일"),양력휴일,2,FALSE),IFERROR(VLOOKUP(Text(B2660,"m월 d일"),음력휴일,2,FALSE),IFERROR(VLOOKUP(A2660,양력지정휴일,2,FALSE), IFERROR(VLOOKUP(B2660,음력지정휴일,2,FALSE), ""))))</f>
        <v/>
      </c>
      <c r="N2660" s="128"/>
      <c r="O2660" s="128" t="str">
        <f>IFERROR(VLOOKUP(N2660,연차지정일수,2,FALSE),"")</f>
        <v/>
      </c>
      <c r="P2660" s="143"/>
      <c r="Q2660" s="2"/>
    </row>
    <row r="2661">
      <c r="A2661" s="129">
        <v>46856.0</v>
      </c>
      <c r="B2661" s="129">
        <v>46831.0</v>
      </c>
      <c r="C2661" s="128">
        <v>2028.0</v>
      </c>
      <c r="D2661" s="128">
        <v>4.0</v>
      </c>
      <c r="E2661" s="128">
        <v>2.0</v>
      </c>
      <c r="F2661" s="128">
        <v>2028.0</v>
      </c>
      <c r="G2661" s="128">
        <v>4.0</v>
      </c>
      <c r="H2661" s="128">
        <v>13.0</v>
      </c>
      <c r="I2661" s="128" t="s">
        <v>162</v>
      </c>
      <c r="J2661" s="99"/>
      <c r="K2661" s="99"/>
      <c r="L2661" s="141" t="str">
        <f>IF(J2661-K2661=0,,IFERROR(K2661-J2661-휴게시간-VLOOKUP(A2661,지정휴게시간,2,FALSE),K2661-J2661-휴게시간))</f>
        <v/>
      </c>
      <c r="M2661" s="142" t="str">
        <f>IFERROR(VLOOKUP(Text(A2661,"m월 d일"),양력휴일,2,FALSE),IFERROR(VLOOKUP(Text(B2661,"m월 d일"),음력휴일,2,FALSE),IFERROR(VLOOKUP(A2661,양력지정휴일,2,FALSE), IFERROR(VLOOKUP(B2661,음력지정휴일,2,FALSE), ""))))</f>
        <v/>
      </c>
      <c r="N2661" s="128"/>
      <c r="O2661" s="128" t="str">
        <f>IFERROR(VLOOKUP(N2661,연차지정일수,2,FALSE),"")</f>
        <v/>
      </c>
      <c r="P2661" s="143"/>
      <c r="Q2661" s="2"/>
    </row>
    <row r="2662">
      <c r="A2662" s="129">
        <v>46857.0</v>
      </c>
      <c r="B2662" s="129">
        <v>46832.0</v>
      </c>
      <c r="C2662" s="128">
        <v>2028.0</v>
      </c>
      <c r="D2662" s="128">
        <v>4.0</v>
      </c>
      <c r="E2662" s="128">
        <v>2.0</v>
      </c>
      <c r="F2662" s="128">
        <v>2028.0</v>
      </c>
      <c r="G2662" s="128">
        <v>4.0</v>
      </c>
      <c r="H2662" s="128">
        <v>14.0</v>
      </c>
      <c r="I2662" s="128" t="s">
        <v>158</v>
      </c>
      <c r="J2662" s="99"/>
      <c r="K2662" s="99"/>
      <c r="L2662" s="141" t="str">
        <f>IF(J2662-K2662=0,,IFERROR(K2662-J2662-휴게시간-VLOOKUP(A2662,지정휴게시간,2,FALSE),K2662-J2662-휴게시간))</f>
        <v/>
      </c>
      <c r="M2662" s="142" t="str">
        <f>IFERROR(VLOOKUP(Text(A2662,"m월 d일"),양력휴일,2,FALSE),IFERROR(VLOOKUP(Text(B2662,"m월 d일"),음력휴일,2,FALSE),IFERROR(VLOOKUP(A2662,양력지정휴일,2,FALSE), IFERROR(VLOOKUP(B2662,음력지정휴일,2,FALSE), ""))))</f>
        <v/>
      </c>
      <c r="N2662" s="128"/>
      <c r="O2662" s="128" t="str">
        <f>IFERROR(VLOOKUP(N2662,연차지정일수,2,FALSE),"")</f>
        <v/>
      </c>
      <c r="P2662" s="143"/>
      <c r="Q2662" s="2"/>
    </row>
    <row r="2663">
      <c r="A2663" s="129">
        <v>46858.0</v>
      </c>
      <c r="B2663" s="129">
        <v>46833.0</v>
      </c>
      <c r="C2663" s="128">
        <v>2028.0</v>
      </c>
      <c r="D2663" s="128">
        <v>4.0</v>
      </c>
      <c r="E2663" s="128">
        <v>2.0</v>
      </c>
      <c r="F2663" s="128">
        <v>2028.0</v>
      </c>
      <c r="G2663" s="128">
        <v>4.0</v>
      </c>
      <c r="H2663" s="128">
        <v>15.0</v>
      </c>
      <c r="I2663" s="128" t="s">
        <v>159</v>
      </c>
      <c r="J2663" s="99"/>
      <c r="K2663" s="99"/>
      <c r="L2663" s="141" t="str">
        <f>IF(J2663-K2663=0,,IFERROR(K2663-J2663-휴게시간-VLOOKUP(A2663,지정휴게시간,2,FALSE),K2663-J2663-휴게시간))</f>
        <v/>
      </c>
      <c r="M2663" s="142" t="str">
        <f>IFERROR(VLOOKUP(Text(A2663,"m월 d일"),양력휴일,2,FALSE),IFERROR(VLOOKUP(Text(B2663,"m월 d일"),음력휴일,2,FALSE),IFERROR(VLOOKUP(A2663,양력지정휴일,2,FALSE), IFERROR(VLOOKUP(B2663,음력지정휴일,2,FALSE), ""))))</f>
        <v/>
      </c>
      <c r="N2663" s="128"/>
      <c r="O2663" s="128" t="str">
        <f>IFERROR(VLOOKUP(N2663,연차지정일수,2,FALSE),"")</f>
        <v/>
      </c>
      <c r="P2663" s="143"/>
      <c r="Q2663" s="2"/>
    </row>
    <row r="2664">
      <c r="A2664" s="129">
        <v>46859.0</v>
      </c>
      <c r="B2664" s="129">
        <v>46834.0</v>
      </c>
      <c r="C2664" s="128">
        <v>2028.0</v>
      </c>
      <c r="D2664" s="128">
        <v>4.0</v>
      </c>
      <c r="E2664" s="128">
        <v>2.0</v>
      </c>
      <c r="F2664" s="128">
        <v>2028.0</v>
      </c>
      <c r="G2664" s="128">
        <v>4.0</v>
      </c>
      <c r="H2664" s="128">
        <v>16.0</v>
      </c>
      <c r="I2664" s="128" t="s">
        <v>156</v>
      </c>
      <c r="J2664" s="99"/>
      <c r="K2664" s="99"/>
      <c r="L2664" s="141" t="str">
        <f>IF(J2664-K2664=0,,IFERROR(K2664-J2664-휴게시간-VLOOKUP(A2664,지정휴게시간,2,FALSE),K2664-J2664-휴게시간))</f>
        <v/>
      </c>
      <c r="M2664" s="142" t="str">
        <f>IFERROR(VLOOKUP(Text(A2664,"m월 d일"),양력휴일,2,FALSE),IFERROR(VLOOKUP(Text(B2664,"m월 d일"),음력휴일,2,FALSE),IFERROR(VLOOKUP(A2664,양력지정휴일,2,FALSE), IFERROR(VLOOKUP(B2664,음력지정휴일,2,FALSE), ""))))</f>
        <v/>
      </c>
      <c r="N2664" s="128"/>
      <c r="O2664" s="128" t="str">
        <f>IFERROR(VLOOKUP(N2664,연차지정일수,2,FALSE),"")</f>
        <v/>
      </c>
      <c r="P2664" s="143"/>
      <c r="Q2664" s="2"/>
    </row>
    <row r="2665">
      <c r="A2665" s="129">
        <v>46860.0</v>
      </c>
      <c r="B2665" s="129">
        <v>46835.0</v>
      </c>
      <c r="C2665" s="128">
        <v>2028.0</v>
      </c>
      <c r="D2665" s="128">
        <v>4.0</v>
      </c>
      <c r="E2665" s="128">
        <v>3.0</v>
      </c>
      <c r="F2665" s="128">
        <v>2028.0</v>
      </c>
      <c r="G2665" s="128">
        <v>4.0</v>
      </c>
      <c r="H2665" s="128">
        <v>17.0</v>
      </c>
      <c r="I2665" s="128" t="s">
        <v>83</v>
      </c>
      <c r="J2665" s="99"/>
      <c r="K2665" s="99"/>
      <c r="L2665" s="141" t="str">
        <f>IF(J2665-K2665=0,,IFERROR(K2665-J2665-휴게시간-VLOOKUP(A2665,지정휴게시간,2,FALSE),K2665-J2665-휴게시간))</f>
        <v/>
      </c>
      <c r="M2665" s="142" t="str">
        <f>IFERROR(VLOOKUP(Text(A2665,"m월 d일"),양력휴일,2,FALSE),IFERROR(VLOOKUP(Text(B2665,"m월 d일"),음력휴일,2,FALSE),IFERROR(VLOOKUP(A2665,양력지정휴일,2,FALSE), IFERROR(VLOOKUP(B2665,음력지정휴일,2,FALSE), ""))))</f>
        <v/>
      </c>
      <c r="N2665" s="128"/>
      <c r="O2665" s="128" t="str">
        <f>IFERROR(VLOOKUP(N2665,연차지정일수,2,FALSE),"")</f>
        <v/>
      </c>
      <c r="P2665" s="143"/>
      <c r="Q2665" s="2"/>
    </row>
    <row r="2666">
      <c r="A2666" s="129">
        <v>46861.0</v>
      </c>
      <c r="B2666" s="129">
        <v>46836.0</v>
      </c>
      <c r="C2666" s="128">
        <v>2028.0</v>
      </c>
      <c r="D2666" s="128">
        <v>4.0</v>
      </c>
      <c r="E2666" s="128">
        <v>3.0</v>
      </c>
      <c r="F2666" s="128">
        <v>2028.0</v>
      </c>
      <c r="G2666" s="128">
        <v>4.0</v>
      </c>
      <c r="H2666" s="128">
        <v>18.0</v>
      </c>
      <c r="I2666" s="128" t="s">
        <v>160</v>
      </c>
      <c r="J2666" s="99"/>
      <c r="K2666" s="99"/>
      <c r="L2666" s="141" t="str">
        <f>IF(J2666-K2666=0,,IFERROR(K2666-J2666-휴게시간-VLOOKUP(A2666,지정휴게시간,2,FALSE),K2666-J2666-휴게시간))</f>
        <v/>
      </c>
      <c r="M2666" s="142" t="str">
        <f>IFERROR(VLOOKUP(Text(A2666,"m월 d일"),양력휴일,2,FALSE),IFERROR(VLOOKUP(Text(B2666,"m월 d일"),음력휴일,2,FALSE),IFERROR(VLOOKUP(A2666,양력지정휴일,2,FALSE), IFERROR(VLOOKUP(B2666,음력지정휴일,2,FALSE), ""))))</f>
        <v/>
      </c>
      <c r="N2666" s="128"/>
      <c r="O2666" s="128" t="str">
        <f>IFERROR(VLOOKUP(N2666,연차지정일수,2,FALSE),"")</f>
        <v/>
      </c>
      <c r="P2666" s="143"/>
      <c r="Q2666" s="2"/>
    </row>
    <row r="2667">
      <c r="A2667" s="129">
        <v>46862.0</v>
      </c>
      <c r="B2667" s="129">
        <v>46837.0</v>
      </c>
      <c r="C2667" s="128">
        <v>2028.0</v>
      </c>
      <c r="D2667" s="128">
        <v>4.0</v>
      </c>
      <c r="E2667" s="128">
        <v>3.0</v>
      </c>
      <c r="F2667" s="128">
        <v>2028.0</v>
      </c>
      <c r="G2667" s="128">
        <v>4.0</v>
      </c>
      <c r="H2667" s="128">
        <v>19.0</v>
      </c>
      <c r="I2667" s="128" t="s">
        <v>161</v>
      </c>
      <c r="J2667" s="99"/>
      <c r="K2667" s="99"/>
      <c r="L2667" s="141" t="str">
        <f>IF(J2667-K2667=0,,IFERROR(K2667-J2667-휴게시간-VLOOKUP(A2667,지정휴게시간,2,FALSE),K2667-J2667-휴게시간))</f>
        <v/>
      </c>
      <c r="M2667" s="142" t="str">
        <f>IFERROR(VLOOKUP(Text(A2667,"m월 d일"),양력휴일,2,FALSE),IFERROR(VLOOKUP(Text(B2667,"m월 d일"),음력휴일,2,FALSE),IFERROR(VLOOKUP(A2667,양력지정휴일,2,FALSE), IFERROR(VLOOKUP(B2667,음력지정휴일,2,FALSE), ""))))</f>
        <v/>
      </c>
      <c r="N2667" s="128"/>
      <c r="O2667" s="128" t="str">
        <f>IFERROR(VLOOKUP(N2667,연차지정일수,2,FALSE),"")</f>
        <v/>
      </c>
      <c r="P2667" s="143"/>
      <c r="Q2667" s="2"/>
    </row>
    <row r="2668">
      <c r="A2668" s="129">
        <v>46863.0</v>
      </c>
      <c r="B2668" s="129">
        <v>46838.0</v>
      </c>
      <c r="C2668" s="128">
        <v>2028.0</v>
      </c>
      <c r="D2668" s="128">
        <v>4.0</v>
      </c>
      <c r="E2668" s="128">
        <v>3.0</v>
      </c>
      <c r="F2668" s="128">
        <v>2028.0</v>
      </c>
      <c r="G2668" s="128">
        <v>4.0</v>
      </c>
      <c r="H2668" s="128">
        <v>20.0</v>
      </c>
      <c r="I2668" s="128" t="s">
        <v>162</v>
      </c>
      <c r="J2668" s="99"/>
      <c r="K2668" s="99"/>
      <c r="L2668" s="141" t="str">
        <f>IF(J2668-K2668=0,,IFERROR(K2668-J2668-휴게시간-VLOOKUP(A2668,지정휴게시간,2,FALSE),K2668-J2668-휴게시간))</f>
        <v/>
      </c>
      <c r="M2668" s="142" t="str">
        <f>IFERROR(VLOOKUP(Text(A2668,"m월 d일"),양력휴일,2,FALSE),IFERROR(VLOOKUP(Text(B2668,"m월 d일"),음력휴일,2,FALSE),IFERROR(VLOOKUP(A2668,양력지정휴일,2,FALSE), IFERROR(VLOOKUP(B2668,음력지정휴일,2,FALSE), ""))))</f>
        <v/>
      </c>
      <c r="N2668" s="128"/>
      <c r="O2668" s="128" t="str">
        <f>IFERROR(VLOOKUP(N2668,연차지정일수,2,FALSE),"")</f>
        <v/>
      </c>
      <c r="P2668" s="143"/>
      <c r="Q2668" s="2"/>
    </row>
    <row r="2669">
      <c r="A2669" s="129">
        <v>46864.0</v>
      </c>
      <c r="B2669" s="129">
        <v>46839.0</v>
      </c>
      <c r="C2669" s="128">
        <v>2028.0</v>
      </c>
      <c r="D2669" s="128">
        <v>4.0</v>
      </c>
      <c r="E2669" s="128">
        <v>3.0</v>
      </c>
      <c r="F2669" s="128">
        <v>2028.0</v>
      </c>
      <c r="G2669" s="128">
        <v>4.0</v>
      </c>
      <c r="H2669" s="128">
        <v>21.0</v>
      </c>
      <c r="I2669" s="128" t="s">
        <v>158</v>
      </c>
      <c r="J2669" s="99"/>
      <c r="K2669" s="99"/>
      <c r="L2669" s="141" t="str">
        <f>IF(J2669-K2669=0,,IFERROR(K2669-J2669-휴게시간-VLOOKUP(A2669,지정휴게시간,2,FALSE),K2669-J2669-휴게시간))</f>
        <v/>
      </c>
      <c r="M2669" s="142" t="str">
        <f>IFERROR(VLOOKUP(Text(A2669,"m월 d일"),양력휴일,2,FALSE),IFERROR(VLOOKUP(Text(B2669,"m월 d일"),음력휴일,2,FALSE),IFERROR(VLOOKUP(A2669,양력지정휴일,2,FALSE), IFERROR(VLOOKUP(B2669,음력지정휴일,2,FALSE), ""))))</f>
        <v/>
      </c>
      <c r="N2669" s="128"/>
      <c r="O2669" s="128" t="str">
        <f>IFERROR(VLOOKUP(N2669,연차지정일수,2,FALSE),"")</f>
        <v/>
      </c>
      <c r="P2669" s="143"/>
      <c r="Q2669" s="2"/>
    </row>
    <row r="2670">
      <c r="A2670" s="129">
        <v>46865.0</v>
      </c>
      <c r="B2670" s="129">
        <v>46840.0</v>
      </c>
      <c r="C2670" s="128">
        <v>2028.0</v>
      </c>
      <c r="D2670" s="128">
        <v>4.0</v>
      </c>
      <c r="E2670" s="128">
        <v>3.0</v>
      </c>
      <c r="F2670" s="128">
        <v>2028.0</v>
      </c>
      <c r="G2670" s="128">
        <v>4.0</v>
      </c>
      <c r="H2670" s="128">
        <v>22.0</v>
      </c>
      <c r="I2670" s="128" t="s">
        <v>159</v>
      </c>
      <c r="J2670" s="99"/>
      <c r="K2670" s="99"/>
      <c r="L2670" s="141" t="str">
        <f>IF(J2670-K2670=0,,IFERROR(K2670-J2670-휴게시간-VLOOKUP(A2670,지정휴게시간,2,FALSE),K2670-J2670-휴게시간))</f>
        <v/>
      </c>
      <c r="M2670" s="142" t="str">
        <f>IFERROR(VLOOKUP(Text(A2670,"m월 d일"),양력휴일,2,FALSE),IFERROR(VLOOKUP(Text(B2670,"m월 d일"),음력휴일,2,FALSE),IFERROR(VLOOKUP(A2670,양력지정휴일,2,FALSE), IFERROR(VLOOKUP(B2670,음력지정휴일,2,FALSE), ""))))</f>
        <v/>
      </c>
      <c r="N2670" s="128"/>
      <c r="O2670" s="128" t="str">
        <f>IFERROR(VLOOKUP(N2670,연차지정일수,2,FALSE),"")</f>
        <v/>
      </c>
      <c r="P2670" s="143"/>
      <c r="Q2670" s="2"/>
    </row>
    <row r="2671">
      <c r="A2671" s="129">
        <v>46866.0</v>
      </c>
      <c r="B2671" s="129">
        <v>46841.0</v>
      </c>
      <c r="C2671" s="128">
        <v>2028.0</v>
      </c>
      <c r="D2671" s="128">
        <v>4.0</v>
      </c>
      <c r="E2671" s="128">
        <v>3.0</v>
      </c>
      <c r="F2671" s="128">
        <v>2028.0</v>
      </c>
      <c r="G2671" s="128">
        <v>4.0</v>
      </c>
      <c r="H2671" s="128">
        <v>23.0</v>
      </c>
      <c r="I2671" s="128" t="s">
        <v>156</v>
      </c>
      <c r="J2671" s="99"/>
      <c r="K2671" s="99"/>
      <c r="L2671" s="141" t="str">
        <f>IF(J2671-K2671=0,,IFERROR(K2671-J2671-휴게시간-VLOOKUP(A2671,지정휴게시간,2,FALSE),K2671-J2671-휴게시간))</f>
        <v/>
      </c>
      <c r="M2671" s="142" t="str">
        <f>IFERROR(VLOOKUP(Text(A2671,"m월 d일"),양력휴일,2,FALSE),IFERROR(VLOOKUP(Text(B2671,"m월 d일"),음력휴일,2,FALSE),IFERROR(VLOOKUP(A2671,양력지정휴일,2,FALSE), IFERROR(VLOOKUP(B2671,음력지정휴일,2,FALSE), ""))))</f>
        <v/>
      </c>
      <c r="N2671" s="128"/>
      <c r="O2671" s="128" t="str">
        <f>IFERROR(VLOOKUP(N2671,연차지정일수,2,FALSE),"")</f>
        <v/>
      </c>
      <c r="P2671" s="143"/>
      <c r="Q2671" s="2"/>
    </row>
    <row r="2672">
      <c r="A2672" s="129">
        <v>46867.0</v>
      </c>
      <c r="B2672" s="129">
        <v>46842.0</v>
      </c>
      <c r="C2672" s="128">
        <v>2028.0</v>
      </c>
      <c r="D2672" s="128">
        <v>4.0</v>
      </c>
      <c r="E2672" s="128">
        <v>4.0</v>
      </c>
      <c r="F2672" s="128">
        <v>2028.0</v>
      </c>
      <c r="G2672" s="128">
        <v>4.0</v>
      </c>
      <c r="H2672" s="128">
        <v>24.0</v>
      </c>
      <c r="I2672" s="128" t="s">
        <v>83</v>
      </c>
      <c r="J2672" s="99"/>
      <c r="K2672" s="99"/>
      <c r="L2672" s="141" t="str">
        <f>IF(J2672-K2672=0,,IFERROR(K2672-J2672-휴게시간-VLOOKUP(A2672,지정휴게시간,2,FALSE),K2672-J2672-휴게시간))</f>
        <v/>
      </c>
      <c r="M2672" s="142" t="str">
        <f>IFERROR(VLOOKUP(Text(A2672,"m월 d일"),양력휴일,2,FALSE),IFERROR(VLOOKUP(Text(B2672,"m월 d일"),음력휴일,2,FALSE),IFERROR(VLOOKUP(A2672,양력지정휴일,2,FALSE), IFERROR(VLOOKUP(B2672,음력지정휴일,2,FALSE), ""))))</f>
        <v/>
      </c>
      <c r="N2672" s="128"/>
      <c r="O2672" s="128" t="str">
        <f>IFERROR(VLOOKUP(N2672,연차지정일수,2,FALSE),"")</f>
        <v/>
      </c>
      <c r="P2672" s="143"/>
      <c r="Q2672" s="2"/>
    </row>
    <row r="2673">
      <c r="A2673" s="129">
        <v>46868.0</v>
      </c>
      <c r="B2673" s="129">
        <v>46844.0</v>
      </c>
      <c r="C2673" s="128">
        <v>2028.0</v>
      </c>
      <c r="D2673" s="128">
        <v>4.0</v>
      </c>
      <c r="E2673" s="128">
        <v>4.0</v>
      </c>
      <c r="F2673" s="128">
        <v>2028.0</v>
      </c>
      <c r="G2673" s="128">
        <v>4.0</v>
      </c>
      <c r="H2673" s="128">
        <v>25.0</v>
      </c>
      <c r="I2673" s="128" t="s">
        <v>160</v>
      </c>
      <c r="J2673" s="99"/>
      <c r="K2673" s="99"/>
      <c r="L2673" s="141" t="str">
        <f>IF(J2673-K2673=0,,IFERROR(K2673-J2673-휴게시간-VLOOKUP(A2673,지정휴게시간,2,FALSE),K2673-J2673-휴게시간))</f>
        <v/>
      </c>
      <c r="M2673" s="142" t="str">
        <f>IFERROR(VLOOKUP(Text(A2673,"m월 d일"),양력휴일,2,FALSE),IFERROR(VLOOKUP(Text(B2673,"m월 d일"),음력휴일,2,FALSE),IFERROR(VLOOKUP(A2673,양력지정휴일,2,FALSE), IFERROR(VLOOKUP(B2673,음력지정휴일,2,FALSE), ""))))</f>
        <v/>
      </c>
      <c r="N2673" s="128"/>
      <c r="O2673" s="128" t="str">
        <f>IFERROR(VLOOKUP(N2673,연차지정일수,2,FALSE),"")</f>
        <v/>
      </c>
      <c r="P2673" s="143"/>
      <c r="Q2673" s="2"/>
    </row>
    <row r="2674">
      <c r="A2674" s="129">
        <v>46869.0</v>
      </c>
      <c r="B2674" s="129">
        <v>46845.0</v>
      </c>
      <c r="C2674" s="128">
        <v>2028.0</v>
      </c>
      <c r="D2674" s="128">
        <v>4.0</v>
      </c>
      <c r="E2674" s="128">
        <v>4.0</v>
      </c>
      <c r="F2674" s="128">
        <v>2028.0</v>
      </c>
      <c r="G2674" s="128">
        <v>4.0</v>
      </c>
      <c r="H2674" s="128">
        <v>26.0</v>
      </c>
      <c r="I2674" s="128" t="s">
        <v>161</v>
      </c>
      <c r="J2674" s="99"/>
      <c r="K2674" s="99"/>
      <c r="L2674" s="141" t="str">
        <f>IF(J2674-K2674=0,,IFERROR(K2674-J2674-휴게시간-VLOOKUP(A2674,지정휴게시간,2,FALSE),K2674-J2674-휴게시간))</f>
        <v/>
      </c>
      <c r="M2674" s="142" t="str">
        <f>IFERROR(VLOOKUP(Text(A2674,"m월 d일"),양력휴일,2,FALSE),IFERROR(VLOOKUP(Text(B2674,"m월 d일"),음력휴일,2,FALSE),IFERROR(VLOOKUP(A2674,양력지정휴일,2,FALSE), IFERROR(VLOOKUP(B2674,음력지정휴일,2,FALSE), ""))))</f>
        <v/>
      </c>
      <c r="N2674" s="128"/>
      <c r="O2674" s="128" t="str">
        <f>IFERROR(VLOOKUP(N2674,연차지정일수,2,FALSE),"")</f>
        <v/>
      </c>
      <c r="P2674" s="143"/>
      <c r="Q2674" s="2"/>
    </row>
    <row r="2675">
      <c r="A2675" s="129">
        <v>46870.0</v>
      </c>
      <c r="B2675" s="129">
        <v>46846.0</v>
      </c>
      <c r="C2675" s="128">
        <v>2028.0</v>
      </c>
      <c r="D2675" s="128">
        <v>4.0</v>
      </c>
      <c r="E2675" s="128">
        <v>4.0</v>
      </c>
      <c r="F2675" s="128">
        <v>2028.0</v>
      </c>
      <c r="G2675" s="128">
        <v>4.0</v>
      </c>
      <c r="H2675" s="128">
        <v>27.0</v>
      </c>
      <c r="I2675" s="128" t="s">
        <v>162</v>
      </c>
      <c r="J2675" s="99"/>
      <c r="K2675" s="99"/>
      <c r="L2675" s="141" t="str">
        <f>IF(J2675-K2675=0,,IFERROR(K2675-J2675-휴게시간-VLOOKUP(A2675,지정휴게시간,2,FALSE),K2675-J2675-휴게시간))</f>
        <v/>
      </c>
      <c r="M2675" s="142" t="str">
        <f>IFERROR(VLOOKUP(Text(A2675,"m월 d일"),양력휴일,2,FALSE),IFERROR(VLOOKUP(Text(B2675,"m월 d일"),음력휴일,2,FALSE),IFERROR(VLOOKUP(A2675,양력지정휴일,2,FALSE), IFERROR(VLOOKUP(B2675,음력지정휴일,2,FALSE), ""))))</f>
        <v/>
      </c>
      <c r="N2675" s="128"/>
      <c r="O2675" s="128" t="str">
        <f>IFERROR(VLOOKUP(N2675,연차지정일수,2,FALSE),"")</f>
        <v/>
      </c>
      <c r="P2675" s="143"/>
      <c r="Q2675" s="2"/>
    </row>
    <row r="2676">
      <c r="A2676" s="129">
        <v>46871.0</v>
      </c>
      <c r="B2676" s="129">
        <v>46847.0</v>
      </c>
      <c r="C2676" s="128">
        <v>2028.0</v>
      </c>
      <c r="D2676" s="128">
        <v>4.0</v>
      </c>
      <c r="E2676" s="128">
        <v>4.0</v>
      </c>
      <c r="F2676" s="128">
        <v>2028.0</v>
      </c>
      <c r="G2676" s="128">
        <v>4.0</v>
      </c>
      <c r="H2676" s="128">
        <v>28.0</v>
      </c>
      <c r="I2676" s="128" t="s">
        <v>158</v>
      </c>
      <c r="J2676" s="99"/>
      <c r="K2676" s="99"/>
      <c r="L2676" s="141" t="str">
        <f>IF(J2676-K2676=0,,IFERROR(K2676-J2676-휴게시간-VLOOKUP(A2676,지정휴게시간,2,FALSE),K2676-J2676-휴게시간))</f>
        <v/>
      </c>
      <c r="M2676" s="142" t="str">
        <f>IFERROR(VLOOKUP(Text(A2676,"m월 d일"),양력휴일,2,FALSE),IFERROR(VLOOKUP(Text(B2676,"m월 d일"),음력휴일,2,FALSE),IFERROR(VLOOKUP(A2676,양력지정휴일,2,FALSE), IFERROR(VLOOKUP(B2676,음력지정휴일,2,FALSE), ""))))</f>
        <v/>
      </c>
      <c r="N2676" s="128"/>
      <c r="O2676" s="128" t="str">
        <f>IFERROR(VLOOKUP(N2676,연차지정일수,2,FALSE),"")</f>
        <v/>
      </c>
      <c r="P2676" s="143"/>
      <c r="Q2676" s="2"/>
    </row>
    <row r="2677">
      <c r="A2677" s="129">
        <v>46872.0</v>
      </c>
      <c r="B2677" s="129">
        <v>46848.0</v>
      </c>
      <c r="C2677" s="128">
        <v>2028.0</v>
      </c>
      <c r="D2677" s="128">
        <v>4.0</v>
      </c>
      <c r="E2677" s="128">
        <v>4.0</v>
      </c>
      <c r="F2677" s="128">
        <v>2028.0</v>
      </c>
      <c r="G2677" s="128">
        <v>4.0</v>
      </c>
      <c r="H2677" s="128">
        <v>29.0</v>
      </c>
      <c r="I2677" s="128" t="s">
        <v>159</v>
      </c>
      <c r="J2677" s="99"/>
      <c r="K2677" s="99"/>
      <c r="L2677" s="141" t="str">
        <f>IF(J2677-K2677=0,,IFERROR(K2677-J2677-휴게시간-VLOOKUP(A2677,지정휴게시간,2,FALSE),K2677-J2677-휴게시간))</f>
        <v/>
      </c>
      <c r="M2677" s="142" t="str">
        <f>IFERROR(VLOOKUP(Text(A2677,"m월 d일"),양력휴일,2,FALSE),IFERROR(VLOOKUP(Text(B2677,"m월 d일"),음력휴일,2,FALSE),IFERROR(VLOOKUP(A2677,양력지정휴일,2,FALSE), IFERROR(VLOOKUP(B2677,음력지정휴일,2,FALSE), ""))))</f>
        <v/>
      </c>
      <c r="N2677" s="128"/>
      <c r="O2677" s="128" t="str">
        <f>IFERROR(VLOOKUP(N2677,연차지정일수,2,FALSE),"")</f>
        <v/>
      </c>
      <c r="P2677" s="143"/>
      <c r="Q2677" s="2"/>
    </row>
    <row r="2678">
      <c r="A2678" s="129">
        <v>46873.0</v>
      </c>
      <c r="B2678" s="129">
        <v>46849.0</v>
      </c>
      <c r="C2678" s="128">
        <v>2028.0</v>
      </c>
      <c r="D2678" s="128">
        <v>4.0</v>
      </c>
      <c r="E2678" s="128">
        <v>4.0</v>
      </c>
      <c r="F2678" s="128">
        <v>2028.0</v>
      </c>
      <c r="G2678" s="128">
        <v>4.0</v>
      </c>
      <c r="H2678" s="128">
        <v>30.0</v>
      </c>
      <c r="I2678" s="128" t="s">
        <v>156</v>
      </c>
      <c r="J2678" s="99"/>
      <c r="K2678" s="99"/>
      <c r="L2678" s="141" t="str">
        <f>IF(J2678-K2678=0,,IFERROR(K2678-J2678-휴게시간-VLOOKUP(A2678,지정휴게시간,2,FALSE),K2678-J2678-휴게시간))</f>
        <v/>
      </c>
      <c r="M2678" s="142" t="str">
        <f>IFERROR(VLOOKUP(Text(A2678,"m월 d일"),양력휴일,2,FALSE),IFERROR(VLOOKUP(Text(B2678,"m월 d일"),음력휴일,2,FALSE),IFERROR(VLOOKUP(A2678,양력지정휴일,2,FALSE), IFERROR(VLOOKUP(B2678,음력지정휴일,2,FALSE), ""))))</f>
        <v/>
      </c>
      <c r="N2678" s="128"/>
      <c r="O2678" s="128" t="str">
        <f>IFERROR(VLOOKUP(N2678,연차지정일수,2,FALSE),"")</f>
        <v/>
      </c>
      <c r="P2678" s="143"/>
      <c r="Q2678" s="2"/>
    </row>
    <row r="2679">
      <c r="A2679" s="129">
        <v>46874.0</v>
      </c>
      <c r="B2679" s="129">
        <v>46850.0</v>
      </c>
      <c r="C2679" s="128">
        <v>2028.0</v>
      </c>
      <c r="D2679" s="128">
        <v>4.0</v>
      </c>
      <c r="E2679" s="128">
        <v>1.0</v>
      </c>
      <c r="F2679" s="128">
        <v>2028.0</v>
      </c>
      <c r="G2679" s="128">
        <v>5.0</v>
      </c>
      <c r="H2679" s="128">
        <v>1.0</v>
      </c>
      <c r="I2679" s="128" t="s">
        <v>83</v>
      </c>
      <c r="J2679" s="99"/>
      <c r="K2679" s="99"/>
      <c r="L2679" s="141" t="str">
        <f>IF(J2679-K2679=0,,IFERROR(K2679-J2679-휴게시간-VLOOKUP(A2679,지정휴게시간,2,FALSE),K2679-J2679-휴게시간))</f>
        <v/>
      </c>
      <c r="M2679" s="142" t="str">
        <f>IFERROR(VLOOKUP(Text(A2679,"m월 d일"),양력휴일,2,FALSE),IFERROR(VLOOKUP(Text(B2679,"m월 d일"),음력휴일,2,FALSE),IFERROR(VLOOKUP(A2679,양력지정휴일,2,FALSE), IFERROR(VLOOKUP(B2679,음력지정휴일,2,FALSE), ""))))</f>
        <v>근로자의 날</v>
      </c>
      <c r="N2679" s="128"/>
      <c r="O2679" s="128" t="str">
        <f>IFERROR(VLOOKUP(N2679,연차지정일수,2,FALSE),"")</f>
        <v/>
      </c>
      <c r="P2679" s="143"/>
      <c r="Q2679" s="2"/>
    </row>
    <row r="2680">
      <c r="A2680" s="129">
        <v>46875.0</v>
      </c>
      <c r="B2680" s="129">
        <v>46851.0</v>
      </c>
      <c r="C2680" s="128">
        <v>2028.0</v>
      </c>
      <c r="D2680" s="128">
        <v>4.0</v>
      </c>
      <c r="E2680" s="128">
        <v>1.0</v>
      </c>
      <c r="F2680" s="128">
        <v>2028.0</v>
      </c>
      <c r="G2680" s="128">
        <v>5.0</v>
      </c>
      <c r="H2680" s="128">
        <v>2.0</v>
      </c>
      <c r="I2680" s="128" t="s">
        <v>160</v>
      </c>
      <c r="J2680" s="99"/>
      <c r="K2680" s="99"/>
      <c r="L2680" s="141" t="str">
        <f>IF(J2680-K2680=0,,IFERROR(K2680-J2680-휴게시간-VLOOKUP(A2680,지정휴게시간,2,FALSE),K2680-J2680-휴게시간))</f>
        <v/>
      </c>
      <c r="M2680" s="142" t="str">
        <f>IFERROR(VLOOKUP(Text(A2680,"m월 d일"),양력휴일,2,FALSE),IFERROR(VLOOKUP(Text(B2680,"m월 d일"),음력휴일,2,FALSE),IFERROR(VLOOKUP(A2680,양력지정휴일,2,FALSE), IFERROR(VLOOKUP(B2680,음력지정휴일,2,FALSE), ""))))</f>
        <v>부처님오신날</v>
      </c>
      <c r="N2680" s="128"/>
      <c r="O2680" s="128" t="str">
        <f>IFERROR(VLOOKUP(N2680,연차지정일수,2,FALSE),"")</f>
        <v/>
      </c>
      <c r="P2680" s="143"/>
      <c r="Q2680" s="2"/>
    </row>
    <row r="2681">
      <c r="A2681" s="129">
        <v>46876.0</v>
      </c>
      <c r="B2681" s="129">
        <v>46852.0</v>
      </c>
      <c r="C2681" s="128">
        <v>2028.0</v>
      </c>
      <c r="D2681" s="128">
        <v>4.0</v>
      </c>
      <c r="E2681" s="128">
        <v>1.0</v>
      </c>
      <c r="F2681" s="128">
        <v>2028.0</v>
      </c>
      <c r="G2681" s="128">
        <v>5.0</v>
      </c>
      <c r="H2681" s="128">
        <v>3.0</v>
      </c>
      <c r="I2681" s="128" t="s">
        <v>161</v>
      </c>
      <c r="J2681" s="99"/>
      <c r="K2681" s="99"/>
      <c r="L2681" s="141" t="str">
        <f>IF(J2681-K2681=0,,IFERROR(K2681-J2681-휴게시간-VLOOKUP(A2681,지정휴게시간,2,FALSE),K2681-J2681-휴게시간))</f>
        <v/>
      </c>
      <c r="M2681" s="142" t="str">
        <f>IFERROR(VLOOKUP(Text(A2681,"m월 d일"),양력휴일,2,FALSE),IFERROR(VLOOKUP(Text(B2681,"m월 d일"),음력휴일,2,FALSE),IFERROR(VLOOKUP(A2681,양력지정휴일,2,FALSE), IFERROR(VLOOKUP(B2681,음력지정휴일,2,FALSE), ""))))</f>
        <v/>
      </c>
      <c r="N2681" s="128"/>
      <c r="O2681" s="128" t="str">
        <f>IFERROR(VLOOKUP(N2681,연차지정일수,2,FALSE),"")</f>
        <v/>
      </c>
      <c r="P2681" s="143"/>
      <c r="Q2681" s="2"/>
    </row>
    <row r="2682">
      <c r="A2682" s="129">
        <v>46877.0</v>
      </c>
      <c r="B2682" s="129">
        <v>46853.0</v>
      </c>
      <c r="C2682" s="128">
        <v>2028.0</v>
      </c>
      <c r="D2682" s="128">
        <v>4.0</v>
      </c>
      <c r="E2682" s="128">
        <v>1.0</v>
      </c>
      <c r="F2682" s="128">
        <v>2028.0</v>
      </c>
      <c r="G2682" s="128">
        <v>5.0</v>
      </c>
      <c r="H2682" s="128">
        <v>4.0</v>
      </c>
      <c r="I2682" s="128" t="s">
        <v>162</v>
      </c>
      <c r="J2682" s="99"/>
      <c r="K2682" s="99"/>
      <c r="L2682" s="141" t="str">
        <f>IF(J2682-K2682=0,,IFERROR(K2682-J2682-휴게시간-VLOOKUP(A2682,지정휴게시간,2,FALSE),K2682-J2682-휴게시간))</f>
        <v/>
      </c>
      <c r="M2682" s="142" t="str">
        <f>IFERROR(VLOOKUP(Text(A2682,"m월 d일"),양력휴일,2,FALSE),IFERROR(VLOOKUP(Text(B2682,"m월 d일"),음력휴일,2,FALSE),IFERROR(VLOOKUP(A2682,양력지정휴일,2,FALSE), IFERROR(VLOOKUP(B2682,음력지정휴일,2,FALSE), ""))))</f>
        <v/>
      </c>
      <c r="N2682" s="128"/>
      <c r="O2682" s="128" t="str">
        <f>IFERROR(VLOOKUP(N2682,연차지정일수,2,FALSE),"")</f>
        <v/>
      </c>
      <c r="P2682" s="143"/>
      <c r="Q2682" s="2"/>
    </row>
    <row r="2683">
      <c r="A2683" s="129">
        <v>46878.0</v>
      </c>
      <c r="B2683" s="129">
        <v>46854.0</v>
      </c>
      <c r="C2683" s="128">
        <v>2028.0</v>
      </c>
      <c r="D2683" s="128">
        <v>4.0</v>
      </c>
      <c r="E2683" s="128">
        <v>1.0</v>
      </c>
      <c r="F2683" s="128">
        <v>2028.0</v>
      </c>
      <c r="G2683" s="128">
        <v>5.0</v>
      </c>
      <c r="H2683" s="128">
        <v>5.0</v>
      </c>
      <c r="I2683" s="128" t="s">
        <v>158</v>
      </c>
      <c r="J2683" s="99"/>
      <c r="K2683" s="99"/>
      <c r="L2683" s="141" t="str">
        <f>IF(J2683-K2683=0,,IFERROR(K2683-J2683-휴게시간-VLOOKUP(A2683,지정휴게시간,2,FALSE),K2683-J2683-휴게시간))</f>
        <v/>
      </c>
      <c r="M2683" s="142" t="str">
        <f>IFERROR(VLOOKUP(Text(A2683,"m월 d일"),양력휴일,2,FALSE),IFERROR(VLOOKUP(Text(B2683,"m월 d일"),음력휴일,2,FALSE),IFERROR(VLOOKUP(A2683,양력지정휴일,2,FALSE), IFERROR(VLOOKUP(B2683,음력지정휴일,2,FALSE), ""))))</f>
        <v>어린이날</v>
      </c>
      <c r="N2683" s="128"/>
      <c r="O2683" s="128" t="str">
        <f>IFERROR(VLOOKUP(N2683,연차지정일수,2,FALSE),"")</f>
        <v/>
      </c>
      <c r="P2683" s="143"/>
      <c r="Q2683" s="2"/>
    </row>
    <row r="2684">
      <c r="A2684" s="129">
        <v>46879.0</v>
      </c>
      <c r="B2684" s="129">
        <v>46855.0</v>
      </c>
      <c r="C2684" s="128">
        <v>2028.0</v>
      </c>
      <c r="D2684" s="128">
        <v>4.0</v>
      </c>
      <c r="E2684" s="128">
        <v>1.0</v>
      </c>
      <c r="F2684" s="128">
        <v>2028.0</v>
      </c>
      <c r="G2684" s="128">
        <v>5.0</v>
      </c>
      <c r="H2684" s="128">
        <v>6.0</v>
      </c>
      <c r="I2684" s="128" t="s">
        <v>159</v>
      </c>
      <c r="J2684" s="99"/>
      <c r="K2684" s="99"/>
      <c r="L2684" s="141" t="str">
        <f>IF(J2684-K2684=0,,IFERROR(K2684-J2684-휴게시간-VLOOKUP(A2684,지정휴게시간,2,FALSE),K2684-J2684-휴게시간))</f>
        <v/>
      </c>
      <c r="M2684" s="142" t="str">
        <f>IFERROR(VLOOKUP(Text(A2684,"m월 d일"),양력휴일,2,FALSE),IFERROR(VLOOKUP(Text(B2684,"m월 d일"),음력휴일,2,FALSE),IFERROR(VLOOKUP(A2684,양력지정휴일,2,FALSE), IFERROR(VLOOKUP(B2684,음력지정휴일,2,FALSE), ""))))</f>
        <v/>
      </c>
      <c r="N2684" s="128"/>
      <c r="O2684" s="128" t="str">
        <f>IFERROR(VLOOKUP(N2684,연차지정일수,2,FALSE),"")</f>
        <v/>
      </c>
      <c r="P2684" s="143"/>
      <c r="Q2684" s="2"/>
    </row>
    <row r="2685">
      <c r="A2685" s="129">
        <v>46880.0</v>
      </c>
      <c r="B2685" s="129">
        <v>46856.0</v>
      </c>
      <c r="C2685" s="128">
        <v>2028.0</v>
      </c>
      <c r="D2685" s="128">
        <v>4.0</v>
      </c>
      <c r="E2685" s="128">
        <v>1.0</v>
      </c>
      <c r="F2685" s="128">
        <v>2028.0</v>
      </c>
      <c r="G2685" s="128">
        <v>5.0</v>
      </c>
      <c r="H2685" s="128">
        <v>7.0</v>
      </c>
      <c r="I2685" s="128" t="s">
        <v>156</v>
      </c>
      <c r="J2685" s="99"/>
      <c r="K2685" s="99"/>
      <c r="L2685" s="141" t="str">
        <f>IF(J2685-K2685=0,,IFERROR(K2685-J2685-휴게시간-VLOOKUP(A2685,지정휴게시간,2,FALSE),K2685-J2685-휴게시간))</f>
        <v/>
      </c>
      <c r="M2685" s="142" t="str">
        <f>IFERROR(VLOOKUP(Text(A2685,"m월 d일"),양력휴일,2,FALSE),IFERROR(VLOOKUP(Text(B2685,"m월 d일"),음력휴일,2,FALSE),IFERROR(VLOOKUP(A2685,양력지정휴일,2,FALSE), IFERROR(VLOOKUP(B2685,음력지정휴일,2,FALSE), ""))))</f>
        <v/>
      </c>
      <c r="N2685" s="128"/>
      <c r="O2685" s="128" t="str">
        <f>IFERROR(VLOOKUP(N2685,연차지정일수,2,FALSE),"")</f>
        <v/>
      </c>
      <c r="P2685" s="143"/>
      <c r="Q2685" s="2"/>
    </row>
    <row r="2686">
      <c r="A2686" s="129">
        <v>46881.0</v>
      </c>
      <c r="B2686" s="129">
        <v>46857.0</v>
      </c>
      <c r="C2686" s="128">
        <v>2028.0</v>
      </c>
      <c r="D2686" s="128">
        <v>5.0</v>
      </c>
      <c r="E2686" s="128">
        <v>2.0</v>
      </c>
      <c r="F2686" s="128">
        <v>2028.0</v>
      </c>
      <c r="G2686" s="128">
        <v>5.0</v>
      </c>
      <c r="H2686" s="128">
        <v>8.0</v>
      </c>
      <c r="I2686" s="128" t="s">
        <v>83</v>
      </c>
      <c r="J2686" s="99"/>
      <c r="K2686" s="99"/>
      <c r="L2686" s="141" t="str">
        <f>IF(J2686-K2686=0,,IFERROR(K2686-J2686-휴게시간-VLOOKUP(A2686,지정휴게시간,2,FALSE),K2686-J2686-휴게시간))</f>
        <v/>
      </c>
      <c r="M2686" s="142" t="str">
        <f>IFERROR(VLOOKUP(Text(A2686,"m월 d일"),양력휴일,2,FALSE),IFERROR(VLOOKUP(Text(B2686,"m월 d일"),음력휴일,2,FALSE),IFERROR(VLOOKUP(A2686,양력지정휴일,2,FALSE), IFERROR(VLOOKUP(B2686,음력지정휴일,2,FALSE), ""))))</f>
        <v/>
      </c>
      <c r="N2686" s="128"/>
      <c r="O2686" s="128" t="str">
        <f>IFERROR(VLOOKUP(N2686,연차지정일수,2,FALSE),"")</f>
        <v/>
      </c>
      <c r="P2686" s="143"/>
      <c r="Q2686" s="2"/>
    </row>
    <row r="2687">
      <c r="A2687" s="129">
        <v>46882.0</v>
      </c>
      <c r="B2687" s="129">
        <v>46858.0</v>
      </c>
      <c r="C2687" s="128">
        <v>2028.0</v>
      </c>
      <c r="D2687" s="128">
        <v>5.0</v>
      </c>
      <c r="E2687" s="128">
        <v>2.0</v>
      </c>
      <c r="F2687" s="128">
        <v>2028.0</v>
      </c>
      <c r="G2687" s="128">
        <v>5.0</v>
      </c>
      <c r="H2687" s="128">
        <v>9.0</v>
      </c>
      <c r="I2687" s="128" t="s">
        <v>160</v>
      </c>
      <c r="J2687" s="99"/>
      <c r="K2687" s="99"/>
      <c r="L2687" s="141" t="str">
        <f>IF(J2687-K2687=0,,IFERROR(K2687-J2687-휴게시간-VLOOKUP(A2687,지정휴게시간,2,FALSE),K2687-J2687-휴게시간))</f>
        <v/>
      </c>
      <c r="M2687" s="142" t="str">
        <f>IFERROR(VLOOKUP(Text(A2687,"m월 d일"),양력휴일,2,FALSE),IFERROR(VLOOKUP(Text(B2687,"m월 d일"),음력휴일,2,FALSE),IFERROR(VLOOKUP(A2687,양력지정휴일,2,FALSE), IFERROR(VLOOKUP(B2687,음력지정휴일,2,FALSE), ""))))</f>
        <v/>
      </c>
      <c r="N2687" s="128"/>
      <c r="O2687" s="128" t="str">
        <f>IFERROR(VLOOKUP(N2687,연차지정일수,2,FALSE),"")</f>
        <v/>
      </c>
      <c r="P2687" s="143"/>
      <c r="Q2687" s="2"/>
    </row>
    <row r="2688">
      <c r="A2688" s="129">
        <v>46883.0</v>
      </c>
      <c r="B2688" s="129">
        <v>46859.0</v>
      </c>
      <c r="C2688" s="128">
        <v>2028.0</v>
      </c>
      <c r="D2688" s="128">
        <v>5.0</v>
      </c>
      <c r="E2688" s="128">
        <v>2.0</v>
      </c>
      <c r="F2688" s="128">
        <v>2028.0</v>
      </c>
      <c r="G2688" s="128">
        <v>5.0</v>
      </c>
      <c r="H2688" s="128">
        <v>10.0</v>
      </c>
      <c r="I2688" s="128" t="s">
        <v>161</v>
      </c>
      <c r="J2688" s="99"/>
      <c r="K2688" s="99"/>
      <c r="L2688" s="141" t="str">
        <f>IF(J2688-K2688=0,,IFERROR(K2688-J2688-휴게시간-VLOOKUP(A2688,지정휴게시간,2,FALSE),K2688-J2688-휴게시간))</f>
        <v/>
      </c>
      <c r="M2688" s="142" t="str">
        <f>IFERROR(VLOOKUP(Text(A2688,"m월 d일"),양력휴일,2,FALSE),IFERROR(VLOOKUP(Text(B2688,"m월 d일"),음력휴일,2,FALSE),IFERROR(VLOOKUP(A2688,양력지정휴일,2,FALSE), IFERROR(VLOOKUP(B2688,음력지정휴일,2,FALSE), ""))))</f>
        <v/>
      </c>
      <c r="N2688" s="128"/>
      <c r="O2688" s="128" t="str">
        <f>IFERROR(VLOOKUP(N2688,연차지정일수,2,FALSE),"")</f>
        <v/>
      </c>
      <c r="P2688" s="143"/>
      <c r="Q2688" s="2"/>
    </row>
    <row r="2689">
      <c r="A2689" s="129">
        <v>46884.0</v>
      </c>
      <c r="B2689" s="129">
        <v>46860.0</v>
      </c>
      <c r="C2689" s="128">
        <v>2028.0</v>
      </c>
      <c r="D2689" s="128">
        <v>5.0</v>
      </c>
      <c r="E2689" s="128">
        <v>2.0</v>
      </c>
      <c r="F2689" s="128">
        <v>2028.0</v>
      </c>
      <c r="G2689" s="128">
        <v>5.0</v>
      </c>
      <c r="H2689" s="128">
        <v>11.0</v>
      </c>
      <c r="I2689" s="128" t="s">
        <v>162</v>
      </c>
      <c r="J2689" s="99"/>
      <c r="K2689" s="99"/>
      <c r="L2689" s="141" t="str">
        <f>IF(J2689-K2689=0,,IFERROR(K2689-J2689-휴게시간-VLOOKUP(A2689,지정휴게시간,2,FALSE),K2689-J2689-휴게시간))</f>
        <v/>
      </c>
      <c r="M2689" s="142" t="str">
        <f>IFERROR(VLOOKUP(Text(A2689,"m월 d일"),양력휴일,2,FALSE),IFERROR(VLOOKUP(Text(B2689,"m월 d일"),음력휴일,2,FALSE),IFERROR(VLOOKUP(A2689,양력지정휴일,2,FALSE), IFERROR(VLOOKUP(B2689,음력지정휴일,2,FALSE), ""))))</f>
        <v/>
      </c>
      <c r="N2689" s="128"/>
      <c r="O2689" s="128" t="str">
        <f>IFERROR(VLOOKUP(N2689,연차지정일수,2,FALSE),"")</f>
        <v/>
      </c>
      <c r="P2689" s="143"/>
      <c r="Q2689" s="2"/>
    </row>
    <row r="2690">
      <c r="A2690" s="129">
        <v>46885.0</v>
      </c>
      <c r="B2690" s="129">
        <v>46861.0</v>
      </c>
      <c r="C2690" s="128">
        <v>2028.0</v>
      </c>
      <c r="D2690" s="128">
        <v>5.0</v>
      </c>
      <c r="E2690" s="128">
        <v>2.0</v>
      </c>
      <c r="F2690" s="128">
        <v>2028.0</v>
      </c>
      <c r="G2690" s="128">
        <v>5.0</v>
      </c>
      <c r="H2690" s="128">
        <v>12.0</v>
      </c>
      <c r="I2690" s="128" t="s">
        <v>158</v>
      </c>
      <c r="J2690" s="99"/>
      <c r="K2690" s="99"/>
      <c r="L2690" s="141" t="str">
        <f>IF(J2690-K2690=0,,IFERROR(K2690-J2690-휴게시간-VLOOKUP(A2690,지정휴게시간,2,FALSE),K2690-J2690-휴게시간))</f>
        <v/>
      </c>
      <c r="M2690" s="142" t="str">
        <f>IFERROR(VLOOKUP(Text(A2690,"m월 d일"),양력휴일,2,FALSE),IFERROR(VLOOKUP(Text(B2690,"m월 d일"),음력휴일,2,FALSE),IFERROR(VLOOKUP(A2690,양력지정휴일,2,FALSE), IFERROR(VLOOKUP(B2690,음력지정휴일,2,FALSE), ""))))</f>
        <v/>
      </c>
      <c r="N2690" s="128"/>
      <c r="O2690" s="128" t="str">
        <f>IFERROR(VLOOKUP(N2690,연차지정일수,2,FALSE),"")</f>
        <v/>
      </c>
      <c r="P2690" s="143"/>
      <c r="Q2690" s="2"/>
    </row>
    <row r="2691">
      <c r="A2691" s="129">
        <v>46886.0</v>
      </c>
      <c r="B2691" s="129">
        <v>46862.0</v>
      </c>
      <c r="C2691" s="128">
        <v>2028.0</v>
      </c>
      <c r="D2691" s="128">
        <v>5.0</v>
      </c>
      <c r="E2691" s="128">
        <v>2.0</v>
      </c>
      <c r="F2691" s="128">
        <v>2028.0</v>
      </c>
      <c r="G2691" s="128">
        <v>5.0</v>
      </c>
      <c r="H2691" s="128">
        <v>13.0</v>
      </c>
      <c r="I2691" s="128" t="s">
        <v>159</v>
      </c>
      <c r="J2691" s="99"/>
      <c r="K2691" s="99"/>
      <c r="L2691" s="141" t="str">
        <f>IF(J2691-K2691=0,,IFERROR(K2691-J2691-휴게시간-VLOOKUP(A2691,지정휴게시간,2,FALSE),K2691-J2691-휴게시간))</f>
        <v/>
      </c>
      <c r="M2691" s="142" t="str">
        <f>IFERROR(VLOOKUP(Text(A2691,"m월 d일"),양력휴일,2,FALSE),IFERROR(VLOOKUP(Text(B2691,"m월 d일"),음력휴일,2,FALSE),IFERROR(VLOOKUP(A2691,양력지정휴일,2,FALSE), IFERROR(VLOOKUP(B2691,음력지정휴일,2,FALSE), ""))))</f>
        <v/>
      </c>
      <c r="N2691" s="128"/>
      <c r="O2691" s="128" t="str">
        <f>IFERROR(VLOOKUP(N2691,연차지정일수,2,FALSE),"")</f>
        <v/>
      </c>
      <c r="P2691" s="143"/>
      <c r="Q2691" s="2"/>
    </row>
    <row r="2692">
      <c r="A2692" s="129">
        <v>46887.0</v>
      </c>
      <c r="B2692" s="129">
        <v>46863.0</v>
      </c>
      <c r="C2692" s="128">
        <v>2028.0</v>
      </c>
      <c r="D2692" s="128">
        <v>5.0</v>
      </c>
      <c r="E2692" s="128">
        <v>2.0</v>
      </c>
      <c r="F2692" s="128">
        <v>2028.0</v>
      </c>
      <c r="G2692" s="128">
        <v>5.0</v>
      </c>
      <c r="H2692" s="128">
        <v>14.0</v>
      </c>
      <c r="I2692" s="128" t="s">
        <v>156</v>
      </c>
      <c r="J2692" s="99"/>
      <c r="K2692" s="99"/>
      <c r="L2692" s="141" t="str">
        <f>IF(J2692-K2692=0,,IFERROR(K2692-J2692-휴게시간-VLOOKUP(A2692,지정휴게시간,2,FALSE),K2692-J2692-휴게시간))</f>
        <v/>
      </c>
      <c r="M2692" s="142" t="str">
        <f>IFERROR(VLOOKUP(Text(A2692,"m월 d일"),양력휴일,2,FALSE),IFERROR(VLOOKUP(Text(B2692,"m월 d일"),음력휴일,2,FALSE),IFERROR(VLOOKUP(A2692,양력지정휴일,2,FALSE), IFERROR(VLOOKUP(B2692,음력지정휴일,2,FALSE), ""))))</f>
        <v/>
      </c>
      <c r="N2692" s="128"/>
      <c r="O2692" s="128" t="str">
        <f>IFERROR(VLOOKUP(N2692,연차지정일수,2,FALSE),"")</f>
        <v/>
      </c>
      <c r="P2692" s="143"/>
      <c r="Q2692" s="2"/>
    </row>
    <row r="2693">
      <c r="A2693" s="129">
        <v>46888.0</v>
      </c>
      <c r="B2693" s="129">
        <v>46864.0</v>
      </c>
      <c r="C2693" s="128">
        <v>2028.0</v>
      </c>
      <c r="D2693" s="128">
        <v>5.0</v>
      </c>
      <c r="E2693" s="128">
        <v>3.0</v>
      </c>
      <c r="F2693" s="128">
        <v>2028.0</v>
      </c>
      <c r="G2693" s="128">
        <v>5.0</v>
      </c>
      <c r="H2693" s="128">
        <v>15.0</v>
      </c>
      <c r="I2693" s="128" t="s">
        <v>83</v>
      </c>
      <c r="J2693" s="99"/>
      <c r="K2693" s="99"/>
      <c r="L2693" s="141" t="str">
        <f>IF(J2693-K2693=0,,IFERROR(K2693-J2693-휴게시간-VLOOKUP(A2693,지정휴게시간,2,FALSE),K2693-J2693-휴게시간))</f>
        <v/>
      </c>
      <c r="M2693" s="142" t="str">
        <f>IFERROR(VLOOKUP(Text(A2693,"m월 d일"),양력휴일,2,FALSE),IFERROR(VLOOKUP(Text(B2693,"m월 d일"),음력휴일,2,FALSE),IFERROR(VLOOKUP(A2693,양력지정휴일,2,FALSE), IFERROR(VLOOKUP(B2693,음력지정휴일,2,FALSE), ""))))</f>
        <v/>
      </c>
      <c r="N2693" s="128"/>
      <c r="O2693" s="128" t="str">
        <f>IFERROR(VLOOKUP(N2693,연차지정일수,2,FALSE),"")</f>
        <v/>
      </c>
      <c r="P2693" s="143"/>
      <c r="Q2693" s="2"/>
    </row>
    <row r="2694">
      <c r="A2694" s="129">
        <v>46889.0</v>
      </c>
      <c r="B2694" s="129">
        <v>46865.0</v>
      </c>
      <c r="C2694" s="128">
        <v>2028.0</v>
      </c>
      <c r="D2694" s="128">
        <v>5.0</v>
      </c>
      <c r="E2694" s="128">
        <v>3.0</v>
      </c>
      <c r="F2694" s="128">
        <v>2028.0</v>
      </c>
      <c r="G2694" s="128">
        <v>5.0</v>
      </c>
      <c r="H2694" s="128">
        <v>16.0</v>
      </c>
      <c r="I2694" s="128" t="s">
        <v>160</v>
      </c>
      <c r="J2694" s="99"/>
      <c r="K2694" s="99"/>
      <c r="L2694" s="141" t="str">
        <f>IF(J2694-K2694=0,,IFERROR(K2694-J2694-휴게시간-VLOOKUP(A2694,지정휴게시간,2,FALSE),K2694-J2694-휴게시간))</f>
        <v/>
      </c>
      <c r="M2694" s="142" t="str">
        <f>IFERROR(VLOOKUP(Text(A2694,"m월 d일"),양력휴일,2,FALSE),IFERROR(VLOOKUP(Text(B2694,"m월 d일"),음력휴일,2,FALSE),IFERROR(VLOOKUP(A2694,양력지정휴일,2,FALSE), IFERROR(VLOOKUP(B2694,음력지정휴일,2,FALSE), ""))))</f>
        <v/>
      </c>
      <c r="N2694" s="128"/>
      <c r="O2694" s="128" t="str">
        <f>IFERROR(VLOOKUP(N2694,연차지정일수,2,FALSE),"")</f>
        <v/>
      </c>
      <c r="P2694" s="143"/>
      <c r="Q2694" s="2"/>
    </row>
    <row r="2695">
      <c r="A2695" s="129">
        <v>46890.0</v>
      </c>
      <c r="B2695" s="129">
        <v>46866.0</v>
      </c>
      <c r="C2695" s="128">
        <v>2028.0</v>
      </c>
      <c r="D2695" s="128">
        <v>5.0</v>
      </c>
      <c r="E2695" s="128">
        <v>3.0</v>
      </c>
      <c r="F2695" s="128">
        <v>2028.0</v>
      </c>
      <c r="G2695" s="128">
        <v>5.0</v>
      </c>
      <c r="H2695" s="128">
        <v>17.0</v>
      </c>
      <c r="I2695" s="128" t="s">
        <v>161</v>
      </c>
      <c r="J2695" s="99"/>
      <c r="K2695" s="99"/>
      <c r="L2695" s="141" t="str">
        <f>IF(J2695-K2695=0,,IFERROR(K2695-J2695-휴게시간-VLOOKUP(A2695,지정휴게시간,2,FALSE),K2695-J2695-휴게시간))</f>
        <v/>
      </c>
      <c r="M2695" s="142" t="str">
        <f>IFERROR(VLOOKUP(Text(A2695,"m월 d일"),양력휴일,2,FALSE),IFERROR(VLOOKUP(Text(B2695,"m월 d일"),음력휴일,2,FALSE),IFERROR(VLOOKUP(A2695,양력지정휴일,2,FALSE), IFERROR(VLOOKUP(B2695,음력지정휴일,2,FALSE), ""))))</f>
        <v/>
      </c>
      <c r="N2695" s="128"/>
      <c r="O2695" s="128" t="str">
        <f>IFERROR(VLOOKUP(N2695,연차지정일수,2,FALSE),"")</f>
        <v/>
      </c>
      <c r="P2695" s="143"/>
      <c r="Q2695" s="2"/>
    </row>
    <row r="2696">
      <c r="A2696" s="129">
        <v>46891.0</v>
      </c>
      <c r="B2696" s="129">
        <v>46867.0</v>
      </c>
      <c r="C2696" s="128">
        <v>2028.0</v>
      </c>
      <c r="D2696" s="128">
        <v>5.0</v>
      </c>
      <c r="E2696" s="128">
        <v>3.0</v>
      </c>
      <c r="F2696" s="128">
        <v>2028.0</v>
      </c>
      <c r="G2696" s="128">
        <v>5.0</v>
      </c>
      <c r="H2696" s="128">
        <v>18.0</v>
      </c>
      <c r="I2696" s="128" t="s">
        <v>162</v>
      </c>
      <c r="J2696" s="99"/>
      <c r="K2696" s="99"/>
      <c r="L2696" s="141" t="str">
        <f>IF(J2696-K2696=0,,IFERROR(K2696-J2696-휴게시간-VLOOKUP(A2696,지정휴게시간,2,FALSE),K2696-J2696-휴게시간))</f>
        <v/>
      </c>
      <c r="M2696" s="142" t="str">
        <f>IFERROR(VLOOKUP(Text(A2696,"m월 d일"),양력휴일,2,FALSE),IFERROR(VLOOKUP(Text(B2696,"m월 d일"),음력휴일,2,FALSE),IFERROR(VLOOKUP(A2696,양력지정휴일,2,FALSE), IFERROR(VLOOKUP(B2696,음력지정휴일,2,FALSE), ""))))</f>
        <v/>
      </c>
      <c r="N2696" s="128"/>
      <c r="O2696" s="128" t="str">
        <f>IFERROR(VLOOKUP(N2696,연차지정일수,2,FALSE),"")</f>
        <v/>
      </c>
      <c r="P2696" s="143"/>
      <c r="Q2696" s="2"/>
    </row>
    <row r="2697">
      <c r="A2697" s="129">
        <v>46892.0</v>
      </c>
      <c r="B2697" s="129">
        <v>46868.0</v>
      </c>
      <c r="C2697" s="128">
        <v>2028.0</v>
      </c>
      <c r="D2697" s="128">
        <v>5.0</v>
      </c>
      <c r="E2697" s="128">
        <v>3.0</v>
      </c>
      <c r="F2697" s="128">
        <v>2028.0</v>
      </c>
      <c r="G2697" s="128">
        <v>5.0</v>
      </c>
      <c r="H2697" s="128">
        <v>19.0</v>
      </c>
      <c r="I2697" s="128" t="s">
        <v>158</v>
      </c>
      <c r="J2697" s="99"/>
      <c r="K2697" s="99"/>
      <c r="L2697" s="141" t="str">
        <f>IF(J2697-K2697=0,,IFERROR(K2697-J2697-휴게시간-VLOOKUP(A2697,지정휴게시간,2,FALSE),K2697-J2697-휴게시간))</f>
        <v/>
      </c>
      <c r="M2697" s="142" t="str">
        <f>IFERROR(VLOOKUP(Text(A2697,"m월 d일"),양력휴일,2,FALSE),IFERROR(VLOOKUP(Text(B2697,"m월 d일"),음력휴일,2,FALSE),IFERROR(VLOOKUP(A2697,양력지정휴일,2,FALSE), IFERROR(VLOOKUP(B2697,음력지정휴일,2,FALSE), ""))))</f>
        <v/>
      </c>
      <c r="N2697" s="128"/>
      <c r="O2697" s="128" t="str">
        <f>IFERROR(VLOOKUP(N2697,연차지정일수,2,FALSE),"")</f>
        <v/>
      </c>
      <c r="P2697" s="143"/>
      <c r="Q2697" s="2"/>
    </row>
    <row r="2698">
      <c r="A2698" s="129">
        <v>46893.0</v>
      </c>
      <c r="B2698" s="129">
        <v>46869.0</v>
      </c>
      <c r="C2698" s="128">
        <v>2028.0</v>
      </c>
      <c r="D2698" s="128">
        <v>5.0</v>
      </c>
      <c r="E2698" s="128">
        <v>3.0</v>
      </c>
      <c r="F2698" s="128">
        <v>2028.0</v>
      </c>
      <c r="G2698" s="128">
        <v>5.0</v>
      </c>
      <c r="H2698" s="128">
        <v>20.0</v>
      </c>
      <c r="I2698" s="128" t="s">
        <v>159</v>
      </c>
      <c r="J2698" s="99"/>
      <c r="K2698" s="99"/>
      <c r="L2698" s="141" t="str">
        <f>IF(J2698-K2698=0,,IFERROR(K2698-J2698-휴게시간-VLOOKUP(A2698,지정휴게시간,2,FALSE),K2698-J2698-휴게시간))</f>
        <v/>
      </c>
      <c r="M2698" s="142" t="str">
        <f>IFERROR(VLOOKUP(Text(A2698,"m월 d일"),양력휴일,2,FALSE),IFERROR(VLOOKUP(Text(B2698,"m월 d일"),음력휴일,2,FALSE),IFERROR(VLOOKUP(A2698,양력지정휴일,2,FALSE), IFERROR(VLOOKUP(B2698,음력지정휴일,2,FALSE), ""))))</f>
        <v/>
      </c>
      <c r="N2698" s="128"/>
      <c r="O2698" s="128" t="str">
        <f>IFERROR(VLOOKUP(N2698,연차지정일수,2,FALSE),"")</f>
        <v/>
      </c>
      <c r="P2698" s="143"/>
      <c r="Q2698" s="2"/>
    </row>
    <row r="2699">
      <c r="A2699" s="129">
        <v>46894.0</v>
      </c>
      <c r="B2699" s="129">
        <v>46870.0</v>
      </c>
      <c r="C2699" s="128">
        <v>2028.0</v>
      </c>
      <c r="D2699" s="128">
        <v>5.0</v>
      </c>
      <c r="E2699" s="128">
        <v>3.0</v>
      </c>
      <c r="F2699" s="128">
        <v>2028.0</v>
      </c>
      <c r="G2699" s="128">
        <v>5.0</v>
      </c>
      <c r="H2699" s="128">
        <v>21.0</v>
      </c>
      <c r="I2699" s="128" t="s">
        <v>156</v>
      </c>
      <c r="J2699" s="99"/>
      <c r="K2699" s="99"/>
      <c r="L2699" s="141" t="str">
        <f>IF(J2699-K2699=0,,IFERROR(K2699-J2699-휴게시간-VLOOKUP(A2699,지정휴게시간,2,FALSE),K2699-J2699-휴게시간))</f>
        <v/>
      </c>
      <c r="M2699" s="142" t="str">
        <f>IFERROR(VLOOKUP(Text(A2699,"m월 d일"),양력휴일,2,FALSE),IFERROR(VLOOKUP(Text(B2699,"m월 d일"),음력휴일,2,FALSE),IFERROR(VLOOKUP(A2699,양력지정휴일,2,FALSE), IFERROR(VLOOKUP(B2699,음력지정휴일,2,FALSE), ""))))</f>
        <v/>
      </c>
      <c r="N2699" s="128"/>
      <c r="O2699" s="128" t="str">
        <f>IFERROR(VLOOKUP(N2699,연차지정일수,2,FALSE),"")</f>
        <v/>
      </c>
      <c r="P2699" s="143"/>
      <c r="Q2699" s="2"/>
    </row>
    <row r="2700">
      <c r="A2700" s="129">
        <v>46895.0</v>
      </c>
      <c r="B2700" s="129">
        <v>46871.0</v>
      </c>
      <c r="C2700" s="128">
        <v>2028.0</v>
      </c>
      <c r="D2700" s="128">
        <v>5.0</v>
      </c>
      <c r="E2700" s="128">
        <v>4.0</v>
      </c>
      <c r="F2700" s="128">
        <v>2028.0</v>
      </c>
      <c r="G2700" s="128">
        <v>5.0</v>
      </c>
      <c r="H2700" s="128">
        <v>22.0</v>
      </c>
      <c r="I2700" s="128" t="s">
        <v>83</v>
      </c>
      <c r="J2700" s="99"/>
      <c r="K2700" s="99"/>
      <c r="L2700" s="141" t="str">
        <f>IF(J2700-K2700=0,,IFERROR(K2700-J2700-휴게시간-VLOOKUP(A2700,지정휴게시간,2,FALSE),K2700-J2700-휴게시간))</f>
        <v/>
      </c>
      <c r="M2700" s="142" t="str">
        <f>IFERROR(VLOOKUP(Text(A2700,"m월 d일"),양력휴일,2,FALSE),IFERROR(VLOOKUP(Text(B2700,"m월 d일"),음력휴일,2,FALSE),IFERROR(VLOOKUP(A2700,양력지정휴일,2,FALSE), IFERROR(VLOOKUP(B2700,음력지정휴일,2,FALSE), ""))))</f>
        <v/>
      </c>
      <c r="N2700" s="128"/>
      <c r="O2700" s="128" t="str">
        <f>IFERROR(VLOOKUP(N2700,연차지정일수,2,FALSE),"")</f>
        <v/>
      </c>
      <c r="P2700" s="143"/>
      <c r="Q2700" s="2"/>
    </row>
    <row r="2701">
      <c r="A2701" s="129">
        <v>46896.0</v>
      </c>
      <c r="B2701" s="129">
        <v>46872.0</v>
      </c>
      <c r="C2701" s="128">
        <v>2028.0</v>
      </c>
      <c r="D2701" s="128">
        <v>5.0</v>
      </c>
      <c r="E2701" s="128">
        <v>4.0</v>
      </c>
      <c r="F2701" s="128">
        <v>2028.0</v>
      </c>
      <c r="G2701" s="128">
        <v>5.0</v>
      </c>
      <c r="H2701" s="128">
        <v>23.0</v>
      </c>
      <c r="I2701" s="128" t="s">
        <v>160</v>
      </c>
      <c r="J2701" s="99"/>
      <c r="K2701" s="99"/>
      <c r="L2701" s="141" t="str">
        <f>IF(J2701-K2701=0,,IFERROR(K2701-J2701-휴게시간-VLOOKUP(A2701,지정휴게시간,2,FALSE),K2701-J2701-휴게시간))</f>
        <v/>
      </c>
      <c r="M2701" s="142" t="str">
        <f>IFERROR(VLOOKUP(Text(A2701,"m월 d일"),양력휴일,2,FALSE),IFERROR(VLOOKUP(Text(B2701,"m월 d일"),음력휴일,2,FALSE),IFERROR(VLOOKUP(A2701,양력지정휴일,2,FALSE), IFERROR(VLOOKUP(B2701,음력지정휴일,2,FALSE), ""))))</f>
        <v/>
      </c>
      <c r="N2701" s="128"/>
      <c r="O2701" s="128" t="str">
        <f>IFERROR(VLOOKUP(N2701,연차지정일수,2,FALSE),"")</f>
        <v/>
      </c>
      <c r="P2701" s="143"/>
      <c r="Q2701" s="2"/>
    </row>
    <row r="2702">
      <c r="A2702" s="129">
        <v>46897.0</v>
      </c>
      <c r="B2702" s="129">
        <v>46874.0</v>
      </c>
      <c r="C2702" s="128">
        <v>2028.0</v>
      </c>
      <c r="D2702" s="128">
        <v>5.0</v>
      </c>
      <c r="E2702" s="128">
        <v>4.0</v>
      </c>
      <c r="F2702" s="128">
        <v>2028.0</v>
      </c>
      <c r="G2702" s="128">
        <v>5.0</v>
      </c>
      <c r="H2702" s="128">
        <v>24.0</v>
      </c>
      <c r="I2702" s="128" t="s">
        <v>161</v>
      </c>
      <c r="J2702" s="99"/>
      <c r="K2702" s="99"/>
      <c r="L2702" s="141" t="str">
        <f>IF(J2702-K2702=0,,IFERROR(K2702-J2702-휴게시간-VLOOKUP(A2702,지정휴게시간,2,FALSE),K2702-J2702-휴게시간))</f>
        <v/>
      </c>
      <c r="M2702" s="142" t="str">
        <f>IFERROR(VLOOKUP(Text(A2702,"m월 d일"),양력휴일,2,FALSE),IFERROR(VLOOKUP(Text(B2702,"m월 d일"),음력휴일,2,FALSE),IFERROR(VLOOKUP(A2702,양력지정휴일,2,FALSE), IFERROR(VLOOKUP(B2702,음력지정휴일,2,FALSE), ""))))</f>
        <v/>
      </c>
      <c r="N2702" s="128"/>
      <c r="O2702" s="128" t="str">
        <f>IFERROR(VLOOKUP(N2702,연차지정일수,2,FALSE),"")</f>
        <v/>
      </c>
      <c r="P2702" s="143"/>
      <c r="Q2702" s="2"/>
    </row>
    <row r="2703">
      <c r="A2703" s="129">
        <v>46898.0</v>
      </c>
      <c r="B2703" s="129">
        <v>46875.0</v>
      </c>
      <c r="C2703" s="128">
        <v>2028.0</v>
      </c>
      <c r="D2703" s="128">
        <v>5.0</v>
      </c>
      <c r="E2703" s="128">
        <v>4.0</v>
      </c>
      <c r="F2703" s="128">
        <v>2028.0</v>
      </c>
      <c r="G2703" s="128">
        <v>5.0</v>
      </c>
      <c r="H2703" s="128">
        <v>25.0</v>
      </c>
      <c r="I2703" s="128" t="s">
        <v>162</v>
      </c>
      <c r="J2703" s="99"/>
      <c r="K2703" s="99"/>
      <c r="L2703" s="141" t="str">
        <f>IF(J2703-K2703=0,,IFERROR(K2703-J2703-휴게시간-VLOOKUP(A2703,지정휴게시간,2,FALSE),K2703-J2703-휴게시간))</f>
        <v/>
      </c>
      <c r="M2703" s="142" t="str">
        <f>IFERROR(VLOOKUP(Text(A2703,"m월 d일"),양력휴일,2,FALSE),IFERROR(VLOOKUP(Text(B2703,"m월 d일"),음력휴일,2,FALSE),IFERROR(VLOOKUP(A2703,양력지정휴일,2,FALSE), IFERROR(VLOOKUP(B2703,음력지정휴일,2,FALSE), ""))))</f>
        <v/>
      </c>
      <c r="N2703" s="128"/>
      <c r="O2703" s="128" t="str">
        <f>IFERROR(VLOOKUP(N2703,연차지정일수,2,FALSE),"")</f>
        <v/>
      </c>
      <c r="P2703" s="143"/>
      <c r="Q2703" s="2"/>
    </row>
    <row r="2704">
      <c r="A2704" s="129">
        <v>46899.0</v>
      </c>
      <c r="B2704" s="129">
        <v>46876.0</v>
      </c>
      <c r="C2704" s="128">
        <v>2028.0</v>
      </c>
      <c r="D2704" s="128">
        <v>5.0</v>
      </c>
      <c r="E2704" s="128">
        <v>4.0</v>
      </c>
      <c r="F2704" s="128">
        <v>2028.0</v>
      </c>
      <c r="G2704" s="128">
        <v>5.0</v>
      </c>
      <c r="H2704" s="128">
        <v>26.0</v>
      </c>
      <c r="I2704" s="128" t="s">
        <v>158</v>
      </c>
      <c r="J2704" s="99"/>
      <c r="K2704" s="99"/>
      <c r="L2704" s="141" t="str">
        <f>IF(J2704-K2704=0,,IFERROR(K2704-J2704-휴게시간-VLOOKUP(A2704,지정휴게시간,2,FALSE),K2704-J2704-휴게시간))</f>
        <v/>
      </c>
      <c r="M2704" s="142" t="str">
        <f>IFERROR(VLOOKUP(Text(A2704,"m월 d일"),양력휴일,2,FALSE),IFERROR(VLOOKUP(Text(B2704,"m월 d일"),음력휴일,2,FALSE),IFERROR(VLOOKUP(A2704,양력지정휴일,2,FALSE), IFERROR(VLOOKUP(B2704,음력지정휴일,2,FALSE), ""))))</f>
        <v/>
      </c>
      <c r="N2704" s="128"/>
      <c r="O2704" s="128" t="str">
        <f>IFERROR(VLOOKUP(N2704,연차지정일수,2,FALSE),"")</f>
        <v/>
      </c>
      <c r="P2704" s="143"/>
      <c r="Q2704" s="2"/>
    </row>
    <row r="2705">
      <c r="A2705" s="129">
        <v>46900.0</v>
      </c>
      <c r="B2705" s="129">
        <v>46877.0</v>
      </c>
      <c r="C2705" s="128">
        <v>2028.0</v>
      </c>
      <c r="D2705" s="128">
        <v>5.0</v>
      </c>
      <c r="E2705" s="128">
        <v>4.0</v>
      </c>
      <c r="F2705" s="128">
        <v>2028.0</v>
      </c>
      <c r="G2705" s="128">
        <v>5.0</v>
      </c>
      <c r="H2705" s="128">
        <v>27.0</v>
      </c>
      <c r="I2705" s="128" t="s">
        <v>159</v>
      </c>
      <c r="J2705" s="99"/>
      <c r="K2705" s="99"/>
      <c r="L2705" s="141" t="str">
        <f>IF(J2705-K2705=0,,IFERROR(K2705-J2705-휴게시간-VLOOKUP(A2705,지정휴게시간,2,FALSE),K2705-J2705-휴게시간))</f>
        <v/>
      </c>
      <c r="M2705" s="142" t="str">
        <f>IFERROR(VLOOKUP(Text(A2705,"m월 d일"),양력휴일,2,FALSE),IFERROR(VLOOKUP(Text(B2705,"m월 d일"),음력휴일,2,FALSE),IFERROR(VLOOKUP(A2705,양력지정휴일,2,FALSE), IFERROR(VLOOKUP(B2705,음력지정휴일,2,FALSE), ""))))</f>
        <v/>
      </c>
      <c r="N2705" s="128"/>
      <c r="O2705" s="128" t="str">
        <f>IFERROR(VLOOKUP(N2705,연차지정일수,2,FALSE),"")</f>
        <v/>
      </c>
      <c r="P2705" s="143"/>
      <c r="Q2705" s="2"/>
    </row>
    <row r="2706">
      <c r="A2706" s="129">
        <v>46901.0</v>
      </c>
      <c r="B2706" s="129">
        <v>46878.0</v>
      </c>
      <c r="C2706" s="128">
        <v>2028.0</v>
      </c>
      <c r="D2706" s="128">
        <v>5.0</v>
      </c>
      <c r="E2706" s="128">
        <v>4.0</v>
      </c>
      <c r="F2706" s="128">
        <v>2028.0</v>
      </c>
      <c r="G2706" s="128">
        <v>5.0</v>
      </c>
      <c r="H2706" s="128">
        <v>28.0</v>
      </c>
      <c r="I2706" s="128" t="s">
        <v>156</v>
      </c>
      <c r="J2706" s="99"/>
      <c r="K2706" s="99"/>
      <c r="L2706" s="141" t="str">
        <f>IF(J2706-K2706=0,,IFERROR(K2706-J2706-휴게시간-VLOOKUP(A2706,지정휴게시간,2,FALSE),K2706-J2706-휴게시간))</f>
        <v/>
      </c>
      <c r="M2706" s="142" t="str">
        <f>IFERROR(VLOOKUP(Text(A2706,"m월 d일"),양력휴일,2,FALSE),IFERROR(VLOOKUP(Text(B2706,"m월 d일"),음력휴일,2,FALSE),IFERROR(VLOOKUP(A2706,양력지정휴일,2,FALSE), IFERROR(VLOOKUP(B2706,음력지정휴일,2,FALSE), ""))))</f>
        <v/>
      </c>
      <c r="N2706" s="128"/>
      <c r="O2706" s="128" t="str">
        <f>IFERROR(VLOOKUP(N2706,연차지정일수,2,FALSE),"")</f>
        <v/>
      </c>
      <c r="P2706" s="143"/>
      <c r="Q2706" s="2"/>
    </row>
    <row r="2707">
      <c r="A2707" s="129">
        <v>46902.0</v>
      </c>
      <c r="B2707" s="129">
        <v>46879.0</v>
      </c>
      <c r="C2707" s="128">
        <v>2028.0</v>
      </c>
      <c r="D2707" s="128">
        <v>5.0</v>
      </c>
      <c r="E2707" s="128">
        <v>5.0</v>
      </c>
      <c r="F2707" s="128">
        <v>2028.0</v>
      </c>
      <c r="G2707" s="128">
        <v>5.0</v>
      </c>
      <c r="H2707" s="128">
        <v>29.0</v>
      </c>
      <c r="I2707" s="128" t="s">
        <v>83</v>
      </c>
      <c r="J2707" s="99"/>
      <c r="K2707" s="99"/>
      <c r="L2707" s="141" t="str">
        <f>IF(J2707-K2707=0,,IFERROR(K2707-J2707-휴게시간-VLOOKUP(A2707,지정휴게시간,2,FALSE),K2707-J2707-휴게시간))</f>
        <v/>
      </c>
      <c r="M2707" s="142" t="str">
        <f>IFERROR(VLOOKUP(Text(A2707,"m월 d일"),양력휴일,2,FALSE),IFERROR(VLOOKUP(Text(B2707,"m월 d일"),음력휴일,2,FALSE),IFERROR(VLOOKUP(A2707,양력지정휴일,2,FALSE), IFERROR(VLOOKUP(B2707,음력지정휴일,2,FALSE), ""))))</f>
        <v/>
      </c>
      <c r="N2707" s="128"/>
      <c r="O2707" s="128" t="str">
        <f>IFERROR(VLOOKUP(N2707,연차지정일수,2,FALSE),"")</f>
        <v/>
      </c>
      <c r="P2707" s="143"/>
      <c r="Q2707" s="2"/>
    </row>
    <row r="2708">
      <c r="A2708" s="129">
        <v>46903.0</v>
      </c>
      <c r="B2708" s="129">
        <v>46880.0</v>
      </c>
      <c r="C2708" s="128">
        <v>2028.0</v>
      </c>
      <c r="D2708" s="128">
        <v>5.0</v>
      </c>
      <c r="E2708" s="128">
        <v>5.0</v>
      </c>
      <c r="F2708" s="128">
        <v>2028.0</v>
      </c>
      <c r="G2708" s="128">
        <v>5.0</v>
      </c>
      <c r="H2708" s="128">
        <v>30.0</v>
      </c>
      <c r="I2708" s="128" t="s">
        <v>160</v>
      </c>
      <c r="J2708" s="99"/>
      <c r="K2708" s="99"/>
      <c r="L2708" s="141" t="str">
        <f>IF(J2708-K2708=0,,IFERROR(K2708-J2708-휴게시간-VLOOKUP(A2708,지정휴게시간,2,FALSE),K2708-J2708-휴게시간))</f>
        <v/>
      </c>
      <c r="M2708" s="142" t="str">
        <f>IFERROR(VLOOKUP(Text(A2708,"m월 d일"),양력휴일,2,FALSE),IFERROR(VLOOKUP(Text(B2708,"m월 d일"),음력휴일,2,FALSE),IFERROR(VLOOKUP(A2708,양력지정휴일,2,FALSE), IFERROR(VLOOKUP(B2708,음력지정휴일,2,FALSE), ""))))</f>
        <v/>
      </c>
      <c r="N2708" s="128"/>
      <c r="O2708" s="128" t="str">
        <f>IFERROR(VLOOKUP(N2708,연차지정일수,2,FALSE),"")</f>
        <v/>
      </c>
      <c r="P2708" s="143"/>
      <c r="Q2708" s="2"/>
    </row>
    <row r="2709">
      <c r="A2709" s="129">
        <v>46904.0</v>
      </c>
      <c r="B2709" s="129">
        <v>46881.0</v>
      </c>
      <c r="C2709" s="128">
        <v>2028.0</v>
      </c>
      <c r="D2709" s="128">
        <v>5.0</v>
      </c>
      <c r="E2709" s="128">
        <v>5.0</v>
      </c>
      <c r="F2709" s="128">
        <v>2028.0</v>
      </c>
      <c r="G2709" s="128">
        <v>5.0</v>
      </c>
      <c r="H2709" s="128">
        <v>31.0</v>
      </c>
      <c r="I2709" s="128" t="s">
        <v>161</v>
      </c>
      <c r="J2709" s="99"/>
      <c r="K2709" s="99"/>
      <c r="L2709" s="141" t="str">
        <f>IF(J2709-K2709=0,,IFERROR(K2709-J2709-휴게시간-VLOOKUP(A2709,지정휴게시간,2,FALSE),K2709-J2709-휴게시간))</f>
        <v/>
      </c>
      <c r="M2709" s="142" t="str">
        <f>IFERROR(VLOOKUP(Text(A2709,"m월 d일"),양력휴일,2,FALSE),IFERROR(VLOOKUP(Text(B2709,"m월 d일"),음력휴일,2,FALSE),IFERROR(VLOOKUP(A2709,양력지정휴일,2,FALSE), IFERROR(VLOOKUP(B2709,음력지정휴일,2,FALSE), ""))))</f>
        <v/>
      </c>
      <c r="N2709" s="128"/>
      <c r="O2709" s="128" t="str">
        <f>IFERROR(VLOOKUP(N2709,연차지정일수,2,FALSE),"")</f>
        <v/>
      </c>
      <c r="P2709" s="143"/>
      <c r="Q2709" s="2"/>
    </row>
    <row r="2710">
      <c r="A2710" s="129">
        <v>46905.0</v>
      </c>
      <c r="B2710" s="129">
        <v>46882.0</v>
      </c>
      <c r="C2710" s="128">
        <v>2028.0</v>
      </c>
      <c r="D2710" s="128">
        <v>5.0</v>
      </c>
      <c r="E2710" s="128">
        <v>5.0</v>
      </c>
      <c r="F2710" s="128">
        <v>2028.0</v>
      </c>
      <c r="G2710" s="128">
        <v>6.0</v>
      </c>
      <c r="H2710" s="128">
        <v>1.0</v>
      </c>
      <c r="I2710" s="128" t="s">
        <v>162</v>
      </c>
      <c r="J2710" s="99"/>
      <c r="K2710" s="99"/>
      <c r="L2710" s="141" t="str">
        <f>IF(J2710-K2710=0,,IFERROR(K2710-J2710-휴게시간-VLOOKUP(A2710,지정휴게시간,2,FALSE),K2710-J2710-휴게시간))</f>
        <v/>
      </c>
      <c r="M2710" s="142" t="str">
        <f>IFERROR(VLOOKUP(Text(A2710,"m월 d일"),양력휴일,2,FALSE),IFERROR(VLOOKUP(Text(B2710,"m월 d일"),음력휴일,2,FALSE),IFERROR(VLOOKUP(A2710,양력지정휴일,2,FALSE), IFERROR(VLOOKUP(B2710,음력지정휴일,2,FALSE), ""))))</f>
        <v/>
      </c>
      <c r="N2710" s="128"/>
      <c r="O2710" s="128" t="str">
        <f>IFERROR(VLOOKUP(N2710,연차지정일수,2,FALSE),"")</f>
        <v/>
      </c>
      <c r="P2710" s="143"/>
      <c r="Q2710" s="2"/>
    </row>
    <row r="2711">
      <c r="A2711" s="129">
        <v>46906.0</v>
      </c>
      <c r="B2711" s="129">
        <v>46883.0</v>
      </c>
      <c r="C2711" s="128">
        <v>2028.0</v>
      </c>
      <c r="D2711" s="128">
        <v>5.0</v>
      </c>
      <c r="E2711" s="128">
        <v>5.0</v>
      </c>
      <c r="F2711" s="128">
        <v>2028.0</v>
      </c>
      <c r="G2711" s="128">
        <v>6.0</v>
      </c>
      <c r="H2711" s="128">
        <v>2.0</v>
      </c>
      <c r="I2711" s="128" t="s">
        <v>158</v>
      </c>
      <c r="J2711" s="99"/>
      <c r="K2711" s="99"/>
      <c r="L2711" s="141" t="str">
        <f>IF(J2711-K2711=0,,IFERROR(K2711-J2711-휴게시간-VLOOKUP(A2711,지정휴게시간,2,FALSE),K2711-J2711-휴게시간))</f>
        <v/>
      </c>
      <c r="M2711" s="142" t="str">
        <f>IFERROR(VLOOKUP(Text(A2711,"m월 d일"),양력휴일,2,FALSE),IFERROR(VLOOKUP(Text(B2711,"m월 d일"),음력휴일,2,FALSE),IFERROR(VLOOKUP(A2711,양력지정휴일,2,FALSE), IFERROR(VLOOKUP(B2711,음력지정휴일,2,FALSE), ""))))</f>
        <v/>
      </c>
      <c r="N2711" s="128"/>
      <c r="O2711" s="128" t="str">
        <f>IFERROR(VLOOKUP(N2711,연차지정일수,2,FALSE),"")</f>
        <v/>
      </c>
      <c r="P2711" s="143"/>
      <c r="Q2711" s="2"/>
    </row>
    <row r="2712">
      <c r="A2712" s="129">
        <v>46907.0</v>
      </c>
      <c r="B2712" s="129">
        <v>46884.0</v>
      </c>
      <c r="C2712" s="128">
        <v>2028.0</v>
      </c>
      <c r="D2712" s="128">
        <v>5.0</v>
      </c>
      <c r="E2712" s="128">
        <v>5.0</v>
      </c>
      <c r="F2712" s="128">
        <v>2028.0</v>
      </c>
      <c r="G2712" s="128">
        <v>6.0</v>
      </c>
      <c r="H2712" s="128">
        <v>3.0</v>
      </c>
      <c r="I2712" s="128" t="s">
        <v>159</v>
      </c>
      <c r="J2712" s="99"/>
      <c r="K2712" s="99"/>
      <c r="L2712" s="141" t="str">
        <f>IF(J2712-K2712=0,,IFERROR(K2712-J2712-휴게시간-VLOOKUP(A2712,지정휴게시간,2,FALSE),K2712-J2712-휴게시간))</f>
        <v/>
      </c>
      <c r="M2712" s="142" t="str">
        <f>IFERROR(VLOOKUP(Text(A2712,"m월 d일"),양력휴일,2,FALSE),IFERROR(VLOOKUP(Text(B2712,"m월 d일"),음력휴일,2,FALSE),IFERROR(VLOOKUP(A2712,양력지정휴일,2,FALSE), IFERROR(VLOOKUP(B2712,음력지정휴일,2,FALSE), ""))))</f>
        <v/>
      </c>
      <c r="N2712" s="128"/>
      <c r="O2712" s="128" t="str">
        <f>IFERROR(VLOOKUP(N2712,연차지정일수,2,FALSE),"")</f>
        <v/>
      </c>
      <c r="P2712" s="143"/>
      <c r="Q2712" s="2"/>
    </row>
    <row r="2713">
      <c r="A2713" s="129">
        <v>46908.0</v>
      </c>
      <c r="B2713" s="129">
        <v>46885.0</v>
      </c>
      <c r="C2713" s="128">
        <v>2028.0</v>
      </c>
      <c r="D2713" s="128">
        <v>5.0</v>
      </c>
      <c r="E2713" s="128">
        <v>5.0</v>
      </c>
      <c r="F2713" s="128">
        <v>2028.0</v>
      </c>
      <c r="G2713" s="128">
        <v>6.0</v>
      </c>
      <c r="H2713" s="128">
        <v>4.0</v>
      </c>
      <c r="I2713" s="128" t="s">
        <v>156</v>
      </c>
      <c r="J2713" s="99"/>
      <c r="K2713" s="99"/>
      <c r="L2713" s="141" t="str">
        <f>IF(J2713-K2713=0,,IFERROR(K2713-J2713-휴게시간-VLOOKUP(A2713,지정휴게시간,2,FALSE),K2713-J2713-휴게시간))</f>
        <v/>
      </c>
      <c r="M2713" s="142" t="str">
        <f>IFERROR(VLOOKUP(Text(A2713,"m월 d일"),양력휴일,2,FALSE),IFERROR(VLOOKUP(Text(B2713,"m월 d일"),음력휴일,2,FALSE),IFERROR(VLOOKUP(A2713,양력지정휴일,2,FALSE), IFERROR(VLOOKUP(B2713,음력지정휴일,2,FALSE), ""))))</f>
        <v/>
      </c>
      <c r="N2713" s="128"/>
      <c r="O2713" s="128" t="str">
        <f>IFERROR(VLOOKUP(N2713,연차지정일수,2,FALSE),"")</f>
        <v/>
      </c>
      <c r="P2713" s="143"/>
      <c r="Q2713" s="2"/>
    </row>
    <row r="2714">
      <c r="A2714" s="129">
        <v>46909.0</v>
      </c>
      <c r="B2714" s="129">
        <v>46886.0</v>
      </c>
      <c r="C2714" s="128">
        <v>2028.0</v>
      </c>
      <c r="D2714" s="128">
        <v>6.0</v>
      </c>
      <c r="E2714" s="128">
        <v>1.0</v>
      </c>
      <c r="F2714" s="128">
        <v>2028.0</v>
      </c>
      <c r="G2714" s="128">
        <v>6.0</v>
      </c>
      <c r="H2714" s="128">
        <v>5.0</v>
      </c>
      <c r="I2714" s="128" t="s">
        <v>83</v>
      </c>
      <c r="J2714" s="99"/>
      <c r="K2714" s="99"/>
      <c r="L2714" s="141" t="str">
        <f>IF(J2714-K2714=0,,IFERROR(K2714-J2714-휴게시간-VLOOKUP(A2714,지정휴게시간,2,FALSE),K2714-J2714-휴게시간))</f>
        <v/>
      </c>
      <c r="M2714" s="142" t="str">
        <f>IFERROR(VLOOKUP(Text(A2714,"m월 d일"),양력휴일,2,FALSE),IFERROR(VLOOKUP(Text(B2714,"m월 d일"),음력휴일,2,FALSE),IFERROR(VLOOKUP(A2714,양력지정휴일,2,FALSE), IFERROR(VLOOKUP(B2714,음력지정휴일,2,FALSE), ""))))</f>
        <v/>
      </c>
      <c r="N2714" s="128"/>
      <c r="O2714" s="128" t="str">
        <f>IFERROR(VLOOKUP(N2714,연차지정일수,2,FALSE),"")</f>
        <v/>
      </c>
      <c r="P2714" s="143"/>
      <c r="Q2714" s="2"/>
    </row>
    <row r="2715">
      <c r="A2715" s="129">
        <v>46910.0</v>
      </c>
      <c r="B2715" s="129">
        <v>46887.0</v>
      </c>
      <c r="C2715" s="128">
        <v>2028.0</v>
      </c>
      <c r="D2715" s="128">
        <v>6.0</v>
      </c>
      <c r="E2715" s="128">
        <v>1.0</v>
      </c>
      <c r="F2715" s="128">
        <v>2028.0</v>
      </c>
      <c r="G2715" s="128">
        <v>6.0</v>
      </c>
      <c r="H2715" s="128">
        <v>6.0</v>
      </c>
      <c r="I2715" s="128" t="s">
        <v>160</v>
      </c>
      <c r="J2715" s="99"/>
      <c r="K2715" s="99"/>
      <c r="L2715" s="141" t="str">
        <f>IF(J2715-K2715=0,,IFERROR(K2715-J2715-휴게시간-VLOOKUP(A2715,지정휴게시간,2,FALSE),K2715-J2715-휴게시간))</f>
        <v/>
      </c>
      <c r="M2715" s="142" t="str">
        <f>IFERROR(VLOOKUP(Text(A2715,"m월 d일"),양력휴일,2,FALSE),IFERROR(VLOOKUP(Text(B2715,"m월 d일"),음력휴일,2,FALSE),IFERROR(VLOOKUP(A2715,양력지정휴일,2,FALSE), IFERROR(VLOOKUP(B2715,음력지정휴일,2,FALSE), ""))))</f>
        <v>현충일</v>
      </c>
      <c r="N2715" s="128"/>
      <c r="O2715" s="128" t="str">
        <f>IFERROR(VLOOKUP(N2715,연차지정일수,2,FALSE),"")</f>
        <v/>
      </c>
      <c r="P2715" s="143"/>
      <c r="Q2715" s="2"/>
    </row>
    <row r="2716">
      <c r="A2716" s="129">
        <v>46911.0</v>
      </c>
      <c r="B2716" s="129">
        <v>46888.0</v>
      </c>
      <c r="C2716" s="128">
        <v>2028.0</v>
      </c>
      <c r="D2716" s="128">
        <v>6.0</v>
      </c>
      <c r="E2716" s="128">
        <v>1.0</v>
      </c>
      <c r="F2716" s="128">
        <v>2028.0</v>
      </c>
      <c r="G2716" s="128">
        <v>6.0</v>
      </c>
      <c r="H2716" s="128">
        <v>7.0</v>
      </c>
      <c r="I2716" s="128" t="s">
        <v>161</v>
      </c>
      <c r="J2716" s="99"/>
      <c r="K2716" s="99"/>
      <c r="L2716" s="141" t="str">
        <f>IF(J2716-K2716=0,,IFERROR(K2716-J2716-휴게시간-VLOOKUP(A2716,지정휴게시간,2,FALSE),K2716-J2716-휴게시간))</f>
        <v/>
      </c>
      <c r="M2716" s="142" t="str">
        <f>IFERROR(VLOOKUP(Text(A2716,"m월 d일"),양력휴일,2,FALSE),IFERROR(VLOOKUP(Text(B2716,"m월 d일"),음력휴일,2,FALSE),IFERROR(VLOOKUP(A2716,양력지정휴일,2,FALSE), IFERROR(VLOOKUP(B2716,음력지정휴일,2,FALSE), ""))))</f>
        <v/>
      </c>
      <c r="N2716" s="128"/>
      <c r="O2716" s="128" t="str">
        <f>IFERROR(VLOOKUP(N2716,연차지정일수,2,FALSE),"")</f>
        <v/>
      </c>
      <c r="P2716" s="143"/>
      <c r="Q2716" s="2"/>
    </row>
    <row r="2717">
      <c r="A2717" s="129">
        <v>46912.0</v>
      </c>
      <c r="B2717" s="129">
        <v>46889.0</v>
      </c>
      <c r="C2717" s="128">
        <v>2028.0</v>
      </c>
      <c r="D2717" s="128">
        <v>6.0</v>
      </c>
      <c r="E2717" s="128">
        <v>1.0</v>
      </c>
      <c r="F2717" s="128">
        <v>2028.0</v>
      </c>
      <c r="G2717" s="128">
        <v>6.0</v>
      </c>
      <c r="H2717" s="128">
        <v>8.0</v>
      </c>
      <c r="I2717" s="128" t="s">
        <v>162</v>
      </c>
      <c r="J2717" s="99"/>
      <c r="K2717" s="99"/>
      <c r="L2717" s="141" t="str">
        <f>IF(J2717-K2717=0,,IFERROR(K2717-J2717-휴게시간-VLOOKUP(A2717,지정휴게시간,2,FALSE),K2717-J2717-휴게시간))</f>
        <v/>
      </c>
      <c r="M2717" s="142" t="str">
        <f>IFERROR(VLOOKUP(Text(A2717,"m월 d일"),양력휴일,2,FALSE),IFERROR(VLOOKUP(Text(B2717,"m월 d일"),음력휴일,2,FALSE),IFERROR(VLOOKUP(A2717,양력지정휴일,2,FALSE), IFERROR(VLOOKUP(B2717,음력지정휴일,2,FALSE), ""))))</f>
        <v/>
      </c>
      <c r="N2717" s="128"/>
      <c r="O2717" s="128" t="str">
        <f>IFERROR(VLOOKUP(N2717,연차지정일수,2,FALSE),"")</f>
        <v/>
      </c>
      <c r="P2717" s="143"/>
      <c r="Q2717" s="2"/>
    </row>
    <row r="2718">
      <c r="A2718" s="129">
        <v>46913.0</v>
      </c>
      <c r="B2718" s="129">
        <v>46890.0</v>
      </c>
      <c r="C2718" s="128">
        <v>2028.0</v>
      </c>
      <c r="D2718" s="128">
        <v>6.0</v>
      </c>
      <c r="E2718" s="128">
        <v>1.0</v>
      </c>
      <c r="F2718" s="128">
        <v>2028.0</v>
      </c>
      <c r="G2718" s="128">
        <v>6.0</v>
      </c>
      <c r="H2718" s="128">
        <v>9.0</v>
      </c>
      <c r="I2718" s="128" t="s">
        <v>158</v>
      </c>
      <c r="J2718" s="99"/>
      <c r="K2718" s="99"/>
      <c r="L2718" s="141" t="str">
        <f>IF(J2718-K2718=0,,IFERROR(K2718-J2718-휴게시간-VLOOKUP(A2718,지정휴게시간,2,FALSE),K2718-J2718-휴게시간))</f>
        <v/>
      </c>
      <c r="M2718" s="142" t="str">
        <f>IFERROR(VLOOKUP(Text(A2718,"m월 d일"),양력휴일,2,FALSE),IFERROR(VLOOKUP(Text(B2718,"m월 d일"),음력휴일,2,FALSE),IFERROR(VLOOKUP(A2718,양력지정휴일,2,FALSE), IFERROR(VLOOKUP(B2718,음력지정휴일,2,FALSE), ""))))</f>
        <v/>
      </c>
      <c r="N2718" s="128"/>
      <c r="O2718" s="128" t="str">
        <f>IFERROR(VLOOKUP(N2718,연차지정일수,2,FALSE),"")</f>
        <v/>
      </c>
      <c r="P2718" s="143"/>
      <c r="Q2718" s="2"/>
    </row>
    <row r="2719">
      <c r="A2719" s="129">
        <v>46914.0</v>
      </c>
      <c r="B2719" s="129">
        <v>46891.0</v>
      </c>
      <c r="C2719" s="128">
        <v>2028.0</v>
      </c>
      <c r="D2719" s="128">
        <v>6.0</v>
      </c>
      <c r="E2719" s="128">
        <v>1.0</v>
      </c>
      <c r="F2719" s="128">
        <v>2028.0</v>
      </c>
      <c r="G2719" s="128">
        <v>6.0</v>
      </c>
      <c r="H2719" s="128">
        <v>10.0</v>
      </c>
      <c r="I2719" s="128" t="s">
        <v>159</v>
      </c>
      <c r="J2719" s="99"/>
      <c r="K2719" s="99"/>
      <c r="L2719" s="141" t="str">
        <f>IF(J2719-K2719=0,,IFERROR(K2719-J2719-휴게시간-VLOOKUP(A2719,지정휴게시간,2,FALSE),K2719-J2719-휴게시간))</f>
        <v/>
      </c>
      <c r="M2719" s="142" t="str">
        <f>IFERROR(VLOOKUP(Text(A2719,"m월 d일"),양력휴일,2,FALSE),IFERROR(VLOOKUP(Text(B2719,"m월 d일"),음력휴일,2,FALSE),IFERROR(VLOOKUP(A2719,양력지정휴일,2,FALSE), IFERROR(VLOOKUP(B2719,음력지정휴일,2,FALSE), ""))))</f>
        <v/>
      </c>
      <c r="N2719" s="128"/>
      <c r="O2719" s="128" t="str">
        <f>IFERROR(VLOOKUP(N2719,연차지정일수,2,FALSE),"")</f>
        <v/>
      </c>
      <c r="P2719" s="143"/>
      <c r="Q2719" s="2"/>
    </row>
    <row r="2720">
      <c r="A2720" s="129">
        <v>46915.0</v>
      </c>
      <c r="B2720" s="129">
        <v>46892.0</v>
      </c>
      <c r="C2720" s="128">
        <v>2028.0</v>
      </c>
      <c r="D2720" s="128">
        <v>6.0</v>
      </c>
      <c r="E2720" s="128">
        <v>1.0</v>
      </c>
      <c r="F2720" s="128">
        <v>2028.0</v>
      </c>
      <c r="G2720" s="128">
        <v>6.0</v>
      </c>
      <c r="H2720" s="128">
        <v>11.0</v>
      </c>
      <c r="I2720" s="128" t="s">
        <v>156</v>
      </c>
      <c r="J2720" s="99"/>
      <c r="K2720" s="99"/>
      <c r="L2720" s="141" t="str">
        <f>IF(J2720-K2720=0,,IFERROR(K2720-J2720-휴게시간-VLOOKUP(A2720,지정휴게시간,2,FALSE),K2720-J2720-휴게시간))</f>
        <v/>
      </c>
      <c r="M2720" s="142" t="str">
        <f>IFERROR(VLOOKUP(Text(A2720,"m월 d일"),양력휴일,2,FALSE),IFERROR(VLOOKUP(Text(B2720,"m월 d일"),음력휴일,2,FALSE),IFERROR(VLOOKUP(A2720,양력지정휴일,2,FALSE), IFERROR(VLOOKUP(B2720,음력지정휴일,2,FALSE), ""))))</f>
        <v/>
      </c>
      <c r="N2720" s="128"/>
      <c r="O2720" s="128" t="str">
        <f>IFERROR(VLOOKUP(N2720,연차지정일수,2,FALSE),"")</f>
        <v/>
      </c>
      <c r="P2720" s="143"/>
      <c r="Q2720" s="2"/>
    </row>
    <row r="2721">
      <c r="A2721" s="129">
        <v>46916.0</v>
      </c>
      <c r="B2721" s="129">
        <v>46893.0</v>
      </c>
      <c r="C2721" s="128">
        <v>2028.0</v>
      </c>
      <c r="D2721" s="128">
        <v>6.0</v>
      </c>
      <c r="E2721" s="128">
        <v>2.0</v>
      </c>
      <c r="F2721" s="128">
        <v>2028.0</v>
      </c>
      <c r="G2721" s="128">
        <v>6.0</v>
      </c>
      <c r="H2721" s="128">
        <v>12.0</v>
      </c>
      <c r="I2721" s="128" t="s">
        <v>83</v>
      </c>
      <c r="J2721" s="99"/>
      <c r="K2721" s="99"/>
      <c r="L2721" s="141" t="str">
        <f>IF(J2721-K2721=0,,IFERROR(K2721-J2721-휴게시간-VLOOKUP(A2721,지정휴게시간,2,FALSE),K2721-J2721-휴게시간))</f>
        <v/>
      </c>
      <c r="M2721" s="142" t="str">
        <f>IFERROR(VLOOKUP(Text(A2721,"m월 d일"),양력휴일,2,FALSE),IFERROR(VLOOKUP(Text(B2721,"m월 d일"),음력휴일,2,FALSE),IFERROR(VLOOKUP(A2721,양력지정휴일,2,FALSE), IFERROR(VLOOKUP(B2721,음력지정휴일,2,FALSE), ""))))</f>
        <v/>
      </c>
      <c r="N2721" s="128"/>
      <c r="O2721" s="128" t="str">
        <f>IFERROR(VLOOKUP(N2721,연차지정일수,2,FALSE),"")</f>
        <v/>
      </c>
      <c r="P2721" s="143"/>
      <c r="Q2721" s="2"/>
    </row>
    <row r="2722">
      <c r="A2722" s="129">
        <v>46917.0</v>
      </c>
      <c r="B2722" s="129">
        <v>46894.0</v>
      </c>
      <c r="C2722" s="128">
        <v>2028.0</v>
      </c>
      <c r="D2722" s="128">
        <v>6.0</v>
      </c>
      <c r="E2722" s="128">
        <v>2.0</v>
      </c>
      <c r="F2722" s="128">
        <v>2028.0</v>
      </c>
      <c r="G2722" s="128">
        <v>6.0</v>
      </c>
      <c r="H2722" s="128">
        <v>13.0</v>
      </c>
      <c r="I2722" s="128" t="s">
        <v>160</v>
      </c>
      <c r="J2722" s="99"/>
      <c r="K2722" s="99"/>
      <c r="L2722" s="141" t="str">
        <f>IF(J2722-K2722=0,,IFERROR(K2722-J2722-휴게시간-VLOOKUP(A2722,지정휴게시간,2,FALSE),K2722-J2722-휴게시간))</f>
        <v/>
      </c>
      <c r="M2722" s="142" t="str">
        <f>IFERROR(VLOOKUP(Text(A2722,"m월 d일"),양력휴일,2,FALSE),IFERROR(VLOOKUP(Text(B2722,"m월 d일"),음력휴일,2,FALSE),IFERROR(VLOOKUP(A2722,양력지정휴일,2,FALSE), IFERROR(VLOOKUP(B2722,음력지정휴일,2,FALSE), ""))))</f>
        <v/>
      </c>
      <c r="N2722" s="128"/>
      <c r="O2722" s="128" t="str">
        <f>IFERROR(VLOOKUP(N2722,연차지정일수,2,FALSE),"")</f>
        <v/>
      </c>
      <c r="P2722" s="143"/>
      <c r="Q2722" s="2"/>
    </row>
    <row r="2723">
      <c r="A2723" s="129">
        <v>46918.0</v>
      </c>
      <c r="B2723" s="129">
        <v>46895.0</v>
      </c>
      <c r="C2723" s="128">
        <v>2028.0</v>
      </c>
      <c r="D2723" s="128">
        <v>6.0</v>
      </c>
      <c r="E2723" s="128">
        <v>2.0</v>
      </c>
      <c r="F2723" s="128">
        <v>2028.0</v>
      </c>
      <c r="G2723" s="128">
        <v>6.0</v>
      </c>
      <c r="H2723" s="128">
        <v>14.0</v>
      </c>
      <c r="I2723" s="128" t="s">
        <v>161</v>
      </c>
      <c r="J2723" s="99"/>
      <c r="K2723" s="99"/>
      <c r="L2723" s="141" t="str">
        <f>IF(J2723-K2723=0,,IFERROR(K2723-J2723-휴게시간-VLOOKUP(A2723,지정휴게시간,2,FALSE),K2723-J2723-휴게시간))</f>
        <v/>
      </c>
      <c r="M2723" s="142" t="str">
        <f>IFERROR(VLOOKUP(Text(A2723,"m월 d일"),양력휴일,2,FALSE),IFERROR(VLOOKUP(Text(B2723,"m월 d일"),음력휴일,2,FALSE),IFERROR(VLOOKUP(A2723,양력지정휴일,2,FALSE), IFERROR(VLOOKUP(B2723,음력지정휴일,2,FALSE), ""))))</f>
        <v/>
      </c>
      <c r="N2723" s="128"/>
      <c r="O2723" s="128" t="str">
        <f>IFERROR(VLOOKUP(N2723,연차지정일수,2,FALSE),"")</f>
        <v/>
      </c>
      <c r="P2723" s="143"/>
      <c r="Q2723" s="2"/>
    </row>
    <row r="2724">
      <c r="A2724" s="129">
        <v>46919.0</v>
      </c>
      <c r="B2724" s="129">
        <v>46896.0</v>
      </c>
      <c r="C2724" s="128">
        <v>2028.0</v>
      </c>
      <c r="D2724" s="128">
        <v>6.0</v>
      </c>
      <c r="E2724" s="128">
        <v>2.0</v>
      </c>
      <c r="F2724" s="128">
        <v>2028.0</v>
      </c>
      <c r="G2724" s="128">
        <v>6.0</v>
      </c>
      <c r="H2724" s="128">
        <v>15.0</v>
      </c>
      <c r="I2724" s="128" t="s">
        <v>162</v>
      </c>
      <c r="J2724" s="99"/>
      <c r="K2724" s="99"/>
      <c r="L2724" s="141" t="str">
        <f>IF(J2724-K2724=0,,IFERROR(K2724-J2724-휴게시간-VLOOKUP(A2724,지정휴게시간,2,FALSE),K2724-J2724-휴게시간))</f>
        <v/>
      </c>
      <c r="M2724" s="142" t="str">
        <f>IFERROR(VLOOKUP(Text(A2724,"m월 d일"),양력휴일,2,FALSE),IFERROR(VLOOKUP(Text(B2724,"m월 d일"),음력휴일,2,FALSE),IFERROR(VLOOKUP(A2724,양력지정휴일,2,FALSE), IFERROR(VLOOKUP(B2724,음력지정휴일,2,FALSE), ""))))</f>
        <v/>
      </c>
      <c r="N2724" s="128"/>
      <c r="O2724" s="128" t="str">
        <f>IFERROR(VLOOKUP(N2724,연차지정일수,2,FALSE),"")</f>
        <v/>
      </c>
      <c r="P2724" s="143"/>
      <c r="Q2724" s="2"/>
    </row>
    <row r="2725">
      <c r="A2725" s="129">
        <v>46920.0</v>
      </c>
      <c r="B2725" s="129">
        <v>46897.0</v>
      </c>
      <c r="C2725" s="128">
        <v>2028.0</v>
      </c>
      <c r="D2725" s="128">
        <v>6.0</v>
      </c>
      <c r="E2725" s="128">
        <v>2.0</v>
      </c>
      <c r="F2725" s="128">
        <v>2028.0</v>
      </c>
      <c r="G2725" s="128">
        <v>6.0</v>
      </c>
      <c r="H2725" s="128">
        <v>16.0</v>
      </c>
      <c r="I2725" s="128" t="s">
        <v>158</v>
      </c>
      <c r="J2725" s="99"/>
      <c r="K2725" s="99"/>
      <c r="L2725" s="141" t="str">
        <f>IF(J2725-K2725=0,,IFERROR(K2725-J2725-휴게시간-VLOOKUP(A2725,지정휴게시간,2,FALSE),K2725-J2725-휴게시간))</f>
        <v/>
      </c>
      <c r="M2725" s="142" t="str">
        <f>IFERROR(VLOOKUP(Text(A2725,"m월 d일"),양력휴일,2,FALSE),IFERROR(VLOOKUP(Text(B2725,"m월 d일"),음력휴일,2,FALSE),IFERROR(VLOOKUP(A2725,양력지정휴일,2,FALSE), IFERROR(VLOOKUP(B2725,음력지정휴일,2,FALSE), ""))))</f>
        <v/>
      </c>
      <c r="N2725" s="128"/>
      <c r="O2725" s="128" t="str">
        <f>IFERROR(VLOOKUP(N2725,연차지정일수,2,FALSE),"")</f>
        <v/>
      </c>
      <c r="P2725" s="143"/>
      <c r="Q2725" s="2"/>
    </row>
    <row r="2726">
      <c r="A2726" s="129">
        <v>46921.0</v>
      </c>
      <c r="B2726" s="129">
        <v>46898.0</v>
      </c>
      <c r="C2726" s="128">
        <v>2028.0</v>
      </c>
      <c r="D2726" s="128">
        <v>6.0</v>
      </c>
      <c r="E2726" s="128">
        <v>2.0</v>
      </c>
      <c r="F2726" s="128">
        <v>2028.0</v>
      </c>
      <c r="G2726" s="128">
        <v>6.0</v>
      </c>
      <c r="H2726" s="128">
        <v>17.0</v>
      </c>
      <c r="I2726" s="128" t="s">
        <v>159</v>
      </c>
      <c r="J2726" s="99"/>
      <c r="K2726" s="99"/>
      <c r="L2726" s="141" t="str">
        <f>IF(J2726-K2726=0,,IFERROR(K2726-J2726-휴게시간-VLOOKUP(A2726,지정휴게시간,2,FALSE),K2726-J2726-휴게시간))</f>
        <v/>
      </c>
      <c r="M2726" s="142" t="str">
        <f>IFERROR(VLOOKUP(Text(A2726,"m월 d일"),양력휴일,2,FALSE),IFERROR(VLOOKUP(Text(B2726,"m월 d일"),음력휴일,2,FALSE),IFERROR(VLOOKUP(A2726,양력지정휴일,2,FALSE), IFERROR(VLOOKUP(B2726,음력지정휴일,2,FALSE), ""))))</f>
        <v/>
      </c>
      <c r="N2726" s="128"/>
      <c r="O2726" s="128" t="str">
        <f>IFERROR(VLOOKUP(N2726,연차지정일수,2,FALSE),"")</f>
        <v/>
      </c>
      <c r="P2726" s="143"/>
      <c r="Q2726" s="2"/>
    </row>
    <row r="2727">
      <c r="A2727" s="129">
        <v>46922.0</v>
      </c>
      <c r="B2727" s="129">
        <v>46899.0</v>
      </c>
      <c r="C2727" s="128">
        <v>2028.0</v>
      </c>
      <c r="D2727" s="128">
        <v>6.0</v>
      </c>
      <c r="E2727" s="128">
        <v>2.0</v>
      </c>
      <c r="F2727" s="128">
        <v>2028.0</v>
      </c>
      <c r="G2727" s="128">
        <v>6.0</v>
      </c>
      <c r="H2727" s="128">
        <v>18.0</v>
      </c>
      <c r="I2727" s="128" t="s">
        <v>156</v>
      </c>
      <c r="J2727" s="99"/>
      <c r="K2727" s="99"/>
      <c r="L2727" s="141" t="str">
        <f>IF(J2727-K2727=0,,IFERROR(K2727-J2727-휴게시간-VLOOKUP(A2727,지정휴게시간,2,FALSE),K2727-J2727-휴게시간))</f>
        <v/>
      </c>
      <c r="M2727" s="142" t="str">
        <f>IFERROR(VLOOKUP(Text(A2727,"m월 d일"),양력휴일,2,FALSE),IFERROR(VLOOKUP(Text(B2727,"m월 d일"),음력휴일,2,FALSE),IFERROR(VLOOKUP(A2727,양력지정휴일,2,FALSE), IFERROR(VLOOKUP(B2727,음력지정휴일,2,FALSE), ""))))</f>
        <v/>
      </c>
      <c r="N2727" s="128"/>
      <c r="O2727" s="128" t="str">
        <f>IFERROR(VLOOKUP(N2727,연차지정일수,2,FALSE),"")</f>
        <v/>
      </c>
      <c r="P2727" s="143"/>
      <c r="Q2727" s="2"/>
    </row>
    <row r="2728">
      <c r="A2728" s="129">
        <v>46923.0</v>
      </c>
      <c r="B2728" s="129">
        <v>46900.0</v>
      </c>
      <c r="C2728" s="128">
        <v>2028.0</v>
      </c>
      <c r="D2728" s="128">
        <v>6.0</v>
      </c>
      <c r="E2728" s="128">
        <v>3.0</v>
      </c>
      <c r="F2728" s="128">
        <v>2028.0</v>
      </c>
      <c r="G2728" s="128">
        <v>6.0</v>
      </c>
      <c r="H2728" s="128">
        <v>19.0</v>
      </c>
      <c r="I2728" s="128" t="s">
        <v>83</v>
      </c>
      <c r="J2728" s="99"/>
      <c r="K2728" s="99"/>
      <c r="L2728" s="141" t="str">
        <f>IF(J2728-K2728=0,,IFERROR(K2728-J2728-휴게시간-VLOOKUP(A2728,지정휴게시간,2,FALSE),K2728-J2728-휴게시간))</f>
        <v/>
      </c>
      <c r="M2728" s="142" t="str">
        <f>IFERROR(VLOOKUP(Text(A2728,"m월 d일"),양력휴일,2,FALSE),IFERROR(VLOOKUP(Text(B2728,"m월 d일"),음력휴일,2,FALSE),IFERROR(VLOOKUP(A2728,양력지정휴일,2,FALSE), IFERROR(VLOOKUP(B2728,음력지정휴일,2,FALSE), ""))))</f>
        <v/>
      </c>
      <c r="N2728" s="128"/>
      <c r="O2728" s="128" t="str">
        <f>IFERROR(VLOOKUP(N2728,연차지정일수,2,FALSE),"")</f>
        <v/>
      </c>
      <c r="P2728" s="143"/>
      <c r="Q2728" s="2"/>
    </row>
    <row r="2729">
      <c r="A2729" s="129">
        <v>46924.0</v>
      </c>
      <c r="B2729" s="129">
        <v>46901.0</v>
      </c>
      <c r="C2729" s="128">
        <v>2028.0</v>
      </c>
      <c r="D2729" s="128">
        <v>6.0</v>
      </c>
      <c r="E2729" s="128">
        <v>3.0</v>
      </c>
      <c r="F2729" s="128">
        <v>2028.0</v>
      </c>
      <c r="G2729" s="128">
        <v>6.0</v>
      </c>
      <c r="H2729" s="128">
        <v>20.0</v>
      </c>
      <c r="I2729" s="128" t="s">
        <v>160</v>
      </c>
      <c r="J2729" s="99"/>
      <c r="K2729" s="99"/>
      <c r="L2729" s="141" t="str">
        <f>IF(J2729-K2729=0,,IFERROR(K2729-J2729-휴게시간-VLOOKUP(A2729,지정휴게시간,2,FALSE),K2729-J2729-휴게시간))</f>
        <v/>
      </c>
      <c r="M2729" s="142" t="str">
        <f>IFERROR(VLOOKUP(Text(A2729,"m월 d일"),양력휴일,2,FALSE),IFERROR(VLOOKUP(Text(B2729,"m월 d일"),음력휴일,2,FALSE),IFERROR(VLOOKUP(A2729,양력지정휴일,2,FALSE), IFERROR(VLOOKUP(B2729,음력지정휴일,2,FALSE), ""))))</f>
        <v/>
      </c>
      <c r="N2729" s="128"/>
      <c r="O2729" s="128" t="str">
        <f>IFERROR(VLOOKUP(N2729,연차지정일수,2,FALSE),"")</f>
        <v/>
      </c>
      <c r="P2729" s="143"/>
      <c r="Q2729" s="2"/>
    </row>
    <row r="2730">
      <c r="A2730" s="129">
        <v>46925.0</v>
      </c>
      <c r="B2730" s="129">
        <v>46902.0</v>
      </c>
      <c r="C2730" s="128">
        <v>2028.0</v>
      </c>
      <c r="D2730" s="128">
        <v>6.0</v>
      </c>
      <c r="E2730" s="128">
        <v>3.0</v>
      </c>
      <c r="F2730" s="128">
        <v>2028.0</v>
      </c>
      <c r="G2730" s="128">
        <v>6.0</v>
      </c>
      <c r="H2730" s="128">
        <v>21.0</v>
      </c>
      <c r="I2730" s="128" t="s">
        <v>161</v>
      </c>
      <c r="J2730" s="99"/>
      <c r="K2730" s="99"/>
      <c r="L2730" s="141" t="str">
        <f>IF(J2730-K2730=0,,IFERROR(K2730-J2730-휴게시간-VLOOKUP(A2730,지정휴게시간,2,FALSE),K2730-J2730-휴게시간))</f>
        <v/>
      </c>
      <c r="M2730" s="142" t="str">
        <f>IFERROR(VLOOKUP(Text(A2730,"m월 d일"),양력휴일,2,FALSE),IFERROR(VLOOKUP(Text(B2730,"m월 d일"),음력휴일,2,FALSE),IFERROR(VLOOKUP(A2730,양력지정휴일,2,FALSE), IFERROR(VLOOKUP(B2730,음력지정휴일,2,FALSE), ""))))</f>
        <v/>
      </c>
      <c r="N2730" s="128"/>
      <c r="O2730" s="128" t="str">
        <f>IFERROR(VLOOKUP(N2730,연차지정일수,2,FALSE),"")</f>
        <v/>
      </c>
      <c r="P2730" s="143"/>
      <c r="Q2730" s="2"/>
    </row>
    <row r="2731">
      <c r="A2731" s="129">
        <v>46926.0</v>
      </c>
      <c r="B2731" s="129">
        <v>46903.0</v>
      </c>
      <c r="C2731" s="128">
        <v>2028.0</v>
      </c>
      <c r="D2731" s="128">
        <v>6.0</v>
      </c>
      <c r="E2731" s="128">
        <v>3.0</v>
      </c>
      <c r="F2731" s="128">
        <v>2028.0</v>
      </c>
      <c r="G2731" s="128">
        <v>6.0</v>
      </c>
      <c r="H2731" s="128">
        <v>22.0</v>
      </c>
      <c r="I2731" s="128" t="s">
        <v>162</v>
      </c>
      <c r="J2731" s="99"/>
      <c r="K2731" s="99"/>
      <c r="L2731" s="141" t="str">
        <f>IF(J2731-K2731=0,,IFERROR(K2731-J2731-휴게시간-VLOOKUP(A2731,지정휴게시간,2,FALSE),K2731-J2731-휴게시간))</f>
        <v/>
      </c>
      <c r="M2731" s="142" t="str">
        <f>IFERROR(VLOOKUP(Text(A2731,"m월 d일"),양력휴일,2,FALSE),IFERROR(VLOOKUP(Text(B2731,"m월 d일"),음력휴일,2,FALSE),IFERROR(VLOOKUP(A2731,양력지정휴일,2,FALSE), IFERROR(VLOOKUP(B2731,음력지정휴일,2,FALSE), ""))))</f>
        <v/>
      </c>
      <c r="N2731" s="128"/>
      <c r="O2731" s="128" t="str">
        <f>IFERROR(VLOOKUP(N2731,연차지정일수,2,FALSE),"")</f>
        <v/>
      </c>
      <c r="P2731" s="143"/>
      <c r="Q2731" s="2"/>
    </row>
    <row r="2732">
      <c r="A2732" s="129">
        <v>46927.0</v>
      </c>
      <c r="B2732" s="129">
        <v>46874.0</v>
      </c>
      <c r="C2732" s="128">
        <v>2028.0</v>
      </c>
      <c r="D2732" s="128">
        <v>6.0</v>
      </c>
      <c r="E2732" s="128">
        <v>3.0</v>
      </c>
      <c r="F2732" s="128">
        <v>2028.0</v>
      </c>
      <c r="G2732" s="128">
        <v>6.0</v>
      </c>
      <c r="H2732" s="128">
        <v>23.0</v>
      </c>
      <c r="I2732" s="128" t="s">
        <v>158</v>
      </c>
      <c r="J2732" s="99"/>
      <c r="K2732" s="99"/>
      <c r="L2732" s="141" t="str">
        <f>IF(J2732-K2732=0,,IFERROR(K2732-J2732-휴게시간-VLOOKUP(A2732,지정휴게시간,2,FALSE),K2732-J2732-휴게시간))</f>
        <v/>
      </c>
      <c r="M2732" s="142" t="str">
        <f>IFERROR(VLOOKUP(Text(A2732,"m월 d일"),양력휴일,2,FALSE),IFERROR(VLOOKUP(Text(B2732,"m월 d일"),음력휴일,2,FALSE),IFERROR(VLOOKUP(A2732,양력지정휴일,2,FALSE), IFERROR(VLOOKUP(B2732,음력지정휴일,2,FALSE), ""))))</f>
        <v/>
      </c>
      <c r="N2732" s="128"/>
      <c r="O2732" s="128" t="str">
        <f>IFERROR(VLOOKUP(N2732,연차지정일수,2,FALSE),"")</f>
        <v/>
      </c>
      <c r="P2732" s="143"/>
      <c r="Q2732" s="2"/>
    </row>
    <row r="2733">
      <c r="A2733" s="129">
        <v>46928.0</v>
      </c>
      <c r="B2733" s="129">
        <v>46875.0</v>
      </c>
      <c r="C2733" s="128">
        <v>2028.0</v>
      </c>
      <c r="D2733" s="128">
        <v>6.0</v>
      </c>
      <c r="E2733" s="128">
        <v>3.0</v>
      </c>
      <c r="F2733" s="128">
        <v>2028.0</v>
      </c>
      <c r="G2733" s="128">
        <v>6.0</v>
      </c>
      <c r="H2733" s="128">
        <v>24.0</v>
      </c>
      <c r="I2733" s="128" t="s">
        <v>159</v>
      </c>
      <c r="J2733" s="99"/>
      <c r="K2733" s="99"/>
      <c r="L2733" s="141" t="str">
        <f>IF(J2733-K2733=0,,IFERROR(K2733-J2733-휴게시간-VLOOKUP(A2733,지정휴게시간,2,FALSE),K2733-J2733-휴게시간))</f>
        <v/>
      </c>
      <c r="M2733" s="142" t="str">
        <f>IFERROR(VLOOKUP(Text(A2733,"m월 d일"),양력휴일,2,FALSE),IFERROR(VLOOKUP(Text(B2733,"m월 d일"),음력휴일,2,FALSE),IFERROR(VLOOKUP(A2733,양력지정휴일,2,FALSE), IFERROR(VLOOKUP(B2733,음력지정휴일,2,FALSE), ""))))</f>
        <v/>
      </c>
      <c r="N2733" s="128"/>
      <c r="O2733" s="128" t="str">
        <f>IFERROR(VLOOKUP(N2733,연차지정일수,2,FALSE),"")</f>
        <v/>
      </c>
      <c r="P2733" s="143"/>
      <c r="Q2733" s="2"/>
    </row>
    <row r="2734">
      <c r="A2734" s="129">
        <v>46929.0</v>
      </c>
      <c r="B2734" s="129">
        <v>46876.0</v>
      </c>
      <c r="C2734" s="128">
        <v>2028.0</v>
      </c>
      <c r="D2734" s="128">
        <v>6.0</v>
      </c>
      <c r="E2734" s="128">
        <v>3.0</v>
      </c>
      <c r="F2734" s="128">
        <v>2028.0</v>
      </c>
      <c r="G2734" s="128">
        <v>6.0</v>
      </c>
      <c r="H2734" s="128">
        <v>25.0</v>
      </c>
      <c r="I2734" s="128" t="s">
        <v>156</v>
      </c>
      <c r="J2734" s="99"/>
      <c r="K2734" s="99"/>
      <c r="L2734" s="141" t="str">
        <f>IF(J2734-K2734=0,,IFERROR(K2734-J2734-휴게시간-VLOOKUP(A2734,지정휴게시간,2,FALSE),K2734-J2734-휴게시간))</f>
        <v/>
      </c>
      <c r="M2734" s="142" t="str">
        <f>IFERROR(VLOOKUP(Text(A2734,"m월 d일"),양력휴일,2,FALSE),IFERROR(VLOOKUP(Text(B2734,"m월 d일"),음력휴일,2,FALSE),IFERROR(VLOOKUP(A2734,양력지정휴일,2,FALSE), IFERROR(VLOOKUP(B2734,음력지정휴일,2,FALSE), ""))))</f>
        <v/>
      </c>
      <c r="N2734" s="128"/>
      <c r="O2734" s="128" t="str">
        <f>IFERROR(VLOOKUP(N2734,연차지정일수,2,FALSE),"")</f>
        <v/>
      </c>
      <c r="P2734" s="143"/>
      <c r="Q2734" s="2"/>
    </row>
    <row r="2735">
      <c r="A2735" s="129">
        <v>46930.0</v>
      </c>
      <c r="B2735" s="129">
        <v>46877.0</v>
      </c>
      <c r="C2735" s="128">
        <v>2028.0</v>
      </c>
      <c r="D2735" s="128">
        <v>6.0</v>
      </c>
      <c r="E2735" s="128">
        <v>4.0</v>
      </c>
      <c r="F2735" s="128">
        <v>2028.0</v>
      </c>
      <c r="G2735" s="128">
        <v>6.0</v>
      </c>
      <c r="H2735" s="128">
        <v>26.0</v>
      </c>
      <c r="I2735" s="128" t="s">
        <v>83</v>
      </c>
      <c r="J2735" s="99"/>
      <c r="K2735" s="99"/>
      <c r="L2735" s="141" t="str">
        <f>IF(J2735-K2735=0,,IFERROR(K2735-J2735-휴게시간-VLOOKUP(A2735,지정휴게시간,2,FALSE),K2735-J2735-휴게시간))</f>
        <v/>
      </c>
      <c r="M2735" s="142" t="str">
        <f>IFERROR(VLOOKUP(Text(A2735,"m월 d일"),양력휴일,2,FALSE),IFERROR(VLOOKUP(Text(B2735,"m월 d일"),음력휴일,2,FALSE),IFERROR(VLOOKUP(A2735,양력지정휴일,2,FALSE), IFERROR(VLOOKUP(B2735,음력지정휴일,2,FALSE), ""))))</f>
        <v/>
      </c>
      <c r="N2735" s="128"/>
      <c r="O2735" s="128" t="str">
        <f>IFERROR(VLOOKUP(N2735,연차지정일수,2,FALSE),"")</f>
        <v/>
      </c>
      <c r="P2735" s="143"/>
      <c r="Q2735" s="2"/>
    </row>
    <row r="2736">
      <c r="A2736" s="129">
        <v>46931.0</v>
      </c>
      <c r="B2736" s="129">
        <v>46878.0</v>
      </c>
      <c r="C2736" s="128">
        <v>2028.0</v>
      </c>
      <c r="D2736" s="128">
        <v>6.0</v>
      </c>
      <c r="E2736" s="128">
        <v>4.0</v>
      </c>
      <c r="F2736" s="128">
        <v>2028.0</v>
      </c>
      <c r="G2736" s="128">
        <v>6.0</v>
      </c>
      <c r="H2736" s="128">
        <v>27.0</v>
      </c>
      <c r="I2736" s="128" t="s">
        <v>160</v>
      </c>
      <c r="J2736" s="99"/>
      <c r="K2736" s="99"/>
      <c r="L2736" s="141" t="str">
        <f>IF(J2736-K2736=0,,IFERROR(K2736-J2736-휴게시간-VLOOKUP(A2736,지정휴게시간,2,FALSE),K2736-J2736-휴게시간))</f>
        <v/>
      </c>
      <c r="M2736" s="142" t="str">
        <f>IFERROR(VLOOKUP(Text(A2736,"m월 d일"),양력휴일,2,FALSE),IFERROR(VLOOKUP(Text(B2736,"m월 d일"),음력휴일,2,FALSE),IFERROR(VLOOKUP(A2736,양력지정휴일,2,FALSE), IFERROR(VLOOKUP(B2736,음력지정휴일,2,FALSE), ""))))</f>
        <v/>
      </c>
      <c r="N2736" s="128"/>
      <c r="O2736" s="128" t="str">
        <f>IFERROR(VLOOKUP(N2736,연차지정일수,2,FALSE),"")</f>
        <v/>
      </c>
      <c r="P2736" s="143"/>
      <c r="Q2736" s="2"/>
    </row>
    <row r="2737">
      <c r="A2737" s="129">
        <v>46932.0</v>
      </c>
      <c r="B2737" s="129">
        <v>46879.0</v>
      </c>
      <c r="C2737" s="128">
        <v>2028.0</v>
      </c>
      <c r="D2737" s="128">
        <v>6.0</v>
      </c>
      <c r="E2737" s="128">
        <v>4.0</v>
      </c>
      <c r="F2737" s="128">
        <v>2028.0</v>
      </c>
      <c r="G2737" s="128">
        <v>6.0</v>
      </c>
      <c r="H2737" s="128">
        <v>28.0</v>
      </c>
      <c r="I2737" s="128" t="s">
        <v>161</v>
      </c>
      <c r="J2737" s="99"/>
      <c r="K2737" s="99"/>
      <c r="L2737" s="141" t="str">
        <f>IF(J2737-K2737=0,,IFERROR(K2737-J2737-휴게시간-VLOOKUP(A2737,지정휴게시간,2,FALSE),K2737-J2737-휴게시간))</f>
        <v/>
      </c>
      <c r="M2737" s="142" t="str">
        <f>IFERROR(VLOOKUP(Text(A2737,"m월 d일"),양력휴일,2,FALSE),IFERROR(VLOOKUP(Text(B2737,"m월 d일"),음력휴일,2,FALSE),IFERROR(VLOOKUP(A2737,양력지정휴일,2,FALSE), IFERROR(VLOOKUP(B2737,음력지정휴일,2,FALSE), ""))))</f>
        <v/>
      </c>
      <c r="N2737" s="128"/>
      <c r="O2737" s="128" t="str">
        <f>IFERROR(VLOOKUP(N2737,연차지정일수,2,FALSE),"")</f>
        <v/>
      </c>
      <c r="P2737" s="143"/>
      <c r="Q2737" s="2"/>
    </row>
    <row r="2738">
      <c r="A2738" s="129">
        <v>46933.0</v>
      </c>
      <c r="B2738" s="129">
        <v>46880.0</v>
      </c>
      <c r="C2738" s="128">
        <v>2028.0</v>
      </c>
      <c r="D2738" s="128">
        <v>6.0</v>
      </c>
      <c r="E2738" s="128">
        <v>4.0</v>
      </c>
      <c r="F2738" s="128">
        <v>2028.0</v>
      </c>
      <c r="G2738" s="128">
        <v>6.0</v>
      </c>
      <c r="H2738" s="128">
        <v>29.0</v>
      </c>
      <c r="I2738" s="128" t="s">
        <v>162</v>
      </c>
      <c r="J2738" s="99"/>
      <c r="K2738" s="99"/>
      <c r="L2738" s="141" t="str">
        <f>IF(J2738-K2738=0,,IFERROR(K2738-J2738-휴게시간-VLOOKUP(A2738,지정휴게시간,2,FALSE),K2738-J2738-휴게시간))</f>
        <v/>
      </c>
      <c r="M2738" s="142" t="str">
        <f>IFERROR(VLOOKUP(Text(A2738,"m월 d일"),양력휴일,2,FALSE),IFERROR(VLOOKUP(Text(B2738,"m월 d일"),음력휴일,2,FALSE),IFERROR(VLOOKUP(A2738,양력지정휴일,2,FALSE), IFERROR(VLOOKUP(B2738,음력지정휴일,2,FALSE), ""))))</f>
        <v/>
      </c>
      <c r="N2738" s="128"/>
      <c r="O2738" s="128" t="str">
        <f>IFERROR(VLOOKUP(N2738,연차지정일수,2,FALSE),"")</f>
        <v/>
      </c>
      <c r="P2738" s="143"/>
      <c r="Q2738" s="2"/>
    </row>
    <row r="2739">
      <c r="A2739" s="129">
        <v>46934.0</v>
      </c>
      <c r="B2739" s="129">
        <v>46881.0</v>
      </c>
      <c r="C2739" s="128">
        <v>2028.0</v>
      </c>
      <c r="D2739" s="128">
        <v>6.0</v>
      </c>
      <c r="E2739" s="128">
        <v>4.0</v>
      </c>
      <c r="F2739" s="128">
        <v>2028.0</v>
      </c>
      <c r="G2739" s="128">
        <v>6.0</v>
      </c>
      <c r="H2739" s="128">
        <v>30.0</v>
      </c>
      <c r="I2739" s="128" t="s">
        <v>158</v>
      </c>
      <c r="J2739" s="99"/>
      <c r="K2739" s="99"/>
      <c r="L2739" s="141" t="str">
        <f>IF(J2739-K2739=0,,IFERROR(K2739-J2739-휴게시간-VLOOKUP(A2739,지정휴게시간,2,FALSE),K2739-J2739-휴게시간))</f>
        <v/>
      </c>
      <c r="M2739" s="142" t="str">
        <f>IFERROR(VLOOKUP(Text(A2739,"m월 d일"),양력휴일,2,FALSE),IFERROR(VLOOKUP(Text(B2739,"m월 d일"),음력휴일,2,FALSE),IFERROR(VLOOKUP(A2739,양력지정휴일,2,FALSE), IFERROR(VLOOKUP(B2739,음력지정휴일,2,FALSE), ""))))</f>
        <v/>
      </c>
      <c r="N2739" s="128"/>
      <c r="O2739" s="128" t="str">
        <f>IFERROR(VLOOKUP(N2739,연차지정일수,2,FALSE),"")</f>
        <v/>
      </c>
      <c r="P2739" s="143"/>
      <c r="Q2739" s="2"/>
    </row>
    <row r="2740">
      <c r="A2740" s="129">
        <v>46935.0</v>
      </c>
      <c r="B2740" s="129">
        <v>46882.0</v>
      </c>
      <c r="C2740" s="128">
        <v>2028.0</v>
      </c>
      <c r="D2740" s="128">
        <v>6.0</v>
      </c>
      <c r="E2740" s="128">
        <v>4.0</v>
      </c>
      <c r="F2740" s="128">
        <v>2028.0</v>
      </c>
      <c r="G2740" s="128">
        <v>7.0</v>
      </c>
      <c r="H2740" s="128">
        <v>1.0</v>
      </c>
      <c r="I2740" s="128" t="s">
        <v>159</v>
      </c>
      <c r="J2740" s="99"/>
      <c r="K2740" s="99"/>
      <c r="L2740" s="141" t="str">
        <f>IF(J2740-K2740=0,,IFERROR(K2740-J2740-휴게시간-VLOOKUP(A2740,지정휴게시간,2,FALSE),K2740-J2740-휴게시간))</f>
        <v/>
      </c>
      <c r="M2740" s="142" t="str">
        <f>IFERROR(VLOOKUP(Text(A2740,"m월 d일"),양력휴일,2,FALSE),IFERROR(VLOOKUP(Text(B2740,"m월 d일"),음력휴일,2,FALSE),IFERROR(VLOOKUP(A2740,양력지정휴일,2,FALSE), IFERROR(VLOOKUP(B2740,음력지정휴일,2,FALSE), ""))))</f>
        <v/>
      </c>
      <c r="N2740" s="128"/>
      <c r="O2740" s="128" t="str">
        <f>IFERROR(VLOOKUP(N2740,연차지정일수,2,FALSE),"")</f>
        <v/>
      </c>
      <c r="P2740" s="143"/>
      <c r="Q2740" s="2"/>
    </row>
    <row r="2741">
      <c r="A2741" s="129">
        <v>46936.0</v>
      </c>
      <c r="B2741" s="129">
        <v>46883.0</v>
      </c>
      <c r="C2741" s="128">
        <v>2028.0</v>
      </c>
      <c r="D2741" s="128">
        <v>6.0</v>
      </c>
      <c r="E2741" s="128">
        <v>4.0</v>
      </c>
      <c r="F2741" s="128">
        <v>2028.0</v>
      </c>
      <c r="G2741" s="128">
        <v>7.0</v>
      </c>
      <c r="H2741" s="128">
        <v>2.0</v>
      </c>
      <c r="I2741" s="128" t="s">
        <v>156</v>
      </c>
      <c r="J2741" s="99"/>
      <c r="K2741" s="99"/>
      <c r="L2741" s="141" t="str">
        <f>IF(J2741-K2741=0,,IFERROR(K2741-J2741-휴게시간-VLOOKUP(A2741,지정휴게시간,2,FALSE),K2741-J2741-휴게시간))</f>
        <v/>
      </c>
      <c r="M2741" s="142" t="str">
        <f>IFERROR(VLOOKUP(Text(A2741,"m월 d일"),양력휴일,2,FALSE),IFERROR(VLOOKUP(Text(B2741,"m월 d일"),음력휴일,2,FALSE),IFERROR(VLOOKUP(A2741,양력지정휴일,2,FALSE), IFERROR(VLOOKUP(B2741,음력지정휴일,2,FALSE), ""))))</f>
        <v/>
      </c>
      <c r="N2741" s="128"/>
      <c r="O2741" s="128" t="str">
        <f>IFERROR(VLOOKUP(N2741,연차지정일수,2,FALSE),"")</f>
        <v/>
      </c>
      <c r="P2741" s="143"/>
      <c r="Q2741" s="2"/>
    </row>
    <row r="2742">
      <c r="A2742" s="129">
        <v>46937.0</v>
      </c>
      <c r="B2742" s="129">
        <v>46884.0</v>
      </c>
      <c r="C2742" s="128">
        <v>2028.0</v>
      </c>
      <c r="D2742" s="128">
        <v>7.0</v>
      </c>
      <c r="E2742" s="128">
        <v>1.0</v>
      </c>
      <c r="F2742" s="128">
        <v>2028.0</v>
      </c>
      <c r="G2742" s="128">
        <v>7.0</v>
      </c>
      <c r="H2742" s="128">
        <v>3.0</v>
      </c>
      <c r="I2742" s="128" t="s">
        <v>83</v>
      </c>
      <c r="J2742" s="99"/>
      <c r="K2742" s="99"/>
      <c r="L2742" s="141" t="str">
        <f>IF(J2742-K2742=0,,IFERROR(K2742-J2742-휴게시간-VLOOKUP(A2742,지정휴게시간,2,FALSE),K2742-J2742-휴게시간))</f>
        <v/>
      </c>
      <c r="M2742" s="142" t="str">
        <f>IFERROR(VLOOKUP(Text(A2742,"m월 d일"),양력휴일,2,FALSE),IFERROR(VLOOKUP(Text(B2742,"m월 d일"),음력휴일,2,FALSE),IFERROR(VLOOKUP(A2742,양력지정휴일,2,FALSE), IFERROR(VLOOKUP(B2742,음력지정휴일,2,FALSE), ""))))</f>
        <v/>
      </c>
      <c r="N2742" s="128"/>
      <c r="O2742" s="128" t="str">
        <f>IFERROR(VLOOKUP(N2742,연차지정일수,2,FALSE),"")</f>
        <v/>
      </c>
      <c r="P2742" s="143"/>
      <c r="Q2742" s="2"/>
    </row>
    <row r="2743">
      <c r="A2743" s="129">
        <v>46938.0</v>
      </c>
      <c r="B2743" s="129">
        <v>46885.0</v>
      </c>
      <c r="C2743" s="128">
        <v>2028.0</v>
      </c>
      <c r="D2743" s="128">
        <v>7.0</v>
      </c>
      <c r="E2743" s="128">
        <v>1.0</v>
      </c>
      <c r="F2743" s="128">
        <v>2028.0</v>
      </c>
      <c r="G2743" s="128">
        <v>7.0</v>
      </c>
      <c r="H2743" s="128">
        <v>4.0</v>
      </c>
      <c r="I2743" s="128" t="s">
        <v>160</v>
      </c>
      <c r="J2743" s="99"/>
      <c r="K2743" s="99"/>
      <c r="L2743" s="141" t="str">
        <f>IF(J2743-K2743=0,,IFERROR(K2743-J2743-휴게시간-VLOOKUP(A2743,지정휴게시간,2,FALSE),K2743-J2743-휴게시간))</f>
        <v/>
      </c>
      <c r="M2743" s="142" t="str">
        <f>IFERROR(VLOOKUP(Text(A2743,"m월 d일"),양력휴일,2,FALSE),IFERROR(VLOOKUP(Text(B2743,"m월 d일"),음력휴일,2,FALSE),IFERROR(VLOOKUP(A2743,양력지정휴일,2,FALSE), IFERROR(VLOOKUP(B2743,음력지정휴일,2,FALSE), ""))))</f>
        <v/>
      </c>
      <c r="N2743" s="128"/>
      <c r="O2743" s="128" t="str">
        <f>IFERROR(VLOOKUP(N2743,연차지정일수,2,FALSE),"")</f>
        <v/>
      </c>
      <c r="P2743" s="143"/>
      <c r="Q2743" s="2"/>
    </row>
    <row r="2744">
      <c r="A2744" s="129">
        <v>46939.0</v>
      </c>
      <c r="B2744" s="129">
        <v>46886.0</v>
      </c>
      <c r="C2744" s="128">
        <v>2028.0</v>
      </c>
      <c r="D2744" s="128">
        <v>7.0</v>
      </c>
      <c r="E2744" s="128">
        <v>1.0</v>
      </c>
      <c r="F2744" s="128">
        <v>2028.0</v>
      </c>
      <c r="G2744" s="128">
        <v>7.0</v>
      </c>
      <c r="H2744" s="128">
        <v>5.0</v>
      </c>
      <c r="I2744" s="128" t="s">
        <v>161</v>
      </c>
      <c r="J2744" s="99"/>
      <c r="K2744" s="99"/>
      <c r="L2744" s="141" t="str">
        <f>IF(J2744-K2744=0,,IFERROR(K2744-J2744-휴게시간-VLOOKUP(A2744,지정휴게시간,2,FALSE),K2744-J2744-휴게시간))</f>
        <v/>
      </c>
      <c r="M2744" s="142" t="str">
        <f>IFERROR(VLOOKUP(Text(A2744,"m월 d일"),양력휴일,2,FALSE),IFERROR(VLOOKUP(Text(B2744,"m월 d일"),음력휴일,2,FALSE),IFERROR(VLOOKUP(A2744,양력지정휴일,2,FALSE), IFERROR(VLOOKUP(B2744,음력지정휴일,2,FALSE), ""))))</f>
        <v/>
      </c>
      <c r="N2744" s="128"/>
      <c r="O2744" s="128" t="str">
        <f>IFERROR(VLOOKUP(N2744,연차지정일수,2,FALSE),"")</f>
        <v/>
      </c>
      <c r="P2744" s="143"/>
      <c r="Q2744" s="2"/>
    </row>
    <row r="2745">
      <c r="A2745" s="129">
        <v>46940.0</v>
      </c>
      <c r="B2745" s="129">
        <v>46887.0</v>
      </c>
      <c r="C2745" s="128">
        <v>2028.0</v>
      </c>
      <c r="D2745" s="128">
        <v>7.0</v>
      </c>
      <c r="E2745" s="128">
        <v>1.0</v>
      </c>
      <c r="F2745" s="128">
        <v>2028.0</v>
      </c>
      <c r="G2745" s="128">
        <v>7.0</v>
      </c>
      <c r="H2745" s="128">
        <v>6.0</v>
      </c>
      <c r="I2745" s="128" t="s">
        <v>162</v>
      </c>
      <c r="J2745" s="99"/>
      <c r="K2745" s="99"/>
      <c r="L2745" s="141" t="str">
        <f>IF(J2745-K2745=0,,IFERROR(K2745-J2745-휴게시간-VLOOKUP(A2745,지정휴게시간,2,FALSE),K2745-J2745-휴게시간))</f>
        <v/>
      </c>
      <c r="M2745" s="142" t="str">
        <f>IFERROR(VLOOKUP(Text(A2745,"m월 d일"),양력휴일,2,FALSE),IFERROR(VLOOKUP(Text(B2745,"m월 d일"),음력휴일,2,FALSE),IFERROR(VLOOKUP(A2745,양력지정휴일,2,FALSE), IFERROR(VLOOKUP(B2745,음력지정휴일,2,FALSE), ""))))</f>
        <v/>
      </c>
      <c r="N2745" s="128"/>
      <c r="O2745" s="128" t="str">
        <f>IFERROR(VLOOKUP(N2745,연차지정일수,2,FALSE),"")</f>
        <v/>
      </c>
      <c r="P2745" s="143"/>
      <c r="Q2745" s="2"/>
    </row>
    <row r="2746">
      <c r="A2746" s="129">
        <v>46941.0</v>
      </c>
      <c r="B2746" s="129">
        <v>46888.0</v>
      </c>
      <c r="C2746" s="128">
        <v>2028.0</v>
      </c>
      <c r="D2746" s="128">
        <v>7.0</v>
      </c>
      <c r="E2746" s="128">
        <v>1.0</v>
      </c>
      <c r="F2746" s="128">
        <v>2028.0</v>
      </c>
      <c r="G2746" s="128">
        <v>7.0</v>
      </c>
      <c r="H2746" s="128">
        <v>7.0</v>
      </c>
      <c r="I2746" s="128" t="s">
        <v>158</v>
      </c>
      <c r="J2746" s="99"/>
      <c r="K2746" s="99"/>
      <c r="L2746" s="141" t="str">
        <f>IF(J2746-K2746=0,,IFERROR(K2746-J2746-휴게시간-VLOOKUP(A2746,지정휴게시간,2,FALSE),K2746-J2746-휴게시간))</f>
        <v/>
      </c>
      <c r="M2746" s="142" t="str">
        <f>IFERROR(VLOOKUP(Text(A2746,"m월 d일"),양력휴일,2,FALSE),IFERROR(VLOOKUP(Text(B2746,"m월 d일"),음력휴일,2,FALSE),IFERROR(VLOOKUP(A2746,양력지정휴일,2,FALSE), IFERROR(VLOOKUP(B2746,음력지정휴일,2,FALSE), ""))))</f>
        <v/>
      </c>
      <c r="N2746" s="128"/>
      <c r="O2746" s="128" t="str">
        <f>IFERROR(VLOOKUP(N2746,연차지정일수,2,FALSE),"")</f>
        <v/>
      </c>
      <c r="P2746" s="143"/>
      <c r="Q2746" s="2"/>
    </row>
    <row r="2747">
      <c r="A2747" s="129">
        <v>46942.0</v>
      </c>
      <c r="B2747" s="129">
        <v>46889.0</v>
      </c>
      <c r="C2747" s="128">
        <v>2028.0</v>
      </c>
      <c r="D2747" s="128">
        <v>7.0</v>
      </c>
      <c r="E2747" s="128">
        <v>1.0</v>
      </c>
      <c r="F2747" s="128">
        <v>2028.0</v>
      </c>
      <c r="G2747" s="128">
        <v>7.0</v>
      </c>
      <c r="H2747" s="128">
        <v>8.0</v>
      </c>
      <c r="I2747" s="128" t="s">
        <v>159</v>
      </c>
      <c r="J2747" s="99"/>
      <c r="K2747" s="99"/>
      <c r="L2747" s="141" t="str">
        <f>IF(J2747-K2747=0,,IFERROR(K2747-J2747-휴게시간-VLOOKUP(A2747,지정휴게시간,2,FALSE),K2747-J2747-휴게시간))</f>
        <v/>
      </c>
      <c r="M2747" s="142" t="str">
        <f>IFERROR(VLOOKUP(Text(A2747,"m월 d일"),양력휴일,2,FALSE),IFERROR(VLOOKUP(Text(B2747,"m월 d일"),음력휴일,2,FALSE),IFERROR(VLOOKUP(A2747,양력지정휴일,2,FALSE), IFERROR(VLOOKUP(B2747,음력지정휴일,2,FALSE), ""))))</f>
        <v/>
      </c>
      <c r="N2747" s="128"/>
      <c r="O2747" s="128" t="str">
        <f>IFERROR(VLOOKUP(N2747,연차지정일수,2,FALSE),"")</f>
        <v/>
      </c>
      <c r="P2747" s="143"/>
      <c r="Q2747" s="2"/>
    </row>
    <row r="2748">
      <c r="A2748" s="129">
        <v>46943.0</v>
      </c>
      <c r="B2748" s="129">
        <v>46890.0</v>
      </c>
      <c r="C2748" s="128">
        <v>2028.0</v>
      </c>
      <c r="D2748" s="128">
        <v>7.0</v>
      </c>
      <c r="E2748" s="128">
        <v>1.0</v>
      </c>
      <c r="F2748" s="128">
        <v>2028.0</v>
      </c>
      <c r="G2748" s="128">
        <v>7.0</v>
      </c>
      <c r="H2748" s="128">
        <v>9.0</v>
      </c>
      <c r="I2748" s="128" t="s">
        <v>156</v>
      </c>
      <c r="J2748" s="99"/>
      <c r="K2748" s="99"/>
      <c r="L2748" s="141" t="str">
        <f>IF(J2748-K2748=0,,IFERROR(K2748-J2748-휴게시간-VLOOKUP(A2748,지정휴게시간,2,FALSE),K2748-J2748-휴게시간))</f>
        <v/>
      </c>
      <c r="M2748" s="142" t="str">
        <f>IFERROR(VLOOKUP(Text(A2748,"m월 d일"),양력휴일,2,FALSE),IFERROR(VLOOKUP(Text(B2748,"m월 d일"),음력휴일,2,FALSE),IFERROR(VLOOKUP(A2748,양력지정휴일,2,FALSE), IFERROR(VLOOKUP(B2748,음력지정휴일,2,FALSE), ""))))</f>
        <v/>
      </c>
      <c r="N2748" s="128"/>
      <c r="O2748" s="128" t="str">
        <f>IFERROR(VLOOKUP(N2748,연차지정일수,2,FALSE),"")</f>
        <v/>
      </c>
      <c r="P2748" s="143"/>
      <c r="Q2748" s="2"/>
    </row>
    <row r="2749">
      <c r="A2749" s="129">
        <v>46944.0</v>
      </c>
      <c r="B2749" s="129">
        <v>46891.0</v>
      </c>
      <c r="C2749" s="128">
        <v>2028.0</v>
      </c>
      <c r="D2749" s="128">
        <v>7.0</v>
      </c>
      <c r="E2749" s="128">
        <v>2.0</v>
      </c>
      <c r="F2749" s="128">
        <v>2028.0</v>
      </c>
      <c r="G2749" s="128">
        <v>7.0</v>
      </c>
      <c r="H2749" s="128">
        <v>10.0</v>
      </c>
      <c r="I2749" s="128" t="s">
        <v>83</v>
      </c>
      <c r="J2749" s="99"/>
      <c r="K2749" s="99"/>
      <c r="L2749" s="141" t="str">
        <f>IF(J2749-K2749=0,,IFERROR(K2749-J2749-휴게시간-VLOOKUP(A2749,지정휴게시간,2,FALSE),K2749-J2749-휴게시간))</f>
        <v/>
      </c>
      <c r="M2749" s="142" t="str">
        <f>IFERROR(VLOOKUP(Text(A2749,"m월 d일"),양력휴일,2,FALSE),IFERROR(VLOOKUP(Text(B2749,"m월 d일"),음력휴일,2,FALSE),IFERROR(VLOOKUP(A2749,양력지정휴일,2,FALSE), IFERROR(VLOOKUP(B2749,음력지정휴일,2,FALSE), ""))))</f>
        <v/>
      </c>
      <c r="N2749" s="128"/>
      <c r="O2749" s="128" t="str">
        <f>IFERROR(VLOOKUP(N2749,연차지정일수,2,FALSE),"")</f>
        <v/>
      </c>
      <c r="P2749" s="143"/>
      <c r="Q2749" s="2"/>
    </row>
    <row r="2750">
      <c r="A2750" s="129">
        <v>46945.0</v>
      </c>
      <c r="B2750" s="129">
        <v>46892.0</v>
      </c>
      <c r="C2750" s="128">
        <v>2028.0</v>
      </c>
      <c r="D2750" s="128">
        <v>7.0</v>
      </c>
      <c r="E2750" s="128">
        <v>2.0</v>
      </c>
      <c r="F2750" s="128">
        <v>2028.0</v>
      </c>
      <c r="G2750" s="128">
        <v>7.0</v>
      </c>
      <c r="H2750" s="128">
        <v>11.0</v>
      </c>
      <c r="I2750" s="128" t="s">
        <v>160</v>
      </c>
      <c r="J2750" s="99"/>
      <c r="K2750" s="99"/>
      <c r="L2750" s="141" t="str">
        <f>IF(J2750-K2750=0,,IFERROR(K2750-J2750-휴게시간-VLOOKUP(A2750,지정휴게시간,2,FALSE),K2750-J2750-휴게시간))</f>
        <v/>
      </c>
      <c r="M2750" s="142" t="str">
        <f>IFERROR(VLOOKUP(Text(A2750,"m월 d일"),양력휴일,2,FALSE),IFERROR(VLOOKUP(Text(B2750,"m월 d일"),음력휴일,2,FALSE),IFERROR(VLOOKUP(A2750,양력지정휴일,2,FALSE), IFERROR(VLOOKUP(B2750,음력지정휴일,2,FALSE), ""))))</f>
        <v/>
      </c>
      <c r="N2750" s="128"/>
      <c r="O2750" s="128" t="str">
        <f>IFERROR(VLOOKUP(N2750,연차지정일수,2,FALSE),"")</f>
        <v/>
      </c>
      <c r="P2750" s="143"/>
      <c r="Q2750" s="2"/>
    </row>
    <row r="2751">
      <c r="A2751" s="129">
        <v>46946.0</v>
      </c>
      <c r="B2751" s="129">
        <v>46893.0</v>
      </c>
      <c r="C2751" s="128">
        <v>2028.0</v>
      </c>
      <c r="D2751" s="128">
        <v>7.0</v>
      </c>
      <c r="E2751" s="128">
        <v>2.0</v>
      </c>
      <c r="F2751" s="128">
        <v>2028.0</v>
      </c>
      <c r="G2751" s="128">
        <v>7.0</v>
      </c>
      <c r="H2751" s="128">
        <v>12.0</v>
      </c>
      <c r="I2751" s="128" t="s">
        <v>161</v>
      </c>
      <c r="J2751" s="99"/>
      <c r="K2751" s="99"/>
      <c r="L2751" s="141" t="str">
        <f>IF(J2751-K2751=0,,IFERROR(K2751-J2751-휴게시간-VLOOKUP(A2751,지정휴게시간,2,FALSE),K2751-J2751-휴게시간))</f>
        <v/>
      </c>
      <c r="M2751" s="142" t="str">
        <f>IFERROR(VLOOKUP(Text(A2751,"m월 d일"),양력휴일,2,FALSE),IFERROR(VLOOKUP(Text(B2751,"m월 d일"),음력휴일,2,FALSE),IFERROR(VLOOKUP(A2751,양력지정휴일,2,FALSE), IFERROR(VLOOKUP(B2751,음력지정휴일,2,FALSE), ""))))</f>
        <v/>
      </c>
      <c r="N2751" s="128"/>
      <c r="O2751" s="128" t="str">
        <f>IFERROR(VLOOKUP(N2751,연차지정일수,2,FALSE),"")</f>
        <v/>
      </c>
      <c r="P2751" s="143"/>
      <c r="Q2751" s="2"/>
    </row>
    <row r="2752">
      <c r="A2752" s="129">
        <v>46947.0</v>
      </c>
      <c r="B2752" s="129">
        <v>46894.0</v>
      </c>
      <c r="C2752" s="128">
        <v>2028.0</v>
      </c>
      <c r="D2752" s="128">
        <v>7.0</v>
      </c>
      <c r="E2752" s="128">
        <v>2.0</v>
      </c>
      <c r="F2752" s="128">
        <v>2028.0</v>
      </c>
      <c r="G2752" s="128">
        <v>7.0</v>
      </c>
      <c r="H2752" s="128">
        <v>13.0</v>
      </c>
      <c r="I2752" s="128" t="s">
        <v>162</v>
      </c>
      <c r="J2752" s="99"/>
      <c r="K2752" s="99"/>
      <c r="L2752" s="141" t="str">
        <f>IF(J2752-K2752=0,,IFERROR(K2752-J2752-휴게시간-VLOOKUP(A2752,지정휴게시간,2,FALSE),K2752-J2752-휴게시간))</f>
        <v/>
      </c>
      <c r="M2752" s="142" t="str">
        <f>IFERROR(VLOOKUP(Text(A2752,"m월 d일"),양력휴일,2,FALSE),IFERROR(VLOOKUP(Text(B2752,"m월 d일"),음력휴일,2,FALSE),IFERROR(VLOOKUP(A2752,양력지정휴일,2,FALSE), IFERROR(VLOOKUP(B2752,음력지정휴일,2,FALSE), ""))))</f>
        <v/>
      </c>
      <c r="N2752" s="128"/>
      <c r="O2752" s="128" t="str">
        <f>IFERROR(VLOOKUP(N2752,연차지정일수,2,FALSE),"")</f>
        <v/>
      </c>
      <c r="P2752" s="143"/>
      <c r="Q2752" s="2"/>
    </row>
    <row r="2753">
      <c r="A2753" s="129">
        <v>46948.0</v>
      </c>
      <c r="B2753" s="129">
        <v>46895.0</v>
      </c>
      <c r="C2753" s="128">
        <v>2028.0</v>
      </c>
      <c r="D2753" s="128">
        <v>7.0</v>
      </c>
      <c r="E2753" s="128">
        <v>2.0</v>
      </c>
      <c r="F2753" s="128">
        <v>2028.0</v>
      </c>
      <c r="G2753" s="128">
        <v>7.0</v>
      </c>
      <c r="H2753" s="128">
        <v>14.0</v>
      </c>
      <c r="I2753" s="128" t="s">
        <v>158</v>
      </c>
      <c r="J2753" s="99"/>
      <c r="K2753" s="99"/>
      <c r="L2753" s="141" t="str">
        <f>IF(J2753-K2753=0,,IFERROR(K2753-J2753-휴게시간-VLOOKUP(A2753,지정휴게시간,2,FALSE),K2753-J2753-휴게시간))</f>
        <v/>
      </c>
      <c r="M2753" s="142" t="str">
        <f>IFERROR(VLOOKUP(Text(A2753,"m월 d일"),양력휴일,2,FALSE),IFERROR(VLOOKUP(Text(B2753,"m월 d일"),음력휴일,2,FALSE),IFERROR(VLOOKUP(A2753,양력지정휴일,2,FALSE), IFERROR(VLOOKUP(B2753,음력지정휴일,2,FALSE), ""))))</f>
        <v/>
      </c>
      <c r="N2753" s="128"/>
      <c r="O2753" s="128" t="str">
        <f>IFERROR(VLOOKUP(N2753,연차지정일수,2,FALSE),"")</f>
        <v/>
      </c>
      <c r="P2753" s="143"/>
      <c r="Q2753" s="2"/>
    </row>
    <row r="2754">
      <c r="A2754" s="129">
        <v>46949.0</v>
      </c>
      <c r="B2754" s="129">
        <v>46896.0</v>
      </c>
      <c r="C2754" s="128">
        <v>2028.0</v>
      </c>
      <c r="D2754" s="128">
        <v>7.0</v>
      </c>
      <c r="E2754" s="128">
        <v>2.0</v>
      </c>
      <c r="F2754" s="128">
        <v>2028.0</v>
      </c>
      <c r="G2754" s="128">
        <v>7.0</v>
      </c>
      <c r="H2754" s="128">
        <v>15.0</v>
      </c>
      <c r="I2754" s="128" t="s">
        <v>159</v>
      </c>
      <c r="J2754" s="99"/>
      <c r="K2754" s="99"/>
      <c r="L2754" s="141" t="str">
        <f>IF(J2754-K2754=0,,IFERROR(K2754-J2754-휴게시간-VLOOKUP(A2754,지정휴게시간,2,FALSE),K2754-J2754-휴게시간))</f>
        <v/>
      </c>
      <c r="M2754" s="142" t="str">
        <f>IFERROR(VLOOKUP(Text(A2754,"m월 d일"),양력휴일,2,FALSE),IFERROR(VLOOKUP(Text(B2754,"m월 d일"),음력휴일,2,FALSE),IFERROR(VLOOKUP(A2754,양력지정휴일,2,FALSE), IFERROR(VLOOKUP(B2754,음력지정휴일,2,FALSE), ""))))</f>
        <v/>
      </c>
      <c r="N2754" s="128"/>
      <c r="O2754" s="128" t="str">
        <f>IFERROR(VLOOKUP(N2754,연차지정일수,2,FALSE),"")</f>
        <v/>
      </c>
      <c r="P2754" s="143"/>
      <c r="Q2754" s="2"/>
    </row>
    <row r="2755">
      <c r="A2755" s="129">
        <v>46950.0</v>
      </c>
      <c r="B2755" s="129">
        <v>46897.0</v>
      </c>
      <c r="C2755" s="128">
        <v>2028.0</v>
      </c>
      <c r="D2755" s="128">
        <v>7.0</v>
      </c>
      <c r="E2755" s="128">
        <v>2.0</v>
      </c>
      <c r="F2755" s="128">
        <v>2028.0</v>
      </c>
      <c r="G2755" s="128">
        <v>7.0</v>
      </c>
      <c r="H2755" s="128">
        <v>16.0</v>
      </c>
      <c r="I2755" s="128" t="s">
        <v>156</v>
      </c>
      <c r="J2755" s="99"/>
      <c r="K2755" s="99"/>
      <c r="L2755" s="141" t="str">
        <f>IF(J2755-K2755=0,,IFERROR(K2755-J2755-휴게시간-VLOOKUP(A2755,지정휴게시간,2,FALSE),K2755-J2755-휴게시간))</f>
        <v/>
      </c>
      <c r="M2755" s="142" t="str">
        <f>IFERROR(VLOOKUP(Text(A2755,"m월 d일"),양력휴일,2,FALSE),IFERROR(VLOOKUP(Text(B2755,"m월 d일"),음력휴일,2,FALSE),IFERROR(VLOOKUP(A2755,양력지정휴일,2,FALSE), IFERROR(VLOOKUP(B2755,음력지정휴일,2,FALSE), ""))))</f>
        <v/>
      </c>
      <c r="N2755" s="128"/>
      <c r="O2755" s="128" t="str">
        <f>IFERROR(VLOOKUP(N2755,연차지정일수,2,FALSE),"")</f>
        <v/>
      </c>
      <c r="P2755" s="143"/>
      <c r="Q2755" s="2"/>
    </row>
    <row r="2756">
      <c r="A2756" s="129">
        <v>46951.0</v>
      </c>
      <c r="B2756" s="129">
        <v>46898.0</v>
      </c>
      <c r="C2756" s="128">
        <v>2028.0</v>
      </c>
      <c r="D2756" s="128">
        <v>7.0</v>
      </c>
      <c r="E2756" s="128">
        <v>3.0</v>
      </c>
      <c r="F2756" s="128">
        <v>2028.0</v>
      </c>
      <c r="G2756" s="128">
        <v>7.0</v>
      </c>
      <c r="H2756" s="128">
        <v>17.0</v>
      </c>
      <c r="I2756" s="128" t="s">
        <v>83</v>
      </c>
      <c r="J2756" s="99"/>
      <c r="K2756" s="99"/>
      <c r="L2756" s="141" t="str">
        <f>IF(J2756-K2756=0,,IFERROR(K2756-J2756-휴게시간-VLOOKUP(A2756,지정휴게시간,2,FALSE),K2756-J2756-휴게시간))</f>
        <v/>
      </c>
      <c r="M2756" s="142" t="str">
        <f>IFERROR(VLOOKUP(Text(A2756,"m월 d일"),양력휴일,2,FALSE),IFERROR(VLOOKUP(Text(B2756,"m월 d일"),음력휴일,2,FALSE),IFERROR(VLOOKUP(A2756,양력지정휴일,2,FALSE), IFERROR(VLOOKUP(B2756,음력지정휴일,2,FALSE), ""))))</f>
        <v/>
      </c>
      <c r="N2756" s="128"/>
      <c r="O2756" s="128" t="str">
        <f>IFERROR(VLOOKUP(N2756,연차지정일수,2,FALSE),"")</f>
        <v/>
      </c>
      <c r="P2756" s="143"/>
      <c r="Q2756" s="2"/>
    </row>
    <row r="2757">
      <c r="A2757" s="129">
        <v>46952.0</v>
      </c>
      <c r="B2757" s="129">
        <v>46899.0</v>
      </c>
      <c r="C2757" s="128">
        <v>2028.0</v>
      </c>
      <c r="D2757" s="128">
        <v>7.0</v>
      </c>
      <c r="E2757" s="128">
        <v>3.0</v>
      </c>
      <c r="F2757" s="128">
        <v>2028.0</v>
      </c>
      <c r="G2757" s="128">
        <v>7.0</v>
      </c>
      <c r="H2757" s="128">
        <v>18.0</v>
      </c>
      <c r="I2757" s="128" t="s">
        <v>160</v>
      </c>
      <c r="J2757" s="99"/>
      <c r="K2757" s="99"/>
      <c r="L2757" s="141" t="str">
        <f>IF(J2757-K2757=0,,IFERROR(K2757-J2757-휴게시간-VLOOKUP(A2757,지정휴게시간,2,FALSE),K2757-J2757-휴게시간))</f>
        <v/>
      </c>
      <c r="M2757" s="142" t="str">
        <f>IFERROR(VLOOKUP(Text(A2757,"m월 d일"),양력휴일,2,FALSE),IFERROR(VLOOKUP(Text(B2757,"m월 d일"),음력휴일,2,FALSE),IFERROR(VLOOKUP(A2757,양력지정휴일,2,FALSE), IFERROR(VLOOKUP(B2757,음력지정휴일,2,FALSE), ""))))</f>
        <v/>
      </c>
      <c r="N2757" s="128"/>
      <c r="O2757" s="128" t="str">
        <f>IFERROR(VLOOKUP(N2757,연차지정일수,2,FALSE),"")</f>
        <v/>
      </c>
      <c r="P2757" s="143"/>
      <c r="Q2757" s="2"/>
    </row>
    <row r="2758">
      <c r="A2758" s="129">
        <v>46953.0</v>
      </c>
      <c r="B2758" s="129">
        <v>46900.0</v>
      </c>
      <c r="C2758" s="128">
        <v>2028.0</v>
      </c>
      <c r="D2758" s="128">
        <v>7.0</v>
      </c>
      <c r="E2758" s="128">
        <v>3.0</v>
      </c>
      <c r="F2758" s="128">
        <v>2028.0</v>
      </c>
      <c r="G2758" s="128">
        <v>7.0</v>
      </c>
      <c r="H2758" s="128">
        <v>19.0</v>
      </c>
      <c r="I2758" s="128" t="s">
        <v>161</v>
      </c>
      <c r="J2758" s="99"/>
      <c r="K2758" s="99"/>
      <c r="L2758" s="141" t="str">
        <f>IF(J2758-K2758=0,,IFERROR(K2758-J2758-휴게시간-VLOOKUP(A2758,지정휴게시간,2,FALSE),K2758-J2758-휴게시간))</f>
        <v/>
      </c>
      <c r="M2758" s="142" t="str">
        <f>IFERROR(VLOOKUP(Text(A2758,"m월 d일"),양력휴일,2,FALSE),IFERROR(VLOOKUP(Text(B2758,"m월 d일"),음력휴일,2,FALSE),IFERROR(VLOOKUP(A2758,양력지정휴일,2,FALSE), IFERROR(VLOOKUP(B2758,음력지정휴일,2,FALSE), ""))))</f>
        <v/>
      </c>
      <c r="N2758" s="128"/>
      <c r="O2758" s="128" t="str">
        <f>IFERROR(VLOOKUP(N2758,연차지정일수,2,FALSE),"")</f>
        <v/>
      </c>
      <c r="P2758" s="143"/>
      <c r="Q2758" s="2"/>
    </row>
    <row r="2759">
      <c r="A2759" s="129">
        <v>46954.0</v>
      </c>
      <c r="B2759" s="129">
        <v>46901.0</v>
      </c>
      <c r="C2759" s="128">
        <v>2028.0</v>
      </c>
      <c r="D2759" s="128">
        <v>7.0</v>
      </c>
      <c r="E2759" s="128">
        <v>3.0</v>
      </c>
      <c r="F2759" s="128">
        <v>2028.0</v>
      </c>
      <c r="G2759" s="128">
        <v>7.0</v>
      </c>
      <c r="H2759" s="128">
        <v>20.0</v>
      </c>
      <c r="I2759" s="128" t="s">
        <v>162</v>
      </c>
      <c r="J2759" s="99"/>
      <c r="K2759" s="99"/>
      <c r="L2759" s="141" t="str">
        <f>IF(J2759-K2759=0,,IFERROR(K2759-J2759-휴게시간-VLOOKUP(A2759,지정휴게시간,2,FALSE),K2759-J2759-휴게시간))</f>
        <v/>
      </c>
      <c r="M2759" s="142" t="str">
        <f>IFERROR(VLOOKUP(Text(A2759,"m월 d일"),양력휴일,2,FALSE),IFERROR(VLOOKUP(Text(B2759,"m월 d일"),음력휴일,2,FALSE),IFERROR(VLOOKUP(A2759,양력지정휴일,2,FALSE), IFERROR(VLOOKUP(B2759,음력지정휴일,2,FALSE), ""))))</f>
        <v/>
      </c>
      <c r="N2759" s="128"/>
      <c r="O2759" s="128" t="str">
        <f>IFERROR(VLOOKUP(N2759,연차지정일수,2,FALSE),"")</f>
        <v/>
      </c>
      <c r="P2759" s="143"/>
      <c r="Q2759" s="2"/>
    </row>
    <row r="2760">
      <c r="A2760" s="129">
        <v>46955.0</v>
      </c>
      <c r="B2760" s="129">
        <v>46902.0</v>
      </c>
      <c r="C2760" s="128">
        <v>2028.0</v>
      </c>
      <c r="D2760" s="128">
        <v>7.0</v>
      </c>
      <c r="E2760" s="128">
        <v>3.0</v>
      </c>
      <c r="F2760" s="128">
        <v>2028.0</v>
      </c>
      <c r="G2760" s="128">
        <v>7.0</v>
      </c>
      <c r="H2760" s="128">
        <v>21.0</v>
      </c>
      <c r="I2760" s="128" t="s">
        <v>158</v>
      </c>
      <c r="J2760" s="99"/>
      <c r="K2760" s="99"/>
      <c r="L2760" s="141" t="str">
        <f>IF(J2760-K2760=0,,IFERROR(K2760-J2760-휴게시간-VLOOKUP(A2760,지정휴게시간,2,FALSE),K2760-J2760-휴게시간))</f>
        <v/>
      </c>
      <c r="M2760" s="142" t="str">
        <f>IFERROR(VLOOKUP(Text(A2760,"m월 d일"),양력휴일,2,FALSE),IFERROR(VLOOKUP(Text(B2760,"m월 d일"),음력휴일,2,FALSE),IFERROR(VLOOKUP(A2760,양력지정휴일,2,FALSE), IFERROR(VLOOKUP(B2760,음력지정휴일,2,FALSE), ""))))</f>
        <v/>
      </c>
      <c r="N2760" s="128"/>
      <c r="O2760" s="128" t="str">
        <f>IFERROR(VLOOKUP(N2760,연차지정일수,2,FALSE),"")</f>
        <v/>
      </c>
      <c r="P2760" s="143"/>
      <c r="Q2760" s="2"/>
    </row>
    <row r="2761">
      <c r="A2761" s="129">
        <v>46956.0</v>
      </c>
      <c r="B2761" s="129">
        <v>46905.0</v>
      </c>
      <c r="C2761" s="128">
        <v>2028.0</v>
      </c>
      <c r="D2761" s="128">
        <v>7.0</v>
      </c>
      <c r="E2761" s="128">
        <v>3.0</v>
      </c>
      <c r="F2761" s="128">
        <v>2028.0</v>
      </c>
      <c r="G2761" s="128">
        <v>7.0</v>
      </c>
      <c r="H2761" s="128">
        <v>22.0</v>
      </c>
      <c r="I2761" s="128" t="s">
        <v>159</v>
      </c>
      <c r="J2761" s="99"/>
      <c r="K2761" s="99"/>
      <c r="L2761" s="141" t="str">
        <f>IF(J2761-K2761=0,,IFERROR(K2761-J2761-휴게시간-VLOOKUP(A2761,지정휴게시간,2,FALSE),K2761-J2761-휴게시간))</f>
        <v/>
      </c>
      <c r="M2761" s="142" t="str">
        <f>IFERROR(VLOOKUP(Text(A2761,"m월 d일"),양력휴일,2,FALSE),IFERROR(VLOOKUP(Text(B2761,"m월 d일"),음력휴일,2,FALSE),IFERROR(VLOOKUP(A2761,양력지정휴일,2,FALSE), IFERROR(VLOOKUP(B2761,음력지정휴일,2,FALSE), ""))))</f>
        <v/>
      </c>
      <c r="N2761" s="128"/>
      <c r="O2761" s="128" t="str">
        <f>IFERROR(VLOOKUP(N2761,연차지정일수,2,FALSE),"")</f>
        <v/>
      </c>
      <c r="P2761" s="143"/>
      <c r="Q2761" s="2"/>
    </row>
    <row r="2762">
      <c r="A2762" s="129">
        <v>46957.0</v>
      </c>
      <c r="B2762" s="129">
        <v>46906.0</v>
      </c>
      <c r="C2762" s="128">
        <v>2028.0</v>
      </c>
      <c r="D2762" s="128">
        <v>7.0</v>
      </c>
      <c r="E2762" s="128">
        <v>3.0</v>
      </c>
      <c r="F2762" s="128">
        <v>2028.0</v>
      </c>
      <c r="G2762" s="128">
        <v>7.0</v>
      </c>
      <c r="H2762" s="128">
        <v>23.0</v>
      </c>
      <c r="I2762" s="128" t="s">
        <v>156</v>
      </c>
      <c r="J2762" s="99"/>
      <c r="K2762" s="99"/>
      <c r="L2762" s="141" t="str">
        <f>IF(J2762-K2762=0,,IFERROR(K2762-J2762-휴게시간-VLOOKUP(A2762,지정휴게시간,2,FALSE),K2762-J2762-휴게시간))</f>
        <v/>
      </c>
      <c r="M2762" s="142" t="str">
        <f>IFERROR(VLOOKUP(Text(A2762,"m월 d일"),양력휴일,2,FALSE),IFERROR(VLOOKUP(Text(B2762,"m월 d일"),음력휴일,2,FALSE),IFERROR(VLOOKUP(A2762,양력지정휴일,2,FALSE), IFERROR(VLOOKUP(B2762,음력지정휴일,2,FALSE), ""))))</f>
        <v/>
      </c>
      <c r="N2762" s="128"/>
      <c r="O2762" s="128" t="str">
        <f>IFERROR(VLOOKUP(N2762,연차지정일수,2,FALSE),"")</f>
        <v/>
      </c>
      <c r="P2762" s="143"/>
      <c r="Q2762" s="2"/>
    </row>
    <row r="2763">
      <c r="A2763" s="129">
        <v>46958.0</v>
      </c>
      <c r="B2763" s="129">
        <v>46907.0</v>
      </c>
      <c r="C2763" s="128">
        <v>2028.0</v>
      </c>
      <c r="D2763" s="128">
        <v>7.0</v>
      </c>
      <c r="E2763" s="128">
        <v>4.0</v>
      </c>
      <c r="F2763" s="128">
        <v>2028.0</v>
      </c>
      <c r="G2763" s="128">
        <v>7.0</v>
      </c>
      <c r="H2763" s="128">
        <v>24.0</v>
      </c>
      <c r="I2763" s="128" t="s">
        <v>83</v>
      </c>
      <c r="J2763" s="99"/>
      <c r="K2763" s="99"/>
      <c r="L2763" s="141" t="str">
        <f>IF(J2763-K2763=0,,IFERROR(K2763-J2763-휴게시간-VLOOKUP(A2763,지정휴게시간,2,FALSE),K2763-J2763-휴게시간))</f>
        <v/>
      </c>
      <c r="M2763" s="142" t="str">
        <f>IFERROR(VLOOKUP(Text(A2763,"m월 d일"),양력휴일,2,FALSE),IFERROR(VLOOKUP(Text(B2763,"m월 d일"),음력휴일,2,FALSE),IFERROR(VLOOKUP(A2763,양력지정휴일,2,FALSE), IFERROR(VLOOKUP(B2763,음력지정휴일,2,FALSE), ""))))</f>
        <v/>
      </c>
      <c r="N2763" s="128"/>
      <c r="O2763" s="128" t="str">
        <f>IFERROR(VLOOKUP(N2763,연차지정일수,2,FALSE),"")</f>
        <v/>
      </c>
      <c r="P2763" s="143"/>
      <c r="Q2763" s="2"/>
    </row>
    <row r="2764">
      <c r="A2764" s="129">
        <v>46959.0</v>
      </c>
      <c r="B2764" s="129">
        <v>46908.0</v>
      </c>
      <c r="C2764" s="128">
        <v>2028.0</v>
      </c>
      <c r="D2764" s="128">
        <v>7.0</v>
      </c>
      <c r="E2764" s="128">
        <v>4.0</v>
      </c>
      <c r="F2764" s="128">
        <v>2028.0</v>
      </c>
      <c r="G2764" s="128">
        <v>7.0</v>
      </c>
      <c r="H2764" s="128">
        <v>25.0</v>
      </c>
      <c r="I2764" s="128" t="s">
        <v>160</v>
      </c>
      <c r="J2764" s="99"/>
      <c r="K2764" s="99"/>
      <c r="L2764" s="141" t="str">
        <f>IF(J2764-K2764=0,,IFERROR(K2764-J2764-휴게시간-VLOOKUP(A2764,지정휴게시간,2,FALSE),K2764-J2764-휴게시간))</f>
        <v/>
      </c>
      <c r="M2764" s="142" t="str">
        <f>IFERROR(VLOOKUP(Text(A2764,"m월 d일"),양력휴일,2,FALSE),IFERROR(VLOOKUP(Text(B2764,"m월 d일"),음력휴일,2,FALSE),IFERROR(VLOOKUP(A2764,양력지정휴일,2,FALSE), IFERROR(VLOOKUP(B2764,음력지정휴일,2,FALSE), ""))))</f>
        <v/>
      </c>
      <c r="N2764" s="128"/>
      <c r="O2764" s="128" t="str">
        <f>IFERROR(VLOOKUP(N2764,연차지정일수,2,FALSE),"")</f>
        <v/>
      </c>
      <c r="P2764" s="143"/>
      <c r="Q2764" s="2"/>
    </row>
    <row r="2765">
      <c r="A2765" s="129">
        <v>46960.0</v>
      </c>
      <c r="B2765" s="129">
        <v>46909.0</v>
      </c>
      <c r="C2765" s="128">
        <v>2028.0</v>
      </c>
      <c r="D2765" s="128">
        <v>7.0</v>
      </c>
      <c r="E2765" s="128">
        <v>4.0</v>
      </c>
      <c r="F2765" s="128">
        <v>2028.0</v>
      </c>
      <c r="G2765" s="128">
        <v>7.0</v>
      </c>
      <c r="H2765" s="128">
        <v>26.0</v>
      </c>
      <c r="I2765" s="128" t="s">
        <v>161</v>
      </c>
      <c r="J2765" s="99"/>
      <c r="K2765" s="99"/>
      <c r="L2765" s="141" t="str">
        <f>IF(J2765-K2765=0,,IFERROR(K2765-J2765-휴게시간-VLOOKUP(A2765,지정휴게시간,2,FALSE),K2765-J2765-휴게시간))</f>
        <v/>
      </c>
      <c r="M2765" s="142" t="str">
        <f>IFERROR(VLOOKUP(Text(A2765,"m월 d일"),양력휴일,2,FALSE),IFERROR(VLOOKUP(Text(B2765,"m월 d일"),음력휴일,2,FALSE),IFERROR(VLOOKUP(A2765,양력지정휴일,2,FALSE), IFERROR(VLOOKUP(B2765,음력지정휴일,2,FALSE), ""))))</f>
        <v/>
      </c>
      <c r="N2765" s="128"/>
      <c r="O2765" s="128" t="str">
        <f>IFERROR(VLOOKUP(N2765,연차지정일수,2,FALSE),"")</f>
        <v/>
      </c>
      <c r="P2765" s="143"/>
      <c r="Q2765" s="2"/>
    </row>
    <row r="2766">
      <c r="A2766" s="129">
        <v>46961.0</v>
      </c>
      <c r="B2766" s="129">
        <v>46910.0</v>
      </c>
      <c r="C2766" s="128">
        <v>2028.0</v>
      </c>
      <c r="D2766" s="128">
        <v>7.0</v>
      </c>
      <c r="E2766" s="128">
        <v>4.0</v>
      </c>
      <c r="F2766" s="128">
        <v>2028.0</v>
      </c>
      <c r="G2766" s="128">
        <v>7.0</v>
      </c>
      <c r="H2766" s="128">
        <v>27.0</v>
      </c>
      <c r="I2766" s="128" t="s">
        <v>162</v>
      </c>
      <c r="J2766" s="99"/>
      <c r="K2766" s="99"/>
      <c r="L2766" s="141" t="str">
        <f>IF(J2766-K2766=0,,IFERROR(K2766-J2766-휴게시간-VLOOKUP(A2766,지정휴게시간,2,FALSE),K2766-J2766-휴게시간))</f>
        <v/>
      </c>
      <c r="M2766" s="142" t="str">
        <f>IFERROR(VLOOKUP(Text(A2766,"m월 d일"),양력휴일,2,FALSE),IFERROR(VLOOKUP(Text(B2766,"m월 d일"),음력휴일,2,FALSE),IFERROR(VLOOKUP(A2766,양력지정휴일,2,FALSE), IFERROR(VLOOKUP(B2766,음력지정휴일,2,FALSE), ""))))</f>
        <v/>
      </c>
      <c r="N2766" s="128"/>
      <c r="O2766" s="128" t="str">
        <f>IFERROR(VLOOKUP(N2766,연차지정일수,2,FALSE),"")</f>
        <v/>
      </c>
      <c r="P2766" s="143"/>
      <c r="Q2766" s="2"/>
    </row>
    <row r="2767">
      <c r="A2767" s="129">
        <v>46962.0</v>
      </c>
      <c r="B2767" s="129">
        <v>46911.0</v>
      </c>
      <c r="C2767" s="128">
        <v>2028.0</v>
      </c>
      <c r="D2767" s="128">
        <v>7.0</v>
      </c>
      <c r="E2767" s="128">
        <v>4.0</v>
      </c>
      <c r="F2767" s="128">
        <v>2028.0</v>
      </c>
      <c r="G2767" s="128">
        <v>7.0</v>
      </c>
      <c r="H2767" s="128">
        <v>28.0</v>
      </c>
      <c r="I2767" s="128" t="s">
        <v>158</v>
      </c>
      <c r="J2767" s="99"/>
      <c r="K2767" s="99"/>
      <c r="L2767" s="141" t="str">
        <f>IF(J2767-K2767=0,,IFERROR(K2767-J2767-휴게시간-VLOOKUP(A2767,지정휴게시간,2,FALSE),K2767-J2767-휴게시간))</f>
        <v/>
      </c>
      <c r="M2767" s="142" t="str">
        <f>IFERROR(VLOOKUP(Text(A2767,"m월 d일"),양력휴일,2,FALSE),IFERROR(VLOOKUP(Text(B2767,"m월 d일"),음력휴일,2,FALSE),IFERROR(VLOOKUP(A2767,양력지정휴일,2,FALSE), IFERROR(VLOOKUP(B2767,음력지정휴일,2,FALSE), ""))))</f>
        <v/>
      </c>
      <c r="N2767" s="128"/>
      <c r="O2767" s="128" t="str">
        <f>IFERROR(VLOOKUP(N2767,연차지정일수,2,FALSE),"")</f>
        <v/>
      </c>
      <c r="P2767" s="143"/>
      <c r="Q2767" s="2"/>
    </row>
    <row r="2768">
      <c r="A2768" s="129">
        <v>46963.0</v>
      </c>
      <c r="B2768" s="129">
        <v>46912.0</v>
      </c>
      <c r="C2768" s="128">
        <v>2028.0</v>
      </c>
      <c r="D2768" s="128">
        <v>7.0</v>
      </c>
      <c r="E2768" s="128">
        <v>4.0</v>
      </c>
      <c r="F2768" s="128">
        <v>2028.0</v>
      </c>
      <c r="G2768" s="128">
        <v>7.0</v>
      </c>
      <c r="H2768" s="128">
        <v>29.0</v>
      </c>
      <c r="I2768" s="128" t="s">
        <v>159</v>
      </c>
      <c r="J2768" s="99"/>
      <c r="K2768" s="99"/>
      <c r="L2768" s="141" t="str">
        <f>IF(J2768-K2768=0,,IFERROR(K2768-J2768-휴게시간-VLOOKUP(A2768,지정휴게시간,2,FALSE),K2768-J2768-휴게시간))</f>
        <v/>
      </c>
      <c r="M2768" s="142" t="str">
        <f>IFERROR(VLOOKUP(Text(A2768,"m월 d일"),양력휴일,2,FALSE),IFERROR(VLOOKUP(Text(B2768,"m월 d일"),음력휴일,2,FALSE),IFERROR(VLOOKUP(A2768,양력지정휴일,2,FALSE), IFERROR(VLOOKUP(B2768,음력지정휴일,2,FALSE), ""))))</f>
        <v/>
      </c>
      <c r="N2768" s="128"/>
      <c r="O2768" s="128" t="str">
        <f>IFERROR(VLOOKUP(N2768,연차지정일수,2,FALSE),"")</f>
        <v/>
      </c>
      <c r="P2768" s="143"/>
      <c r="Q2768" s="2"/>
    </row>
    <row r="2769">
      <c r="A2769" s="129">
        <v>46964.0</v>
      </c>
      <c r="B2769" s="129">
        <v>46913.0</v>
      </c>
      <c r="C2769" s="128">
        <v>2028.0</v>
      </c>
      <c r="D2769" s="128">
        <v>7.0</v>
      </c>
      <c r="E2769" s="128">
        <v>4.0</v>
      </c>
      <c r="F2769" s="128">
        <v>2028.0</v>
      </c>
      <c r="G2769" s="128">
        <v>7.0</v>
      </c>
      <c r="H2769" s="128">
        <v>30.0</v>
      </c>
      <c r="I2769" s="128" t="s">
        <v>156</v>
      </c>
      <c r="J2769" s="99"/>
      <c r="K2769" s="99"/>
      <c r="L2769" s="141" t="str">
        <f>IF(J2769-K2769=0,,IFERROR(K2769-J2769-휴게시간-VLOOKUP(A2769,지정휴게시간,2,FALSE),K2769-J2769-휴게시간))</f>
        <v/>
      </c>
      <c r="M2769" s="142" t="str">
        <f>IFERROR(VLOOKUP(Text(A2769,"m월 d일"),양력휴일,2,FALSE),IFERROR(VLOOKUP(Text(B2769,"m월 d일"),음력휴일,2,FALSE),IFERROR(VLOOKUP(A2769,양력지정휴일,2,FALSE), IFERROR(VLOOKUP(B2769,음력지정휴일,2,FALSE), ""))))</f>
        <v/>
      </c>
      <c r="N2769" s="128"/>
      <c r="O2769" s="128" t="str">
        <f>IFERROR(VLOOKUP(N2769,연차지정일수,2,FALSE),"")</f>
        <v/>
      </c>
      <c r="P2769" s="143"/>
      <c r="Q2769" s="2"/>
    </row>
    <row r="2770">
      <c r="A2770" s="129">
        <v>46965.0</v>
      </c>
      <c r="B2770" s="129">
        <v>46914.0</v>
      </c>
      <c r="C2770" s="128">
        <v>2028.0</v>
      </c>
      <c r="D2770" s="128">
        <v>7.0</v>
      </c>
      <c r="E2770" s="128">
        <v>5.0</v>
      </c>
      <c r="F2770" s="128">
        <v>2028.0</v>
      </c>
      <c r="G2770" s="128">
        <v>7.0</v>
      </c>
      <c r="H2770" s="128">
        <v>31.0</v>
      </c>
      <c r="I2770" s="128" t="s">
        <v>83</v>
      </c>
      <c r="J2770" s="99"/>
      <c r="K2770" s="99"/>
      <c r="L2770" s="141" t="str">
        <f>IF(J2770-K2770=0,,IFERROR(K2770-J2770-휴게시간-VLOOKUP(A2770,지정휴게시간,2,FALSE),K2770-J2770-휴게시간))</f>
        <v/>
      </c>
      <c r="M2770" s="142" t="str">
        <f>IFERROR(VLOOKUP(Text(A2770,"m월 d일"),양력휴일,2,FALSE),IFERROR(VLOOKUP(Text(B2770,"m월 d일"),음력휴일,2,FALSE),IFERROR(VLOOKUP(A2770,양력지정휴일,2,FALSE), IFERROR(VLOOKUP(B2770,음력지정휴일,2,FALSE), ""))))</f>
        <v/>
      </c>
      <c r="N2770" s="128"/>
      <c r="O2770" s="128" t="str">
        <f>IFERROR(VLOOKUP(N2770,연차지정일수,2,FALSE),"")</f>
        <v/>
      </c>
      <c r="P2770" s="143"/>
      <c r="Q2770" s="2"/>
    </row>
    <row r="2771">
      <c r="A2771" s="129">
        <v>46966.0</v>
      </c>
      <c r="B2771" s="129">
        <v>46915.0</v>
      </c>
      <c r="C2771" s="128">
        <v>2028.0</v>
      </c>
      <c r="D2771" s="128">
        <v>7.0</v>
      </c>
      <c r="E2771" s="128">
        <v>5.0</v>
      </c>
      <c r="F2771" s="128">
        <v>2028.0</v>
      </c>
      <c r="G2771" s="128">
        <v>8.0</v>
      </c>
      <c r="H2771" s="128">
        <v>1.0</v>
      </c>
      <c r="I2771" s="128" t="s">
        <v>160</v>
      </c>
      <c r="J2771" s="99"/>
      <c r="K2771" s="99"/>
      <c r="L2771" s="141" t="str">
        <f>IF(J2771-K2771=0,,IFERROR(K2771-J2771-휴게시간-VLOOKUP(A2771,지정휴게시간,2,FALSE),K2771-J2771-휴게시간))</f>
        <v/>
      </c>
      <c r="M2771" s="142" t="str">
        <f>IFERROR(VLOOKUP(Text(A2771,"m월 d일"),양력휴일,2,FALSE),IFERROR(VLOOKUP(Text(B2771,"m월 d일"),음력휴일,2,FALSE),IFERROR(VLOOKUP(A2771,양력지정휴일,2,FALSE), IFERROR(VLOOKUP(B2771,음력지정휴일,2,FALSE), ""))))</f>
        <v/>
      </c>
      <c r="N2771" s="128"/>
      <c r="O2771" s="128" t="str">
        <f>IFERROR(VLOOKUP(N2771,연차지정일수,2,FALSE),"")</f>
        <v/>
      </c>
      <c r="P2771" s="143"/>
      <c r="Q2771" s="2"/>
    </row>
    <row r="2772">
      <c r="A2772" s="129">
        <v>46967.0</v>
      </c>
      <c r="B2772" s="129">
        <v>46916.0</v>
      </c>
      <c r="C2772" s="128">
        <v>2028.0</v>
      </c>
      <c r="D2772" s="128">
        <v>7.0</v>
      </c>
      <c r="E2772" s="128">
        <v>5.0</v>
      </c>
      <c r="F2772" s="128">
        <v>2028.0</v>
      </c>
      <c r="G2772" s="128">
        <v>8.0</v>
      </c>
      <c r="H2772" s="128">
        <v>2.0</v>
      </c>
      <c r="I2772" s="128" t="s">
        <v>161</v>
      </c>
      <c r="J2772" s="99"/>
      <c r="K2772" s="99"/>
      <c r="L2772" s="141" t="str">
        <f>IF(J2772-K2772=0,,IFERROR(K2772-J2772-휴게시간-VLOOKUP(A2772,지정휴게시간,2,FALSE),K2772-J2772-휴게시간))</f>
        <v/>
      </c>
      <c r="M2772" s="142" t="str">
        <f>IFERROR(VLOOKUP(Text(A2772,"m월 d일"),양력휴일,2,FALSE),IFERROR(VLOOKUP(Text(B2772,"m월 d일"),음력휴일,2,FALSE),IFERROR(VLOOKUP(A2772,양력지정휴일,2,FALSE), IFERROR(VLOOKUP(B2772,음력지정휴일,2,FALSE), ""))))</f>
        <v/>
      </c>
      <c r="N2772" s="128"/>
      <c r="O2772" s="128" t="str">
        <f>IFERROR(VLOOKUP(N2772,연차지정일수,2,FALSE),"")</f>
        <v/>
      </c>
      <c r="P2772" s="143"/>
      <c r="Q2772" s="2"/>
    </row>
    <row r="2773">
      <c r="A2773" s="129">
        <v>46968.0</v>
      </c>
      <c r="B2773" s="129">
        <v>46917.0</v>
      </c>
      <c r="C2773" s="128">
        <v>2028.0</v>
      </c>
      <c r="D2773" s="128">
        <v>7.0</v>
      </c>
      <c r="E2773" s="128">
        <v>5.0</v>
      </c>
      <c r="F2773" s="128">
        <v>2028.0</v>
      </c>
      <c r="G2773" s="128">
        <v>8.0</v>
      </c>
      <c r="H2773" s="128">
        <v>3.0</v>
      </c>
      <c r="I2773" s="128" t="s">
        <v>162</v>
      </c>
      <c r="J2773" s="99"/>
      <c r="K2773" s="99"/>
      <c r="L2773" s="141" t="str">
        <f>IF(J2773-K2773=0,,IFERROR(K2773-J2773-휴게시간-VLOOKUP(A2773,지정휴게시간,2,FALSE),K2773-J2773-휴게시간))</f>
        <v/>
      </c>
      <c r="M2773" s="142" t="str">
        <f>IFERROR(VLOOKUP(Text(A2773,"m월 d일"),양력휴일,2,FALSE),IFERROR(VLOOKUP(Text(B2773,"m월 d일"),음력휴일,2,FALSE),IFERROR(VLOOKUP(A2773,양력지정휴일,2,FALSE), IFERROR(VLOOKUP(B2773,음력지정휴일,2,FALSE), ""))))</f>
        <v/>
      </c>
      <c r="N2773" s="128"/>
      <c r="O2773" s="128" t="str">
        <f>IFERROR(VLOOKUP(N2773,연차지정일수,2,FALSE),"")</f>
        <v/>
      </c>
      <c r="P2773" s="143"/>
      <c r="Q2773" s="2"/>
    </row>
    <row r="2774">
      <c r="A2774" s="129">
        <v>46969.0</v>
      </c>
      <c r="B2774" s="129">
        <v>46918.0</v>
      </c>
      <c r="C2774" s="128">
        <v>2028.0</v>
      </c>
      <c r="D2774" s="128">
        <v>7.0</v>
      </c>
      <c r="E2774" s="128">
        <v>5.0</v>
      </c>
      <c r="F2774" s="128">
        <v>2028.0</v>
      </c>
      <c r="G2774" s="128">
        <v>8.0</v>
      </c>
      <c r="H2774" s="128">
        <v>4.0</v>
      </c>
      <c r="I2774" s="128" t="s">
        <v>158</v>
      </c>
      <c r="J2774" s="99"/>
      <c r="K2774" s="99"/>
      <c r="L2774" s="141" t="str">
        <f>IF(J2774-K2774=0,,IFERROR(K2774-J2774-휴게시간-VLOOKUP(A2774,지정휴게시간,2,FALSE),K2774-J2774-휴게시간))</f>
        <v/>
      </c>
      <c r="M2774" s="142" t="str">
        <f>IFERROR(VLOOKUP(Text(A2774,"m월 d일"),양력휴일,2,FALSE),IFERROR(VLOOKUP(Text(B2774,"m월 d일"),음력휴일,2,FALSE),IFERROR(VLOOKUP(A2774,양력지정휴일,2,FALSE), IFERROR(VLOOKUP(B2774,음력지정휴일,2,FALSE), ""))))</f>
        <v/>
      </c>
      <c r="N2774" s="128"/>
      <c r="O2774" s="128" t="str">
        <f>IFERROR(VLOOKUP(N2774,연차지정일수,2,FALSE),"")</f>
        <v/>
      </c>
      <c r="P2774" s="143"/>
      <c r="Q2774" s="2"/>
    </row>
    <row r="2775">
      <c r="A2775" s="129">
        <v>46970.0</v>
      </c>
      <c r="B2775" s="129">
        <v>46919.0</v>
      </c>
      <c r="C2775" s="128">
        <v>2028.0</v>
      </c>
      <c r="D2775" s="128">
        <v>7.0</v>
      </c>
      <c r="E2775" s="128">
        <v>5.0</v>
      </c>
      <c r="F2775" s="128">
        <v>2028.0</v>
      </c>
      <c r="G2775" s="128">
        <v>8.0</v>
      </c>
      <c r="H2775" s="128">
        <v>5.0</v>
      </c>
      <c r="I2775" s="128" t="s">
        <v>159</v>
      </c>
      <c r="J2775" s="99"/>
      <c r="K2775" s="99"/>
      <c r="L2775" s="141" t="str">
        <f>IF(J2775-K2775=0,,IFERROR(K2775-J2775-휴게시간-VLOOKUP(A2775,지정휴게시간,2,FALSE),K2775-J2775-휴게시간))</f>
        <v/>
      </c>
      <c r="M2775" s="142" t="str">
        <f>IFERROR(VLOOKUP(Text(A2775,"m월 d일"),양력휴일,2,FALSE),IFERROR(VLOOKUP(Text(B2775,"m월 d일"),음력휴일,2,FALSE),IFERROR(VLOOKUP(A2775,양력지정휴일,2,FALSE), IFERROR(VLOOKUP(B2775,음력지정휴일,2,FALSE), ""))))</f>
        <v/>
      </c>
      <c r="N2775" s="128"/>
      <c r="O2775" s="128" t="str">
        <f>IFERROR(VLOOKUP(N2775,연차지정일수,2,FALSE),"")</f>
        <v/>
      </c>
      <c r="P2775" s="143"/>
      <c r="Q2775" s="2"/>
    </row>
    <row r="2776">
      <c r="A2776" s="129">
        <v>46971.0</v>
      </c>
      <c r="B2776" s="129">
        <v>46920.0</v>
      </c>
      <c r="C2776" s="128">
        <v>2028.0</v>
      </c>
      <c r="D2776" s="128">
        <v>7.0</v>
      </c>
      <c r="E2776" s="128">
        <v>5.0</v>
      </c>
      <c r="F2776" s="128">
        <v>2028.0</v>
      </c>
      <c r="G2776" s="128">
        <v>8.0</v>
      </c>
      <c r="H2776" s="128">
        <v>6.0</v>
      </c>
      <c r="I2776" s="128" t="s">
        <v>156</v>
      </c>
      <c r="J2776" s="99"/>
      <c r="K2776" s="99"/>
      <c r="L2776" s="141" t="str">
        <f>IF(J2776-K2776=0,,IFERROR(K2776-J2776-휴게시간-VLOOKUP(A2776,지정휴게시간,2,FALSE),K2776-J2776-휴게시간))</f>
        <v/>
      </c>
      <c r="M2776" s="142" t="str">
        <f>IFERROR(VLOOKUP(Text(A2776,"m월 d일"),양력휴일,2,FALSE),IFERROR(VLOOKUP(Text(B2776,"m월 d일"),음력휴일,2,FALSE),IFERROR(VLOOKUP(A2776,양력지정휴일,2,FALSE), IFERROR(VLOOKUP(B2776,음력지정휴일,2,FALSE), ""))))</f>
        <v/>
      </c>
      <c r="N2776" s="128"/>
      <c r="O2776" s="128" t="str">
        <f>IFERROR(VLOOKUP(N2776,연차지정일수,2,FALSE),"")</f>
        <v/>
      </c>
      <c r="P2776" s="143"/>
      <c r="Q2776" s="2"/>
    </row>
    <row r="2777">
      <c r="A2777" s="129">
        <v>46972.0</v>
      </c>
      <c r="B2777" s="129">
        <v>46921.0</v>
      </c>
      <c r="C2777" s="128">
        <v>2028.0</v>
      </c>
      <c r="D2777" s="128">
        <v>8.0</v>
      </c>
      <c r="E2777" s="128">
        <v>1.0</v>
      </c>
      <c r="F2777" s="128">
        <v>2028.0</v>
      </c>
      <c r="G2777" s="128">
        <v>8.0</v>
      </c>
      <c r="H2777" s="128">
        <v>7.0</v>
      </c>
      <c r="I2777" s="128" t="s">
        <v>83</v>
      </c>
      <c r="J2777" s="99"/>
      <c r="K2777" s="99"/>
      <c r="L2777" s="141" t="str">
        <f>IF(J2777-K2777=0,,IFERROR(K2777-J2777-휴게시간-VLOOKUP(A2777,지정휴게시간,2,FALSE),K2777-J2777-휴게시간))</f>
        <v/>
      </c>
      <c r="M2777" s="142" t="str">
        <f>IFERROR(VLOOKUP(Text(A2777,"m월 d일"),양력휴일,2,FALSE),IFERROR(VLOOKUP(Text(B2777,"m월 d일"),음력휴일,2,FALSE),IFERROR(VLOOKUP(A2777,양력지정휴일,2,FALSE), IFERROR(VLOOKUP(B2777,음력지정휴일,2,FALSE), ""))))</f>
        <v/>
      </c>
      <c r="N2777" s="128"/>
      <c r="O2777" s="128" t="str">
        <f>IFERROR(VLOOKUP(N2777,연차지정일수,2,FALSE),"")</f>
        <v/>
      </c>
      <c r="P2777" s="143"/>
      <c r="Q2777" s="2"/>
    </row>
    <row r="2778">
      <c r="A2778" s="129">
        <v>46973.0</v>
      </c>
      <c r="B2778" s="129">
        <v>46922.0</v>
      </c>
      <c r="C2778" s="128">
        <v>2028.0</v>
      </c>
      <c r="D2778" s="128">
        <v>8.0</v>
      </c>
      <c r="E2778" s="128">
        <v>1.0</v>
      </c>
      <c r="F2778" s="128">
        <v>2028.0</v>
      </c>
      <c r="G2778" s="128">
        <v>8.0</v>
      </c>
      <c r="H2778" s="128">
        <v>8.0</v>
      </c>
      <c r="I2778" s="128" t="s">
        <v>160</v>
      </c>
      <c r="J2778" s="99"/>
      <c r="K2778" s="99"/>
      <c r="L2778" s="141" t="str">
        <f>IF(J2778-K2778=0,,IFERROR(K2778-J2778-휴게시간-VLOOKUP(A2778,지정휴게시간,2,FALSE),K2778-J2778-휴게시간))</f>
        <v/>
      </c>
      <c r="M2778" s="142" t="str">
        <f>IFERROR(VLOOKUP(Text(A2778,"m월 d일"),양력휴일,2,FALSE),IFERROR(VLOOKUP(Text(B2778,"m월 d일"),음력휴일,2,FALSE),IFERROR(VLOOKUP(A2778,양력지정휴일,2,FALSE), IFERROR(VLOOKUP(B2778,음력지정휴일,2,FALSE), ""))))</f>
        <v/>
      </c>
      <c r="N2778" s="128"/>
      <c r="O2778" s="128" t="str">
        <f>IFERROR(VLOOKUP(N2778,연차지정일수,2,FALSE),"")</f>
        <v/>
      </c>
      <c r="P2778" s="143"/>
      <c r="Q2778" s="2"/>
    </row>
    <row r="2779">
      <c r="A2779" s="129">
        <v>46974.0</v>
      </c>
      <c r="B2779" s="129">
        <v>46923.0</v>
      </c>
      <c r="C2779" s="128">
        <v>2028.0</v>
      </c>
      <c r="D2779" s="128">
        <v>8.0</v>
      </c>
      <c r="E2779" s="128">
        <v>1.0</v>
      </c>
      <c r="F2779" s="128">
        <v>2028.0</v>
      </c>
      <c r="G2779" s="128">
        <v>8.0</v>
      </c>
      <c r="H2779" s="128">
        <v>9.0</v>
      </c>
      <c r="I2779" s="128" t="s">
        <v>161</v>
      </c>
      <c r="J2779" s="99"/>
      <c r="K2779" s="99"/>
      <c r="L2779" s="141" t="str">
        <f>IF(J2779-K2779=0,,IFERROR(K2779-J2779-휴게시간-VLOOKUP(A2779,지정휴게시간,2,FALSE),K2779-J2779-휴게시간))</f>
        <v/>
      </c>
      <c r="M2779" s="142" t="str">
        <f>IFERROR(VLOOKUP(Text(A2779,"m월 d일"),양력휴일,2,FALSE),IFERROR(VLOOKUP(Text(B2779,"m월 d일"),음력휴일,2,FALSE),IFERROR(VLOOKUP(A2779,양력지정휴일,2,FALSE), IFERROR(VLOOKUP(B2779,음력지정휴일,2,FALSE), ""))))</f>
        <v/>
      </c>
      <c r="N2779" s="128"/>
      <c r="O2779" s="128" t="str">
        <f>IFERROR(VLOOKUP(N2779,연차지정일수,2,FALSE),"")</f>
        <v/>
      </c>
      <c r="P2779" s="143"/>
      <c r="Q2779" s="2"/>
    </row>
    <row r="2780">
      <c r="A2780" s="129">
        <v>46975.0</v>
      </c>
      <c r="B2780" s="129">
        <v>46924.0</v>
      </c>
      <c r="C2780" s="128">
        <v>2028.0</v>
      </c>
      <c r="D2780" s="128">
        <v>8.0</v>
      </c>
      <c r="E2780" s="128">
        <v>1.0</v>
      </c>
      <c r="F2780" s="128">
        <v>2028.0</v>
      </c>
      <c r="G2780" s="128">
        <v>8.0</v>
      </c>
      <c r="H2780" s="128">
        <v>10.0</v>
      </c>
      <c r="I2780" s="128" t="s">
        <v>162</v>
      </c>
      <c r="J2780" s="99"/>
      <c r="K2780" s="99"/>
      <c r="L2780" s="141" t="str">
        <f>IF(J2780-K2780=0,,IFERROR(K2780-J2780-휴게시간-VLOOKUP(A2780,지정휴게시간,2,FALSE),K2780-J2780-휴게시간))</f>
        <v/>
      </c>
      <c r="M2780" s="142" t="str">
        <f>IFERROR(VLOOKUP(Text(A2780,"m월 d일"),양력휴일,2,FALSE),IFERROR(VLOOKUP(Text(B2780,"m월 d일"),음력휴일,2,FALSE),IFERROR(VLOOKUP(A2780,양력지정휴일,2,FALSE), IFERROR(VLOOKUP(B2780,음력지정휴일,2,FALSE), ""))))</f>
        <v/>
      </c>
      <c r="N2780" s="128"/>
      <c r="O2780" s="128" t="str">
        <f>IFERROR(VLOOKUP(N2780,연차지정일수,2,FALSE),"")</f>
        <v/>
      </c>
      <c r="P2780" s="143"/>
      <c r="Q2780" s="2"/>
    </row>
    <row r="2781">
      <c r="A2781" s="129">
        <v>46976.0</v>
      </c>
      <c r="B2781" s="129">
        <v>46925.0</v>
      </c>
      <c r="C2781" s="128">
        <v>2028.0</v>
      </c>
      <c r="D2781" s="128">
        <v>8.0</v>
      </c>
      <c r="E2781" s="128">
        <v>1.0</v>
      </c>
      <c r="F2781" s="128">
        <v>2028.0</v>
      </c>
      <c r="G2781" s="128">
        <v>8.0</v>
      </c>
      <c r="H2781" s="128">
        <v>11.0</v>
      </c>
      <c r="I2781" s="128" t="s">
        <v>158</v>
      </c>
      <c r="J2781" s="99"/>
      <c r="K2781" s="99"/>
      <c r="L2781" s="141" t="str">
        <f>IF(J2781-K2781=0,,IFERROR(K2781-J2781-휴게시간-VLOOKUP(A2781,지정휴게시간,2,FALSE),K2781-J2781-휴게시간))</f>
        <v/>
      </c>
      <c r="M2781" s="142" t="str">
        <f>IFERROR(VLOOKUP(Text(A2781,"m월 d일"),양력휴일,2,FALSE),IFERROR(VLOOKUP(Text(B2781,"m월 d일"),음력휴일,2,FALSE),IFERROR(VLOOKUP(A2781,양력지정휴일,2,FALSE), IFERROR(VLOOKUP(B2781,음력지정휴일,2,FALSE), ""))))</f>
        <v/>
      </c>
      <c r="N2781" s="128"/>
      <c r="O2781" s="128" t="str">
        <f>IFERROR(VLOOKUP(N2781,연차지정일수,2,FALSE),"")</f>
        <v/>
      </c>
      <c r="P2781" s="143"/>
      <c r="Q2781" s="2"/>
    </row>
    <row r="2782">
      <c r="A2782" s="129">
        <v>46977.0</v>
      </c>
      <c r="B2782" s="129">
        <v>46926.0</v>
      </c>
      <c r="C2782" s="128">
        <v>2028.0</v>
      </c>
      <c r="D2782" s="128">
        <v>8.0</v>
      </c>
      <c r="E2782" s="128">
        <v>1.0</v>
      </c>
      <c r="F2782" s="128">
        <v>2028.0</v>
      </c>
      <c r="G2782" s="128">
        <v>8.0</v>
      </c>
      <c r="H2782" s="128">
        <v>12.0</v>
      </c>
      <c r="I2782" s="128" t="s">
        <v>159</v>
      </c>
      <c r="J2782" s="99"/>
      <c r="K2782" s="99"/>
      <c r="L2782" s="141" t="str">
        <f>IF(J2782-K2782=0,,IFERROR(K2782-J2782-휴게시간-VLOOKUP(A2782,지정휴게시간,2,FALSE),K2782-J2782-휴게시간))</f>
        <v/>
      </c>
      <c r="M2782" s="142" t="str">
        <f>IFERROR(VLOOKUP(Text(A2782,"m월 d일"),양력휴일,2,FALSE),IFERROR(VLOOKUP(Text(B2782,"m월 d일"),음력휴일,2,FALSE),IFERROR(VLOOKUP(A2782,양력지정휴일,2,FALSE), IFERROR(VLOOKUP(B2782,음력지정휴일,2,FALSE), ""))))</f>
        <v/>
      </c>
      <c r="N2782" s="128"/>
      <c r="O2782" s="128" t="str">
        <f>IFERROR(VLOOKUP(N2782,연차지정일수,2,FALSE),"")</f>
        <v/>
      </c>
      <c r="P2782" s="143"/>
      <c r="Q2782" s="2"/>
    </row>
    <row r="2783">
      <c r="A2783" s="129">
        <v>46978.0</v>
      </c>
      <c r="B2783" s="129">
        <v>46927.0</v>
      </c>
      <c r="C2783" s="128">
        <v>2028.0</v>
      </c>
      <c r="D2783" s="128">
        <v>8.0</v>
      </c>
      <c r="E2783" s="128">
        <v>1.0</v>
      </c>
      <c r="F2783" s="128">
        <v>2028.0</v>
      </c>
      <c r="G2783" s="128">
        <v>8.0</v>
      </c>
      <c r="H2783" s="128">
        <v>13.0</v>
      </c>
      <c r="I2783" s="128" t="s">
        <v>156</v>
      </c>
      <c r="J2783" s="99"/>
      <c r="K2783" s="99"/>
      <c r="L2783" s="141" t="str">
        <f>IF(J2783-K2783=0,,IFERROR(K2783-J2783-휴게시간-VLOOKUP(A2783,지정휴게시간,2,FALSE),K2783-J2783-휴게시간))</f>
        <v/>
      </c>
      <c r="M2783" s="142" t="str">
        <f>IFERROR(VLOOKUP(Text(A2783,"m월 d일"),양력휴일,2,FALSE),IFERROR(VLOOKUP(Text(B2783,"m월 d일"),음력휴일,2,FALSE),IFERROR(VLOOKUP(A2783,양력지정휴일,2,FALSE), IFERROR(VLOOKUP(B2783,음력지정휴일,2,FALSE), ""))))</f>
        <v/>
      </c>
      <c r="N2783" s="128"/>
      <c r="O2783" s="128" t="str">
        <f>IFERROR(VLOOKUP(N2783,연차지정일수,2,FALSE),"")</f>
        <v/>
      </c>
      <c r="P2783" s="143"/>
      <c r="Q2783" s="2"/>
    </row>
    <row r="2784">
      <c r="A2784" s="129">
        <v>46979.0</v>
      </c>
      <c r="B2784" s="129">
        <v>46928.0</v>
      </c>
      <c r="C2784" s="128">
        <v>2028.0</v>
      </c>
      <c r="D2784" s="128">
        <v>8.0</v>
      </c>
      <c r="E2784" s="128">
        <v>2.0</v>
      </c>
      <c r="F2784" s="128">
        <v>2028.0</v>
      </c>
      <c r="G2784" s="128">
        <v>8.0</v>
      </c>
      <c r="H2784" s="128">
        <v>14.0</v>
      </c>
      <c r="I2784" s="128" t="s">
        <v>83</v>
      </c>
      <c r="J2784" s="99"/>
      <c r="K2784" s="99"/>
      <c r="L2784" s="141" t="str">
        <f>IF(J2784-K2784=0,,IFERROR(K2784-J2784-휴게시간-VLOOKUP(A2784,지정휴게시간,2,FALSE),K2784-J2784-휴게시간))</f>
        <v/>
      </c>
      <c r="M2784" s="142" t="str">
        <f>IFERROR(VLOOKUP(Text(A2784,"m월 d일"),양력휴일,2,FALSE),IFERROR(VLOOKUP(Text(B2784,"m월 d일"),음력휴일,2,FALSE),IFERROR(VLOOKUP(A2784,양력지정휴일,2,FALSE), IFERROR(VLOOKUP(B2784,음력지정휴일,2,FALSE), ""))))</f>
        <v/>
      </c>
      <c r="N2784" s="128"/>
      <c r="O2784" s="128" t="str">
        <f>IFERROR(VLOOKUP(N2784,연차지정일수,2,FALSE),"")</f>
        <v/>
      </c>
      <c r="P2784" s="143"/>
      <c r="Q2784" s="2"/>
    </row>
    <row r="2785">
      <c r="A2785" s="129">
        <v>46980.0</v>
      </c>
      <c r="B2785" s="129">
        <v>46929.0</v>
      </c>
      <c r="C2785" s="128">
        <v>2028.0</v>
      </c>
      <c r="D2785" s="128">
        <v>8.0</v>
      </c>
      <c r="E2785" s="128">
        <v>2.0</v>
      </c>
      <c r="F2785" s="128">
        <v>2028.0</v>
      </c>
      <c r="G2785" s="128">
        <v>8.0</v>
      </c>
      <c r="H2785" s="128">
        <v>15.0</v>
      </c>
      <c r="I2785" s="128" t="s">
        <v>160</v>
      </c>
      <c r="J2785" s="99"/>
      <c r="K2785" s="99"/>
      <c r="L2785" s="141" t="str">
        <f>IF(J2785-K2785=0,,IFERROR(K2785-J2785-휴게시간-VLOOKUP(A2785,지정휴게시간,2,FALSE),K2785-J2785-휴게시간))</f>
        <v/>
      </c>
      <c r="M2785" s="142" t="str">
        <f>IFERROR(VLOOKUP(Text(A2785,"m월 d일"),양력휴일,2,FALSE),IFERROR(VLOOKUP(Text(B2785,"m월 d일"),음력휴일,2,FALSE),IFERROR(VLOOKUP(A2785,양력지정휴일,2,FALSE), IFERROR(VLOOKUP(B2785,음력지정휴일,2,FALSE), ""))))</f>
        <v>광복절</v>
      </c>
      <c r="N2785" s="128"/>
      <c r="O2785" s="128" t="str">
        <f>IFERROR(VLOOKUP(N2785,연차지정일수,2,FALSE),"")</f>
        <v/>
      </c>
      <c r="P2785" s="143"/>
      <c r="Q2785" s="2"/>
    </row>
    <row r="2786">
      <c r="A2786" s="129">
        <v>46981.0</v>
      </c>
      <c r="B2786" s="129">
        <v>46930.0</v>
      </c>
      <c r="C2786" s="128">
        <v>2028.0</v>
      </c>
      <c r="D2786" s="128">
        <v>8.0</v>
      </c>
      <c r="E2786" s="128">
        <v>2.0</v>
      </c>
      <c r="F2786" s="128">
        <v>2028.0</v>
      </c>
      <c r="G2786" s="128">
        <v>8.0</v>
      </c>
      <c r="H2786" s="128">
        <v>16.0</v>
      </c>
      <c r="I2786" s="128" t="s">
        <v>161</v>
      </c>
      <c r="J2786" s="99"/>
      <c r="K2786" s="99"/>
      <c r="L2786" s="141" t="str">
        <f>IF(J2786-K2786=0,,IFERROR(K2786-J2786-휴게시간-VLOOKUP(A2786,지정휴게시간,2,FALSE),K2786-J2786-휴게시간))</f>
        <v/>
      </c>
      <c r="M2786" s="142" t="str">
        <f>IFERROR(VLOOKUP(Text(A2786,"m월 d일"),양력휴일,2,FALSE),IFERROR(VLOOKUP(Text(B2786,"m월 d일"),음력휴일,2,FALSE),IFERROR(VLOOKUP(A2786,양력지정휴일,2,FALSE), IFERROR(VLOOKUP(B2786,음력지정휴일,2,FALSE), ""))))</f>
        <v/>
      </c>
      <c r="N2786" s="128"/>
      <c r="O2786" s="128" t="str">
        <f>IFERROR(VLOOKUP(N2786,연차지정일수,2,FALSE),"")</f>
        <v/>
      </c>
      <c r="P2786" s="143"/>
      <c r="Q2786" s="2"/>
    </row>
    <row r="2787">
      <c r="A2787" s="129">
        <v>46982.0</v>
      </c>
      <c r="B2787" s="129">
        <v>46931.0</v>
      </c>
      <c r="C2787" s="128">
        <v>2028.0</v>
      </c>
      <c r="D2787" s="128">
        <v>8.0</v>
      </c>
      <c r="E2787" s="128">
        <v>2.0</v>
      </c>
      <c r="F2787" s="128">
        <v>2028.0</v>
      </c>
      <c r="G2787" s="128">
        <v>8.0</v>
      </c>
      <c r="H2787" s="128">
        <v>17.0</v>
      </c>
      <c r="I2787" s="128" t="s">
        <v>162</v>
      </c>
      <c r="J2787" s="99"/>
      <c r="K2787" s="99"/>
      <c r="L2787" s="141" t="str">
        <f>IF(J2787-K2787=0,,IFERROR(K2787-J2787-휴게시간-VLOOKUP(A2787,지정휴게시간,2,FALSE),K2787-J2787-휴게시간))</f>
        <v/>
      </c>
      <c r="M2787" s="142" t="str">
        <f>IFERROR(VLOOKUP(Text(A2787,"m월 d일"),양력휴일,2,FALSE),IFERROR(VLOOKUP(Text(B2787,"m월 d일"),음력휴일,2,FALSE),IFERROR(VLOOKUP(A2787,양력지정휴일,2,FALSE), IFERROR(VLOOKUP(B2787,음력지정휴일,2,FALSE), ""))))</f>
        <v/>
      </c>
      <c r="N2787" s="128"/>
      <c r="O2787" s="128" t="str">
        <f>IFERROR(VLOOKUP(N2787,연차지정일수,2,FALSE),"")</f>
        <v/>
      </c>
      <c r="P2787" s="143"/>
      <c r="Q2787" s="2"/>
    </row>
    <row r="2788">
      <c r="A2788" s="129">
        <v>46983.0</v>
      </c>
      <c r="B2788" s="129">
        <v>46932.0</v>
      </c>
      <c r="C2788" s="128">
        <v>2028.0</v>
      </c>
      <c r="D2788" s="128">
        <v>8.0</v>
      </c>
      <c r="E2788" s="128">
        <v>2.0</v>
      </c>
      <c r="F2788" s="128">
        <v>2028.0</v>
      </c>
      <c r="G2788" s="128">
        <v>8.0</v>
      </c>
      <c r="H2788" s="128">
        <v>18.0</v>
      </c>
      <c r="I2788" s="128" t="s">
        <v>158</v>
      </c>
      <c r="J2788" s="99"/>
      <c r="K2788" s="99"/>
      <c r="L2788" s="141" t="str">
        <f>IF(J2788-K2788=0,,IFERROR(K2788-J2788-휴게시간-VLOOKUP(A2788,지정휴게시간,2,FALSE),K2788-J2788-휴게시간))</f>
        <v/>
      </c>
      <c r="M2788" s="142" t="str">
        <f>IFERROR(VLOOKUP(Text(A2788,"m월 d일"),양력휴일,2,FALSE),IFERROR(VLOOKUP(Text(B2788,"m월 d일"),음력휴일,2,FALSE),IFERROR(VLOOKUP(A2788,양력지정휴일,2,FALSE), IFERROR(VLOOKUP(B2788,음력지정휴일,2,FALSE), ""))))</f>
        <v/>
      </c>
      <c r="N2788" s="128"/>
      <c r="O2788" s="128" t="str">
        <f>IFERROR(VLOOKUP(N2788,연차지정일수,2,FALSE),"")</f>
        <v/>
      </c>
      <c r="P2788" s="143"/>
      <c r="Q2788" s="2"/>
    </row>
    <row r="2789">
      <c r="A2789" s="129">
        <v>46984.0</v>
      </c>
      <c r="B2789" s="129">
        <v>46933.0</v>
      </c>
      <c r="C2789" s="128">
        <v>2028.0</v>
      </c>
      <c r="D2789" s="128">
        <v>8.0</v>
      </c>
      <c r="E2789" s="128">
        <v>2.0</v>
      </c>
      <c r="F2789" s="128">
        <v>2028.0</v>
      </c>
      <c r="G2789" s="128">
        <v>8.0</v>
      </c>
      <c r="H2789" s="128">
        <v>19.0</v>
      </c>
      <c r="I2789" s="128" t="s">
        <v>159</v>
      </c>
      <c r="J2789" s="99"/>
      <c r="K2789" s="99"/>
      <c r="L2789" s="141" t="str">
        <f>IF(J2789-K2789=0,,IFERROR(K2789-J2789-휴게시간-VLOOKUP(A2789,지정휴게시간,2,FALSE),K2789-J2789-휴게시간))</f>
        <v/>
      </c>
      <c r="M2789" s="142" t="str">
        <f>IFERROR(VLOOKUP(Text(A2789,"m월 d일"),양력휴일,2,FALSE),IFERROR(VLOOKUP(Text(B2789,"m월 d일"),음력휴일,2,FALSE),IFERROR(VLOOKUP(A2789,양력지정휴일,2,FALSE), IFERROR(VLOOKUP(B2789,음력지정휴일,2,FALSE), ""))))</f>
        <v/>
      </c>
      <c r="N2789" s="128"/>
      <c r="O2789" s="128" t="str">
        <f>IFERROR(VLOOKUP(N2789,연차지정일수,2,FALSE),"")</f>
        <v/>
      </c>
      <c r="P2789" s="143"/>
      <c r="Q2789" s="2"/>
    </row>
    <row r="2790">
      <c r="A2790" s="129">
        <v>46985.0</v>
      </c>
      <c r="B2790" s="129">
        <v>46935.0</v>
      </c>
      <c r="C2790" s="128">
        <v>2028.0</v>
      </c>
      <c r="D2790" s="128">
        <v>8.0</v>
      </c>
      <c r="E2790" s="128">
        <v>2.0</v>
      </c>
      <c r="F2790" s="128">
        <v>2028.0</v>
      </c>
      <c r="G2790" s="128">
        <v>8.0</v>
      </c>
      <c r="H2790" s="128">
        <v>20.0</v>
      </c>
      <c r="I2790" s="128" t="s">
        <v>156</v>
      </c>
      <c r="J2790" s="99"/>
      <c r="K2790" s="99"/>
      <c r="L2790" s="141" t="str">
        <f>IF(J2790-K2790=0,,IFERROR(K2790-J2790-휴게시간-VLOOKUP(A2790,지정휴게시간,2,FALSE),K2790-J2790-휴게시간))</f>
        <v/>
      </c>
      <c r="M2790" s="142" t="str">
        <f>IFERROR(VLOOKUP(Text(A2790,"m월 d일"),양력휴일,2,FALSE),IFERROR(VLOOKUP(Text(B2790,"m월 d일"),음력휴일,2,FALSE),IFERROR(VLOOKUP(A2790,양력지정휴일,2,FALSE), IFERROR(VLOOKUP(B2790,음력지정휴일,2,FALSE), ""))))</f>
        <v/>
      </c>
      <c r="N2790" s="128"/>
      <c r="O2790" s="128" t="str">
        <f>IFERROR(VLOOKUP(N2790,연차지정일수,2,FALSE),"")</f>
        <v/>
      </c>
      <c r="P2790" s="143"/>
      <c r="Q2790" s="2"/>
    </row>
    <row r="2791">
      <c r="A2791" s="129">
        <v>46986.0</v>
      </c>
      <c r="B2791" s="129">
        <v>46936.0</v>
      </c>
      <c r="C2791" s="128">
        <v>2028.0</v>
      </c>
      <c r="D2791" s="128">
        <v>8.0</v>
      </c>
      <c r="E2791" s="128">
        <v>3.0</v>
      </c>
      <c r="F2791" s="128">
        <v>2028.0</v>
      </c>
      <c r="G2791" s="128">
        <v>8.0</v>
      </c>
      <c r="H2791" s="128">
        <v>21.0</v>
      </c>
      <c r="I2791" s="128" t="s">
        <v>83</v>
      </c>
      <c r="J2791" s="99"/>
      <c r="K2791" s="99"/>
      <c r="L2791" s="141" t="str">
        <f>IF(J2791-K2791=0,,IFERROR(K2791-J2791-휴게시간-VLOOKUP(A2791,지정휴게시간,2,FALSE),K2791-J2791-휴게시간))</f>
        <v/>
      </c>
      <c r="M2791" s="142" t="str">
        <f>IFERROR(VLOOKUP(Text(A2791,"m월 d일"),양력휴일,2,FALSE),IFERROR(VLOOKUP(Text(B2791,"m월 d일"),음력휴일,2,FALSE),IFERROR(VLOOKUP(A2791,양력지정휴일,2,FALSE), IFERROR(VLOOKUP(B2791,음력지정휴일,2,FALSE), ""))))</f>
        <v/>
      </c>
      <c r="N2791" s="128"/>
      <c r="O2791" s="128" t="str">
        <f>IFERROR(VLOOKUP(N2791,연차지정일수,2,FALSE),"")</f>
        <v/>
      </c>
      <c r="P2791" s="143"/>
      <c r="Q2791" s="2"/>
    </row>
    <row r="2792">
      <c r="A2792" s="129">
        <v>46987.0</v>
      </c>
      <c r="B2792" s="129">
        <v>46937.0</v>
      </c>
      <c r="C2792" s="128">
        <v>2028.0</v>
      </c>
      <c r="D2792" s="128">
        <v>8.0</v>
      </c>
      <c r="E2792" s="128">
        <v>3.0</v>
      </c>
      <c r="F2792" s="128">
        <v>2028.0</v>
      </c>
      <c r="G2792" s="128">
        <v>8.0</v>
      </c>
      <c r="H2792" s="128">
        <v>22.0</v>
      </c>
      <c r="I2792" s="128" t="s">
        <v>160</v>
      </c>
      <c r="J2792" s="99"/>
      <c r="K2792" s="99"/>
      <c r="L2792" s="141" t="str">
        <f>IF(J2792-K2792=0,,IFERROR(K2792-J2792-휴게시간-VLOOKUP(A2792,지정휴게시간,2,FALSE),K2792-J2792-휴게시간))</f>
        <v/>
      </c>
      <c r="M2792" s="142" t="str">
        <f>IFERROR(VLOOKUP(Text(A2792,"m월 d일"),양력휴일,2,FALSE),IFERROR(VLOOKUP(Text(B2792,"m월 d일"),음력휴일,2,FALSE),IFERROR(VLOOKUP(A2792,양력지정휴일,2,FALSE), IFERROR(VLOOKUP(B2792,음력지정휴일,2,FALSE), ""))))</f>
        <v/>
      </c>
      <c r="N2792" s="128"/>
      <c r="O2792" s="128" t="str">
        <f>IFERROR(VLOOKUP(N2792,연차지정일수,2,FALSE),"")</f>
        <v/>
      </c>
      <c r="P2792" s="143"/>
      <c r="Q2792" s="2"/>
    </row>
    <row r="2793">
      <c r="A2793" s="129">
        <v>46988.0</v>
      </c>
      <c r="B2793" s="129">
        <v>46938.0</v>
      </c>
      <c r="C2793" s="128">
        <v>2028.0</v>
      </c>
      <c r="D2793" s="128">
        <v>8.0</v>
      </c>
      <c r="E2793" s="128">
        <v>3.0</v>
      </c>
      <c r="F2793" s="128">
        <v>2028.0</v>
      </c>
      <c r="G2793" s="128">
        <v>8.0</v>
      </c>
      <c r="H2793" s="128">
        <v>23.0</v>
      </c>
      <c r="I2793" s="128" t="s">
        <v>161</v>
      </c>
      <c r="J2793" s="99"/>
      <c r="K2793" s="99"/>
      <c r="L2793" s="141" t="str">
        <f>IF(J2793-K2793=0,,IFERROR(K2793-J2793-휴게시간-VLOOKUP(A2793,지정휴게시간,2,FALSE),K2793-J2793-휴게시간))</f>
        <v/>
      </c>
      <c r="M2793" s="142" t="str">
        <f>IFERROR(VLOOKUP(Text(A2793,"m월 d일"),양력휴일,2,FALSE),IFERROR(VLOOKUP(Text(B2793,"m월 d일"),음력휴일,2,FALSE),IFERROR(VLOOKUP(A2793,양력지정휴일,2,FALSE), IFERROR(VLOOKUP(B2793,음력지정휴일,2,FALSE), ""))))</f>
        <v/>
      </c>
      <c r="N2793" s="128"/>
      <c r="O2793" s="128" t="str">
        <f>IFERROR(VLOOKUP(N2793,연차지정일수,2,FALSE),"")</f>
        <v/>
      </c>
      <c r="P2793" s="143"/>
      <c r="Q2793" s="2"/>
    </row>
    <row r="2794">
      <c r="A2794" s="129">
        <v>46989.0</v>
      </c>
      <c r="B2794" s="129">
        <v>46939.0</v>
      </c>
      <c r="C2794" s="128">
        <v>2028.0</v>
      </c>
      <c r="D2794" s="128">
        <v>8.0</v>
      </c>
      <c r="E2794" s="128">
        <v>3.0</v>
      </c>
      <c r="F2794" s="128">
        <v>2028.0</v>
      </c>
      <c r="G2794" s="128">
        <v>8.0</v>
      </c>
      <c r="H2794" s="128">
        <v>24.0</v>
      </c>
      <c r="I2794" s="128" t="s">
        <v>162</v>
      </c>
      <c r="J2794" s="99"/>
      <c r="K2794" s="99"/>
      <c r="L2794" s="141" t="str">
        <f>IF(J2794-K2794=0,,IFERROR(K2794-J2794-휴게시간-VLOOKUP(A2794,지정휴게시간,2,FALSE),K2794-J2794-휴게시간))</f>
        <v/>
      </c>
      <c r="M2794" s="142" t="str">
        <f>IFERROR(VLOOKUP(Text(A2794,"m월 d일"),양력휴일,2,FALSE),IFERROR(VLOOKUP(Text(B2794,"m월 d일"),음력휴일,2,FALSE),IFERROR(VLOOKUP(A2794,양력지정휴일,2,FALSE), IFERROR(VLOOKUP(B2794,음력지정휴일,2,FALSE), ""))))</f>
        <v/>
      </c>
      <c r="N2794" s="128"/>
      <c r="O2794" s="128" t="str">
        <f>IFERROR(VLOOKUP(N2794,연차지정일수,2,FALSE),"")</f>
        <v/>
      </c>
      <c r="P2794" s="143"/>
      <c r="Q2794" s="2"/>
    </row>
    <row r="2795">
      <c r="A2795" s="129">
        <v>46990.0</v>
      </c>
      <c r="B2795" s="129">
        <v>46940.0</v>
      </c>
      <c r="C2795" s="128">
        <v>2028.0</v>
      </c>
      <c r="D2795" s="128">
        <v>8.0</v>
      </c>
      <c r="E2795" s="128">
        <v>3.0</v>
      </c>
      <c r="F2795" s="128">
        <v>2028.0</v>
      </c>
      <c r="G2795" s="128">
        <v>8.0</v>
      </c>
      <c r="H2795" s="128">
        <v>25.0</v>
      </c>
      <c r="I2795" s="128" t="s">
        <v>158</v>
      </c>
      <c r="J2795" s="99"/>
      <c r="K2795" s="99"/>
      <c r="L2795" s="141" t="str">
        <f>IF(J2795-K2795=0,,IFERROR(K2795-J2795-휴게시간-VLOOKUP(A2795,지정휴게시간,2,FALSE),K2795-J2795-휴게시간))</f>
        <v/>
      </c>
      <c r="M2795" s="142" t="str">
        <f>IFERROR(VLOOKUP(Text(A2795,"m월 d일"),양력휴일,2,FALSE),IFERROR(VLOOKUP(Text(B2795,"m월 d일"),음력휴일,2,FALSE),IFERROR(VLOOKUP(A2795,양력지정휴일,2,FALSE), IFERROR(VLOOKUP(B2795,음력지정휴일,2,FALSE), ""))))</f>
        <v/>
      </c>
      <c r="N2795" s="128"/>
      <c r="O2795" s="128" t="str">
        <f>IFERROR(VLOOKUP(N2795,연차지정일수,2,FALSE),"")</f>
        <v/>
      </c>
      <c r="P2795" s="143"/>
      <c r="Q2795" s="2"/>
    </row>
    <row r="2796">
      <c r="A2796" s="129">
        <v>46991.0</v>
      </c>
      <c r="B2796" s="129">
        <v>46941.0</v>
      </c>
      <c r="C2796" s="128">
        <v>2028.0</v>
      </c>
      <c r="D2796" s="128">
        <v>8.0</v>
      </c>
      <c r="E2796" s="128">
        <v>3.0</v>
      </c>
      <c r="F2796" s="128">
        <v>2028.0</v>
      </c>
      <c r="G2796" s="128">
        <v>8.0</v>
      </c>
      <c r="H2796" s="128">
        <v>26.0</v>
      </c>
      <c r="I2796" s="128" t="s">
        <v>159</v>
      </c>
      <c r="J2796" s="99"/>
      <c r="K2796" s="99"/>
      <c r="L2796" s="141" t="str">
        <f>IF(J2796-K2796=0,,IFERROR(K2796-J2796-휴게시간-VLOOKUP(A2796,지정휴게시간,2,FALSE),K2796-J2796-휴게시간))</f>
        <v/>
      </c>
      <c r="M2796" s="142" t="str">
        <f>IFERROR(VLOOKUP(Text(A2796,"m월 d일"),양력휴일,2,FALSE),IFERROR(VLOOKUP(Text(B2796,"m월 d일"),음력휴일,2,FALSE),IFERROR(VLOOKUP(A2796,양력지정휴일,2,FALSE), IFERROR(VLOOKUP(B2796,음력지정휴일,2,FALSE), ""))))</f>
        <v/>
      </c>
      <c r="N2796" s="128"/>
      <c r="O2796" s="128" t="str">
        <f>IFERROR(VLOOKUP(N2796,연차지정일수,2,FALSE),"")</f>
        <v/>
      </c>
      <c r="P2796" s="143"/>
      <c r="Q2796" s="2"/>
    </row>
    <row r="2797">
      <c r="A2797" s="129">
        <v>46992.0</v>
      </c>
      <c r="B2797" s="129">
        <v>46942.0</v>
      </c>
      <c r="C2797" s="128">
        <v>2028.0</v>
      </c>
      <c r="D2797" s="128">
        <v>8.0</v>
      </c>
      <c r="E2797" s="128">
        <v>3.0</v>
      </c>
      <c r="F2797" s="128">
        <v>2028.0</v>
      </c>
      <c r="G2797" s="128">
        <v>8.0</v>
      </c>
      <c r="H2797" s="128">
        <v>27.0</v>
      </c>
      <c r="I2797" s="128" t="s">
        <v>156</v>
      </c>
      <c r="J2797" s="99"/>
      <c r="K2797" s="99"/>
      <c r="L2797" s="141" t="str">
        <f>IF(J2797-K2797=0,,IFERROR(K2797-J2797-휴게시간-VLOOKUP(A2797,지정휴게시간,2,FALSE),K2797-J2797-휴게시간))</f>
        <v/>
      </c>
      <c r="M2797" s="142" t="str">
        <f>IFERROR(VLOOKUP(Text(A2797,"m월 d일"),양력휴일,2,FALSE),IFERROR(VLOOKUP(Text(B2797,"m월 d일"),음력휴일,2,FALSE),IFERROR(VLOOKUP(A2797,양력지정휴일,2,FALSE), IFERROR(VLOOKUP(B2797,음력지정휴일,2,FALSE), ""))))</f>
        <v/>
      </c>
      <c r="N2797" s="128"/>
      <c r="O2797" s="128" t="str">
        <f>IFERROR(VLOOKUP(N2797,연차지정일수,2,FALSE),"")</f>
        <v/>
      </c>
      <c r="P2797" s="143"/>
      <c r="Q2797" s="2"/>
    </row>
    <row r="2798">
      <c r="A2798" s="129">
        <v>46993.0</v>
      </c>
      <c r="B2798" s="129">
        <v>46943.0</v>
      </c>
      <c r="C2798" s="128">
        <v>2028.0</v>
      </c>
      <c r="D2798" s="128">
        <v>8.0</v>
      </c>
      <c r="E2798" s="128">
        <v>4.0</v>
      </c>
      <c r="F2798" s="128">
        <v>2028.0</v>
      </c>
      <c r="G2798" s="128">
        <v>8.0</v>
      </c>
      <c r="H2798" s="128">
        <v>28.0</v>
      </c>
      <c r="I2798" s="128" t="s">
        <v>83</v>
      </c>
      <c r="J2798" s="99"/>
      <c r="K2798" s="99"/>
      <c r="L2798" s="141" t="str">
        <f>IF(J2798-K2798=0,,IFERROR(K2798-J2798-휴게시간-VLOOKUP(A2798,지정휴게시간,2,FALSE),K2798-J2798-휴게시간))</f>
        <v/>
      </c>
      <c r="M2798" s="142" t="str">
        <f>IFERROR(VLOOKUP(Text(A2798,"m월 d일"),양력휴일,2,FALSE),IFERROR(VLOOKUP(Text(B2798,"m월 d일"),음력휴일,2,FALSE),IFERROR(VLOOKUP(A2798,양력지정휴일,2,FALSE), IFERROR(VLOOKUP(B2798,음력지정휴일,2,FALSE), ""))))</f>
        <v/>
      </c>
      <c r="N2798" s="128"/>
      <c r="O2798" s="128" t="str">
        <f>IFERROR(VLOOKUP(N2798,연차지정일수,2,FALSE),"")</f>
        <v/>
      </c>
      <c r="P2798" s="143"/>
      <c r="Q2798" s="2"/>
    </row>
    <row r="2799">
      <c r="A2799" s="129">
        <v>46994.0</v>
      </c>
      <c r="B2799" s="129">
        <v>46944.0</v>
      </c>
      <c r="C2799" s="128">
        <v>2028.0</v>
      </c>
      <c r="D2799" s="128">
        <v>8.0</v>
      </c>
      <c r="E2799" s="128">
        <v>4.0</v>
      </c>
      <c r="F2799" s="128">
        <v>2028.0</v>
      </c>
      <c r="G2799" s="128">
        <v>8.0</v>
      </c>
      <c r="H2799" s="128">
        <v>29.0</v>
      </c>
      <c r="I2799" s="128" t="s">
        <v>160</v>
      </c>
      <c r="J2799" s="99"/>
      <c r="K2799" s="99"/>
      <c r="L2799" s="141" t="str">
        <f>IF(J2799-K2799=0,,IFERROR(K2799-J2799-휴게시간-VLOOKUP(A2799,지정휴게시간,2,FALSE),K2799-J2799-휴게시간))</f>
        <v/>
      </c>
      <c r="M2799" s="142" t="str">
        <f>IFERROR(VLOOKUP(Text(A2799,"m월 d일"),양력휴일,2,FALSE),IFERROR(VLOOKUP(Text(B2799,"m월 d일"),음력휴일,2,FALSE),IFERROR(VLOOKUP(A2799,양력지정휴일,2,FALSE), IFERROR(VLOOKUP(B2799,음력지정휴일,2,FALSE), ""))))</f>
        <v/>
      </c>
      <c r="N2799" s="128"/>
      <c r="O2799" s="128" t="str">
        <f>IFERROR(VLOOKUP(N2799,연차지정일수,2,FALSE),"")</f>
        <v/>
      </c>
      <c r="P2799" s="143"/>
      <c r="Q2799" s="2"/>
    </row>
    <row r="2800">
      <c r="A2800" s="129">
        <v>46995.0</v>
      </c>
      <c r="B2800" s="129">
        <v>46945.0</v>
      </c>
      <c r="C2800" s="128">
        <v>2028.0</v>
      </c>
      <c r="D2800" s="128">
        <v>8.0</v>
      </c>
      <c r="E2800" s="128">
        <v>4.0</v>
      </c>
      <c r="F2800" s="128">
        <v>2028.0</v>
      </c>
      <c r="G2800" s="128">
        <v>8.0</v>
      </c>
      <c r="H2800" s="128">
        <v>30.0</v>
      </c>
      <c r="I2800" s="128" t="s">
        <v>161</v>
      </c>
      <c r="J2800" s="99"/>
      <c r="K2800" s="99"/>
      <c r="L2800" s="141" t="str">
        <f>IF(J2800-K2800=0,,IFERROR(K2800-J2800-휴게시간-VLOOKUP(A2800,지정휴게시간,2,FALSE),K2800-J2800-휴게시간))</f>
        <v/>
      </c>
      <c r="M2800" s="142" t="str">
        <f>IFERROR(VLOOKUP(Text(A2800,"m월 d일"),양력휴일,2,FALSE),IFERROR(VLOOKUP(Text(B2800,"m월 d일"),음력휴일,2,FALSE),IFERROR(VLOOKUP(A2800,양력지정휴일,2,FALSE), IFERROR(VLOOKUP(B2800,음력지정휴일,2,FALSE), ""))))</f>
        <v/>
      </c>
      <c r="N2800" s="128"/>
      <c r="O2800" s="128" t="str">
        <f>IFERROR(VLOOKUP(N2800,연차지정일수,2,FALSE),"")</f>
        <v/>
      </c>
      <c r="P2800" s="143"/>
      <c r="Q2800" s="2"/>
    </row>
    <row r="2801">
      <c r="A2801" s="129">
        <v>46996.0</v>
      </c>
      <c r="B2801" s="129">
        <v>46946.0</v>
      </c>
      <c r="C2801" s="128">
        <v>2028.0</v>
      </c>
      <c r="D2801" s="128">
        <v>8.0</v>
      </c>
      <c r="E2801" s="128">
        <v>4.0</v>
      </c>
      <c r="F2801" s="128">
        <v>2028.0</v>
      </c>
      <c r="G2801" s="128">
        <v>8.0</v>
      </c>
      <c r="H2801" s="128">
        <v>31.0</v>
      </c>
      <c r="I2801" s="128" t="s">
        <v>162</v>
      </c>
      <c r="J2801" s="99"/>
      <c r="K2801" s="99"/>
      <c r="L2801" s="141" t="str">
        <f>IF(J2801-K2801=0,,IFERROR(K2801-J2801-휴게시간-VLOOKUP(A2801,지정휴게시간,2,FALSE),K2801-J2801-휴게시간))</f>
        <v/>
      </c>
      <c r="M2801" s="142" t="str">
        <f>IFERROR(VLOOKUP(Text(A2801,"m월 d일"),양력휴일,2,FALSE),IFERROR(VLOOKUP(Text(B2801,"m월 d일"),음력휴일,2,FALSE),IFERROR(VLOOKUP(A2801,양력지정휴일,2,FALSE), IFERROR(VLOOKUP(B2801,음력지정휴일,2,FALSE), ""))))</f>
        <v/>
      </c>
      <c r="N2801" s="128"/>
      <c r="O2801" s="128" t="str">
        <f>IFERROR(VLOOKUP(N2801,연차지정일수,2,FALSE),"")</f>
        <v/>
      </c>
      <c r="P2801" s="143"/>
      <c r="Q2801" s="2"/>
    </row>
    <row r="2802">
      <c r="A2802" s="129">
        <v>46997.0</v>
      </c>
      <c r="B2802" s="129">
        <v>46947.0</v>
      </c>
      <c r="C2802" s="128">
        <v>2028.0</v>
      </c>
      <c r="D2802" s="128">
        <v>8.0</v>
      </c>
      <c r="E2802" s="128">
        <v>4.0</v>
      </c>
      <c r="F2802" s="128">
        <v>2028.0</v>
      </c>
      <c r="G2802" s="128">
        <v>9.0</v>
      </c>
      <c r="H2802" s="128">
        <v>1.0</v>
      </c>
      <c r="I2802" s="128" t="s">
        <v>158</v>
      </c>
      <c r="J2802" s="99"/>
      <c r="K2802" s="99"/>
      <c r="L2802" s="141" t="str">
        <f>IF(J2802-K2802=0,,IFERROR(K2802-J2802-휴게시간-VLOOKUP(A2802,지정휴게시간,2,FALSE),K2802-J2802-휴게시간))</f>
        <v/>
      </c>
      <c r="M2802" s="142" t="str">
        <f>IFERROR(VLOOKUP(Text(A2802,"m월 d일"),양력휴일,2,FALSE),IFERROR(VLOOKUP(Text(B2802,"m월 d일"),음력휴일,2,FALSE),IFERROR(VLOOKUP(A2802,양력지정휴일,2,FALSE), IFERROR(VLOOKUP(B2802,음력지정휴일,2,FALSE), ""))))</f>
        <v/>
      </c>
      <c r="N2802" s="128"/>
      <c r="O2802" s="128" t="str">
        <f>IFERROR(VLOOKUP(N2802,연차지정일수,2,FALSE),"")</f>
        <v/>
      </c>
      <c r="P2802" s="143"/>
      <c r="Q2802" s="2"/>
    </row>
    <row r="2803">
      <c r="A2803" s="129">
        <v>46998.0</v>
      </c>
      <c r="B2803" s="129">
        <v>46948.0</v>
      </c>
      <c r="C2803" s="128">
        <v>2028.0</v>
      </c>
      <c r="D2803" s="128">
        <v>8.0</v>
      </c>
      <c r="E2803" s="128">
        <v>4.0</v>
      </c>
      <c r="F2803" s="128">
        <v>2028.0</v>
      </c>
      <c r="G2803" s="128">
        <v>9.0</v>
      </c>
      <c r="H2803" s="128">
        <v>2.0</v>
      </c>
      <c r="I2803" s="128" t="s">
        <v>159</v>
      </c>
      <c r="J2803" s="99"/>
      <c r="K2803" s="99"/>
      <c r="L2803" s="141" t="str">
        <f>IF(J2803-K2803=0,,IFERROR(K2803-J2803-휴게시간-VLOOKUP(A2803,지정휴게시간,2,FALSE),K2803-J2803-휴게시간))</f>
        <v/>
      </c>
      <c r="M2803" s="142" t="str">
        <f>IFERROR(VLOOKUP(Text(A2803,"m월 d일"),양력휴일,2,FALSE),IFERROR(VLOOKUP(Text(B2803,"m월 d일"),음력휴일,2,FALSE),IFERROR(VLOOKUP(A2803,양력지정휴일,2,FALSE), IFERROR(VLOOKUP(B2803,음력지정휴일,2,FALSE), ""))))</f>
        <v/>
      </c>
      <c r="N2803" s="128"/>
      <c r="O2803" s="128" t="str">
        <f>IFERROR(VLOOKUP(N2803,연차지정일수,2,FALSE),"")</f>
        <v/>
      </c>
      <c r="P2803" s="143"/>
      <c r="Q2803" s="2"/>
    </row>
    <row r="2804">
      <c r="A2804" s="129">
        <v>46999.0</v>
      </c>
      <c r="B2804" s="129">
        <v>46949.0</v>
      </c>
      <c r="C2804" s="128">
        <v>2028.0</v>
      </c>
      <c r="D2804" s="128">
        <v>8.0</v>
      </c>
      <c r="E2804" s="128">
        <v>4.0</v>
      </c>
      <c r="F2804" s="128">
        <v>2028.0</v>
      </c>
      <c r="G2804" s="128">
        <v>9.0</v>
      </c>
      <c r="H2804" s="128">
        <v>3.0</v>
      </c>
      <c r="I2804" s="128" t="s">
        <v>156</v>
      </c>
      <c r="J2804" s="99"/>
      <c r="K2804" s="99"/>
      <c r="L2804" s="141" t="str">
        <f>IF(J2804-K2804=0,,IFERROR(K2804-J2804-휴게시간-VLOOKUP(A2804,지정휴게시간,2,FALSE),K2804-J2804-휴게시간))</f>
        <v/>
      </c>
      <c r="M2804" s="142" t="str">
        <f>IFERROR(VLOOKUP(Text(A2804,"m월 d일"),양력휴일,2,FALSE),IFERROR(VLOOKUP(Text(B2804,"m월 d일"),음력휴일,2,FALSE),IFERROR(VLOOKUP(A2804,양력지정휴일,2,FALSE), IFERROR(VLOOKUP(B2804,음력지정휴일,2,FALSE), ""))))</f>
        <v/>
      </c>
      <c r="N2804" s="128"/>
      <c r="O2804" s="128" t="str">
        <f>IFERROR(VLOOKUP(N2804,연차지정일수,2,FALSE),"")</f>
        <v/>
      </c>
      <c r="P2804" s="143"/>
      <c r="Q2804" s="2"/>
    </row>
    <row r="2805">
      <c r="A2805" s="129">
        <v>47000.0</v>
      </c>
      <c r="B2805" s="129">
        <v>46950.0</v>
      </c>
      <c r="C2805" s="128">
        <v>2028.0</v>
      </c>
      <c r="D2805" s="128">
        <v>9.0</v>
      </c>
      <c r="E2805" s="128">
        <v>1.0</v>
      </c>
      <c r="F2805" s="128">
        <v>2028.0</v>
      </c>
      <c r="G2805" s="128">
        <v>9.0</v>
      </c>
      <c r="H2805" s="128">
        <v>4.0</v>
      </c>
      <c r="I2805" s="128" t="s">
        <v>83</v>
      </c>
      <c r="J2805" s="99"/>
      <c r="K2805" s="99"/>
      <c r="L2805" s="141" t="str">
        <f>IF(J2805-K2805=0,,IFERROR(K2805-J2805-휴게시간-VLOOKUP(A2805,지정휴게시간,2,FALSE),K2805-J2805-휴게시간))</f>
        <v/>
      </c>
      <c r="M2805" s="142" t="str">
        <f>IFERROR(VLOOKUP(Text(A2805,"m월 d일"),양력휴일,2,FALSE),IFERROR(VLOOKUP(Text(B2805,"m월 d일"),음력휴일,2,FALSE),IFERROR(VLOOKUP(A2805,양력지정휴일,2,FALSE), IFERROR(VLOOKUP(B2805,음력지정휴일,2,FALSE), ""))))</f>
        <v/>
      </c>
      <c r="N2805" s="128"/>
      <c r="O2805" s="128" t="str">
        <f>IFERROR(VLOOKUP(N2805,연차지정일수,2,FALSE),"")</f>
        <v/>
      </c>
      <c r="P2805" s="143"/>
      <c r="Q2805" s="2"/>
    </row>
    <row r="2806">
      <c r="A2806" s="129">
        <v>47001.0</v>
      </c>
      <c r="B2806" s="129">
        <v>46951.0</v>
      </c>
      <c r="C2806" s="128">
        <v>2028.0</v>
      </c>
      <c r="D2806" s="128">
        <v>9.0</v>
      </c>
      <c r="E2806" s="128">
        <v>1.0</v>
      </c>
      <c r="F2806" s="128">
        <v>2028.0</v>
      </c>
      <c r="G2806" s="128">
        <v>9.0</v>
      </c>
      <c r="H2806" s="128">
        <v>5.0</v>
      </c>
      <c r="I2806" s="128" t="s">
        <v>160</v>
      </c>
      <c r="J2806" s="99"/>
      <c r="K2806" s="99"/>
      <c r="L2806" s="141" t="str">
        <f>IF(J2806-K2806=0,,IFERROR(K2806-J2806-휴게시간-VLOOKUP(A2806,지정휴게시간,2,FALSE),K2806-J2806-휴게시간))</f>
        <v/>
      </c>
      <c r="M2806" s="142" t="str">
        <f>IFERROR(VLOOKUP(Text(A2806,"m월 d일"),양력휴일,2,FALSE),IFERROR(VLOOKUP(Text(B2806,"m월 d일"),음력휴일,2,FALSE),IFERROR(VLOOKUP(A2806,양력지정휴일,2,FALSE), IFERROR(VLOOKUP(B2806,음력지정휴일,2,FALSE), ""))))</f>
        <v/>
      </c>
      <c r="N2806" s="128"/>
      <c r="O2806" s="128" t="str">
        <f>IFERROR(VLOOKUP(N2806,연차지정일수,2,FALSE),"")</f>
        <v/>
      </c>
      <c r="P2806" s="143"/>
      <c r="Q2806" s="2"/>
    </row>
    <row r="2807">
      <c r="A2807" s="129">
        <v>47002.0</v>
      </c>
      <c r="B2807" s="129">
        <v>46952.0</v>
      </c>
      <c r="C2807" s="128">
        <v>2028.0</v>
      </c>
      <c r="D2807" s="128">
        <v>9.0</v>
      </c>
      <c r="E2807" s="128">
        <v>1.0</v>
      </c>
      <c r="F2807" s="128">
        <v>2028.0</v>
      </c>
      <c r="G2807" s="128">
        <v>9.0</v>
      </c>
      <c r="H2807" s="128">
        <v>6.0</v>
      </c>
      <c r="I2807" s="128" t="s">
        <v>161</v>
      </c>
      <c r="J2807" s="99"/>
      <c r="K2807" s="99"/>
      <c r="L2807" s="141" t="str">
        <f>IF(J2807-K2807=0,,IFERROR(K2807-J2807-휴게시간-VLOOKUP(A2807,지정휴게시간,2,FALSE),K2807-J2807-휴게시간))</f>
        <v/>
      </c>
      <c r="M2807" s="142" t="str">
        <f>IFERROR(VLOOKUP(Text(A2807,"m월 d일"),양력휴일,2,FALSE),IFERROR(VLOOKUP(Text(B2807,"m월 d일"),음력휴일,2,FALSE),IFERROR(VLOOKUP(A2807,양력지정휴일,2,FALSE), IFERROR(VLOOKUP(B2807,음력지정휴일,2,FALSE), ""))))</f>
        <v/>
      </c>
      <c r="N2807" s="128"/>
      <c r="O2807" s="128" t="str">
        <f>IFERROR(VLOOKUP(N2807,연차지정일수,2,FALSE),"")</f>
        <v/>
      </c>
      <c r="P2807" s="143"/>
      <c r="Q2807" s="2"/>
    </row>
    <row r="2808">
      <c r="A2808" s="129">
        <v>47003.0</v>
      </c>
      <c r="B2808" s="129">
        <v>46953.0</v>
      </c>
      <c r="C2808" s="128">
        <v>2028.0</v>
      </c>
      <c r="D2808" s="128">
        <v>9.0</v>
      </c>
      <c r="E2808" s="128">
        <v>1.0</v>
      </c>
      <c r="F2808" s="128">
        <v>2028.0</v>
      </c>
      <c r="G2808" s="128">
        <v>9.0</v>
      </c>
      <c r="H2808" s="128">
        <v>7.0</v>
      </c>
      <c r="I2808" s="128" t="s">
        <v>162</v>
      </c>
      <c r="J2808" s="99"/>
      <c r="K2808" s="99"/>
      <c r="L2808" s="141" t="str">
        <f>IF(J2808-K2808=0,,IFERROR(K2808-J2808-휴게시간-VLOOKUP(A2808,지정휴게시간,2,FALSE),K2808-J2808-휴게시간))</f>
        <v/>
      </c>
      <c r="M2808" s="142" t="str">
        <f>IFERROR(VLOOKUP(Text(A2808,"m월 d일"),양력휴일,2,FALSE),IFERROR(VLOOKUP(Text(B2808,"m월 d일"),음력휴일,2,FALSE),IFERROR(VLOOKUP(A2808,양력지정휴일,2,FALSE), IFERROR(VLOOKUP(B2808,음력지정휴일,2,FALSE), ""))))</f>
        <v/>
      </c>
      <c r="N2808" s="128"/>
      <c r="O2808" s="128" t="str">
        <f>IFERROR(VLOOKUP(N2808,연차지정일수,2,FALSE),"")</f>
        <v/>
      </c>
      <c r="P2808" s="143"/>
      <c r="Q2808" s="2"/>
    </row>
    <row r="2809">
      <c r="A2809" s="129">
        <v>47004.0</v>
      </c>
      <c r="B2809" s="129">
        <v>46954.0</v>
      </c>
      <c r="C2809" s="128">
        <v>2028.0</v>
      </c>
      <c r="D2809" s="128">
        <v>9.0</v>
      </c>
      <c r="E2809" s="128">
        <v>1.0</v>
      </c>
      <c r="F2809" s="128">
        <v>2028.0</v>
      </c>
      <c r="G2809" s="128">
        <v>9.0</v>
      </c>
      <c r="H2809" s="128">
        <v>8.0</v>
      </c>
      <c r="I2809" s="128" t="s">
        <v>158</v>
      </c>
      <c r="J2809" s="99"/>
      <c r="K2809" s="99"/>
      <c r="L2809" s="141" t="str">
        <f>IF(J2809-K2809=0,,IFERROR(K2809-J2809-휴게시간-VLOOKUP(A2809,지정휴게시간,2,FALSE),K2809-J2809-휴게시간))</f>
        <v/>
      </c>
      <c r="M2809" s="142" t="str">
        <f>IFERROR(VLOOKUP(Text(A2809,"m월 d일"),양력휴일,2,FALSE),IFERROR(VLOOKUP(Text(B2809,"m월 d일"),음력휴일,2,FALSE),IFERROR(VLOOKUP(A2809,양력지정휴일,2,FALSE), IFERROR(VLOOKUP(B2809,음력지정휴일,2,FALSE), ""))))</f>
        <v/>
      </c>
      <c r="N2809" s="128"/>
      <c r="O2809" s="128" t="str">
        <f>IFERROR(VLOOKUP(N2809,연차지정일수,2,FALSE),"")</f>
        <v/>
      </c>
      <c r="P2809" s="143"/>
      <c r="Q2809" s="2"/>
    </row>
    <row r="2810">
      <c r="A2810" s="129">
        <v>47005.0</v>
      </c>
      <c r="B2810" s="129">
        <v>46955.0</v>
      </c>
      <c r="C2810" s="128">
        <v>2028.0</v>
      </c>
      <c r="D2810" s="128">
        <v>9.0</v>
      </c>
      <c r="E2810" s="128">
        <v>1.0</v>
      </c>
      <c r="F2810" s="128">
        <v>2028.0</v>
      </c>
      <c r="G2810" s="128">
        <v>9.0</v>
      </c>
      <c r="H2810" s="128">
        <v>9.0</v>
      </c>
      <c r="I2810" s="128" t="s">
        <v>159</v>
      </c>
      <c r="J2810" s="99"/>
      <c r="K2810" s="99"/>
      <c r="L2810" s="141" t="str">
        <f>IF(J2810-K2810=0,,IFERROR(K2810-J2810-휴게시간-VLOOKUP(A2810,지정휴게시간,2,FALSE),K2810-J2810-휴게시간))</f>
        <v/>
      </c>
      <c r="M2810" s="142" t="str">
        <f>IFERROR(VLOOKUP(Text(A2810,"m월 d일"),양력휴일,2,FALSE),IFERROR(VLOOKUP(Text(B2810,"m월 d일"),음력휴일,2,FALSE),IFERROR(VLOOKUP(A2810,양력지정휴일,2,FALSE), IFERROR(VLOOKUP(B2810,음력지정휴일,2,FALSE), ""))))</f>
        <v/>
      </c>
      <c r="N2810" s="128"/>
      <c r="O2810" s="128" t="str">
        <f>IFERROR(VLOOKUP(N2810,연차지정일수,2,FALSE),"")</f>
        <v/>
      </c>
      <c r="P2810" s="143"/>
      <c r="Q2810" s="2"/>
    </row>
    <row r="2811">
      <c r="A2811" s="129">
        <v>47006.0</v>
      </c>
      <c r="B2811" s="129">
        <v>46956.0</v>
      </c>
      <c r="C2811" s="128">
        <v>2028.0</v>
      </c>
      <c r="D2811" s="128">
        <v>9.0</v>
      </c>
      <c r="E2811" s="128">
        <v>1.0</v>
      </c>
      <c r="F2811" s="128">
        <v>2028.0</v>
      </c>
      <c r="G2811" s="128">
        <v>9.0</v>
      </c>
      <c r="H2811" s="128">
        <v>10.0</v>
      </c>
      <c r="I2811" s="128" t="s">
        <v>156</v>
      </c>
      <c r="J2811" s="99"/>
      <c r="K2811" s="99"/>
      <c r="L2811" s="141" t="str">
        <f>IF(J2811-K2811=0,,IFERROR(K2811-J2811-휴게시간-VLOOKUP(A2811,지정휴게시간,2,FALSE),K2811-J2811-휴게시간))</f>
        <v/>
      </c>
      <c r="M2811" s="142" t="str">
        <f>IFERROR(VLOOKUP(Text(A2811,"m월 d일"),양력휴일,2,FALSE),IFERROR(VLOOKUP(Text(B2811,"m월 d일"),음력휴일,2,FALSE),IFERROR(VLOOKUP(A2811,양력지정휴일,2,FALSE), IFERROR(VLOOKUP(B2811,음력지정휴일,2,FALSE), ""))))</f>
        <v/>
      </c>
      <c r="N2811" s="128"/>
      <c r="O2811" s="128" t="str">
        <f>IFERROR(VLOOKUP(N2811,연차지정일수,2,FALSE),"")</f>
        <v/>
      </c>
      <c r="P2811" s="143"/>
      <c r="Q2811" s="2"/>
    </row>
    <row r="2812">
      <c r="A2812" s="129">
        <v>47007.0</v>
      </c>
      <c r="B2812" s="129">
        <v>46957.0</v>
      </c>
      <c r="C2812" s="128">
        <v>2028.0</v>
      </c>
      <c r="D2812" s="128">
        <v>9.0</v>
      </c>
      <c r="E2812" s="128">
        <v>2.0</v>
      </c>
      <c r="F2812" s="128">
        <v>2028.0</v>
      </c>
      <c r="G2812" s="128">
        <v>9.0</v>
      </c>
      <c r="H2812" s="128">
        <v>11.0</v>
      </c>
      <c r="I2812" s="128" t="s">
        <v>83</v>
      </c>
      <c r="J2812" s="99"/>
      <c r="K2812" s="99"/>
      <c r="L2812" s="141" t="str">
        <f>IF(J2812-K2812=0,,IFERROR(K2812-J2812-휴게시간-VLOOKUP(A2812,지정휴게시간,2,FALSE),K2812-J2812-휴게시간))</f>
        <v/>
      </c>
      <c r="M2812" s="142" t="str">
        <f>IFERROR(VLOOKUP(Text(A2812,"m월 d일"),양력휴일,2,FALSE),IFERROR(VLOOKUP(Text(B2812,"m월 d일"),음력휴일,2,FALSE),IFERROR(VLOOKUP(A2812,양력지정휴일,2,FALSE), IFERROR(VLOOKUP(B2812,음력지정휴일,2,FALSE), ""))))</f>
        <v/>
      </c>
      <c r="N2812" s="128"/>
      <c r="O2812" s="128" t="str">
        <f>IFERROR(VLOOKUP(N2812,연차지정일수,2,FALSE),"")</f>
        <v/>
      </c>
      <c r="P2812" s="143"/>
      <c r="Q2812" s="2"/>
    </row>
    <row r="2813">
      <c r="A2813" s="129">
        <v>47008.0</v>
      </c>
      <c r="B2813" s="129">
        <v>46958.0</v>
      </c>
      <c r="C2813" s="128">
        <v>2028.0</v>
      </c>
      <c r="D2813" s="128">
        <v>9.0</v>
      </c>
      <c r="E2813" s="128">
        <v>2.0</v>
      </c>
      <c r="F2813" s="128">
        <v>2028.0</v>
      </c>
      <c r="G2813" s="128">
        <v>9.0</v>
      </c>
      <c r="H2813" s="128">
        <v>12.0</v>
      </c>
      <c r="I2813" s="128" t="s">
        <v>160</v>
      </c>
      <c r="J2813" s="99"/>
      <c r="K2813" s="99"/>
      <c r="L2813" s="141" t="str">
        <f>IF(J2813-K2813=0,,IFERROR(K2813-J2813-휴게시간-VLOOKUP(A2813,지정휴게시간,2,FALSE),K2813-J2813-휴게시간))</f>
        <v/>
      </c>
      <c r="M2813" s="142" t="str">
        <f>IFERROR(VLOOKUP(Text(A2813,"m월 d일"),양력휴일,2,FALSE),IFERROR(VLOOKUP(Text(B2813,"m월 d일"),음력휴일,2,FALSE),IFERROR(VLOOKUP(A2813,양력지정휴일,2,FALSE), IFERROR(VLOOKUP(B2813,음력지정휴일,2,FALSE), ""))))</f>
        <v/>
      </c>
      <c r="N2813" s="128"/>
      <c r="O2813" s="128" t="str">
        <f>IFERROR(VLOOKUP(N2813,연차지정일수,2,FALSE),"")</f>
        <v/>
      </c>
      <c r="P2813" s="143"/>
      <c r="Q2813" s="2"/>
    </row>
    <row r="2814">
      <c r="A2814" s="129">
        <v>47009.0</v>
      </c>
      <c r="B2814" s="129">
        <v>46959.0</v>
      </c>
      <c r="C2814" s="128">
        <v>2028.0</v>
      </c>
      <c r="D2814" s="128">
        <v>9.0</v>
      </c>
      <c r="E2814" s="128">
        <v>2.0</v>
      </c>
      <c r="F2814" s="128">
        <v>2028.0</v>
      </c>
      <c r="G2814" s="128">
        <v>9.0</v>
      </c>
      <c r="H2814" s="128">
        <v>13.0</v>
      </c>
      <c r="I2814" s="128" t="s">
        <v>161</v>
      </c>
      <c r="J2814" s="99"/>
      <c r="K2814" s="99"/>
      <c r="L2814" s="141" t="str">
        <f>IF(J2814-K2814=0,,IFERROR(K2814-J2814-휴게시간-VLOOKUP(A2814,지정휴게시간,2,FALSE),K2814-J2814-휴게시간))</f>
        <v/>
      </c>
      <c r="M2814" s="142" t="str">
        <f>IFERROR(VLOOKUP(Text(A2814,"m월 d일"),양력휴일,2,FALSE),IFERROR(VLOOKUP(Text(B2814,"m월 d일"),음력휴일,2,FALSE),IFERROR(VLOOKUP(A2814,양력지정휴일,2,FALSE), IFERROR(VLOOKUP(B2814,음력지정휴일,2,FALSE), ""))))</f>
        <v/>
      </c>
      <c r="N2814" s="128"/>
      <c r="O2814" s="128" t="str">
        <f>IFERROR(VLOOKUP(N2814,연차지정일수,2,FALSE),"")</f>
        <v/>
      </c>
      <c r="P2814" s="143"/>
      <c r="Q2814" s="2"/>
    </row>
    <row r="2815">
      <c r="A2815" s="129">
        <v>47010.0</v>
      </c>
      <c r="B2815" s="129">
        <v>46960.0</v>
      </c>
      <c r="C2815" s="128">
        <v>2028.0</v>
      </c>
      <c r="D2815" s="128">
        <v>9.0</v>
      </c>
      <c r="E2815" s="128">
        <v>2.0</v>
      </c>
      <c r="F2815" s="128">
        <v>2028.0</v>
      </c>
      <c r="G2815" s="128">
        <v>9.0</v>
      </c>
      <c r="H2815" s="128">
        <v>14.0</v>
      </c>
      <c r="I2815" s="128" t="s">
        <v>162</v>
      </c>
      <c r="J2815" s="99"/>
      <c r="K2815" s="99"/>
      <c r="L2815" s="141" t="str">
        <f>IF(J2815-K2815=0,,IFERROR(K2815-J2815-휴게시간-VLOOKUP(A2815,지정휴게시간,2,FALSE),K2815-J2815-휴게시간))</f>
        <v/>
      </c>
      <c r="M2815" s="142" t="str">
        <f>IFERROR(VLOOKUP(Text(A2815,"m월 d일"),양력휴일,2,FALSE),IFERROR(VLOOKUP(Text(B2815,"m월 d일"),음력휴일,2,FALSE),IFERROR(VLOOKUP(A2815,양력지정휴일,2,FALSE), IFERROR(VLOOKUP(B2815,음력지정휴일,2,FALSE), ""))))</f>
        <v/>
      </c>
      <c r="N2815" s="128"/>
      <c r="O2815" s="128" t="str">
        <f>IFERROR(VLOOKUP(N2815,연차지정일수,2,FALSE),"")</f>
        <v/>
      </c>
      <c r="P2815" s="143"/>
      <c r="Q2815" s="2"/>
    </row>
    <row r="2816">
      <c r="A2816" s="129">
        <v>47011.0</v>
      </c>
      <c r="B2816" s="129">
        <v>46961.0</v>
      </c>
      <c r="C2816" s="128">
        <v>2028.0</v>
      </c>
      <c r="D2816" s="128">
        <v>9.0</v>
      </c>
      <c r="E2816" s="128">
        <v>2.0</v>
      </c>
      <c r="F2816" s="128">
        <v>2028.0</v>
      </c>
      <c r="G2816" s="128">
        <v>9.0</v>
      </c>
      <c r="H2816" s="128">
        <v>15.0</v>
      </c>
      <c r="I2816" s="128" t="s">
        <v>158</v>
      </c>
      <c r="J2816" s="99"/>
      <c r="K2816" s="99"/>
      <c r="L2816" s="141" t="str">
        <f>IF(J2816-K2816=0,,IFERROR(K2816-J2816-휴게시간-VLOOKUP(A2816,지정휴게시간,2,FALSE),K2816-J2816-휴게시간))</f>
        <v/>
      </c>
      <c r="M2816" s="142" t="str">
        <f>IFERROR(VLOOKUP(Text(A2816,"m월 d일"),양력휴일,2,FALSE),IFERROR(VLOOKUP(Text(B2816,"m월 d일"),음력휴일,2,FALSE),IFERROR(VLOOKUP(A2816,양력지정휴일,2,FALSE), IFERROR(VLOOKUP(B2816,음력지정휴일,2,FALSE), ""))))</f>
        <v/>
      </c>
      <c r="N2816" s="128"/>
      <c r="O2816" s="128" t="str">
        <f>IFERROR(VLOOKUP(N2816,연차지정일수,2,FALSE),"")</f>
        <v/>
      </c>
      <c r="P2816" s="143"/>
      <c r="Q2816" s="2"/>
    </row>
    <row r="2817">
      <c r="A2817" s="129">
        <v>47012.0</v>
      </c>
      <c r="B2817" s="129">
        <v>46962.0</v>
      </c>
      <c r="C2817" s="128">
        <v>2028.0</v>
      </c>
      <c r="D2817" s="128">
        <v>9.0</v>
      </c>
      <c r="E2817" s="128">
        <v>2.0</v>
      </c>
      <c r="F2817" s="128">
        <v>2028.0</v>
      </c>
      <c r="G2817" s="128">
        <v>9.0</v>
      </c>
      <c r="H2817" s="128">
        <v>16.0</v>
      </c>
      <c r="I2817" s="128" t="s">
        <v>159</v>
      </c>
      <c r="J2817" s="99"/>
      <c r="K2817" s="99"/>
      <c r="L2817" s="141" t="str">
        <f>IF(J2817-K2817=0,,IFERROR(K2817-J2817-휴게시간-VLOOKUP(A2817,지정휴게시간,2,FALSE),K2817-J2817-휴게시간))</f>
        <v/>
      </c>
      <c r="M2817" s="142" t="str">
        <f>IFERROR(VLOOKUP(Text(A2817,"m월 d일"),양력휴일,2,FALSE),IFERROR(VLOOKUP(Text(B2817,"m월 d일"),음력휴일,2,FALSE),IFERROR(VLOOKUP(A2817,양력지정휴일,2,FALSE), IFERROR(VLOOKUP(B2817,음력지정휴일,2,FALSE), ""))))</f>
        <v/>
      </c>
      <c r="N2817" s="128"/>
      <c r="O2817" s="128" t="str">
        <f>IFERROR(VLOOKUP(N2817,연차지정일수,2,FALSE),"")</f>
        <v/>
      </c>
      <c r="P2817" s="143"/>
      <c r="Q2817" s="2"/>
    </row>
    <row r="2818">
      <c r="A2818" s="129">
        <v>47013.0</v>
      </c>
      <c r="B2818" s="129">
        <v>46963.0</v>
      </c>
      <c r="C2818" s="128">
        <v>2028.0</v>
      </c>
      <c r="D2818" s="128">
        <v>9.0</v>
      </c>
      <c r="E2818" s="128">
        <v>2.0</v>
      </c>
      <c r="F2818" s="128">
        <v>2028.0</v>
      </c>
      <c r="G2818" s="128">
        <v>9.0</v>
      </c>
      <c r="H2818" s="128">
        <v>17.0</v>
      </c>
      <c r="I2818" s="128" t="s">
        <v>156</v>
      </c>
      <c r="J2818" s="99"/>
      <c r="K2818" s="99"/>
      <c r="L2818" s="141" t="str">
        <f>IF(J2818-K2818=0,,IFERROR(K2818-J2818-휴게시간-VLOOKUP(A2818,지정휴게시간,2,FALSE),K2818-J2818-휴게시간))</f>
        <v/>
      </c>
      <c r="M2818" s="142" t="str">
        <f>IFERROR(VLOOKUP(Text(A2818,"m월 d일"),양력휴일,2,FALSE),IFERROR(VLOOKUP(Text(B2818,"m월 d일"),음력휴일,2,FALSE),IFERROR(VLOOKUP(A2818,양력지정휴일,2,FALSE), IFERROR(VLOOKUP(B2818,음력지정휴일,2,FALSE), ""))))</f>
        <v/>
      </c>
      <c r="N2818" s="128"/>
      <c r="O2818" s="128" t="str">
        <f>IFERROR(VLOOKUP(N2818,연차지정일수,2,FALSE),"")</f>
        <v/>
      </c>
      <c r="P2818" s="143"/>
      <c r="Q2818" s="2"/>
    </row>
    <row r="2819">
      <c r="A2819" s="129">
        <v>47014.0</v>
      </c>
      <c r="B2819" s="129">
        <v>46964.0</v>
      </c>
      <c r="C2819" s="128">
        <v>2028.0</v>
      </c>
      <c r="D2819" s="128">
        <v>9.0</v>
      </c>
      <c r="E2819" s="128">
        <v>3.0</v>
      </c>
      <c r="F2819" s="128">
        <v>2028.0</v>
      </c>
      <c r="G2819" s="128">
        <v>9.0</v>
      </c>
      <c r="H2819" s="128">
        <v>18.0</v>
      </c>
      <c r="I2819" s="128" t="s">
        <v>83</v>
      </c>
      <c r="J2819" s="99"/>
      <c r="K2819" s="99"/>
      <c r="L2819" s="141" t="str">
        <f>IF(J2819-K2819=0,,IFERROR(K2819-J2819-휴게시간-VLOOKUP(A2819,지정휴게시간,2,FALSE),K2819-J2819-휴게시간))</f>
        <v/>
      </c>
      <c r="M2819" s="142" t="str">
        <f>IFERROR(VLOOKUP(Text(A2819,"m월 d일"),양력휴일,2,FALSE),IFERROR(VLOOKUP(Text(B2819,"m월 d일"),음력휴일,2,FALSE),IFERROR(VLOOKUP(A2819,양력지정휴일,2,FALSE), IFERROR(VLOOKUP(B2819,음력지정휴일,2,FALSE), ""))))</f>
        <v/>
      </c>
      <c r="N2819" s="128"/>
      <c r="O2819" s="128" t="str">
        <f>IFERROR(VLOOKUP(N2819,연차지정일수,2,FALSE),"")</f>
        <v/>
      </c>
      <c r="P2819" s="143"/>
      <c r="Q2819" s="2"/>
    </row>
    <row r="2820">
      <c r="A2820" s="129">
        <v>47015.0</v>
      </c>
      <c r="B2820" s="129">
        <v>46966.0</v>
      </c>
      <c r="C2820" s="128">
        <v>2028.0</v>
      </c>
      <c r="D2820" s="128">
        <v>9.0</v>
      </c>
      <c r="E2820" s="128">
        <v>3.0</v>
      </c>
      <c r="F2820" s="128">
        <v>2028.0</v>
      </c>
      <c r="G2820" s="128">
        <v>9.0</v>
      </c>
      <c r="H2820" s="128">
        <v>19.0</v>
      </c>
      <c r="I2820" s="128" t="s">
        <v>160</v>
      </c>
      <c r="J2820" s="99"/>
      <c r="K2820" s="99"/>
      <c r="L2820" s="141" t="str">
        <f>IF(J2820-K2820=0,,IFERROR(K2820-J2820-휴게시간-VLOOKUP(A2820,지정휴게시간,2,FALSE),K2820-J2820-휴게시간))</f>
        <v/>
      </c>
      <c r="M2820" s="142" t="str">
        <f>IFERROR(VLOOKUP(Text(A2820,"m월 d일"),양력휴일,2,FALSE),IFERROR(VLOOKUP(Text(B2820,"m월 d일"),음력휴일,2,FALSE),IFERROR(VLOOKUP(A2820,양력지정휴일,2,FALSE), IFERROR(VLOOKUP(B2820,음력지정휴일,2,FALSE), ""))))</f>
        <v/>
      </c>
      <c r="N2820" s="128"/>
      <c r="O2820" s="128" t="str">
        <f>IFERROR(VLOOKUP(N2820,연차지정일수,2,FALSE),"")</f>
        <v/>
      </c>
      <c r="P2820" s="143"/>
      <c r="Q2820" s="2"/>
    </row>
    <row r="2821">
      <c r="A2821" s="129">
        <v>47016.0</v>
      </c>
      <c r="B2821" s="129">
        <v>46967.0</v>
      </c>
      <c r="C2821" s="128">
        <v>2028.0</v>
      </c>
      <c r="D2821" s="128">
        <v>9.0</v>
      </c>
      <c r="E2821" s="128">
        <v>3.0</v>
      </c>
      <c r="F2821" s="128">
        <v>2028.0</v>
      </c>
      <c r="G2821" s="128">
        <v>9.0</v>
      </c>
      <c r="H2821" s="128">
        <v>20.0</v>
      </c>
      <c r="I2821" s="128" t="s">
        <v>161</v>
      </c>
      <c r="J2821" s="99"/>
      <c r="K2821" s="99"/>
      <c r="L2821" s="141" t="str">
        <f>IF(J2821-K2821=0,,IFERROR(K2821-J2821-휴게시간-VLOOKUP(A2821,지정휴게시간,2,FALSE),K2821-J2821-휴게시간))</f>
        <v/>
      </c>
      <c r="M2821" s="142" t="str">
        <f>IFERROR(VLOOKUP(Text(A2821,"m월 d일"),양력휴일,2,FALSE),IFERROR(VLOOKUP(Text(B2821,"m월 d일"),음력휴일,2,FALSE),IFERROR(VLOOKUP(A2821,양력지정휴일,2,FALSE), IFERROR(VLOOKUP(B2821,음력지정휴일,2,FALSE), ""))))</f>
        <v/>
      </c>
      <c r="N2821" s="128"/>
      <c r="O2821" s="128" t="str">
        <f>IFERROR(VLOOKUP(N2821,연차지정일수,2,FALSE),"")</f>
        <v/>
      </c>
      <c r="P2821" s="143"/>
      <c r="Q2821" s="2"/>
    </row>
    <row r="2822">
      <c r="A2822" s="129">
        <v>47017.0</v>
      </c>
      <c r="B2822" s="129">
        <v>46968.0</v>
      </c>
      <c r="C2822" s="128">
        <v>2028.0</v>
      </c>
      <c r="D2822" s="128">
        <v>9.0</v>
      </c>
      <c r="E2822" s="128">
        <v>3.0</v>
      </c>
      <c r="F2822" s="128">
        <v>2028.0</v>
      </c>
      <c r="G2822" s="128">
        <v>9.0</v>
      </c>
      <c r="H2822" s="128">
        <v>21.0</v>
      </c>
      <c r="I2822" s="128" t="s">
        <v>162</v>
      </c>
      <c r="J2822" s="99"/>
      <c r="K2822" s="99"/>
      <c r="L2822" s="141" t="str">
        <f>IF(J2822-K2822=0,,IFERROR(K2822-J2822-휴게시간-VLOOKUP(A2822,지정휴게시간,2,FALSE),K2822-J2822-휴게시간))</f>
        <v/>
      </c>
      <c r="M2822" s="142" t="str">
        <f>IFERROR(VLOOKUP(Text(A2822,"m월 d일"),양력휴일,2,FALSE),IFERROR(VLOOKUP(Text(B2822,"m월 d일"),음력휴일,2,FALSE),IFERROR(VLOOKUP(A2822,양력지정휴일,2,FALSE), IFERROR(VLOOKUP(B2822,음력지정휴일,2,FALSE), ""))))</f>
        <v/>
      </c>
      <c r="N2822" s="128"/>
      <c r="O2822" s="128" t="str">
        <f>IFERROR(VLOOKUP(N2822,연차지정일수,2,FALSE),"")</f>
        <v/>
      </c>
      <c r="P2822" s="143"/>
      <c r="Q2822" s="2"/>
    </row>
    <row r="2823">
      <c r="A2823" s="129">
        <v>47018.0</v>
      </c>
      <c r="B2823" s="129">
        <v>46969.0</v>
      </c>
      <c r="C2823" s="128">
        <v>2028.0</v>
      </c>
      <c r="D2823" s="128">
        <v>9.0</v>
      </c>
      <c r="E2823" s="128">
        <v>3.0</v>
      </c>
      <c r="F2823" s="128">
        <v>2028.0</v>
      </c>
      <c r="G2823" s="128">
        <v>9.0</v>
      </c>
      <c r="H2823" s="128">
        <v>22.0</v>
      </c>
      <c r="I2823" s="128" t="s">
        <v>158</v>
      </c>
      <c r="J2823" s="99"/>
      <c r="K2823" s="99"/>
      <c r="L2823" s="141" t="str">
        <f>IF(J2823-K2823=0,,IFERROR(K2823-J2823-휴게시간-VLOOKUP(A2823,지정휴게시간,2,FALSE),K2823-J2823-휴게시간))</f>
        <v/>
      </c>
      <c r="M2823" s="142" t="str">
        <f>IFERROR(VLOOKUP(Text(A2823,"m월 d일"),양력휴일,2,FALSE),IFERROR(VLOOKUP(Text(B2823,"m월 d일"),음력휴일,2,FALSE),IFERROR(VLOOKUP(A2823,양력지정휴일,2,FALSE), IFERROR(VLOOKUP(B2823,음력지정휴일,2,FALSE), ""))))</f>
        <v/>
      </c>
      <c r="N2823" s="128"/>
      <c r="O2823" s="128" t="str">
        <f>IFERROR(VLOOKUP(N2823,연차지정일수,2,FALSE),"")</f>
        <v/>
      </c>
      <c r="P2823" s="143"/>
      <c r="Q2823" s="2"/>
    </row>
    <row r="2824">
      <c r="A2824" s="129">
        <v>47019.0</v>
      </c>
      <c r="B2824" s="129">
        <v>46970.0</v>
      </c>
      <c r="C2824" s="128">
        <v>2028.0</v>
      </c>
      <c r="D2824" s="128">
        <v>9.0</v>
      </c>
      <c r="E2824" s="128">
        <v>3.0</v>
      </c>
      <c r="F2824" s="128">
        <v>2028.0</v>
      </c>
      <c r="G2824" s="128">
        <v>9.0</v>
      </c>
      <c r="H2824" s="128">
        <v>23.0</v>
      </c>
      <c r="I2824" s="128" t="s">
        <v>159</v>
      </c>
      <c r="J2824" s="99"/>
      <c r="K2824" s="99"/>
      <c r="L2824" s="141" t="str">
        <f>IF(J2824-K2824=0,,IFERROR(K2824-J2824-휴게시간-VLOOKUP(A2824,지정휴게시간,2,FALSE),K2824-J2824-휴게시간))</f>
        <v/>
      </c>
      <c r="M2824" s="142" t="str">
        <f>IFERROR(VLOOKUP(Text(A2824,"m월 d일"),양력휴일,2,FALSE),IFERROR(VLOOKUP(Text(B2824,"m월 d일"),음력휴일,2,FALSE),IFERROR(VLOOKUP(A2824,양력지정휴일,2,FALSE), IFERROR(VLOOKUP(B2824,음력지정휴일,2,FALSE), ""))))</f>
        <v/>
      </c>
      <c r="N2824" s="128"/>
      <c r="O2824" s="128" t="str">
        <f>IFERROR(VLOOKUP(N2824,연차지정일수,2,FALSE),"")</f>
        <v/>
      </c>
      <c r="P2824" s="143"/>
      <c r="Q2824" s="2"/>
    </row>
    <row r="2825">
      <c r="A2825" s="129">
        <v>47020.0</v>
      </c>
      <c r="B2825" s="129">
        <v>46971.0</v>
      </c>
      <c r="C2825" s="128">
        <v>2028.0</v>
      </c>
      <c r="D2825" s="128">
        <v>9.0</v>
      </c>
      <c r="E2825" s="128">
        <v>3.0</v>
      </c>
      <c r="F2825" s="128">
        <v>2028.0</v>
      </c>
      <c r="G2825" s="128">
        <v>9.0</v>
      </c>
      <c r="H2825" s="128">
        <v>24.0</v>
      </c>
      <c r="I2825" s="128" t="s">
        <v>156</v>
      </c>
      <c r="J2825" s="99"/>
      <c r="K2825" s="99"/>
      <c r="L2825" s="141" t="str">
        <f>IF(J2825-K2825=0,,IFERROR(K2825-J2825-휴게시간-VLOOKUP(A2825,지정휴게시간,2,FALSE),K2825-J2825-휴게시간))</f>
        <v/>
      </c>
      <c r="M2825" s="142" t="str">
        <f>IFERROR(VLOOKUP(Text(A2825,"m월 d일"),양력휴일,2,FALSE),IFERROR(VLOOKUP(Text(B2825,"m월 d일"),음력휴일,2,FALSE),IFERROR(VLOOKUP(A2825,양력지정휴일,2,FALSE), IFERROR(VLOOKUP(B2825,음력지정휴일,2,FALSE), ""))))</f>
        <v/>
      </c>
      <c r="N2825" s="128"/>
      <c r="O2825" s="128" t="str">
        <f>IFERROR(VLOOKUP(N2825,연차지정일수,2,FALSE),"")</f>
        <v/>
      </c>
      <c r="P2825" s="143"/>
      <c r="Q2825" s="2"/>
    </row>
    <row r="2826">
      <c r="A2826" s="129">
        <v>47021.0</v>
      </c>
      <c r="B2826" s="129">
        <v>46972.0</v>
      </c>
      <c r="C2826" s="128">
        <v>2028.0</v>
      </c>
      <c r="D2826" s="128">
        <v>9.0</v>
      </c>
      <c r="E2826" s="128">
        <v>4.0</v>
      </c>
      <c r="F2826" s="128">
        <v>2028.0</v>
      </c>
      <c r="G2826" s="128">
        <v>9.0</v>
      </c>
      <c r="H2826" s="128">
        <v>25.0</v>
      </c>
      <c r="I2826" s="128" t="s">
        <v>83</v>
      </c>
      <c r="J2826" s="99"/>
      <c r="K2826" s="99"/>
      <c r="L2826" s="141" t="str">
        <f>IF(J2826-K2826=0,,IFERROR(K2826-J2826-휴게시간-VLOOKUP(A2826,지정휴게시간,2,FALSE),K2826-J2826-휴게시간))</f>
        <v/>
      </c>
      <c r="M2826" s="142" t="str">
        <f>IFERROR(VLOOKUP(Text(A2826,"m월 d일"),양력휴일,2,FALSE),IFERROR(VLOOKUP(Text(B2826,"m월 d일"),음력휴일,2,FALSE),IFERROR(VLOOKUP(A2826,양력지정휴일,2,FALSE), IFERROR(VLOOKUP(B2826,음력지정휴일,2,FALSE), ""))))</f>
        <v/>
      </c>
      <c r="N2826" s="128"/>
      <c r="O2826" s="128" t="str">
        <f>IFERROR(VLOOKUP(N2826,연차지정일수,2,FALSE),"")</f>
        <v/>
      </c>
      <c r="P2826" s="143"/>
      <c r="Q2826" s="2"/>
    </row>
    <row r="2827">
      <c r="A2827" s="129">
        <v>47022.0</v>
      </c>
      <c r="B2827" s="129">
        <v>46973.0</v>
      </c>
      <c r="C2827" s="128">
        <v>2028.0</v>
      </c>
      <c r="D2827" s="128">
        <v>9.0</v>
      </c>
      <c r="E2827" s="128">
        <v>4.0</v>
      </c>
      <c r="F2827" s="128">
        <v>2028.0</v>
      </c>
      <c r="G2827" s="128">
        <v>9.0</v>
      </c>
      <c r="H2827" s="128">
        <v>26.0</v>
      </c>
      <c r="I2827" s="128" t="s">
        <v>160</v>
      </c>
      <c r="J2827" s="99"/>
      <c r="K2827" s="99"/>
      <c r="L2827" s="141" t="str">
        <f>IF(J2827-K2827=0,,IFERROR(K2827-J2827-휴게시간-VLOOKUP(A2827,지정휴게시간,2,FALSE),K2827-J2827-휴게시간))</f>
        <v/>
      </c>
      <c r="M2827" s="142" t="str">
        <f>IFERROR(VLOOKUP(Text(A2827,"m월 d일"),양력휴일,2,FALSE),IFERROR(VLOOKUP(Text(B2827,"m월 d일"),음력휴일,2,FALSE),IFERROR(VLOOKUP(A2827,양력지정휴일,2,FALSE), IFERROR(VLOOKUP(B2827,음력지정휴일,2,FALSE), ""))))</f>
        <v/>
      </c>
      <c r="N2827" s="128"/>
      <c r="O2827" s="128" t="str">
        <f>IFERROR(VLOOKUP(N2827,연차지정일수,2,FALSE),"")</f>
        <v/>
      </c>
      <c r="P2827" s="143"/>
      <c r="Q2827" s="2"/>
    </row>
    <row r="2828">
      <c r="A2828" s="129">
        <v>47023.0</v>
      </c>
      <c r="B2828" s="129">
        <v>46974.0</v>
      </c>
      <c r="C2828" s="128">
        <v>2028.0</v>
      </c>
      <c r="D2828" s="128">
        <v>9.0</v>
      </c>
      <c r="E2828" s="128">
        <v>4.0</v>
      </c>
      <c r="F2828" s="128">
        <v>2028.0</v>
      </c>
      <c r="G2828" s="128">
        <v>9.0</v>
      </c>
      <c r="H2828" s="128">
        <v>27.0</v>
      </c>
      <c r="I2828" s="128" t="s">
        <v>161</v>
      </c>
      <c r="J2828" s="99"/>
      <c r="K2828" s="99"/>
      <c r="L2828" s="141" t="str">
        <f>IF(J2828-K2828=0,,IFERROR(K2828-J2828-휴게시간-VLOOKUP(A2828,지정휴게시간,2,FALSE),K2828-J2828-휴게시간))</f>
        <v/>
      </c>
      <c r="M2828" s="142" t="str">
        <f>IFERROR(VLOOKUP(Text(A2828,"m월 d일"),양력휴일,2,FALSE),IFERROR(VLOOKUP(Text(B2828,"m월 d일"),음력휴일,2,FALSE),IFERROR(VLOOKUP(A2828,양력지정휴일,2,FALSE), IFERROR(VLOOKUP(B2828,음력지정휴일,2,FALSE), ""))))</f>
        <v/>
      </c>
      <c r="N2828" s="128"/>
      <c r="O2828" s="128" t="str">
        <f>IFERROR(VLOOKUP(N2828,연차지정일수,2,FALSE),"")</f>
        <v/>
      </c>
      <c r="P2828" s="143"/>
      <c r="Q2828" s="2"/>
    </row>
    <row r="2829">
      <c r="A2829" s="129">
        <v>47024.0</v>
      </c>
      <c r="B2829" s="129">
        <v>46975.0</v>
      </c>
      <c r="C2829" s="128">
        <v>2028.0</v>
      </c>
      <c r="D2829" s="128">
        <v>9.0</v>
      </c>
      <c r="E2829" s="128">
        <v>4.0</v>
      </c>
      <c r="F2829" s="128">
        <v>2028.0</v>
      </c>
      <c r="G2829" s="128">
        <v>9.0</v>
      </c>
      <c r="H2829" s="128">
        <v>28.0</v>
      </c>
      <c r="I2829" s="128" t="s">
        <v>162</v>
      </c>
      <c r="J2829" s="99"/>
      <c r="K2829" s="99"/>
      <c r="L2829" s="141" t="str">
        <f>IF(J2829-K2829=0,,IFERROR(K2829-J2829-휴게시간-VLOOKUP(A2829,지정휴게시간,2,FALSE),K2829-J2829-휴게시간))</f>
        <v/>
      </c>
      <c r="M2829" s="142" t="str">
        <f>IFERROR(VLOOKUP(Text(A2829,"m월 d일"),양력휴일,2,FALSE),IFERROR(VLOOKUP(Text(B2829,"m월 d일"),음력휴일,2,FALSE),IFERROR(VLOOKUP(A2829,양력지정휴일,2,FALSE), IFERROR(VLOOKUP(B2829,음력지정휴일,2,FALSE), ""))))</f>
        <v/>
      </c>
      <c r="N2829" s="128"/>
      <c r="O2829" s="128" t="str">
        <f>IFERROR(VLOOKUP(N2829,연차지정일수,2,FALSE),"")</f>
        <v/>
      </c>
      <c r="P2829" s="143"/>
      <c r="Q2829" s="2"/>
    </row>
    <row r="2830">
      <c r="A2830" s="129">
        <v>47025.0</v>
      </c>
      <c r="B2830" s="129">
        <v>46976.0</v>
      </c>
      <c r="C2830" s="128">
        <v>2028.0</v>
      </c>
      <c r="D2830" s="128">
        <v>9.0</v>
      </c>
      <c r="E2830" s="128">
        <v>4.0</v>
      </c>
      <c r="F2830" s="128">
        <v>2028.0</v>
      </c>
      <c r="G2830" s="128">
        <v>9.0</v>
      </c>
      <c r="H2830" s="128">
        <v>29.0</v>
      </c>
      <c r="I2830" s="128" t="s">
        <v>158</v>
      </c>
      <c r="J2830" s="99"/>
      <c r="K2830" s="99"/>
      <c r="L2830" s="141" t="str">
        <f>IF(J2830-K2830=0,,IFERROR(K2830-J2830-휴게시간-VLOOKUP(A2830,지정휴게시간,2,FALSE),K2830-J2830-휴게시간))</f>
        <v/>
      </c>
      <c r="M2830" s="142" t="str">
        <f>IFERROR(VLOOKUP(Text(A2830,"m월 d일"),양력휴일,2,FALSE),IFERROR(VLOOKUP(Text(B2830,"m월 d일"),음력휴일,2,FALSE),IFERROR(VLOOKUP(A2830,양력지정휴일,2,FALSE), IFERROR(VLOOKUP(B2830,음력지정휴일,2,FALSE), ""))))</f>
        <v/>
      </c>
      <c r="N2830" s="128"/>
      <c r="O2830" s="128" t="str">
        <f>IFERROR(VLOOKUP(N2830,연차지정일수,2,FALSE),"")</f>
        <v/>
      </c>
      <c r="P2830" s="143"/>
      <c r="Q2830" s="2"/>
    </row>
    <row r="2831">
      <c r="A2831" s="129">
        <v>47026.0</v>
      </c>
      <c r="B2831" s="129">
        <v>46977.0</v>
      </c>
      <c r="C2831" s="128">
        <v>2028.0</v>
      </c>
      <c r="D2831" s="128">
        <v>9.0</v>
      </c>
      <c r="E2831" s="128">
        <v>4.0</v>
      </c>
      <c r="F2831" s="128">
        <v>2028.0</v>
      </c>
      <c r="G2831" s="128">
        <v>9.0</v>
      </c>
      <c r="H2831" s="128">
        <v>30.0</v>
      </c>
      <c r="I2831" s="128" t="s">
        <v>159</v>
      </c>
      <c r="J2831" s="99"/>
      <c r="K2831" s="99"/>
      <c r="L2831" s="141" t="str">
        <f>IF(J2831-K2831=0,,IFERROR(K2831-J2831-휴게시간-VLOOKUP(A2831,지정휴게시간,2,FALSE),K2831-J2831-휴게시간))</f>
        <v/>
      </c>
      <c r="M2831" s="142" t="str">
        <f>IFERROR(VLOOKUP(Text(A2831,"m월 d일"),양력휴일,2,FALSE),IFERROR(VLOOKUP(Text(B2831,"m월 d일"),음력휴일,2,FALSE),IFERROR(VLOOKUP(A2831,양력지정휴일,2,FALSE), IFERROR(VLOOKUP(B2831,음력지정휴일,2,FALSE), ""))))</f>
        <v/>
      </c>
      <c r="N2831" s="128"/>
      <c r="O2831" s="128" t="str">
        <f>IFERROR(VLOOKUP(N2831,연차지정일수,2,FALSE),"")</f>
        <v/>
      </c>
      <c r="P2831" s="143"/>
      <c r="Q2831" s="2"/>
    </row>
    <row r="2832">
      <c r="A2832" s="129">
        <v>47027.0</v>
      </c>
      <c r="B2832" s="129">
        <v>46978.0</v>
      </c>
      <c r="C2832" s="128">
        <v>2028.0</v>
      </c>
      <c r="D2832" s="128">
        <v>9.0</v>
      </c>
      <c r="E2832" s="128">
        <v>4.0</v>
      </c>
      <c r="F2832" s="128">
        <v>2028.0</v>
      </c>
      <c r="G2832" s="128">
        <v>10.0</v>
      </c>
      <c r="H2832" s="128">
        <v>1.0</v>
      </c>
      <c r="I2832" s="128" t="s">
        <v>156</v>
      </c>
      <c r="J2832" s="99"/>
      <c r="K2832" s="99"/>
      <c r="L2832" s="141" t="str">
        <f>IF(J2832-K2832=0,,IFERROR(K2832-J2832-휴게시간-VLOOKUP(A2832,지정휴게시간,2,FALSE),K2832-J2832-휴게시간))</f>
        <v/>
      </c>
      <c r="M2832" s="142" t="str">
        <f>IFERROR(VLOOKUP(Text(A2832,"m월 d일"),양력휴일,2,FALSE),IFERROR(VLOOKUP(Text(B2832,"m월 d일"),음력휴일,2,FALSE),IFERROR(VLOOKUP(A2832,양력지정휴일,2,FALSE), IFERROR(VLOOKUP(B2832,음력지정휴일,2,FALSE), ""))))</f>
        <v/>
      </c>
      <c r="N2832" s="128"/>
      <c r="O2832" s="128" t="str">
        <f>IFERROR(VLOOKUP(N2832,연차지정일수,2,FALSE),"")</f>
        <v/>
      </c>
      <c r="P2832" s="143"/>
      <c r="Q2832" s="2"/>
    </row>
    <row r="2833">
      <c r="A2833" s="129">
        <v>47028.0</v>
      </c>
      <c r="B2833" s="129">
        <v>46979.0</v>
      </c>
      <c r="C2833" s="128">
        <v>2028.0</v>
      </c>
      <c r="D2833" s="128">
        <v>10.0</v>
      </c>
      <c r="E2833" s="128">
        <v>1.0</v>
      </c>
      <c r="F2833" s="128">
        <v>2028.0</v>
      </c>
      <c r="G2833" s="128">
        <v>10.0</v>
      </c>
      <c r="H2833" s="128">
        <v>2.0</v>
      </c>
      <c r="I2833" s="128" t="s">
        <v>83</v>
      </c>
      <c r="J2833" s="99"/>
      <c r="K2833" s="99"/>
      <c r="L2833" s="141" t="str">
        <f>IF(J2833-K2833=0,,IFERROR(K2833-J2833-휴게시간-VLOOKUP(A2833,지정휴게시간,2,FALSE),K2833-J2833-휴게시간))</f>
        <v/>
      </c>
      <c r="M2833" s="142" t="str">
        <f>IFERROR(VLOOKUP(Text(A2833,"m월 d일"),양력휴일,2,FALSE),IFERROR(VLOOKUP(Text(B2833,"m월 d일"),음력휴일,2,FALSE),IFERROR(VLOOKUP(A2833,양력지정휴일,2,FALSE), IFERROR(VLOOKUP(B2833,음력지정휴일,2,FALSE), ""))))</f>
        <v>추석연휴</v>
      </c>
      <c r="N2833" s="128"/>
      <c r="O2833" s="128" t="str">
        <f>IFERROR(VLOOKUP(N2833,연차지정일수,2,FALSE),"")</f>
        <v/>
      </c>
      <c r="P2833" s="143"/>
      <c r="Q2833" s="2"/>
    </row>
    <row r="2834">
      <c r="A2834" s="129">
        <v>47029.0</v>
      </c>
      <c r="B2834" s="129">
        <v>46980.0</v>
      </c>
      <c r="C2834" s="128">
        <v>2028.0</v>
      </c>
      <c r="D2834" s="128">
        <v>10.0</v>
      </c>
      <c r="E2834" s="128">
        <v>1.0</v>
      </c>
      <c r="F2834" s="128">
        <v>2028.0</v>
      </c>
      <c r="G2834" s="128">
        <v>10.0</v>
      </c>
      <c r="H2834" s="128">
        <v>3.0</v>
      </c>
      <c r="I2834" s="128" t="s">
        <v>160</v>
      </c>
      <c r="J2834" s="99"/>
      <c r="K2834" s="99"/>
      <c r="L2834" s="141" t="str">
        <f>IF(J2834-K2834=0,,IFERROR(K2834-J2834-휴게시간-VLOOKUP(A2834,지정휴게시간,2,FALSE),K2834-J2834-휴게시간))</f>
        <v/>
      </c>
      <c r="M2834" s="142" t="str">
        <f>IFERROR(VLOOKUP(Text(A2834,"m월 d일"),양력휴일,2,FALSE),IFERROR(VLOOKUP(Text(B2834,"m월 d일"),음력휴일,2,FALSE),IFERROR(VLOOKUP(A2834,양력지정휴일,2,FALSE), IFERROR(VLOOKUP(B2834,음력지정휴일,2,FALSE), ""))))</f>
        <v>개천절</v>
      </c>
      <c r="N2834" s="128"/>
      <c r="O2834" s="128" t="str">
        <f>IFERROR(VLOOKUP(N2834,연차지정일수,2,FALSE),"")</f>
        <v/>
      </c>
      <c r="P2834" s="143"/>
      <c r="Q2834" s="2"/>
    </row>
    <row r="2835">
      <c r="A2835" s="129">
        <v>47030.0</v>
      </c>
      <c r="B2835" s="129">
        <v>46981.0</v>
      </c>
      <c r="C2835" s="128">
        <v>2028.0</v>
      </c>
      <c r="D2835" s="128">
        <v>10.0</v>
      </c>
      <c r="E2835" s="128">
        <v>1.0</v>
      </c>
      <c r="F2835" s="128">
        <v>2028.0</v>
      </c>
      <c r="G2835" s="128">
        <v>10.0</v>
      </c>
      <c r="H2835" s="128">
        <v>4.0</v>
      </c>
      <c r="I2835" s="128" t="s">
        <v>161</v>
      </c>
      <c r="J2835" s="99"/>
      <c r="K2835" s="99"/>
      <c r="L2835" s="141" t="str">
        <f>IF(J2835-K2835=0,,IFERROR(K2835-J2835-휴게시간-VLOOKUP(A2835,지정휴게시간,2,FALSE),K2835-J2835-휴게시간))</f>
        <v/>
      </c>
      <c r="M2835" s="142" t="str">
        <f>IFERROR(VLOOKUP(Text(A2835,"m월 d일"),양력휴일,2,FALSE),IFERROR(VLOOKUP(Text(B2835,"m월 d일"),음력휴일,2,FALSE),IFERROR(VLOOKUP(A2835,양력지정휴일,2,FALSE), IFERROR(VLOOKUP(B2835,음력지정휴일,2,FALSE), ""))))</f>
        <v>추석연휴</v>
      </c>
      <c r="N2835" s="128"/>
      <c r="O2835" s="128" t="str">
        <f>IFERROR(VLOOKUP(N2835,연차지정일수,2,FALSE),"")</f>
        <v/>
      </c>
      <c r="P2835" s="143"/>
      <c r="Q2835" s="2"/>
    </row>
    <row r="2836">
      <c r="A2836" s="129">
        <v>47031.0</v>
      </c>
      <c r="B2836" s="129">
        <v>46982.0</v>
      </c>
      <c r="C2836" s="128">
        <v>2028.0</v>
      </c>
      <c r="D2836" s="128">
        <v>10.0</v>
      </c>
      <c r="E2836" s="128">
        <v>1.0</v>
      </c>
      <c r="F2836" s="128">
        <v>2028.0</v>
      </c>
      <c r="G2836" s="128">
        <v>10.0</v>
      </c>
      <c r="H2836" s="128">
        <v>5.0</v>
      </c>
      <c r="I2836" s="128" t="s">
        <v>162</v>
      </c>
      <c r="J2836" s="99"/>
      <c r="K2836" s="99"/>
      <c r="L2836" s="141" t="str">
        <f>IF(J2836-K2836=0,,IFERROR(K2836-J2836-휴게시간-VLOOKUP(A2836,지정휴게시간,2,FALSE),K2836-J2836-휴게시간))</f>
        <v/>
      </c>
      <c r="M2836" s="142" t="str">
        <f>IFERROR(VLOOKUP(Text(A2836,"m월 d일"),양력휴일,2,FALSE),IFERROR(VLOOKUP(Text(B2836,"m월 d일"),음력휴일,2,FALSE),IFERROR(VLOOKUP(A2836,양력지정휴일,2,FALSE), IFERROR(VLOOKUP(B2836,음력지정휴일,2,FALSE), ""))))</f>
        <v/>
      </c>
      <c r="N2836" s="128"/>
      <c r="O2836" s="128" t="str">
        <f>IFERROR(VLOOKUP(N2836,연차지정일수,2,FALSE),"")</f>
        <v/>
      </c>
      <c r="P2836" s="143"/>
      <c r="Q2836" s="2"/>
    </row>
    <row r="2837">
      <c r="A2837" s="129">
        <v>47032.0</v>
      </c>
      <c r="B2837" s="129">
        <v>46983.0</v>
      </c>
      <c r="C2837" s="128">
        <v>2028.0</v>
      </c>
      <c r="D2837" s="128">
        <v>10.0</v>
      </c>
      <c r="E2837" s="128">
        <v>1.0</v>
      </c>
      <c r="F2837" s="128">
        <v>2028.0</v>
      </c>
      <c r="G2837" s="128">
        <v>10.0</v>
      </c>
      <c r="H2837" s="128">
        <v>6.0</v>
      </c>
      <c r="I2837" s="128" t="s">
        <v>158</v>
      </c>
      <c r="J2837" s="99"/>
      <c r="K2837" s="99"/>
      <c r="L2837" s="141" t="str">
        <f>IF(J2837-K2837=0,,IFERROR(K2837-J2837-휴게시간-VLOOKUP(A2837,지정휴게시간,2,FALSE),K2837-J2837-휴게시간))</f>
        <v/>
      </c>
      <c r="M2837" s="142" t="str">
        <f>IFERROR(VLOOKUP(Text(A2837,"m월 d일"),양력휴일,2,FALSE),IFERROR(VLOOKUP(Text(B2837,"m월 d일"),음력휴일,2,FALSE),IFERROR(VLOOKUP(A2837,양력지정휴일,2,FALSE), IFERROR(VLOOKUP(B2837,음력지정휴일,2,FALSE), ""))))</f>
        <v/>
      </c>
      <c r="N2837" s="128"/>
      <c r="O2837" s="128" t="str">
        <f>IFERROR(VLOOKUP(N2837,연차지정일수,2,FALSE),"")</f>
        <v/>
      </c>
      <c r="P2837" s="143"/>
      <c r="Q2837" s="2"/>
    </row>
    <row r="2838">
      <c r="A2838" s="129">
        <v>47033.0</v>
      </c>
      <c r="B2838" s="129">
        <v>46984.0</v>
      </c>
      <c r="C2838" s="128">
        <v>2028.0</v>
      </c>
      <c r="D2838" s="128">
        <v>10.0</v>
      </c>
      <c r="E2838" s="128">
        <v>1.0</v>
      </c>
      <c r="F2838" s="128">
        <v>2028.0</v>
      </c>
      <c r="G2838" s="128">
        <v>10.0</v>
      </c>
      <c r="H2838" s="128">
        <v>7.0</v>
      </c>
      <c r="I2838" s="128" t="s">
        <v>159</v>
      </c>
      <c r="J2838" s="99"/>
      <c r="K2838" s="99"/>
      <c r="L2838" s="141" t="str">
        <f>IF(J2838-K2838=0,,IFERROR(K2838-J2838-휴게시간-VLOOKUP(A2838,지정휴게시간,2,FALSE),K2838-J2838-휴게시간))</f>
        <v/>
      </c>
      <c r="M2838" s="142" t="str">
        <f>IFERROR(VLOOKUP(Text(A2838,"m월 d일"),양력휴일,2,FALSE),IFERROR(VLOOKUP(Text(B2838,"m월 d일"),음력휴일,2,FALSE),IFERROR(VLOOKUP(A2838,양력지정휴일,2,FALSE), IFERROR(VLOOKUP(B2838,음력지정휴일,2,FALSE), ""))))</f>
        <v/>
      </c>
      <c r="N2838" s="128"/>
      <c r="O2838" s="128" t="str">
        <f>IFERROR(VLOOKUP(N2838,연차지정일수,2,FALSE),"")</f>
        <v/>
      </c>
      <c r="P2838" s="143"/>
      <c r="Q2838" s="2"/>
    </row>
    <row r="2839">
      <c r="A2839" s="129">
        <v>47034.0</v>
      </c>
      <c r="B2839" s="129">
        <v>46985.0</v>
      </c>
      <c r="C2839" s="128">
        <v>2028.0</v>
      </c>
      <c r="D2839" s="128">
        <v>10.0</v>
      </c>
      <c r="E2839" s="128">
        <v>1.0</v>
      </c>
      <c r="F2839" s="128">
        <v>2028.0</v>
      </c>
      <c r="G2839" s="128">
        <v>10.0</v>
      </c>
      <c r="H2839" s="128">
        <v>8.0</v>
      </c>
      <c r="I2839" s="128" t="s">
        <v>156</v>
      </c>
      <c r="J2839" s="99"/>
      <c r="K2839" s="99"/>
      <c r="L2839" s="141" t="str">
        <f>IF(J2839-K2839=0,,IFERROR(K2839-J2839-휴게시간-VLOOKUP(A2839,지정휴게시간,2,FALSE),K2839-J2839-휴게시간))</f>
        <v/>
      </c>
      <c r="M2839" s="142" t="str">
        <f>IFERROR(VLOOKUP(Text(A2839,"m월 d일"),양력휴일,2,FALSE),IFERROR(VLOOKUP(Text(B2839,"m월 d일"),음력휴일,2,FALSE),IFERROR(VLOOKUP(A2839,양력지정휴일,2,FALSE), IFERROR(VLOOKUP(B2839,음력지정휴일,2,FALSE), ""))))</f>
        <v/>
      </c>
      <c r="N2839" s="128"/>
      <c r="O2839" s="128" t="str">
        <f>IFERROR(VLOOKUP(N2839,연차지정일수,2,FALSE),"")</f>
        <v/>
      </c>
      <c r="P2839" s="143"/>
      <c r="Q2839" s="2"/>
    </row>
    <row r="2840">
      <c r="A2840" s="129">
        <v>47035.0</v>
      </c>
      <c r="B2840" s="129">
        <v>46986.0</v>
      </c>
      <c r="C2840" s="128">
        <v>2028.0</v>
      </c>
      <c r="D2840" s="128">
        <v>10.0</v>
      </c>
      <c r="E2840" s="128">
        <v>2.0</v>
      </c>
      <c r="F2840" s="128">
        <v>2028.0</v>
      </c>
      <c r="G2840" s="128">
        <v>10.0</v>
      </c>
      <c r="H2840" s="128">
        <v>9.0</v>
      </c>
      <c r="I2840" s="128" t="s">
        <v>83</v>
      </c>
      <c r="J2840" s="99"/>
      <c r="K2840" s="99"/>
      <c r="L2840" s="141" t="str">
        <f>IF(J2840-K2840=0,,IFERROR(K2840-J2840-휴게시간-VLOOKUP(A2840,지정휴게시간,2,FALSE),K2840-J2840-휴게시간))</f>
        <v/>
      </c>
      <c r="M2840" s="142" t="str">
        <f>IFERROR(VLOOKUP(Text(A2840,"m월 d일"),양력휴일,2,FALSE),IFERROR(VLOOKUP(Text(B2840,"m월 d일"),음력휴일,2,FALSE),IFERROR(VLOOKUP(A2840,양력지정휴일,2,FALSE), IFERROR(VLOOKUP(B2840,음력지정휴일,2,FALSE), ""))))</f>
        <v>한글날</v>
      </c>
      <c r="N2840" s="128"/>
      <c r="O2840" s="128" t="str">
        <f>IFERROR(VLOOKUP(N2840,연차지정일수,2,FALSE),"")</f>
        <v/>
      </c>
      <c r="P2840" s="143"/>
      <c r="Q2840" s="2"/>
    </row>
    <row r="2841">
      <c r="A2841" s="129">
        <v>47036.0</v>
      </c>
      <c r="B2841" s="129">
        <v>46987.0</v>
      </c>
      <c r="C2841" s="128">
        <v>2028.0</v>
      </c>
      <c r="D2841" s="128">
        <v>10.0</v>
      </c>
      <c r="E2841" s="128">
        <v>2.0</v>
      </c>
      <c r="F2841" s="128">
        <v>2028.0</v>
      </c>
      <c r="G2841" s="128">
        <v>10.0</v>
      </c>
      <c r="H2841" s="128">
        <v>10.0</v>
      </c>
      <c r="I2841" s="128" t="s">
        <v>160</v>
      </c>
      <c r="J2841" s="99"/>
      <c r="K2841" s="99"/>
      <c r="L2841" s="141" t="str">
        <f>IF(J2841-K2841=0,,IFERROR(K2841-J2841-휴게시간-VLOOKUP(A2841,지정휴게시간,2,FALSE),K2841-J2841-휴게시간))</f>
        <v/>
      </c>
      <c r="M2841" s="142" t="str">
        <f>IFERROR(VLOOKUP(Text(A2841,"m월 d일"),양력휴일,2,FALSE),IFERROR(VLOOKUP(Text(B2841,"m월 d일"),음력휴일,2,FALSE),IFERROR(VLOOKUP(A2841,양력지정휴일,2,FALSE), IFERROR(VLOOKUP(B2841,음력지정휴일,2,FALSE), ""))))</f>
        <v/>
      </c>
      <c r="N2841" s="128"/>
      <c r="O2841" s="128" t="str">
        <f>IFERROR(VLOOKUP(N2841,연차지정일수,2,FALSE),"")</f>
        <v/>
      </c>
      <c r="P2841" s="143"/>
      <c r="Q2841" s="2"/>
    </row>
    <row r="2842">
      <c r="A2842" s="129">
        <v>47037.0</v>
      </c>
      <c r="B2842" s="129">
        <v>46988.0</v>
      </c>
      <c r="C2842" s="128">
        <v>2028.0</v>
      </c>
      <c r="D2842" s="128">
        <v>10.0</v>
      </c>
      <c r="E2842" s="128">
        <v>2.0</v>
      </c>
      <c r="F2842" s="128">
        <v>2028.0</v>
      </c>
      <c r="G2842" s="128">
        <v>10.0</v>
      </c>
      <c r="H2842" s="128">
        <v>11.0</v>
      </c>
      <c r="I2842" s="128" t="s">
        <v>161</v>
      </c>
      <c r="J2842" s="99"/>
      <c r="K2842" s="99"/>
      <c r="L2842" s="141" t="str">
        <f>IF(J2842-K2842=0,,IFERROR(K2842-J2842-휴게시간-VLOOKUP(A2842,지정휴게시간,2,FALSE),K2842-J2842-휴게시간))</f>
        <v/>
      </c>
      <c r="M2842" s="142" t="str">
        <f>IFERROR(VLOOKUP(Text(A2842,"m월 d일"),양력휴일,2,FALSE),IFERROR(VLOOKUP(Text(B2842,"m월 d일"),음력휴일,2,FALSE),IFERROR(VLOOKUP(A2842,양력지정휴일,2,FALSE), IFERROR(VLOOKUP(B2842,음력지정휴일,2,FALSE), ""))))</f>
        <v/>
      </c>
      <c r="N2842" s="128"/>
      <c r="O2842" s="128" t="str">
        <f>IFERROR(VLOOKUP(N2842,연차지정일수,2,FALSE),"")</f>
        <v/>
      </c>
      <c r="P2842" s="143"/>
      <c r="Q2842" s="2"/>
    </row>
    <row r="2843">
      <c r="A2843" s="129">
        <v>47038.0</v>
      </c>
      <c r="B2843" s="129">
        <v>46989.0</v>
      </c>
      <c r="C2843" s="128">
        <v>2028.0</v>
      </c>
      <c r="D2843" s="128">
        <v>10.0</v>
      </c>
      <c r="E2843" s="128">
        <v>2.0</v>
      </c>
      <c r="F2843" s="128">
        <v>2028.0</v>
      </c>
      <c r="G2843" s="128">
        <v>10.0</v>
      </c>
      <c r="H2843" s="128">
        <v>12.0</v>
      </c>
      <c r="I2843" s="128" t="s">
        <v>162</v>
      </c>
      <c r="J2843" s="99"/>
      <c r="K2843" s="99"/>
      <c r="L2843" s="141" t="str">
        <f>IF(J2843-K2843=0,,IFERROR(K2843-J2843-휴게시간-VLOOKUP(A2843,지정휴게시간,2,FALSE),K2843-J2843-휴게시간))</f>
        <v/>
      </c>
      <c r="M2843" s="142" t="str">
        <f>IFERROR(VLOOKUP(Text(A2843,"m월 d일"),양력휴일,2,FALSE),IFERROR(VLOOKUP(Text(B2843,"m월 d일"),음력휴일,2,FALSE),IFERROR(VLOOKUP(A2843,양력지정휴일,2,FALSE), IFERROR(VLOOKUP(B2843,음력지정휴일,2,FALSE), ""))))</f>
        <v/>
      </c>
      <c r="N2843" s="128"/>
      <c r="O2843" s="128" t="str">
        <f>IFERROR(VLOOKUP(N2843,연차지정일수,2,FALSE),"")</f>
        <v/>
      </c>
      <c r="P2843" s="143"/>
      <c r="Q2843" s="2"/>
    </row>
    <row r="2844">
      <c r="A2844" s="129">
        <v>47039.0</v>
      </c>
      <c r="B2844" s="129">
        <v>46990.0</v>
      </c>
      <c r="C2844" s="128">
        <v>2028.0</v>
      </c>
      <c r="D2844" s="128">
        <v>10.0</v>
      </c>
      <c r="E2844" s="128">
        <v>2.0</v>
      </c>
      <c r="F2844" s="128">
        <v>2028.0</v>
      </c>
      <c r="G2844" s="128">
        <v>10.0</v>
      </c>
      <c r="H2844" s="128">
        <v>13.0</v>
      </c>
      <c r="I2844" s="128" t="s">
        <v>158</v>
      </c>
      <c r="J2844" s="99"/>
      <c r="K2844" s="99"/>
      <c r="L2844" s="141" t="str">
        <f>IF(J2844-K2844=0,,IFERROR(K2844-J2844-휴게시간-VLOOKUP(A2844,지정휴게시간,2,FALSE),K2844-J2844-휴게시간))</f>
        <v/>
      </c>
      <c r="M2844" s="142" t="str">
        <f>IFERROR(VLOOKUP(Text(A2844,"m월 d일"),양력휴일,2,FALSE),IFERROR(VLOOKUP(Text(B2844,"m월 d일"),음력휴일,2,FALSE),IFERROR(VLOOKUP(A2844,양력지정휴일,2,FALSE), IFERROR(VLOOKUP(B2844,음력지정휴일,2,FALSE), ""))))</f>
        <v/>
      </c>
      <c r="N2844" s="128"/>
      <c r="O2844" s="128" t="str">
        <f>IFERROR(VLOOKUP(N2844,연차지정일수,2,FALSE),"")</f>
        <v/>
      </c>
      <c r="P2844" s="143"/>
      <c r="Q2844" s="2"/>
    </row>
    <row r="2845">
      <c r="A2845" s="129">
        <v>47040.0</v>
      </c>
      <c r="B2845" s="129">
        <v>46991.0</v>
      </c>
      <c r="C2845" s="128">
        <v>2028.0</v>
      </c>
      <c r="D2845" s="128">
        <v>10.0</v>
      </c>
      <c r="E2845" s="128">
        <v>2.0</v>
      </c>
      <c r="F2845" s="128">
        <v>2028.0</v>
      </c>
      <c r="G2845" s="128">
        <v>10.0</v>
      </c>
      <c r="H2845" s="128">
        <v>14.0</v>
      </c>
      <c r="I2845" s="128" t="s">
        <v>159</v>
      </c>
      <c r="J2845" s="99"/>
      <c r="K2845" s="99"/>
      <c r="L2845" s="141" t="str">
        <f>IF(J2845-K2845=0,,IFERROR(K2845-J2845-휴게시간-VLOOKUP(A2845,지정휴게시간,2,FALSE),K2845-J2845-휴게시간))</f>
        <v/>
      </c>
      <c r="M2845" s="142" t="str">
        <f>IFERROR(VLOOKUP(Text(A2845,"m월 d일"),양력휴일,2,FALSE),IFERROR(VLOOKUP(Text(B2845,"m월 d일"),음력휴일,2,FALSE),IFERROR(VLOOKUP(A2845,양력지정휴일,2,FALSE), IFERROR(VLOOKUP(B2845,음력지정휴일,2,FALSE), ""))))</f>
        <v/>
      </c>
      <c r="N2845" s="128"/>
      <c r="O2845" s="128" t="str">
        <f>IFERROR(VLOOKUP(N2845,연차지정일수,2,FALSE),"")</f>
        <v/>
      </c>
      <c r="P2845" s="143"/>
      <c r="Q2845" s="2"/>
    </row>
    <row r="2846">
      <c r="A2846" s="129">
        <v>47041.0</v>
      </c>
      <c r="B2846" s="129">
        <v>46992.0</v>
      </c>
      <c r="C2846" s="128">
        <v>2028.0</v>
      </c>
      <c r="D2846" s="128">
        <v>10.0</v>
      </c>
      <c r="E2846" s="128">
        <v>2.0</v>
      </c>
      <c r="F2846" s="128">
        <v>2028.0</v>
      </c>
      <c r="G2846" s="128">
        <v>10.0</v>
      </c>
      <c r="H2846" s="128">
        <v>15.0</v>
      </c>
      <c r="I2846" s="128" t="s">
        <v>156</v>
      </c>
      <c r="J2846" s="99"/>
      <c r="K2846" s="99"/>
      <c r="L2846" s="141" t="str">
        <f>IF(J2846-K2846=0,,IFERROR(K2846-J2846-휴게시간-VLOOKUP(A2846,지정휴게시간,2,FALSE),K2846-J2846-휴게시간))</f>
        <v/>
      </c>
      <c r="M2846" s="142" t="str">
        <f>IFERROR(VLOOKUP(Text(A2846,"m월 d일"),양력휴일,2,FALSE),IFERROR(VLOOKUP(Text(B2846,"m월 d일"),음력휴일,2,FALSE),IFERROR(VLOOKUP(A2846,양력지정휴일,2,FALSE), IFERROR(VLOOKUP(B2846,음력지정휴일,2,FALSE), ""))))</f>
        <v/>
      </c>
      <c r="N2846" s="128"/>
      <c r="O2846" s="128" t="str">
        <f>IFERROR(VLOOKUP(N2846,연차지정일수,2,FALSE),"")</f>
        <v/>
      </c>
      <c r="P2846" s="143"/>
      <c r="Q2846" s="2"/>
    </row>
    <row r="2847">
      <c r="A2847" s="129">
        <v>47042.0</v>
      </c>
      <c r="B2847" s="129">
        <v>46993.0</v>
      </c>
      <c r="C2847" s="128">
        <v>2028.0</v>
      </c>
      <c r="D2847" s="128">
        <v>10.0</v>
      </c>
      <c r="E2847" s="128">
        <v>3.0</v>
      </c>
      <c r="F2847" s="128">
        <v>2028.0</v>
      </c>
      <c r="G2847" s="128">
        <v>10.0</v>
      </c>
      <c r="H2847" s="128">
        <v>16.0</v>
      </c>
      <c r="I2847" s="128" t="s">
        <v>83</v>
      </c>
      <c r="J2847" s="99"/>
      <c r="K2847" s="99"/>
      <c r="L2847" s="141" t="str">
        <f>IF(J2847-K2847=0,,IFERROR(K2847-J2847-휴게시간-VLOOKUP(A2847,지정휴게시간,2,FALSE),K2847-J2847-휴게시간))</f>
        <v/>
      </c>
      <c r="M2847" s="142" t="str">
        <f>IFERROR(VLOOKUP(Text(A2847,"m월 d일"),양력휴일,2,FALSE),IFERROR(VLOOKUP(Text(B2847,"m월 d일"),음력휴일,2,FALSE),IFERROR(VLOOKUP(A2847,양력지정휴일,2,FALSE), IFERROR(VLOOKUP(B2847,음력지정휴일,2,FALSE), ""))))</f>
        <v/>
      </c>
      <c r="N2847" s="128"/>
      <c r="O2847" s="128" t="str">
        <f>IFERROR(VLOOKUP(N2847,연차지정일수,2,FALSE),"")</f>
        <v/>
      </c>
      <c r="P2847" s="143"/>
      <c r="Q2847" s="2"/>
    </row>
    <row r="2848">
      <c r="A2848" s="129">
        <v>47043.0</v>
      </c>
      <c r="B2848" s="129">
        <v>46994.0</v>
      </c>
      <c r="C2848" s="128">
        <v>2028.0</v>
      </c>
      <c r="D2848" s="128">
        <v>10.0</v>
      </c>
      <c r="E2848" s="128">
        <v>3.0</v>
      </c>
      <c r="F2848" s="128">
        <v>2028.0</v>
      </c>
      <c r="G2848" s="128">
        <v>10.0</v>
      </c>
      <c r="H2848" s="128">
        <v>17.0</v>
      </c>
      <c r="I2848" s="128" t="s">
        <v>160</v>
      </c>
      <c r="J2848" s="99"/>
      <c r="K2848" s="99"/>
      <c r="L2848" s="141" t="str">
        <f>IF(J2848-K2848=0,,IFERROR(K2848-J2848-휴게시간-VLOOKUP(A2848,지정휴게시간,2,FALSE),K2848-J2848-휴게시간))</f>
        <v/>
      </c>
      <c r="M2848" s="142" t="str">
        <f>IFERROR(VLOOKUP(Text(A2848,"m월 d일"),양력휴일,2,FALSE),IFERROR(VLOOKUP(Text(B2848,"m월 d일"),음력휴일,2,FALSE),IFERROR(VLOOKUP(A2848,양력지정휴일,2,FALSE), IFERROR(VLOOKUP(B2848,음력지정휴일,2,FALSE), ""))))</f>
        <v/>
      </c>
      <c r="N2848" s="128"/>
      <c r="O2848" s="128" t="str">
        <f>IFERROR(VLOOKUP(N2848,연차지정일수,2,FALSE),"")</f>
        <v/>
      </c>
      <c r="P2848" s="143"/>
      <c r="Q2848" s="2"/>
    </row>
    <row r="2849">
      <c r="A2849" s="129">
        <v>47044.0</v>
      </c>
      <c r="B2849" s="129">
        <v>46997.0</v>
      </c>
      <c r="C2849" s="128">
        <v>2028.0</v>
      </c>
      <c r="D2849" s="128">
        <v>10.0</v>
      </c>
      <c r="E2849" s="128">
        <v>3.0</v>
      </c>
      <c r="F2849" s="128">
        <v>2028.0</v>
      </c>
      <c r="G2849" s="128">
        <v>10.0</v>
      </c>
      <c r="H2849" s="128">
        <v>18.0</v>
      </c>
      <c r="I2849" s="128" t="s">
        <v>161</v>
      </c>
      <c r="J2849" s="99"/>
      <c r="K2849" s="99"/>
      <c r="L2849" s="141" t="str">
        <f>IF(J2849-K2849=0,,IFERROR(K2849-J2849-휴게시간-VLOOKUP(A2849,지정휴게시간,2,FALSE),K2849-J2849-휴게시간))</f>
        <v/>
      </c>
      <c r="M2849" s="142" t="str">
        <f>IFERROR(VLOOKUP(Text(A2849,"m월 d일"),양력휴일,2,FALSE),IFERROR(VLOOKUP(Text(B2849,"m월 d일"),음력휴일,2,FALSE),IFERROR(VLOOKUP(A2849,양력지정휴일,2,FALSE), IFERROR(VLOOKUP(B2849,음력지정휴일,2,FALSE), ""))))</f>
        <v/>
      </c>
      <c r="N2849" s="128"/>
      <c r="O2849" s="128" t="str">
        <f>IFERROR(VLOOKUP(N2849,연차지정일수,2,FALSE),"")</f>
        <v/>
      </c>
      <c r="P2849" s="143"/>
      <c r="Q2849" s="2"/>
    </row>
    <row r="2850">
      <c r="A2850" s="129">
        <v>47045.0</v>
      </c>
      <c r="B2850" s="129">
        <v>46998.0</v>
      </c>
      <c r="C2850" s="128">
        <v>2028.0</v>
      </c>
      <c r="D2850" s="128">
        <v>10.0</v>
      </c>
      <c r="E2850" s="128">
        <v>3.0</v>
      </c>
      <c r="F2850" s="128">
        <v>2028.0</v>
      </c>
      <c r="G2850" s="128">
        <v>10.0</v>
      </c>
      <c r="H2850" s="128">
        <v>19.0</v>
      </c>
      <c r="I2850" s="128" t="s">
        <v>162</v>
      </c>
      <c r="J2850" s="99"/>
      <c r="K2850" s="99"/>
      <c r="L2850" s="141" t="str">
        <f>IF(J2850-K2850=0,,IFERROR(K2850-J2850-휴게시간-VLOOKUP(A2850,지정휴게시간,2,FALSE),K2850-J2850-휴게시간))</f>
        <v/>
      </c>
      <c r="M2850" s="142" t="str">
        <f>IFERROR(VLOOKUP(Text(A2850,"m월 d일"),양력휴일,2,FALSE),IFERROR(VLOOKUP(Text(B2850,"m월 d일"),음력휴일,2,FALSE),IFERROR(VLOOKUP(A2850,양력지정휴일,2,FALSE), IFERROR(VLOOKUP(B2850,음력지정휴일,2,FALSE), ""))))</f>
        <v/>
      </c>
      <c r="N2850" s="128"/>
      <c r="O2850" s="128" t="str">
        <f>IFERROR(VLOOKUP(N2850,연차지정일수,2,FALSE),"")</f>
        <v/>
      </c>
      <c r="P2850" s="143"/>
      <c r="Q2850" s="2"/>
    </row>
    <row r="2851">
      <c r="A2851" s="129">
        <v>47046.0</v>
      </c>
      <c r="B2851" s="129">
        <v>46999.0</v>
      </c>
      <c r="C2851" s="128">
        <v>2028.0</v>
      </c>
      <c r="D2851" s="128">
        <v>10.0</v>
      </c>
      <c r="E2851" s="128">
        <v>3.0</v>
      </c>
      <c r="F2851" s="128">
        <v>2028.0</v>
      </c>
      <c r="G2851" s="128">
        <v>10.0</v>
      </c>
      <c r="H2851" s="128">
        <v>20.0</v>
      </c>
      <c r="I2851" s="128" t="s">
        <v>158</v>
      </c>
      <c r="J2851" s="99"/>
      <c r="K2851" s="99"/>
      <c r="L2851" s="141" t="str">
        <f>IF(J2851-K2851=0,,IFERROR(K2851-J2851-휴게시간-VLOOKUP(A2851,지정휴게시간,2,FALSE),K2851-J2851-휴게시간))</f>
        <v/>
      </c>
      <c r="M2851" s="142" t="str">
        <f>IFERROR(VLOOKUP(Text(A2851,"m월 d일"),양력휴일,2,FALSE),IFERROR(VLOOKUP(Text(B2851,"m월 d일"),음력휴일,2,FALSE),IFERROR(VLOOKUP(A2851,양력지정휴일,2,FALSE), IFERROR(VLOOKUP(B2851,음력지정휴일,2,FALSE), ""))))</f>
        <v/>
      </c>
      <c r="N2851" s="128"/>
      <c r="O2851" s="128" t="str">
        <f>IFERROR(VLOOKUP(N2851,연차지정일수,2,FALSE),"")</f>
        <v/>
      </c>
      <c r="P2851" s="143"/>
      <c r="Q2851" s="2"/>
    </row>
    <row r="2852">
      <c r="A2852" s="129">
        <v>47047.0</v>
      </c>
      <c r="B2852" s="129">
        <v>47000.0</v>
      </c>
      <c r="C2852" s="128">
        <v>2028.0</v>
      </c>
      <c r="D2852" s="128">
        <v>10.0</v>
      </c>
      <c r="E2852" s="128">
        <v>3.0</v>
      </c>
      <c r="F2852" s="128">
        <v>2028.0</v>
      </c>
      <c r="G2852" s="128">
        <v>10.0</v>
      </c>
      <c r="H2852" s="128">
        <v>21.0</v>
      </c>
      <c r="I2852" s="128" t="s">
        <v>159</v>
      </c>
      <c r="J2852" s="99"/>
      <c r="K2852" s="99"/>
      <c r="L2852" s="141" t="str">
        <f>IF(J2852-K2852=0,,IFERROR(K2852-J2852-휴게시간-VLOOKUP(A2852,지정휴게시간,2,FALSE),K2852-J2852-휴게시간))</f>
        <v/>
      </c>
      <c r="M2852" s="142" t="str">
        <f>IFERROR(VLOOKUP(Text(A2852,"m월 d일"),양력휴일,2,FALSE),IFERROR(VLOOKUP(Text(B2852,"m월 d일"),음력휴일,2,FALSE),IFERROR(VLOOKUP(A2852,양력지정휴일,2,FALSE), IFERROR(VLOOKUP(B2852,음력지정휴일,2,FALSE), ""))))</f>
        <v/>
      </c>
      <c r="N2852" s="128"/>
      <c r="O2852" s="128" t="str">
        <f>IFERROR(VLOOKUP(N2852,연차지정일수,2,FALSE),"")</f>
        <v/>
      </c>
      <c r="P2852" s="143"/>
      <c r="Q2852" s="2"/>
    </row>
    <row r="2853">
      <c r="A2853" s="129">
        <v>47048.0</v>
      </c>
      <c r="B2853" s="129">
        <v>47001.0</v>
      </c>
      <c r="C2853" s="128">
        <v>2028.0</v>
      </c>
      <c r="D2853" s="128">
        <v>10.0</v>
      </c>
      <c r="E2853" s="128">
        <v>3.0</v>
      </c>
      <c r="F2853" s="128">
        <v>2028.0</v>
      </c>
      <c r="G2853" s="128">
        <v>10.0</v>
      </c>
      <c r="H2853" s="128">
        <v>22.0</v>
      </c>
      <c r="I2853" s="128" t="s">
        <v>156</v>
      </c>
      <c r="J2853" s="99"/>
      <c r="K2853" s="99"/>
      <c r="L2853" s="141" t="str">
        <f>IF(J2853-K2853=0,,IFERROR(K2853-J2853-휴게시간-VLOOKUP(A2853,지정휴게시간,2,FALSE),K2853-J2853-휴게시간))</f>
        <v/>
      </c>
      <c r="M2853" s="142" t="str">
        <f>IFERROR(VLOOKUP(Text(A2853,"m월 d일"),양력휴일,2,FALSE),IFERROR(VLOOKUP(Text(B2853,"m월 d일"),음력휴일,2,FALSE),IFERROR(VLOOKUP(A2853,양력지정휴일,2,FALSE), IFERROR(VLOOKUP(B2853,음력지정휴일,2,FALSE), ""))))</f>
        <v/>
      </c>
      <c r="N2853" s="128"/>
      <c r="O2853" s="128" t="str">
        <f>IFERROR(VLOOKUP(N2853,연차지정일수,2,FALSE),"")</f>
        <v/>
      </c>
      <c r="P2853" s="143"/>
      <c r="Q2853" s="2"/>
    </row>
    <row r="2854">
      <c r="A2854" s="129">
        <v>47049.0</v>
      </c>
      <c r="B2854" s="129">
        <v>47002.0</v>
      </c>
      <c r="C2854" s="128">
        <v>2028.0</v>
      </c>
      <c r="D2854" s="128">
        <v>10.0</v>
      </c>
      <c r="E2854" s="128">
        <v>4.0</v>
      </c>
      <c r="F2854" s="128">
        <v>2028.0</v>
      </c>
      <c r="G2854" s="128">
        <v>10.0</v>
      </c>
      <c r="H2854" s="128">
        <v>23.0</v>
      </c>
      <c r="I2854" s="128" t="s">
        <v>83</v>
      </c>
      <c r="J2854" s="99"/>
      <c r="K2854" s="99"/>
      <c r="L2854" s="141" t="str">
        <f>IF(J2854-K2854=0,,IFERROR(K2854-J2854-휴게시간-VLOOKUP(A2854,지정휴게시간,2,FALSE),K2854-J2854-휴게시간))</f>
        <v/>
      </c>
      <c r="M2854" s="142" t="str">
        <f>IFERROR(VLOOKUP(Text(A2854,"m월 d일"),양력휴일,2,FALSE),IFERROR(VLOOKUP(Text(B2854,"m월 d일"),음력휴일,2,FALSE),IFERROR(VLOOKUP(A2854,양력지정휴일,2,FALSE), IFERROR(VLOOKUP(B2854,음력지정휴일,2,FALSE), ""))))</f>
        <v/>
      </c>
      <c r="N2854" s="128"/>
      <c r="O2854" s="128" t="str">
        <f>IFERROR(VLOOKUP(N2854,연차지정일수,2,FALSE),"")</f>
        <v/>
      </c>
      <c r="P2854" s="143"/>
      <c r="Q2854" s="2"/>
    </row>
    <row r="2855">
      <c r="A2855" s="129">
        <v>47050.0</v>
      </c>
      <c r="B2855" s="129">
        <v>47003.0</v>
      </c>
      <c r="C2855" s="128">
        <v>2028.0</v>
      </c>
      <c r="D2855" s="128">
        <v>10.0</v>
      </c>
      <c r="E2855" s="128">
        <v>4.0</v>
      </c>
      <c r="F2855" s="128">
        <v>2028.0</v>
      </c>
      <c r="G2855" s="128">
        <v>10.0</v>
      </c>
      <c r="H2855" s="128">
        <v>24.0</v>
      </c>
      <c r="I2855" s="128" t="s">
        <v>160</v>
      </c>
      <c r="J2855" s="99"/>
      <c r="K2855" s="99"/>
      <c r="L2855" s="141" t="str">
        <f>IF(J2855-K2855=0,,IFERROR(K2855-J2855-휴게시간-VLOOKUP(A2855,지정휴게시간,2,FALSE),K2855-J2855-휴게시간))</f>
        <v/>
      </c>
      <c r="M2855" s="142" t="str">
        <f>IFERROR(VLOOKUP(Text(A2855,"m월 d일"),양력휴일,2,FALSE),IFERROR(VLOOKUP(Text(B2855,"m월 d일"),음력휴일,2,FALSE),IFERROR(VLOOKUP(A2855,양력지정휴일,2,FALSE), IFERROR(VLOOKUP(B2855,음력지정휴일,2,FALSE), ""))))</f>
        <v/>
      </c>
      <c r="N2855" s="128"/>
      <c r="O2855" s="128" t="str">
        <f>IFERROR(VLOOKUP(N2855,연차지정일수,2,FALSE),"")</f>
        <v/>
      </c>
      <c r="P2855" s="143"/>
      <c r="Q2855" s="2"/>
    </row>
    <row r="2856">
      <c r="A2856" s="129">
        <v>47051.0</v>
      </c>
      <c r="B2856" s="129">
        <v>47004.0</v>
      </c>
      <c r="C2856" s="128">
        <v>2028.0</v>
      </c>
      <c r="D2856" s="128">
        <v>10.0</v>
      </c>
      <c r="E2856" s="128">
        <v>4.0</v>
      </c>
      <c r="F2856" s="128">
        <v>2028.0</v>
      </c>
      <c r="G2856" s="128">
        <v>10.0</v>
      </c>
      <c r="H2856" s="128">
        <v>25.0</v>
      </c>
      <c r="I2856" s="128" t="s">
        <v>161</v>
      </c>
      <c r="J2856" s="99"/>
      <c r="K2856" s="99"/>
      <c r="L2856" s="141" t="str">
        <f>IF(J2856-K2856=0,,IFERROR(K2856-J2856-휴게시간-VLOOKUP(A2856,지정휴게시간,2,FALSE),K2856-J2856-휴게시간))</f>
        <v/>
      </c>
      <c r="M2856" s="142" t="str">
        <f>IFERROR(VLOOKUP(Text(A2856,"m월 d일"),양력휴일,2,FALSE),IFERROR(VLOOKUP(Text(B2856,"m월 d일"),음력휴일,2,FALSE),IFERROR(VLOOKUP(A2856,양력지정휴일,2,FALSE), IFERROR(VLOOKUP(B2856,음력지정휴일,2,FALSE), ""))))</f>
        <v/>
      </c>
      <c r="N2856" s="128"/>
      <c r="O2856" s="128" t="str">
        <f>IFERROR(VLOOKUP(N2856,연차지정일수,2,FALSE),"")</f>
        <v/>
      </c>
      <c r="P2856" s="143"/>
      <c r="Q2856" s="2"/>
    </row>
    <row r="2857">
      <c r="A2857" s="129">
        <v>47052.0</v>
      </c>
      <c r="B2857" s="129">
        <v>47005.0</v>
      </c>
      <c r="C2857" s="128">
        <v>2028.0</v>
      </c>
      <c r="D2857" s="128">
        <v>10.0</v>
      </c>
      <c r="E2857" s="128">
        <v>4.0</v>
      </c>
      <c r="F2857" s="128">
        <v>2028.0</v>
      </c>
      <c r="G2857" s="128">
        <v>10.0</v>
      </c>
      <c r="H2857" s="128">
        <v>26.0</v>
      </c>
      <c r="I2857" s="128" t="s">
        <v>162</v>
      </c>
      <c r="J2857" s="99"/>
      <c r="K2857" s="99"/>
      <c r="L2857" s="141" t="str">
        <f>IF(J2857-K2857=0,,IFERROR(K2857-J2857-휴게시간-VLOOKUP(A2857,지정휴게시간,2,FALSE),K2857-J2857-휴게시간))</f>
        <v/>
      </c>
      <c r="M2857" s="142" t="str">
        <f>IFERROR(VLOOKUP(Text(A2857,"m월 d일"),양력휴일,2,FALSE),IFERROR(VLOOKUP(Text(B2857,"m월 d일"),음력휴일,2,FALSE),IFERROR(VLOOKUP(A2857,양력지정휴일,2,FALSE), IFERROR(VLOOKUP(B2857,음력지정휴일,2,FALSE), ""))))</f>
        <v/>
      </c>
      <c r="N2857" s="128"/>
      <c r="O2857" s="128" t="str">
        <f>IFERROR(VLOOKUP(N2857,연차지정일수,2,FALSE),"")</f>
        <v/>
      </c>
      <c r="P2857" s="143"/>
      <c r="Q2857" s="2"/>
    </row>
    <row r="2858">
      <c r="A2858" s="129">
        <v>47053.0</v>
      </c>
      <c r="B2858" s="129">
        <v>47006.0</v>
      </c>
      <c r="C2858" s="128">
        <v>2028.0</v>
      </c>
      <c r="D2858" s="128">
        <v>10.0</v>
      </c>
      <c r="E2858" s="128">
        <v>4.0</v>
      </c>
      <c r="F2858" s="128">
        <v>2028.0</v>
      </c>
      <c r="G2858" s="128">
        <v>10.0</v>
      </c>
      <c r="H2858" s="128">
        <v>27.0</v>
      </c>
      <c r="I2858" s="128" t="s">
        <v>158</v>
      </c>
      <c r="J2858" s="99"/>
      <c r="K2858" s="99"/>
      <c r="L2858" s="141" t="str">
        <f>IF(J2858-K2858=0,,IFERROR(K2858-J2858-휴게시간-VLOOKUP(A2858,지정휴게시간,2,FALSE),K2858-J2858-휴게시간))</f>
        <v/>
      </c>
      <c r="M2858" s="142" t="str">
        <f>IFERROR(VLOOKUP(Text(A2858,"m월 d일"),양력휴일,2,FALSE),IFERROR(VLOOKUP(Text(B2858,"m월 d일"),음력휴일,2,FALSE),IFERROR(VLOOKUP(A2858,양력지정휴일,2,FALSE), IFERROR(VLOOKUP(B2858,음력지정휴일,2,FALSE), ""))))</f>
        <v/>
      </c>
      <c r="N2858" s="128"/>
      <c r="O2858" s="128" t="str">
        <f>IFERROR(VLOOKUP(N2858,연차지정일수,2,FALSE),"")</f>
        <v/>
      </c>
      <c r="P2858" s="143"/>
      <c r="Q2858" s="2"/>
    </row>
    <row r="2859">
      <c r="A2859" s="129">
        <v>47054.0</v>
      </c>
      <c r="B2859" s="129">
        <v>47007.0</v>
      </c>
      <c r="C2859" s="128">
        <v>2028.0</v>
      </c>
      <c r="D2859" s="128">
        <v>10.0</v>
      </c>
      <c r="E2859" s="128">
        <v>4.0</v>
      </c>
      <c r="F2859" s="128">
        <v>2028.0</v>
      </c>
      <c r="G2859" s="128">
        <v>10.0</v>
      </c>
      <c r="H2859" s="128">
        <v>28.0</v>
      </c>
      <c r="I2859" s="128" t="s">
        <v>159</v>
      </c>
      <c r="J2859" s="99"/>
      <c r="K2859" s="99"/>
      <c r="L2859" s="141" t="str">
        <f>IF(J2859-K2859=0,,IFERROR(K2859-J2859-휴게시간-VLOOKUP(A2859,지정휴게시간,2,FALSE),K2859-J2859-휴게시간))</f>
        <v/>
      </c>
      <c r="M2859" s="142" t="str">
        <f>IFERROR(VLOOKUP(Text(A2859,"m월 d일"),양력휴일,2,FALSE),IFERROR(VLOOKUP(Text(B2859,"m월 d일"),음력휴일,2,FALSE),IFERROR(VLOOKUP(A2859,양력지정휴일,2,FALSE), IFERROR(VLOOKUP(B2859,음력지정휴일,2,FALSE), ""))))</f>
        <v/>
      </c>
      <c r="N2859" s="128"/>
      <c r="O2859" s="128" t="str">
        <f>IFERROR(VLOOKUP(N2859,연차지정일수,2,FALSE),"")</f>
        <v/>
      </c>
      <c r="P2859" s="143"/>
      <c r="Q2859" s="2"/>
    </row>
    <row r="2860">
      <c r="A2860" s="129">
        <v>47055.0</v>
      </c>
      <c r="B2860" s="129">
        <v>47008.0</v>
      </c>
      <c r="C2860" s="128">
        <v>2028.0</v>
      </c>
      <c r="D2860" s="128">
        <v>10.0</v>
      </c>
      <c r="E2860" s="128">
        <v>4.0</v>
      </c>
      <c r="F2860" s="128">
        <v>2028.0</v>
      </c>
      <c r="G2860" s="128">
        <v>10.0</v>
      </c>
      <c r="H2860" s="128">
        <v>29.0</v>
      </c>
      <c r="I2860" s="128" t="s">
        <v>156</v>
      </c>
      <c r="J2860" s="99"/>
      <c r="K2860" s="99"/>
      <c r="L2860" s="141" t="str">
        <f>IF(J2860-K2860=0,,IFERROR(K2860-J2860-휴게시간-VLOOKUP(A2860,지정휴게시간,2,FALSE),K2860-J2860-휴게시간))</f>
        <v/>
      </c>
      <c r="M2860" s="142" t="str">
        <f>IFERROR(VLOOKUP(Text(A2860,"m월 d일"),양력휴일,2,FALSE),IFERROR(VLOOKUP(Text(B2860,"m월 d일"),음력휴일,2,FALSE),IFERROR(VLOOKUP(A2860,양력지정휴일,2,FALSE), IFERROR(VLOOKUP(B2860,음력지정휴일,2,FALSE), ""))))</f>
        <v/>
      </c>
      <c r="N2860" s="128"/>
      <c r="O2860" s="128" t="str">
        <f>IFERROR(VLOOKUP(N2860,연차지정일수,2,FALSE),"")</f>
        <v/>
      </c>
      <c r="P2860" s="143"/>
      <c r="Q2860" s="2"/>
    </row>
    <row r="2861">
      <c r="A2861" s="129">
        <v>47056.0</v>
      </c>
      <c r="B2861" s="129">
        <v>47009.0</v>
      </c>
      <c r="C2861" s="128">
        <v>2028.0</v>
      </c>
      <c r="D2861" s="128">
        <v>10.0</v>
      </c>
      <c r="E2861" s="128">
        <v>5.0</v>
      </c>
      <c r="F2861" s="128">
        <v>2028.0</v>
      </c>
      <c r="G2861" s="128">
        <v>10.0</v>
      </c>
      <c r="H2861" s="128">
        <v>30.0</v>
      </c>
      <c r="I2861" s="128" t="s">
        <v>83</v>
      </c>
      <c r="J2861" s="99"/>
      <c r="K2861" s="99"/>
      <c r="L2861" s="141" t="str">
        <f>IF(J2861-K2861=0,,IFERROR(K2861-J2861-휴게시간-VLOOKUP(A2861,지정휴게시간,2,FALSE),K2861-J2861-휴게시간))</f>
        <v/>
      </c>
      <c r="M2861" s="142" t="str">
        <f>IFERROR(VLOOKUP(Text(A2861,"m월 d일"),양력휴일,2,FALSE),IFERROR(VLOOKUP(Text(B2861,"m월 d일"),음력휴일,2,FALSE),IFERROR(VLOOKUP(A2861,양력지정휴일,2,FALSE), IFERROR(VLOOKUP(B2861,음력지정휴일,2,FALSE), ""))))</f>
        <v/>
      </c>
      <c r="N2861" s="128"/>
      <c r="O2861" s="128" t="str">
        <f>IFERROR(VLOOKUP(N2861,연차지정일수,2,FALSE),"")</f>
        <v/>
      </c>
      <c r="P2861" s="143"/>
      <c r="Q2861" s="2"/>
    </row>
    <row r="2862">
      <c r="A2862" s="129">
        <v>47057.0</v>
      </c>
      <c r="B2862" s="129">
        <v>47010.0</v>
      </c>
      <c r="C2862" s="128">
        <v>2028.0</v>
      </c>
      <c r="D2862" s="128">
        <v>10.0</v>
      </c>
      <c r="E2862" s="128">
        <v>5.0</v>
      </c>
      <c r="F2862" s="128">
        <v>2028.0</v>
      </c>
      <c r="G2862" s="128">
        <v>10.0</v>
      </c>
      <c r="H2862" s="128">
        <v>31.0</v>
      </c>
      <c r="I2862" s="128" t="s">
        <v>160</v>
      </c>
      <c r="J2862" s="99"/>
      <c r="K2862" s="99"/>
      <c r="L2862" s="141" t="str">
        <f>IF(J2862-K2862=0,,IFERROR(K2862-J2862-휴게시간-VLOOKUP(A2862,지정휴게시간,2,FALSE),K2862-J2862-휴게시간))</f>
        <v/>
      </c>
      <c r="M2862" s="142" t="str">
        <f>IFERROR(VLOOKUP(Text(A2862,"m월 d일"),양력휴일,2,FALSE),IFERROR(VLOOKUP(Text(B2862,"m월 d일"),음력휴일,2,FALSE),IFERROR(VLOOKUP(A2862,양력지정휴일,2,FALSE), IFERROR(VLOOKUP(B2862,음력지정휴일,2,FALSE), ""))))</f>
        <v/>
      </c>
      <c r="N2862" s="128"/>
      <c r="O2862" s="128" t="str">
        <f>IFERROR(VLOOKUP(N2862,연차지정일수,2,FALSE),"")</f>
        <v/>
      </c>
      <c r="P2862" s="143"/>
      <c r="Q2862" s="2"/>
    </row>
    <row r="2863">
      <c r="A2863" s="129">
        <v>47058.0</v>
      </c>
      <c r="B2863" s="129">
        <v>47011.0</v>
      </c>
      <c r="C2863" s="128">
        <v>2028.0</v>
      </c>
      <c r="D2863" s="128">
        <v>10.0</v>
      </c>
      <c r="E2863" s="128">
        <v>5.0</v>
      </c>
      <c r="F2863" s="128">
        <v>2028.0</v>
      </c>
      <c r="G2863" s="128">
        <v>11.0</v>
      </c>
      <c r="H2863" s="128">
        <v>1.0</v>
      </c>
      <c r="I2863" s="128" t="s">
        <v>161</v>
      </c>
      <c r="J2863" s="99"/>
      <c r="K2863" s="99"/>
      <c r="L2863" s="141" t="str">
        <f>IF(J2863-K2863=0,,IFERROR(K2863-J2863-휴게시간-VLOOKUP(A2863,지정휴게시간,2,FALSE),K2863-J2863-휴게시간))</f>
        <v/>
      </c>
      <c r="M2863" s="142" t="str">
        <f>IFERROR(VLOOKUP(Text(A2863,"m월 d일"),양력휴일,2,FALSE),IFERROR(VLOOKUP(Text(B2863,"m월 d일"),음력휴일,2,FALSE),IFERROR(VLOOKUP(A2863,양력지정휴일,2,FALSE), IFERROR(VLOOKUP(B2863,음력지정휴일,2,FALSE), ""))))</f>
        <v/>
      </c>
      <c r="N2863" s="128"/>
      <c r="O2863" s="128" t="str">
        <f>IFERROR(VLOOKUP(N2863,연차지정일수,2,FALSE),"")</f>
        <v/>
      </c>
      <c r="P2863" s="143"/>
      <c r="Q2863" s="2"/>
    </row>
    <row r="2864">
      <c r="A2864" s="129">
        <v>47059.0</v>
      </c>
      <c r="B2864" s="129">
        <v>47012.0</v>
      </c>
      <c r="C2864" s="128">
        <v>2028.0</v>
      </c>
      <c r="D2864" s="128">
        <v>10.0</v>
      </c>
      <c r="E2864" s="128">
        <v>5.0</v>
      </c>
      <c r="F2864" s="128">
        <v>2028.0</v>
      </c>
      <c r="G2864" s="128">
        <v>11.0</v>
      </c>
      <c r="H2864" s="128">
        <v>2.0</v>
      </c>
      <c r="I2864" s="128" t="s">
        <v>162</v>
      </c>
      <c r="J2864" s="99"/>
      <c r="K2864" s="99"/>
      <c r="L2864" s="141" t="str">
        <f>IF(J2864-K2864=0,,IFERROR(K2864-J2864-휴게시간-VLOOKUP(A2864,지정휴게시간,2,FALSE),K2864-J2864-휴게시간))</f>
        <v/>
      </c>
      <c r="M2864" s="142" t="str">
        <f>IFERROR(VLOOKUP(Text(A2864,"m월 d일"),양력휴일,2,FALSE),IFERROR(VLOOKUP(Text(B2864,"m월 d일"),음력휴일,2,FALSE),IFERROR(VLOOKUP(A2864,양력지정휴일,2,FALSE), IFERROR(VLOOKUP(B2864,음력지정휴일,2,FALSE), ""))))</f>
        <v/>
      </c>
      <c r="N2864" s="128"/>
      <c r="O2864" s="128" t="str">
        <f>IFERROR(VLOOKUP(N2864,연차지정일수,2,FALSE),"")</f>
        <v/>
      </c>
      <c r="P2864" s="143"/>
      <c r="Q2864" s="2"/>
    </row>
    <row r="2865">
      <c r="A2865" s="129">
        <v>47060.0</v>
      </c>
      <c r="B2865" s="129">
        <v>47013.0</v>
      </c>
      <c r="C2865" s="128">
        <v>2028.0</v>
      </c>
      <c r="D2865" s="128">
        <v>10.0</v>
      </c>
      <c r="E2865" s="128">
        <v>5.0</v>
      </c>
      <c r="F2865" s="128">
        <v>2028.0</v>
      </c>
      <c r="G2865" s="128">
        <v>11.0</v>
      </c>
      <c r="H2865" s="128">
        <v>3.0</v>
      </c>
      <c r="I2865" s="128" t="s">
        <v>158</v>
      </c>
      <c r="J2865" s="99"/>
      <c r="K2865" s="99"/>
      <c r="L2865" s="141" t="str">
        <f>IF(J2865-K2865=0,,IFERROR(K2865-J2865-휴게시간-VLOOKUP(A2865,지정휴게시간,2,FALSE),K2865-J2865-휴게시간))</f>
        <v/>
      </c>
      <c r="M2865" s="142" t="str">
        <f>IFERROR(VLOOKUP(Text(A2865,"m월 d일"),양력휴일,2,FALSE),IFERROR(VLOOKUP(Text(B2865,"m월 d일"),음력휴일,2,FALSE),IFERROR(VLOOKUP(A2865,양력지정휴일,2,FALSE), IFERROR(VLOOKUP(B2865,음력지정휴일,2,FALSE), ""))))</f>
        <v/>
      </c>
      <c r="N2865" s="128"/>
      <c r="O2865" s="128" t="str">
        <f>IFERROR(VLOOKUP(N2865,연차지정일수,2,FALSE),"")</f>
        <v/>
      </c>
      <c r="P2865" s="143"/>
      <c r="Q2865" s="2"/>
    </row>
    <row r="2866">
      <c r="A2866" s="129">
        <v>47061.0</v>
      </c>
      <c r="B2866" s="129">
        <v>47014.0</v>
      </c>
      <c r="C2866" s="128">
        <v>2028.0</v>
      </c>
      <c r="D2866" s="128">
        <v>10.0</v>
      </c>
      <c r="E2866" s="128">
        <v>5.0</v>
      </c>
      <c r="F2866" s="128">
        <v>2028.0</v>
      </c>
      <c r="G2866" s="128">
        <v>11.0</v>
      </c>
      <c r="H2866" s="128">
        <v>4.0</v>
      </c>
      <c r="I2866" s="128" t="s">
        <v>159</v>
      </c>
      <c r="J2866" s="99"/>
      <c r="K2866" s="99"/>
      <c r="L2866" s="141" t="str">
        <f>IF(J2866-K2866=0,,IFERROR(K2866-J2866-휴게시간-VLOOKUP(A2866,지정휴게시간,2,FALSE),K2866-J2866-휴게시간))</f>
        <v/>
      </c>
      <c r="M2866" s="142" t="str">
        <f>IFERROR(VLOOKUP(Text(A2866,"m월 d일"),양력휴일,2,FALSE),IFERROR(VLOOKUP(Text(B2866,"m월 d일"),음력휴일,2,FALSE),IFERROR(VLOOKUP(A2866,양력지정휴일,2,FALSE), IFERROR(VLOOKUP(B2866,음력지정휴일,2,FALSE), ""))))</f>
        <v/>
      </c>
      <c r="N2866" s="128"/>
      <c r="O2866" s="128" t="str">
        <f>IFERROR(VLOOKUP(N2866,연차지정일수,2,FALSE),"")</f>
        <v/>
      </c>
      <c r="P2866" s="143"/>
      <c r="Q2866" s="2"/>
    </row>
    <row r="2867">
      <c r="A2867" s="129">
        <v>47062.0</v>
      </c>
      <c r="B2867" s="129">
        <v>47015.0</v>
      </c>
      <c r="C2867" s="128">
        <v>2028.0</v>
      </c>
      <c r="D2867" s="128">
        <v>10.0</v>
      </c>
      <c r="E2867" s="128">
        <v>5.0</v>
      </c>
      <c r="F2867" s="128">
        <v>2028.0</v>
      </c>
      <c r="G2867" s="128">
        <v>11.0</v>
      </c>
      <c r="H2867" s="128">
        <v>5.0</v>
      </c>
      <c r="I2867" s="128" t="s">
        <v>156</v>
      </c>
      <c r="J2867" s="99"/>
      <c r="K2867" s="99"/>
      <c r="L2867" s="141" t="str">
        <f>IF(J2867-K2867=0,,IFERROR(K2867-J2867-휴게시간-VLOOKUP(A2867,지정휴게시간,2,FALSE),K2867-J2867-휴게시간))</f>
        <v/>
      </c>
      <c r="M2867" s="142" t="str">
        <f>IFERROR(VLOOKUP(Text(A2867,"m월 d일"),양력휴일,2,FALSE),IFERROR(VLOOKUP(Text(B2867,"m월 d일"),음력휴일,2,FALSE),IFERROR(VLOOKUP(A2867,양력지정휴일,2,FALSE), IFERROR(VLOOKUP(B2867,음력지정휴일,2,FALSE), ""))))</f>
        <v/>
      </c>
      <c r="N2867" s="128"/>
      <c r="O2867" s="128" t="str">
        <f>IFERROR(VLOOKUP(N2867,연차지정일수,2,FALSE),"")</f>
        <v/>
      </c>
      <c r="P2867" s="143"/>
      <c r="Q2867" s="2"/>
    </row>
    <row r="2868">
      <c r="A2868" s="129">
        <v>47063.0</v>
      </c>
      <c r="B2868" s="129">
        <v>47016.0</v>
      </c>
      <c r="C2868" s="128">
        <v>2028.0</v>
      </c>
      <c r="D2868" s="128">
        <v>11.0</v>
      </c>
      <c r="E2868" s="128">
        <v>1.0</v>
      </c>
      <c r="F2868" s="128">
        <v>2028.0</v>
      </c>
      <c r="G2868" s="128">
        <v>11.0</v>
      </c>
      <c r="H2868" s="128">
        <v>6.0</v>
      </c>
      <c r="I2868" s="128" t="s">
        <v>83</v>
      </c>
      <c r="J2868" s="99"/>
      <c r="K2868" s="99"/>
      <c r="L2868" s="141" t="str">
        <f>IF(J2868-K2868=0,,IFERROR(K2868-J2868-휴게시간-VLOOKUP(A2868,지정휴게시간,2,FALSE),K2868-J2868-휴게시간))</f>
        <v/>
      </c>
      <c r="M2868" s="142" t="str">
        <f>IFERROR(VLOOKUP(Text(A2868,"m월 d일"),양력휴일,2,FALSE),IFERROR(VLOOKUP(Text(B2868,"m월 d일"),음력휴일,2,FALSE),IFERROR(VLOOKUP(A2868,양력지정휴일,2,FALSE), IFERROR(VLOOKUP(B2868,음력지정휴일,2,FALSE), ""))))</f>
        <v/>
      </c>
      <c r="N2868" s="128"/>
      <c r="O2868" s="128" t="str">
        <f>IFERROR(VLOOKUP(N2868,연차지정일수,2,FALSE),"")</f>
        <v/>
      </c>
      <c r="P2868" s="143"/>
      <c r="Q2868" s="2"/>
    </row>
    <row r="2869">
      <c r="A2869" s="129">
        <v>47064.0</v>
      </c>
      <c r="B2869" s="129">
        <v>47017.0</v>
      </c>
      <c r="C2869" s="128">
        <v>2028.0</v>
      </c>
      <c r="D2869" s="128">
        <v>11.0</v>
      </c>
      <c r="E2869" s="128">
        <v>1.0</v>
      </c>
      <c r="F2869" s="128">
        <v>2028.0</v>
      </c>
      <c r="G2869" s="128">
        <v>11.0</v>
      </c>
      <c r="H2869" s="128">
        <v>7.0</v>
      </c>
      <c r="I2869" s="128" t="s">
        <v>160</v>
      </c>
      <c r="J2869" s="99"/>
      <c r="K2869" s="99"/>
      <c r="L2869" s="141" t="str">
        <f>IF(J2869-K2869=0,,IFERROR(K2869-J2869-휴게시간-VLOOKUP(A2869,지정휴게시간,2,FALSE),K2869-J2869-휴게시간))</f>
        <v/>
      </c>
      <c r="M2869" s="142" t="str">
        <f>IFERROR(VLOOKUP(Text(A2869,"m월 d일"),양력휴일,2,FALSE),IFERROR(VLOOKUP(Text(B2869,"m월 d일"),음력휴일,2,FALSE),IFERROR(VLOOKUP(A2869,양력지정휴일,2,FALSE), IFERROR(VLOOKUP(B2869,음력지정휴일,2,FALSE), ""))))</f>
        <v/>
      </c>
      <c r="N2869" s="128"/>
      <c r="O2869" s="128" t="str">
        <f>IFERROR(VLOOKUP(N2869,연차지정일수,2,FALSE),"")</f>
        <v/>
      </c>
      <c r="P2869" s="143"/>
      <c r="Q2869" s="2"/>
    </row>
    <row r="2870">
      <c r="A2870" s="129">
        <v>47065.0</v>
      </c>
      <c r="B2870" s="129">
        <v>47018.0</v>
      </c>
      <c r="C2870" s="128">
        <v>2028.0</v>
      </c>
      <c r="D2870" s="128">
        <v>11.0</v>
      </c>
      <c r="E2870" s="128">
        <v>1.0</v>
      </c>
      <c r="F2870" s="128">
        <v>2028.0</v>
      </c>
      <c r="G2870" s="128">
        <v>11.0</v>
      </c>
      <c r="H2870" s="128">
        <v>8.0</v>
      </c>
      <c r="I2870" s="128" t="s">
        <v>161</v>
      </c>
      <c r="J2870" s="99"/>
      <c r="K2870" s="99"/>
      <c r="L2870" s="141" t="str">
        <f>IF(J2870-K2870=0,,IFERROR(K2870-J2870-휴게시간-VLOOKUP(A2870,지정휴게시간,2,FALSE),K2870-J2870-휴게시간))</f>
        <v/>
      </c>
      <c r="M2870" s="142" t="str">
        <f>IFERROR(VLOOKUP(Text(A2870,"m월 d일"),양력휴일,2,FALSE),IFERROR(VLOOKUP(Text(B2870,"m월 d일"),음력휴일,2,FALSE),IFERROR(VLOOKUP(A2870,양력지정휴일,2,FALSE), IFERROR(VLOOKUP(B2870,음력지정휴일,2,FALSE), ""))))</f>
        <v/>
      </c>
      <c r="N2870" s="128"/>
      <c r="O2870" s="128" t="str">
        <f>IFERROR(VLOOKUP(N2870,연차지정일수,2,FALSE),"")</f>
        <v/>
      </c>
      <c r="P2870" s="143"/>
      <c r="Q2870" s="2"/>
    </row>
    <row r="2871">
      <c r="A2871" s="129">
        <v>47066.0</v>
      </c>
      <c r="B2871" s="129">
        <v>47019.0</v>
      </c>
      <c r="C2871" s="128">
        <v>2028.0</v>
      </c>
      <c r="D2871" s="128">
        <v>11.0</v>
      </c>
      <c r="E2871" s="128">
        <v>1.0</v>
      </c>
      <c r="F2871" s="128">
        <v>2028.0</v>
      </c>
      <c r="G2871" s="128">
        <v>11.0</v>
      </c>
      <c r="H2871" s="128">
        <v>9.0</v>
      </c>
      <c r="I2871" s="128" t="s">
        <v>162</v>
      </c>
      <c r="J2871" s="99"/>
      <c r="K2871" s="99"/>
      <c r="L2871" s="141" t="str">
        <f>IF(J2871-K2871=0,,IFERROR(K2871-J2871-휴게시간-VLOOKUP(A2871,지정휴게시간,2,FALSE),K2871-J2871-휴게시간))</f>
        <v/>
      </c>
      <c r="M2871" s="142" t="str">
        <f>IFERROR(VLOOKUP(Text(A2871,"m월 d일"),양력휴일,2,FALSE),IFERROR(VLOOKUP(Text(B2871,"m월 d일"),음력휴일,2,FALSE),IFERROR(VLOOKUP(A2871,양력지정휴일,2,FALSE), IFERROR(VLOOKUP(B2871,음력지정휴일,2,FALSE), ""))))</f>
        <v/>
      </c>
      <c r="N2871" s="128"/>
      <c r="O2871" s="128" t="str">
        <f>IFERROR(VLOOKUP(N2871,연차지정일수,2,FALSE),"")</f>
        <v/>
      </c>
      <c r="P2871" s="143"/>
      <c r="Q2871" s="2"/>
    </row>
    <row r="2872">
      <c r="A2872" s="129">
        <v>47067.0</v>
      </c>
      <c r="B2872" s="129">
        <v>47020.0</v>
      </c>
      <c r="C2872" s="128">
        <v>2028.0</v>
      </c>
      <c r="D2872" s="128">
        <v>11.0</v>
      </c>
      <c r="E2872" s="128">
        <v>1.0</v>
      </c>
      <c r="F2872" s="128">
        <v>2028.0</v>
      </c>
      <c r="G2872" s="128">
        <v>11.0</v>
      </c>
      <c r="H2872" s="128">
        <v>10.0</v>
      </c>
      <c r="I2872" s="128" t="s">
        <v>158</v>
      </c>
      <c r="J2872" s="99"/>
      <c r="K2872" s="99"/>
      <c r="L2872" s="141" t="str">
        <f>IF(J2872-K2872=0,,IFERROR(K2872-J2872-휴게시간-VLOOKUP(A2872,지정휴게시간,2,FALSE),K2872-J2872-휴게시간))</f>
        <v/>
      </c>
      <c r="M2872" s="142" t="str">
        <f>IFERROR(VLOOKUP(Text(A2872,"m월 d일"),양력휴일,2,FALSE),IFERROR(VLOOKUP(Text(B2872,"m월 d일"),음력휴일,2,FALSE),IFERROR(VLOOKUP(A2872,양력지정휴일,2,FALSE), IFERROR(VLOOKUP(B2872,음력지정휴일,2,FALSE), ""))))</f>
        <v/>
      </c>
      <c r="N2872" s="128"/>
      <c r="O2872" s="128" t="str">
        <f>IFERROR(VLOOKUP(N2872,연차지정일수,2,FALSE),"")</f>
        <v/>
      </c>
      <c r="P2872" s="143"/>
      <c r="Q2872" s="2"/>
    </row>
    <row r="2873">
      <c r="A2873" s="129">
        <v>47068.0</v>
      </c>
      <c r="B2873" s="129">
        <v>47021.0</v>
      </c>
      <c r="C2873" s="128">
        <v>2028.0</v>
      </c>
      <c r="D2873" s="128">
        <v>11.0</v>
      </c>
      <c r="E2873" s="128">
        <v>1.0</v>
      </c>
      <c r="F2873" s="128">
        <v>2028.0</v>
      </c>
      <c r="G2873" s="128">
        <v>11.0</v>
      </c>
      <c r="H2873" s="128">
        <v>11.0</v>
      </c>
      <c r="I2873" s="128" t="s">
        <v>159</v>
      </c>
      <c r="J2873" s="99"/>
      <c r="K2873" s="99"/>
      <c r="L2873" s="141" t="str">
        <f>IF(J2873-K2873=0,,IFERROR(K2873-J2873-휴게시간-VLOOKUP(A2873,지정휴게시간,2,FALSE),K2873-J2873-휴게시간))</f>
        <v/>
      </c>
      <c r="M2873" s="142" t="str">
        <f>IFERROR(VLOOKUP(Text(A2873,"m월 d일"),양력휴일,2,FALSE),IFERROR(VLOOKUP(Text(B2873,"m월 d일"),음력휴일,2,FALSE),IFERROR(VLOOKUP(A2873,양력지정휴일,2,FALSE), IFERROR(VLOOKUP(B2873,음력지정휴일,2,FALSE), ""))))</f>
        <v/>
      </c>
      <c r="N2873" s="128"/>
      <c r="O2873" s="128" t="str">
        <f>IFERROR(VLOOKUP(N2873,연차지정일수,2,FALSE),"")</f>
        <v/>
      </c>
      <c r="P2873" s="143"/>
      <c r="Q2873" s="2"/>
    </row>
    <row r="2874">
      <c r="A2874" s="129">
        <v>47069.0</v>
      </c>
      <c r="B2874" s="129">
        <v>47022.0</v>
      </c>
      <c r="C2874" s="128">
        <v>2028.0</v>
      </c>
      <c r="D2874" s="128">
        <v>11.0</v>
      </c>
      <c r="E2874" s="128">
        <v>1.0</v>
      </c>
      <c r="F2874" s="128">
        <v>2028.0</v>
      </c>
      <c r="G2874" s="128">
        <v>11.0</v>
      </c>
      <c r="H2874" s="128">
        <v>12.0</v>
      </c>
      <c r="I2874" s="128" t="s">
        <v>156</v>
      </c>
      <c r="J2874" s="99"/>
      <c r="K2874" s="99"/>
      <c r="L2874" s="141" t="str">
        <f>IF(J2874-K2874=0,,IFERROR(K2874-J2874-휴게시간-VLOOKUP(A2874,지정휴게시간,2,FALSE),K2874-J2874-휴게시간))</f>
        <v/>
      </c>
      <c r="M2874" s="142" t="str">
        <f>IFERROR(VLOOKUP(Text(A2874,"m월 d일"),양력휴일,2,FALSE),IFERROR(VLOOKUP(Text(B2874,"m월 d일"),음력휴일,2,FALSE),IFERROR(VLOOKUP(A2874,양력지정휴일,2,FALSE), IFERROR(VLOOKUP(B2874,음력지정휴일,2,FALSE), ""))))</f>
        <v/>
      </c>
      <c r="N2874" s="128"/>
      <c r="O2874" s="128" t="str">
        <f>IFERROR(VLOOKUP(N2874,연차지정일수,2,FALSE),"")</f>
        <v/>
      </c>
      <c r="P2874" s="143"/>
      <c r="Q2874" s="2"/>
    </row>
    <row r="2875">
      <c r="A2875" s="129">
        <v>47070.0</v>
      </c>
      <c r="B2875" s="129">
        <v>47023.0</v>
      </c>
      <c r="C2875" s="128">
        <v>2028.0</v>
      </c>
      <c r="D2875" s="128">
        <v>11.0</v>
      </c>
      <c r="E2875" s="128">
        <v>2.0</v>
      </c>
      <c r="F2875" s="128">
        <v>2028.0</v>
      </c>
      <c r="G2875" s="128">
        <v>11.0</v>
      </c>
      <c r="H2875" s="128">
        <v>13.0</v>
      </c>
      <c r="I2875" s="128" t="s">
        <v>83</v>
      </c>
      <c r="J2875" s="99"/>
      <c r="K2875" s="99"/>
      <c r="L2875" s="141" t="str">
        <f>IF(J2875-K2875=0,,IFERROR(K2875-J2875-휴게시간-VLOOKUP(A2875,지정휴게시간,2,FALSE),K2875-J2875-휴게시간))</f>
        <v/>
      </c>
      <c r="M2875" s="142" t="str">
        <f>IFERROR(VLOOKUP(Text(A2875,"m월 d일"),양력휴일,2,FALSE),IFERROR(VLOOKUP(Text(B2875,"m월 d일"),음력휴일,2,FALSE),IFERROR(VLOOKUP(A2875,양력지정휴일,2,FALSE), IFERROR(VLOOKUP(B2875,음력지정휴일,2,FALSE), ""))))</f>
        <v/>
      </c>
      <c r="N2875" s="128"/>
      <c r="O2875" s="128" t="str">
        <f>IFERROR(VLOOKUP(N2875,연차지정일수,2,FALSE),"")</f>
        <v/>
      </c>
      <c r="P2875" s="143"/>
      <c r="Q2875" s="2"/>
    </row>
    <row r="2876">
      <c r="A2876" s="129">
        <v>47071.0</v>
      </c>
      <c r="B2876" s="129">
        <v>47024.0</v>
      </c>
      <c r="C2876" s="128">
        <v>2028.0</v>
      </c>
      <c r="D2876" s="128">
        <v>11.0</v>
      </c>
      <c r="E2876" s="128">
        <v>2.0</v>
      </c>
      <c r="F2876" s="128">
        <v>2028.0</v>
      </c>
      <c r="G2876" s="128">
        <v>11.0</v>
      </c>
      <c r="H2876" s="128">
        <v>14.0</v>
      </c>
      <c r="I2876" s="128" t="s">
        <v>160</v>
      </c>
      <c r="J2876" s="99"/>
      <c r="K2876" s="99"/>
      <c r="L2876" s="141" t="str">
        <f>IF(J2876-K2876=0,,IFERROR(K2876-J2876-휴게시간-VLOOKUP(A2876,지정휴게시간,2,FALSE),K2876-J2876-휴게시간))</f>
        <v/>
      </c>
      <c r="M2876" s="142" t="str">
        <f>IFERROR(VLOOKUP(Text(A2876,"m월 d일"),양력휴일,2,FALSE),IFERROR(VLOOKUP(Text(B2876,"m월 d일"),음력휴일,2,FALSE),IFERROR(VLOOKUP(A2876,양력지정휴일,2,FALSE), IFERROR(VLOOKUP(B2876,음력지정휴일,2,FALSE), ""))))</f>
        <v/>
      </c>
      <c r="N2876" s="128"/>
      <c r="O2876" s="128" t="str">
        <f>IFERROR(VLOOKUP(N2876,연차지정일수,2,FALSE),"")</f>
        <v/>
      </c>
      <c r="P2876" s="143"/>
      <c r="Q2876" s="2"/>
    </row>
    <row r="2877">
      <c r="A2877" s="129">
        <v>47072.0</v>
      </c>
      <c r="B2877" s="129">
        <v>47025.0</v>
      </c>
      <c r="C2877" s="128">
        <v>2028.0</v>
      </c>
      <c r="D2877" s="128">
        <v>11.0</v>
      </c>
      <c r="E2877" s="128">
        <v>2.0</v>
      </c>
      <c r="F2877" s="128">
        <v>2028.0</v>
      </c>
      <c r="G2877" s="128">
        <v>11.0</v>
      </c>
      <c r="H2877" s="128">
        <v>15.0</v>
      </c>
      <c r="I2877" s="128" t="s">
        <v>161</v>
      </c>
      <c r="J2877" s="99"/>
      <c r="K2877" s="99"/>
      <c r="L2877" s="141" t="str">
        <f>IF(J2877-K2877=0,,IFERROR(K2877-J2877-휴게시간-VLOOKUP(A2877,지정휴게시간,2,FALSE),K2877-J2877-휴게시간))</f>
        <v/>
      </c>
      <c r="M2877" s="142" t="str">
        <f>IFERROR(VLOOKUP(Text(A2877,"m월 d일"),양력휴일,2,FALSE),IFERROR(VLOOKUP(Text(B2877,"m월 d일"),음력휴일,2,FALSE),IFERROR(VLOOKUP(A2877,양력지정휴일,2,FALSE), IFERROR(VLOOKUP(B2877,음력지정휴일,2,FALSE), ""))))</f>
        <v/>
      </c>
      <c r="N2877" s="128"/>
      <c r="O2877" s="128" t="str">
        <f>IFERROR(VLOOKUP(N2877,연차지정일수,2,FALSE),"")</f>
        <v/>
      </c>
      <c r="P2877" s="143"/>
      <c r="Q2877" s="2"/>
    </row>
    <row r="2878">
      <c r="A2878" s="129">
        <v>47073.0</v>
      </c>
      <c r="B2878" s="129">
        <v>47027.0</v>
      </c>
      <c r="C2878" s="128">
        <v>2028.0</v>
      </c>
      <c r="D2878" s="128">
        <v>11.0</v>
      </c>
      <c r="E2878" s="128">
        <v>2.0</v>
      </c>
      <c r="F2878" s="128">
        <v>2028.0</v>
      </c>
      <c r="G2878" s="128">
        <v>11.0</v>
      </c>
      <c r="H2878" s="128">
        <v>16.0</v>
      </c>
      <c r="I2878" s="128" t="s">
        <v>162</v>
      </c>
      <c r="J2878" s="99"/>
      <c r="K2878" s="99"/>
      <c r="L2878" s="141" t="str">
        <f>IF(J2878-K2878=0,,IFERROR(K2878-J2878-휴게시간-VLOOKUP(A2878,지정휴게시간,2,FALSE),K2878-J2878-휴게시간))</f>
        <v/>
      </c>
      <c r="M2878" s="142" t="str">
        <f>IFERROR(VLOOKUP(Text(A2878,"m월 d일"),양력휴일,2,FALSE),IFERROR(VLOOKUP(Text(B2878,"m월 d일"),음력휴일,2,FALSE),IFERROR(VLOOKUP(A2878,양력지정휴일,2,FALSE), IFERROR(VLOOKUP(B2878,음력지정휴일,2,FALSE), ""))))</f>
        <v/>
      </c>
      <c r="N2878" s="128"/>
      <c r="O2878" s="128" t="str">
        <f>IFERROR(VLOOKUP(N2878,연차지정일수,2,FALSE),"")</f>
        <v/>
      </c>
      <c r="P2878" s="143"/>
      <c r="Q2878" s="2"/>
    </row>
    <row r="2879">
      <c r="A2879" s="129">
        <v>47074.0</v>
      </c>
      <c r="B2879" s="129">
        <v>47028.0</v>
      </c>
      <c r="C2879" s="128">
        <v>2028.0</v>
      </c>
      <c r="D2879" s="128">
        <v>11.0</v>
      </c>
      <c r="E2879" s="128">
        <v>2.0</v>
      </c>
      <c r="F2879" s="128">
        <v>2028.0</v>
      </c>
      <c r="G2879" s="128">
        <v>11.0</v>
      </c>
      <c r="H2879" s="128">
        <v>17.0</v>
      </c>
      <c r="I2879" s="128" t="s">
        <v>158</v>
      </c>
      <c r="J2879" s="99"/>
      <c r="K2879" s="99"/>
      <c r="L2879" s="141" t="str">
        <f>IF(J2879-K2879=0,,IFERROR(K2879-J2879-휴게시간-VLOOKUP(A2879,지정휴게시간,2,FALSE),K2879-J2879-휴게시간))</f>
        <v/>
      </c>
      <c r="M2879" s="142" t="str">
        <f>IFERROR(VLOOKUP(Text(A2879,"m월 d일"),양력휴일,2,FALSE),IFERROR(VLOOKUP(Text(B2879,"m월 d일"),음력휴일,2,FALSE),IFERROR(VLOOKUP(A2879,양력지정휴일,2,FALSE), IFERROR(VLOOKUP(B2879,음력지정휴일,2,FALSE), ""))))</f>
        <v/>
      </c>
      <c r="N2879" s="128"/>
      <c r="O2879" s="128" t="str">
        <f>IFERROR(VLOOKUP(N2879,연차지정일수,2,FALSE),"")</f>
        <v/>
      </c>
      <c r="P2879" s="143"/>
      <c r="Q2879" s="2"/>
    </row>
    <row r="2880">
      <c r="A2880" s="129">
        <v>47075.0</v>
      </c>
      <c r="B2880" s="129">
        <v>47029.0</v>
      </c>
      <c r="C2880" s="128">
        <v>2028.0</v>
      </c>
      <c r="D2880" s="128">
        <v>11.0</v>
      </c>
      <c r="E2880" s="128">
        <v>2.0</v>
      </c>
      <c r="F2880" s="128">
        <v>2028.0</v>
      </c>
      <c r="G2880" s="128">
        <v>11.0</v>
      </c>
      <c r="H2880" s="128">
        <v>18.0</v>
      </c>
      <c r="I2880" s="128" t="s">
        <v>159</v>
      </c>
      <c r="J2880" s="99"/>
      <c r="K2880" s="99"/>
      <c r="L2880" s="141" t="str">
        <f>IF(J2880-K2880=0,,IFERROR(K2880-J2880-휴게시간-VLOOKUP(A2880,지정휴게시간,2,FALSE),K2880-J2880-휴게시간))</f>
        <v/>
      </c>
      <c r="M2880" s="142" t="str">
        <f>IFERROR(VLOOKUP(Text(A2880,"m월 d일"),양력휴일,2,FALSE),IFERROR(VLOOKUP(Text(B2880,"m월 d일"),음력휴일,2,FALSE),IFERROR(VLOOKUP(A2880,양력지정휴일,2,FALSE), IFERROR(VLOOKUP(B2880,음력지정휴일,2,FALSE), ""))))</f>
        <v/>
      </c>
      <c r="N2880" s="128"/>
      <c r="O2880" s="128" t="str">
        <f>IFERROR(VLOOKUP(N2880,연차지정일수,2,FALSE),"")</f>
        <v/>
      </c>
      <c r="P2880" s="143"/>
      <c r="Q2880" s="2"/>
    </row>
    <row r="2881">
      <c r="A2881" s="129">
        <v>47076.0</v>
      </c>
      <c r="B2881" s="129">
        <v>47030.0</v>
      </c>
      <c r="C2881" s="128">
        <v>2028.0</v>
      </c>
      <c r="D2881" s="128">
        <v>11.0</v>
      </c>
      <c r="E2881" s="128">
        <v>2.0</v>
      </c>
      <c r="F2881" s="128">
        <v>2028.0</v>
      </c>
      <c r="G2881" s="128">
        <v>11.0</v>
      </c>
      <c r="H2881" s="128">
        <v>19.0</v>
      </c>
      <c r="I2881" s="128" t="s">
        <v>156</v>
      </c>
      <c r="J2881" s="99"/>
      <c r="K2881" s="99"/>
      <c r="L2881" s="141" t="str">
        <f>IF(J2881-K2881=0,,IFERROR(K2881-J2881-휴게시간-VLOOKUP(A2881,지정휴게시간,2,FALSE),K2881-J2881-휴게시간))</f>
        <v/>
      </c>
      <c r="M2881" s="142" t="str">
        <f>IFERROR(VLOOKUP(Text(A2881,"m월 d일"),양력휴일,2,FALSE),IFERROR(VLOOKUP(Text(B2881,"m월 d일"),음력휴일,2,FALSE),IFERROR(VLOOKUP(A2881,양력지정휴일,2,FALSE), IFERROR(VLOOKUP(B2881,음력지정휴일,2,FALSE), ""))))</f>
        <v/>
      </c>
      <c r="N2881" s="128"/>
      <c r="O2881" s="128" t="str">
        <f>IFERROR(VLOOKUP(N2881,연차지정일수,2,FALSE),"")</f>
        <v/>
      </c>
      <c r="P2881" s="143"/>
      <c r="Q2881" s="2"/>
    </row>
    <row r="2882">
      <c r="A2882" s="129">
        <v>47077.0</v>
      </c>
      <c r="B2882" s="129">
        <v>47031.0</v>
      </c>
      <c r="C2882" s="128">
        <v>2028.0</v>
      </c>
      <c r="D2882" s="128">
        <v>11.0</v>
      </c>
      <c r="E2882" s="128">
        <v>3.0</v>
      </c>
      <c r="F2882" s="128">
        <v>2028.0</v>
      </c>
      <c r="G2882" s="128">
        <v>11.0</v>
      </c>
      <c r="H2882" s="128">
        <v>20.0</v>
      </c>
      <c r="I2882" s="128" t="s">
        <v>83</v>
      </c>
      <c r="J2882" s="99"/>
      <c r="K2882" s="99"/>
      <c r="L2882" s="141" t="str">
        <f>IF(J2882-K2882=0,,IFERROR(K2882-J2882-휴게시간-VLOOKUP(A2882,지정휴게시간,2,FALSE),K2882-J2882-휴게시간))</f>
        <v/>
      </c>
      <c r="M2882" s="142" t="str">
        <f>IFERROR(VLOOKUP(Text(A2882,"m월 d일"),양력휴일,2,FALSE),IFERROR(VLOOKUP(Text(B2882,"m월 d일"),음력휴일,2,FALSE),IFERROR(VLOOKUP(A2882,양력지정휴일,2,FALSE), IFERROR(VLOOKUP(B2882,음력지정휴일,2,FALSE), ""))))</f>
        <v/>
      </c>
      <c r="N2882" s="128"/>
      <c r="O2882" s="128" t="str">
        <f>IFERROR(VLOOKUP(N2882,연차지정일수,2,FALSE),"")</f>
        <v/>
      </c>
      <c r="P2882" s="143"/>
      <c r="Q2882" s="2"/>
    </row>
    <row r="2883">
      <c r="A2883" s="129">
        <v>47078.0</v>
      </c>
      <c r="B2883" s="129">
        <v>47032.0</v>
      </c>
      <c r="C2883" s="128">
        <v>2028.0</v>
      </c>
      <c r="D2883" s="128">
        <v>11.0</v>
      </c>
      <c r="E2883" s="128">
        <v>3.0</v>
      </c>
      <c r="F2883" s="128">
        <v>2028.0</v>
      </c>
      <c r="G2883" s="128">
        <v>11.0</v>
      </c>
      <c r="H2883" s="128">
        <v>21.0</v>
      </c>
      <c r="I2883" s="128" t="s">
        <v>160</v>
      </c>
      <c r="J2883" s="99"/>
      <c r="K2883" s="99"/>
      <c r="L2883" s="141" t="str">
        <f>IF(J2883-K2883=0,,IFERROR(K2883-J2883-휴게시간-VLOOKUP(A2883,지정휴게시간,2,FALSE),K2883-J2883-휴게시간))</f>
        <v/>
      </c>
      <c r="M2883" s="142" t="str">
        <f>IFERROR(VLOOKUP(Text(A2883,"m월 d일"),양력휴일,2,FALSE),IFERROR(VLOOKUP(Text(B2883,"m월 d일"),음력휴일,2,FALSE),IFERROR(VLOOKUP(A2883,양력지정휴일,2,FALSE), IFERROR(VLOOKUP(B2883,음력지정휴일,2,FALSE), ""))))</f>
        <v/>
      </c>
      <c r="N2883" s="128"/>
      <c r="O2883" s="128" t="str">
        <f>IFERROR(VLOOKUP(N2883,연차지정일수,2,FALSE),"")</f>
        <v/>
      </c>
      <c r="P2883" s="143"/>
      <c r="Q2883" s="2"/>
    </row>
    <row r="2884">
      <c r="A2884" s="129">
        <v>47079.0</v>
      </c>
      <c r="B2884" s="129">
        <v>47033.0</v>
      </c>
      <c r="C2884" s="128">
        <v>2028.0</v>
      </c>
      <c r="D2884" s="128">
        <v>11.0</v>
      </c>
      <c r="E2884" s="128">
        <v>3.0</v>
      </c>
      <c r="F2884" s="128">
        <v>2028.0</v>
      </c>
      <c r="G2884" s="128">
        <v>11.0</v>
      </c>
      <c r="H2884" s="128">
        <v>22.0</v>
      </c>
      <c r="I2884" s="128" t="s">
        <v>161</v>
      </c>
      <c r="J2884" s="99"/>
      <c r="K2884" s="99"/>
      <c r="L2884" s="141" t="str">
        <f>IF(J2884-K2884=0,,IFERROR(K2884-J2884-휴게시간-VLOOKUP(A2884,지정휴게시간,2,FALSE),K2884-J2884-휴게시간))</f>
        <v/>
      </c>
      <c r="M2884" s="142" t="str">
        <f>IFERROR(VLOOKUP(Text(A2884,"m월 d일"),양력휴일,2,FALSE),IFERROR(VLOOKUP(Text(B2884,"m월 d일"),음력휴일,2,FALSE),IFERROR(VLOOKUP(A2884,양력지정휴일,2,FALSE), IFERROR(VLOOKUP(B2884,음력지정휴일,2,FALSE), ""))))</f>
        <v/>
      </c>
      <c r="N2884" s="128"/>
      <c r="O2884" s="128" t="str">
        <f>IFERROR(VLOOKUP(N2884,연차지정일수,2,FALSE),"")</f>
        <v/>
      </c>
      <c r="P2884" s="143"/>
      <c r="Q2884" s="2"/>
    </row>
    <row r="2885">
      <c r="A2885" s="129">
        <v>47080.0</v>
      </c>
      <c r="B2885" s="129">
        <v>47034.0</v>
      </c>
      <c r="C2885" s="128">
        <v>2028.0</v>
      </c>
      <c r="D2885" s="128">
        <v>11.0</v>
      </c>
      <c r="E2885" s="128">
        <v>3.0</v>
      </c>
      <c r="F2885" s="128">
        <v>2028.0</v>
      </c>
      <c r="G2885" s="128">
        <v>11.0</v>
      </c>
      <c r="H2885" s="128">
        <v>23.0</v>
      </c>
      <c r="I2885" s="128" t="s">
        <v>162</v>
      </c>
      <c r="J2885" s="99"/>
      <c r="K2885" s="99"/>
      <c r="L2885" s="141" t="str">
        <f>IF(J2885-K2885=0,,IFERROR(K2885-J2885-휴게시간-VLOOKUP(A2885,지정휴게시간,2,FALSE),K2885-J2885-휴게시간))</f>
        <v/>
      </c>
      <c r="M2885" s="142" t="str">
        <f>IFERROR(VLOOKUP(Text(A2885,"m월 d일"),양력휴일,2,FALSE),IFERROR(VLOOKUP(Text(B2885,"m월 d일"),음력휴일,2,FALSE),IFERROR(VLOOKUP(A2885,양력지정휴일,2,FALSE), IFERROR(VLOOKUP(B2885,음력지정휴일,2,FALSE), ""))))</f>
        <v/>
      </c>
      <c r="N2885" s="128"/>
      <c r="O2885" s="128" t="str">
        <f>IFERROR(VLOOKUP(N2885,연차지정일수,2,FALSE),"")</f>
        <v/>
      </c>
      <c r="P2885" s="143"/>
      <c r="Q2885" s="2"/>
    </row>
    <row r="2886">
      <c r="A2886" s="129">
        <v>47081.0</v>
      </c>
      <c r="B2886" s="129">
        <v>47035.0</v>
      </c>
      <c r="C2886" s="128">
        <v>2028.0</v>
      </c>
      <c r="D2886" s="128">
        <v>11.0</v>
      </c>
      <c r="E2886" s="128">
        <v>3.0</v>
      </c>
      <c r="F2886" s="128">
        <v>2028.0</v>
      </c>
      <c r="G2886" s="128">
        <v>11.0</v>
      </c>
      <c r="H2886" s="128">
        <v>24.0</v>
      </c>
      <c r="I2886" s="128" t="s">
        <v>158</v>
      </c>
      <c r="J2886" s="99"/>
      <c r="K2886" s="99"/>
      <c r="L2886" s="141" t="str">
        <f>IF(J2886-K2886=0,,IFERROR(K2886-J2886-휴게시간-VLOOKUP(A2886,지정휴게시간,2,FALSE),K2886-J2886-휴게시간))</f>
        <v/>
      </c>
      <c r="M2886" s="142" t="str">
        <f>IFERROR(VLOOKUP(Text(A2886,"m월 d일"),양력휴일,2,FALSE),IFERROR(VLOOKUP(Text(B2886,"m월 d일"),음력휴일,2,FALSE),IFERROR(VLOOKUP(A2886,양력지정휴일,2,FALSE), IFERROR(VLOOKUP(B2886,음력지정휴일,2,FALSE), ""))))</f>
        <v/>
      </c>
      <c r="N2886" s="128"/>
      <c r="O2886" s="128" t="str">
        <f>IFERROR(VLOOKUP(N2886,연차지정일수,2,FALSE),"")</f>
        <v/>
      </c>
      <c r="P2886" s="143"/>
      <c r="Q2886" s="2"/>
    </row>
    <row r="2887">
      <c r="A2887" s="129">
        <v>47082.0</v>
      </c>
      <c r="B2887" s="129">
        <v>47036.0</v>
      </c>
      <c r="C2887" s="128">
        <v>2028.0</v>
      </c>
      <c r="D2887" s="128">
        <v>11.0</v>
      </c>
      <c r="E2887" s="128">
        <v>3.0</v>
      </c>
      <c r="F2887" s="128">
        <v>2028.0</v>
      </c>
      <c r="G2887" s="128">
        <v>11.0</v>
      </c>
      <c r="H2887" s="128">
        <v>25.0</v>
      </c>
      <c r="I2887" s="128" t="s">
        <v>159</v>
      </c>
      <c r="J2887" s="99"/>
      <c r="K2887" s="99"/>
      <c r="L2887" s="141" t="str">
        <f>IF(J2887-K2887=0,,IFERROR(K2887-J2887-휴게시간-VLOOKUP(A2887,지정휴게시간,2,FALSE),K2887-J2887-휴게시간))</f>
        <v/>
      </c>
      <c r="M2887" s="142" t="str">
        <f>IFERROR(VLOOKUP(Text(A2887,"m월 d일"),양력휴일,2,FALSE),IFERROR(VLOOKUP(Text(B2887,"m월 d일"),음력휴일,2,FALSE),IFERROR(VLOOKUP(A2887,양력지정휴일,2,FALSE), IFERROR(VLOOKUP(B2887,음력지정휴일,2,FALSE), ""))))</f>
        <v/>
      </c>
      <c r="N2887" s="128"/>
      <c r="O2887" s="128" t="str">
        <f>IFERROR(VLOOKUP(N2887,연차지정일수,2,FALSE),"")</f>
        <v/>
      </c>
      <c r="P2887" s="143"/>
      <c r="Q2887" s="2"/>
    </row>
    <row r="2888">
      <c r="A2888" s="129">
        <v>47083.0</v>
      </c>
      <c r="B2888" s="129">
        <v>47037.0</v>
      </c>
      <c r="C2888" s="128">
        <v>2028.0</v>
      </c>
      <c r="D2888" s="128">
        <v>11.0</v>
      </c>
      <c r="E2888" s="128">
        <v>3.0</v>
      </c>
      <c r="F2888" s="128">
        <v>2028.0</v>
      </c>
      <c r="G2888" s="128">
        <v>11.0</v>
      </c>
      <c r="H2888" s="128">
        <v>26.0</v>
      </c>
      <c r="I2888" s="128" t="s">
        <v>156</v>
      </c>
      <c r="J2888" s="99"/>
      <c r="K2888" s="99"/>
      <c r="L2888" s="141" t="str">
        <f>IF(J2888-K2888=0,,IFERROR(K2888-J2888-휴게시간-VLOOKUP(A2888,지정휴게시간,2,FALSE),K2888-J2888-휴게시간))</f>
        <v/>
      </c>
      <c r="M2888" s="142" t="str">
        <f>IFERROR(VLOOKUP(Text(A2888,"m월 d일"),양력휴일,2,FALSE),IFERROR(VLOOKUP(Text(B2888,"m월 d일"),음력휴일,2,FALSE),IFERROR(VLOOKUP(A2888,양력지정휴일,2,FALSE), IFERROR(VLOOKUP(B2888,음력지정휴일,2,FALSE), ""))))</f>
        <v/>
      </c>
      <c r="N2888" s="128"/>
      <c r="O2888" s="128" t="str">
        <f>IFERROR(VLOOKUP(N2888,연차지정일수,2,FALSE),"")</f>
        <v/>
      </c>
      <c r="P2888" s="143"/>
      <c r="Q2888" s="2"/>
    </row>
    <row r="2889">
      <c r="A2889" s="129">
        <v>47084.0</v>
      </c>
      <c r="B2889" s="129">
        <v>47038.0</v>
      </c>
      <c r="C2889" s="128">
        <v>2028.0</v>
      </c>
      <c r="D2889" s="128">
        <v>11.0</v>
      </c>
      <c r="E2889" s="128">
        <v>4.0</v>
      </c>
      <c r="F2889" s="128">
        <v>2028.0</v>
      </c>
      <c r="G2889" s="128">
        <v>11.0</v>
      </c>
      <c r="H2889" s="128">
        <v>27.0</v>
      </c>
      <c r="I2889" s="128" t="s">
        <v>83</v>
      </c>
      <c r="J2889" s="99"/>
      <c r="K2889" s="99"/>
      <c r="L2889" s="141" t="str">
        <f>IF(J2889-K2889=0,,IFERROR(K2889-J2889-휴게시간-VLOOKUP(A2889,지정휴게시간,2,FALSE),K2889-J2889-휴게시간))</f>
        <v/>
      </c>
      <c r="M2889" s="142" t="str">
        <f>IFERROR(VLOOKUP(Text(A2889,"m월 d일"),양력휴일,2,FALSE),IFERROR(VLOOKUP(Text(B2889,"m월 d일"),음력휴일,2,FALSE),IFERROR(VLOOKUP(A2889,양력지정휴일,2,FALSE), IFERROR(VLOOKUP(B2889,음력지정휴일,2,FALSE), ""))))</f>
        <v/>
      </c>
      <c r="N2889" s="128"/>
      <c r="O2889" s="128" t="str">
        <f>IFERROR(VLOOKUP(N2889,연차지정일수,2,FALSE),"")</f>
        <v/>
      </c>
      <c r="P2889" s="143"/>
      <c r="Q2889" s="2"/>
    </row>
    <row r="2890">
      <c r="A2890" s="129">
        <v>47085.0</v>
      </c>
      <c r="B2890" s="129">
        <v>47039.0</v>
      </c>
      <c r="C2890" s="128">
        <v>2028.0</v>
      </c>
      <c r="D2890" s="128">
        <v>11.0</v>
      </c>
      <c r="E2890" s="128">
        <v>4.0</v>
      </c>
      <c r="F2890" s="128">
        <v>2028.0</v>
      </c>
      <c r="G2890" s="128">
        <v>11.0</v>
      </c>
      <c r="H2890" s="128">
        <v>28.0</v>
      </c>
      <c r="I2890" s="128" t="s">
        <v>160</v>
      </c>
      <c r="J2890" s="99"/>
      <c r="K2890" s="99"/>
      <c r="L2890" s="141" t="str">
        <f>IF(J2890-K2890=0,,IFERROR(K2890-J2890-휴게시간-VLOOKUP(A2890,지정휴게시간,2,FALSE),K2890-J2890-휴게시간))</f>
        <v/>
      </c>
      <c r="M2890" s="142" t="str">
        <f>IFERROR(VLOOKUP(Text(A2890,"m월 d일"),양력휴일,2,FALSE),IFERROR(VLOOKUP(Text(B2890,"m월 d일"),음력휴일,2,FALSE),IFERROR(VLOOKUP(A2890,양력지정휴일,2,FALSE), IFERROR(VLOOKUP(B2890,음력지정휴일,2,FALSE), ""))))</f>
        <v/>
      </c>
      <c r="N2890" s="128"/>
      <c r="O2890" s="128" t="str">
        <f>IFERROR(VLOOKUP(N2890,연차지정일수,2,FALSE),"")</f>
        <v/>
      </c>
      <c r="P2890" s="143"/>
      <c r="Q2890" s="2"/>
    </row>
    <row r="2891">
      <c r="A2891" s="129">
        <v>47086.0</v>
      </c>
      <c r="B2891" s="129">
        <v>47040.0</v>
      </c>
      <c r="C2891" s="128">
        <v>2028.0</v>
      </c>
      <c r="D2891" s="128">
        <v>11.0</v>
      </c>
      <c r="E2891" s="128">
        <v>4.0</v>
      </c>
      <c r="F2891" s="128">
        <v>2028.0</v>
      </c>
      <c r="G2891" s="128">
        <v>11.0</v>
      </c>
      <c r="H2891" s="128">
        <v>29.0</v>
      </c>
      <c r="I2891" s="128" t="s">
        <v>161</v>
      </c>
      <c r="J2891" s="99"/>
      <c r="K2891" s="99"/>
      <c r="L2891" s="141" t="str">
        <f>IF(J2891-K2891=0,,IFERROR(K2891-J2891-휴게시간-VLOOKUP(A2891,지정휴게시간,2,FALSE),K2891-J2891-휴게시간))</f>
        <v/>
      </c>
      <c r="M2891" s="142" t="str">
        <f>IFERROR(VLOOKUP(Text(A2891,"m월 d일"),양력휴일,2,FALSE),IFERROR(VLOOKUP(Text(B2891,"m월 d일"),음력휴일,2,FALSE),IFERROR(VLOOKUP(A2891,양력지정휴일,2,FALSE), IFERROR(VLOOKUP(B2891,음력지정휴일,2,FALSE), ""))))</f>
        <v/>
      </c>
      <c r="N2891" s="128"/>
      <c r="O2891" s="128" t="str">
        <f>IFERROR(VLOOKUP(N2891,연차지정일수,2,FALSE),"")</f>
        <v/>
      </c>
      <c r="P2891" s="143"/>
      <c r="Q2891" s="2"/>
    </row>
    <row r="2892">
      <c r="A2892" s="129">
        <v>47087.0</v>
      </c>
      <c r="B2892" s="129">
        <v>47041.0</v>
      </c>
      <c r="C2892" s="128">
        <v>2028.0</v>
      </c>
      <c r="D2892" s="128">
        <v>11.0</v>
      </c>
      <c r="E2892" s="128">
        <v>4.0</v>
      </c>
      <c r="F2892" s="128">
        <v>2028.0</v>
      </c>
      <c r="G2892" s="128">
        <v>11.0</v>
      </c>
      <c r="H2892" s="128">
        <v>30.0</v>
      </c>
      <c r="I2892" s="128" t="s">
        <v>162</v>
      </c>
      <c r="J2892" s="99"/>
      <c r="K2892" s="99"/>
      <c r="L2892" s="141" t="str">
        <f>IF(J2892-K2892=0,,IFERROR(K2892-J2892-휴게시간-VLOOKUP(A2892,지정휴게시간,2,FALSE),K2892-J2892-휴게시간))</f>
        <v/>
      </c>
      <c r="M2892" s="142" t="str">
        <f>IFERROR(VLOOKUP(Text(A2892,"m월 d일"),양력휴일,2,FALSE),IFERROR(VLOOKUP(Text(B2892,"m월 d일"),음력휴일,2,FALSE),IFERROR(VLOOKUP(A2892,양력지정휴일,2,FALSE), IFERROR(VLOOKUP(B2892,음력지정휴일,2,FALSE), ""))))</f>
        <v/>
      </c>
      <c r="N2892" s="128"/>
      <c r="O2892" s="128" t="str">
        <f>IFERROR(VLOOKUP(N2892,연차지정일수,2,FALSE),"")</f>
        <v/>
      </c>
      <c r="P2892" s="143"/>
      <c r="Q2892" s="2"/>
    </row>
    <row r="2893">
      <c r="A2893" s="129">
        <v>47088.0</v>
      </c>
      <c r="B2893" s="129">
        <v>47042.0</v>
      </c>
      <c r="C2893" s="128">
        <v>2028.0</v>
      </c>
      <c r="D2893" s="128">
        <v>11.0</v>
      </c>
      <c r="E2893" s="128">
        <v>4.0</v>
      </c>
      <c r="F2893" s="128">
        <v>2028.0</v>
      </c>
      <c r="G2893" s="128">
        <v>12.0</v>
      </c>
      <c r="H2893" s="128">
        <v>1.0</v>
      </c>
      <c r="I2893" s="128" t="s">
        <v>158</v>
      </c>
      <c r="J2893" s="99"/>
      <c r="K2893" s="99"/>
      <c r="L2893" s="141" t="str">
        <f>IF(J2893-K2893=0,,IFERROR(K2893-J2893-휴게시간-VLOOKUP(A2893,지정휴게시간,2,FALSE),K2893-J2893-휴게시간))</f>
        <v/>
      </c>
      <c r="M2893" s="142" t="str">
        <f>IFERROR(VLOOKUP(Text(A2893,"m월 d일"),양력휴일,2,FALSE),IFERROR(VLOOKUP(Text(B2893,"m월 d일"),음력휴일,2,FALSE),IFERROR(VLOOKUP(A2893,양력지정휴일,2,FALSE), IFERROR(VLOOKUP(B2893,음력지정휴일,2,FALSE), ""))))</f>
        <v/>
      </c>
      <c r="N2893" s="128"/>
      <c r="O2893" s="128" t="str">
        <f>IFERROR(VLOOKUP(N2893,연차지정일수,2,FALSE),"")</f>
        <v/>
      </c>
      <c r="P2893" s="143"/>
      <c r="Q2893" s="2"/>
    </row>
    <row r="2894">
      <c r="A2894" s="129">
        <v>47089.0</v>
      </c>
      <c r="B2894" s="129">
        <v>47043.0</v>
      </c>
      <c r="C2894" s="128">
        <v>2028.0</v>
      </c>
      <c r="D2894" s="128">
        <v>11.0</v>
      </c>
      <c r="E2894" s="128">
        <v>4.0</v>
      </c>
      <c r="F2894" s="128">
        <v>2028.0</v>
      </c>
      <c r="G2894" s="128">
        <v>12.0</v>
      </c>
      <c r="H2894" s="128">
        <v>2.0</v>
      </c>
      <c r="I2894" s="128" t="s">
        <v>159</v>
      </c>
      <c r="J2894" s="99"/>
      <c r="K2894" s="99"/>
      <c r="L2894" s="141" t="str">
        <f>IF(J2894-K2894=0,,IFERROR(K2894-J2894-휴게시간-VLOOKUP(A2894,지정휴게시간,2,FALSE),K2894-J2894-휴게시간))</f>
        <v/>
      </c>
      <c r="M2894" s="142" t="str">
        <f>IFERROR(VLOOKUP(Text(A2894,"m월 d일"),양력휴일,2,FALSE),IFERROR(VLOOKUP(Text(B2894,"m월 d일"),음력휴일,2,FALSE),IFERROR(VLOOKUP(A2894,양력지정휴일,2,FALSE), IFERROR(VLOOKUP(B2894,음력지정휴일,2,FALSE), ""))))</f>
        <v/>
      </c>
      <c r="N2894" s="128"/>
      <c r="O2894" s="128" t="str">
        <f>IFERROR(VLOOKUP(N2894,연차지정일수,2,FALSE),"")</f>
        <v/>
      </c>
      <c r="P2894" s="143"/>
      <c r="Q2894" s="2"/>
    </row>
    <row r="2895">
      <c r="A2895" s="129">
        <v>47090.0</v>
      </c>
      <c r="B2895" s="129">
        <v>47044.0</v>
      </c>
      <c r="C2895" s="128">
        <v>2028.0</v>
      </c>
      <c r="D2895" s="128">
        <v>11.0</v>
      </c>
      <c r="E2895" s="128">
        <v>4.0</v>
      </c>
      <c r="F2895" s="128">
        <v>2028.0</v>
      </c>
      <c r="G2895" s="128">
        <v>12.0</v>
      </c>
      <c r="H2895" s="128">
        <v>3.0</v>
      </c>
      <c r="I2895" s="128" t="s">
        <v>156</v>
      </c>
      <c r="J2895" s="99"/>
      <c r="K2895" s="99"/>
      <c r="L2895" s="141" t="str">
        <f>IF(J2895-K2895=0,,IFERROR(K2895-J2895-휴게시간-VLOOKUP(A2895,지정휴게시간,2,FALSE),K2895-J2895-휴게시간))</f>
        <v/>
      </c>
      <c r="M2895" s="142" t="str">
        <f>IFERROR(VLOOKUP(Text(A2895,"m월 d일"),양력휴일,2,FALSE),IFERROR(VLOOKUP(Text(B2895,"m월 d일"),음력휴일,2,FALSE),IFERROR(VLOOKUP(A2895,양력지정휴일,2,FALSE), IFERROR(VLOOKUP(B2895,음력지정휴일,2,FALSE), ""))))</f>
        <v/>
      </c>
      <c r="N2895" s="128"/>
      <c r="O2895" s="128" t="str">
        <f>IFERROR(VLOOKUP(N2895,연차지정일수,2,FALSE),"")</f>
        <v/>
      </c>
      <c r="P2895" s="143"/>
      <c r="Q2895" s="2"/>
    </row>
    <row r="2896">
      <c r="A2896" s="129">
        <v>47091.0</v>
      </c>
      <c r="B2896" s="129">
        <v>47045.0</v>
      </c>
      <c r="C2896" s="128">
        <v>2028.0</v>
      </c>
      <c r="D2896" s="128">
        <v>12.0</v>
      </c>
      <c r="E2896" s="128">
        <v>1.0</v>
      </c>
      <c r="F2896" s="128">
        <v>2028.0</v>
      </c>
      <c r="G2896" s="128">
        <v>12.0</v>
      </c>
      <c r="H2896" s="128">
        <v>4.0</v>
      </c>
      <c r="I2896" s="128" t="s">
        <v>83</v>
      </c>
      <c r="J2896" s="99"/>
      <c r="K2896" s="99"/>
      <c r="L2896" s="141" t="str">
        <f>IF(J2896-K2896=0,,IFERROR(K2896-J2896-휴게시간-VLOOKUP(A2896,지정휴게시간,2,FALSE),K2896-J2896-휴게시간))</f>
        <v/>
      </c>
      <c r="M2896" s="142" t="str">
        <f>IFERROR(VLOOKUP(Text(A2896,"m월 d일"),양력휴일,2,FALSE),IFERROR(VLOOKUP(Text(B2896,"m월 d일"),음력휴일,2,FALSE),IFERROR(VLOOKUP(A2896,양력지정휴일,2,FALSE), IFERROR(VLOOKUP(B2896,음력지정휴일,2,FALSE), ""))))</f>
        <v/>
      </c>
      <c r="N2896" s="128"/>
      <c r="O2896" s="128" t="str">
        <f>IFERROR(VLOOKUP(N2896,연차지정일수,2,FALSE),"")</f>
        <v/>
      </c>
      <c r="P2896" s="143"/>
      <c r="Q2896" s="2"/>
    </row>
    <row r="2897">
      <c r="A2897" s="129">
        <v>47092.0</v>
      </c>
      <c r="B2897" s="129">
        <v>47046.0</v>
      </c>
      <c r="C2897" s="128">
        <v>2028.0</v>
      </c>
      <c r="D2897" s="128">
        <v>12.0</v>
      </c>
      <c r="E2897" s="128">
        <v>1.0</v>
      </c>
      <c r="F2897" s="128">
        <v>2028.0</v>
      </c>
      <c r="G2897" s="128">
        <v>12.0</v>
      </c>
      <c r="H2897" s="128">
        <v>5.0</v>
      </c>
      <c r="I2897" s="128" t="s">
        <v>160</v>
      </c>
      <c r="J2897" s="99"/>
      <c r="K2897" s="99"/>
      <c r="L2897" s="141" t="str">
        <f>IF(J2897-K2897=0,,IFERROR(K2897-J2897-휴게시간-VLOOKUP(A2897,지정휴게시간,2,FALSE),K2897-J2897-휴게시간))</f>
        <v/>
      </c>
      <c r="M2897" s="142" t="str">
        <f>IFERROR(VLOOKUP(Text(A2897,"m월 d일"),양력휴일,2,FALSE),IFERROR(VLOOKUP(Text(B2897,"m월 d일"),음력휴일,2,FALSE),IFERROR(VLOOKUP(A2897,양력지정휴일,2,FALSE), IFERROR(VLOOKUP(B2897,음력지정휴일,2,FALSE), ""))))</f>
        <v/>
      </c>
      <c r="N2897" s="128"/>
      <c r="O2897" s="128" t="str">
        <f>IFERROR(VLOOKUP(N2897,연차지정일수,2,FALSE),"")</f>
        <v/>
      </c>
      <c r="P2897" s="143"/>
      <c r="Q2897" s="2"/>
    </row>
    <row r="2898">
      <c r="A2898" s="129">
        <v>47093.0</v>
      </c>
      <c r="B2898" s="129">
        <v>47047.0</v>
      </c>
      <c r="C2898" s="128">
        <v>2028.0</v>
      </c>
      <c r="D2898" s="128">
        <v>12.0</v>
      </c>
      <c r="E2898" s="128">
        <v>1.0</v>
      </c>
      <c r="F2898" s="128">
        <v>2028.0</v>
      </c>
      <c r="G2898" s="128">
        <v>12.0</v>
      </c>
      <c r="H2898" s="128">
        <v>6.0</v>
      </c>
      <c r="I2898" s="128" t="s">
        <v>161</v>
      </c>
      <c r="J2898" s="99"/>
      <c r="K2898" s="99"/>
      <c r="L2898" s="141" t="str">
        <f>IF(J2898-K2898=0,,IFERROR(K2898-J2898-휴게시간-VLOOKUP(A2898,지정휴게시간,2,FALSE),K2898-J2898-휴게시간))</f>
        <v/>
      </c>
      <c r="M2898" s="142" t="str">
        <f>IFERROR(VLOOKUP(Text(A2898,"m월 d일"),양력휴일,2,FALSE),IFERROR(VLOOKUP(Text(B2898,"m월 d일"),음력휴일,2,FALSE),IFERROR(VLOOKUP(A2898,양력지정휴일,2,FALSE), IFERROR(VLOOKUP(B2898,음력지정휴일,2,FALSE), ""))))</f>
        <v/>
      </c>
      <c r="N2898" s="128"/>
      <c r="O2898" s="128" t="str">
        <f>IFERROR(VLOOKUP(N2898,연차지정일수,2,FALSE),"")</f>
        <v/>
      </c>
      <c r="P2898" s="143"/>
      <c r="Q2898" s="2"/>
    </row>
    <row r="2899">
      <c r="A2899" s="129">
        <v>47094.0</v>
      </c>
      <c r="B2899" s="129">
        <v>47048.0</v>
      </c>
      <c r="C2899" s="128">
        <v>2028.0</v>
      </c>
      <c r="D2899" s="128">
        <v>12.0</v>
      </c>
      <c r="E2899" s="128">
        <v>1.0</v>
      </c>
      <c r="F2899" s="128">
        <v>2028.0</v>
      </c>
      <c r="G2899" s="128">
        <v>12.0</v>
      </c>
      <c r="H2899" s="128">
        <v>7.0</v>
      </c>
      <c r="I2899" s="128" t="s">
        <v>162</v>
      </c>
      <c r="J2899" s="99"/>
      <c r="K2899" s="99"/>
      <c r="L2899" s="141" t="str">
        <f>IF(J2899-K2899=0,,IFERROR(K2899-J2899-휴게시간-VLOOKUP(A2899,지정휴게시간,2,FALSE),K2899-J2899-휴게시간))</f>
        <v/>
      </c>
      <c r="M2899" s="142" t="str">
        <f>IFERROR(VLOOKUP(Text(A2899,"m월 d일"),양력휴일,2,FALSE),IFERROR(VLOOKUP(Text(B2899,"m월 d일"),음력휴일,2,FALSE),IFERROR(VLOOKUP(A2899,양력지정휴일,2,FALSE), IFERROR(VLOOKUP(B2899,음력지정휴일,2,FALSE), ""))))</f>
        <v/>
      </c>
      <c r="N2899" s="128"/>
      <c r="O2899" s="128" t="str">
        <f>IFERROR(VLOOKUP(N2899,연차지정일수,2,FALSE),"")</f>
        <v/>
      </c>
      <c r="P2899" s="143"/>
      <c r="Q2899" s="2"/>
    </row>
    <row r="2900">
      <c r="A2900" s="129">
        <v>47095.0</v>
      </c>
      <c r="B2900" s="129">
        <v>47049.0</v>
      </c>
      <c r="C2900" s="128">
        <v>2028.0</v>
      </c>
      <c r="D2900" s="128">
        <v>12.0</v>
      </c>
      <c r="E2900" s="128">
        <v>1.0</v>
      </c>
      <c r="F2900" s="128">
        <v>2028.0</v>
      </c>
      <c r="G2900" s="128">
        <v>12.0</v>
      </c>
      <c r="H2900" s="128">
        <v>8.0</v>
      </c>
      <c r="I2900" s="128" t="s">
        <v>158</v>
      </c>
      <c r="J2900" s="99"/>
      <c r="K2900" s="99"/>
      <c r="L2900" s="141" t="str">
        <f>IF(J2900-K2900=0,,IFERROR(K2900-J2900-휴게시간-VLOOKUP(A2900,지정휴게시간,2,FALSE),K2900-J2900-휴게시간))</f>
        <v/>
      </c>
      <c r="M2900" s="142" t="str">
        <f>IFERROR(VLOOKUP(Text(A2900,"m월 d일"),양력휴일,2,FALSE),IFERROR(VLOOKUP(Text(B2900,"m월 d일"),음력휴일,2,FALSE),IFERROR(VLOOKUP(A2900,양력지정휴일,2,FALSE), IFERROR(VLOOKUP(B2900,음력지정휴일,2,FALSE), ""))))</f>
        <v/>
      </c>
      <c r="N2900" s="128"/>
      <c r="O2900" s="128" t="str">
        <f>IFERROR(VLOOKUP(N2900,연차지정일수,2,FALSE),"")</f>
        <v/>
      </c>
      <c r="P2900" s="143"/>
      <c r="Q2900" s="2"/>
    </row>
    <row r="2901">
      <c r="A2901" s="129">
        <v>47096.0</v>
      </c>
      <c r="B2901" s="129">
        <v>47050.0</v>
      </c>
      <c r="C2901" s="128">
        <v>2028.0</v>
      </c>
      <c r="D2901" s="128">
        <v>12.0</v>
      </c>
      <c r="E2901" s="128">
        <v>1.0</v>
      </c>
      <c r="F2901" s="128">
        <v>2028.0</v>
      </c>
      <c r="G2901" s="128">
        <v>12.0</v>
      </c>
      <c r="H2901" s="128">
        <v>9.0</v>
      </c>
      <c r="I2901" s="128" t="s">
        <v>159</v>
      </c>
      <c r="J2901" s="99"/>
      <c r="K2901" s="99"/>
      <c r="L2901" s="141" t="str">
        <f>IF(J2901-K2901=0,,IFERROR(K2901-J2901-휴게시간-VLOOKUP(A2901,지정휴게시간,2,FALSE),K2901-J2901-휴게시간))</f>
        <v/>
      </c>
      <c r="M2901" s="142" t="str">
        <f>IFERROR(VLOOKUP(Text(A2901,"m월 d일"),양력휴일,2,FALSE),IFERROR(VLOOKUP(Text(B2901,"m월 d일"),음력휴일,2,FALSE),IFERROR(VLOOKUP(A2901,양력지정휴일,2,FALSE), IFERROR(VLOOKUP(B2901,음력지정휴일,2,FALSE), ""))))</f>
        <v/>
      </c>
      <c r="N2901" s="128"/>
      <c r="O2901" s="128" t="str">
        <f>IFERROR(VLOOKUP(N2901,연차지정일수,2,FALSE),"")</f>
        <v/>
      </c>
      <c r="P2901" s="143"/>
      <c r="Q2901" s="2"/>
    </row>
    <row r="2902">
      <c r="A2902" s="129">
        <v>47097.0</v>
      </c>
      <c r="B2902" s="129">
        <v>47051.0</v>
      </c>
      <c r="C2902" s="128">
        <v>2028.0</v>
      </c>
      <c r="D2902" s="128">
        <v>12.0</v>
      </c>
      <c r="E2902" s="128">
        <v>1.0</v>
      </c>
      <c r="F2902" s="128">
        <v>2028.0</v>
      </c>
      <c r="G2902" s="128">
        <v>12.0</v>
      </c>
      <c r="H2902" s="128">
        <v>10.0</v>
      </c>
      <c r="I2902" s="128" t="s">
        <v>156</v>
      </c>
      <c r="J2902" s="99"/>
      <c r="K2902" s="99"/>
      <c r="L2902" s="141" t="str">
        <f>IF(J2902-K2902=0,,IFERROR(K2902-J2902-휴게시간-VLOOKUP(A2902,지정휴게시간,2,FALSE),K2902-J2902-휴게시간))</f>
        <v/>
      </c>
      <c r="M2902" s="142" t="str">
        <f>IFERROR(VLOOKUP(Text(A2902,"m월 d일"),양력휴일,2,FALSE),IFERROR(VLOOKUP(Text(B2902,"m월 d일"),음력휴일,2,FALSE),IFERROR(VLOOKUP(A2902,양력지정휴일,2,FALSE), IFERROR(VLOOKUP(B2902,음력지정휴일,2,FALSE), ""))))</f>
        <v/>
      </c>
      <c r="N2902" s="128"/>
      <c r="O2902" s="128" t="str">
        <f>IFERROR(VLOOKUP(N2902,연차지정일수,2,FALSE),"")</f>
        <v/>
      </c>
      <c r="P2902" s="143"/>
      <c r="Q2902" s="2"/>
    </row>
    <row r="2903">
      <c r="A2903" s="129">
        <v>47098.0</v>
      </c>
      <c r="B2903" s="129">
        <v>47052.0</v>
      </c>
      <c r="C2903" s="128">
        <v>2028.0</v>
      </c>
      <c r="D2903" s="128">
        <v>12.0</v>
      </c>
      <c r="E2903" s="128">
        <v>2.0</v>
      </c>
      <c r="F2903" s="128">
        <v>2028.0</v>
      </c>
      <c r="G2903" s="128">
        <v>12.0</v>
      </c>
      <c r="H2903" s="128">
        <v>11.0</v>
      </c>
      <c r="I2903" s="128" t="s">
        <v>83</v>
      </c>
      <c r="J2903" s="99"/>
      <c r="K2903" s="99"/>
      <c r="L2903" s="141" t="str">
        <f>IF(J2903-K2903=0,,IFERROR(K2903-J2903-휴게시간-VLOOKUP(A2903,지정휴게시간,2,FALSE),K2903-J2903-휴게시간))</f>
        <v/>
      </c>
      <c r="M2903" s="142" t="str">
        <f>IFERROR(VLOOKUP(Text(A2903,"m월 d일"),양력휴일,2,FALSE),IFERROR(VLOOKUP(Text(B2903,"m월 d일"),음력휴일,2,FALSE),IFERROR(VLOOKUP(A2903,양력지정휴일,2,FALSE), IFERROR(VLOOKUP(B2903,음력지정휴일,2,FALSE), ""))))</f>
        <v/>
      </c>
      <c r="N2903" s="128"/>
      <c r="O2903" s="128" t="str">
        <f>IFERROR(VLOOKUP(N2903,연차지정일수,2,FALSE),"")</f>
        <v/>
      </c>
      <c r="P2903" s="143"/>
      <c r="Q2903" s="2"/>
    </row>
    <row r="2904">
      <c r="A2904" s="129">
        <v>47099.0</v>
      </c>
      <c r="B2904" s="129">
        <v>47053.0</v>
      </c>
      <c r="C2904" s="128">
        <v>2028.0</v>
      </c>
      <c r="D2904" s="128">
        <v>12.0</v>
      </c>
      <c r="E2904" s="128">
        <v>2.0</v>
      </c>
      <c r="F2904" s="128">
        <v>2028.0</v>
      </c>
      <c r="G2904" s="128">
        <v>12.0</v>
      </c>
      <c r="H2904" s="128">
        <v>12.0</v>
      </c>
      <c r="I2904" s="128" t="s">
        <v>160</v>
      </c>
      <c r="J2904" s="99"/>
      <c r="K2904" s="99"/>
      <c r="L2904" s="141" t="str">
        <f>IF(J2904-K2904=0,,IFERROR(K2904-J2904-휴게시간-VLOOKUP(A2904,지정휴게시간,2,FALSE),K2904-J2904-휴게시간))</f>
        <v/>
      </c>
      <c r="M2904" s="142" t="str">
        <f>IFERROR(VLOOKUP(Text(A2904,"m월 d일"),양력휴일,2,FALSE),IFERROR(VLOOKUP(Text(B2904,"m월 d일"),음력휴일,2,FALSE),IFERROR(VLOOKUP(A2904,양력지정휴일,2,FALSE), IFERROR(VLOOKUP(B2904,음력지정휴일,2,FALSE), ""))))</f>
        <v/>
      </c>
      <c r="N2904" s="128"/>
      <c r="O2904" s="128" t="str">
        <f>IFERROR(VLOOKUP(N2904,연차지정일수,2,FALSE),"")</f>
        <v/>
      </c>
      <c r="P2904" s="143"/>
      <c r="Q2904" s="2"/>
    </row>
    <row r="2905">
      <c r="A2905" s="129">
        <v>47100.0</v>
      </c>
      <c r="B2905" s="129">
        <v>47054.0</v>
      </c>
      <c r="C2905" s="128">
        <v>2028.0</v>
      </c>
      <c r="D2905" s="128">
        <v>12.0</v>
      </c>
      <c r="E2905" s="128">
        <v>2.0</v>
      </c>
      <c r="F2905" s="128">
        <v>2028.0</v>
      </c>
      <c r="G2905" s="128">
        <v>12.0</v>
      </c>
      <c r="H2905" s="128">
        <v>13.0</v>
      </c>
      <c r="I2905" s="128" t="s">
        <v>161</v>
      </c>
      <c r="J2905" s="99"/>
      <c r="K2905" s="99"/>
      <c r="L2905" s="141" t="str">
        <f>IF(J2905-K2905=0,,IFERROR(K2905-J2905-휴게시간-VLOOKUP(A2905,지정휴게시간,2,FALSE),K2905-J2905-휴게시간))</f>
        <v/>
      </c>
      <c r="M2905" s="142" t="str">
        <f>IFERROR(VLOOKUP(Text(A2905,"m월 d일"),양력휴일,2,FALSE),IFERROR(VLOOKUP(Text(B2905,"m월 d일"),음력휴일,2,FALSE),IFERROR(VLOOKUP(A2905,양력지정휴일,2,FALSE), IFERROR(VLOOKUP(B2905,음력지정휴일,2,FALSE), ""))))</f>
        <v/>
      </c>
      <c r="N2905" s="128"/>
      <c r="O2905" s="128" t="str">
        <f>IFERROR(VLOOKUP(N2905,연차지정일수,2,FALSE),"")</f>
        <v/>
      </c>
      <c r="P2905" s="143"/>
      <c r="Q2905" s="2"/>
    </row>
    <row r="2906">
      <c r="A2906" s="129">
        <v>47101.0</v>
      </c>
      <c r="B2906" s="129">
        <v>47055.0</v>
      </c>
      <c r="C2906" s="128">
        <v>2028.0</v>
      </c>
      <c r="D2906" s="128">
        <v>12.0</v>
      </c>
      <c r="E2906" s="128">
        <v>2.0</v>
      </c>
      <c r="F2906" s="128">
        <v>2028.0</v>
      </c>
      <c r="G2906" s="128">
        <v>12.0</v>
      </c>
      <c r="H2906" s="128">
        <v>14.0</v>
      </c>
      <c r="I2906" s="128" t="s">
        <v>162</v>
      </c>
      <c r="J2906" s="99"/>
      <c r="K2906" s="99"/>
      <c r="L2906" s="141" t="str">
        <f>IF(J2906-K2906=0,,IFERROR(K2906-J2906-휴게시간-VLOOKUP(A2906,지정휴게시간,2,FALSE),K2906-J2906-휴게시간))</f>
        <v/>
      </c>
      <c r="M2906" s="142" t="str">
        <f>IFERROR(VLOOKUP(Text(A2906,"m월 d일"),양력휴일,2,FALSE),IFERROR(VLOOKUP(Text(B2906,"m월 d일"),음력휴일,2,FALSE),IFERROR(VLOOKUP(A2906,양력지정휴일,2,FALSE), IFERROR(VLOOKUP(B2906,음력지정휴일,2,FALSE), ""))))</f>
        <v/>
      </c>
      <c r="N2906" s="128"/>
      <c r="O2906" s="128" t="str">
        <f>IFERROR(VLOOKUP(N2906,연차지정일수,2,FALSE),"")</f>
        <v/>
      </c>
      <c r="P2906" s="143"/>
      <c r="Q2906" s="2"/>
    </row>
    <row r="2907">
      <c r="A2907" s="129">
        <v>47102.0</v>
      </c>
      <c r="B2907" s="129">
        <v>47056.0</v>
      </c>
      <c r="C2907" s="128">
        <v>2028.0</v>
      </c>
      <c r="D2907" s="128">
        <v>12.0</v>
      </c>
      <c r="E2907" s="128">
        <v>2.0</v>
      </c>
      <c r="F2907" s="128">
        <v>2028.0</v>
      </c>
      <c r="G2907" s="128">
        <v>12.0</v>
      </c>
      <c r="H2907" s="128">
        <v>15.0</v>
      </c>
      <c r="I2907" s="128" t="s">
        <v>158</v>
      </c>
      <c r="J2907" s="99"/>
      <c r="K2907" s="99"/>
      <c r="L2907" s="141" t="str">
        <f>IF(J2907-K2907=0,,IFERROR(K2907-J2907-휴게시간-VLOOKUP(A2907,지정휴게시간,2,FALSE),K2907-J2907-휴게시간))</f>
        <v/>
      </c>
      <c r="M2907" s="142" t="str">
        <f>IFERROR(VLOOKUP(Text(A2907,"m월 d일"),양력휴일,2,FALSE),IFERROR(VLOOKUP(Text(B2907,"m월 d일"),음력휴일,2,FALSE),IFERROR(VLOOKUP(A2907,양력지정휴일,2,FALSE), IFERROR(VLOOKUP(B2907,음력지정휴일,2,FALSE), ""))))</f>
        <v/>
      </c>
      <c r="N2907" s="128"/>
      <c r="O2907" s="128" t="str">
        <f>IFERROR(VLOOKUP(N2907,연차지정일수,2,FALSE),"")</f>
        <v/>
      </c>
      <c r="P2907" s="143"/>
      <c r="Q2907" s="2"/>
    </row>
    <row r="2908">
      <c r="A2908" s="129">
        <v>47103.0</v>
      </c>
      <c r="B2908" s="129">
        <v>47058.0</v>
      </c>
      <c r="C2908" s="128">
        <v>2028.0</v>
      </c>
      <c r="D2908" s="128">
        <v>12.0</v>
      </c>
      <c r="E2908" s="128">
        <v>2.0</v>
      </c>
      <c r="F2908" s="128">
        <v>2028.0</v>
      </c>
      <c r="G2908" s="128">
        <v>12.0</v>
      </c>
      <c r="H2908" s="128">
        <v>16.0</v>
      </c>
      <c r="I2908" s="128" t="s">
        <v>159</v>
      </c>
      <c r="J2908" s="99"/>
      <c r="K2908" s="99"/>
      <c r="L2908" s="141" t="str">
        <f>IF(J2908-K2908=0,,IFERROR(K2908-J2908-휴게시간-VLOOKUP(A2908,지정휴게시간,2,FALSE),K2908-J2908-휴게시간))</f>
        <v/>
      </c>
      <c r="M2908" s="142" t="str">
        <f>IFERROR(VLOOKUP(Text(A2908,"m월 d일"),양력휴일,2,FALSE),IFERROR(VLOOKUP(Text(B2908,"m월 d일"),음력휴일,2,FALSE),IFERROR(VLOOKUP(A2908,양력지정휴일,2,FALSE), IFERROR(VLOOKUP(B2908,음력지정휴일,2,FALSE), ""))))</f>
        <v/>
      </c>
      <c r="N2908" s="128"/>
      <c r="O2908" s="128" t="str">
        <f>IFERROR(VLOOKUP(N2908,연차지정일수,2,FALSE),"")</f>
        <v/>
      </c>
      <c r="P2908" s="143"/>
      <c r="Q2908" s="2"/>
    </row>
    <row r="2909">
      <c r="A2909" s="129">
        <v>47104.0</v>
      </c>
      <c r="B2909" s="129">
        <v>47059.0</v>
      </c>
      <c r="C2909" s="128">
        <v>2028.0</v>
      </c>
      <c r="D2909" s="128">
        <v>12.0</v>
      </c>
      <c r="E2909" s="128">
        <v>2.0</v>
      </c>
      <c r="F2909" s="128">
        <v>2028.0</v>
      </c>
      <c r="G2909" s="128">
        <v>12.0</v>
      </c>
      <c r="H2909" s="128">
        <v>17.0</v>
      </c>
      <c r="I2909" s="128" t="s">
        <v>156</v>
      </c>
      <c r="J2909" s="99"/>
      <c r="K2909" s="99"/>
      <c r="L2909" s="141" t="str">
        <f>IF(J2909-K2909=0,,IFERROR(K2909-J2909-휴게시간-VLOOKUP(A2909,지정휴게시간,2,FALSE),K2909-J2909-휴게시간))</f>
        <v/>
      </c>
      <c r="M2909" s="142" t="str">
        <f>IFERROR(VLOOKUP(Text(A2909,"m월 d일"),양력휴일,2,FALSE),IFERROR(VLOOKUP(Text(B2909,"m월 d일"),음력휴일,2,FALSE),IFERROR(VLOOKUP(A2909,양력지정휴일,2,FALSE), IFERROR(VLOOKUP(B2909,음력지정휴일,2,FALSE), ""))))</f>
        <v/>
      </c>
      <c r="N2909" s="128"/>
      <c r="O2909" s="128" t="str">
        <f>IFERROR(VLOOKUP(N2909,연차지정일수,2,FALSE),"")</f>
        <v/>
      </c>
      <c r="P2909" s="143"/>
      <c r="Q2909" s="2"/>
    </row>
    <row r="2910">
      <c r="A2910" s="129">
        <v>47105.0</v>
      </c>
      <c r="B2910" s="129">
        <v>47060.0</v>
      </c>
      <c r="C2910" s="128">
        <v>2028.0</v>
      </c>
      <c r="D2910" s="128">
        <v>12.0</v>
      </c>
      <c r="E2910" s="128">
        <v>3.0</v>
      </c>
      <c r="F2910" s="128">
        <v>2028.0</v>
      </c>
      <c r="G2910" s="128">
        <v>12.0</v>
      </c>
      <c r="H2910" s="128">
        <v>18.0</v>
      </c>
      <c r="I2910" s="128" t="s">
        <v>83</v>
      </c>
      <c r="J2910" s="99"/>
      <c r="K2910" s="99"/>
      <c r="L2910" s="141" t="str">
        <f>IF(J2910-K2910=0,,IFERROR(K2910-J2910-휴게시간-VLOOKUP(A2910,지정휴게시간,2,FALSE),K2910-J2910-휴게시간))</f>
        <v/>
      </c>
      <c r="M2910" s="142" t="str">
        <f>IFERROR(VLOOKUP(Text(A2910,"m월 d일"),양력휴일,2,FALSE),IFERROR(VLOOKUP(Text(B2910,"m월 d일"),음력휴일,2,FALSE),IFERROR(VLOOKUP(A2910,양력지정휴일,2,FALSE), IFERROR(VLOOKUP(B2910,음력지정휴일,2,FALSE), ""))))</f>
        <v/>
      </c>
      <c r="N2910" s="128"/>
      <c r="O2910" s="128" t="str">
        <f>IFERROR(VLOOKUP(N2910,연차지정일수,2,FALSE),"")</f>
        <v/>
      </c>
      <c r="P2910" s="143"/>
      <c r="Q2910" s="2"/>
    </row>
    <row r="2911">
      <c r="A2911" s="129">
        <v>47106.0</v>
      </c>
      <c r="B2911" s="129">
        <v>47061.0</v>
      </c>
      <c r="C2911" s="128">
        <v>2028.0</v>
      </c>
      <c r="D2911" s="128">
        <v>12.0</v>
      </c>
      <c r="E2911" s="128">
        <v>3.0</v>
      </c>
      <c r="F2911" s="128">
        <v>2028.0</v>
      </c>
      <c r="G2911" s="128">
        <v>12.0</v>
      </c>
      <c r="H2911" s="128">
        <v>19.0</v>
      </c>
      <c r="I2911" s="128" t="s">
        <v>160</v>
      </c>
      <c r="J2911" s="99"/>
      <c r="K2911" s="99"/>
      <c r="L2911" s="141" t="str">
        <f>IF(J2911-K2911=0,,IFERROR(K2911-J2911-휴게시간-VLOOKUP(A2911,지정휴게시간,2,FALSE),K2911-J2911-휴게시간))</f>
        <v/>
      </c>
      <c r="M2911" s="142" t="str">
        <f>IFERROR(VLOOKUP(Text(A2911,"m월 d일"),양력휴일,2,FALSE),IFERROR(VLOOKUP(Text(B2911,"m월 d일"),음력휴일,2,FALSE),IFERROR(VLOOKUP(A2911,양력지정휴일,2,FALSE), IFERROR(VLOOKUP(B2911,음력지정휴일,2,FALSE), ""))))</f>
        <v/>
      </c>
      <c r="N2911" s="128"/>
      <c r="O2911" s="128" t="str">
        <f>IFERROR(VLOOKUP(N2911,연차지정일수,2,FALSE),"")</f>
        <v/>
      </c>
      <c r="P2911" s="143"/>
      <c r="Q2911" s="2"/>
    </row>
    <row r="2912">
      <c r="A2912" s="129">
        <v>47107.0</v>
      </c>
      <c r="B2912" s="129">
        <v>47062.0</v>
      </c>
      <c r="C2912" s="128">
        <v>2028.0</v>
      </c>
      <c r="D2912" s="128">
        <v>12.0</v>
      </c>
      <c r="E2912" s="128">
        <v>3.0</v>
      </c>
      <c r="F2912" s="128">
        <v>2028.0</v>
      </c>
      <c r="G2912" s="128">
        <v>12.0</v>
      </c>
      <c r="H2912" s="128">
        <v>20.0</v>
      </c>
      <c r="I2912" s="128" t="s">
        <v>161</v>
      </c>
      <c r="J2912" s="99"/>
      <c r="K2912" s="99"/>
      <c r="L2912" s="141" t="str">
        <f>IF(J2912-K2912=0,,IFERROR(K2912-J2912-휴게시간-VLOOKUP(A2912,지정휴게시간,2,FALSE),K2912-J2912-휴게시간))</f>
        <v/>
      </c>
      <c r="M2912" s="142" t="str">
        <f>IFERROR(VLOOKUP(Text(A2912,"m월 d일"),양력휴일,2,FALSE),IFERROR(VLOOKUP(Text(B2912,"m월 d일"),음력휴일,2,FALSE),IFERROR(VLOOKUP(A2912,양력지정휴일,2,FALSE), IFERROR(VLOOKUP(B2912,음력지정휴일,2,FALSE), ""))))</f>
        <v/>
      </c>
      <c r="N2912" s="128"/>
      <c r="O2912" s="128" t="str">
        <f>IFERROR(VLOOKUP(N2912,연차지정일수,2,FALSE),"")</f>
        <v/>
      </c>
      <c r="P2912" s="143"/>
      <c r="Q2912" s="2"/>
    </row>
    <row r="2913">
      <c r="A2913" s="129">
        <v>47108.0</v>
      </c>
      <c r="B2913" s="129">
        <v>47063.0</v>
      </c>
      <c r="C2913" s="128">
        <v>2028.0</v>
      </c>
      <c r="D2913" s="128">
        <v>12.0</v>
      </c>
      <c r="E2913" s="128">
        <v>3.0</v>
      </c>
      <c r="F2913" s="128">
        <v>2028.0</v>
      </c>
      <c r="G2913" s="128">
        <v>12.0</v>
      </c>
      <c r="H2913" s="128">
        <v>21.0</v>
      </c>
      <c r="I2913" s="128" t="s">
        <v>162</v>
      </c>
      <c r="J2913" s="99"/>
      <c r="K2913" s="99"/>
      <c r="L2913" s="141" t="str">
        <f>IF(J2913-K2913=0,,IFERROR(K2913-J2913-휴게시간-VLOOKUP(A2913,지정휴게시간,2,FALSE),K2913-J2913-휴게시간))</f>
        <v/>
      </c>
      <c r="M2913" s="142" t="str">
        <f>IFERROR(VLOOKUP(Text(A2913,"m월 d일"),양력휴일,2,FALSE),IFERROR(VLOOKUP(Text(B2913,"m월 d일"),음력휴일,2,FALSE),IFERROR(VLOOKUP(A2913,양력지정휴일,2,FALSE), IFERROR(VLOOKUP(B2913,음력지정휴일,2,FALSE), ""))))</f>
        <v/>
      </c>
      <c r="N2913" s="128"/>
      <c r="O2913" s="128" t="str">
        <f>IFERROR(VLOOKUP(N2913,연차지정일수,2,FALSE),"")</f>
        <v/>
      </c>
      <c r="P2913" s="143"/>
      <c r="Q2913" s="2"/>
    </row>
    <row r="2914">
      <c r="A2914" s="129">
        <v>47109.0</v>
      </c>
      <c r="B2914" s="129">
        <v>47064.0</v>
      </c>
      <c r="C2914" s="128">
        <v>2028.0</v>
      </c>
      <c r="D2914" s="128">
        <v>12.0</v>
      </c>
      <c r="E2914" s="128">
        <v>3.0</v>
      </c>
      <c r="F2914" s="128">
        <v>2028.0</v>
      </c>
      <c r="G2914" s="128">
        <v>12.0</v>
      </c>
      <c r="H2914" s="128">
        <v>22.0</v>
      </c>
      <c r="I2914" s="128" t="s">
        <v>158</v>
      </c>
      <c r="J2914" s="99"/>
      <c r="K2914" s="99"/>
      <c r="L2914" s="141" t="str">
        <f>IF(J2914-K2914=0,,IFERROR(K2914-J2914-휴게시간-VLOOKUP(A2914,지정휴게시간,2,FALSE),K2914-J2914-휴게시간))</f>
        <v/>
      </c>
      <c r="M2914" s="142" t="str">
        <f>IFERROR(VLOOKUP(Text(A2914,"m월 d일"),양력휴일,2,FALSE),IFERROR(VLOOKUP(Text(B2914,"m월 d일"),음력휴일,2,FALSE),IFERROR(VLOOKUP(A2914,양력지정휴일,2,FALSE), IFERROR(VLOOKUP(B2914,음력지정휴일,2,FALSE), ""))))</f>
        <v/>
      </c>
      <c r="N2914" s="128"/>
      <c r="O2914" s="128" t="str">
        <f>IFERROR(VLOOKUP(N2914,연차지정일수,2,FALSE),"")</f>
        <v/>
      </c>
      <c r="P2914" s="143"/>
      <c r="Q2914" s="2"/>
    </row>
    <row r="2915">
      <c r="A2915" s="129">
        <v>47110.0</v>
      </c>
      <c r="B2915" s="129">
        <v>47065.0</v>
      </c>
      <c r="C2915" s="128">
        <v>2028.0</v>
      </c>
      <c r="D2915" s="128">
        <v>12.0</v>
      </c>
      <c r="E2915" s="128">
        <v>3.0</v>
      </c>
      <c r="F2915" s="128">
        <v>2028.0</v>
      </c>
      <c r="G2915" s="128">
        <v>12.0</v>
      </c>
      <c r="H2915" s="128">
        <v>23.0</v>
      </c>
      <c r="I2915" s="128" t="s">
        <v>159</v>
      </c>
      <c r="J2915" s="99"/>
      <c r="K2915" s="99"/>
      <c r="L2915" s="141" t="str">
        <f>IF(J2915-K2915=0,,IFERROR(K2915-J2915-휴게시간-VLOOKUP(A2915,지정휴게시간,2,FALSE),K2915-J2915-휴게시간))</f>
        <v/>
      </c>
      <c r="M2915" s="142" t="str">
        <f>IFERROR(VLOOKUP(Text(A2915,"m월 d일"),양력휴일,2,FALSE),IFERROR(VLOOKUP(Text(B2915,"m월 d일"),음력휴일,2,FALSE),IFERROR(VLOOKUP(A2915,양력지정휴일,2,FALSE), IFERROR(VLOOKUP(B2915,음력지정휴일,2,FALSE), ""))))</f>
        <v/>
      </c>
      <c r="N2915" s="128"/>
      <c r="O2915" s="128" t="str">
        <f>IFERROR(VLOOKUP(N2915,연차지정일수,2,FALSE),"")</f>
        <v/>
      </c>
      <c r="P2915" s="143"/>
      <c r="Q2915" s="2"/>
    </row>
    <row r="2916">
      <c r="A2916" s="129">
        <v>47111.0</v>
      </c>
      <c r="B2916" s="129">
        <v>47066.0</v>
      </c>
      <c r="C2916" s="128">
        <v>2028.0</v>
      </c>
      <c r="D2916" s="128">
        <v>12.0</v>
      </c>
      <c r="E2916" s="128">
        <v>3.0</v>
      </c>
      <c r="F2916" s="128">
        <v>2028.0</v>
      </c>
      <c r="G2916" s="128">
        <v>12.0</v>
      </c>
      <c r="H2916" s="128">
        <v>24.0</v>
      </c>
      <c r="I2916" s="128" t="s">
        <v>156</v>
      </c>
      <c r="J2916" s="99"/>
      <c r="K2916" s="99"/>
      <c r="L2916" s="141" t="str">
        <f>IF(J2916-K2916=0,,IFERROR(K2916-J2916-휴게시간-VLOOKUP(A2916,지정휴게시간,2,FALSE),K2916-J2916-휴게시간))</f>
        <v/>
      </c>
      <c r="M2916" s="142" t="str">
        <f>IFERROR(VLOOKUP(Text(A2916,"m월 d일"),양력휴일,2,FALSE),IFERROR(VLOOKUP(Text(B2916,"m월 d일"),음력휴일,2,FALSE),IFERROR(VLOOKUP(A2916,양력지정휴일,2,FALSE), IFERROR(VLOOKUP(B2916,음력지정휴일,2,FALSE), ""))))</f>
        <v/>
      </c>
      <c r="N2916" s="128"/>
      <c r="O2916" s="128" t="str">
        <f>IFERROR(VLOOKUP(N2916,연차지정일수,2,FALSE),"")</f>
        <v/>
      </c>
      <c r="P2916" s="143"/>
      <c r="Q2916" s="2"/>
    </row>
    <row r="2917">
      <c r="A2917" s="129">
        <v>47112.0</v>
      </c>
      <c r="B2917" s="129">
        <v>47067.0</v>
      </c>
      <c r="C2917" s="128">
        <v>2028.0</v>
      </c>
      <c r="D2917" s="128">
        <v>12.0</v>
      </c>
      <c r="E2917" s="128">
        <v>4.0</v>
      </c>
      <c r="F2917" s="128">
        <v>2028.0</v>
      </c>
      <c r="G2917" s="128">
        <v>12.0</v>
      </c>
      <c r="H2917" s="128">
        <v>25.0</v>
      </c>
      <c r="I2917" s="128" t="s">
        <v>83</v>
      </c>
      <c r="J2917" s="99"/>
      <c r="K2917" s="99"/>
      <c r="L2917" s="141" t="str">
        <f>IF(J2917-K2917=0,,IFERROR(K2917-J2917-휴게시간-VLOOKUP(A2917,지정휴게시간,2,FALSE),K2917-J2917-휴게시간))</f>
        <v/>
      </c>
      <c r="M2917" s="142" t="str">
        <f>IFERROR(VLOOKUP(Text(A2917,"m월 d일"),양력휴일,2,FALSE),IFERROR(VLOOKUP(Text(B2917,"m월 d일"),음력휴일,2,FALSE),IFERROR(VLOOKUP(A2917,양력지정휴일,2,FALSE), IFERROR(VLOOKUP(B2917,음력지정휴일,2,FALSE), ""))))</f>
        <v>기독탄신일</v>
      </c>
      <c r="N2917" s="128"/>
      <c r="O2917" s="128" t="str">
        <f>IFERROR(VLOOKUP(N2917,연차지정일수,2,FALSE),"")</f>
        <v/>
      </c>
      <c r="P2917" s="143"/>
      <c r="Q2917" s="2"/>
    </row>
    <row r="2918">
      <c r="A2918" s="129">
        <v>47113.0</v>
      </c>
      <c r="B2918" s="129">
        <v>47068.0</v>
      </c>
      <c r="C2918" s="128">
        <v>2028.0</v>
      </c>
      <c r="D2918" s="128">
        <v>12.0</v>
      </c>
      <c r="E2918" s="128">
        <v>4.0</v>
      </c>
      <c r="F2918" s="128">
        <v>2028.0</v>
      </c>
      <c r="G2918" s="128">
        <v>12.0</v>
      </c>
      <c r="H2918" s="128">
        <v>26.0</v>
      </c>
      <c r="I2918" s="128" t="s">
        <v>160</v>
      </c>
      <c r="J2918" s="99"/>
      <c r="K2918" s="99"/>
      <c r="L2918" s="141" t="str">
        <f>IF(J2918-K2918=0,,IFERROR(K2918-J2918-휴게시간-VLOOKUP(A2918,지정휴게시간,2,FALSE),K2918-J2918-휴게시간))</f>
        <v/>
      </c>
      <c r="M2918" s="142" t="str">
        <f>IFERROR(VLOOKUP(Text(A2918,"m월 d일"),양력휴일,2,FALSE),IFERROR(VLOOKUP(Text(B2918,"m월 d일"),음력휴일,2,FALSE),IFERROR(VLOOKUP(A2918,양력지정휴일,2,FALSE), IFERROR(VLOOKUP(B2918,음력지정휴일,2,FALSE), ""))))</f>
        <v/>
      </c>
      <c r="N2918" s="128"/>
      <c r="O2918" s="128" t="str">
        <f>IFERROR(VLOOKUP(N2918,연차지정일수,2,FALSE),"")</f>
        <v/>
      </c>
      <c r="P2918" s="143"/>
      <c r="Q2918" s="2"/>
    </row>
    <row r="2919">
      <c r="A2919" s="129">
        <v>47114.0</v>
      </c>
      <c r="B2919" s="129">
        <v>47069.0</v>
      </c>
      <c r="C2919" s="128">
        <v>2028.0</v>
      </c>
      <c r="D2919" s="128">
        <v>12.0</v>
      </c>
      <c r="E2919" s="128">
        <v>4.0</v>
      </c>
      <c r="F2919" s="128">
        <v>2028.0</v>
      </c>
      <c r="G2919" s="128">
        <v>12.0</v>
      </c>
      <c r="H2919" s="128">
        <v>27.0</v>
      </c>
      <c r="I2919" s="128" t="s">
        <v>161</v>
      </c>
      <c r="J2919" s="99"/>
      <c r="K2919" s="99"/>
      <c r="L2919" s="141" t="str">
        <f>IF(J2919-K2919=0,,IFERROR(K2919-J2919-휴게시간-VLOOKUP(A2919,지정휴게시간,2,FALSE),K2919-J2919-휴게시간))</f>
        <v/>
      </c>
      <c r="M2919" s="142" t="str">
        <f>IFERROR(VLOOKUP(Text(A2919,"m월 d일"),양력휴일,2,FALSE),IFERROR(VLOOKUP(Text(B2919,"m월 d일"),음력휴일,2,FALSE),IFERROR(VLOOKUP(A2919,양력지정휴일,2,FALSE), IFERROR(VLOOKUP(B2919,음력지정휴일,2,FALSE), ""))))</f>
        <v/>
      </c>
      <c r="N2919" s="128"/>
      <c r="O2919" s="128" t="str">
        <f>IFERROR(VLOOKUP(N2919,연차지정일수,2,FALSE),"")</f>
        <v/>
      </c>
      <c r="P2919" s="143"/>
      <c r="Q2919" s="2"/>
    </row>
    <row r="2920">
      <c r="A2920" s="129">
        <v>47115.0</v>
      </c>
      <c r="B2920" s="129">
        <v>47070.0</v>
      </c>
      <c r="C2920" s="128">
        <v>2028.0</v>
      </c>
      <c r="D2920" s="128">
        <v>12.0</v>
      </c>
      <c r="E2920" s="128">
        <v>4.0</v>
      </c>
      <c r="F2920" s="128">
        <v>2028.0</v>
      </c>
      <c r="G2920" s="128">
        <v>12.0</v>
      </c>
      <c r="H2920" s="128">
        <v>28.0</v>
      </c>
      <c r="I2920" s="128" t="s">
        <v>162</v>
      </c>
      <c r="J2920" s="99"/>
      <c r="K2920" s="99"/>
      <c r="L2920" s="141" t="str">
        <f>IF(J2920-K2920=0,,IFERROR(K2920-J2920-휴게시간-VLOOKUP(A2920,지정휴게시간,2,FALSE),K2920-J2920-휴게시간))</f>
        <v/>
      </c>
      <c r="M2920" s="142" t="str">
        <f>IFERROR(VLOOKUP(Text(A2920,"m월 d일"),양력휴일,2,FALSE),IFERROR(VLOOKUP(Text(B2920,"m월 d일"),음력휴일,2,FALSE),IFERROR(VLOOKUP(A2920,양력지정휴일,2,FALSE), IFERROR(VLOOKUP(B2920,음력지정휴일,2,FALSE), ""))))</f>
        <v/>
      </c>
      <c r="N2920" s="128"/>
      <c r="O2920" s="128" t="str">
        <f>IFERROR(VLOOKUP(N2920,연차지정일수,2,FALSE),"")</f>
        <v/>
      </c>
      <c r="P2920" s="143"/>
      <c r="Q2920" s="2"/>
    </row>
    <row r="2921">
      <c r="A2921" s="129">
        <v>47116.0</v>
      </c>
      <c r="B2921" s="129">
        <v>47071.0</v>
      </c>
      <c r="C2921" s="128">
        <v>2028.0</v>
      </c>
      <c r="D2921" s="128">
        <v>12.0</v>
      </c>
      <c r="E2921" s="128">
        <v>4.0</v>
      </c>
      <c r="F2921" s="128">
        <v>2028.0</v>
      </c>
      <c r="G2921" s="128">
        <v>12.0</v>
      </c>
      <c r="H2921" s="128">
        <v>29.0</v>
      </c>
      <c r="I2921" s="128" t="s">
        <v>158</v>
      </c>
      <c r="J2921" s="99"/>
      <c r="K2921" s="99"/>
      <c r="L2921" s="141" t="str">
        <f>IF(J2921-K2921=0,,IFERROR(K2921-J2921-휴게시간-VLOOKUP(A2921,지정휴게시간,2,FALSE),K2921-J2921-휴게시간))</f>
        <v/>
      </c>
      <c r="M2921" s="142" t="str">
        <f>IFERROR(VLOOKUP(Text(A2921,"m월 d일"),양력휴일,2,FALSE),IFERROR(VLOOKUP(Text(B2921,"m월 d일"),음력휴일,2,FALSE),IFERROR(VLOOKUP(A2921,양력지정휴일,2,FALSE), IFERROR(VLOOKUP(B2921,음력지정휴일,2,FALSE), ""))))</f>
        <v/>
      </c>
      <c r="N2921" s="128"/>
      <c r="O2921" s="128" t="str">
        <f>IFERROR(VLOOKUP(N2921,연차지정일수,2,FALSE),"")</f>
        <v/>
      </c>
      <c r="P2921" s="143"/>
      <c r="Q2921" s="2"/>
    </row>
    <row r="2922">
      <c r="A2922" s="129">
        <v>47117.0</v>
      </c>
      <c r="B2922" s="129">
        <v>47072.0</v>
      </c>
      <c r="C2922" s="128">
        <v>2028.0</v>
      </c>
      <c r="D2922" s="128">
        <v>12.0</v>
      </c>
      <c r="E2922" s="128">
        <v>4.0</v>
      </c>
      <c r="F2922" s="128">
        <v>2028.0</v>
      </c>
      <c r="G2922" s="128">
        <v>12.0</v>
      </c>
      <c r="H2922" s="128">
        <v>30.0</v>
      </c>
      <c r="I2922" s="128" t="s">
        <v>159</v>
      </c>
      <c r="J2922" s="99"/>
      <c r="K2922" s="99"/>
      <c r="L2922" s="141" t="str">
        <f>IF(J2922-K2922=0,,IFERROR(K2922-J2922-휴게시간-VLOOKUP(A2922,지정휴게시간,2,FALSE),K2922-J2922-휴게시간))</f>
        <v/>
      </c>
      <c r="M2922" s="142" t="str">
        <f>IFERROR(VLOOKUP(Text(A2922,"m월 d일"),양력휴일,2,FALSE),IFERROR(VLOOKUP(Text(B2922,"m월 d일"),음력휴일,2,FALSE),IFERROR(VLOOKUP(A2922,양력지정휴일,2,FALSE), IFERROR(VLOOKUP(B2922,음력지정휴일,2,FALSE), ""))))</f>
        <v/>
      </c>
      <c r="N2922" s="128"/>
      <c r="O2922" s="128" t="str">
        <f>IFERROR(VLOOKUP(N2922,연차지정일수,2,FALSE),"")</f>
        <v/>
      </c>
      <c r="P2922" s="143"/>
      <c r="Q2922" s="2"/>
    </row>
    <row r="2923">
      <c r="A2923" s="129">
        <v>47118.0</v>
      </c>
      <c r="B2923" s="129">
        <v>47073.0</v>
      </c>
      <c r="C2923" s="128">
        <v>2028.0</v>
      </c>
      <c r="D2923" s="128">
        <v>12.0</v>
      </c>
      <c r="E2923" s="128">
        <v>4.0</v>
      </c>
      <c r="F2923" s="128">
        <v>2028.0</v>
      </c>
      <c r="G2923" s="128">
        <v>12.0</v>
      </c>
      <c r="H2923" s="128">
        <v>31.0</v>
      </c>
      <c r="I2923" s="128" t="s">
        <v>156</v>
      </c>
      <c r="J2923" s="99"/>
      <c r="K2923" s="99"/>
      <c r="L2923" s="141" t="str">
        <f>IF(J2923-K2923=0,,IFERROR(K2923-J2923-휴게시간-VLOOKUP(A2923,지정휴게시간,2,FALSE),K2923-J2923-휴게시간))</f>
        <v/>
      </c>
      <c r="M2923" s="142" t="str">
        <f>IFERROR(VLOOKUP(Text(A2923,"m월 d일"),양력휴일,2,FALSE),IFERROR(VLOOKUP(Text(B2923,"m월 d일"),음력휴일,2,FALSE),IFERROR(VLOOKUP(A2923,양력지정휴일,2,FALSE), IFERROR(VLOOKUP(B2923,음력지정휴일,2,FALSE), ""))))</f>
        <v/>
      </c>
      <c r="N2923" s="128"/>
      <c r="O2923" s="128" t="str">
        <f>IFERROR(VLOOKUP(N2923,연차지정일수,2,FALSE),"")</f>
        <v/>
      </c>
      <c r="P2923" s="143"/>
      <c r="Q2923" s="2"/>
    </row>
    <row r="2924">
      <c r="A2924" s="129">
        <v>47119.0</v>
      </c>
      <c r="B2924" s="129">
        <v>47074.0</v>
      </c>
      <c r="C2924" s="128">
        <v>2028.0</v>
      </c>
      <c r="D2924" s="128">
        <v>12.0</v>
      </c>
      <c r="E2924" s="128">
        <v>1.0</v>
      </c>
      <c r="F2924" s="128">
        <v>2029.0</v>
      </c>
      <c r="G2924" s="128">
        <v>1.0</v>
      </c>
      <c r="H2924" s="128">
        <v>1.0</v>
      </c>
      <c r="I2924" s="128" t="s">
        <v>83</v>
      </c>
      <c r="J2924" s="99"/>
      <c r="K2924" s="99"/>
      <c r="L2924" s="141" t="str">
        <f>IF(J2924-K2924=0,,IFERROR(K2924-J2924-휴게시간-VLOOKUP(A2924,지정휴게시간,2,FALSE),K2924-J2924-휴게시간))</f>
        <v/>
      </c>
      <c r="M2924" s="142" t="str">
        <f>IFERROR(VLOOKUP(Text(A2924,"m월 d일"),양력휴일,2,FALSE),IFERROR(VLOOKUP(Text(B2924,"m월 d일"),음력휴일,2,FALSE),IFERROR(VLOOKUP(A2924,양력지정휴일,2,FALSE), IFERROR(VLOOKUP(B2924,음력지정휴일,2,FALSE), ""))))</f>
        <v>신정</v>
      </c>
      <c r="N2924" s="128"/>
      <c r="O2924" s="128" t="str">
        <f>IFERROR(VLOOKUP(N2924,연차지정일수,2,FALSE),"")</f>
        <v/>
      </c>
      <c r="P2924" s="143"/>
      <c r="Q2924" s="2"/>
    </row>
    <row r="2925">
      <c r="A2925" s="129">
        <v>47120.0</v>
      </c>
      <c r="B2925" s="129">
        <v>47075.0</v>
      </c>
      <c r="C2925" s="128">
        <v>2028.0</v>
      </c>
      <c r="D2925" s="128">
        <v>12.0</v>
      </c>
      <c r="E2925" s="128">
        <v>1.0</v>
      </c>
      <c r="F2925" s="128">
        <v>2029.0</v>
      </c>
      <c r="G2925" s="128">
        <v>1.0</v>
      </c>
      <c r="H2925" s="128">
        <v>2.0</v>
      </c>
      <c r="I2925" s="128" t="s">
        <v>160</v>
      </c>
      <c r="J2925" s="99"/>
      <c r="K2925" s="99"/>
      <c r="L2925" s="141" t="str">
        <f>IF(J2925-K2925=0,,IFERROR(K2925-J2925-휴게시간-VLOOKUP(A2925,지정휴게시간,2,FALSE),K2925-J2925-휴게시간))</f>
        <v/>
      </c>
      <c r="M2925" s="142" t="str">
        <f>IFERROR(VLOOKUP(Text(A2925,"m월 d일"),양력휴일,2,FALSE),IFERROR(VLOOKUP(Text(B2925,"m월 d일"),음력휴일,2,FALSE),IFERROR(VLOOKUP(A2925,양력지정휴일,2,FALSE), IFERROR(VLOOKUP(B2925,음력지정휴일,2,FALSE), ""))))</f>
        <v/>
      </c>
      <c r="N2925" s="128"/>
      <c r="O2925" s="128" t="str">
        <f>IFERROR(VLOOKUP(N2925,연차지정일수,2,FALSE),"")</f>
        <v/>
      </c>
      <c r="P2925" s="143"/>
      <c r="Q2925" s="2"/>
    </row>
    <row r="2926">
      <c r="A2926" s="129">
        <v>47121.0</v>
      </c>
      <c r="B2926" s="129">
        <v>47076.0</v>
      </c>
      <c r="C2926" s="128">
        <v>2028.0</v>
      </c>
      <c r="D2926" s="128">
        <v>12.0</v>
      </c>
      <c r="E2926" s="128">
        <v>1.0</v>
      </c>
      <c r="F2926" s="128">
        <v>2029.0</v>
      </c>
      <c r="G2926" s="128">
        <v>1.0</v>
      </c>
      <c r="H2926" s="128">
        <v>3.0</v>
      </c>
      <c r="I2926" s="128" t="s">
        <v>161</v>
      </c>
      <c r="J2926" s="99"/>
      <c r="K2926" s="99"/>
      <c r="L2926" s="141" t="str">
        <f>IF(J2926-K2926=0,,IFERROR(K2926-J2926-휴게시간-VLOOKUP(A2926,지정휴게시간,2,FALSE),K2926-J2926-휴게시간))</f>
        <v/>
      </c>
      <c r="M2926" s="142" t="str">
        <f>IFERROR(VLOOKUP(Text(A2926,"m월 d일"),양력휴일,2,FALSE),IFERROR(VLOOKUP(Text(B2926,"m월 d일"),음력휴일,2,FALSE),IFERROR(VLOOKUP(A2926,양력지정휴일,2,FALSE), IFERROR(VLOOKUP(B2926,음력지정휴일,2,FALSE), ""))))</f>
        <v/>
      </c>
      <c r="N2926" s="128"/>
      <c r="O2926" s="128" t="str">
        <f>IFERROR(VLOOKUP(N2926,연차지정일수,2,FALSE),"")</f>
        <v/>
      </c>
      <c r="P2926" s="143"/>
      <c r="Q2926" s="2"/>
    </row>
    <row r="2927">
      <c r="A2927" s="129">
        <v>47122.0</v>
      </c>
      <c r="B2927" s="129">
        <v>47077.0</v>
      </c>
      <c r="C2927" s="128">
        <v>2028.0</v>
      </c>
      <c r="D2927" s="128">
        <v>12.0</v>
      </c>
      <c r="E2927" s="128">
        <v>1.0</v>
      </c>
      <c r="F2927" s="128">
        <v>2029.0</v>
      </c>
      <c r="G2927" s="128">
        <v>1.0</v>
      </c>
      <c r="H2927" s="128">
        <v>4.0</v>
      </c>
      <c r="I2927" s="128" t="s">
        <v>162</v>
      </c>
      <c r="J2927" s="99"/>
      <c r="K2927" s="99"/>
      <c r="L2927" s="141" t="str">
        <f>IF(J2927-K2927=0,,IFERROR(K2927-J2927-휴게시간-VLOOKUP(A2927,지정휴게시간,2,FALSE),K2927-J2927-휴게시간))</f>
        <v/>
      </c>
      <c r="M2927" s="142" t="str">
        <f>IFERROR(VLOOKUP(Text(A2927,"m월 d일"),양력휴일,2,FALSE),IFERROR(VLOOKUP(Text(B2927,"m월 d일"),음력휴일,2,FALSE),IFERROR(VLOOKUP(A2927,양력지정휴일,2,FALSE), IFERROR(VLOOKUP(B2927,음력지정휴일,2,FALSE), ""))))</f>
        <v/>
      </c>
      <c r="N2927" s="128"/>
      <c r="O2927" s="128" t="str">
        <f>IFERROR(VLOOKUP(N2927,연차지정일수,2,FALSE),"")</f>
        <v/>
      </c>
      <c r="P2927" s="143"/>
      <c r="Q2927" s="2"/>
    </row>
    <row r="2928">
      <c r="A2928" s="129">
        <v>47123.0</v>
      </c>
      <c r="B2928" s="129">
        <v>47078.0</v>
      </c>
      <c r="C2928" s="128">
        <v>2028.0</v>
      </c>
      <c r="D2928" s="128">
        <v>12.0</v>
      </c>
      <c r="E2928" s="128">
        <v>1.0</v>
      </c>
      <c r="F2928" s="128">
        <v>2029.0</v>
      </c>
      <c r="G2928" s="128">
        <v>1.0</v>
      </c>
      <c r="H2928" s="128">
        <v>5.0</v>
      </c>
      <c r="I2928" s="128" t="s">
        <v>158</v>
      </c>
      <c r="J2928" s="99"/>
      <c r="K2928" s="99"/>
      <c r="L2928" s="141" t="str">
        <f>IF(J2928-K2928=0,,IFERROR(K2928-J2928-휴게시간-VLOOKUP(A2928,지정휴게시간,2,FALSE),K2928-J2928-휴게시간))</f>
        <v/>
      </c>
      <c r="M2928" s="142" t="str">
        <f>IFERROR(VLOOKUP(Text(A2928,"m월 d일"),양력휴일,2,FALSE),IFERROR(VLOOKUP(Text(B2928,"m월 d일"),음력휴일,2,FALSE),IFERROR(VLOOKUP(A2928,양력지정휴일,2,FALSE), IFERROR(VLOOKUP(B2928,음력지정휴일,2,FALSE), ""))))</f>
        <v/>
      </c>
      <c r="N2928" s="128"/>
      <c r="O2928" s="128" t="str">
        <f>IFERROR(VLOOKUP(N2928,연차지정일수,2,FALSE),"")</f>
        <v/>
      </c>
      <c r="P2928" s="143"/>
      <c r="Q2928" s="2"/>
    </row>
    <row r="2929">
      <c r="A2929" s="129">
        <v>47124.0</v>
      </c>
      <c r="B2929" s="129">
        <v>47079.0</v>
      </c>
      <c r="C2929" s="128">
        <v>2028.0</v>
      </c>
      <c r="D2929" s="128">
        <v>12.0</v>
      </c>
      <c r="E2929" s="128">
        <v>1.0</v>
      </c>
      <c r="F2929" s="128">
        <v>2029.0</v>
      </c>
      <c r="G2929" s="128">
        <v>1.0</v>
      </c>
      <c r="H2929" s="128">
        <v>6.0</v>
      </c>
      <c r="I2929" s="128" t="s">
        <v>159</v>
      </c>
      <c r="J2929" s="99"/>
      <c r="K2929" s="99"/>
      <c r="L2929" s="141" t="str">
        <f>IF(J2929-K2929=0,,IFERROR(K2929-J2929-휴게시간-VLOOKUP(A2929,지정휴게시간,2,FALSE),K2929-J2929-휴게시간))</f>
        <v/>
      </c>
      <c r="M2929" s="142" t="str">
        <f>IFERROR(VLOOKUP(Text(A2929,"m월 d일"),양력휴일,2,FALSE),IFERROR(VLOOKUP(Text(B2929,"m월 d일"),음력휴일,2,FALSE),IFERROR(VLOOKUP(A2929,양력지정휴일,2,FALSE), IFERROR(VLOOKUP(B2929,음력지정휴일,2,FALSE), ""))))</f>
        <v/>
      </c>
      <c r="N2929" s="128"/>
      <c r="O2929" s="128" t="str">
        <f>IFERROR(VLOOKUP(N2929,연차지정일수,2,FALSE),"")</f>
        <v/>
      </c>
      <c r="P2929" s="143"/>
      <c r="Q2929" s="2"/>
    </row>
    <row r="2930">
      <c r="A2930" s="129">
        <v>47125.0</v>
      </c>
      <c r="B2930" s="129">
        <v>47080.0</v>
      </c>
      <c r="C2930" s="128">
        <v>2028.0</v>
      </c>
      <c r="D2930" s="128">
        <v>12.0</v>
      </c>
      <c r="E2930" s="128">
        <v>1.0</v>
      </c>
      <c r="F2930" s="128">
        <v>2029.0</v>
      </c>
      <c r="G2930" s="128">
        <v>1.0</v>
      </c>
      <c r="H2930" s="128">
        <v>7.0</v>
      </c>
      <c r="I2930" s="128" t="s">
        <v>156</v>
      </c>
      <c r="J2930" s="99"/>
      <c r="K2930" s="99"/>
      <c r="L2930" s="141" t="str">
        <f>IF(J2930-K2930=0,,IFERROR(K2930-J2930-휴게시간-VLOOKUP(A2930,지정휴게시간,2,FALSE),K2930-J2930-휴게시간))</f>
        <v/>
      </c>
      <c r="M2930" s="142" t="str">
        <f>IFERROR(VLOOKUP(Text(A2930,"m월 d일"),양력휴일,2,FALSE),IFERROR(VLOOKUP(Text(B2930,"m월 d일"),음력휴일,2,FALSE),IFERROR(VLOOKUP(A2930,양력지정휴일,2,FALSE), IFERROR(VLOOKUP(B2930,음력지정휴일,2,FALSE), ""))))</f>
        <v/>
      </c>
      <c r="N2930" s="128"/>
      <c r="O2930" s="128" t="str">
        <f>IFERROR(VLOOKUP(N2930,연차지정일수,2,FALSE),"")</f>
        <v/>
      </c>
      <c r="P2930" s="143"/>
      <c r="Q2930" s="2"/>
    </row>
    <row r="2931">
      <c r="A2931" s="129">
        <v>47126.0</v>
      </c>
      <c r="B2931" s="129">
        <v>47081.0</v>
      </c>
      <c r="C2931" s="128">
        <v>2029.0</v>
      </c>
      <c r="D2931" s="128">
        <v>1.0</v>
      </c>
      <c r="E2931" s="128">
        <v>2.0</v>
      </c>
      <c r="F2931" s="128">
        <v>2029.0</v>
      </c>
      <c r="G2931" s="128">
        <v>1.0</v>
      </c>
      <c r="H2931" s="128">
        <v>8.0</v>
      </c>
      <c r="I2931" s="128" t="s">
        <v>83</v>
      </c>
      <c r="J2931" s="99"/>
      <c r="K2931" s="99"/>
      <c r="L2931" s="141" t="str">
        <f>IF(J2931-K2931=0,,IFERROR(K2931-J2931-휴게시간-VLOOKUP(A2931,지정휴게시간,2,FALSE),K2931-J2931-휴게시간))</f>
        <v/>
      </c>
      <c r="M2931" s="142" t="str">
        <f>IFERROR(VLOOKUP(Text(A2931,"m월 d일"),양력휴일,2,FALSE),IFERROR(VLOOKUP(Text(B2931,"m월 d일"),음력휴일,2,FALSE),IFERROR(VLOOKUP(A2931,양력지정휴일,2,FALSE), IFERROR(VLOOKUP(B2931,음력지정휴일,2,FALSE), ""))))</f>
        <v/>
      </c>
      <c r="N2931" s="128"/>
      <c r="O2931" s="128" t="str">
        <f>IFERROR(VLOOKUP(N2931,연차지정일수,2,FALSE),"")</f>
        <v/>
      </c>
      <c r="P2931" s="143"/>
      <c r="Q2931" s="2"/>
    </row>
    <row r="2932">
      <c r="A2932" s="129">
        <v>47127.0</v>
      </c>
      <c r="B2932" s="129">
        <v>47082.0</v>
      </c>
      <c r="C2932" s="128">
        <v>2029.0</v>
      </c>
      <c r="D2932" s="128">
        <v>1.0</v>
      </c>
      <c r="E2932" s="128">
        <v>2.0</v>
      </c>
      <c r="F2932" s="128">
        <v>2029.0</v>
      </c>
      <c r="G2932" s="128">
        <v>1.0</v>
      </c>
      <c r="H2932" s="128">
        <v>9.0</v>
      </c>
      <c r="I2932" s="128" t="s">
        <v>160</v>
      </c>
      <c r="J2932" s="99"/>
      <c r="K2932" s="99"/>
      <c r="L2932" s="141" t="str">
        <f>IF(J2932-K2932=0,,IFERROR(K2932-J2932-휴게시간-VLOOKUP(A2932,지정휴게시간,2,FALSE),K2932-J2932-휴게시간))</f>
        <v/>
      </c>
      <c r="M2932" s="142" t="str">
        <f>IFERROR(VLOOKUP(Text(A2932,"m월 d일"),양력휴일,2,FALSE),IFERROR(VLOOKUP(Text(B2932,"m월 d일"),음력휴일,2,FALSE),IFERROR(VLOOKUP(A2932,양력지정휴일,2,FALSE), IFERROR(VLOOKUP(B2932,음력지정휴일,2,FALSE), ""))))</f>
        <v/>
      </c>
      <c r="N2932" s="128"/>
      <c r="O2932" s="128" t="str">
        <f>IFERROR(VLOOKUP(N2932,연차지정일수,2,FALSE),"")</f>
        <v/>
      </c>
      <c r="P2932" s="143"/>
      <c r="Q2932" s="2"/>
    </row>
    <row r="2933">
      <c r="A2933" s="129">
        <v>47128.0</v>
      </c>
      <c r="B2933" s="129">
        <v>47083.0</v>
      </c>
      <c r="C2933" s="128">
        <v>2029.0</v>
      </c>
      <c r="D2933" s="128">
        <v>1.0</v>
      </c>
      <c r="E2933" s="128">
        <v>2.0</v>
      </c>
      <c r="F2933" s="128">
        <v>2029.0</v>
      </c>
      <c r="G2933" s="128">
        <v>1.0</v>
      </c>
      <c r="H2933" s="128">
        <v>10.0</v>
      </c>
      <c r="I2933" s="128" t="s">
        <v>161</v>
      </c>
      <c r="J2933" s="99"/>
      <c r="K2933" s="99"/>
      <c r="L2933" s="141" t="str">
        <f>IF(J2933-K2933=0,,IFERROR(K2933-J2933-휴게시간-VLOOKUP(A2933,지정휴게시간,2,FALSE),K2933-J2933-휴게시간))</f>
        <v/>
      </c>
      <c r="M2933" s="142" t="str">
        <f>IFERROR(VLOOKUP(Text(A2933,"m월 d일"),양력휴일,2,FALSE),IFERROR(VLOOKUP(Text(B2933,"m월 d일"),음력휴일,2,FALSE),IFERROR(VLOOKUP(A2933,양력지정휴일,2,FALSE), IFERROR(VLOOKUP(B2933,음력지정휴일,2,FALSE), ""))))</f>
        <v/>
      </c>
      <c r="N2933" s="128"/>
      <c r="O2933" s="128" t="str">
        <f>IFERROR(VLOOKUP(N2933,연차지정일수,2,FALSE),"")</f>
        <v/>
      </c>
      <c r="P2933" s="143"/>
      <c r="Q2933" s="2"/>
    </row>
    <row r="2934">
      <c r="A2934" s="129">
        <v>47129.0</v>
      </c>
      <c r="B2934" s="129">
        <v>47084.0</v>
      </c>
      <c r="C2934" s="128">
        <v>2029.0</v>
      </c>
      <c r="D2934" s="128">
        <v>1.0</v>
      </c>
      <c r="E2934" s="128">
        <v>2.0</v>
      </c>
      <c r="F2934" s="128">
        <v>2029.0</v>
      </c>
      <c r="G2934" s="128">
        <v>1.0</v>
      </c>
      <c r="H2934" s="128">
        <v>11.0</v>
      </c>
      <c r="I2934" s="128" t="s">
        <v>162</v>
      </c>
      <c r="J2934" s="99"/>
      <c r="K2934" s="99"/>
      <c r="L2934" s="141" t="str">
        <f>IF(J2934-K2934=0,,IFERROR(K2934-J2934-휴게시간-VLOOKUP(A2934,지정휴게시간,2,FALSE),K2934-J2934-휴게시간))</f>
        <v/>
      </c>
      <c r="M2934" s="142" t="str">
        <f>IFERROR(VLOOKUP(Text(A2934,"m월 d일"),양력휴일,2,FALSE),IFERROR(VLOOKUP(Text(B2934,"m월 d일"),음력휴일,2,FALSE),IFERROR(VLOOKUP(A2934,양력지정휴일,2,FALSE), IFERROR(VLOOKUP(B2934,음력지정휴일,2,FALSE), ""))))</f>
        <v/>
      </c>
      <c r="N2934" s="128"/>
      <c r="O2934" s="128" t="str">
        <f>IFERROR(VLOOKUP(N2934,연차지정일수,2,FALSE),"")</f>
        <v/>
      </c>
      <c r="P2934" s="143"/>
      <c r="Q2934" s="2"/>
    </row>
    <row r="2935">
      <c r="A2935" s="129">
        <v>47130.0</v>
      </c>
      <c r="B2935" s="129">
        <v>47085.0</v>
      </c>
      <c r="C2935" s="128">
        <v>2029.0</v>
      </c>
      <c r="D2935" s="128">
        <v>1.0</v>
      </c>
      <c r="E2935" s="128">
        <v>2.0</v>
      </c>
      <c r="F2935" s="128">
        <v>2029.0</v>
      </c>
      <c r="G2935" s="128">
        <v>1.0</v>
      </c>
      <c r="H2935" s="128">
        <v>12.0</v>
      </c>
      <c r="I2935" s="128" t="s">
        <v>158</v>
      </c>
      <c r="J2935" s="99"/>
      <c r="K2935" s="99"/>
      <c r="L2935" s="141" t="str">
        <f>IF(J2935-K2935=0,,IFERROR(K2935-J2935-휴게시간-VLOOKUP(A2935,지정휴게시간,2,FALSE),K2935-J2935-휴게시간))</f>
        <v/>
      </c>
      <c r="M2935" s="142" t="str">
        <f>IFERROR(VLOOKUP(Text(A2935,"m월 d일"),양력휴일,2,FALSE),IFERROR(VLOOKUP(Text(B2935,"m월 d일"),음력휴일,2,FALSE),IFERROR(VLOOKUP(A2935,양력지정휴일,2,FALSE), IFERROR(VLOOKUP(B2935,음력지정휴일,2,FALSE), ""))))</f>
        <v/>
      </c>
      <c r="N2935" s="128"/>
      <c r="O2935" s="128" t="str">
        <f>IFERROR(VLOOKUP(N2935,연차지정일수,2,FALSE),"")</f>
        <v/>
      </c>
      <c r="P2935" s="143"/>
      <c r="Q2935" s="2"/>
    </row>
    <row r="2936">
      <c r="A2936" s="129">
        <v>47131.0</v>
      </c>
      <c r="B2936" s="129">
        <v>47086.0</v>
      </c>
      <c r="C2936" s="128">
        <v>2029.0</v>
      </c>
      <c r="D2936" s="128">
        <v>1.0</v>
      </c>
      <c r="E2936" s="128">
        <v>2.0</v>
      </c>
      <c r="F2936" s="128">
        <v>2029.0</v>
      </c>
      <c r="G2936" s="128">
        <v>1.0</v>
      </c>
      <c r="H2936" s="128">
        <v>13.0</v>
      </c>
      <c r="I2936" s="128" t="s">
        <v>159</v>
      </c>
      <c r="J2936" s="99"/>
      <c r="K2936" s="99"/>
      <c r="L2936" s="141" t="str">
        <f>IF(J2936-K2936=0,,IFERROR(K2936-J2936-휴게시간-VLOOKUP(A2936,지정휴게시간,2,FALSE),K2936-J2936-휴게시간))</f>
        <v/>
      </c>
      <c r="M2936" s="142" t="str">
        <f>IFERROR(VLOOKUP(Text(A2936,"m월 d일"),양력휴일,2,FALSE),IFERROR(VLOOKUP(Text(B2936,"m월 d일"),음력휴일,2,FALSE),IFERROR(VLOOKUP(A2936,양력지정휴일,2,FALSE), IFERROR(VLOOKUP(B2936,음력지정휴일,2,FALSE), ""))))</f>
        <v/>
      </c>
      <c r="N2936" s="128"/>
      <c r="O2936" s="128" t="str">
        <f>IFERROR(VLOOKUP(N2936,연차지정일수,2,FALSE),"")</f>
        <v/>
      </c>
      <c r="P2936" s="143"/>
      <c r="Q2936" s="2"/>
    </row>
    <row r="2937">
      <c r="A2937" s="129">
        <v>47132.0</v>
      </c>
      <c r="B2937" s="129">
        <v>47087.0</v>
      </c>
      <c r="C2937" s="128">
        <v>2029.0</v>
      </c>
      <c r="D2937" s="128">
        <v>1.0</v>
      </c>
      <c r="E2937" s="128">
        <v>2.0</v>
      </c>
      <c r="F2937" s="128">
        <v>2029.0</v>
      </c>
      <c r="G2937" s="128">
        <v>1.0</v>
      </c>
      <c r="H2937" s="128">
        <v>14.0</v>
      </c>
      <c r="I2937" s="128" t="s">
        <v>156</v>
      </c>
      <c r="J2937" s="99"/>
      <c r="K2937" s="99"/>
      <c r="L2937" s="141" t="str">
        <f>IF(J2937-K2937=0,,IFERROR(K2937-J2937-휴게시간-VLOOKUP(A2937,지정휴게시간,2,FALSE),K2937-J2937-휴게시간))</f>
        <v/>
      </c>
      <c r="M2937" s="142" t="str">
        <f>IFERROR(VLOOKUP(Text(A2937,"m월 d일"),양력휴일,2,FALSE),IFERROR(VLOOKUP(Text(B2937,"m월 d일"),음력휴일,2,FALSE),IFERROR(VLOOKUP(A2937,양력지정휴일,2,FALSE), IFERROR(VLOOKUP(B2937,음력지정휴일,2,FALSE), ""))))</f>
        <v/>
      </c>
      <c r="N2937" s="128"/>
      <c r="O2937" s="128" t="str">
        <f>IFERROR(VLOOKUP(N2937,연차지정일수,2,FALSE),"")</f>
        <v/>
      </c>
      <c r="P2937" s="143"/>
      <c r="Q2937" s="2"/>
    </row>
    <row r="2938">
      <c r="A2938" s="129">
        <v>47133.0</v>
      </c>
      <c r="B2938" s="129">
        <v>47088.0</v>
      </c>
      <c r="C2938" s="128">
        <v>2029.0</v>
      </c>
      <c r="D2938" s="128">
        <v>1.0</v>
      </c>
      <c r="E2938" s="128">
        <v>3.0</v>
      </c>
      <c r="F2938" s="128">
        <v>2029.0</v>
      </c>
      <c r="G2938" s="128">
        <v>1.0</v>
      </c>
      <c r="H2938" s="128">
        <v>15.0</v>
      </c>
      <c r="I2938" s="128" t="s">
        <v>83</v>
      </c>
      <c r="J2938" s="99"/>
      <c r="K2938" s="99"/>
      <c r="L2938" s="141" t="str">
        <f>IF(J2938-K2938=0,,IFERROR(K2938-J2938-휴게시간-VLOOKUP(A2938,지정휴게시간,2,FALSE),K2938-J2938-휴게시간))</f>
        <v/>
      </c>
      <c r="M2938" s="142" t="str">
        <f>IFERROR(VLOOKUP(Text(A2938,"m월 d일"),양력휴일,2,FALSE),IFERROR(VLOOKUP(Text(B2938,"m월 d일"),음력휴일,2,FALSE),IFERROR(VLOOKUP(A2938,양력지정휴일,2,FALSE), IFERROR(VLOOKUP(B2938,음력지정휴일,2,FALSE), ""))))</f>
        <v/>
      </c>
      <c r="N2938" s="128"/>
      <c r="O2938" s="128" t="str">
        <f>IFERROR(VLOOKUP(N2938,연차지정일수,2,FALSE),"")</f>
        <v/>
      </c>
      <c r="P2938" s="143"/>
      <c r="Q2938" s="2"/>
    </row>
    <row r="2939">
      <c r="A2939" s="129">
        <v>47134.0</v>
      </c>
      <c r="B2939" s="129">
        <v>47089.0</v>
      </c>
      <c r="C2939" s="128">
        <v>2029.0</v>
      </c>
      <c r="D2939" s="128">
        <v>1.0</v>
      </c>
      <c r="E2939" s="128">
        <v>3.0</v>
      </c>
      <c r="F2939" s="128">
        <v>2029.0</v>
      </c>
      <c r="G2939" s="128">
        <v>1.0</v>
      </c>
      <c r="H2939" s="128">
        <v>16.0</v>
      </c>
      <c r="I2939" s="128" t="s">
        <v>160</v>
      </c>
      <c r="J2939" s="99"/>
      <c r="K2939" s="99"/>
      <c r="L2939" s="141" t="str">
        <f>IF(J2939-K2939=0,,IFERROR(K2939-J2939-휴게시간-VLOOKUP(A2939,지정휴게시간,2,FALSE),K2939-J2939-휴게시간))</f>
        <v/>
      </c>
      <c r="M2939" s="142" t="str">
        <f>IFERROR(VLOOKUP(Text(A2939,"m월 d일"),양력휴일,2,FALSE),IFERROR(VLOOKUP(Text(B2939,"m월 d일"),음력휴일,2,FALSE),IFERROR(VLOOKUP(A2939,양력지정휴일,2,FALSE), IFERROR(VLOOKUP(B2939,음력지정휴일,2,FALSE), ""))))</f>
        <v/>
      </c>
      <c r="N2939" s="128"/>
      <c r="O2939" s="128" t="str">
        <f>IFERROR(VLOOKUP(N2939,연차지정일수,2,FALSE),"")</f>
        <v/>
      </c>
      <c r="P2939" s="143"/>
      <c r="Q2939" s="2"/>
    </row>
    <row r="2940">
      <c r="A2940" s="129">
        <v>47135.0</v>
      </c>
      <c r="B2940" s="129">
        <v>47090.0</v>
      </c>
      <c r="C2940" s="128">
        <v>2029.0</v>
      </c>
      <c r="D2940" s="128">
        <v>1.0</v>
      </c>
      <c r="E2940" s="128">
        <v>3.0</v>
      </c>
      <c r="F2940" s="128">
        <v>2029.0</v>
      </c>
      <c r="G2940" s="128">
        <v>1.0</v>
      </c>
      <c r="H2940" s="128">
        <v>17.0</v>
      </c>
      <c r="I2940" s="128" t="s">
        <v>161</v>
      </c>
      <c r="J2940" s="99"/>
      <c r="K2940" s="99"/>
      <c r="L2940" s="141" t="str">
        <f>IF(J2940-K2940=0,,IFERROR(K2940-J2940-휴게시간-VLOOKUP(A2940,지정휴게시간,2,FALSE),K2940-J2940-휴게시간))</f>
        <v/>
      </c>
      <c r="M2940" s="142" t="str">
        <f>IFERROR(VLOOKUP(Text(A2940,"m월 d일"),양력휴일,2,FALSE),IFERROR(VLOOKUP(Text(B2940,"m월 d일"),음력휴일,2,FALSE),IFERROR(VLOOKUP(A2940,양력지정휴일,2,FALSE), IFERROR(VLOOKUP(B2940,음력지정휴일,2,FALSE), ""))))</f>
        <v/>
      </c>
      <c r="N2940" s="128"/>
      <c r="O2940" s="128" t="str">
        <f>IFERROR(VLOOKUP(N2940,연차지정일수,2,FALSE),"")</f>
        <v/>
      </c>
      <c r="P2940" s="143"/>
      <c r="Q2940" s="2"/>
    </row>
    <row r="2941">
      <c r="A2941" s="129">
        <v>47136.0</v>
      </c>
      <c r="B2941" s="129">
        <v>47091.0</v>
      </c>
      <c r="C2941" s="128">
        <v>2029.0</v>
      </c>
      <c r="D2941" s="128">
        <v>1.0</v>
      </c>
      <c r="E2941" s="128">
        <v>3.0</v>
      </c>
      <c r="F2941" s="128">
        <v>2029.0</v>
      </c>
      <c r="G2941" s="128">
        <v>1.0</v>
      </c>
      <c r="H2941" s="128">
        <v>18.0</v>
      </c>
      <c r="I2941" s="128" t="s">
        <v>162</v>
      </c>
      <c r="J2941" s="99"/>
      <c r="K2941" s="99"/>
      <c r="L2941" s="141" t="str">
        <f>IF(J2941-K2941=0,,IFERROR(K2941-J2941-휴게시간-VLOOKUP(A2941,지정휴게시간,2,FALSE),K2941-J2941-휴게시간))</f>
        <v/>
      </c>
      <c r="M2941" s="142" t="str">
        <f>IFERROR(VLOOKUP(Text(A2941,"m월 d일"),양력휴일,2,FALSE),IFERROR(VLOOKUP(Text(B2941,"m월 d일"),음력휴일,2,FALSE),IFERROR(VLOOKUP(A2941,양력지정휴일,2,FALSE), IFERROR(VLOOKUP(B2941,음력지정휴일,2,FALSE), ""))))</f>
        <v/>
      </c>
      <c r="N2941" s="128"/>
      <c r="O2941" s="128" t="str">
        <f>IFERROR(VLOOKUP(N2941,연차지정일수,2,FALSE),"")</f>
        <v/>
      </c>
      <c r="P2941" s="143"/>
      <c r="Q2941" s="2"/>
    </row>
    <row r="2942">
      <c r="A2942" s="129">
        <v>47137.0</v>
      </c>
      <c r="B2942" s="129">
        <v>47092.0</v>
      </c>
      <c r="C2942" s="128">
        <v>2029.0</v>
      </c>
      <c r="D2942" s="128">
        <v>1.0</v>
      </c>
      <c r="E2942" s="128">
        <v>3.0</v>
      </c>
      <c r="F2942" s="128">
        <v>2029.0</v>
      </c>
      <c r="G2942" s="128">
        <v>1.0</v>
      </c>
      <c r="H2942" s="128">
        <v>19.0</v>
      </c>
      <c r="I2942" s="128" t="s">
        <v>158</v>
      </c>
      <c r="J2942" s="99"/>
      <c r="K2942" s="99"/>
      <c r="L2942" s="141" t="str">
        <f>IF(J2942-K2942=0,,IFERROR(K2942-J2942-휴게시간-VLOOKUP(A2942,지정휴게시간,2,FALSE),K2942-J2942-휴게시간))</f>
        <v/>
      </c>
      <c r="M2942" s="142" t="str">
        <f>IFERROR(VLOOKUP(Text(A2942,"m월 d일"),양력휴일,2,FALSE),IFERROR(VLOOKUP(Text(B2942,"m월 d일"),음력휴일,2,FALSE),IFERROR(VLOOKUP(A2942,양력지정휴일,2,FALSE), IFERROR(VLOOKUP(B2942,음력지정휴일,2,FALSE), ""))))</f>
        <v/>
      </c>
      <c r="N2942" s="128"/>
      <c r="O2942" s="128" t="str">
        <f>IFERROR(VLOOKUP(N2942,연차지정일수,2,FALSE),"")</f>
        <v/>
      </c>
      <c r="P2942" s="143"/>
      <c r="Q2942" s="2"/>
    </row>
    <row r="2943">
      <c r="A2943" s="129">
        <v>47138.0</v>
      </c>
      <c r="B2943" s="129">
        <v>47093.0</v>
      </c>
      <c r="C2943" s="128">
        <v>2029.0</v>
      </c>
      <c r="D2943" s="128">
        <v>1.0</v>
      </c>
      <c r="E2943" s="128">
        <v>3.0</v>
      </c>
      <c r="F2943" s="128">
        <v>2029.0</v>
      </c>
      <c r="G2943" s="128">
        <v>1.0</v>
      </c>
      <c r="H2943" s="128">
        <v>20.0</v>
      </c>
      <c r="I2943" s="128" t="s">
        <v>159</v>
      </c>
      <c r="J2943" s="99"/>
      <c r="K2943" s="99"/>
      <c r="L2943" s="141" t="str">
        <f>IF(J2943-K2943=0,,IFERROR(K2943-J2943-휴게시간-VLOOKUP(A2943,지정휴게시간,2,FALSE),K2943-J2943-휴게시간))</f>
        <v/>
      </c>
      <c r="M2943" s="142" t="str">
        <f>IFERROR(VLOOKUP(Text(A2943,"m월 d일"),양력휴일,2,FALSE),IFERROR(VLOOKUP(Text(B2943,"m월 d일"),음력휴일,2,FALSE),IFERROR(VLOOKUP(A2943,양력지정휴일,2,FALSE), IFERROR(VLOOKUP(B2943,음력지정휴일,2,FALSE), ""))))</f>
        <v/>
      </c>
      <c r="N2943" s="128"/>
      <c r="O2943" s="128" t="str">
        <f>IFERROR(VLOOKUP(N2943,연차지정일수,2,FALSE),"")</f>
        <v/>
      </c>
      <c r="P2943" s="143"/>
      <c r="Q2943" s="2"/>
    </row>
    <row r="2944">
      <c r="A2944" s="129">
        <v>47139.0</v>
      </c>
      <c r="B2944" s="129">
        <v>47094.0</v>
      </c>
      <c r="C2944" s="128">
        <v>2029.0</v>
      </c>
      <c r="D2944" s="128">
        <v>1.0</v>
      </c>
      <c r="E2944" s="128">
        <v>3.0</v>
      </c>
      <c r="F2944" s="128">
        <v>2029.0</v>
      </c>
      <c r="G2944" s="128">
        <v>1.0</v>
      </c>
      <c r="H2944" s="128">
        <v>21.0</v>
      </c>
      <c r="I2944" s="128" t="s">
        <v>156</v>
      </c>
      <c r="J2944" s="99"/>
      <c r="K2944" s="99"/>
      <c r="L2944" s="141" t="str">
        <f>IF(J2944-K2944=0,,IFERROR(K2944-J2944-휴게시간-VLOOKUP(A2944,지정휴게시간,2,FALSE),K2944-J2944-휴게시간))</f>
        <v/>
      </c>
      <c r="M2944" s="142" t="str">
        <f>IFERROR(VLOOKUP(Text(A2944,"m월 d일"),양력휴일,2,FALSE),IFERROR(VLOOKUP(Text(B2944,"m월 d일"),음력휴일,2,FALSE),IFERROR(VLOOKUP(A2944,양력지정휴일,2,FALSE), IFERROR(VLOOKUP(B2944,음력지정휴일,2,FALSE), ""))))</f>
        <v/>
      </c>
      <c r="N2944" s="128"/>
      <c r="O2944" s="128" t="str">
        <f>IFERROR(VLOOKUP(N2944,연차지정일수,2,FALSE),"")</f>
        <v/>
      </c>
      <c r="P2944" s="143"/>
      <c r="Q2944" s="2"/>
    </row>
    <row r="2945">
      <c r="A2945" s="129">
        <v>47140.0</v>
      </c>
      <c r="B2945" s="129">
        <v>47095.0</v>
      </c>
      <c r="C2945" s="128">
        <v>2029.0</v>
      </c>
      <c r="D2945" s="128">
        <v>1.0</v>
      </c>
      <c r="E2945" s="128">
        <v>4.0</v>
      </c>
      <c r="F2945" s="128">
        <v>2029.0</v>
      </c>
      <c r="G2945" s="128">
        <v>1.0</v>
      </c>
      <c r="H2945" s="128">
        <v>22.0</v>
      </c>
      <c r="I2945" s="128" t="s">
        <v>83</v>
      </c>
      <c r="J2945" s="99"/>
      <c r="K2945" s="99"/>
      <c r="L2945" s="141" t="str">
        <f>IF(J2945-K2945=0,,IFERROR(K2945-J2945-휴게시간-VLOOKUP(A2945,지정휴게시간,2,FALSE),K2945-J2945-휴게시간))</f>
        <v/>
      </c>
      <c r="M2945" s="142" t="str">
        <f>IFERROR(VLOOKUP(Text(A2945,"m월 d일"),양력휴일,2,FALSE),IFERROR(VLOOKUP(Text(B2945,"m월 d일"),음력휴일,2,FALSE),IFERROR(VLOOKUP(A2945,양력지정휴일,2,FALSE), IFERROR(VLOOKUP(B2945,음력지정휴일,2,FALSE), ""))))</f>
        <v/>
      </c>
      <c r="N2945" s="128"/>
      <c r="O2945" s="128" t="str">
        <f>IFERROR(VLOOKUP(N2945,연차지정일수,2,FALSE),"")</f>
        <v/>
      </c>
      <c r="P2945" s="143"/>
      <c r="Q2945" s="2"/>
    </row>
    <row r="2946">
      <c r="A2946" s="129">
        <v>47141.0</v>
      </c>
      <c r="B2946" s="129">
        <v>47096.0</v>
      </c>
      <c r="C2946" s="128">
        <v>2029.0</v>
      </c>
      <c r="D2946" s="128">
        <v>1.0</v>
      </c>
      <c r="E2946" s="128">
        <v>4.0</v>
      </c>
      <c r="F2946" s="128">
        <v>2029.0</v>
      </c>
      <c r="G2946" s="128">
        <v>1.0</v>
      </c>
      <c r="H2946" s="128">
        <v>23.0</v>
      </c>
      <c r="I2946" s="128" t="s">
        <v>160</v>
      </c>
      <c r="J2946" s="99"/>
      <c r="K2946" s="99"/>
      <c r="L2946" s="141" t="str">
        <f>IF(J2946-K2946=0,,IFERROR(K2946-J2946-휴게시간-VLOOKUP(A2946,지정휴게시간,2,FALSE),K2946-J2946-휴게시간))</f>
        <v/>
      </c>
      <c r="M2946" s="142" t="str">
        <f>IFERROR(VLOOKUP(Text(A2946,"m월 d일"),양력휴일,2,FALSE),IFERROR(VLOOKUP(Text(B2946,"m월 d일"),음력휴일,2,FALSE),IFERROR(VLOOKUP(A2946,양력지정휴일,2,FALSE), IFERROR(VLOOKUP(B2946,음력지정휴일,2,FALSE), ""))))</f>
        <v/>
      </c>
      <c r="N2946" s="128"/>
      <c r="O2946" s="128" t="str">
        <f>IFERROR(VLOOKUP(N2946,연차지정일수,2,FALSE),"")</f>
        <v/>
      </c>
      <c r="P2946" s="143"/>
      <c r="Q2946" s="2"/>
    </row>
    <row r="2947">
      <c r="A2947" s="129">
        <v>47142.0</v>
      </c>
      <c r="B2947" s="129">
        <v>47097.0</v>
      </c>
      <c r="C2947" s="128">
        <v>2029.0</v>
      </c>
      <c r="D2947" s="128">
        <v>1.0</v>
      </c>
      <c r="E2947" s="128">
        <v>4.0</v>
      </c>
      <c r="F2947" s="128">
        <v>2029.0</v>
      </c>
      <c r="G2947" s="128">
        <v>1.0</v>
      </c>
      <c r="H2947" s="128">
        <v>24.0</v>
      </c>
      <c r="I2947" s="128" t="s">
        <v>161</v>
      </c>
      <c r="J2947" s="99"/>
      <c r="K2947" s="99"/>
      <c r="L2947" s="141" t="str">
        <f>IF(J2947-K2947=0,,IFERROR(K2947-J2947-휴게시간-VLOOKUP(A2947,지정휴게시간,2,FALSE),K2947-J2947-휴게시간))</f>
        <v/>
      </c>
      <c r="M2947" s="142" t="str">
        <f>IFERROR(VLOOKUP(Text(A2947,"m월 d일"),양력휴일,2,FALSE),IFERROR(VLOOKUP(Text(B2947,"m월 d일"),음력휴일,2,FALSE),IFERROR(VLOOKUP(A2947,양력지정휴일,2,FALSE), IFERROR(VLOOKUP(B2947,음력지정휴일,2,FALSE), ""))))</f>
        <v/>
      </c>
      <c r="N2947" s="128"/>
      <c r="O2947" s="128" t="str">
        <f>IFERROR(VLOOKUP(N2947,연차지정일수,2,FALSE),"")</f>
        <v/>
      </c>
      <c r="P2947" s="143"/>
      <c r="Q2947" s="2"/>
    </row>
    <row r="2948">
      <c r="A2948" s="129">
        <v>47143.0</v>
      </c>
      <c r="B2948" s="129">
        <v>47098.0</v>
      </c>
      <c r="C2948" s="128">
        <v>2029.0</v>
      </c>
      <c r="D2948" s="128">
        <v>1.0</v>
      </c>
      <c r="E2948" s="128">
        <v>4.0</v>
      </c>
      <c r="F2948" s="128">
        <v>2029.0</v>
      </c>
      <c r="G2948" s="128">
        <v>1.0</v>
      </c>
      <c r="H2948" s="128">
        <v>25.0</v>
      </c>
      <c r="I2948" s="128" t="s">
        <v>162</v>
      </c>
      <c r="J2948" s="99"/>
      <c r="K2948" s="99"/>
      <c r="L2948" s="141" t="str">
        <f>IF(J2948-K2948=0,,IFERROR(K2948-J2948-휴게시간-VLOOKUP(A2948,지정휴게시간,2,FALSE),K2948-J2948-휴게시간))</f>
        <v/>
      </c>
      <c r="M2948" s="142" t="str">
        <f>IFERROR(VLOOKUP(Text(A2948,"m월 d일"),양력휴일,2,FALSE),IFERROR(VLOOKUP(Text(B2948,"m월 d일"),음력휴일,2,FALSE),IFERROR(VLOOKUP(A2948,양력지정휴일,2,FALSE), IFERROR(VLOOKUP(B2948,음력지정휴일,2,FALSE), ""))))</f>
        <v/>
      </c>
      <c r="N2948" s="128"/>
      <c r="O2948" s="128" t="str">
        <f>IFERROR(VLOOKUP(N2948,연차지정일수,2,FALSE),"")</f>
        <v/>
      </c>
      <c r="P2948" s="143"/>
      <c r="Q2948" s="2"/>
    </row>
    <row r="2949">
      <c r="A2949" s="129">
        <v>47144.0</v>
      </c>
      <c r="B2949" s="129">
        <v>47099.0</v>
      </c>
      <c r="C2949" s="128">
        <v>2029.0</v>
      </c>
      <c r="D2949" s="128">
        <v>1.0</v>
      </c>
      <c r="E2949" s="128">
        <v>4.0</v>
      </c>
      <c r="F2949" s="128">
        <v>2029.0</v>
      </c>
      <c r="G2949" s="128">
        <v>1.0</v>
      </c>
      <c r="H2949" s="128">
        <v>26.0</v>
      </c>
      <c r="I2949" s="128" t="s">
        <v>158</v>
      </c>
      <c r="J2949" s="99"/>
      <c r="K2949" s="99"/>
      <c r="L2949" s="141" t="str">
        <f>IF(J2949-K2949=0,,IFERROR(K2949-J2949-휴게시간-VLOOKUP(A2949,지정휴게시간,2,FALSE),K2949-J2949-휴게시간))</f>
        <v/>
      </c>
      <c r="M2949" s="142" t="str">
        <f>IFERROR(VLOOKUP(Text(A2949,"m월 d일"),양력휴일,2,FALSE),IFERROR(VLOOKUP(Text(B2949,"m월 d일"),음력휴일,2,FALSE),IFERROR(VLOOKUP(A2949,양력지정휴일,2,FALSE), IFERROR(VLOOKUP(B2949,음력지정휴일,2,FALSE), ""))))</f>
        <v/>
      </c>
      <c r="N2949" s="128"/>
      <c r="O2949" s="128" t="str">
        <f>IFERROR(VLOOKUP(N2949,연차지정일수,2,FALSE),"")</f>
        <v/>
      </c>
      <c r="P2949" s="143"/>
      <c r="Q2949" s="2"/>
    </row>
    <row r="2950">
      <c r="A2950" s="129">
        <v>47145.0</v>
      </c>
      <c r="B2950" s="129">
        <v>47100.0</v>
      </c>
      <c r="C2950" s="128">
        <v>2029.0</v>
      </c>
      <c r="D2950" s="128">
        <v>1.0</v>
      </c>
      <c r="E2950" s="128">
        <v>4.0</v>
      </c>
      <c r="F2950" s="128">
        <v>2029.0</v>
      </c>
      <c r="G2950" s="128">
        <v>1.0</v>
      </c>
      <c r="H2950" s="128">
        <v>27.0</v>
      </c>
      <c r="I2950" s="128" t="s">
        <v>159</v>
      </c>
      <c r="J2950" s="99"/>
      <c r="K2950" s="99"/>
      <c r="L2950" s="141" t="str">
        <f>IF(J2950-K2950=0,,IFERROR(K2950-J2950-휴게시간-VLOOKUP(A2950,지정휴게시간,2,FALSE),K2950-J2950-휴게시간))</f>
        <v/>
      </c>
      <c r="M2950" s="142" t="str">
        <f>IFERROR(VLOOKUP(Text(A2950,"m월 d일"),양력휴일,2,FALSE),IFERROR(VLOOKUP(Text(B2950,"m월 d일"),음력휴일,2,FALSE),IFERROR(VLOOKUP(A2950,양력지정휴일,2,FALSE), IFERROR(VLOOKUP(B2950,음력지정휴일,2,FALSE), ""))))</f>
        <v/>
      </c>
      <c r="N2950" s="128"/>
      <c r="O2950" s="128" t="str">
        <f>IFERROR(VLOOKUP(N2950,연차지정일수,2,FALSE),"")</f>
        <v/>
      </c>
      <c r="P2950" s="143"/>
      <c r="Q2950" s="2"/>
    </row>
    <row r="2951">
      <c r="A2951" s="129">
        <v>47146.0</v>
      </c>
      <c r="B2951" s="129">
        <v>47101.0</v>
      </c>
      <c r="C2951" s="128">
        <v>2029.0</v>
      </c>
      <c r="D2951" s="128">
        <v>1.0</v>
      </c>
      <c r="E2951" s="128">
        <v>4.0</v>
      </c>
      <c r="F2951" s="128">
        <v>2029.0</v>
      </c>
      <c r="G2951" s="128">
        <v>1.0</v>
      </c>
      <c r="H2951" s="128">
        <v>28.0</v>
      </c>
      <c r="I2951" s="128" t="s">
        <v>156</v>
      </c>
      <c r="J2951" s="99"/>
      <c r="K2951" s="99"/>
      <c r="L2951" s="141" t="str">
        <f>IF(J2951-K2951=0,,IFERROR(K2951-J2951-휴게시간-VLOOKUP(A2951,지정휴게시간,2,FALSE),K2951-J2951-휴게시간))</f>
        <v/>
      </c>
      <c r="M2951" s="142" t="str">
        <f>IFERROR(VLOOKUP(Text(A2951,"m월 d일"),양력휴일,2,FALSE),IFERROR(VLOOKUP(Text(B2951,"m월 d일"),음력휴일,2,FALSE),IFERROR(VLOOKUP(A2951,양력지정휴일,2,FALSE), IFERROR(VLOOKUP(B2951,음력지정휴일,2,FALSE), ""))))</f>
        <v/>
      </c>
      <c r="N2951" s="128"/>
      <c r="O2951" s="128" t="str">
        <f>IFERROR(VLOOKUP(N2951,연차지정일수,2,FALSE),"")</f>
        <v/>
      </c>
      <c r="P2951" s="143"/>
      <c r="Q2951" s="2"/>
    </row>
    <row r="2952">
      <c r="A2952" s="129">
        <v>47147.0</v>
      </c>
      <c r="B2952" s="129">
        <v>47102.0</v>
      </c>
      <c r="C2952" s="128">
        <v>2029.0</v>
      </c>
      <c r="D2952" s="128">
        <v>1.0</v>
      </c>
      <c r="E2952" s="128">
        <v>5.0</v>
      </c>
      <c r="F2952" s="128">
        <v>2029.0</v>
      </c>
      <c r="G2952" s="128">
        <v>1.0</v>
      </c>
      <c r="H2952" s="128">
        <v>29.0</v>
      </c>
      <c r="I2952" s="128" t="s">
        <v>83</v>
      </c>
      <c r="J2952" s="99"/>
      <c r="K2952" s="99"/>
      <c r="L2952" s="141" t="str">
        <f>IF(J2952-K2952=0,,IFERROR(K2952-J2952-휴게시간-VLOOKUP(A2952,지정휴게시간,2,FALSE),K2952-J2952-휴게시간))</f>
        <v/>
      </c>
      <c r="M2952" s="142" t="str">
        <f>IFERROR(VLOOKUP(Text(A2952,"m월 d일"),양력휴일,2,FALSE),IFERROR(VLOOKUP(Text(B2952,"m월 d일"),음력휴일,2,FALSE),IFERROR(VLOOKUP(A2952,양력지정휴일,2,FALSE), IFERROR(VLOOKUP(B2952,음력지정휴일,2,FALSE), ""))))</f>
        <v/>
      </c>
      <c r="N2952" s="128"/>
      <c r="O2952" s="128" t="str">
        <f>IFERROR(VLOOKUP(N2952,연차지정일수,2,FALSE),"")</f>
        <v/>
      </c>
      <c r="P2952" s="143"/>
      <c r="Q2952" s="2"/>
    </row>
    <row r="2953">
      <c r="A2953" s="129">
        <v>47148.0</v>
      </c>
      <c r="B2953" s="129">
        <v>47103.0</v>
      </c>
      <c r="C2953" s="128">
        <v>2029.0</v>
      </c>
      <c r="D2953" s="128">
        <v>1.0</v>
      </c>
      <c r="E2953" s="128">
        <v>5.0</v>
      </c>
      <c r="F2953" s="128">
        <v>2029.0</v>
      </c>
      <c r="G2953" s="128">
        <v>1.0</v>
      </c>
      <c r="H2953" s="128">
        <v>30.0</v>
      </c>
      <c r="I2953" s="128" t="s">
        <v>160</v>
      </c>
      <c r="J2953" s="99"/>
      <c r="K2953" s="99"/>
      <c r="L2953" s="141" t="str">
        <f>IF(J2953-K2953=0,,IFERROR(K2953-J2953-휴게시간-VLOOKUP(A2953,지정휴게시간,2,FALSE),K2953-J2953-휴게시간))</f>
        <v/>
      </c>
      <c r="M2953" s="142" t="str">
        <f>IFERROR(VLOOKUP(Text(A2953,"m월 d일"),양력휴일,2,FALSE),IFERROR(VLOOKUP(Text(B2953,"m월 d일"),음력휴일,2,FALSE),IFERROR(VLOOKUP(A2953,양력지정휴일,2,FALSE), IFERROR(VLOOKUP(B2953,음력지정휴일,2,FALSE), ""))))</f>
        <v/>
      </c>
      <c r="N2953" s="128"/>
      <c r="O2953" s="128" t="str">
        <f>IFERROR(VLOOKUP(N2953,연차지정일수,2,FALSE),"")</f>
        <v/>
      </c>
      <c r="P2953" s="143"/>
      <c r="Q2953" s="2"/>
    </row>
    <row r="2954">
      <c r="A2954" s="129">
        <v>47149.0</v>
      </c>
      <c r="B2954" s="129">
        <v>47104.0</v>
      </c>
      <c r="C2954" s="128">
        <v>2029.0</v>
      </c>
      <c r="D2954" s="128">
        <v>1.0</v>
      </c>
      <c r="E2954" s="128">
        <v>5.0</v>
      </c>
      <c r="F2954" s="128">
        <v>2029.0</v>
      </c>
      <c r="G2954" s="128">
        <v>1.0</v>
      </c>
      <c r="H2954" s="128">
        <v>31.0</v>
      </c>
      <c r="I2954" s="128" t="s">
        <v>161</v>
      </c>
      <c r="J2954" s="99"/>
      <c r="K2954" s="99"/>
      <c r="L2954" s="141" t="str">
        <f>IF(J2954-K2954=0,,IFERROR(K2954-J2954-휴게시간-VLOOKUP(A2954,지정휴게시간,2,FALSE),K2954-J2954-휴게시간))</f>
        <v/>
      </c>
      <c r="M2954" s="142" t="str">
        <f>IFERROR(VLOOKUP(Text(A2954,"m월 d일"),양력휴일,2,FALSE),IFERROR(VLOOKUP(Text(B2954,"m월 d일"),음력휴일,2,FALSE),IFERROR(VLOOKUP(A2954,양력지정휴일,2,FALSE), IFERROR(VLOOKUP(B2954,음력지정휴일,2,FALSE), ""))))</f>
        <v/>
      </c>
      <c r="N2954" s="128"/>
      <c r="O2954" s="128" t="str">
        <f>IFERROR(VLOOKUP(N2954,연차지정일수,2,FALSE),"")</f>
        <v/>
      </c>
      <c r="P2954" s="143"/>
      <c r="Q2954" s="2"/>
    </row>
    <row r="2955">
      <c r="A2955" s="129">
        <v>47150.0</v>
      </c>
      <c r="B2955" s="129">
        <v>47105.0</v>
      </c>
      <c r="C2955" s="128">
        <v>2029.0</v>
      </c>
      <c r="D2955" s="128">
        <v>1.0</v>
      </c>
      <c r="E2955" s="128">
        <v>5.0</v>
      </c>
      <c r="F2955" s="128">
        <v>2029.0</v>
      </c>
      <c r="G2955" s="128">
        <v>2.0</v>
      </c>
      <c r="H2955" s="128">
        <v>1.0</v>
      </c>
      <c r="I2955" s="128" t="s">
        <v>162</v>
      </c>
      <c r="J2955" s="99"/>
      <c r="K2955" s="99"/>
      <c r="L2955" s="141" t="str">
        <f>IF(J2955-K2955=0,,IFERROR(K2955-J2955-휴게시간-VLOOKUP(A2955,지정휴게시간,2,FALSE),K2955-J2955-휴게시간))</f>
        <v/>
      </c>
      <c r="M2955" s="142" t="str">
        <f>IFERROR(VLOOKUP(Text(A2955,"m월 d일"),양력휴일,2,FALSE),IFERROR(VLOOKUP(Text(B2955,"m월 d일"),음력휴일,2,FALSE),IFERROR(VLOOKUP(A2955,양력지정휴일,2,FALSE), IFERROR(VLOOKUP(B2955,음력지정휴일,2,FALSE), ""))))</f>
        <v/>
      </c>
      <c r="N2955" s="128"/>
      <c r="O2955" s="128" t="str">
        <f>IFERROR(VLOOKUP(N2955,연차지정일수,2,FALSE),"")</f>
        <v/>
      </c>
      <c r="P2955" s="143"/>
      <c r="Q2955" s="2"/>
    </row>
    <row r="2956">
      <c r="A2956" s="129">
        <v>47151.0</v>
      </c>
      <c r="B2956" s="129">
        <v>47106.0</v>
      </c>
      <c r="C2956" s="128">
        <v>2029.0</v>
      </c>
      <c r="D2956" s="128">
        <v>1.0</v>
      </c>
      <c r="E2956" s="128">
        <v>5.0</v>
      </c>
      <c r="F2956" s="128">
        <v>2029.0</v>
      </c>
      <c r="G2956" s="128">
        <v>2.0</v>
      </c>
      <c r="H2956" s="128">
        <v>2.0</v>
      </c>
      <c r="I2956" s="128" t="s">
        <v>158</v>
      </c>
      <c r="J2956" s="99"/>
      <c r="K2956" s="99"/>
      <c r="L2956" s="141" t="str">
        <f>IF(J2956-K2956=0,,IFERROR(K2956-J2956-휴게시간-VLOOKUP(A2956,지정휴게시간,2,FALSE),K2956-J2956-휴게시간))</f>
        <v/>
      </c>
      <c r="M2956" s="142" t="str">
        <f>IFERROR(VLOOKUP(Text(A2956,"m월 d일"),양력휴일,2,FALSE),IFERROR(VLOOKUP(Text(B2956,"m월 d일"),음력휴일,2,FALSE),IFERROR(VLOOKUP(A2956,양력지정휴일,2,FALSE), IFERROR(VLOOKUP(B2956,음력지정휴일,2,FALSE), ""))))</f>
        <v/>
      </c>
      <c r="N2956" s="128"/>
      <c r="O2956" s="128" t="str">
        <f>IFERROR(VLOOKUP(N2956,연차지정일수,2,FALSE),"")</f>
        <v/>
      </c>
      <c r="P2956" s="143"/>
      <c r="Q2956" s="2"/>
    </row>
    <row r="2957">
      <c r="A2957" s="129">
        <v>47152.0</v>
      </c>
      <c r="B2957" s="129">
        <v>47107.0</v>
      </c>
      <c r="C2957" s="128">
        <v>2029.0</v>
      </c>
      <c r="D2957" s="128">
        <v>1.0</v>
      </c>
      <c r="E2957" s="128">
        <v>5.0</v>
      </c>
      <c r="F2957" s="128">
        <v>2029.0</v>
      </c>
      <c r="G2957" s="128">
        <v>2.0</v>
      </c>
      <c r="H2957" s="128">
        <v>3.0</v>
      </c>
      <c r="I2957" s="128" t="s">
        <v>159</v>
      </c>
      <c r="J2957" s="99"/>
      <c r="K2957" s="99"/>
      <c r="L2957" s="141" t="str">
        <f>IF(J2957-K2957=0,,IFERROR(K2957-J2957-휴게시간-VLOOKUP(A2957,지정휴게시간,2,FALSE),K2957-J2957-휴게시간))</f>
        <v/>
      </c>
      <c r="M2957" s="142" t="str">
        <f>IFERROR(VLOOKUP(Text(A2957,"m월 d일"),양력휴일,2,FALSE),IFERROR(VLOOKUP(Text(B2957,"m월 d일"),음력휴일,2,FALSE),IFERROR(VLOOKUP(A2957,양력지정휴일,2,FALSE), IFERROR(VLOOKUP(B2957,음력지정휴일,2,FALSE), ""))))</f>
        <v/>
      </c>
      <c r="N2957" s="128"/>
      <c r="O2957" s="128" t="str">
        <f>IFERROR(VLOOKUP(N2957,연차지정일수,2,FALSE),"")</f>
        <v/>
      </c>
      <c r="P2957" s="143"/>
      <c r="Q2957" s="2"/>
    </row>
    <row r="2958">
      <c r="A2958" s="129">
        <v>47153.0</v>
      </c>
      <c r="B2958" s="129">
        <v>47108.0</v>
      </c>
      <c r="C2958" s="128">
        <v>2029.0</v>
      </c>
      <c r="D2958" s="128">
        <v>1.0</v>
      </c>
      <c r="E2958" s="128">
        <v>5.0</v>
      </c>
      <c r="F2958" s="128">
        <v>2029.0</v>
      </c>
      <c r="G2958" s="128">
        <v>2.0</v>
      </c>
      <c r="H2958" s="128">
        <v>4.0</v>
      </c>
      <c r="I2958" s="128" t="s">
        <v>156</v>
      </c>
      <c r="J2958" s="99"/>
      <c r="K2958" s="99"/>
      <c r="L2958" s="141" t="str">
        <f>IF(J2958-K2958=0,,IFERROR(K2958-J2958-휴게시간-VLOOKUP(A2958,지정휴게시간,2,FALSE),K2958-J2958-휴게시간))</f>
        <v/>
      </c>
      <c r="M2958" s="142" t="str">
        <f>IFERROR(VLOOKUP(Text(A2958,"m월 d일"),양력휴일,2,FALSE),IFERROR(VLOOKUP(Text(B2958,"m월 d일"),음력휴일,2,FALSE),IFERROR(VLOOKUP(A2958,양력지정휴일,2,FALSE), IFERROR(VLOOKUP(B2958,음력지정휴일,2,FALSE), ""))))</f>
        <v/>
      </c>
      <c r="N2958" s="128"/>
      <c r="O2958" s="128" t="str">
        <f>IFERROR(VLOOKUP(N2958,연차지정일수,2,FALSE),"")</f>
        <v/>
      </c>
      <c r="P2958" s="143"/>
      <c r="Q2958" s="2"/>
    </row>
    <row r="2959">
      <c r="A2959" s="129">
        <v>47154.0</v>
      </c>
      <c r="B2959" s="129">
        <v>47109.0</v>
      </c>
      <c r="C2959" s="128">
        <v>2029.0</v>
      </c>
      <c r="D2959" s="128">
        <v>2.0</v>
      </c>
      <c r="E2959" s="128">
        <v>1.0</v>
      </c>
      <c r="F2959" s="128">
        <v>2029.0</v>
      </c>
      <c r="G2959" s="128">
        <v>2.0</v>
      </c>
      <c r="H2959" s="128">
        <v>5.0</v>
      </c>
      <c r="I2959" s="128" t="s">
        <v>83</v>
      </c>
      <c r="J2959" s="99"/>
      <c r="K2959" s="99"/>
      <c r="L2959" s="141" t="str">
        <f>IF(J2959-K2959=0,,IFERROR(K2959-J2959-휴게시간-VLOOKUP(A2959,지정휴게시간,2,FALSE),K2959-J2959-휴게시간))</f>
        <v/>
      </c>
      <c r="M2959" s="142" t="str">
        <f>IFERROR(VLOOKUP(Text(A2959,"m월 d일"),양력휴일,2,FALSE),IFERROR(VLOOKUP(Text(B2959,"m월 d일"),음력휴일,2,FALSE),IFERROR(VLOOKUP(A2959,양력지정휴일,2,FALSE), IFERROR(VLOOKUP(B2959,음력지정휴일,2,FALSE), ""))))</f>
        <v/>
      </c>
      <c r="N2959" s="128"/>
      <c r="O2959" s="128" t="str">
        <f>IFERROR(VLOOKUP(N2959,연차지정일수,2,FALSE),"")</f>
        <v/>
      </c>
      <c r="P2959" s="143"/>
      <c r="Q2959" s="2"/>
    </row>
    <row r="2960">
      <c r="A2960" s="129">
        <v>47155.0</v>
      </c>
      <c r="B2960" s="129">
        <v>47110.0</v>
      </c>
      <c r="C2960" s="128">
        <v>2029.0</v>
      </c>
      <c r="D2960" s="128">
        <v>2.0</v>
      </c>
      <c r="E2960" s="128">
        <v>1.0</v>
      </c>
      <c r="F2960" s="128">
        <v>2029.0</v>
      </c>
      <c r="G2960" s="128">
        <v>2.0</v>
      </c>
      <c r="H2960" s="128">
        <v>6.0</v>
      </c>
      <c r="I2960" s="128" t="s">
        <v>160</v>
      </c>
      <c r="J2960" s="99"/>
      <c r="K2960" s="99"/>
      <c r="L2960" s="141" t="str">
        <f>IF(J2960-K2960=0,,IFERROR(K2960-J2960-휴게시간-VLOOKUP(A2960,지정휴게시간,2,FALSE),K2960-J2960-휴게시간))</f>
        <v/>
      </c>
      <c r="M2960" s="142" t="str">
        <f>IFERROR(VLOOKUP(Text(A2960,"m월 d일"),양력휴일,2,FALSE),IFERROR(VLOOKUP(Text(B2960,"m월 d일"),음력휴일,2,FALSE),IFERROR(VLOOKUP(A2960,양력지정휴일,2,FALSE), IFERROR(VLOOKUP(B2960,음력지정휴일,2,FALSE), ""))))</f>
        <v/>
      </c>
      <c r="N2960" s="128"/>
      <c r="O2960" s="128" t="str">
        <f>IFERROR(VLOOKUP(N2960,연차지정일수,2,FALSE),"")</f>
        <v/>
      </c>
      <c r="P2960" s="143"/>
      <c r="Q2960" s="2"/>
    </row>
    <row r="2961">
      <c r="A2961" s="129">
        <v>47156.0</v>
      </c>
      <c r="B2961" s="129">
        <v>47111.0</v>
      </c>
      <c r="C2961" s="128">
        <v>2029.0</v>
      </c>
      <c r="D2961" s="128">
        <v>2.0</v>
      </c>
      <c r="E2961" s="128">
        <v>1.0</v>
      </c>
      <c r="F2961" s="128">
        <v>2029.0</v>
      </c>
      <c r="G2961" s="128">
        <v>2.0</v>
      </c>
      <c r="H2961" s="128">
        <v>7.0</v>
      </c>
      <c r="I2961" s="128" t="s">
        <v>161</v>
      </c>
      <c r="J2961" s="99"/>
      <c r="K2961" s="99"/>
      <c r="L2961" s="141" t="str">
        <f>IF(J2961-K2961=0,,IFERROR(K2961-J2961-휴게시간-VLOOKUP(A2961,지정휴게시간,2,FALSE),K2961-J2961-휴게시간))</f>
        <v/>
      </c>
      <c r="M2961" s="142" t="str">
        <f>IFERROR(VLOOKUP(Text(A2961,"m월 d일"),양력휴일,2,FALSE),IFERROR(VLOOKUP(Text(B2961,"m월 d일"),음력휴일,2,FALSE),IFERROR(VLOOKUP(A2961,양력지정휴일,2,FALSE), IFERROR(VLOOKUP(B2961,음력지정휴일,2,FALSE), ""))))</f>
        <v/>
      </c>
      <c r="N2961" s="128"/>
      <c r="O2961" s="128" t="str">
        <f>IFERROR(VLOOKUP(N2961,연차지정일수,2,FALSE),"")</f>
        <v/>
      </c>
      <c r="P2961" s="143"/>
      <c r="Q2961" s="2"/>
    </row>
    <row r="2962">
      <c r="A2962" s="129">
        <v>47157.0</v>
      </c>
      <c r="B2962" s="129">
        <v>47112.0</v>
      </c>
      <c r="C2962" s="128">
        <v>2029.0</v>
      </c>
      <c r="D2962" s="128">
        <v>2.0</v>
      </c>
      <c r="E2962" s="128">
        <v>1.0</v>
      </c>
      <c r="F2962" s="128">
        <v>2029.0</v>
      </c>
      <c r="G2962" s="128">
        <v>2.0</v>
      </c>
      <c r="H2962" s="128">
        <v>8.0</v>
      </c>
      <c r="I2962" s="128" t="s">
        <v>162</v>
      </c>
      <c r="J2962" s="99"/>
      <c r="K2962" s="99"/>
      <c r="L2962" s="141" t="str">
        <f>IF(J2962-K2962=0,,IFERROR(K2962-J2962-휴게시간-VLOOKUP(A2962,지정휴게시간,2,FALSE),K2962-J2962-휴게시간))</f>
        <v/>
      </c>
      <c r="M2962" s="142" t="str">
        <f>IFERROR(VLOOKUP(Text(A2962,"m월 d일"),양력휴일,2,FALSE),IFERROR(VLOOKUP(Text(B2962,"m월 d일"),음력휴일,2,FALSE),IFERROR(VLOOKUP(A2962,양력지정휴일,2,FALSE), IFERROR(VLOOKUP(B2962,음력지정휴일,2,FALSE), ""))))</f>
        <v/>
      </c>
      <c r="N2962" s="128"/>
      <c r="O2962" s="128" t="str">
        <f>IFERROR(VLOOKUP(N2962,연차지정일수,2,FALSE),"")</f>
        <v/>
      </c>
      <c r="P2962" s="143"/>
      <c r="Q2962" s="2"/>
    </row>
    <row r="2963">
      <c r="A2963" s="129">
        <v>47158.0</v>
      </c>
      <c r="B2963" s="129">
        <v>47113.0</v>
      </c>
      <c r="C2963" s="128">
        <v>2029.0</v>
      </c>
      <c r="D2963" s="128">
        <v>2.0</v>
      </c>
      <c r="E2963" s="128">
        <v>1.0</v>
      </c>
      <c r="F2963" s="128">
        <v>2029.0</v>
      </c>
      <c r="G2963" s="128">
        <v>2.0</v>
      </c>
      <c r="H2963" s="128">
        <v>9.0</v>
      </c>
      <c r="I2963" s="128" t="s">
        <v>158</v>
      </c>
      <c r="J2963" s="99"/>
      <c r="K2963" s="99"/>
      <c r="L2963" s="141" t="str">
        <f>IF(J2963-K2963=0,,IFERROR(K2963-J2963-휴게시간-VLOOKUP(A2963,지정휴게시간,2,FALSE),K2963-J2963-휴게시간))</f>
        <v/>
      </c>
      <c r="M2963" s="142" t="str">
        <f>IFERROR(VLOOKUP(Text(A2963,"m월 d일"),양력휴일,2,FALSE),IFERROR(VLOOKUP(Text(B2963,"m월 d일"),음력휴일,2,FALSE),IFERROR(VLOOKUP(A2963,양력지정휴일,2,FALSE), IFERROR(VLOOKUP(B2963,음력지정휴일,2,FALSE), ""))))</f>
        <v/>
      </c>
      <c r="N2963" s="128"/>
      <c r="O2963" s="128" t="str">
        <f>IFERROR(VLOOKUP(N2963,연차지정일수,2,FALSE),"")</f>
        <v/>
      </c>
      <c r="P2963" s="143"/>
      <c r="Q2963" s="2"/>
    </row>
    <row r="2964">
      <c r="A2964" s="129">
        <v>47159.0</v>
      </c>
      <c r="B2964" s="129">
        <v>47114.0</v>
      </c>
      <c r="C2964" s="128">
        <v>2029.0</v>
      </c>
      <c r="D2964" s="128">
        <v>2.0</v>
      </c>
      <c r="E2964" s="128">
        <v>1.0</v>
      </c>
      <c r="F2964" s="128">
        <v>2029.0</v>
      </c>
      <c r="G2964" s="128">
        <v>2.0</v>
      </c>
      <c r="H2964" s="128">
        <v>10.0</v>
      </c>
      <c r="I2964" s="128" t="s">
        <v>159</v>
      </c>
      <c r="J2964" s="99"/>
      <c r="K2964" s="99"/>
      <c r="L2964" s="141" t="str">
        <f>IF(J2964-K2964=0,,IFERROR(K2964-J2964-휴게시간-VLOOKUP(A2964,지정휴게시간,2,FALSE),K2964-J2964-휴게시간))</f>
        <v/>
      </c>
      <c r="M2964" s="142" t="str">
        <f>IFERROR(VLOOKUP(Text(A2964,"m월 d일"),양력휴일,2,FALSE),IFERROR(VLOOKUP(Text(B2964,"m월 d일"),음력휴일,2,FALSE),IFERROR(VLOOKUP(A2964,양력지정휴일,2,FALSE), IFERROR(VLOOKUP(B2964,음력지정휴일,2,FALSE), ""))))</f>
        <v/>
      </c>
      <c r="N2964" s="128"/>
      <c r="O2964" s="128" t="str">
        <f>IFERROR(VLOOKUP(N2964,연차지정일수,2,FALSE),"")</f>
        <v/>
      </c>
      <c r="P2964" s="143"/>
      <c r="Q2964" s="2"/>
    </row>
    <row r="2965">
      <c r="A2965" s="129">
        <v>47160.0</v>
      </c>
      <c r="B2965" s="129">
        <v>47115.0</v>
      </c>
      <c r="C2965" s="128">
        <v>2029.0</v>
      </c>
      <c r="D2965" s="128">
        <v>2.0</v>
      </c>
      <c r="E2965" s="128">
        <v>1.0</v>
      </c>
      <c r="F2965" s="128">
        <v>2029.0</v>
      </c>
      <c r="G2965" s="128">
        <v>2.0</v>
      </c>
      <c r="H2965" s="128">
        <v>11.0</v>
      </c>
      <c r="I2965" s="128" t="s">
        <v>156</v>
      </c>
      <c r="J2965" s="99"/>
      <c r="K2965" s="99"/>
      <c r="L2965" s="141" t="str">
        <f>IF(J2965-K2965=0,,IFERROR(K2965-J2965-휴게시간-VLOOKUP(A2965,지정휴게시간,2,FALSE),K2965-J2965-휴게시간))</f>
        <v/>
      </c>
      <c r="M2965" s="142" t="str">
        <f>IFERROR(VLOOKUP(Text(A2965,"m월 d일"),양력휴일,2,FALSE),IFERROR(VLOOKUP(Text(B2965,"m월 d일"),음력휴일,2,FALSE),IFERROR(VLOOKUP(A2965,양력지정휴일,2,FALSE), IFERROR(VLOOKUP(B2965,음력지정휴일,2,FALSE), ""))))</f>
        <v/>
      </c>
      <c r="N2965" s="128"/>
      <c r="O2965" s="128" t="str">
        <f>IFERROR(VLOOKUP(N2965,연차지정일수,2,FALSE),"")</f>
        <v/>
      </c>
      <c r="P2965" s="143"/>
      <c r="Q2965" s="2"/>
    </row>
    <row r="2966">
      <c r="A2966" s="129">
        <v>47161.0</v>
      </c>
      <c r="B2966" s="129">
        <v>47116.0</v>
      </c>
      <c r="C2966" s="128">
        <v>2029.0</v>
      </c>
      <c r="D2966" s="128">
        <v>2.0</v>
      </c>
      <c r="E2966" s="128">
        <v>2.0</v>
      </c>
      <c r="F2966" s="128">
        <v>2029.0</v>
      </c>
      <c r="G2966" s="128">
        <v>2.0</v>
      </c>
      <c r="H2966" s="128">
        <v>12.0</v>
      </c>
      <c r="I2966" s="128" t="s">
        <v>83</v>
      </c>
      <c r="J2966" s="99"/>
      <c r="K2966" s="99"/>
      <c r="L2966" s="141" t="str">
        <f>IF(J2966-K2966=0,,IFERROR(K2966-J2966-휴게시간-VLOOKUP(A2966,지정휴게시간,2,FALSE),K2966-J2966-휴게시간))</f>
        <v/>
      </c>
      <c r="M2966" s="142" t="str">
        <f>IFERROR(VLOOKUP(Text(A2966,"m월 d일"),양력휴일,2,FALSE),IFERROR(VLOOKUP(Text(B2966,"m월 d일"),음력휴일,2,FALSE),IFERROR(VLOOKUP(A2966,양력지정휴일,2,FALSE), IFERROR(VLOOKUP(B2966,음력지정휴일,2,FALSE), ""))))</f>
        <v>설날연휴</v>
      </c>
      <c r="N2966" s="128"/>
      <c r="O2966" s="128" t="str">
        <f>IFERROR(VLOOKUP(N2966,연차지정일수,2,FALSE),"")</f>
        <v/>
      </c>
      <c r="P2966" s="143"/>
      <c r="Q2966" s="2"/>
    </row>
    <row r="2967">
      <c r="A2967" s="129">
        <v>47162.0</v>
      </c>
      <c r="B2967" s="129">
        <v>47119.0</v>
      </c>
      <c r="C2967" s="128">
        <v>2029.0</v>
      </c>
      <c r="D2967" s="128">
        <v>2.0</v>
      </c>
      <c r="E2967" s="128">
        <v>2.0</v>
      </c>
      <c r="F2967" s="128">
        <v>2029.0</v>
      </c>
      <c r="G2967" s="128">
        <v>2.0</v>
      </c>
      <c r="H2967" s="128">
        <v>13.0</v>
      </c>
      <c r="I2967" s="128" t="s">
        <v>160</v>
      </c>
      <c r="J2967" s="99"/>
      <c r="K2967" s="99"/>
      <c r="L2967" s="141" t="str">
        <f>IF(J2967-K2967=0,,IFERROR(K2967-J2967-휴게시간-VLOOKUP(A2967,지정휴게시간,2,FALSE),K2967-J2967-휴게시간))</f>
        <v/>
      </c>
      <c r="M2967" s="142" t="str">
        <f>IFERROR(VLOOKUP(Text(A2967,"m월 d일"),양력휴일,2,FALSE),IFERROR(VLOOKUP(Text(B2967,"m월 d일"),음력휴일,2,FALSE),IFERROR(VLOOKUP(A2967,양력지정휴일,2,FALSE), IFERROR(VLOOKUP(B2967,음력지정휴일,2,FALSE), ""))))</f>
        <v>설날연휴</v>
      </c>
      <c r="N2967" s="128"/>
      <c r="O2967" s="128" t="str">
        <f>IFERROR(VLOOKUP(N2967,연차지정일수,2,FALSE),"")</f>
        <v/>
      </c>
      <c r="P2967" s="143"/>
      <c r="Q2967" s="2"/>
    </row>
    <row r="2968">
      <c r="A2968" s="129">
        <v>47163.0</v>
      </c>
      <c r="B2968" s="129">
        <v>47120.0</v>
      </c>
      <c r="C2968" s="128">
        <v>2029.0</v>
      </c>
      <c r="D2968" s="128">
        <v>2.0</v>
      </c>
      <c r="E2968" s="128">
        <v>2.0</v>
      </c>
      <c r="F2968" s="128">
        <v>2029.0</v>
      </c>
      <c r="G2968" s="128">
        <v>2.0</v>
      </c>
      <c r="H2968" s="128">
        <v>14.0</v>
      </c>
      <c r="I2968" s="128" t="s">
        <v>161</v>
      </c>
      <c r="J2968" s="99"/>
      <c r="K2968" s="99"/>
      <c r="L2968" s="141" t="str">
        <f>IF(J2968-K2968=0,,IFERROR(K2968-J2968-휴게시간-VLOOKUP(A2968,지정휴게시간,2,FALSE),K2968-J2968-휴게시간))</f>
        <v/>
      </c>
      <c r="M2968" s="142" t="str">
        <f>IFERROR(VLOOKUP(Text(A2968,"m월 d일"),양력휴일,2,FALSE),IFERROR(VLOOKUP(Text(B2968,"m월 d일"),음력휴일,2,FALSE),IFERROR(VLOOKUP(A2968,양력지정휴일,2,FALSE), IFERROR(VLOOKUP(B2968,음력지정휴일,2,FALSE), ""))))</f>
        <v>설날연휴</v>
      </c>
      <c r="N2968" s="128"/>
      <c r="O2968" s="128" t="str">
        <f>IFERROR(VLOOKUP(N2968,연차지정일수,2,FALSE),"")</f>
        <v/>
      </c>
      <c r="P2968" s="143"/>
      <c r="Q2968" s="2"/>
    </row>
    <row r="2969">
      <c r="A2969" s="129">
        <v>47164.0</v>
      </c>
      <c r="B2969" s="129">
        <v>47121.0</v>
      </c>
      <c r="C2969" s="128">
        <v>2029.0</v>
      </c>
      <c r="D2969" s="128">
        <v>2.0</v>
      </c>
      <c r="E2969" s="128">
        <v>2.0</v>
      </c>
      <c r="F2969" s="128">
        <v>2029.0</v>
      </c>
      <c r="G2969" s="128">
        <v>2.0</v>
      </c>
      <c r="H2969" s="128">
        <v>15.0</v>
      </c>
      <c r="I2969" s="128" t="s">
        <v>162</v>
      </c>
      <c r="J2969" s="99"/>
      <c r="K2969" s="99"/>
      <c r="L2969" s="141" t="str">
        <f>IF(J2969-K2969=0,,IFERROR(K2969-J2969-휴게시간-VLOOKUP(A2969,지정휴게시간,2,FALSE),K2969-J2969-휴게시간))</f>
        <v/>
      </c>
      <c r="M2969" s="142" t="str">
        <f>IFERROR(VLOOKUP(Text(A2969,"m월 d일"),양력휴일,2,FALSE),IFERROR(VLOOKUP(Text(B2969,"m월 d일"),음력휴일,2,FALSE),IFERROR(VLOOKUP(A2969,양력지정휴일,2,FALSE), IFERROR(VLOOKUP(B2969,음력지정휴일,2,FALSE), ""))))</f>
        <v/>
      </c>
      <c r="N2969" s="128"/>
      <c r="O2969" s="128" t="str">
        <f>IFERROR(VLOOKUP(N2969,연차지정일수,2,FALSE),"")</f>
        <v/>
      </c>
      <c r="P2969" s="143"/>
      <c r="Q2969" s="2"/>
    </row>
    <row r="2970">
      <c r="A2970" s="129">
        <v>47165.0</v>
      </c>
      <c r="B2970" s="129">
        <v>47122.0</v>
      </c>
      <c r="C2970" s="128">
        <v>2029.0</v>
      </c>
      <c r="D2970" s="128">
        <v>2.0</v>
      </c>
      <c r="E2970" s="128">
        <v>2.0</v>
      </c>
      <c r="F2970" s="128">
        <v>2029.0</v>
      </c>
      <c r="G2970" s="128">
        <v>2.0</v>
      </c>
      <c r="H2970" s="128">
        <v>16.0</v>
      </c>
      <c r="I2970" s="128" t="s">
        <v>158</v>
      </c>
      <c r="J2970" s="99"/>
      <c r="K2970" s="99"/>
      <c r="L2970" s="141" t="str">
        <f>IF(J2970-K2970=0,,IFERROR(K2970-J2970-휴게시간-VLOOKUP(A2970,지정휴게시간,2,FALSE),K2970-J2970-휴게시간))</f>
        <v/>
      </c>
      <c r="M2970" s="142" t="str">
        <f>IFERROR(VLOOKUP(Text(A2970,"m월 d일"),양력휴일,2,FALSE),IFERROR(VLOOKUP(Text(B2970,"m월 d일"),음력휴일,2,FALSE),IFERROR(VLOOKUP(A2970,양력지정휴일,2,FALSE), IFERROR(VLOOKUP(B2970,음력지정휴일,2,FALSE), ""))))</f>
        <v/>
      </c>
      <c r="N2970" s="128"/>
      <c r="O2970" s="128" t="str">
        <f>IFERROR(VLOOKUP(N2970,연차지정일수,2,FALSE),"")</f>
        <v/>
      </c>
      <c r="P2970" s="143"/>
      <c r="Q2970" s="2"/>
    </row>
    <row r="2971">
      <c r="A2971" s="129">
        <v>47166.0</v>
      </c>
      <c r="B2971" s="129">
        <v>47123.0</v>
      </c>
      <c r="C2971" s="128">
        <v>2029.0</v>
      </c>
      <c r="D2971" s="128">
        <v>2.0</v>
      </c>
      <c r="E2971" s="128">
        <v>2.0</v>
      </c>
      <c r="F2971" s="128">
        <v>2029.0</v>
      </c>
      <c r="G2971" s="128">
        <v>2.0</v>
      </c>
      <c r="H2971" s="128">
        <v>17.0</v>
      </c>
      <c r="I2971" s="128" t="s">
        <v>159</v>
      </c>
      <c r="J2971" s="99"/>
      <c r="K2971" s="99"/>
      <c r="L2971" s="141" t="str">
        <f>IF(J2971-K2971=0,,IFERROR(K2971-J2971-휴게시간-VLOOKUP(A2971,지정휴게시간,2,FALSE),K2971-J2971-휴게시간))</f>
        <v/>
      </c>
      <c r="M2971" s="142" t="str">
        <f>IFERROR(VLOOKUP(Text(A2971,"m월 d일"),양력휴일,2,FALSE),IFERROR(VLOOKUP(Text(B2971,"m월 d일"),음력휴일,2,FALSE),IFERROR(VLOOKUP(A2971,양력지정휴일,2,FALSE), IFERROR(VLOOKUP(B2971,음력지정휴일,2,FALSE), ""))))</f>
        <v/>
      </c>
      <c r="N2971" s="128"/>
      <c r="O2971" s="128" t="str">
        <f>IFERROR(VLOOKUP(N2971,연차지정일수,2,FALSE),"")</f>
        <v/>
      </c>
      <c r="P2971" s="143"/>
      <c r="Q2971" s="2"/>
    </row>
    <row r="2972">
      <c r="A2972" s="129">
        <v>47167.0</v>
      </c>
      <c r="B2972" s="129">
        <v>47124.0</v>
      </c>
      <c r="C2972" s="128">
        <v>2029.0</v>
      </c>
      <c r="D2972" s="128">
        <v>2.0</v>
      </c>
      <c r="E2972" s="128">
        <v>2.0</v>
      </c>
      <c r="F2972" s="128">
        <v>2029.0</v>
      </c>
      <c r="G2972" s="128">
        <v>2.0</v>
      </c>
      <c r="H2972" s="128">
        <v>18.0</v>
      </c>
      <c r="I2972" s="128" t="s">
        <v>156</v>
      </c>
      <c r="J2972" s="99"/>
      <c r="K2972" s="99"/>
      <c r="L2972" s="141" t="str">
        <f>IF(J2972-K2972=0,,IFERROR(K2972-J2972-휴게시간-VLOOKUP(A2972,지정휴게시간,2,FALSE),K2972-J2972-휴게시간))</f>
        <v/>
      </c>
      <c r="M2972" s="142" t="str">
        <f>IFERROR(VLOOKUP(Text(A2972,"m월 d일"),양력휴일,2,FALSE),IFERROR(VLOOKUP(Text(B2972,"m월 d일"),음력휴일,2,FALSE),IFERROR(VLOOKUP(A2972,양력지정휴일,2,FALSE), IFERROR(VLOOKUP(B2972,음력지정휴일,2,FALSE), ""))))</f>
        <v/>
      </c>
      <c r="N2972" s="128"/>
      <c r="O2972" s="128" t="str">
        <f>IFERROR(VLOOKUP(N2972,연차지정일수,2,FALSE),"")</f>
        <v/>
      </c>
      <c r="P2972" s="143"/>
      <c r="Q2972" s="2"/>
    </row>
    <row r="2973">
      <c r="A2973" s="129">
        <v>47168.0</v>
      </c>
      <c r="B2973" s="129">
        <v>47125.0</v>
      </c>
      <c r="C2973" s="128">
        <v>2029.0</v>
      </c>
      <c r="D2973" s="128">
        <v>2.0</v>
      </c>
      <c r="E2973" s="128">
        <v>3.0</v>
      </c>
      <c r="F2973" s="128">
        <v>2029.0</v>
      </c>
      <c r="G2973" s="128">
        <v>2.0</v>
      </c>
      <c r="H2973" s="128">
        <v>19.0</v>
      </c>
      <c r="I2973" s="128" t="s">
        <v>83</v>
      </c>
      <c r="J2973" s="99"/>
      <c r="K2973" s="99"/>
      <c r="L2973" s="141" t="str">
        <f>IF(J2973-K2973=0,,IFERROR(K2973-J2973-휴게시간-VLOOKUP(A2973,지정휴게시간,2,FALSE),K2973-J2973-휴게시간))</f>
        <v/>
      </c>
      <c r="M2973" s="142" t="str">
        <f>IFERROR(VLOOKUP(Text(A2973,"m월 d일"),양력휴일,2,FALSE),IFERROR(VLOOKUP(Text(B2973,"m월 d일"),음력휴일,2,FALSE),IFERROR(VLOOKUP(A2973,양력지정휴일,2,FALSE), IFERROR(VLOOKUP(B2973,음력지정휴일,2,FALSE), ""))))</f>
        <v/>
      </c>
      <c r="N2973" s="128"/>
      <c r="O2973" s="128" t="str">
        <f>IFERROR(VLOOKUP(N2973,연차지정일수,2,FALSE),"")</f>
        <v/>
      </c>
      <c r="P2973" s="143"/>
      <c r="Q2973" s="2"/>
    </row>
    <row r="2974">
      <c r="A2974" s="129">
        <v>47169.0</v>
      </c>
      <c r="B2974" s="129">
        <v>47126.0</v>
      </c>
      <c r="C2974" s="128">
        <v>2029.0</v>
      </c>
      <c r="D2974" s="128">
        <v>2.0</v>
      </c>
      <c r="E2974" s="128">
        <v>3.0</v>
      </c>
      <c r="F2974" s="128">
        <v>2029.0</v>
      </c>
      <c r="G2974" s="128">
        <v>2.0</v>
      </c>
      <c r="H2974" s="128">
        <v>20.0</v>
      </c>
      <c r="I2974" s="128" t="s">
        <v>160</v>
      </c>
      <c r="J2974" s="99"/>
      <c r="K2974" s="99"/>
      <c r="L2974" s="141" t="str">
        <f>IF(J2974-K2974=0,,IFERROR(K2974-J2974-휴게시간-VLOOKUP(A2974,지정휴게시간,2,FALSE),K2974-J2974-휴게시간))</f>
        <v/>
      </c>
      <c r="M2974" s="142" t="str">
        <f>IFERROR(VLOOKUP(Text(A2974,"m월 d일"),양력휴일,2,FALSE),IFERROR(VLOOKUP(Text(B2974,"m월 d일"),음력휴일,2,FALSE),IFERROR(VLOOKUP(A2974,양력지정휴일,2,FALSE), IFERROR(VLOOKUP(B2974,음력지정휴일,2,FALSE), ""))))</f>
        <v/>
      </c>
      <c r="N2974" s="128"/>
      <c r="O2974" s="128" t="str">
        <f>IFERROR(VLOOKUP(N2974,연차지정일수,2,FALSE),"")</f>
        <v/>
      </c>
      <c r="P2974" s="143"/>
      <c r="Q2974" s="2"/>
    </row>
    <row r="2975">
      <c r="A2975" s="129">
        <v>47170.0</v>
      </c>
      <c r="B2975" s="129">
        <v>47127.0</v>
      </c>
      <c r="C2975" s="128">
        <v>2029.0</v>
      </c>
      <c r="D2975" s="128">
        <v>2.0</v>
      </c>
      <c r="E2975" s="128">
        <v>3.0</v>
      </c>
      <c r="F2975" s="128">
        <v>2029.0</v>
      </c>
      <c r="G2975" s="128">
        <v>2.0</v>
      </c>
      <c r="H2975" s="128">
        <v>21.0</v>
      </c>
      <c r="I2975" s="128" t="s">
        <v>161</v>
      </c>
      <c r="J2975" s="99"/>
      <c r="K2975" s="99"/>
      <c r="L2975" s="141" t="str">
        <f>IF(J2975-K2975=0,,IFERROR(K2975-J2975-휴게시간-VLOOKUP(A2975,지정휴게시간,2,FALSE),K2975-J2975-휴게시간))</f>
        <v/>
      </c>
      <c r="M2975" s="142" t="str">
        <f>IFERROR(VLOOKUP(Text(A2975,"m월 d일"),양력휴일,2,FALSE),IFERROR(VLOOKUP(Text(B2975,"m월 d일"),음력휴일,2,FALSE),IFERROR(VLOOKUP(A2975,양력지정휴일,2,FALSE), IFERROR(VLOOKUP(B2975,음력지정휴일,2,FALSE), ""))))</f>
        <v/>
      </c>
      <c r="N2975" s="128"/>
      <c r="O2975" s="128" t="str">
        <f>IFERROR(VLOOKUP(N2975,연차지정일수,2,FALSE),"")</f>
        <v/>
      </c>
      <c r="P2975" s="143"/>
      <c r="Q2975" s="2"/>
    </row>
    <row r="2976">
      <c r="A2976" s="129">
        <v>47171.0</v>
      </c>
      <c r="B2976" s="129">
        <v>47128.0</v>
      </c>
      <c r="C2976" s="128">
        <v>2029.0</v>
      </c>
      <c r="D2976" s="128">
        <v>2.0</v>
      </c>
      <c r="E2976" s="128">
        <v>3.0</v>
      </c>
      <c r="F2976" s="128">
        <v>2029.0</v>
      </c>
      <c r="G2976" s="128">
        <v>2.0</v>
      </c>
      <c r="H2976" s="128">
        <v>22.0</v>
      </c>
      <c r="I2976" s="128" t="s">
        <v>162</v>
      </c>
      <c r="J2976" s="99"/>
      <c r="K2976" s="99"/>
      <c r="L2976" s="141" t="str">
        <f>IF(J2976-K2976=0,,IFERROR(K2976-J2976-휴게시간-VLOOKUP(A2976,지정휴게시간,2,FALSE),K2976-J2976-휴게시간))</f>
        <v/>
      </c>
      <c r="M2976" s="142" t="str">
        <f>IFERROR(VLOOKUP(Text(A2976,"m월 d일"),양력휴일,2,FALSE),IFERROR(VLOOKUP(Text(B2976,"m월 d일"),음력휴일,2,FALSE),IFERROR(VLOOKUP(A2976,양력지정휴일,2,FALSE), IFERROR(VLOOKUP(B2976,음력지정휴일,2,FALSE), ""))))</f>
        <v/>
      </c>
      <c r="N2976" s="128"/>
      <c r="O2976" s="128" t="str">
        <f>IFERROR(VLOOKUP(N2976,연차지정일수,2,FALSE),"")</f>
        <v/>
      </c>
      <c r="P2976" s="143"/>
      <c r="Q2976" s="2"/>
    </row>
    <row r="2977">
      <c r="A2977" s="129">
        <v>47172.0</v>
      </c>
      <c r="B2977" s="129">
        <v>47129.0</v>
      </c>
      <c r="C2977" s="128">
        <v>2029.0</v>
      </c>
      <c r="D2977" s="128">
        <v>2.0</v>
      </c>
      <c r="E2977" s="128">
        <v>3.0</v>
      </c>
      <c r="F2977" s="128">
        <v>2029.0</v>
      </c>
      <c r="G2977" s="128">
        <v>2.0</v>
      </c>
      <c r="H2977" s="128">
        <v>23.0</v>
      </c>
      <c r="I2977" s="128" t="s">
        <v>158</v>
      </c>
      <c r="J2977" s="99"/>
      <c r="K2977" s="99"/>
      <c r="L2977" s="141" t="str">
        <f>IF(J2977-K2977=0,,IFERROR(K2977-J2977-휴게시간-VLOOKUP(A2977,지정휴게시간,2,FALSE),K2977-J2977-휴게시간))</f>
        <v/>
      </c>
      <c r="M2977" s="142" t="str">
        <f>IFERROR(VLOOKUP(Text(A2977,"m월 d일"),양력휴일,2,FALSE),IFERROR(VLOOKUP(Text(B2977,"m월 d일"),음력휴일,2,FALSE),IFERROR(VLOOKUP(A2977,양력지정휴일,2,FALSE), IFERROR(VLOOKUP(B2977,음력지정휴일,2,FALSE), ""))))</f>
        <v/>
      </c>
      <c r="N2977" s="128"/>
      <c r="O2977" s="128" t="str">
        <f>IFERROR(VLOOKUP(N2977,연차지정일수,2,FALSE),"")</f>
        <v/>
      </c>
      <c r="P2977" s="143"/>
      <c r="Q2977" s="2"/>
    </row>
    <row r="2978">
      <c r="A2978" s="129">
        <v>47173.0</v>
      </c>
      <c r="B2978" s="129">
        <v>47130.0</v>
      </c>
      <c r="C2978" s="128">
        <v>2029.0</v>
      </c>
      <c r="D2978" s="128">
        <v>2.0</v>
      </c>
      <c r="E2978" s="128">
        <v>3.0</v>
      </c>
      <c r="F2978" s="128">
        <v>2029.0</v>
      </c>
      <c r="G2978" s="128">
        <v>2.0</v>
      </c>
      <c r="H2978" s="128">
        <v>24.0</v>
      </c>
      <c r="I2978" s="128" t="s">
        <v>159</v>
      </c>
      <c r="J2978" s="99"/>
      <c r="K2978" s="99"/>
      <c r="L2978" s="141" t="str">
        <f>IF(J2978-K2978=0,,IFERROR(K2978-J2978-휴게시간-VLOOKUP(A2978,지정휴게시간,2,FALSE),K2978-J2978-휴게시간))</f>
        <v/>
      </c>
      <c r="M2978" s="142" t="str">
        <f>IFERROR(VLOOKUP(Text(A2978,"m월 d일"),양력휴일,2,FALSE),IFERROR(VLOOKUP(Text(B2978,"m월 d일"),음력휴일,2,FALSE),IFERROR(VLOOKUP(A2978,양력지정휴일,2,FALSE), IFERROR(VLOOKUP(B2978,음력지정휴일,2,FALSE), ""))))</f>
        <v/>
      </c>
      <c r="N2978" s="128"/>
      <c r="O2978" s="128" t="str">
        <f>IFERROR(VLOOKUP(N2978,연차지정일수,2,FALSE),"")</f>
        <v/>
      </c>
      <c r="P2978" s="143"/>
      <c r="Q2978" s="2"/>
    </row>
    <row r="2979">
      <c r="A2979" s="129">
        <v>47174.0</v>
      </c>
      <c r="B2979" s="129">
        <v>47131.0</v>
      </c>
      <c r="C2979" s="128">
        <v>2029.0</v>
      </c>
      <c r="D2979" s="128">
        <v>2.0</v>
      </c>
      <c r="E2979" s="128">
        <v>3.0</v>
      </c>
      <c r="F2979" s="128">
        <v>2029.0</v>
      </c>
      <c r="G2979" s="128">
        <v>2.0</v>
      </c>
      <c r="H2979" s="128">
        <v>25.0</v>
      </c>
      <c r="I2979" s="128" t="s">
        <v>156</v>
      </c>
      <c r="J2979" s="99"/>
      <c r="K2979" s="99"/>
      <c r="L2979" s="141" t="str">
        <f>IF(J2979-K2979=0,,IFERROR(K2979-J2979-휴게시간-VLOOKUP(A2979,지정휴게시간,2,FALSE),K2979-J2979-휴게시간))</f>
        <v/>
      </c>
      <c r="M2979" s="142" t="str">
        <f>IFERROR(VLOOKUP(Text(A2979,"m월 d일"),양력휴일,2,FALSE),IFERROR(VLOOKUP(Text(B2979,"m월 d일"),음력휴일,2,FALSE),IFERROR(VLOOKUP(A2979,양력지정휴일,2,FALSE), IFERROR(VLOOKUP(B2979,음력지정휴일,2,FALSE), ""))))</f>
        <v/>
      </c>
      <c r="N2979" s="128"/>
      <c r="O2979" s="128" t="str">
        <f>IFERROR(VLOOKUP(N2979,연차지정일수,2,FALSE),"")</f>
        <v/>
      </c>
      <c r="P2979" s="143"/>
      <c r="Q2979" s="2"/>
    </row>
    <row r="2980">
      <c r="A2980" s="129">
        <v>47175.0</v>
      </c>
      <c r="B2980" s="129">
        <v>47132.0</v>
      </c>
      <c r="C2980" s="128">
        <v>2029.0</v>
      </c>
      <c r="D2980" s="128">
        <v>2.0</v>
      </c>
      <c r="E2980" s="128">
        <v>4.0</v>
      </c>
      <c r="F2980" s="128">
        <v>2029.0</v>
      </c>
      <c r="G2980" s="128">
        <v>2.0</v>
      </c>
      <c r="H2980" s="128">
        <v>26.0</v>
      </c>
      <c r="I2980" s="128" t="s">
        <v>83</v>
      </c>
      <c r="J2980" s="99"/>
      <c r="K2980" s="99"/>
      <c r="L2980" s="141" t="str">
        <f>IF(J2980-K2980=0,,IFERROR(K2980-J2980-휴게시간-VLOOKUP(A2980,지정휴게시간,2,FALSE),K2980-J2980-휴게시간))</f>
        <v/>
      </c>
      <c r="M2980" s="142" t="str">
        <f>IFERROR(VLOOKUP(Text(A2980,"m월 d일"),양력휴일,2,FALSE),IFERROR(VLOOKUP(Text(B2980,"m월 d일"),음력휴일,2,FALSE),IFERROR(VLOOKUP(A2980,양력지정휴일,2,FALSE), IFERROR(VLOOKUP(B2980,음력지정휴일,2,FALSE), ""))))</f>
        <v/>
      </c>
      <c r="N2980" s="128"/>
      <c r="O2980" s="128" t="str">
        <f>IFERROR(VLOOKUP(N2980,연차지정일수,2,FALSE),"")</f>
        <v/>
      </c>
      <c r="P2980" s="143"/>
      <c r="Q2980" s="2"/>
    </row>
    <row r="2981">
      <c r="A2981" s="129">
        <v>47176.0</v>
      </c>
      <c r="B2981" s="129">
        <v>47133.0</v>
      </c>
      <c r="C2981" s="128">
        <v>2029.0</v>
      </c>
      <c r="D2981" s="128">
        <v>2.0</v>
      </c>
      <c r="E2981" s="128">
        <v>4.0</v>
      </c>
      <c r="F2981" s="128">
        <v>2029.0</v>
      </c>
      <c r="G2981" s="128">
        <v>2.0</v>
      </c>
      <c r="H2981" s="128">
        <v>27.0</v>
      </c>
      <c r="I2981" s="128" t="s">
        <v>160</v>
      </c>
      <c r="J2981" s="99"/>
      <c r="K2981" s="99"/>
      <c r="L2981" s="141" t="str">
        <f>IF(J2981-K2981=0,,IFERROR(K2981-J2981-휴게시간-VLOOKUP(A2981,지정휴게시간,2,FALSE),K2981-J2981-휴게시간))</f>
        <v/>
      </c>
      <c r="M2981" s="142" t="str">
        <f>IFERROR(VLOOKUP(Text(A2981,"m월 d일"),양력휴일,2,FALSE),IFERROR(VLOOKUP(Text(B2981,"m월 d일"),음력휴일,2,FALSE),IFERROR(VLOOKUP(A2981,양력지정휴일,2,FALSE), IFERROR(VLOOKUP(B2981,음력지정휴일,2,FALSE), ""))))</f>
        <v/>
      </c>
      <c r="N2981" s="128"/>
      <c r="O2981" s="128" t="str">
        <f>IFERROR(VLOOKUP(N2981,연차지정일수,2,FALSE),"")</f>
        <v/>
      </c>
      <c r="P2981" s="143"/>
      <c r="Q2981" s="2"/>
    </row>
    <row r="2982">
      <c r="A2982" s="129">
        <v>47177.0</v>
      </c>
      <c r="B2982" s="129">
        <v>47134.0</v>
      </c>
      <c r="C2982" s="128">
        <v>2029.0</v>
      </c>
      <c r="D2982" s="128">
        <v>2.0</v>
      </c>
      <c r="E2982" s="128">
        <v>4.0</v>
      </c>
      <c r="F2982" s="128">
        <v>2029.0</v>
      </c>
      <c r="G2982" s="128">
        <v>2.0</v>
      </c>
      <c r="H2982" s="128">
        <v>28.0</v>
      </c>
      <c r="I2982" s="128" t="s">
        <v>161</v>
      </c>
      <c r="J2982" s="99"/>
      <c r="K2982" s="99"/>
      <c r="L2982" s="141" t="str">
        <f>IF(J2982-K2982=0,,IFERROR(K2982-J2982-휴게시간-VLOOKUP(A2982,지정휴게시간,2,FALSE),K2982-J2982-휴게시간))</f>
        <v/>
      </c>
      <c r="M2982" s="142" t="str">
        <f>IFERROR(VLOOKUP(Text(A2982,"m월 d일"),양력휴일,2,FALSE),IFERROR(VLOOKUP(Text(B2982,"m월 d일"),음력휴일,2,FALSE),IFERROR(VLOOKUP(A2982,양력지정휴일,2,FALSE), IFERROR(VLOOKUP(B2982,음력지정휴일,2,FALSE), ""))))</f>
        <v/>
      </c>
      <c r="N2982" s="128"/>
      <c r="O2982" s="128" t="str">
        <f>IFERROR(VLOOKUP(N2982,연차지정일수,2,FALSE),"")</f>
        <v/>
      </c>
      <c r="P2982" s="143"/>
      <c r="Q2982" s="2"/>
    </row>
    <row r="2983">
      <c r="A2983" s="129">
        <v>47178.0</v>
      </c>
      <c r="B2983" s="129">
        <v>47135.0</v>
      </c>
      <c r="C2983" s="128">
        <v>2029.0</v>
      </c>
      <c r="D2983" s="128">
        <v>2.0</v>
      </c>
      <c r="E2983" s="128">
        <v>4.0</v>
      </c>
      <c r="F2983" s="128">
        <v>2029.0</v>
      </c>
      <c r="G2983" s="128">
        <v>3.0</v>
      </c>
      <c r="H2983" s="128">
        <v>1.0</v>
      </c>
      <c r="I2983" s="128" t="s">
        <v>162</v>
      </c>
      <c r="J2983" s="99"/>
      <c r="K2983" s="99"/>
      <c r="L2983" s="141" t="str">
        <f>IF(J2983-K2983=0,,IFERROR(K2983-J2983-휴게시간-VLOOKUP(A2983,지정휴게시간,2,FALSE),K2983-J2983-휴게시간))</f>
        <v/>
      </c>
      <c r="M2983" s="142" t="str">
        <f>IFERROR(VLOOKUP(Text(A2983,"m월 d일"),양력휴일,2,FALSE),IFERROR(VLOOKUP(Text(B2983,"m월 d일"),음력휴일,2,FALSE),IFERROR(VLOOKUP(A2983,양력지정휴일,2,FALSE), IFERROR(VLOOKUP(B2983,음력지정휴일,2,FALSE), ""))))</f>
        <v>삼일절</v>
      </c>
      <c r="N2983" s="128"/>
      <c r="O2983" s="128" t="str">
        <f>IFERROR(VLOOKUP(N2983,연차지정일수,2,FALSE),"")</f>
        <v/>
      </c>
      <c r="P2983" s="143"/>
      <c r="Q2983" s="2"/>
    </row>
    <row r="2984">
      <c r="A2984" s="129">
        <v>47179.0</v>
      </c>
      <c r="B2984" s="129">
        <v>47136.0</v>
      </c>
      <c r="C2984" s="128">
        <v>2029.0</v>
      </c>
      <c r="D2984" s="128">
        <v>2.0</v>
      </c>
      <c r="E2984" s="128">
        <v>4.0</v>
      </c>
      <c r="F2984" s="128">
        <v>2029.0</v>
      </c>
      <c r="G2984" s="128">
        <v>3.0</v>
      </c>
      <c r="H2984" s="128">
        <v>2.0</v>
      </c>
      <c r="I2984" s="128" t="s">
        <v>158</v>
      </c>
      <c r="J2984" s="99"/>
      <c r="K2984" s="99"/>
      <c r="L2984" s="141" t="str">
        <f>IF(J2984-K2984=0,,IFERROR(K2984-J2984-휴게시간-VLOOKUP(A2984,지정휴게시간,2,FALSE),K2984-J2984-휴게시간))</f>
        <v/>
      </c>
      <c r="M2984" s="142" t="str">
        <f>IFERROR(VLOOKUP(Text(A2984,"m월 d일"),양력휴일,2,FALSE),IFERROR(VLOOKUP(Text(B2984,"m월 d일"),음력휴일,2,FALSE),IFERROR(VLOOKUP(A2984,양력지정휴일,2,FALSE), IFERROR(VLOOKUP(B2984,음력지정휴일,2,FALSE), ""))))</f>
        <v/>
      </c>
      <c r="N2984" s="128"/>
      <c r="O2984" s="128" t="str">
        <f>IFERROR(VLOOKUP(N2984,연차지정일수,2,FALSE),"")</f>
        <v/>
      </c>
      <c r="P2984" s="143"/>
      <c r="Q2984" s="2"/>
    </row>
    <row r="2985">
      <c r="A2985" s="129">
        <v>47180.0</v>
      </c>
      <c r="B2985" s="129">
        <v>47137.0</v>
      </c>
      <c r="C2985" s="128">
        <v>2029.0</v>
      </c>
      <c r="D2985" s="128">
        <v>2.0</v>
      </c>
      <c r="E2985" s="128">
        <v>4.0</v>
      </c>
      <c r="F2985" s="128">
        <v>2029.0</v>
      </c>
      <c r="G2985" s="128">
        <v>3.0</v>
      </c>
      <c r="H2985" s="128">
        <v>3.0</v>
      </c>
      <c r="I2985" s="128" t="s">
        <v>159</v>
      </c>
      <c r="J2985" s="99"/>
      <c r="K2985" s="99"/>
      <c r="L2985" s="141" t="str">
        <f>IF(J2985-K2985=0,,IFERROR(K2985-J2985-휴게시간-VLOOKUP(A2985,지정휴게시간,2,FALSE),K2985-J2985-휴게시간))</f>
        <v/>
      </c>
      <c r="M2985" s="142" t="str">
        <f>IFERROR(VLOOKUP(Text(A2985,"m월 d일"),양력휴일,2,FALSE),IFERROR(VLOOKUP(Text(B2985,"m월 d일"),음력휴일,2,FALSE),IFERROR(VLOOKUP(A2985,양력지정휴일,2,FALSE), IFERROR(VLOOKUP(B2985,음력지정휴일,2,FALSE), ""))))</f>
        <v/>
      </c>
      <c r="N2985" s="128"/>
      <c r="O2985" s="128" t="str">
        <f>IFERROR(VLOOKUP(N2985,연차지정일수,2,FALSE),"")</f>
        <v/>
      </c>
      <c r="P2985" s="143"/>
      <c r="Q2985" s="2"/>
    </row>
    <row r="2986">
      <c r="A2986" s="129">
        <v>47181.0</v>
      </c>
      <c r="B2986" s="129">
        <v>47138.0</v>
      </c>
      <c r="C2986" s="128">
        <v>2029.0</v>
      </c>
      <c r="D2986" s="128">
        <v>2.0</v>
      </c>
      <c r="E2986" s="128">
        <v>4.0</v>
      </c>
      <c r="F2986" s="128">
        <v>2029.0</v>
      </c>
      <c r="G2986" s="128">
        <v>3.0</v>
      </c>
      <c r="H2986" s="128">
        <v>4.0</v>
      </c>
      <c r="I2986" s="128" t="s">
        <v>156</v>
      </c>
      <c r="J2986" s="99"/>
      <c r="K2986" s="99"/>
      <c r="L2986" s="141" t="str">
        <f>IF(J2986-K2986=0,,IFERROR(K2986-J2986-휴게시간-VLOOKUP(A2986,지정휴게시간,2,FALSE),K2986-J2986-휴게시간))</f>
        <v/>
      </c>
      <c r="M2986" s="142" t="str">
        <f>IFERROR(VLOOKUP(Text(A2986,"m월 d일"),양력휴일,2,FALSE),IFERROR(VLOOKUP(Text(B2986,"m월 d일"),음력휴일,2,FALSE),IFERROR(VLOOKUP(A2986,양력지정휴일,2,FALSE), IFERROR(VLOOKUP(B2986,음력지정휴일,2,FALSE), ""))))</f>
        <v/>
      </c>
      <c r="N2986" s="128"/>
      <c r="O2986" s="128" t="str">
        <f>IFERROR(VLOOKUP(N2986,연차지정일수,2,FALSE),"")</f>
        <v/>
      </c>
      <c r="P2986" s="143"/>
      <c r="Q2986" s="2"/>
    </row>
    <row r="2987">
      <c r="A2987" s="129">
        <v>47182.0</v>
      </c>
      <c r="B2987" s="129">
        <v>47139.0</v>
      </c>
      <c r="C2987" s="128">
        <v>2029.0</v>
      </c>
      <c r="D2987" s="128">
        <v>3.0</v>
      </c>
      <c r="E2987" s="128">
        <v>1.0</v>
      </c>
      <c r="F2987" s="128">
        <v>2029.0</v>
      </c>
      <c r="G2987" s="128">
        <v>3.0</v>
      </c>
      <c r="H2987" s="128">
        <v>5.0</v>
      </c>
      <c r="I2987" s="128" t="s">
        <v>83</v>
      </c>
      <c r="J2987" s="99"/>
      <c r="K2987" s="99"/>
      <c r="L2987" s="141" t="str">
        <f>IF(J2987-K2987=0,,IFERROR(K2987-J2987-휴게시간-VLOOKUP(A2987,지정휴게시간,2,FALSE),K2987-J2987-휴게시간))</f>
        <v/>
      </c>
      <c r="M2987" s="142" t="str">
        <f>IFERROR(VLOOKUP(Text(A2987,"m월 d일"),양력휴일,2,FALSE),IFERROR(VLOOKUP(Text(B2987,"m월 d일"),음력휴일,2,FALSE),IFERROR(VLOOKUP(A2987,양력지정휴일,2,FALSE), IFERROR(VLOOKUP(B2987,음력지정휴일,2,FALSE), ""))))</f>
        <v/>
      </c>
      <c r="N2987" s="128"/>
      <c r="O2987" s="128" t="str">
        <f>IFERROR(VLOOKUP(N2987,연차지정일수,2,FALSE),"")</f>
        <v/>
      </c>
      <c r="P2987" s="143"/>
      <c r="Q2987" s="2"/>
    </row>
    <row r="2988">
      <c r="A2988" s="129">
        <v>47183.0</v>
      </c>
      <c r="B2988" s="129">
        <v>47140.0</v>
      </c>
      <c r="C2988" s="128">
        <v>2029.0</v>
      </c>
      <c r="D2988" s="128">
        <v>3.0</v>
      </c>
      <c r="E2988" s="128">
        <v>1.0</v>
      </c>
      <c r="F2988" s="128">
        <v>2029.0</v>
      </c>
      <c r="G2988" s="128">
        <v>3.0</v>
      </c>
      <c r="H2988" s="128">
        <v>6.0</v>
      </c>
      <c r="I2988" s="128" t="s">
        <v>160</v>
      </c>
      <c r="J2988" s="99"/>
      <c r="K2988" s="99"/>
      <c r="L2988" s="141" t="str">
        <f>IF(J2988-K2988=0,,IFERROR(K2988-J2988-휴게시간-VLOOKUP(A2988,지정휴게시간,2,FALSE),K2988-J2988-휴게시간))</f>
        <v/>
      </c>
      <c r="M2988" s="142" t="str">
        <f>IFERROR(VLOOKUP(Text(A2988,"m월 d일"),양력휴일,2,FALSE),IFERROR(VLOOKUP(Text(B2988,"m월 d일"),음력휴일,2,FALSE),IFERROR(VLOOKUP(A2988,양력지정휴일,2,FALSE), IFERROR(VLOOKUP(B2988,음력지정휴일,2,FALSE), ""))))</f>
        <v/>
      </c>
      <c r="N2988" s="128"/>
      <c r="O2988" s="128" t="str">
        <f>IFERROR(VLOOKUP(N2988,연차지정일수,2,FALSE),"")</f>
        <v/>
      </c>
      <c r="P2988" s="143"/>
      <c r="Q2988" s="2"/>
    </row>
    <row r="2989">
      <c r="A2989" s="129">
        <v>47184.0</v>
      </c>
      <c r="B2989" s="129">
        <v>47141.0</v>
      </c>
      <c r="C2989" s="128">
        <v>2029.0</v>
      </c>
      <c r="D2989" s="128">
        <v>3.0</v>
      </c>
      <c r="E2989" s="128">
        <v>1.0</v>
      </c>
      <c r="F2989" s="128">
        <v>2029.0</v>
      </c>
      <c r="G2989" s="128">
        <v>3.0</v>
      </c>
      <c r="H2989" s="128">
        <v>7.0</v>
      </c>
      <c r="I2989" s="128" t="s">
        <v>161</v>
      </c>
      <c r="J2989" s="99"/>
      <c r="K2989" s="99"/>
      <c r="L2989" s="141" t="str">
        <f>IF(J2989-K2989=0,,IFERROR(K2989-J2989-휴게시간-VLOOKUP(A2989,지정휴게시간,2,FALSE),K2989-J2989-휴게시간))</f>
        <v/>
      </c>
      <c r="M2989" s="142" t="str">
        <f>IFERROR(VLOOKUP(Text(A2989,"m월 d일"),양력휴일,2,FALSE),IFERROR(VLOOKUP(Text(B2989,"m월 d일"),음력휴일,2,FALSE),IFERROR(VLOOKUP(A2989,양력지정휴일,2,FALSE), IFERROR(VLOOKUP(B2989,음력지정휴일,2,FALSE), ""))))</f>
        <v/>
      </c>
      <c r="N2989" s="128"/>
      <c r="O2989" s="128" t="str">
        <f>IFERROR(VLOOKUP(N2989,연차지정일수,2,FALSE),"")</f>
        <v/>
      </c>
      <c r="P2989" s="143"/>
      <c r="Q2989" s="2"/>
    </row>
    <row r="2990">
      <c r="A2990" s="129">
        <v>47185.0</v>
      </c>
      <c r="B2990" s="129">
        <v>47142.0</v>
      </c>
      <c r="C2990" s="128">
        <v>2029.0</v>
      </c>
      <c r="D2990" s="128">
        <v>3.0</v>
      </c>
      <c r="E2990" s="128">
        <v>1.0</v>
      </c>
      <c r="F2990" s="128">
        <v>2029.0</v>
      </c>
      <c r="G2990" s="128">
        <v>3.0</v>
      </c>
      <c r="H2990" s="128">
        <v>8.0</v>
      </c>
      <c r="I2990" s="128" t="s">
        <v>162</v>
      </c>
      <c r="J2990" s="99"/>
      <c r="K2990" s="99"/>
      <c r="L2990" s="141" t="str">
        <f>IF(J2990-K2990=0,,IFERROR(K2990-J2990-휴게시간-VLOOKUP(A2990,지정휴게시간,2,FALSE),K2990-J2990-휴게시간))</f>
        <v/>
      </c>
      <c r="M2990" s="142" t="str">
        <f>IFERROR(VLOOKUP(Text(A2990,"m월 d일"),양력휴일,2,FALSE),IFERROR(VLOOKUP(Text(B2990,"m월 d일"),음력휴일,2,FALSE),IFERROR(VLOOKUP(A2990,양력지정휴일,2,FALSE), IFERROR(VLOOKUP(B2990,음력지정휴일,2,FALSE), ""))))</f>
        <v/>
      </c>
      <c r="N2990" s="128"/>
      <c r="O2990" s="128" t="str">
        <f>IFERROR(VLOOKUP(N2990,연차지정일수,2,FALSE),"")</f>
        <v/>
      </c>
      <c r="P2990" s="143"/>
      <c r="Q2990" s="2"/>
    </row>
    <row r="2991">
      <c r="A2991" s="129">
        <v>47186.0</v>
      </c>
      <c r="B2991" s="129">
        <v>47143.0</v>
      </c>
      <c r="C2991" s="128">
        <v>2029.0</v>
      </c>
      <c r="D2991" s="128">
        <v>3.0</v>
      </c>
      <c r="E2991" s="128">
        <v>1.0</v>
      </c>
      <c r="F2991" s="128">
        <v>2029.0</v>
      </c>
      <c r="G2991" s="128">
        <v>3.0</v>
      </c>
      <c r="H2991" s="128">
        <v>9.0</v>
      </c>
      <c r="I2991" s="128" t="s">
        <v>158</v>
      </c>
      <c r="J2991" s="99"/>
      <c r="K2991" s="99"/>
      <c r="L2991" s="141" t="str">
        <f>IF(J2991-K2991=0,,IFERROR(K2991-J2991-휴게시간-VLOOKUP(A2991,지정휴게시간,2,FALSE),K2991-J2991-휴게시간))</f>
        <v/>
      </c>
      <c r="M2991" s="142" t="str">
        <f>IFERROR(VLOOKUP(Text(A2991,"m월 d일"),양력휴일,2,FALSE),IFERROR(VLOOKUP(Text(B2991,"m월 d일"),음력휴일,2,FALSE),IFERROR(VLOOKUP(A2991,양력지정휴일,2,FALSE), IFERROR(VLOOKUP(B2991,음력지정휴일,2,FALSE), ""))))</f>
        <v/>
      </c>
      <c r="N2991" s="128"/>
      <c r="O2991" s="128" t="str">
        <f>IFERROR(VLOOKUP(N2991,연차지정일수,2,FALSE),"")</f>
        <v/>
      </c>
      <c r="P2991" s="143"/>
      <c r="Q2991" s="2"/>
    </row>
    <row r="2992">
      <c r="A2992" s="129">
        <v>47187.0</v>
      </c>
      <c r="B2992" s="129">
        <v>47144.0</v>
      </c>
      <c r="C2992" s="128">
        <v>2029.0</v>
      </c>
      <c r="D2992" s="128">
        <v>3.0</v>
      </c>
      <c r="E2992" s="128">
        <v>1.0</v>
      </c>
      <c r="F2992" s="128">
        <v>2029.0</v>
      </c>
      <c r="G2992" s="128">
        <v>3.0</v>
      </c>
      <c r="H2992" s="128">
        <v>10.0</v>
      </c>
      <c r="I2992" s="128" t="s">
        <v>159</v>
      </c>
      <c r="J2992" s="99"/>
      <c r="K2992" s="99"/>
      <c r="L2992" s="141" t="str">
        <f>IF(J2992-K2992=0,,IFERROR(K2992-J2992-휴게시간-VLOOKUP(A2992,지정휴게시간,2,FALSE),K2992-J2992-휴게시간))</f>
        <v/>
      </c>
      <c r="M2992" s="142" t="str">
        <f>IFERROR(VLOOKUP(Text(A2992,"m월 d일"),양력휴일,2,FALSE),IFERROR(VLOOKUP(Text(B2992,"m월 d일"),음력휴일,2,FALSE),IFERROR(VLOOKUP(A2992,양력지정휴일,2,FALSE), IFERROR(VLOOKUP(B2992,음력지정휴일,2,FALSE), ""))))</f>
        <v/>
      </c>
      <c r="N2992" s="128"/>
      <c r="O2992" s="128" t="str">
        <f>IFERROR(VLOOKUP(N2992,연차지정일수,2,FALSE),"")</f>
        <v/>
      </c>
      <c r="P2992" s="143"/>
      <c r="Q2992" s="2"/>
    </row>
    <row r="2993">
      <c r="A2993" s="129">
        <v>47188.0</v>
      </c>
      <c r="B2993" s="129">
        <v>47145.0</v>
      </c>
      <c r="C2993" s="128">
        <v>2029.0</v>
      </c>
      <c r="D2993" s="128">
        <v>3.0</v>
      </c>
      <c r="E2993" s="128">
        <v>1.0</v>
      </c>
      <c r="F2993" s="128">
        <v>2029.0</v>
      </c>
      <c r="G2993" s="128">
        <v>3.0</v>
      </c>
      <c r="H2993" s="128">
        <v>11.0</v>
      </c>
      <c r="I2993" s="128" t="s">
        <v>156</v>
      </c>
      <c r="J2993" s="99"/>
      <c r="K2993" s="99"/>
      <c r="L2993" s="141" t="str">
        <f>IF(J2993-K2993=0,,IFERROR(K2993-J2993-휴게시간-VLOOKUP(A2993,지정휴게시간,2,FALSE),K2993-J2993-휴게시간))</f>
        <v/>
      </c>
      <c r="M2993" s="142" t="str">
        <f>IFERROR(VLOOKUP(Text(A2993,"m월 d일"),양력휴일,2,FALSE),IFERROR(VLOOKUP(Text(B2993,"m월 d일"),음력휴일,2,FALSE),IFERROR(VLOOKUP(A2993,양력지정휴일,2,FALSE), IFERROR(VLOOKUP(B2993,음력지정휴일,2,FALSE), ""))))</f>
        <v/>
      </c>
      <c r="N2993" s="128"/>
      <c r="O2993" s="128" t="str">
        <f>IFERROR(VLOOKUP(N2993,연차지정일수,2,FALSE),"")</f>
        <v/>
      </c>
      <c r="P2993" s="143"/>
      <c r="Q2993" s="2"/>
    </row>
    <row r="2994">
      <c r="A2994" s="129">
        <v>47189.0</v>
      </c>
      <c r="B2994" s="129">
        <v>47146.0</v>
      </c>
      <c r="C2994" s="128">
        <v>2029.0</v>
      </c>
      <c r="D2994" s="128">
        <v>3.0</v>
      </c>
      <c r="E2994" s="128">
        <v>2.0</v>
      </c>
      <c r="F2994" s="128">
        <v>2029.0</v>
      </c>
      <c r="G2994" s="128">
        <v>3.0</v>
      </c>
      <c r="H2994" s="128">
        <v>12.0</v>
      </c>
      <c r="I2994" s="128" t="s">
        <v>83</v>
      </c>
      <c r="J2994" s="99"/>
      <c r="K2994" s="99"/>
      <c r="L2994" s="141" t="str">
        <f>IF(J2994-K2994=0,,IFERROR(K2994-J2994-휴게시간-VLOOKUP(A2994,지정휴게시간,2,FALSE),K2994-J2994-휴게시간))</f>
        <v/>
      </c>
      <c r="M2994" s="142" t="str">
        <f>IFERROR(VLOOKUP(Text(A2994,"m월 d일"),양력휴일,2,FALSE),IFERROR(VLOOKUP(Text(B2994,"m월 d일"),음력휴일,2,FALSE),IFERROR(VLOOKUP(A2994,양력지정휴일,2,FALSE), IFERROR(VLOOKUP(B2994,음력지정휴일,2,FALSE), ""))))</f>
        <v/>
      </c>
      <c r="N2994" s="128"/>
      <c r="O2994" s="128" t="str">
        <f>IFERROR(VLOOKUP(N2994,연차지정일수,2,FALSE),"")</f>
        <v/>
      </c>
      <c r="P2994" s="143"/>
      <c r="Q2994" s="2"/>
    </row>
    <row r="2995">
      <c r="A2995" s="129">
        <v>47190.0</v>
      </c>
      <c r="B2995" s="129">
        <v>47147.0</v>
      </c>
      <c r="C2995" s="128">
        <v>2029.0</v>
      </c>
      <c r="D2995" s="128">
        <v>3.0</v>
      </c>
      <c r="E2995" s="128">
        <v>2.0</v>
      </c>
      <c r="F2995" s="128">
        <v>2029.0</v>
      </c>
      <c r="G2995" s="128">
        <v>3.0</v>
      </c>
      <c r="H2995" s="128">
        <v>13.0</v>
      </c>
      <c r="I2995" s="128" t="s">
        <v>160</v>
      </c>
      <c r="J2995" s="99"/>
      <c r="K2995" s="99"/>
      <c r="L2995" s="141" t="str">
        <f>IF(J2995-K2995=0,,IFERROR(K2995-J2995-휴게시간-VLOOKUP(A2995,지정휴게시간,2,FALSE),K2995-J2995-휴게시간))</f>
        <v/>
      </c>
      <c r="M2995" s="142" t="str">
        <f>IFERROR(VLOOKUP(Text(A2995,"m월 d일"),양력휴일,2,FALSE),IFERROR(VLOOKUP(Text(B2995,"m월 d일"),음력휴일,2,FALSE),IFERROR(VLOOKUP(A2995,양력지정휴일,2,FALSE), IFERROR(VLOOKUP(B2995,음력지정휴일,2,FALSE), ""))))</f>
        <v/>
      </c>
      <c r="N2995" s="128"/>
      <c r="O2995" s="128" t="str">
        <f>IFERROR(VLOOKUP(N2995,연차지정일수,2,FALSE),"")</f>
        <v/>
      </c>
      <c r="P2995" s="143"/>
      <c r="Q2995" s="2"/>
    </row>
    <row r="2996">
      <c r="A2996" s="129">
        <v>47191.0</v>
      </c>
      <c r="B2996" s="129">
        <v>47148.0</v>
      </c>
      <c r="C2996" s="128">
        <v>2029.0</v>
      </c>
      <c r="D2996" s="128">
        <v>3.0</v>
      </c>
      <c r="E2996" s="128">
        <v>2.0</v>
      </c>
      <c r="F2996" s="128">
        <v>2029.0</v>
      </c>
      <c r="G2996" s="128">
        <v>3.0</v>
      </c>
      <c r="H2996" s="128">
        <v>14.0</v>
      </c>
      <c r="I2996" s="128" t="s">
        <v>161</v>
      </c>
      <c r="J2996" s="99"/>
      <c r="K2996" s="99"/>
      <c r="L2996" s="141" t="str">
        <f>IF(J2996-K2996=0,,IFERROR(K2996-J2996-휴게시간-VLOOKUP(A2996,지정휴게시간,2,FALSE),K2996-J2996-휴게시간))</f>
        <v/>
      </c>
      <c r="M2996" s="142" t="str">
        <f>IFERROR(VLOOKUP(Text(A2996,"m월 d일"),양력휴일,2,FALSE),IFERROR(VLOOKUP(Text(B2996,"m월 d일"),음력휴일,2,FALSE),IFERROR(VLOOKUP(A2996,양력지정휴일,2,FALSE), IFERROR(VLOOKUP(B2996,음력지정휴일,2,FALSE), ""))))</f>
        <v/>
      </c>
      <c r="N2996" s="128"/>
      <c r="O2996" s="128" t="str">
        <f>IFERROR(VLOOKUP(N2996,연차지정일수,2,FALSE),"")</f>
        <v/>
      </c>
      <c r="P2996" s="143"/>
      <c r="Q2996" s="2"/>
    </row>
    <row r="2997">
      <c r="A2997" s="129">
        <v>47192.0</v>
      </c>
      <c r="B2997" s="129">
        <v>47150.0</v>
      </c>
      <c r="C2997" s="128">
        <v>2029.0</v>
      </c>
      <c r="D2997" s="128">
        <v>3.0</v>
      </c>
      <c r="E2997" s="128">
        <v>2.0</v>
      </c>
      <c r="F2997" s="128">
        <v>2029.0</v>
      </c>
      <c r="G2997" s="128">
        <v>3.0</v>
      </c>
      <c r="H2997" s="128">
        <v>15.0</v>
      </c>
      <c r="I2997" s="128" t="s">
        <v>162</v>
      </c>
      <c r="J2997" s="99"/>
      <c r="K2997" s="99"/>
      <c r="L2997" s="141" t="str">
        <f>IF(J2997-K2997=0,,IFERROR(K2997-J2997-휴게시간-VLOOKUP(A2997,지정휴게시간,2,FALSE),K2997-J2997-휴게시간))</f>
        <v/>
      </c>
      <c r="M2997" s="142" t="str">
        <f>IFERROR(VLOOKUP(Text(A2997,"m월 d일"),양력휴일,2,FALSE),IFERROR(VLOOKUP(Text(B2997,"m월 d일"),음력휴일,2,FALSE),IFERROR(VLOOKUP(A2997,양력지정휴일,2,FALSE), IFERROR(VLOOKUP(B2997,음력지정휴일,2,FALSE), ""))))</f>
        <v/>
      </c>
      <c r="N2997" s="128"/>
      <c r="O2997" s="128" t="str">
        <f>IFERROR(VLOOKUP(N2997,연차지정일수,2,FALSE),"")</f>
        <v/>
      </c>
      <c r="P2997" s="143"/>
      <c r="Q2997" s="2"/>
    </row>
    <row r="2998">
      <c r="A2998" s="129">
        <v>47193.0</v>
      </c>
      <c r="B2998" s="129">
        <v>47151.0</v>
      </c>
      <c r="C2998" s="128">
        <v>2029.0</v>
      </c>
      <c r="D2998" s="128">
        <v>3.0</v>
      </c>
      <c r="E2998" s="128">
        <v>2.0</v>
      </c>
      <c r="F2998" s="128">
        <v>2029.0</v>
      </c>
      <c r="G2998" s="128">
        <v>3.0</v>
      </c>
      <c r="H2998" s="128">
        <v>16.0</v>
      </c>
      <c r="I2998" s="128" t="s">
        <v>158</v>
      </c>
      <c r="J2998" s="99"/>
      <c r="K2998" s="99"/>
      <c r="L2998" s="141" t="str">
        <f>IF(J2998-K2998=0,,IFERROR(K2998-J2998-휴게시간-VLOOKUP(A2998,지정휴게시간,2,FALSE),K2998-J2998-휴게시간))</f>
        <v/>
      </c>
      <c r="M2998" s="142" t="str">
        <f>IFERROR(VLOOKUP(Text(A2998,"m월 d일"),양력휴일,2,FALSE),IFERROR(VLOOKUP(Text(B2998,"m월 d일"),음력휴일,2,FALSE),IFERROR(VLOOKUP(A2998,양력지정휴일,2,FALSE), IFERROR(VLOOKUP(B2998,음력지정휴일,2,FALSE), ""))))</f>
        <v/>
      </c>
      <c r="N2998" s="128"/>
      <c r="O2998" s="128" t="str">
        <f>IFERROR(VLOOKUP(N2998,연차지정일수,2,FALSE),"")</f>
        <v/>
      </c>
      <c r="P2998" s="143"/>
      <c r="Q2998" s="2"/>
    </row>
    <row r="2999">
      <c r="A2999" s="129">
        <v>47194.0</v>
      </c>
      <c r="B2999" s="129">
        <v>47152.0</v>
      </c>
      <c r="C2999" s="128">
        <v>2029.0</v>
      </c>
      <c r="D2999" s="128">
        <v>3.0</v>
      </c>
      <c r="E2999" s="128">
        <v>2.0</v>
      </c>
      <c r="F2999" s="128">
        <v>2029.0</v>
      </c>
      <c r="G2999" s="128">
        <v>3.0</v>
      </c>
      <c r="H2999" s="128">
        <v>17.0</v>
      </c>
      <c r="I2999" s="128" t="s">
        <v>159</v>
      </c>
      <c r="J2999" s="99"/>
      <c r="K2999" s="99"/>
      <c r="L2999" s="141" t="str">
        <f>IF(J2999-K2999=0,,IFERROR(K2999-J2999-휴게시간-VLOOKUP(A2999,지정휴게시간,2,FALSE),K2999-J2999-휴게시간))</f>
        <v/>
      </c>
      <c r="M2999" s="142" t="str">
        <f>IFERROR(VLOOKUP(Text(A2999,"m월 d일"),양력휴일,2,FALSE),IFERROR(VLOOKUP(Text(B2999,"m월 d일"),음력휴일,2,FALSE),IFERROR(VLOOKUP(A2999,양력지정휴일,2,FALSE), IFERROR(VLOOKUP(B2999,음력지정휴일,2,FALSE), ""))))</f>
        <v/>
      </c>
      <c r="N2999" s="128"/>
      <c r="O2999" s="128" t="str">
        <f>IFERROR(VLOOKUP(N2999,연차지정일수,2,FALSE),"")</f>
        <v/>
      </c>
      <c r="P2999" s="143"/>
      <c r="Q2999" s="2"/>
    </row>
    <row r="3000">
      <c r="A3000" s="129">
        <v>47195.0</v>
      </c>
      <c r="B3000" s="129">
        <v>47153.0</v>
      </c>
      <c r="C3000" s="128">
        <v>2029.0</v>
      </c>
      <c r="D3000" s="128">
        <v>3.0</v>
      </c>
      <c r="E3000" s="128">
        <v>2.0</v>
      </c>
      <c r="F3000" s="128">
        <v>2029.0</v>
      </c>
      <c r="G3000" s="128">
        <v>3.0</v>
      </c>
      <c r="H3000" s="128">
        <v>18.0</v>
      </c>
      <c r="I3000" s="128" t="s">
        <v>156</v>
      </c>
      <c r="J3000" s="99"/>
      <c r="K3000" s="99"/>
      <c r="L3000" s="141" t="str">
        <f>IF(J3000-K3000=0,,IFERROR(K3000-J3000-휴게시간-VLOOKUP(A3000,지정휴게시간,2,FALSE),K3000-J3000-휴게시간))</f>
        <v/>
      </c>
      <c r="M3000" s="142" t="str">
        <f>IFERROR(VLOOKUP(Text(A3000,"m월 d일"),양력휴일,2,FALSE),IFERROR(VLOOKUP(Text(B3000,"m월 d일"),음력휴일,2,FALSE),IFERROR(VLOOKUP(A3000,양력지정휴일,2,FALSE), IFERROR(VLOOKUP(B3000,음력지정휴일,2,FALSE), ""))))</f>
        <v/>
      </c>
      <c r="N3000" s="128"/>
      <c r="O3000" s="128" t="str">
        <f>IFERROR(VLOOKUP(N3000,연차지정일수,2,FALSE),"")</f>
        <v/>
      </c>
      <c r="P3000" s="143"/>
      <c r="Q3000" s="2"/>
    </row>
    <row r="3001">
      <c r="A3001" s="129">
        <v>47196.0</v>
      </c>
      <c r="B3001" s="129">
        <v>47154.0</v>
      </c>
      <c r="C3001" s="128">
        <v>2029.0</v>
      </c>
      <c r="D3001" s="128">
        <v>3.0</v>
      </c>
      <c r="E3001" s="128">
        <v>3.0</v>
      </c>
      <c r="F3001" s="128">
        <v>2029.0</v>
      </c>
      <c r="G3001" s="128">
        <v>3.0</v>
      </c>
      <c r="H3001" s="128">
        <v>19.0</v>
      </c>
      <c r="I3001" s="128" t="s">
        <v>83</v>
      </c>
      <c r="J3001" s="99"/>
      <c r="K3001" s="99"/>
      <c r="L3001" s="141" t="str">
        <f>IF(J3001-K3001=0,,IFERROR(K3001-J3001-휴게시간-VLOOKUP(A3001,지정휴게시간,2,FALSE),K3001-J3001-휴게시간))</f>
        <v/>
      </c>
      <c r="M3001" s="142" t="str">
        <f>IFERROR(VLOOKUP(Text(A3001,"m월 d일"),양력휴일,2,FALSE),IFERROR(VLOOKUP(Text(B3001,"m월 d일"),음력휴일,2,FALSE),IFERROR(VLOOKUP(A3001,양력지정휴일,2,FALSE), IFERROR(VLOOKUP(B3001,음력지정휴일,2,FALSE), ""))))</f>
        <v/>
      </c>
      <c r="N3001" s="128"/>
      <c r="O3001" s="128" t="str">
        <f>IFERROR(VLOOKUP(N3001,연차지정일수,2,FALSE),"")</f>
        <v/>
      </c>
      <c r="P3001" s="143"/>
      <c r="Q3001" s="2"/>
    </row>
    <row r="3002">
      <c r="A3002" s="129">
        <v>47197.0</v>
      </c>
      <c r="B3002" s="129">
        <v>47155.0</v>
      </c>
      <c r="C3002" s="128">
        <v>2029.0</v>
      </c>
      <c r="D3002" s="128">
        <v>3.0</v>
      </c>
      <c r="E3002" s="128">
        <v>3.0</v>
      </c>
      <c r="F3002" s="128">
        <v>2029.0</v>
      </c>
      <c r="G3002" s="128">
        <v>3.0</v>
      </c>
      <c r="H3002" s="128">
        <v>20.0</v>
      </c>
      <c r="I3002" s="128" t="s">
        <v>160</v>
      </c>
      <c r="J3002" s="99"/>
      <c r="K3002" s="99"/>
      <c r="L3002" s="141" t="str">
        <f>IF(J3002-K3002=0,,IFERROR(K3002-J3002-휴게시간-VLOOKUP(A3002,지정휴게시간,2,FALSE),K3002-J3002-휴게시간))</f>
        <v/>
      </c>
      <c r="M3002" s="142" t="str">
        <f>IFERROR(VLOOKUP(Text(A3002,"m월 d일"),양력휴일,2,FALSE),IFERROR(VLOOKUP(Text(B3002,"m월 d일"),음력휴일,2,FALSE),IFERROR(VLOOKUP(A3002,양력지정휴일,2,FALSE), IFERROR(VLOOKUP(B3002,음력지정휴일,2,FALSE), ""))))</f>
        <v/>
      </c>
      <c r="N3002" s="128"/>
      <c r="O3002" s="128" t="str">
        <f>IFERROR(VLOOKUP(N3002,연차지정일수,2,FALSE),"")</f>
        <v/>
      </c>
      <c r="P3002" s="143"/>
      <c r="Q3002" s="2"/>
    </row>
    <row r="3003">
      <c r="A3003" s="129">
        <v>47198.0</v>
      </c>
      <c r="B3003" s="129">
        <v>47156.0</v>
      </c>
      <c r="C3003" s="128">
        <v>2029.0</v>
      </c>
      <c r="D3003" s="128">
        <v>3.0</v>
      </c>
      <c r="E3003" s="128">
        <v>3.0</v>
      </c>
      <c r="F3003" s="128">
        <v>2029.0</v>
      </c>
      <c r="G3003" s="128">
        <v>3.0</v>
      </c>
      <c r="H3003" s="128">
        <v>21.0</v>
      </c>
      <c r="I3003" s="128" t="s">
        <v>161</v>
      </c>
      <c r="J3003" s="99"/>
      <c r="K3003" s="99"/>
      <c r="L3003" s="141" t="str">
        <f>IF(J3003-K3003=0,,IFERROR(K3003-J3003-휴게시간-VLOOKUP(A3003,지정휴게시간,2,FALSE),K3003-J3003-휴게시간))</f>
        <v/>
      </c>
      <c r="M3003" s="142" t="str">
        <f>IFERROR(VLOOKUP(Text(A3003,"m월 d일"),양력휴일,2,FALSE),IFERROR(VLOOKUP(Text(B3003,"m월 d일"),음력휴일,2,FALSE),IFERROR(VLOOKUP(A3003,양력지정휴일,2,FALSE), IFERROR(VLOOKUP(B3003,음력지정휴일,2,FALSE), ""))))</f>
        <v/>
      </c>
      <c r="N3003" s="128"/>
      <c r="O3003" s="128" t="str">
        <f>IFERROR(VLOOKUP(N3003,연차지정일수,2,FALSE),"")</f>
        <v/>
      </c>
      <c r="P3003" s="143"/>
      <c r="Q3003" s="2"/>
    </row>
    <row r="3004">
      <c r="A3004" s="129">
        <v>47199.0</v>
      </c>
      <c r="B3004" s="129">
        <v>47157.0</v>
      </c>
      <c r="C3004" s="128">
        <v>2029.0</v>
      </c>
      <c r="D3004" s="128">
        <v>3.0</v>
      </c>
      <c r="E3004" s="128">
        <v>3.0</v>
      </c>
      <c r="F3004" s="128">
        <v>2029.0</v>
      </c>
      <c r="G3004" s="128">
        <v>3.0</v>
      </c>
      <c r="H3004" s="128">
        <v>22.0</v>
      </c>
      <c r="I3004" s="128" t="s">
        <v>162</v>
      </c>
      <c r="J3004" s="99"/>
      <c r="K3004" s="99"/>
      <c r="L3004" s="141" t="str">
        <f>IF(J3004-K3004=0,,IFERROR(K3004-J3004-휴게시간-VLOOKUP(A3004,지정휴게시간,2,FALSE),K3004-J3004-휴게시간))</f>
        <v/>
      </c>
      <c r="M3004" s="142" t="str">
        <f>IFERROR(VLOOKUP(Text(A3004,"m월 d일"),양력휴일,2,FALSE),IFERROR(VLOOKUP(Text(B3004,"m월 d일"),음력휴일,2,FALSE),IFERROR(VLOOKUP(A3004,양력지정휴일,2,FALSE), IFERROR(VLOOKUP(B3004,음력지정휴일,2,FALSE), ""))))</f>
        <v/>
      </c>
      <c r="N3004" s="128"/>
      <c r="O3004" s="128" t="str">
        <f>IFERROR(VLOOKUP(N3004,연차지정일수,2,FALSE),"")</f>
        <v/>
      </c>
      <c r="P3004" s="143"/>
      <c r="Q3004" s="2"/>
    </row>
    <row r="3005">
      <c r="A3005" s="129">
        <v>47200.0</v>
      </c>
      <c r="B3005" s="129">
        <v>47158.0</v>
      </c>
      <c r="C3005" s="128">
        <v>2029.0</v>
      </c>
      <c r="D3005" s="128">
        <v>3.0</v>
      </c>
      <c r="E3005" s="128">
        <v>3.0</v>
      </c>
      <c r="F3005" s="128">
        <v>2029.0</v>
      </c>
      <c r="G3005" s="128">
        <v>3.0</v>
      </c>
      <c r="H3005" s="128">
        <v>23.0</v>
      </c>
      <c r="I3005" s="128" t="s">
        <v>158</v>
      </c>
      <c r="J3005" s="99"/>
      <c r="K3005" s="99"/>
      <c r="L3005" s="141" t="str">
        <f>IF(J3005-K3005=0,,IFERROR(K3005-J3005-휴게시간-VLOOKUP(A3005,지정휴게시간,2,FALSE),K3005-J3005-휴게시간))</f>
        <v/>
      </c>
      <c r="M3005" s="142" t="str">
        <f>IFERROR(VLOOKUP(Text(A3005,"m월 d일"),양력휴일,2,FALSE),IFERROR(VLOOKUP(Text(B3005,"m월 d일"),음력휴일,2,FALSE),IFERROR(VLOOKUP(A3005,양력지정휴일,2,FALSE), IFERROR(VLOOKUP(B3005,음력지정휴일,2,FALSE), ""))))</f>
        <v/>
      </c>
      <c r="N3005" s="128"/>
      <c r="O3005" s="128" t="str">
        <f>IFERROR(VLOOKUP(N3005,연차지정일수,2,FALSE),"")</f>
        <v/>
      </c>
      <c r="P3005" s="143"/>
      <c r="Q3005" s="2"/>
    </row>
    <row r="3006">
      <c r="A3006" s="129">
        <v>47201.0</v>
      </c>
      <c r="B3006" s="129">
        <v>47159.0</v>
      </c>
      <c r="C3006" s="128">
        <v>2029.0</v>
      </c>
      <c r="D3006" s="128">
        <v>3.0</v>
      </c>
      <c r="E3006" s="128">
        <v>3.0</v>
      </c>
      <c r="F3006" s="128">
        <v>2029.0</v>
      </c>
      <c r="G3006" s="128">
        <v>3.0</v>
      </c>
      <c r="H3006" s="128">
        <v>24.0</v>
      </c>
      <c r="I3006" s="128" t="s">
        <v>159</v>
      </c>
      <c r="J3006" s="99"/>
      <c r="K3006" s="99"/>
      <c r="L3006" s="141" t="str">
        <f>IF(J3006-K3006=0,,IFERROR(K3006-J3006-휴게시간-VLOOKUP(A3006,지정휴게시간,2,FALSE),K3006-J3006-휴게시간))</f>
        <v/>
      </c>
      <c r="M3006" s="142" t="str">
        <f>IFERROR(VLOOKUP(Text(A3006,"m월 d일"),양력휴일,2,FALSE),IFERROR(VLOOKUP(Text(B3006,"m월 d일"),음력휴일,2,FALSE),IFERROR(VLOOKUP(A3006,양력지정휴일,2,FALSE), IFERROR(VLOOKUP(B3006,음력지정휴일,2,FALSE), ""))))</f>
        <v/>
      </c>
      <c r="N3006" s="128"/>
      <c r="O3006" s="128" t="str">
        <f>IFERROR(VLOOKUP(N3006,연차지정일수,2,FALSE),"")</f>
        <v/>
      </c>
      <c r="P3006" s="143"/>
      <c r="Q3006" s="2"/>
    </row>
    <row r="3007">
      <c r="A3007" s="129">
        <v>47202.0</v>
      </c>
      <c r="B3007" s="129">
        <v>47160.0</v>
      </c>
      <c r="C3007" s="128">
        <v>2029.0</v>
      </c>
      <c r="D3007" s="128">
        <v>3.0</v>
      </c>
      <c r="E3007" s="128">
        <v>3.0</v>
      </c>
      <c r="F3007" s="128">
        <v>2029.0</v>
      </c>
      <c r="G3007" s="128">
        <v>3.0</v>
      </c>
      <c r="H3007" s="128">
        <v>25.0</v>
      </c>
      <c r="I3007" s="128" t="s">
        <v>156</v>
      </c>
      <c r="J3007" s="99"/>
      <c r="K3007" s="99"/>
      <c r="L3007" s="141" t="str">
        <f>IF(J3007-K3007=0,,IFERROR(K3007-J3007-휴게시간-VLOOKUP(A3007,지정휴게시간,2,FALSE),K3007-J3007-휴게시간))</f>
        <v/>
      </c>
      <c r="M3007" s="142" t="str">
        <f>IFERROR(VLOOKUP(Text(A3007,"m월 d일"),양력휴일,2,FALSE),IFERROR(VLOOKUP(Text(B3007,"m월 d일"),음력휴일,2,FALSE),IFERROR(VLOOKUP(A3007,양력지정휴일,2,FALSE), IFERROR(VLOOKUP(B3007,음력지정휴일,2,FALSE), ""))))</f>
        <v/>
      </c>
      <c r="N3007" s="128"/>
      <c r="O3007" s="128" t="str">
        <f>IFERROR(VLOOKUP(N3007,연차지정일수,2,FALSE),"")</f>
        <v/>
      </c>
      <c r="P3007" s="143"/>
      <c r="Q3007" s="2"/>
    </row>
    <row r="3008">
      <c r="A3008" s="129">
        <v>47203.0</v>
      </c>
      <c r="B3008" s="129">
        <v>47161.0</v>
      </c>
      <c r="C3008" s="128">
        <v>2029.0</v>
      </c>
      <c r="D3008" s="128">
        <v>3.0</v>
      </c>
      <c r="E3008" s="128">
        <v>4.0</v>
      </c>
      <c r="F3008" s="128">
        <v>2029.0</v>
      </c>
      <c r="G3008" s="128">
        <v>3.0</v>
      </c>
      <c r="H3008" s="128">
        <v>26.0</v>
      </c>
      <c r="I3008" s="128" t="s">
        <v>83</v>
      </c>
      <c r="J3008" s="99"/>
      <c r="K3008" s="99"/>
      <c r="L3008" s="141" t="str">
        <f>IF(J3008-K3008=0,,IFERROR(K3008-J3008-휴게시간-VLOOKUP(A3008,지정휴게시간,2,FALSE),K3008-J3008-휴게시간))</f>
        <v/>
      </c>
      <c r="M3008" s="142" t="str">
        <f>IFERROR(VLOOKUP(Text(A3008,"m월 d일"),양력휴일,2,FALSE),IFERROR(VLOOKUP(Text(B3008,"m월 d일"),음력휴일,2,FALSE),IFERROR(VLOOKUP(A3008,양력지정휴일,2,FALSE), IFERROR(VLOOKUP(B3008,음력지정휴일,2,FALSE), ""))))</f>
        <v/>
      </c>
      <c r="N3008" s="128"/>
      <c r="O3008" s="128" t="str">
        <f>IFERROR(VLOOKUP(N3008,연차지정일수,2,FALSE),"")</f>
        <v/>
      </c>
      <c r="P3008" s="143"/>
      <c r="Q3008" s="2"/>
    </row>
    <row r="3009">
      <c r="A3009" s="129">
        <v>47204.0</v>
      </c>
      <c r="B3009" s="129">
        <v>47162.0</v>
      </c>
      <c r="C3009" s="128">
        <v>2029.0</v>
      </c>
      <c r="D3009" s="128">
        <v>3.0</v>
      </c>
      <c r="E3009" s="128">
        <v>4.0</v>
      </c>
      <c r="F3009" s="128">
        <v>2029.0</v>
      </c>
      <c r="G3009" s="128">
        <v>3.0</v>
      </c>
      <c r="H3009" s="128">
        <v>27.0</v>
      </c>
      <c r="I3009" s="128" t="s">
        <v>160</v>
      </c>
      <c r="J3009" s="99"/>
      <c r="K3009" s="99"/>
      <c r="L3009" s="141" t="str">
        <f>IF(J3009-K3009=0,,IFERROR(K3009-J3009-휴게시간-VLOOKUP(A3009,지정휴게시간,2,FALSE),K3009-J3009-휴게시간))</f>
        <v/>
      </c>
      <c r="M3009" s="142" t="str">
        <f>IFERROR(VLOOKUP(Text(A3009,"m월 d일"),양력휴일,2,FALSE),IFERROR(VLOOKUP(Text(B3009,"m월 d일"),음력휴일,2,FALSE),IFERROR(VLOOKUP(A3009,양력지정휴일,2,FALSE), IFERROR(VLOOKUP(B3009,음력지정휴일,2,FALSE), ""))))</f>
        <v/>
      </c>
      <c r="N3009" s="128"/>
      <c r="O3009" s="128" t="str">
        <f>IFERROR(VLOOKUP(N3009,연차지정일수,2,FALSE),"")</f>
        <v/>
      </c>
      <c r="P3009" s="143"/>
      <c r="Q3009" s="2"/>
    </row>
    <row r="3010">
      <c r="A3010" s="129">
        <v>47205.0</v>
      </c>
      <c r="B3010" s="129">
        <v>47163.0</v>
      </c>
      <c r="C3010" s="128">
        <v>2029.0</v>
      </c>
      <c r="D3010" s="128">
        <v>3.0</v>
      </c>
      <c r="E3010" s="128">
        <v>4.0</v>
      </c>
      <c r="F3010" s="128">
        <v>2029.0</v>
      </c>
      <c r="G3010" s="128">
        <v>3.0</v>
      </c>
      <c r="H3010" s="128">
        <v>28.0</v>
      </c>
      <c r="I3010" s="128" t="s">
        <v>161</v>
      </c>
      <c r="J3010" s="99"/>
      <c r="K3010" s="99"/>
      <c r="L3010" s="141" t="str">
        <f>IF(J3010-K3010=0,,IFERROR(K3010-J3010-휴게시간-VLOOKUP(A3010,지정휴게시간,2,FALSE),K3010-J3010-휴게시간))</f>
        <v/>
      </c>
      <c r="M3010" s="142" t="str">
        <f>IFERROR(VLOOKUP(Text(A3010,"m월 d일"),양력휴일,2,FALSE),IFERROR(VLOOKUP(Text(B3010,"m월 d일"),음력휴일,2,FALSE),IFERROR(VLOOKUP(A3010,양력지정휴일,2,FALSE), IFERROR(VLOOKUP(B3010,음력지정휴일,2,FALSE), ""))))</f>
        <v/>
      </c>
      <c r="N3010" s="128"/>
      <c r="O3010" s="128" t="str">
        <f>IFERROR(VLOOKUP(N3010,연차지정일수,2,FALSE),"")</f>
        <v/>
      </c>
      <c r="P3010" s="143"/>
      <c r="Q3010" s="2"/>
    </row>
    <row r="3011">
      <c r="A3011" s="129">
        <v>47206.0</v>
      </c>
      <c r="B3011" s="129">
        <v>47164.0</v>
      </c>
      <c r="C3011" s="128">
        <v>2029.0</v>
      </c>
      <c r="D3011" s="128">
        <v>3.0</v>
      </c>
      <c r="E3011" s="128">
        <v>4.0</v>
      </c>
      <c r="F3011" s="128">
        <v>2029.0</v>
      </c>
      <c r="G3011" s="128">
        <v>3.0</v>
      </c>
      <c r="H3011" s="128">
        <v>29.0</v>
      </c>
      <c r="I3011" s="128" t="s">
        <v>162</v>
      </c>
      <c r="J3011" s="99"/>
      <c r="K3011" s="99"/>
      <c r="L3011" s="141" t="str">
        <f>IF(J3011-K3011=0,,IFERROR(K3011-J3011-휴게시간-VLOOKUP(A3011,지정휴게시간,2,FALSE),K3011-J3011-휴게시간))</f>
        <v/>
      </c>
      <c r="M3011" s="142" t="str">
        <f>IFERROR(VLOOKUP(Text(A3011,"m월 d일"),양력휴일,2,FALSE),IFERROR(VLOOKUP(Text(B3011,"m월 d일"),음력휴일,2,FALSE),IFERROR(VLOOKUP(A3011,양력지정휴일,2,FALSE), IFERROR(VLOOKUP(B3011,음력지정휴일,2,FALSE), ""))))</f>
        <v/>
      </c>
      <c r="N3011" s="128"/>
      <c r="O3011" s="128" t="str">
        <f>IFERROR(VLOOKUP(N3011,연차지정일수,2,FALSE),"")</f>
        <v/>
      </c>
      <c r="P3011" s="143"/>
      <c r="Q3011" s="2"/>
    </row>
    <row r="3012">
      <c r="A3012" s="129">
        <v>47207.0</v>
      </c>
      <c r="B3012" s="129">
        <v>47165.0</v>
      </c>
      <c r="C3012" s="128">
        <v>2029.0</v>
      </c>
      <c r="D3012" s="128">
        <v>3.0</v>
      </c>
      <c r="E3012" s="128">
        <v>4.0</v>
      </c>
      <c r="F3012" s="128">
        <v>2029.0</v>
      </c>
      <c r="G3012" s="128">
        <v>3.0</v>
      </c>
      <c r="H3012" s="128">
        <v>30.0</v>
      </c>
      <c r="I3012" s="128" t="s">
        <v>158</v>
      </c>
      <c r="J3012" s="99"/>
      <c r="K3012" s="99"/>
      <c r="L3012" s="141" t="str">
        <f>IF(J3012-K3012=0,,IFERROR(K3012-J3012-휴게시간-VLOOKUP(A3012,지정휴게시간,2,FALSE),K3012-J3012-휴게시간))</f>
        <v/>
      </c>
      <c r="M3012" s="142" t="str">
        <f>IFERROR(VLOOKUP(Text(A3012,"m월 d일"),양력휴일,2,FALSE),IFERROR(VLOOKUP(Text(B3012,"m월 d일"),음력휴일,2,FALSE),IFERROR(VLOOKUP(A3012,양력지정휴일,2,FALSE), IFERROR(VLOOKUP(B3012,음력지정휴일,2,FALSE), ""))))</f>
        <v/>
      </c>
      <c r="N3012" s="128"/>
      <c r="O3012" s="128" t="str">
        <f>IFERROR(VLOOKUP(N3012,연차지정일수,2,FALSE),"")</f>
        <v/>
      </c>
      <c r="P3012" s="143"/>
      <c r="Q3012" s="2"/>
    </row>
    <row r="3013">
      <c r="A3013" s="129">
        <v>47208.0</v>
      </c>
      <c r="B3013" s="129">
        <v>47166.0</v>
      </c>
      <c r="C3013" s="128">
        <v>2029.0</v>
      </c>
      <c r="D3013" s="128">
        <v>3.0</v>
      </c>
      <c r="E3013" s="128">
        <v>4.0</v>
      </c>
      <c r="F3013" s="128">
        <v>2029.0</v>
      </c>
      <c r="G3013" s="128">
        <v>3.0</v>
      </c>
      <c r="H3013" s="128">
        <v>31.0</v>
      </c>
      <c r="I3013" s="128" t="s">
        <v>159</v>
      </c>
      <c r="J3013" s="99"/>
      <c r="K3013" s="99"/>
      <c r="L3013" s="141" t="str">
        <f>IF(J3013-K3013=0,,IFERROR(K3013-J3013-휴게시간-VLOOKUP(A3013,지정휴게시간,2,FALSE),K3013-J3013-휴게시간))</f>
        <v/>
      </c>
      <c r="M3013" s="142" t="str">
        <f>IFERROR(VLOOKUP(Text(A3013,"m월 d일"),양력휴일,2,FALSE),IFERROR(VLOOKUP(Text(B3013,"m월 d일"),음력휴일,2,FALSE),IFERROR(VLOOKUP(A3013,양력지정휴일,2,FALSE), IFERROR(VLOOKUP(B3013,음력지정휴일,2,FALSE), ""))))</f>
        <v/>
      </c>
      <c r="N3013" s="128"/>
      <c r="O3013" s="128" t="str">
        <f>IFERROR(VLOOKUP(N3013,연차지정일수,2,FALSE),"")</f>
        <v/>
      </c>
      <c r="P3013" s="143"/>
      <c r="Q3013" s="2"/>
    </row>
    <row r="3014">
      <c r="A3014" s="129">
        <v>47209.0</v>
      </c>
      <c r="B3014" s="129">
        <v>47167.0</v>
      </c>
      <c r="C3014" s="128">
        <v>2029.0</v>
      </c>
      <c r="D3014" s="128">
        <v>3.0</v>
      </c>
      <c r="E3014" s="128">
        <v>4.0</v>
      </c>
      <c r="F3014" s="128">
        <v>2029.0</v>
      </c>
      <c r="G3014" s="128">
        <v>4.0</v>
      </c>
      <c r="H3014" s="128">
        <v>1.0</v>
      </c>
      <c r="I3014" s="128" t="s">
        <v>156</v>
      </c>
      <c r="J3014" s="99"/>
      <c r="K3014" s="99"/>
      <c r="L3014" s="141" t="str">
        <f>IF(J3014-K3014=0,,IFERROR(K3014-J3014-휴게시간-VLOOKUP(A3014,지정휴게시간,2,FALSE),K3014-J3014-휴게시간))</f>
        <v/>
      </c>
      <c r="M3014" s="142" t="str">
        <f>IFERROR(VLOOKUP(Text(A3014,"m월 d일"),양력휴일,2,FALSE),IFERROR(VLOOKUP(Text(B3014,"m월 d일"),음력휴일,2,FALSE),IFERROR(VLOOKUP(A3014,양력지정휴일,2,FALSE), IFERROR(VLOOKUP(B3014,음력지정휴일,2,FALSE), ""))))</f>
        <v/>
      </c>
      <c r="N3014" s="128"/>
      <c r="O3014" s="128" t="str">
        <f>IFERROR(VLOOKUP(N3014,연차지정일수,2,FALSE),"")</f>
        <v/>
      </c>
      <c r="P3014" s="143"/>
      <c r="Q3014" s="2"/>
    </row>
    <row r="3015">
      <c r="A3015" s="129">
        <v>47210.0</v>
      </c>
      <c r="B3015" s="129">
        <v>47168.0</v>
      </c>
      <c r="C3015" s="128">
        <v>2029.0</v>
      </c>
      <c r="D3015" s="128">
        <v>4.0</v>
      </c>
      <c r="E3015" s="128">
        <v>1.0</v>
      </c>
      <c r="F3015" s="128">
        <v>2029.0</v>
      </c>
      <c r="G3015" s="128">
        <v>4.0</v>
      </c>
      <c r="H3015" s="128">
        <v>2.0</v>
      </c>
      <c r="I3015" s="128" t="s">
        <v>83</v>
      </c>
      <c r="J3015" s="99"/>
      <c r="K3015" s="99"/>
      <c r="L3015" s="141" t="str">
        <f>IF(J3015-K3015=0,,IFERROR(K3015-J3015-휴게시간-VLOOKUP(A3015,지정휴게시간,2,FALSE),K3015-J3015-휴게시간))</f>
        <v/>
      </c>
      <c r="M3015" s="142" t="str">
        <f>IFERROR(VLOOKUP(Text(A3015,"m월 d일"),양력휴일,2,FALSE),IFERROR(VLOOKUP(Text(B3015,"m월 d일"),음력휴일,2,FALSE),IFERROR(VLOOKUP(A3015,양력지정휴일,2,FALSE), IFERROR(VLOOKUP(B3015,음력지정휴일,2,FALSE), ""))))</f>
        <v/>
      </c>
      <c r="N3015" s="128"/>
      <c r="O3015" s="128" t="str">
        <f>IFERROR(VLOOKUP(N3015,연차지정일수,2,FALSE),"")</f>
        <v/>
      </c>
      <c r="P3015" s="143"/>
      <c r="Q3015" s="2"/>
    </row>
    <row r="3016">
      <c r="A3016" s="129">
        <v>47211.0</v>
      </c>
      <c r="B3016" s="129">
        <v>47169.0</v>
      </c>
      <c r="C3016" s="128">
        <v>2029.0</v>
      </c>
      <c r="D3016" s="128">
        <v>4.0</v>
      </c>
      <c r="E3016" s="128">
        <v>1.0</v>
      </c>
      <c r="F3016" s="128">
        <v>2029.0</v>
      </c>
      <c r="G3016" s="128">
        <v>4.0</v>
      </c>
      <c r="H3016" s="128">
        <v>3.0</v>
      </c>
      <c r="I3016" s="128" t="s">
        <v>160</v>
      </c>
      <c r="J3016" s="99"/>
      <c r="K3016" s="99"/>
      <c r="L3016" s="141" t="str">
        <f>IF(J3016-K3016=0,,IFERROR(K3016-J3016-휴게시간-VLOOKUP(A3016,지정휴게시간,2,FALSE),K3016-J3016-휴게시간))</f>
        <v/>
      </c>
      <c r="M3016" s="142" t="str">
        <f>IFERROR(VLOOKUP(Text(A3016,"m월 d일"),양력휴일,2,FALSE),IFERROR(VLOOKUP(Text(B3016,"m월 d일"),음력휴일,2,FALSE),IFERROR(VLOOKUP(A3016,양력지정휴일,2,FALSE), IFERROR(VLOOKUP(B3016,음력지정휴일,2,FALSE), ""))))</f>
        <v/>
      </c>
      <c r="N3016" s="128"/>
      <c r="O3016" s="128" t="str">
        <f>IFERROR(VLOOKUP(N3016,연차지정일수,2,FALSE),"")</f>
        <v/>
      </c>
      <c r="P3016" s="143"/>
      <c r="Q3016" s="2"/>
    </row>
    <row r="3017">
      <c r="A3017" s="129">
        <v>47212.0</v>
      </c>
      <c r="B3017" s="129">
        <v>47170.0</v>
      </c>
      <c r="C3017" s="128">
        <v>2029.0</v>
      </c>
      <c r="D3017" s="128">
        <v>4.0</v>
      </c>
      <c r="E3017" s="128">
        <v>1.0</v>
      </c>
      <c r="F3017" s="128">
        <v>2029.0</v>
      </c>
      <c r="G3017" s="128">
        <v>4.0</v>
      </c>
      <c r="H3017" s="128">
        <v>4.0</v>
      </c>
      <c r="I3017" s="128" t="s">
        <v>161</v>
      </c>
      <c r="J3017" s="99"/>
      <c r="K3017" s="99"/>
      <c r="L3017" s="141" t="str">
        <f>IF(J3017-K3017=0,,IFERROR(K3017-J3017-휴게시간-VLOOKUP(A3017,지정휴게시간,2,FALSE),K3017-J3017-휴게시간))</f>
        <v/>
      </c>
      <c r="M3017" s="142" t="str">
        <f>IFERROR(VLOOKUP(Text(A3017,"m월 d일"),양력휴일,2,FALSE),IFERROR(VLOOKUP(Text(B3017,"m월 d일"),음력휴일,2,FALSE),IFERROR(VLOOKUP(A3017,양력지정휴일,2,FALSE), IFERROR(VLOOKUP(B3017,음력지정휴일,2,FALSE), ""))))</f>
        <v/>
      </c>
      <c r="N3017" s="128"/>
      <c r="O3017" s="128" t="str">
        <f>IFERROR(VLOOKUP(N3017,연차지정일수,2,FALSE),"")</f>
        <v/>
      </c>
      <c r="P3017" s="143"/>
      <c r="Q3017" s="2"/>
    </row>
    <row r="3018">
      <c r="A3018" s="129">
        <v>47213.0</v>
      </c>
      <c r="B3018" s="129">
        <v>47171.0</v>
      </c>
      <c r="C3018" s="128">
        <v>2029.0</v>
      </c>
      <c r="D3018" s="128">
        <v>4.0</v>
      </c>
      <c r="E3018" s="128">
        <v>1.0</v>
      </c>
      <c r="F3018" s="128">
        <v>2029.0</v>
      </c>
      <c r="G3018" s="128">
        <v>4.0</v>
      </c>
      <c r="H3018" s="128">
        <v>5.0</v>
      </c>
      <c r="I3018" s="128" t="s">
        <v>162</v>
      </c>
      <c r="J3018" s="99"/>
      <c r="K3018" s="99"/>
      <c r="L3018" s="141" t="str">
        <f>IF(J3018-K3018=0,,IFERROR(K3018-J3018-휴게시간-VLOOKUP(A3018,지정휴게시간,2,FALSE),K3018-J3018-휴게시간))</f>
        <v/>
      </c>
      <c r="M3018" s="142" t="str">
        <f>IFERROR(VLOOKUP(Text(A3018,"m월 d일"),양력휴일,2,FALSE),IFERROR(VLOOKUP(Text(B3018,"m월 d일"),음력휴일,2,FALSE),IFERROR(VLOOKUP(A3018,양력지정휴일,2,FALSE), IFERROR(VLOOKUP(B3018,음력지정휴일,2,FALSE), ""))))</f>
        <v/>
      </c>
      <c r="N3018" s="128"/>
      <c r="O3018" s="128" t="str">
        <f>IFERROR(VLOOKUP(N3018,연차지정일수,2,FALSE),"")</f>
        <v/>
      </c>
      <c r="P3018" s="143"/>
      <c r="Q3018" s="2"/>
    </row>
    <row r="3019">
      <c r="A3019" s="129">
        <v>47214.0</v>
      </c>
      <c r="B3019" s="129">
        <v>47172.0</v>
      </c>
      <c r="C3019" s="128">
        <v>2029.0</v>
      </c>
      <c r="D3019" s="128">
        <v>4.0</v>
      </c>
      <c r="E3019" s="128">
        <v>1.0</v>
      </c>
      <c r="F3019" s="128">
        <v>2029.0</v>
      </c>
      <c r="G3019" s="128">
        <v>4.0</v>
      </c>
      <c r="H3019" s="128">
        <v>6.0</v>
      </c>
      <c r="I3019" s="128" t="s">
        <v>158</v>
      </c>
      <c r="J3019" s="99"/>
      <c r="K3019" s="99"/>
      <c r="L3019" s="141" t="str">
        <f>IF(J3019-K3019=0,,IFERROR(K3019-J3019-휴게시간-VLOOKUP(A3019,지정휴게시간,2,FALSE),K3019-J3019-휴게시간))</f>
        <v/>
      </c>
      <c r="M3019" s="142" t="str">
        <f>IFERROR(VLOOKUP(Text(A3019,"m월 d일"),양력휴일,2,FALSE),IFERROR(VLOOKUP(Text(B3019,"m월 d일"),음력휴일,2,FALSE),IFERROR(VLOOKUP(A3019,양력지정휴일,2,FALSE), IFERROR(VLOOKUP(B3019,음력지정휴일,2,FALSE), ""))))</f>
        <v/>
      </c>
      <c r="N3019" s="128"/>
      <c r="O3019" s="128" t="str">
        <f>IFERROR(VLOOKUP(N3019,연차지정일수,2,FALSE),"")</f>
        <v/>
      </c>
      <c r="P3019" s="143"/>
      <c r="Q3019" s="2"/>
    </row>
    <row r="3020">
      <c r="A3020" s="129">
        <v>47215.0</v>
      </c>
      <c r="B3020" s="129">
        <v>47173.0</v>
      </c>
      <c r="C3020" s="128">
        <v>2029.0</v>
      </c>
      <c r="D3020" s="128">
        <v>4.0</v>
      </c>
      <c r="E3020" s="128">
        <v>1.0</v>
      </c>
      <c r="F3020" s="128">
        <v>2029.0</v>
      </c>
      <c r="G3020" s="128">
        <v>4.0</v>
      </c>
      <c r="H3020" s="128">
        <v>7.0</v>
      </c>
      <c r="I3020" s="128" t="s">
        <v>159</v>
      </c>
      <c r="J3020" s="99"/>
      <c r="K3020" s="99"/>
      <c r="L3020" s="141" t="str">
        <f>IF(J3020-K3020=0,,IFERROR(K3020-J3020-휴게시간-VLOOKUP(A3020,지정휴게시간,2,FALSE),K3020-J3020-휴게시간))</f>
        <v/>
      </c>
      <c r="M3020" s="142" t="str">
        <f>IFERROR(VLOOKUP(Text(A3020,"m월 d일"),양력휴일,2,FALSE),IFERROR(VLOOKUP(Text(B3020,"m월 d일"),음력휴일,2,FALSE),IFERROR(VLOOKUP(A3020,양력지정휴일,2,FALSE), IFERROR(VLOOKUP(B3020,음력지정휴일,2,FALSE), ""))))</f>
        <v/>
      </c>
      <c r="N3020" s="128"/>
      <c r="O3020" s="128" t="str">
        <f>IFERROR(VLOOKUP(N3020,연차지정일수,2,FALSE),"")</f>
        <v/>
      </c>
      <c r="P3020" s="143"/>
      <c r="Q3020" s="2"/>
    </row>
    <row r="3021">
      <c r="A3021" s="129">
        <v>47216.0</v>
      </c>
      <c r="B3021" s="129">
        <v>47174.0</v>
      </c>
      <c r="C3021" s="128">
        <v>2029.0</v>
      </c>
      <c r="D3021" s="128">
        <v>4.0</v>
      </c>
      <c r="E3021" s="128">
        <v>1.0</v>
      </c>
      <c r="F3021" s="128">
        <v>2029.0</v>
      </c>
      <c r="G3021" s="128">
        <v>4.0</v>
      </c>
      <c r="H3021" s="128">
        <v>8.0</v>
      </c>
      <c r="I3021" s="128" t="s">
        <v>156</v>
      </c>
      <c r="J3021" s="99"/>
      <c r="K3021" s="99"/>
      <c r="L3021" s="141" t="str">
        <f>IF(J3021-K3021=0,,IFERROR(K3021-J3021-휴게시간-VLOOKUP(A3021,지정휴게시간,2,FALSE),K3021-J3021-휴게시간))</f>
        <v/>
      </c>
      <c r="M3021" s="142" t="str">
        <f>IFERROR(VLOOKUP(Text(A3021,"m월 d일"),양력휴일,2,FALSE),IFERROR(VLOOKUP(Text(B3021,"m월 d일"),음력휴일,2,FALSE),IFERROR(VLOOKUP(A3021,양력지정휴일,2,FALSE), IFERROR(VLOOKUP(B3021,음력지정휴일,2,FALSE), ""))))</f>
        <v/>
      </c>
      <c r="N3021" s="128"/>
      <c r="O3021" s="128" t="str">
        <f>IFERROR(VLOOKUP(N3021,연차지정일수,2,FALSE),"")</f>
        <v/>
      </c>
      <c r="P3021" s="143"/>
      <c r="Q3021" s="2"/>
    </row>
    <row r="3022">
      <c r="A3022" s="129">
        <v>47217.0</v>
      </c>
      <c r="B3022" s="129">
        <v>47175.0</v>
      </c>
      <c r="C3022" s="128">
        <v>2029.0</v>
      </c>
      <c r="D3022" s="128">
        <v>4.0</v>
      </c>
      <c r="E3022" s="128">
        <v>2.0</v>
      </c>
      <c r="F3022" s="128">
        <v>2029.0</v>
      </c>
      <c r="G3022" s="128">
        <v>4.0</v>
      </c>
      <c r="H3022" s="128">
        <v>9.0</v>
      </c>
      <c r="I3022" s="128" t="s">
        <v>83</v>
      </c>
      <c r="J3022" s="99"/>
      <c r="K3022" s="99"/>
      <c r="L3022" s="141" t="str">
        <f>IF(J3022-K3022=0,,IFERROR(K3022-J3022-휴게시간-VLOOKUP(A3022,지정휴게시간,2,FALSE),K3022-J3022-휴게시간))</f>
        <v/>
      </c>
      <c r="M3022" s="142" t="str">
        <f>IFERROR(VLOOKUP(Text(A3022,"m월 d일"),양력휴일,2,FALSE),IFERROR(VLOOKUP(Text(B3022,"m월 d일"),음력휴일,2,FALSE),IFERROR(VLOOKUP(A3022,양력지정휴일,2,FALSE), IFERROR(VLOOKUP(B3022,음력지정휴일,2,FALSE), ""))))</f>
        <v/>
      </c>
      <c r="N3022" s="128"/>
      <c r="O3022" s="128" t="str">
        <f>IFERROR(VLOOKUP(N3022,연차지정일수,2,FALSE),"")</f>
        <v/>
      </c>
      <c r="P3022" s="143"/>
      <c r="Q3022" s="2"/>
    </row>
    <row r="3023">
      <c r="A3023" s="129">
        <v>47218.0</v>
      </c>
      <c r="B3023" s="129">
        <v>47176.0</v>
      </c>
      <c r="C3023" s="128">
        <v>2029.0</v>
      </c>
      <c r="D3023" s="128">
        <v>4.0</v>
      </c>
      <c r="E3023" s="128">
        <v>2.0</v>
      </c>
      <c r="F3023" s="128">
        <v>2029.0</v>
      </c>
      <c r="G3023" s="128">
        <v>4.0</v>
      </c>
      <c r="H3023" s="128">
        <v>10.0</v>
      </c>
      <c r="I3023" s="128" t="s">
        <v>160</v>
      </c>
      <c r="J3023" s="99"/>
      <c r="K3023" s="99"/>
      <c r="L3023" s="141" t="str">
        <f>IF(J3023-K3023=0,,IFERROR(K3023-J3023-휴게시간-VLOOKUP(A3023,지정휴게시간,2,FALSE),K3023-J3023-휴게시간))</f>
        <v/>
      </c>
      <c r="M3023" s="142" t="str">
        <f>IFERROR(VLOOKUP(Text(A3023,"m월 d일"),양력휴일,2,FALSE),IFERROR(VLOOKUP(Text(B3023,"m월 d일"),음력휴일,2,FALSE),IFERROR(VLOOKUP(A3023,양력지정휴일,2,FALSE), IFERROR(VLOOKUP(B3023,음력지정휴일,2,FALSE), ""))))</f>
        <v/>
      </c>
      <c r="N3023" s="128"/>
      <c r="O3023" s="128" t="str">
        <f>IFERROR(VLOOKUP(N3023,연차지정일수,2,FALSE),"")</f>
        <v/>
      </c>
      <c r="P3023" s="143"/>
      <c r="Q3023" s="2"/>
    </row>
    <row r="3024">
      <c r="A3024" s="129">
        <v>47219.0</v>
      </c>
      <c r="B3024" s="129">
        <v>47177.0</v>
      </c>
      <c r="C3024" s="128">
        <v>2029.0</v>
      </c>
      <c r="D3024" s="128">
        <v>4.0</v>
      </c>
      <c r="E3024" s="128">
        <v>2.0</v>
      </c>
      <c r="F3024" s="128">
        <v>2029.0</v>
      </c>
      <c r="G3024" s="128">
        <v>4.0</v>
      </c>
      <c r="H3024" s="128">
        <v>11.0</v>
      </c>
      <c r="I3024" s="128" t="s">
        <v>161</v>
      </c>
      <c r="J3024" s="99"/>
      <c r="K3024" s="99"/>
      <c r="L3024" s="141" t="str">
        <f>IF(J3024-K3024=0,,IFERROR(K3024-J3024-휴게시간-VLOOKUP(A3024,지정휴게시간,2,FALSE),K3024-J3024-휴게시간))</f>
        <v/>
      </c>
      <c r="M3024" s="142" t="str">
        <f>IFERROR(VLOOKUP(Text(A3024,"m월 d일"),양력휴일,2,FALSE),IFERROR(VLOOKUP(Text(B3024,"m월 d일"),음력휴일,2,FALSE),IFERROR(VLOOKUP(A3024,양력지정휴일,2,FALSE), IFERROR(VLOOKUP(B3024,음력지정휴일,2,FALSE), ""))))</f>
        <v/>
      </c>
      <c r="N3024" s="128"/>
      <c r="O3024" s="128" t="str">
        <f>IFERROR(VLOOKUP(N3024,연차지정일수,2,FALSE),"")</f>
        <v/>
      </c>
      <c r="P3024" s="143"/>
      <c r="Q3024" s="2"/>
    </row>
    <row r="3025">
      <c r="A3025" s="129">
        <v>47220.0</v>
      </c>
      <c r="B3025" s="129" t="s">
        <v>174</v>
      </c>
      <c r="C3025" s="128">
        <v>2029.0</v>
      </c>
      <c r="D3025" s="128">
        <v>4.0</v>
      </c>
      <c r="E3025" s="128">
        <v>2.0</v>
      </c>
      <c r="F3025" s="128">
        <v>2029.0</v>
      </c>
      <c r="G3025" s="128">
        <v>4.0</v>
      </c>
      <c r="H3025" s="128">
        <v>12.0</v>
      </c>
      <c r="I3025" s="128" t="s">
        <v>162</v>
      </c>
      <c r="J3025" s="99"/>
      <c r="K3025" s="99"/>
      <c r="L3025" s="141" t="str">
        <f>IF(J3025-K3025=0,,IFERROR(K3025-J3025-휴게시간-VLOOKUP(A3025,지정휴게시간,2,FALSE),K3025-J3025-휴게시간))</f>
        <v/>
      </c>
      <c r="M3025" s="142" t="str">
        <f>IFERROR(VLOOKUP(Text(A3025,"m월 d일"),양력휴일,2,FALSE),IFERROR(VLOOKUP(Text(B3025,"m월 d일"),음력휴일,2,FALSE),IFERROR(VLOOKUP(A3025,양력지정휴일,2,FALSE), IFERROR(VLOOKUP(B3025,음력지정휴일,2,FALSE), ""))))</f>
        <v/>
      </c>
      <c r="N3025" s="128"/>
      <c r="O3025" s="128" t="str">
        <f>IFERROR(VLOOKUP(N3025,연차지정일수,2,FALSE),"")</f>
        <v/>
      </c>
      <c r="P3025" s="143"/>
      <c r="Q3025" s="2"/>
    </row>
    <row r="3026">
      <c r="A3026" s="129">
        <v>47221.0</v>
      </c>
      <c r="B3026" s="129" t="s">
        <v>175</v>
      </c>
      <c r="C3026" s="128">
        <v>2029.0</v>
      </c>
      <c r="D3026" s="128">
        <v>4.0</v>
      </c>
      <c r="E3026" s="128">
        <v>2.0</v>
      </c>
      <c r="F3026" s="128">
        <v>2029.0</v>
      </c>
      <c r="G3026" s="128">
        <v>4.0</v>
      </c>
      <c r="H3026" s="128">
        <v>13.0</v>
      </c>
      <c r="I3026" s="128" t="s">
        <v>158</v>
      </c>
      <c r="J3026" s="99"/>
      <c r="K3026" s="99"/>
      <c r="L3026" s="141" t="str">
        <f>IF(J3026-K3026=0,,IFERROR(K3026-J3026-휴게시간-VLOOKUP(A3026,지정휴게시간,2,FALSE),K3026-J3026-휴게시간))</f>
        <v/>
      </c>
      <c r="M3026" s="142" t="str">
        <f>IFERROR(VLOOKUP(Text(A3026,"m월 d일"),양력휴일,2,FALSE),IFERROR(VLOOKUP(Text(B3026,"m월 d일"),음력휴일,2,FALSE),IFERROR(VLOOKUP(A3026,양력지정휴일,2,FALSE), IFERROR(VLOOKUP(B3026,음력지정휴일,2,FALSE), ""))))</f>
        <v/>
      </c>
      <c r="N3026" s="128"/>
      <c r="O3026" s="128" t="str">
        <f>IFERROR(VLOOKUP(N3026,연차지정일수,2,FALSE),"")</f>
        <v/>
      </c>
      <c r="P3026" s="143"/>
      <c r="Q3026" s="2"/>
    </row>
    <row r="3027">
      <c r="A3027" s="129">
        <v>47222.0</v>
      </c>
      <c r="B3027" s="129">
        <v>47178.0</v>
      </c>
      <c r="C3027" s="128">
        <v>2029.0</v>
      </c>
      <c r="D3027" s="128">
        <v>4.0</v>
      </c>
      <c r="E3027" s="128">
        <v>2.0</v>
      </c>
      <c r="F3027" s="128">
        <v>2029.0</v>
      </c>
      <c r="G3027" s="128">
        <v>4.0</v>
      </c>
      <c r="H3027" s="128">
        <v>14.0</v>
      </c>
      <c r="I3027" s="128" t="s">
        <v>159</v>
      </c>
      <c r="J3027" s="99"/>
      <c r="K3027" s="99"/>
      <c r="L3027" s="141" t="str">
        <f>IF(J3027-K3027=0,,IFERROR(K3027-J3027-휴게시간-VLOOKUP(A3027,지정휴게시간,2,FALSE),K3027-J3027-휴게시간))</f>
        <v/>
      </c>
      <c r="M3027" s="142" t="str">
        <f>IFERROR(VLOOKUP(Text(A3027,"m월 d일"),양력휴일,2,FALSE),IFERROR(VLOOKUP(Text(B3027,"m월 d일"),음력휴일,2,FALSE),IFERROR(VLOOKUP(A3027,양력지정휴일,2,FALSE), IFERROR(VLOOKUP(B3027,음력지정휴일,2,FALSE), ""))))</f>
        <v/>
      </c>
      <c r="N3027" s="128"/>
      <c r="O3027" s="128" t="str">
        <f>IFERROR(VLOOKUP(N3027,연차지정일수,2,FALSE),"")</f>
        <v/>
      </c>
      <c r="P3027" s="143"/>
      <c r="Q3027" s="2"/>
    </row>
    <row r="3028">
      <c r="A3028" s="129">
        <v>47223.0</v>
      </c>
      <c r="B3028" s="129">
        <v>47179.0</v>
      </c>
      <c r="C3028" s="128">
        <v>2029.0</v>
      </c>
      <c r="D3028" s="128">
        <v>4.0</v>
      </c>
      <c r="E3028" s="128">
        <v>2.0</v>
      </c>
      <c r="F3028" s="128">
        <v>2029.0</v>
      </c>
      <c r="G3028" s="128">
        <v>4.0</v>
      </c>
      <c r="H3028" s="128">
        <v>15.0</v>
      </c>
      <c r="I3028" s="128" t="s">
        <v>156</v>
      </c>
      <c r="J3028" s="99"/>
      <c r="K3028" s="99"/>
      <c r="L3028" s="141" t="str">
        <f>IF(J3028-K3028=0,,IFERROR(K3028-J3028-휴게시간-VLOOKUP(A3028,지정휴게시간,2,FALSE),K3028-J3028-휴게시간))</f>
        <v/>
      </c>
      <c r="M3028" s="142" t="str">
        <f>IFERROR(VLOOKUP(Text(A3028,"m월 d일"),양력휴일,2,FALSE),IFERROR(VLOOKUP(Text(B3028,"m월 d일"),음력휴일,2,FALSE),IFERROR(VLOOKUP(A3028,양력지정휴일,2,FALSE), IFERROR(VLOOKUP(B3028,음력지정휴일,2,FALSE), ""))))</f>
        <v/>
      </c>
      <c r="N3028" s="128"/>
      <c r="O3028" s="128" t="str">
        <f>IFERROR(VLOOKUP(N3028,연차지정일수,2,FALSE),"")</f>
        <v/>
      </c>
      <c r="P3028" s="143"/>
      <c r="Q3028" s="2"/>
    </row>
    <row r="3029">
      <c r="A3029" s="129">
        <v>47224.0</v>
      </c>
      <c r="B3029" s="129">
        <v>47180.0</v>
      </c>
      <c r="C3029" s="128">
        <v>2029.0</v>
      </c>
      <c r="D3029" s="128">
        <v>4.0</v>
      </c>
      <c r="E3029" s="128">
        <v>3.0</v>
      </c>
      <c r="F3029" s="128">
        <v>2029.0</v>
      </c>
      <c r="G3029" s="128">
        <v>4.0</v>
      </c>
      <c r="H3029" s="128">
        <v>16.0</v>
      </c>
      <c r="I3029" s="128" t="s">
        <v>83</v>
      </c>
      <c r="J3029" s="99"/>
      <c r="K3029" s="99"/>
      <c r="L3029" s="141" t="str">
        <f>IF(J3029-K3029=0,,IFERROR(K3029-J3029-휴게시간-VLOOKUP(A3029,지정휴게시간,2,FALSE),K3029-J3029-휴게시간))</f>
        <v/>
      </c>
      <c r="M3029" s="142" t="str">
        <f>IFERROR(VLOOKUP(Text(A3029,"m월 d일"),양력휴일,2,FALSE),IFERROR(VLOOKUP(Text(B3029,"m월 d일"),음력휴일,2,FALSE),IFERROR(VLOOKUP(A3029,양력지정휴일,2,FALSE), IFERROR(VLOOKUP(B3029,음력지정휴일,2,FALSE), ""))))</f>
        <v/>
      </c>
      <c r="N3029" s="128"/>
      <c r="O3029" s="128" t="str">
        <f>IFERROR(VLOOKUP(N3029,연차지정일수,2,FALSE),"")</f>
        <v/>
      </c>
      <c r="P3029" s="143"/>
      <c r="Q3029" s="2"/>
    </row>
    <row r="3030">
      <c r="A3030" s="129">
        <v>47225.0</v>
      </c>
      <c r="B3030" s="129">
        <v>47181.0</v>
      </c>
      <c r="C3030" s="128">
        <v>2029.0</v>
      </c>
      <c r="D3030" s="128">
        <v>4.0</v>
      </c>
      <c r="E3030" s="128">
        <v>3.0</v>
      </c>
      <c r="F3030" s="128">
        <v>2029.0</v>
      </c>
      <c r="G3030" s="128">
        <v>4.0</v>
      </c>
      <c r="H3030" s="128">
        <v>17.0</v>
      </c>
      <c r="I3030" s="128" t="s">
        <v>160</v>
      </c>
      <c r="J3030" s="99"/>
      <c r="K3030" s="99"/>
      <c r="L3030" s="141" t="str">
        <f>IF(J3030-K3030=0,,IFERROR(K3030-J3030-휴게시간-VLOOKUP(A3030,지정휴게시간,2,FALSE),K3030-J3030-휴게시간))</f>
        <v/>
      </c>
      <c r="M3030" s="142" t="str">
        <f>IFERROR(VLOOKUP(Text(A3030,"m월 d일"),양력휴일,2,FALSE),IFERROR(VLOOKUP(Text(B3030,"m월 d일"),음력휴일,2,FALSE),IFERROR(VLOOKUP(A3030,양력지정휴일,2,FALSE), IFERROR(VLOOKUP(B3030,음력지정휴일,2,FALSE), ""))))</f>
        <v/>
      </c>
      <c r="N3030" s="128"/>
      <c r="O3030" s="128" t="str">
        <f>IFERROR(VLOOKUP(N3030,연차지정일수,2,FALSE),"")</f>
        <v/>
      </c>
      <c r="P3030" s="143"/>
      <c r="Q3030" s="2"/>
    </row>
    <row r="3031">
      <c r="A3031" s="129">
        <v>47226.0</v>
      </c>
      <c r="B3031" s="129">
        <v>47182.0</v>
      </c>
      <c r="C3031" s="128">
        <v>2029.0</v>
      </c>
      <c r="D3031" s="128">
        <v>4.0</v>
      </c>
      <c r="E3031" s="128">
        <v>3.0</v>
      </c>
      <c r="F3031" s="128">
        <v>2029.0</v>
      </c>
      <c r="G3031" s="128">
        <v>4.0</v>
      </c>
      <c r="H3031" s="128">
        <v>18.0</v>
      </c>
      <c r="I3031" s="128" t="s">
        <v>161</v>
      </c>
      <c r="J3031" s="99"/>
      <c r="K3031" s="99"/>
      <c r="L3031" s="141" t="str">
        <f>IF(J3031-K3031=0,,IFERROR(K3031-J3031-휴게시간-VLOOKUP(A3031,지정휴게시간,2,FALSE),K3031-J3031-휴게시간))</f>
        <v/>
      </c>
      <c r="M3031" s="142" t="str">
        <f>IFERROR(VLOOKUP(Text(A3031,"m월 d일"),양력휴일,2,FALSE),IFERROR(VLOOKUP(Text(B3031,"m월 d일"),음력휴일,2,FALSE),IFERROR(VLOOKUP(A3031,양력지정휴일,2,FALSE), IFERROR(VLOOKUP(B3031,음력지정휴일,2,FALSE), ""))))</f>
        <v/>
      </c>
      <c r="N3031" s="128"/>
      <c r="O3031" s="128" t="str">
        <f>IFERROR(VLOOKUP(N3031,연차지정일수,2,FALSE),"")</f>
        <v/>
      </c>
      <c r="P3031" s="143"/>
      <c r="Q3031" s="2"/>
    </row>
    <row r="3032">
      <c r="A3032" s="129">
        <v>47227.0</v>
      </c>
      <c r="B3032" s="129">
        <v>47183.0</v>
      </c>
      <c r="C3032" s="128">
        <v>2029.0</v>
      </c>
      <c r="D3032" s="128">
        <v>4.0</v>
      </c>
      <c r="E3032" s="128">
        <v>3.0</v>
      </c>
      <c r="F3032" s="128">
        <v>2029.0</v>
      </c>
      <c r="G3032" s="128">
        <v>4.0</v>
      </c>
      <c r="H3032" s="128">
        <v>19.0</v>
      </c>
      <c r="I3032" s="128" t="s">
        <v>162</v>
      </c>
      <c r="J3032" s="99"/>
      <c r="K3032" s="99"/>
      <c r="L3032" s="141" t="str">
        <f>IF(J3032-K3032=0,,IFERROR(K3032-J3032-휴게시간-VLOOKUP(A3032,지정휴게시간,2,FALSE),K3032-J3032-휴게시간))</f>
        <v/>
      </c>
      <c r="M3032" s="142" t="str">
        <f>IFERROR(VLOOKUP(Text(A3032,"m월 d일"),양력휴일,2,FALSE),IFERROR(VLOOKUP(Text(B3032,"m월 d일"),음력휴일,2,FALSE),IFERROR(VLOOKUP(A3032,양력지정휴일,2,FALSE), IFERROR(VLOOKUP(B3032,음력지정휴일,2,FALSE), ""))))</f>
        <v/>
      </c>
      <c r="N3032" s="128"/>
      <c r="O3032" s="128" t="str">
        <f>IFERROR(VLOOKUP(N3032,연차지정일수,2,FALSE),"")</f>
        <v/>
      </c>
      <c r="P3032" s="143"/>
      <c r="Q3032" s="2"/>
    </row>
    <row r="3033">
      <c r="A3033" s="129">
        <v>47228.0</v>
      </c>
      <c r="B3033" s="129">
        <v>47184.0</v>
      </c>
      <c r="C3033" s="128">
        <v>2029.0</v>
      </c>
      <c r="D3033" s="128">
        <v>4.0</v>
      </c>
      <c r="E3033" s="128">
        <v>3.0</v>
      </c>
      <c r="F3033" s="128">
        <v>2029.0</v>
      </c>
      <c r="G3033" s="128">
        <v>4.0</v>
      </c>
      <c r="H3033" s="128">
        <v>20.0</v>
      </c>
      <c r="I3033" s="128" t="s">
        <v>158</v>
      </c>
      <c r="J3033" s="99"/>
      <c r="K3033" s="99"/>
      <c r="L3033" s="141" t="str">
        <f>IF(J3033-K3033=0,,IFERROR(K3033-J3033-휴게시간-VLOOKUP(A3033,지정휴게시간,2,FALSE),K3033-J3033-휴게시간))</f>
        <v/>
      </c>
      <c r="M3033" s="142" t="str">
        <f>IFERROR(VLOOKUP(Text(A3033,"m월 d일"),양력휴일,2,FALSE),IFERROR(VLOOKUP(Text(B3033,"m월 d일"),음력휴일,2,FALSE),IFERROR(VLOOKUP(A3033,양력지정휴일,2,FALSE), IFERROR(VLOOKUP(B3033,음력지정휴일,2,FALSE), ""))))</f>
        <v/>
      </c>
      <c r="N3033" s="128"/>
      <c r="O3033" s="128" t="str">
        <f>IFERROR(VLOOKUP(N3033,연차지정일수,2,FALSE),"")</f>
        <v/>
      </c>
      <c r="P3033" s="143"/>
      <c r="Q3033" s="2"/>
    </row>
    <row r="3034">
      <c r="A3034" s="129">
        <v>47229.0</v>
      </c>
      <c r="B3034" s="129">
        <v>47185.0</v>
      </c>
      <c r="C3034" s="128">
        <v>2029.0</v>
      </c>
      <c r="D3034" s="128">
        <v>4.0</v>
      </c>
      <c r="E3034" s="128">
        <v>3.0</v>
      </c>
      <c r="F3034" s="128">
        <v>2029.0</v>
      </c>
      <c r="G3034" s="128">
        <v>4.0</v>
      </c>
      <c r="H3034" s="128">
        <v>21.0</v>
      </c>
      <c r="I3034" s="128" t="s">
        <v>159</v>
      </c>
      <c r="J3034" s="99"/>
      <c r="K3034" s="99"/>
      <c r="L3034" s="141" t="str">
        <f>IF(J3034-K3034=0,,IFERROR(K3034-J3034-휴게시간-VLOOKUP(A3034,지정휴게시간,2,FALSE),K3034-J3034-휴게시간))</f>
        <v/>
      </c>
      <c r="M3034" s="142" t="str">
        <f>IFERROR(VLOOKUP(Text(A3034,"m월 d일"),양력휴일,2,FALSE),IFERROR(VLOOKUP(Text(B3034,"m월 d일"),음력휴일,2,FALSE),IFERROR(VLOOKUP(A3034,양력지정휴일,2,FALSE), IFERROR(VLOOKUP(B3034,음력지정휴일,2,FALSE), ""))))</f>
        <v/>
      </c>
      <c r="N3034" s="128"/>
      <c r="O3034" s="128" t="str">
        <f>IFERROR(VLOOKUP(N3034,연차지정일수,2,FALSE),"")</f>
        <v/>
      </c>
      <c r="P3034" s="143"/>
      <c r="Q3034" s="2"/>
    </row>
    <row r="3035">
      <c r="A3035" s="129">
        <v>47230.0</v>
      </c>
      <c r="B3035" s="129">
        <v>47186.0</v>
      </c>
      <c r="C3035" s="128">
        <v>2029.0</v>
      </c>
      <c r="D3035" s="128">
        <v>4.0</v>
      </c>
      <c r="E3035" s="128">
        <v>3.0</v>
      </c>
      <c r="F3035" s="128">
        <v>2029.0</v>
      </c>
      <c r="G3035" s="128">
        <v>4.0</v>
      </c>
      <c r="H3035" s="128">
        <v>22.0</v>
      </c>
      <c r="I3035" s="128" t="s">
        <v>156</v>
      </c>
      <c r="J3035" s="99"/>
      <c r="K3035" s="99"/>
      <c r="L3035" s="141" t="str">
        <f>IF(J3035-K3035=0,,IFERROR(K3035-J3035-휴게시간-VLOOKUP(A3035,지정휴게시간,2,FALSE),K3035-J3035-휴게시간))</f>
        <v/>
      </c>
      <c r="M3035" s="142" t="str">
        <f>IFERROR(VLOOKUP(Text(A3035,"m월 d일"),양력휴일,2,FALSE),IFERROR(VLOOKUP(Text(B3035,"m월 d일"),음력휴일,2,FALSE),IFERROR(VLOOKUP(A3035,양력지정휴일,2,FALSE), IFERROR(VLOOKUP(B3035,음력지정휴일,2,FALSE), ""))))</f>
        <v/>
      </c>
      <c r="N3035" s="128"/>
      <c r="O3035" s="128" t="str">
        <f>IFERROR(VLOOKUP(N3035,연차지정일수,2,FALSE),"")</f>
        <v/>
      </c>
      <c r="P3035" s="143"/>
      <c r="Q3035" s="2"/>
    </row>
    <row r="3036">
      <c r="A3036" s="129">
        <v>47231.0</v>
      </c>
      <c r="B3036" s="129">
        <v>47187.0</v>
      </c>
      <c r="C3036" s="128">
        <v>2029.0</v>
      </c>
      <c r="D3036" s="128">
        <v>4.0</v>
      </c>
      <c r="E3036" s="128">
        <v>4.0</v>
      </c>
      <c r="F3036" s="128">
        <v>2029.0</v>
      </c>
      <c r="G3036" s="128">
        <v>4.0</v>
      </c>
      <c r="H3036" s="128">
        <v>23.0</v>
      </c>
      <c r="I3036" s="128" t="s">
        <v>83</v>
      </c>
      <c r="J3036" s="99"/>
      <c r="K3036" s="99"/>
      <c r="L3036" s="141" t="str">
        <f>IF(J3036-K3036=0,,IFERROR(K3036-J3036-휴게시간-VLOOKUP(A3036,지정휴게시간,2,FALSE),K3036-J3036-휴게시간))</f>
        <v/>
      </c>
      <c r="M3036" s="142" t="str">
        <f>IFERROR(VLOOKUP(Text(A3036,"m월 d일"),양력휴일,2,FALSE),IFERROR(VLOOKUP(Text(B3036,"m월 d일"),음력휴일,2,FALSE),IFERROR(VLOOKUP(A3036,양력지정휴일,2,FALSE), IFERROR(VLOOKUP(B3036,음력지정휴일,2,FALSE), ""))))</f>
        <v/>
      </c>
      <c r="N3036" s="128"/>
      <c r="O3036" s="128" t="str">
        <f>IFERROR(VLOOKUP(N3036,연차지정일수,2,FALSE),"")</f>
        <v/>
      </c>
      <c r="P3036" s="143"/>
      <c r="Q3036" s="2"/>
    </row>
    <row r="3037">
      <c r="A3037" s="129">
        <v>47232.0</v>
      </c>
      <c r="B3037" s="129">
        <v>47188.0</v>
      </c>
      <c r="C3037" s="128">
        <v>2029.0</v>
      </c>
      <c r="D3037" s="128">
        <v>4.0</v>
      </c>
      <c r="E3037" s="128">
        <v>4.0</v>
      </c>
      <c r="F3037" s="128">
        <v>2029.0</v>
      </c>
      <c r="G3037" s="128">
        <v>4.0</v>
      </c>
      <c r="H3037" s="128">
        <v>24.0</v>
      </c>
      <c r="I3037" s="128" t="s">
        <v>160</v>
      </c>
      <c r="J3037" s="99"/>
      <c r="K3037" s="99"/>
      <c r="L3037" s="141" t="str">
        <f>IF(J3037-K3037=0,,IFERROR(K3037-J3037-휴게시간-VLOOKUP(A3037,지정휴게시간,2,FALSE),K3037-J3037-휴게시간))</f>
        <v/>
      </c>
      <c r="M3037" s="142" t="str">
        <f>IFERROR(VLOOKUP(Text(A3037,"m월 d일"),양력휴일,2,FALSE),IFERROR(VLOOKUP(Text(B3037,"m월 d일"),음력휴일,2,FALSE),IFERROR(VLOOKUP(A3037,양력지정휴일,2,FALSE), IFERROR(VLOOKUP(B3037,음력지정휴일,2,FALSE), ""))))</f>
        <v/>
      </c>
      <c r="N3037" s="128"/>
      <c r="O3037" s="128" t="str">
        <f>IFERROR(VLOOKUP(N3037,연차지정일수,2,FALSE),"")</f>
        <v/>
      </c>
      <c r="P3037" s="143"/>
      <c r="Q3037" s="2"/>
    </row>
    <row r="3038">
      <c r="A3038" s="129">
        <v>47233.0</v>
      </c>
      <c r="B3038" s="129">
        <v>47189.0</v>
      </c>
      <c r="C3038" s="128">
        <v>2029.0</v>
      </c>
      <c r="D3038" s="128">
        <v>4.0</v>
      </c>
      <c r="E3038" s="128">
        <v>4.0</v>
      </c>
      <c r="F3038" s="128">
        <v>2029.0</v>
      </c>
      <c r="G3038" s="128">
        <v>4.0</v>
      </c>
      <c r="H3038" s="128">
        <v>25.0</v>
      </c>
      <c r="I3038" s="128" t="s">
        <v>161</v>
      </c>
      <c r="J3038" s="99"/>
      <c r="K3038" s="99"/>
      <c r="L3038" s="141" t="str">
        <f>IF(J3038-K3038=0,,IFERROR(K3038-J3038-휴게시간-VLOOKUP(A3038,지정휴게시간,2,FALSE),K3038-J3038-휴게시간))</f>
        <v/>
      </c>
      <c r="M3038" s="142" t="str">
        <f>IFERROR(VLOOKUP(Text(A3038,"m월 d일"),양력휴일,2,FALSE),IFERROR(VLOOKUP(Text(B3038,"m월 d일"),음력휴일,2,FALSE),IFERROR(VLOOKUP(A3038,양력지정휴일,2,FALSE), IFERROR(VLOOKUP(B3038,음력지정휴일,2,FALSE), ""))))</f>
        <v/>
      </c>
      <c r="N3038" s="128"/>
      <c r="O3038" s="128" t="str">
        <f>IFERROR(VLOOKUP(N3038,연차지정일수,2,FALSE),"")</f>
        <v/>
      </c>
      <c r="P3038" s="143"/>
      <c r="Q3038" s="2"/>
    </row>
    <row r="3039">
      <c r="A3039" s="129">
        <v>47234.0</v>
      </c>
      <c r="B3039" s="129">
        <v>47190.0</v>
      </c>
      <c r="C3039" s="128">
        <v>2029.0</v>
      </c>
      <c r="D3039" s="128">
        <v>4.0</v>
      </c>
      <c r="E3039" s="128">
        <v>4.0</v>
      </c>
      <c r="F3039" s="128">
        <v>2029.0</v>
      </c>
      <c r="G3039" s="128">
        <v>4.0</v>
      </c>
      <c r="H3039" s="128">
        <v>26.0</v>
      </c>
      <c r="I3039" s="128" t="s">
        <v>162</v>
      </c>
      <c r="J3039" s="99"/>
      <c r="K3039" s="99"/>
      <c r="L3039" s="141" t="str">
        <f>IF(J3039-K3039=0,,IFERROR(K3039-J3039-휴게시간-VLOOKUP(A3039,지정휴게시간,2,FALSE),K3039-J3039-휴게시간))</f>
        <v/>
      </c>
      <c r="M3039" s="142" t="str">
        <f>IFERROR(VLOOKUP(Text(A3039,"m월 d일"),양력휴일,2,FALSE),IFERROR(VLOOKUP(Text(B3039,"m월 d일"),음력휴일,2,FALSE),IFERROR(VLOOKUP(A3039,양력지정휴일,2,FALSE), IFERROR(VLOOKUP(B3039,음력지정휴일,2,FALSE), ""))))</f>
        <v/>
      </c>
      <c r="N3039" s="128"/>
      <c r="O3039" s="128" t="str">
        <f>IFERROR(VLOOKUP(N3039,연차지정일수,2,FALSE),"")</f>
        <v/>
      </c>
      <c r="P3039" s="143"/>
      <c r="Q3039" s="2"/>
    </row>
    <row r="3040">
      <c r="A3040" s="129">
        <v>47235.0</v>
      </c>
      <c r="B3040" s="129">
        <v>47191.0</v>
      </c>
      <c r="C3040" s="128">
        <v>2029.0</v>
      </c>
      <c r="D3040" s="128">
        <v>4.0</v>
      </c>
      <c r="E3040" s="128">
        <v>4.0</v>
      </c>
      <c r="F3040" s="128">
        <v>2029.0</v>
      </c>
      <c r="G3040" s="128">
        <v>4.0</v>
      </c>
      <c r="H3040" s="128">
        <v>27.0</v>
      </c>
      <c r="I3040" s="128" t="s">
        <v>158</v>
      </c>
      <c r="J3040" s="99"/>
      <c r="K3040" s="99"/>
      <c r="L3040" s="141" t="str">
        <f>IF(J3040-K3040=0,,IFERROR(K3040-J3040-휴게시간-VLOOKUP(A3040,지정휴게시간,2,FALSE),K3040-J3040-휴게시간))</f>
        <v/>
      </c>
      <c r="M3040" s="142" t="str">
        <f>IFERROR(VLOOKUP(Text(A3040,"m월 d일"),양력휴일,2,FALSE),IFERROR(VLOOKUP(Text(B3040,"m월 d일"),음력휴일,2,FALSE),IFERROR(VLOOKUP(A3040,양력지정휴일,2,FALSE), IFERROR(VLOOKUP(B3040,음력지정휴일,2,FALSE), ""))))</f>
        <v/>
      </c>
      <c r="N3040" s="128"/>
      <c r="O3040" s="128" t="str">
        <f>IFERROR(VLOOKUP(N3040,연차지정일수,2,FALSE),"")</f>
        <v/>
      </c>
      <c r="P3040" s="143"/>
      <c r="Q3040" s="2"/>
    </row>
    <row r="3041">
      <c r="A3041" s="129">
        <v>47236.0</v>
      </c>
      <c r="B3041" s="129">
        <v>47192.0</v>
      </c>
      <c r="C3041" s="128">
        <v>2029.0</v>
      </c>
      <c r="D3041" s="128">
        <v>4.0</v>
      </c>
      <c r="E3041" s="128">
        <v>4.0</v>
      </c>
      <c r="F3041" s="128">
        <v>2029.0</v>
      </c>
      <c r="G3041" s="128">
        <v>4.0</v>
      </c>
      <c r="H3041" s="128">
        <v>28.0</v>
      </c>
      <c r="I3041" s="128" t="s">
        <v>159</v>
      </c>
      <c r="J3041" s="99"/>
      <c r="K3041" s="99"/>
      <c r="L3041" s="141" t="str">
        <f>IF(J3041-K3041=0,,IFERROR(K3041-J3041-휴게시간-VLOOKUP(A3041,지정휴게시간,2,FALSE),K3041-J3041-휴게시간))</f>
        <v/>
      </c>
      <c r="M3041" s="142" t="str">
        <f>IFERROR(VLOOKUP(Text(A3041,"m월 d일"),양력휴일,2,FALSE),IFERROR(VLOOKUP(Text(B3041,"m월 d일"),음력휴일,2,FALSE),IFERROR(VLOOKUP(A3041,양력지정휴일,2,FALSE), IFERROR(VLOOKUP(B3041,음력지정휴일,2,FALSE), ""))))</f>
        <v/>
      </c>
      <c r="N3041" s="128"/>
      <c r="O3041" s="128" t="str">
        <f>IFERROR(VLOOKUP(N3041,연차지정일수,2,FALSE),"")</f>
        <v/>
      </c>
      <c r="P3041" s="143"/>
      <c r="Q3041" s="2"/>
    </row>
    <row r="3042">
      <c r="A3042" s="129">
        <v>47237.0</v>
      </c>
      <c r="B3042" s="129">
        <v>47193.0</v>
      </c>
      <c r="C3042" s="128">
        <v>2029.0</v>
      </c>
      <c r="D3042" s="128">
        <v>4.0</v>
      </c>
      <c r="E3042" s="128">
        <v>4.0</v>
      </c>
      <c r="F3042" s="128">
        <v>2029.0</v>
      </c>
      <c r="G3042" s="128">
        <v>4.0</v>
      </c>
      <c r="H3042" s="128">
        <v>29.0</v>
      </c>
      <c r="I3042" s="128" t="s">
        <v>156</v>
      </c>
      <c r="J3042" s="99"/>
      <c r="K3042" s="99"/>
      <c r="L3042" s="141" t="str">
        <f>IF(J3042-K3042=0,,IFERROR(K3042-J3042-휴게시간-VLOOKUP(A3042,지정휴게시간,2,FALSE),K3042-J3042-휴게시간))</f>
        <v/>
      </c>
      <c r="M3042" s="142" t="str">
        <f>IFERROR(VLOOKUP(Text(A3042,"m월 d일"),양력휴일,2,FALSE),IFERROR(VLOOKUP(Text(B3042,"m월 d일"),음력휴일,2,FALSE),IFERROR(VLOOKUP(A3042,양력지정휴일,2,FALSE), IFERROR(VLOOKUP(B3042,음력지정휴일,2,FALSE), ""))))</f>
        <v/>
      </c>
      <c r="N3042" s="128"/>
      <c r="O3042" s="128" t="str">
        <f>IFERROR(VLOOKUP(N3042,연차지정일수,2,FALSE),"")</f>
        <v/>
      </c>
      <c r="P3042" s="143"/>
      <c r="Q3042" s="2"/>
    </row>
    <row r="3043">
      <c r="A3043" s="129">
        <v>47238.0</v>
      </c>
      <c r="B3043" s="129">
        <v>47194.0</v>
      </c>
      <c r="C3043" s="128">
        <v>2029.0</v>
      </c>
      <c r="D3043" s="128">
        <v>4.0</v>
      </c>
      <c r="E3043" s="128">
        <v>5.0</v>
      </c>
      <c r="F3043" s="128">
        <v>2029.0</v>
      </c>
      <c r="G3043" s="128">
        <v>4.0</v>
      </c>
      <c r="H3043" s="128">
        <v>30.0</v>
      </c>
      <c r="I3043" s="128" t="s">
        <v>83</v>
      </c>
      <c r="J3043" s="99"/>
      <c r="K3043" s="99"/>
      <c r="L3043" s="141" t="str">
        <f>IF(J3043-K3043=0,,IFERROR(K3043-J3043-휴게시간-VLOOKUP(A3043,지정휴게시간,2,FALSE),K3043-J3043-휴게시간))</f>
        <v/>
      </c>
      <c r="M3043" s="142" t="str">
        <f>IFERROR(VLOOKUP(Text(A3043,"m월 d일"),양력휴일,2,FALSE),IFERROR(VLOOKUP(Text(B3043,"m월 d일"),음력휴일,2,FALSE),IFERROR(VLOOKUP(A3043,양력지정휴일,2,FALSE), IFERROR(VLOOKUP(B3043,음력지정휴일,2,FALSE), ""))))</f>
        <v/>
      </c>
      <c r="N3043" s="128"/>
      <c r="O3043" s="128" t="str">
        <f>IFERROR(VLOOKUP(N3043,연차지정일수,2,FALSE),"")</f>
        <v/>
      </c>
      <c r="P3043" s="143"/>
      <c r="Q3043" s="2"/>
    </row>
    <row r="3044">
      <c r="A3044" s="129">
        <v>47239.0</v>
      </c>
      <c r="B3044" s="129">
        <v>47195.0</v>
      </c>
      <c r="C3044" s="128">
        <v>2029.0</v>
      </c>
      <c r="D3044" s="128">
        <v>4.0</v>
      </c>
      <c r="E3044" s="128">
        <v>5.0</v>
      </c>
      <c r="F3044" s="128">
        <v>2029.0</v>
      </c>
      <c r="G3044" s="128">
        <v>5.0</v>
      </c>
      <c r="H3044" s="128">
        <v>1.0</v>
      </c>
      <c r="I3044" s="128" t="s">
        <v>160</v>
      </c>
      <c r="J3044" s="99"/>
      <c r="K3044" s="99"/>
      <c r="L3044" s="141" t="str">
        <f>IF(J3044-K3044=0,,IFERROR(K3044-J3044-휴게시간-VLOOKUP(A3044,지정휴게시간,2,FALSE),K3044-J3044-휴게시간))</f>
        <v/>
      </c>
      <c r="M3044" s="142" t="str">
        <f>IFERROR(VLOOKUP(Text(A3044,"m월 d일"),양력휴일,2,FALSE),IFERROR(VLOOKUP(Text(B3044,"m월 d일"),음력휴일,2,FALSE),IFERROR(VLOOKUP(A3044,양력지정휴일,2,FALSE), IFERROR(VLOOKUP(B3044,음력지정휴일,2,FALSE), ""))))</f>
        <v>근로자의 날</v>
      </c>
      <c r="N3044" s="128"/>
      <c r="O3044" s="128" t="str">
        <f>IFERROR(VLOOKUP(N3044,연차지정일수,2,FALSE),"")</f>
        <v/>
      </c>
      <c r="P3044" s="143"/>
      <c r="Q3044" s="2"/>
    </row>
    <row r="3045">
      <c r="A3045" s="129">
        <v>47240.0</v>
      </c>
      <c r="B3045" s="129">
        <v>47196.0</v>
      </c>
      <c r="C3045" s="128">
        <v>2029.0</v>
      </c>
      <c r="D3045" s="128">
        <v>4.0</v>
      </c>
      <c r="E3045" s="128">
        <v>5.0</v>
      </c>
      <c r="F3045" s="128">
        <v>2029.0</v>
      </c>
      <c r="G3045" s="128">
        <v>5.0</v>
      </c>
      <c r="H3045" s="128">
        <v>2.0</v>
      </c>
      <c r="I3045" s="128" t="s">
        <v>161</v>
      </c>
      <c r="J3045" s="99"/>
      <c r="K3045" s="99"/>
      <c r="L3045" s="141" t="str">
        <f>IF(J3045-K3045=0,,IFERROR(K3045-J3045-휴게시간-VLOOKUP(A3045,지정휴게시간,2,FALSE),K3045-J3045-휴게시간))</f>
        <v/>
      </c>
      <c r="M3045" s="142" t="str">
        <f>IFERROR(VLOOKUP(Text(A3045,"m월 d일"),양력휴일,2,FALSE),IFERROR(VLOOKUP(Text(B3045,"m월 d일"),음력휴일,2,FALSE),IFERROR(VLOOKUP(A3045,양력지정휴일,2,FALSE), IFERROR(VLOOKUP(B3045,음력지정휴일,2,FALSE), ""))))</f>
        <v/>
      </c>
      <c r="N3045" s="128"/>
      <c r="O3045" s="128" t="str">
        <f>IFERROR(VLOOKUP(N3045,연차지정일수,2,FALSE),"")</f>
        <v/>
      </c>
      <c r="P3045" s="143"/>
      <c r="Q3045" s="2"/>
    </row>
    <row r="3046">
      <c r="A3046" s="129">
        <v>47241.0</v>
      </c>
      <c r="B3046" s="129">
        <v>47197.0</v>
      </c>
      <c r="C3046" s="128">
        <v>2029.0</v>
      </c>
      <c r="D3046" s="128">
        <v>4.0</v>
      </c>
      <c r="E3046" s="128">
        <v>5.0</v>
      </c>
      <c r="F3046" s="128">
        <v>2029.0</v>
      </c>
      <c r="G3046" s="128">
        <v>5.0</v>
      </c>
      <c r="H3046" s="128">
        <v>3.0</v>
      </c>
      <c r="I3046" s="128" t="s">
        <v>162</v>
      </c>
      <c r="J3046" s="99"/>
      <c r="K3046" s="99"/>
      <c r="L3046" s="141" t="str">
        <f>IF(J3046-K3046=0,,IFERROR(K3046-J3046-휴게시간-VLOOKUP(A3046,지정휴게시간,2,FALSE),K3046-J3046-휴게시간))</f>
        <v/>
      </c>
      <c r="M3046" s="142" t="str">
        <f>IFERROR(VLOOKUP(Text(A3046,"m월 d일"),양력휴일,2,FALSE),IFERROR(VLOOKUP(Text(B3046,"m월 d일"),음력휴일,2,FALSE),IFERROR(VLOOKUP(A3046,양력지정휴일,2,FALSE), IFERROR(VLOOKUP(B3046,음력지정휴일,2,FALSE), ""))))</f>
        <v/>
      </c>
      <c r="N3046" s="128"/>
      <c r="O3046" s="128" t="str">
        <f>IFERROR(VLOOKUP(N3046,연차지정일수,2,FALSE),"")</f>
        <v/>
      </c>
      <c r="P3046" s="143"/>
      <c r="Q3046" s="2"/>
    </row>
    <row r="3047">
      <c r="A3047" s="129">
        <v>47242.0</v>
      </c>
      <c r="B3047" s="129">
        <v>47198.0</v>
      </c>
      <c r="C3047" s="128">
        <v>2029.0</v>
      </c>
      <c r="D3047" s="128">
        <v>4.0</v>
      </c>
      <c r="E3047" s="128">
        <v>5.0</v>
      </c>
      <c r="F3047" s="128">
        <v>2029.0</v>
      </c>
      <c r="G3047" s="128">
        <v>5.0</v>
      </c>
      <c r="H3047" s="128">
        <v>4.0</v>
      </c>
      <c r="I3047" s="128" t="s">
        <v>158</v>
      </c>
      <c r="J3047" s="99"/>
      <c r="K3047" s="99"/>
      <c r="L3047" s="141" t="str">
        <f>IF(J3047-K3047=0,,IFERROR(K3047-J3047-휴게시간-VLOOKUP(A3047,지정휴게시간,2,FALSE),K3047-J3047-휴게시간))</f>
        <v/>
      </c>
      <c r="M3047" s="142" t="str">
        <f>IFERROR(VLOOKUP(Text(A3047,"m월 d일"),양력휴일,2,FALSE),IFERROR(VLOOKUP(Text(B3047,"m월 d일"),음력휴일,2,FALSE),IFERROR(VLOOKUP(A3047,양력지정휴일,2,FALSE), IFERROR(VLOOKUP(B3047,음력지정휴일,2,FALSE), ""))))</f>
        <v/>
      </c>
      <c r="N3047" s="128"/>
      <c r="O3047" s="128" t="str">
        <f>IFERROR(VLOOKUP(N3047,연차지정일수,2,FALSE),"")</f>
        <v/>
      </c>
      <c r="P3047" s="143"/>
      <c r="Q3047" s="2"/>
    </row>
    <row r="3048">
      <c r="A3048" s="129">
        <v>47243.0</v>
      </c>
      <c r="B3048" s="129">
        <v>47199.0</v>
      </c>
      <c r="C3048" s="128">
        <v>2029.0</v>
      </c>
      <c r="D3048" s="128">
        <v>4.0</v>
      </c>
      <c r="E3048" s="128">
        <v>5.0</v>
      </c>
      <c r="F3048" s="128">
        <v>2029.0</v>
      </c>
      <c r="G3048" s="128">
        <v>5.0</v>
      </c>
      <c r="H3048" s="128">
        <v>5.0</v>
      </c>
      <c r="I3048" s="128" t="s">
        <v>159</v>
      </c>
      <c r="J3048" s="99"/>
      <c r="K3048" s="99"/>
      <c r="L3048" s="141" t="str">
        <f>IF(J3048-K3048=0,,IFERROR(K3048-J3048-휴게시간-VLOOKUP(A3048,지정휴게시간,2,FALSE),K3048-J3048-휴게시간))</f>
        <v/>
      </c>
      <c r="M3048" s="142" t="str">
        <f>IFERROR(VLOOKUP(Text(A3048,"m월 d일"),양력휴일,2,FALSE),IFERROR(VLOOKUP(Text(B3048,"m월 d일"),음력휴일,2,FALSE),IFERROR(VLOOKUP(A3048,양력지정휴일,2,FALSE), IFERROR(VLOOKUP(B3048,음력지정휴일,2,FALSE), ""))))</f>
        <v>어린이날</v>
      </c>
      <c r="N3048" s="128"/>
      <c r="O3048" s="128" t="str">
        <f>IFERROR(VLOOKUP(N3048,연차지정일수,2,FALSE),"")</f>
        <v/>
      </c>
      <c r="P3048" s="143"/>
      <c r="Q3048" s="2"/>
    </row>
    <row r="3049">
      <c r="A3049" s="129">
        <v>47244.0</v>
      </c>
      <c r="B3049" s="129">
        <v>47200.0</v>
      </c>
      <c r="C3049" s="128">
        <v>2029.0</v>
      </c>
      <c r="D3049" s="128">
        <v>4.0</v>
      </c>
      <c r="E3049" s="128">
        <v>5.0</v>
      </c>
      <c r="F3049" s="128">
        <v>2029.0</v>
      </c>
      <c r="G3049" s="128">
        <v>5.0</v>
      </c>
      <c r="H3049" s="128">
        <v>6.0</v>
      </c>
      <c r="I3049" s="128" t="s">
        <v>156</v>
      </c>
      <c r="J3049" s="99"/>
      <c r="K3049" s="99"/>
      <c r="L3049" s="141" t="str">
        <f>IF(J3049-K3049=0,,IFERROR(K3049-J3049-휴게시간-VLOOKUP(A3049,지정휴게시간,2,FALSE),K3049-J3049-휴게시간))</f>
        <v/>
      </c>
      <c r="M3049" s="142" t="str">
        <f>IFERROR(VLOOKUP(Text(A3049,"m월 d일"),양력휴일,2,FALSE),IFERROR(VLOOKUP(Text(B3049,"m월 d일"),음력휴일,2,FALSE),IFERROR(VLOOKUP(A3049,양력지정휴일,2,FALSE), IFERROR(VLOOKUP(B3049,음력지정휴일,2,FALSE), ""))))</f>
        <v/>
      </c>
      <c r="N3049" s="128"/>
      <c r="O3049" s="128" t="str">
        <f>IFERROR(VLOOKUP(N3049,연차지정일수,2,FALSE),"")</f>
        <v/>
      </c>
      <c r="P3049" s="143"/>
      <c r="Q3049" s="2"/>
    </row>
    <row r="3050">
      <c r="A3050" s="129">
        <v>47245.0</v>
      </c>
      <c r="B3050" s="129">
        <v>47201.0</v>
      </c>
      <c r="C3050" s="128">
        <v>2029.0</v>
      </c>
      <c r="D3050" s="128">
        <v>5.0</v>
      </c>
      <c r="E3050" s="128">
        <v>1.0</v>
      </c>
      <c r="F3050" s="128">
        <v>2029.0</v>
      </c>
      <c r="G3050" s="128">
        <v>5.0</v>
      </c>
      <c r="H3050" s="128">
        <v>7.0</v>
      </c>
      <c r="I3050" s="128" t="s">
        <v>83</v>
      </c>
      <c r="J3050" s="99"/>
      <c r="K3050" s="99"/>
      <c r="L3050" s="141" t="str">
        <f>IF(J3050-K3050=0,,IFERROR(K3050-J3050-휴게시간-VLOOKUP(A3050,지정휴게시간,2,FALSE),K3050-J3050-휴게시간))</f>
        <v/>
      </c>
      <c r="M3050" s="142" t="str">
        <f>IFERROR(VLOOKUP(Text(A3050,"m월 d일"),양력휴일,2,FALSE),IFERROR(VLOOKUP(Text(B3050,"m월 d일"),음력휴일,2,FALSE),IFERROR(VLOOKUP(A3050,양력지정휴일,2,FALSE), IFERROR(VLOOKUP(B3050,음력지정휴일,2,FALSE), ""))))</f>
        <v/>
      </c>
      <c r="N3050" s="128"/>
      <c r="O3050" s="128" t="str">
        <f>IFERROR(VLOOKUP(N3050,연차지정일수,2,FALSE),"")</f>
        <v/>
      </c>
      <c r="P3050" s="143"/>
      <c r="Q3050" s="2"/>
    </row>
    <row r="3051">
      <c r="A3051" s="129">
        <v>47246.0</v>
      </c>
      <c r="B3051" s="129">
        <v>47202.0</v>
      </c>
      <c r="C3051" s="128">
        <v>2029.0</v>
      </c>
      <c r="D3051" s="128">
        <v>5.0</v>
      </c>
      <c r="E3051" s="128">
        <v>1.0</v>
      </c>
      <c r="F3051" s="128">
        <v>2029.0</v>
      </c>
      <c r="G3051" s="128">
        <v>5.0</v>
      </c>
      <c r="H3051" s="128">
        <v>8.0</v>
      </c>
      <c r="I3051" s="128" t="s">
        <v>160</v>
      </c>
      <c r="J3051" s="99"/>
      <c r="K3051" s="99"/>
      <c r="L3051" s="141" t="str">
        <f>IF(J3051-K3051=0,,IFERROR(K3051-J3051-휴게시간-VLOOKUP(A3051,지정휴게시간,2,FALSE),K3051-J3051-휴게시간))</f>
        <v/>
      </c>
      <c r="M3051" s="142" t="str">
        <f>IFERROR(VLOOKUP(Text(A3051,"m월 d일"),양력휴일,2,FALSE),IFERROR(VLOOKUP(Text(B3051,"m월 d일"),음력휴일,2,FALSE),IFERROR(VLOOKUP(A3051,양력지정휴일,2,FALSE), IFERROR(VLOOKUP(B3051,음력지정휴일,2,FALSE), ""))))</f>
        <v/>
      </c>
      <c r="N3051" s="128"/>
      <c r="O3051" s="128" t="str">
        <f>IFERROR(VLOOKUP(N3051,연차지정일수,2,FALSE),"")</f>
        <v/>
      </c>
      <c r="P3051" s="143"/>
      <c r="Q3051" s="2"/>
    </row>
    <row r="3052">
      <c r="A3052" s="129">
        <v>47247.0</v>
      </c>
      <c r="B3052" s="129">
        <v>47203.0</v>
      </c>
      <c r="C3052" s="128">
        <v>2029.0</v>
      </c>
      <c r="D3052" s="128">
        <v>5.0</v>
      </c>
      <c r="E3052" s="128">
        <v>1.0</v>
      </c>
      <c r="F3052" s="128">
        <v>2029.0</v>
      </c>
      <c r="G3052" s="128">
        <v>5.0</v>
      </c>
      <c r="H3052" s="128">
        <v>9.0</v>
      </c>
      <c r="I3052" s="128" t="s">
        <v>161</v>
      </c>
      <c r="J3052" s="99"/>
      <c r="K3052" s="99"/>
      <c r="L3052" s="141" t="str">
        <f>IF(J3052-K3052=0,,IFERROR(K3052-J3052-휴게시간-VLOOKUP(A3052,지정휴게시간,2,FALSE),K3052-J3052-휴게시간))</f>
        <v/>
      </c>
      <c r="M3052" s="142" t="str">
        <f>IFERROR(VLOOKUP(Text(A3052,"m월 d일"),양력휴일,2,FALSE),IFERROR(VLOOKUP(Text(B3052,"m월 d일"),음력휴일,2,FALSE),IFERROR(VLOOKUP(A3052,양력지정휴일,2,FALSE), IFERROR(VLOOKUP(B3052,음력지정휴일,2,FALSE), ""))))</f>
        <v/>
      </c>
      <c r="N3052" s="128"/>
      <c r="O3052" s="128" t="str">
        <f>IFERROR(VLOOKUP(N3052,연차지정일수,2,FALSE),"")</f>
        <v/>
      </c>
      <c r="P3052" s="143"/>
      <c r="Q3052" s="2"/>
    </row>
    <row r="3053">
      <c r="A3053" s="129">
        <v>47248.0</v>
      </c>
      <c r="B3053" s="129">
        <v>47204.0</v>
      </c>
      <c r="C3053" s="128">
        <v>2029.0</v>
      </c>
      <c r="D3053" s="128">
        <v>5.0</v>
      </c>
      <c r="E3053" s="128">
        <v>1.0</v>
      </c>
      <c r="F3053" s="128">
        <v>2029.0</v>
      </c>
      <c r="G3053" s="128">
        <v>5.0</v>
      </c>
      <c r="H3053" s="128">
        <v>10.0</v>
      </c>
      <c r="I3053" s="128" t="s">
        <v>162</v>
      </c>
      <c r="J3053" s="99"/>
      <c r="K3053" s="99"/>
      <c r="L3053" s="141" t="str">
        <f>IF(J3053-K3053=0,,IFERROR(K3053-J3053-휴게시간-VLOOKUP(A3053,지정휴게시간,2,FALSE),K3053-J3053-휴게시간))</f>
        <v/>
      </c>
      <c r="M3053" s="142" t="str">
        <f>IFERROR(VLOOKUP(Text(A3053,"m월 d일"),양력휴일,2,FALSE),IFERROR(VLOOKUP(Text(B3053,"m월 d일"),음력휴일,2,FALSE),IFERROR(VLOOKUP(A3053,양력지정휴일,2,FALSE), IFERROR(VLOOKUP(B3053,음력지정휴일,2,FALSE), ""))))</f>
        <v/>
      </c>
      <c r="N3053" s="128"/>
      <c r="O3053" s="128" t="str">
        <f>IFERROR(VLOOKUP(N3053,연차지정일수,2,FALSE),"")</f>
        <v/>
      </c>
      <c r="P3053" s="143"/>
      <c r="Q3053" s="2"/>
    </row>
    <row r="3054">
      <c r="A3054" s="129">
        <v>47249.0</v>
      </c>
      <c r="B3054" s="129">
        <v>47205.0</v>
      </c>
      <c r="C3054" s="128">
        <v>2029.0</v>
      </c>
      <c r="D3054" s="128">
        <v>5.0</v>
      </c>
      <c r="E3054" s="128">
        <v>1.0</v>
      </c>
      <c r="F3054" s="128">
        <v>2029.0</v>
      </c>
      <c r="G3054" s="128">
        <v>5.0</v>
      </c>
      <c r="H3054" s="128">
        <v>11.0</v>
      </c>
      <c r="I3054" s="128" t="s">
        <v>158</v>
      </c>
      <c r="J3054" s="99"/>
      <c r="K3054" s="99"/>
      <c r="L3054" s="141" t="str">
        <f>IF(J3054-K3054=0,,IFERROR(K3054-J3054-휴게시간-VLOOKUP(A3054,지정휴게시간,2,FALSE),K3054-J3054-휴게시간))</f>
        <v/>
      </c>
      <c r="M3054" s="142" t="str">
        <f>IFERROR(VLOOKUP(Text(A3054,"m월 d일"),양력휴일,2,FALSE),IFERROR(VLOOKUP(Text(B3054,"m월 d일"),음력휴일,2,FALSE),IFERROR(VLOOKUP(A3054,양력지정휴일,2,FALSE), IFERROR(VLOOKUP(B3054,음력지정휴일,2,FALSE), ""))))</f>
        <v/>
      </c>
      <c r="N3054" s="128"/>
      <c r="O3054" s="128" t="str">
        <f>IFERROR(VLOOKUP(N3054,연차지정일수,2,FALSE),"")</f>
        <v/>
      </c>
      <c r="P3054" s="143"/>
      <c r="Q3054" s="2"/>
    </row>
    <row r="3055">
      <c r="A3055" s="129">
        <v>47250.0</v>
      </c>
      <c r="B3055" s="129">
        <v>47206.0</v>
      </c>
      <c r="C3055" s="128">
        <v>2029.0</v>
      </c>
      <c r="D3055" s="128">
        <v>5.0</v>
      </c>
      <c r="E3055" s="128">
        <v>1.0</v>
      </c>
      <c r="F3055" s="128">
        <v>2029.0</v>
      </c>
      <c r="G3055" s="128">
        <v>5.0</v>
      </c>
      <c r="H3055" s="128">
        <v>12.0</v>
      </c>
      <c r="I3055" s="128" t="s">
        <v>159</v>
      </c>
      <c r="J3055" s="99"/>
      <c r="K3055" s="99"/>
      <c r="L3055" s="141" t="str">
        <f>IF(J3055-K3055=0,,IFERROR(K3055-J3055-휴게시간-VLOOKUP(A3055,지정휴게시간,2,FALSE),K3055-J3055-휴게시간))</f>
        <v/>
      </c>
      <c r="M3055" s="142" t="str">
        <f>IFERROR(VLOOKUP(Text(A3055,"m월 d일"),양력휴일,2,FALSE),IFERROR(VLOOKUP(Text(B3055,"m월 d일"),음력휴일,2,FALSE),IFERROR(VLOOKUP(A3055,양력지정휴일,2,FALSE), IFERROR(VLOOKUP(B3055,음력지정휴일,2,FALSE), ""))))</f>
        <v/>
      </c>
      <c r="N3055" s="128"/>
      <c r="O3055" s="128" t="str">
        <f>IFERROR(VLOOKUP(N3055,연차지정일수,2,FALSE),"")</f>
        <v/>
      </c>
      <c r="P3055" s="143"/>
      <c r="Q3055" s="2"/>
    </row>
    <row r="3056">
      <c r="A3056" s="129">
        <v>47251.0</v>
      </c>
      <c r="B3056" s="129">
        <v>47209.0</v>
      </c>
      <c r="C3056" s="128">
        <v>2029.0</v>
      </c>
      <c r="D3056" s="128">
        <v>5.0</v>
      </c>
      <c r="E3056" s="128">
        <v>1.0</v>
      </c>
      <c r="F3056" s="128">
        <v>2029.0</v>
      </c>
      <c r="G3056" s="128">
        <v>5.0</v>
      </c>
      <c r="H3056" s="128">
        <v>13.0</v>
      </c>
      <c r="I3056" s="128" t="s">
        <v>156</v>
      </c>
      <c r="J3056" s="99"/>
      <c r="K3056" s="99"/>
      <c r="L3056" s="141" t="str">
        <f>IF(J3056-K3056=0,,IFERROR(K3056-J3056-휴게시간-VLOOKUP(A3056,지정휴게시간,2,FALSE),K3056-J3056-휴게시간))</f>
        <v/>
      </c>
      <c r="M3056" s="142" t="str">
        <f>IFERROR(VLOOKUP(Text(A3056,"m월 d일"),양력휴일,2,FALSE),IFERROR(VLOOKUP(Text(B3056,"m월 d일"),음력휴일,2,FALSE),IFERROR(VLOOKUP(A3056,양력지정휴일,2,FALSE), IFERROR(VLOOKUP(B3056,음력지정휴일,2,FALSE), ""))))</f>
        <v/>
      </c>
      <c r="N3056" s="128"/>
      <c r="O3056" s="128" t="str">
        <f>IFERROR(VLOOKUP(N3056,연차지정일수,2,FALSE),"")</f>
        <v/>
      </c>
      <c r="P3056" s="143"/>
      <c r="Q3056" s="2"/>
    </row>
    <row r="3057">
      <c r="A3057" s="129">
        <v>47252.0</v>
      </c>
      <c r="B3057" s="129">
        <v>47210.0</v>
      </c>
      <c r="C3057" s="128">
        <v>2029.0</v>
      </c>
      <c r="D3057" s="128">
        <v>5.0</v>
      </c>
      <c r="E3057" s="128">
        <v>2.0</v>
      </c>
      <c r="F3057" s="128">
        <v>2029.0</v>
      </c>
      <c r="G3057" s="128">
        <v>5.0</v>
      </c>
      <c r="H3057" s="128">
        <v>14.0</v>
      </c>
      <c r="I3057" s="128" t="s">
        <v>83</v>
      </c>
      <c r="J3057" s="99"/>
      <c r="K3057" s="99"/>
      <c r="L3057" s="141" t="str">
        <f>IF(J3057-K3057=0,,IFERROR(K3057-J3057-휴게시간-VLOOKUP(A3057,지정휴게시간,2,FALSE),K3057-J3057-휴게시간))</f>
        <v/>
      </c>
      <c r="M3057" s="142" t="str">
        <f>IFERROR(VLOOKUP(Text(A3057,"m월 d일"),양력휴일,2,FALSE),IFERROR(VLOOKUP(Text(B3057,"m월 d일"),음력휴일,2,FALSE),IFERROR(VLOOKUP(A3057,양력지정휴일,2,FALSE), IFERROR(VLOOKUP(B3057,음력지정휴일,2,FALSE), ""))))</f>
        <v/>
      </c>
      <c r="N3057" s="128"/>
      <c r="O3057" s="128" t="str">
        <f>IFERROR(VLOOKUP(N3057,연차지정일수,2,FALSE),"")</f>
        <v/>
      </c>
      <c r="P3057" s="143"/>
      <c r="Q3057" s="2"/>
    </row>
    <row r="3058">
      <c r="A3058" s="129">
        <v>47253.0</v>
      </c>
      <c r="B3058" s="129">
        <v>47211.0</v>
      </c>
      <c r="C3058" s="128">
        <v>2029.0</v>
      </c>
      <c r="D3058" s="128">
        <v>5.0</v>
      </c>
      <c r="E3058" s="128">
        <v>2.0</v>
      </c>
      <c r="F3058" s="128">
        <v>2029.0</v>
      </c>
      <c r="G3058" s="128">
        <v>5.0</v>
      </c>
      <c r="H3058" s="128">
        <v>15.0</v>
      </c>
      <c r="I3058" s="128" t="s">
        <v>160</v>
      </c>
      <c r="J3058" s="99"/>
      <c r="K3058" s="99"/>
      <c r="L3058" s="141" t="str">
        <f>IF(J3058-K3058=0,,IFERROR(K3058-J3058-휴게시간-VLOOKUP(A3058,지정휴게시간,2,FALSE),K3058-J3058-휴게시간))</f>
        <v/>
      </c>
      <c r="M3058" s="142" t="str">
        <f>IFERROR(VLOOKUP(Text(A3058,"m월 d일"),양력휴일,2,FALSE),IFERROR(VLOOKUP(Text(B3058,"m월 d일"),음력휴일,2,FALSE),IFERROR(VLOOKUP(A3058,양력지정휴일,2,FALSE), IFERROR(VLOOKUP(B3058,음력지정휴일,2,FALSE), ""))))</f>
        <v/>
      </c>
      <c r="N3058" s="128"/>
      <c r="O3058" s="128" t="str">
        <f>IFERROR(VLOOKUP(N3058,연차지정일수,2,FALSE),"")</f>
        <v/>
      </c>
      <c r="P3058" s="143"/>
      <c r="Q3058" s="2"/>
    </row>
    <row r="3059">
      <c r="A3059" s="129">
        <v>47254.0</v>
      </c>
      <c r="B3059" s="129">
        <v>47212.0</v>
      </c>
      <c r="C3059" s="128">
        <v>2029.0</v>
      </c>
      <c r="D3059" s="128">
        <v>5.0</v>
      </c>
      <c r="E3059" s="128">
        <v>2.0</v>
      </c>
      <c r="F3059" s="128">
        <v>2029.0</v>
      </c>
      <c r="G3059" s="128">
        <v>5.0</v>
      </c>
      <c r="H3059" s="128">
        <v>16.0</v>
      </c>
      <c r="I3059" s="128" t="s">
        <v>161</v>
      </c>
      <c r="J3059" s="99"/>
      <c r="K3059" s="99"/>
      <c r="L3059" s="141" t="str">
        <f>IF(J3059-K3059=0,,IFERROR(K3059-J3059-휴게시간-VLOOKUP(A3059,지정휴게시간,2,FALSE),K3059-J3059-휴게시간))</f>
        <v/>
      </c>
      <c r="M3059" s="142" t="str">
        <f>IFERROR(VLOOKUP(Text(A3059,"m월 d일"),양력휴일,2,FALSE),IFERROR(VLOOKUP(Text(B3059,"m월 d일"),음력휴일,2,FALSE),IFERROR(VLOOKUP(A3059,양력지정휴일,2,FALSE), IFERROR(VLOOKUP(B3059,음력지정휴일,2,FALSE), ""))))</f>
        <v/>
      </c>
      <c r="N3059" s="128"/>
      <c r="O3059" s="128" t="str">
        <f>IFERROR(VLOOKUP(N3059,연차지정일수,2,FALSE),"")</f>
        <v/>
      </c>
      <c r="P3059" s="143"/>
      <c r="Q3059" s="2"/>
    </row>
    <row r="3060">
      <c r="A3060" s="129">
        <v>47255.0</v>
      </c>
      <c r="B3060" s="129">
        <v>47213.0</v>
      </c>
      <c r="C3060" s="128">
        <v>2029.0</v>
      </c>
      <c r="D3060" s="128">
        <v>5.0</v>
      </c>
      <c r="E3060" s="128">
        <v>2.0</v>
      </c>
      <c r="F3060" s="128">
        <v>2029.0</v>
      </c>
      <c r="G3060" s="128">
        <v>5.0</v>
      </c>
      <c r="H3060" s="128">
        <v>17.0</v>
      </c>
      <c r="I3060" s="128" t="s">
        <v>162</v>
      </c>
      <c r="J3060" s="99"/>
      <c r="K3060" s="99"/>
      <c r="L3060" s="141" t="str">
        <f>IF(J3060-K3060=0,,IFERROR(K3060-J3060-휴게시간-VLOOKUP(A3060,지정휴게시간,2,FALSE),K3060-J3060-휴게시간))</f>
        <v/>
      </c>
      <c r="M3060" s="142" t="str">
        <f>IFERROR(VLOOKUP(Text(A3060,"m월 d일"),양력휴일,2,FALSE),IFERROR(VLOOKUP(Text(B3060,"m월 d일"),음력휴일,2,FALSE),IFERROR(VLOOKUP(A3060,양력지정휴일,2,FALSE), IFERROR(VLOOKUP(B3060,음력지정휴일,2,FALSE), ""))))</f>
        <v/>
      </c>
      <c r="N3060" s="128"/>
      <c r="O3060" s="128" t="str">
        <f>IFERROR(VLOOKUP(N3060,연차지정일수,2,FALSE),"")</f>
        <v/>
      </c>
      <c r="P3060" s="143"/>
      <c r="Q3060" s="2"/>
    </row>
    <row r="3061">
      <c r="A3061" s="129">
        <v>47256.0</v>
      </c>
      <c r="B3061" s="129">
        <v>47214.0</v>
      </c>
      <c r="C3061" s="128">
        <v>2029.0</v>
      </c>
      <c r="D3061" s="128">
        <v>5.0</v>
      </c>
      <c r="E3061" s="128">
        <v>2.0</v>
      </c>
      <c r="F3061" s="128">
        <v>2029.0</v>
      </c>
      <c r="G3061" s="128">
        <v>5.0</v>
      </c>
      <c r="H3061" s="128">
        <v>18.0</v>
      </c>
      <c r="I3061" s="128" t="s">
        <v>158</v>
      </c>
      <c r="J3061" s="99"/>
      <c r="K3061" s="99"/>
      <c r="L3061" s="141" t="str">
        <f>IF(J3061-K3061=0,,IFERROR(K3061-J3061-휴게시간-VLOOKUP(A3061,지정휴게시간,2,FALSE),K3061-J3061-휴게시간))</f>
        <v/>
      </c>
      <c r="M3061" s="142" t="str">
        <f>IFERROR(VLOOKUP(Text(A3061,"m월 d일"),양력휴일,2,FALSE),IFERROR(VLOOKUP(Text(B3061,"m월 d일"),음력휴일,2,FALSE),IFERROR(VLOOKUP(A3061,양력지정휴일,2,FALSE), IFERROR(VLOOKUP(B3061,음력지정휴일,2,FALSE), ""))))</f>
        <v/>
      </c>
      <c r="N3061" s="128"/>
      <c r="O3061" s="128" t="str">
        <f>IFERROR(VLOOKUP(N3061,연차지정일수,2,FALSE),"")</f>
        <v/>
      </c>
      <c r="P3061" s="143"/>
      <c r="Q3061" s="2"/>
    </row>
    <row r="3062">
      <c r="A3062" s="129">
        <v>47257.0</v>
      </c>
      <c r="B3062" s="129">
        <v>47215.0</v>
      </c>
      <c r="C3062" s="128">
        <v>2029.0</v>
      </c>
      <c r="D3062" s="128">
        <v>5.0</v>
      </c>
      <c r="E3062" s="128">
        <v>2.0</v>
      </c>
      <c r="F3062" s="128">
        <v>2029.0</v>
      </c>
      <c r="G3062" s="128">
        <v>5.0</v>
      </c>
      <c r="H3062" s="128">
        <v>19.0</v>
      </c>
      <c r="I3062" s="128" t="s">
        <v>159</v>
      </c>
      <c r="J3062" s="99"/>
      <c r="K3062" s="99"/>
      <c r="L3062" s="141" t="str">
        <f>IF(J3062-K3062=0,,IFERROR(K3062-J3062-휴게시간-VLOOKUP(A3062,지정휴게시간,2,FALSE),K3062-J3062-휴게시간))</f>
        <v/>
      </c>
      <c r="M3062" s="142" t="str">
        <f>IFERROR(VLOOKUP(Text(A3062,"m월 d일"),양력휴일,2,FALSE),IFERROR(VLOOKUP(Text(B3062,"m월 d일"),음력휴일,2,FALSE),IFERROR(VLOOKUP(A3062,양력지정휴일,2,FALSE), IFERROR(VLOOKUP(B3062,음력지정휴일,2,FALSE), ""))))</f>
        <v/>
      </c>
      <c r="N3062" s="128"/>
      <c r="O3062" s="128" t="str">
        <f>IFERROR(VLOOKUP(N3062,연차지정일수,2,FALSE),"")</f>
        <v/>
      </c>
      <c r="P3062" s="143"/>
      <c r="Q3062" s="2"/>
    </row>
    <row r="3063">
      <c r="A3063" s="129">
        <v>47258.0</v>
      </c>
      <c r="B3063" s="129">
        <v>47216.0</v>
      </c>
      <c r="C3063" s="128">
        <v>2029.0</v>
      </c>
      <c r="D3063" s="128">
        <v>5.0</v>
      </c>
      <c r="E3063" s="128">
        <v>2.0</v>
      </c>
      <c r="F3063" s="128">
        <v>2029.0</v>
      </c>
      <c r="G3063" s="128">
        <v>5.0</v>
      </c>
      <c r="H3063" s="128">
        <v>20.0</v>
      </c>
      <c r="I3063" s="128" t="s">
        <v>156</v>
      </c>
      <c r="J3063" s="99"/>
      <c r="K3063" s="99"/>
      <c r="L3063" s="141" t="str">
        <f>IF(J3063-K3063=0,,IFERROR(K3063-J3063-휴게시간-VLOOKUP(A3063,지정휴게시간,2,FALSE),K3063-J3063-휴게시간))</f>
        <v/>
      </c>
      <c r="M3063" s="142" t="str">
        <f>IFERROR(VLOOKUP(Text(A3063,"m월 d일"),양력휴일,2,FALSE),IFERROR(VLOOKUP(Text(B3063,"m월 d일"),음력휴일,2,FALSE),IFERROR(VLOOKUP(A3063,양력지정휴일,2,FALSE), IFERROR(VLOOKUP(B3063,음력지정휴일,2,FALSE), ""))))</f>
        <v>부처님오신날</v>
      </c>
      <c r="N3063" s="128"/>
      <c r="O3063" s="128" t="str">
        <f>IFERROR(VLOOKUP(N3063,연차지정일수,2,FALSE),"")</f>
        <v/>
      </c>
      <c r="P3063" s="143"/>
      <c r="Q3063" s="2"/>
    </row>
    <row r="3064">
      <c r="A3064" s="129">
        <v>47259.0</v>
      </c>
      <c r="B3064" s="129">
        <v>47217.0</v>
      </c>
      <c r="C3064" s="128">
        <v>2029.0</v>
      </c>
      <c r="D3064" s="128">
        <v>5.0</v>
      </c>
      <c r="E3064" s="128">
        <v>3.0</v>
      </c>
      <c r="F3064" s="128">
        <v>2029.0</v>
      </c>
      <c r="G3064" s="128">
        <v>5.0</v>
      </c>
      <c r="H3064" s="128">
        <v>21.0</v>
      </c>
      <c r="I3064" s="128" t="s">
        <v>83</v>
      </c>
      <c r="J3064" s="99"/>
      <c r="K3064" s="99"/>
      <c r="L3064" s="141" t="str">
        <f>IF(J3064-K3064=0,,IFERROR(K3064-J3064-휴게시간-VLOOKUP(A3064,지정휴게시간,2,FALSE),K3064-J3064-휴게시간))</f>
        <v/>
      </c>
      <c r="M3064" s="142" t="str">
        <f>IFERROR(VLOOKUP(Text(A3064,"m월 d일"),양력휴일,2,FALSE),IFERROR(VLOOKUP(Text(B3064,"m월 d일"),음력휴일,2,FALSE),IFERROR(VLOOKUP(A3064,양력지정휴일,2,FALSE), IFERROR(VLOOKUP(B3064,음력지정휴일,2,FALSE), ""))))</f>
        <v/>
      </c>
      <c r="N3064" s="128"/>
      <c r="O3064" s="128" t="str">
        <f>IFERROR(VLOOKUP(N3064,연차지정일수,2,FALSE),"")</f>
        <v/>
      </c>
      <c r="P3064" s="143"/>
      <c r="Q3064" s="2"/>
    </row>
    <row r="3065">
      <c r="A3065" s="129">
        <v>47260.0</v>
      </c>
      <c r="B3065" s="129">
        <v>47218.0</v>
      </c>
      <c r="C3065" s="128">
        <v>2029.0</v>
      </c>
      <c r="D3065" s="128">
        <v>5.0</v>
      </c>
      <c r="E3065" s="128">
        <v>3.0</v>
      </c>
      <c r="F3065" s="128">
        <v>2029.0</v>
      </c>
      <c r="G3065" s="128">
        <v>5.0</v>
      </c>
      <c r="H3065" s="128">
        <v>22.0</v>
      </c>
      <c r="I3065" s="128" t="s">
        <v>160</v>
      </c>
      <c r="J3065" s="99"/>
      <c r="K3065" s="99"/>
      <c r="L3065" s="141" t="str">
        <f>IF(J3065-K3065=0,,IFERROR(K3065-J3065-휴게시간-VLOOKUP(A3065,지정휴게시간,2,FALSE),K3065-J3065-휴게시간))</f>
        <v/>
      </c>
      <c r="M3065" s="142" t="str">
        <f>IFERROR(VLOOKUP(Text(A3065,"m월 d일"),양력휴일,2,FALSE),IFERROR(VLOOKUP(Text(B3065,"m월 d일"),음력휴일,2,FALSE),IFERROR(VLOOKUP(A3065,양력지정휴일,2,FALSE), IFERROR(VLOOKUP(B3065,음력지정휴일,2,FALSE), ""))))</f>
        <v/>
      </c>
      <c r="N3065" s="128"/>
      <c r="O3065" s="128" t="str">
        <f>IFERROR(VLOOKUP(N3065,연차지정일수,2,FALSE),"")</f>
        <v/>
      </c>
      <c r="P3065" s="143"/>
      <c r="Q3065" s="2"/>
    </row>
    <row r="3066">
      <c r="A3066" s="129">
        <v>47261.0</v>
      </c>
      <c r="B3066" s="129">
        <v>47219.0</v>
      </c>
      <c r="C3066" s="128">
        <v>2029.0</v>
      </c>
      <c r="D3066" s="128">
        <v>5.0</v>
      </c>
      <c r="E3066" s="128">
        <v>3.0</v>
      </c>
      <c r="F3066" s="128">
        <v>2029.0</v>
      </c>
      <c r="G3066" s="128">
        <v>5.0</v>
      </c>
      <c r="H3066" s="128">
        <v>23.0</v>
      </c>
      <c r="I3066" s="128" t="s">
        <v>161</v>
      </c>
      <c r="J3066" s="99"/>
      <c r="K3066" s="99"/>
      <c r="L3066" s="141" t="str">
        <f>IF(J3066-K3066=0,,IFERROR(K3066-J3066-휴게시간-VLOOKUP(A3066,지정휴게시간,2,FALSE),K3066-J3066-휴게시간))</f>
        <v/>
      </c>
      <c r="M3066" s="142" t="str">
        <f>IFERROR(VLOOKUP(Text(A3066,"m월 d일"),양력휴일,2,FALSE),IFERROR(VLOOKUP(Text(B3066,"m월 d일"),음력휴일,2,FALSE),IFERROR(VLOOKUP(A3066,양력지정휴일,2,FALSE), IFERROR(VLOOKUP(B3066,음력지정휴일,2,FALSE), ""))))</f>
        <v/>
      </c>
      <c r="N3066" s="128"/>
      <c r="O3066" s="128" t="str">
        <f>IFERROR(VLOOKUP(N3066,연차지정일수,2,FALSE),"")</f>
        <v/>
      </c>
      <c r="P3066" s="143"/>
      <c r="Q3066" s="2"/>
    </row>
    <row r="3067">
      <c r="A3067" s="129">
        <v>47262.0</v>
      </c>
      <c r="B3067" s="129">
        <v>47220.0</v>
      </c>
      <c r="C3067" s="128">
        <v>2029.0</v>
      </c>
      <c r="D3067" s="128">
        <v>5.0</v>
      </c>
      <c r="E3067" s="128">
        <v>3.0</v>
      </c>
      <c r="F3067" s="128">
        <v>2029.0</v>
      </c>
      <c r="G3067" s="128">
        <v>5.0</v>
      </c>
      <c r="H3067" s="128">
        <v>24.0</v>
      </c>
      <c r="I3067" s="128" t="s">
        <v>162</v>
      </c>
      <c r="J3067" s="99"/>
      <c r="K3067" s="99"/>
      <c r="L3067" s="141" t="str">
        <f>IF(J3067-K3067=0,,IFERROR(K3067-J3067-휴게시간-VLOOKUP(A3067,지정휴게시간,2,FALSE),K3067-J3067-휴게시간))</f>
        <v/>
      </c>
      <c r="M3067" s="142" t="str">
        <f>IFERROR(VLOOKUP(Text(A3067,"m월 d일"),양력휴일,2,FALSE),IFERROR(VLOOKUP(Text(B3067,"m월 d일"),음력휴일,2,FALSE),IFERROR(VLOOKUP(A3067,양력지정휴일,2,FALSE), IFERROR(VLOOKUP(B3067,음력지정휴일,2,FALSE), ""))))</f>
        <v/>
      </c>
      <c r="N3067" s="128"/>
      <c r="O3067" s="128" t="str">
        <f>IFERROR(VLOOKUP(N3067,연차지정일수,2,FALSE),"")</f>
        <v/>
      </c>
      <c r="P3067" s="143"/>
      <c r="Q3067" s="2"/>
    </row>
    <row r="3068">
      <c r="A3068" s="129">
        <v>47263.0</v>
      </c>
      <c r="B3068" s="129">
        <v>47221.0</v>
      </c>
      <c r="C3068" s="128">
        <v>2029.0</v>
      </c>
      <c r="D3068" s="128">
        <v>5.0</v>
      </c>
      <c r="E3068" s="128">
        <v>3.0</v>
      </c>
      <c r="F3068" s="128">
        <v>2029.0</v>
      </c>
      <c r="G3068" s="128">
        <v>5.0</v>
      </c>
      <c r="H3068" s="128">
        <v>25.0</v>
      </c>
      <c r="I3068" s="128" t="s">
        <v>158</v>
      </c>
      <c r="J3068" s="99"/>
      <c r="K3068" s="99"/>
      <c r="L3068" s="141" t="str">
        <f>IF(J3068-K3068=0,,IFERROR(K3068-J3068-휴게시간-VLOOKUP(A3068,지정휴게시간,2,FALSE),K3068-J3068-휴게시간))</f>
        <v/>
      </c>
      <c r="M3068" s="142" t="str">
        <f>IFERROR(VLOOKUP(Text(A3068,"m월 d일"),양력휴일,2,FALSE),IFERROR(VLOOKUP(Text(B3068,"m월 d일"),음력휴일,2,FALSE),IFERROR(VLOOKUP(A3068,양력지정휴일,2,FALSE), IFERROR(VLOOKUP(B3068,음력지정휴일,2,FALSE), ""))))</f>
        <v/>
      </c>
      <c r="N3068" s="128"/>
      <c r="O3068" s="128" t="str">
        <f>IFERROR(VLOOKUP(N3068,연차지정일수,2,FALSE),"")</f>
        <v/>
      </c>
      <c r="P3068" s="143"/>
      <c r="Q3068" s="2"/>
    </row>
    <row r="3069">
      <c r="A3069" s="129">
        <v>47264.0</v>
      </c>
      <c r="B3069" s="129">
        <v>47222.0</v>
      </c>
      <c r="C3069" s="128">
        <v>2029.0</v>
      </c>
      <c r="D3069" s="128">
        <v>5.0</v>
      </c>
      <c r="E3069" s="128">
        <v>3.0</v>
      </c>
      <c r="F3069" s="128">
        <v>2029.0</v>
      </c>
      <c r="G3069" s="128">
        <v>5.0</v>
      </c>
      <c r="H3069" s="128">
        <v>26.0</v>
      </c>
      <c r="I3069" s="128" t="s">
        <v>159</v>
      </c>
      <c r="J3069" s="99"/>
      <c r="K3069" s="99"/>
      <c r="L3069" s="141" t="str">
        <f>IF(J3069-K3069=0,,IFERROR(K3069-J3069-휴게시간-VLOOKUP(A3069,지정휴게시간,2,FALSE),K3069-J3069-휴게시간))</f>
        <v/>
      </c>
      <c r="M3069" s="142" t="str">
        <f>IFERROR(VLOOKUP(Text(A3069,"m월 d일"),양력휴일,2,FALSE),IFERROR(VLOOKUP(Text(B3069,"m월 d일"),음력휴일,2,FALSE),IFERROR(VLOOKUP(A3069,양력지정휴일,2,FALSE), IFERROR(VLOOKUP(B3069,음력지정휴일,2,FALSE), ""))))</f>
        <v/>
      </c>
      <c r="N3069" s="128"/>
      <c r="O3069" s="128" t="str">
        <f>IFERROR(VLOOKUP(N3069,연차지정일수,2,FALSE),"")</f>
        <v/>
      </c>
      <c r="P3069" s="143"/>
      <c r="Q3069" s="2"/>
    </row>
    <row r="3070">
      <c r="A3070" s="129">
        <v>47265.0</v>
      </c>
      <c r="B3070" s="129">
        <v>47223.0</v>
      </c>
      <c r="C3070" s="128">
        <v>2029.0</v>
      </c>
      <c r="D3070" s="128">
        <v>5.0</v>
      </c>
      <c r="E3070" s="128">
        <v>3.0</v>
      </c>
      <c r="F3070" s="128">
        <v>2029.0</v>
      </c>
      <c r="G3070" s="128">
        <v>5.0</v>
      </c>
      <c r="H3070" s="128">
        <v>27.0</v>
      </c>
      <c r="I3070" s="128" t="s">
        <v>156</v>
      </c>
      <c r="J3070" s="99"/>
      <c r="K3070" s="99"/>
      <c r="L3070" s="141" t="str">
        <f>IF(J3070-K3070=0,,IFERROR(K3070-J3070-휴게시간-VLOOKUP(A3070,지정휴게시간,2,FALSE),K3070-J3070-휴게시간))</f>
        <v/>
      </c>
      <c r="M3070" s="142" t="str">
        <f>IFERROR(VLOOKUP(Text(A3070,"m월 d일"),양력휴일,2,FALSE),IFERROR(VLOOKUP(Text(B3070,"m월 d일"),음력휴일,2,FALSE),IFERROR(VLOOKUP(A3070,양력지정휴일,2,FALSE), IFERROR(VLOOKUP(B3070,음력지정휴일,2,FALSE), ""))))</f>
        <v/>
      </c>
      <c r="N3070" s="128"/>
      <c r="O3070" s="128" t="str">
        <f>IFERROR(VLOOKUP(N3070,연차지정일수,2,FALSE),"")</f>
        <v/>
      </c>
      <c r="P3070" s="143"/>
      <c r="Q3070" s="2"/>
    </row>
    <row r="3071">
      <c r="A3071" s="129">
        <v>47266.0</v>
      </c>
      <c r="B3071" s="129">
        <v>47224.0</v>
      </c>
      <c r="C3071" s="128">
        <v>2029.0</v>
      </c>
      <c r="D3071" s="128">
        <v>5.0</v>
      </c>
      <c r="E3071" s="128">
        <v>4.0</v>
      </c>
      <c r="F3071" s="128">
        <v>2029.0</v>
      </c>
      <c r="G3071" s="128">
        <v>5.0</v>
      </c>
      <c r="H3071" s="128">
        <v>28.0</v>
      </c>
      <c r="I3071" s="128" t="s">
        <v>83</v>
      </c>
      <c r="J3071" s="99"/>
      <c r="K3071" s="99"/>
      <c r="L3071" s="141" t="str">
        <f>IF(J3071-K3071=0,,IFERROR(K3071-J3071-휴게시간-VLOOKUP(A3071,지정휴게시간,2,FALSE),K3071-J3071-휴게시간))</f>
        <v/>
      </c>
      <c r="M3071" s="142" t="str">
        <f>IFERROR(VLOOKUP(Text(A3071,"m월 d일"),양력휴일,2,FALSE),IFERROR(VLOOKUP(Text(B3071,"m월 d일"),음력휴일,2,FALSE),IFERROR(VLOOKUP(A3071,양력지정휴일,2,FALSE), IFERROR(VLOOKUP(B3071,음력지정휴일,2,FALSE), ""))))</f>
        <v/>
      </c>
      <c r="N3071" s="128"/>
      <c r="O3071" s="128" t="str">
        <f>IFERROR(VLOOKUP(N3071,연차지정일수,2,FALSE),"")</f>
        <v/>
      </c>
      <c r="P3071" s="143"/>
      <c r="Q3071" s="2"/>
    </row>
    <row r="3072">
      <c r="A3072" s="129">
        <v>47267.0</v>
      </c>
      <c r="B3072" s="129">
        <v>47225.0</v>
      </c>
      <c r="C3072" s="128">
        <v>2029.0</v>
      </c>
      <c r="D3072" s="128">
        <v>5.0</v>
      </c>
      <c r="E3072" s="128">
        <v>4.0</v>
      </c>
      <c r="F3072" s="128">
        <v>2029.0</v>
      </c>
      <c r="G3072" s="128">
        <v>5.0</v>
      </c>
      <c r="H3072" s="128">
        <v>29.0</v>
      </c>
      <c r="I3072" s="128" t="s">
        <v>160</v>
      </c>
      <c r="J3072" s="99"/>
      <c r="K3072" s="99"/>
      <c r="L3072" s="141" t="str">
        <f>IF(J3072-K3072=0,,IFERROR(K3072-J3072-휴게시간-VLOOKUP(A3072,지정휴게시간,2,FALSE),K3072-J3072-휴게시간))</f>
        <v/>
      </c>
      <c r="M3072" s="142" t="str">
        <f>IFERROR(VLOOKUP(Text(A3072,"m월 d일"),양력휴일,2,FALSE),IFERROR(VLOOKUP(Text(B3072,"m월 d일"),음력휴일,2,FALSE),IFERROR(VLOOKUP(A3072,양력지정휴일,2,FALSE), IFERROR(VLOOKUP(B3072,음력지정휴일,2,FALSE), ""))))</f>
        <v/>
      </c>
      <c r="N3072" s="128"/>
      <c r="O3072" s="128" t="str">
        <f>IFERROR(VLOOKUP(N3072,연차지정일수,2,FALSE),"")</f>
        <v/>
      </c>
      <c r="P3072" s="143"/>
      <c r="Q3072" s="2"/>
    </row>
    <row r="3073">
      <c r="A3073" s="129">
        <v>47268.0</v>
      </c>
      <c r="B3073" s="129">
        <v>47226.0</v>
      </c>
      <c r="C3073" s="128">
        <v>2029.0</v>
      </c>
      <c r="D3073" s="128">
        <v>5.0</v>
      </c>
      <c r="E3073" s="128">
        <v>4.0</v>
      </c>
      <c r="F3073" s="128">
        <v>2029.0</v>
      </c>
      <c r="G3073" s="128">
        <v>5.0</v>
      </c>
      <c r="H3073" s="128">
        <v>30.0</v>
      </c>
      <c r="I3073" s="128" t="s">
        <v>161</v>
      </c>
      <c r="J3073" s="99"/>
      <c r="K3073" s="99"/>
      <c r="L3073" s="141" t="str">
        <f>IF(J3073-K3073=0,,IFERROR(K3073-J3073-휴게시간-VLOOKUP(A3073,지정휴게시간,2,FALSE),K3073-J3073-휴게시간))</f>
        <v/>
      </c>
      <c r="M3073" s="142" t="str">
        <f>IFERROR(VLOOKUP(Text(A3073,"m월 d일"),양력휴일,2,FALSE),IFERROR(VLOOKUP(Text(B3073,"m월 d일"),음력휴일,2,FALSE),IFERROR(VLOOKUP(A3073,양력지정휴일,2,FALSE), IFERROR(VLOOKUP(B3073,음력지정휴일,2,FALSE), ""))))</f>
        <v/>
      </c>
      <c r="N3073" s="128"/>
      <c r="O3073" s="128" t="str">
        <f>IFERROR(VLOOKUP(N3073,연차지정일수,2,FALSE),"")</f>
        <v/>
      </c>
      <c r="P3073" s="143"/>
      <c r="Q3073" s="2"/>
    </row>
    <row r="3074">
      <c r="A3074" s="129">
        <v>47269.0</v>
      </c>
      <c r="B3074" s="129">
        <v>47227.0</v>
      </c>
      <c r="C3074" s="128">
        <v>2029.0</v>
      </c>
      <c r="D3074" s="128">
        <v>5.0</v>
      </c>
      <c r="E3074" s="128">
        <v>4.0</v>
      </c>
      <c r="F3074" s="128">
        <v>2029.0</v>
      </c>
      <c r="G3074" s="128">
        <v>5.0</v>
      </c>
      <c r="H3074" s="128">
        <v>31.0</v>
      </c>
      <c r="I3074" s="128" t="s">
        <v>162</v>
      </c>
      <c r="J3074" s="99"/>
      <c r="K3074" s="99"/>
      <c r="L3074" s="141" t="str">
        <f>IF(J3074-K3074=0,,IFERROR(K3074-J3074-휴게시간-VLOOKUP(A3074,지정휴게시간,2,FALSE),K3074-J3074-휴게시간))</f>
        <v/>
      </c>
      <c r="M3074" s="142" t="str">
        <f>IFERROR(VLOOKUP(Text(A3074,"m월 d일"),양력휴일,2,FALSE),IFERROR(VLOOKUP(Text(B3074,"m월 d일"),음력휴일,2,FALSE),IFERROR(VLOOKUP(A3074,양력지정휴일,2,FALSE), IFERROR(VLOOKUP(B3074,음력지정휴일,2,FALSE), ""))))</f>
        <v/>
      </c>
      <c r="N3074" s="128"/>
      <c r="O3074" s="128" t="str">
        <f>IFERROR(VLOOKUP(N3074,연차지정일수,2,FALSE),"")</f>
        <v/>
      </c>
      <c r="P3074" s="143"/>
      <c r="Q3074" s="2"/>
    </row>
    <row r="3075">
      <c r="A3075" s="129">
        <v>47270.0</v>
      </c>
      <c r="B3075" s="129">
        <v>47228.0</v>
      </c>
      <c r="C3075" s="128">
        <v>2029.0</v>
      </c>
      <c r="D3075" s="128">
        <v>5.0</v>
      </c>
      <c r="E3075" s="128">
        <v>4.0</v>
      </c>
      <c r="F3075" s="128">
        <v>2029.0</v>
      </c>
      <c r="G3075" s="128">
        <v>6.0</v>
      </c>
      <c r="H3075" s="128">
        <v>1.0</v>
      </c>
      <c r="I3075" s="128" t="s">
        <v>158</v>
      </c>
      <c r="J3075" s="99"/>
      <c r="K3075" s="99"/>
      <c r="L3075" s="141" t="str">
        <f>IF(J3075-K3075=0,,IFERROR(K3075-J3075-휴게시간-VLOOKUP(A3075,지정휴게시간,2,FALSE),K3075-J3075-휴게시간))</f>
        <v/>
      </c>
      <c r="M3075" s="142" t="str">
        <f>IFERROR(VLOOKUP(Text(A3075,"m월 d일"),양력휴일,2,FALSE),IFERROR(VLOOKUP(Text(B3075,"m월 d일"),음력휴일,2,FALSE),IFERROR(VLOOKUP(A3075,양력지정휴일,2,FALSE), IFERROR(VLOOKUP(B3075,음력지정휴일,2,FALSE), ""))))</f>
        <v/>
      </c>
      <c r="N3075" s="128"/>
      <c r="O3075" s="128" t="str">
        <f>IFERROR(VLOOKUP(N3075,연차지정일수,2,FALSE),"")</f>
        <v/>
      </c>
      <c r="P3075" s="143"/>
      <c r="Q3075" s="2"/>
    </row>
    <row r="3076">
      <c r="A3076" s="129">
        <v>47271.0</v>
      </c>
      <c r="B3076" s="129">
        <v>47229.0</v>
      </c>
      <c r="C3076" s="128">
        <v>2029.0</v>
      </c>
      <c r="D3076" s="128">
        <v>5.0</v>
      </c>
      <c r="E3076" s="128">
        <v>4.0</v>
      </c>
      <c r="F3076" s="128">
        <v>2029.0</v>
      </c>
      <c r="G3076" s="128">
        <v>6.0</v>
      </c>
      <c r="H3076" s="128">
        <v>2.0</v>
      </c>
      <c r="I3076" s="128" t="s">
        <v>159</v>
      </c>
      <c r="J3076" s="99"/>
      <c r="K3076" s="99"/>
      <c r="L3076" s="141" t="str">
        <f>IF(J3076-K3076=0,,IFERROR(K3076-J3076-휴게시간-VLOOKUP(A3076,지정휴게시간,2,FALSE),K3076-J3076-휴게시간))</f>
        <v/>
      </c>
      <c r="M3076" s="142" t="str">
        <f>IFERROR(VLOOKUP(Text(A3076,"m월 d일"),양력휴일,2,FALSE),IFERROR(VLOOKUP(Text(B3076,"m월 d일"),음력휴일,2,FALSE),IFERROR(VLOOKUP(A3076,양력지정휴일,2,FALSE), IFERROR(VLOOKUP(B3076,음력지정휴일,2,FALSE), ""))))</f>
        <v/>
      </c>
      <c r="N3076" s="128"/>
      <c r="O3076" s="128" t="str">
        <f>IFERROR(VLOOKUP(N3076,연차지정일수,2,FALSE),"")</f>
        <v/>
      </c>
      <c r="P3076" s="143"/>
      <c r="Q3076" s="2"/>
    </row>
    <row r="3077">
      <c r="A3077" s="129">
        <v>47272.0</v>
      </c>
      <c r="B3077" s="129">
        <v>47230.0</v>
      </c>
      <c r="C3077" s="128">
        <v>2029.0</v>
      </c>
      <c r="D3077" s="128">
        <v>5.0</v>
      </c>
      <c r="E3077" s="128">
        <v>4.0</v>
      </c>
      <c r="F3077" s="128">
        <v>2029.0</v>
      </c>
      <c r="G3077" s="128">
        <v>6.0</v>
      </c>
      <c r="H3077" s="128">
        <v>3.0</v>
      </c>
      <c r="I3077" s="128" t="s">
        <v>156</v>
      </c>
      <c r="J3077" s="99"/>
      <c r="K3077" s="99"/>
      <c r="L3077" s="141" t="str">
        <f>IF(J3077-K3077=0,,IFERROR(K3077-J3077-휴게시간-VLOOKUP(A3077,지정휴게시간,2,FALSE),K3077-J3077-휴게시간))</f>
        <v/>
      </c>
      <c r="M3077" s="142" t="str">
        <f>IFERROR(VLOOKUP(Text(A3077,"m월 d일"),양력휴일,2,FALSE),IFERROR(VLOOKUP(Text(B3077,"m월 d일"),음력휴일,2,FALSE),IFERROR(VLOOKUP(A3077,양력지정휴일,2,FALSE), IFERROR(VLOOKUP(B3077,음력지정휴일,2,FALSE), ""))))</f>
        <v/>
      </c>
      <c r="N3077" s="128"/>
      <c r="O3077" s="128" t="str">
        <f>IFERROR(VLOOKUP(N3077,연차지정일수,2,FALSE),"")</f>
        <v/>
      </c>
      <c r="P3077" s="143"/>
      <c r="Q3077" s="2"/>
    </row>
    <row r="3078">
      <c r="A3078" s="129">
        <v>47273.0</v>
      </c>
      <c r="B3078" s="129">
        <v>47231.0</v>
      </c>
      <c r="C3078" s="128">
        <v>2029.0</v>
      </c>
      <c r="D3078" s="128">
        <v>6.0</v>
      </c>
      <c r="E3078" s="128">
        <v>1.0</v>
      </c>
      <c r="F3078" s="128">
        <v>2029.0</v>
      </c>
      <c r="G3078" s="128">
        <v>6.0</v>
      </c>
      <c r="H3078" s="128">
        <v>4.0</v>
      </c>
      <c r="I3078" s="128" t="s">
        <v>83</v>
      </c>
      <c r="J3078" s="99"/>
      <c r="K3078" s="99"/>
      <c r="L3078" s="141" t="str">
        <f>IF(J3078-K3078=0,,IFERROR(K3078-J3078-휴게시간-VLOOKUP(A3078,지정휴게시간,2,FALSE),K3078-J3078-휴게시간))</f>
        <v/>
      </c>
      <c r="M3078" s="142" t="str">
        <f>IFERROR(VLOOKUP(Text(A3078,"m월 d일"),양력휴일,2,FALSE),IFERROR(VLOOKUP(Text(B3078,"m월 d일"),음력휴일,2,FALSE),IFERROR(VLOOKUP(A3078,양력지정휴일,2,FALSE), IFERROR(VLOOKUP(B3078,음력지정휴일,2,FALSE), ""))))</f>
        <v/>
      </c>
      <c r="N3078" s="128"/>
      <c r="O3078" s="128" t="str">
        <f>IFERROR(VLOOKUP(N3078,연차지정일수,2,FALSE),"")</f>
        <v/>
      </c>
      <c r="P3078" s="143"/>
      <c r="Q3078" s="2"/>
    </row>
    <row r="3079">
      <c r="A3079" s="129">
        <v>47274.0</v>
      </c>
      <c r="B3079" s="129">
        <v>47232.0</v>
      </c>
      <c r="C3079" s="128">
        <v>2029.0</v>
      </c>
      <c r="D3079" s="128">
        <v>6.0</v>
      </c>
      <c r="E3079" s="128">
        <v>1.0</v>
      </c>
      <c r="F3079" s="128">
        <v>2029.0</v>
      </c>
      <c r="G3079" s="128">
        <v>6.0</v>
      </c>
      <c r="H3079" s="128">
        <v>5.0</v>
      </c>
      <c r="I3079" s="128" t="s">
        <v>160</v>
      </c>
      <c r="J3079" s="99"/>
      <c r="K3079" s="99"/>
      <c r="L3079" s="141" t="str">
        <f>IF(J3079-K3079=0,,IFERROR(K3079-J3079-휴게시간-VLOOKUP(A3079,지정휴게시간,2,FALSE),K3079-J3079-휴게시간))</f>
        <v/>
      </c>
      <c r="M3079" s="142" t="str">
        <f>IFERROR(VLOOKUP(Text(A3079,"m월 d일"),양력휴일,2,FALSE),IFERROR(VLOOKUP(Text(B3079,"m월 d일"),음력휴일,2,FALSE),IFERROR(VLOOKUP(A3079,양력지정휴일,2,FALSE), IFERROR(VLOOKUP(B3079,음력지정휴일,2,FALSE), ""))))</f>
        <v/>
      </c>
      <c r="N3079" s="128"/>
      <c r="O3079" s="128" t="str">
        <f>IFERROR(VLOOKUP(N3079,연차지정일수,2,FALSE),"")</f>
        <v/>
      </c>
      <c r="P3079" s="143"/>
      <c r="Q3079" s="2"/>
    </row>
    <row r="3080">
      <c r="A3080" s="129">
        <v>47275.0</v>
      </c>
      <c r="B3080" s="129">
        <v>47233.0</v>
      </c>
      <c r="C3080" s="128">
        <v>2029.0</v>
      </c>
      <c r="D3080" s="128">
        <v>6.0</v>
      </c>
      <c r="E3080" s="128">
        <v>1.0</v>
      </c>
      <c r="F3080" s="128">
        <v>2029.0</v>
      </c>
      <c r="G3080" s="128">
        <v>6.0</v>
      </c>
      <c r="H3080" s="128">
        <v>6.0</v>
      </c>
      <c r="I3080" s="128" t="s">
        <v>161</v>
      </c>
      <c r="J3080" s="99"/>
      <c r="K3080" s="99"/>
      <c r="L3080" s="141" t="str">
        <f>IF(J3080-K3080=0,,IFERROR(K3080-J3080-휴게시간-VLOOKUP(A3080,지정휴게시간,2,FALSE),K3080-J3080-휴게시간))</f>
        <v/>
      </c>
      <c r="M3080" s="142" t="str">
        <f>IFERROR(VLOOKUP(Text(A3080,"m월 d일"),양력휴일,2,FALSE),IFERROR(VLOOKUP(Text(B3080,"m월 d일"),음력휴일,2,FALSE),IFERROR(VLOOKUP(A3080,양력지정휴일,2,FALSE), IFERROR(VLOOKUP(B3080,음력지정휴일,2,FALSE), ""))))</f>
        <v>현충일</v>
      </c>
      <c r="N3080" s="128"/>
      <c r="O3080" s="128" t="str">
        <f>IFERROR(VLOOKUP(N3080,연차지정일수,2,FALSE),"")</f>
        <v/>
      </c>
      <c r="P3080" s="143"/>
      <c r="Q3080" s="2"/>
    </row>
    <row r="3081">
      <c r="A3081" s="129">
        <v>47276.0</v>
      </c>
      <c r="B3081" s="129">
        <v>47234.0</v>
      </c>
      <c r="C3081" s="128">
        <v>2029.0</v>
      </c>
      <c r="D3081" s="128">
        <v>6.0</v>
      </c>
      <c r="E3081" s="128">
        <v>1.0</v>
      </c>
      <c r="F3081" s="128">
        <v>2029.0</v>
      </c>
      <c r="G3081" s="128">
        <v>6.0</v>
      </c>
      <c r="H3081" s="128">
        <v>7.0</v>
      </c>
      <c r="I3081" s="128" t="s">
        <v>162</v>
      </c>
      <c r="J3081" s="99"/>
      <c r="K3081" s="99"/>
      <c r="L3081" s="141" t="str">
        <f>IF(J3081-K3081=0,,IFERROR(K3081-J3081-휴게시간-VLOOKUP(A3081,지정휴게시간,2,FALSE),K3081-J3081-휴게시간))</f>
        <v/>
      </c>
      <c r="M3081" s="142" t="str">
        <f>IFERROR(VLOOKUP(Text(A3081,"m월 d일"),양력휴일,2,FALSE),IFERROR(VLOOKUP(Text(B3081,"m월 d일"),음력휴일,2,FALSE),IFERROR(VLOOKUP(A3081,양력지정휴일,2,FALSE), IFERROR(VLOOKUP(B3081,음력지정휴일,2,FALSE), ""))))</f>
        <v/>
      </c>
      <c r="N3081" s="128"/>
      <c r="O3081" s="128" t="str">
        <f>IFERROR(VLOOKUP(N3081,연차지정일수,2,FALSE),"")</f>
        <v/>
      </c>
      <c r="P3081" s="143"/>
      <c r="Q3081" s="2"/>
    </row>
    <row r="3082">
      <c r="A3082" s="129">
        <v>47277.0</v>
      </c>
      <c r="B3082" s="129">
        <v>47235.0</v>
      </c>
      <c r="C3082" s="128">
        <v>2029.0</v>
      </c>
      <c r="D3082" s="128">
        <v>6.0</v>
      </c>
      <c r="E3082" s="128">
        <v>1.0</v>
      </c>
      <c r="F3082" s="128">
        <v>2029.0</v>
      </c>
      <c r="G3082" s="128">
        <v>6.0</v>
      </c>
      <c r="H3082" s="128">
        <v>8.0</v>
      </c>
      <c r="I3082" s="128" t="s">
        <v>158</v>
      </c>
      <c r="J3082" s="99"/>
      <c r="K3082" s="99"/>
      <c r="L3082" s="141" t="str">
        <f>IF(J3082-K3082=0,,IFERROR(K3082-J3082-휴게시간-VLOOKUP(A3082,지정휴게시간,2,FALSE),K3082-J3082-휴게시간))</f>
        <v/>
      </c>
      <c r="M3082" s="142" t="str">
        <f>IFERROR(VLOOKUP(Text(A3082,"m월 d일"),양력휴일,2,FALSE),IFERROR(VLOOKUP(Text(B3082,"m월 d일"),음력휴일,2,FALSE),IFERROR(VLOOKUP(A3082,양력지정휴일,2,FALSE), IFERROR(VLOOKUP(B3082,음력지정휴일,2,FALSE), ""))))</f>
        <v/>
      </c>
      <c r="N3082" s="128"/>
      <c r="O3082" s="128" t="str">
        <f>IFERROR(VLOOKUP(N3082,연차지정일수,2,FALSE),"")</f>
        <v/>
      </c>
      <c r="P3082" s="143"/>
      <c r="Q3082" s="2"/>
    </row>
    <row r="3083">
      <c r="A3083" s="129">
        <v>47278.0</v>
      </c>
      <c r="B3083" s="129">
        <v>47236.0</v>
      </c>
      <c r="C3083" s="128">
        <v>2029.0</v>
      </c>
      <c r="D3083" s="128">
        <v>6.0</v>
      </c>
      <c r="E3083" s="128">
        <v>1.0</v>
      </c>
      <c r="F3083" s="128">
        <v>2029.0</v>
      </c>
      <c r="G3083" s="128">
        <v>6.0</v>
      </c>
      <c r="H3083" s="128">
        <v>9.0</v>
      </c>
      <c r="I3083" s="128" t="s">
        <v>159</v>
      </c>
      <c r="J3083" s="99"/>
      <c r="K3083" s="99"/>
      <c r="L3083" s="141" t="str">
        <f>IF(J3083-K3083=0,,IFERROR(K3083-J3083-휴게시간-VLOOKUP(A3083,지정휴게시간,2,FALSE),K3083-J3083-휴게시간))</f>
        <v/>
      </c>
      <c r="M3083" s="142" t="str">
        <f>IFERROR(VLOOKUP(Text(A3083,"m월 d일"),양력휴일,2,FALSE),IFERROR(VLOOKUP(Text(B3083,"m월 d일"),음력휴일,2,FALSE),IFERROR(VLOOKUP(A3083,양력지정휴일,2,FALSE), IFERROR(VLOOKUP(B3083,음력지정휴일,2,FALSE), ""))))</f>
        <v/>
      </c>
      <c r="N3083" s="128"/>
      <c r="O3083" s="128" t="str">
        <f>IFERROR(VLOOKUP(N3083,연차지정일수,2,FALSE),"")</f>
        <v/>
      </c>
      <c r="P3083" s="143"/>
      <c r="Q3083" s="2"/>
    </row>
    <row r="3084">
      <c r="A3084" s="129">
        <v>47279.0</v>
      </c>
      <c r="B3084" s="129">
        <v>47237.0</v>
      </c>
      <c r="C3084" s="128">
        <v>2029.0</v>
      </c>
      <c r="D3084" s="128">
        <v>6.0</v>
      </c>
      <c r="E3084" s="128">
        <v>1.0</v>
      </c>
      <c r="F3084" s="128">
        <v>2029.0</v>
      </c>
      <c r="G3084" s="128">
        <v>6.0</v>
      </c>
      <c r="H3084" s="128">
        <v>10.0</v>
      </c>
      <c r="I3084" s="128" t="s">
        <v>156</v>
      </c>
      <c r="J3084" s="99"/>
      <c r="K3084" s="99"/>
      <c r="L3084" s="141" t="str">
        <f>IF(J3084-K3084=0,,IFERROR(K3084-J3084-휴게시간-VLOOKUP(A3084,지정휴게시간,2,FALSE),K3084-J3084-휴게시간))</f>
        <v/>
      </c>
      <c r="M3084" s="142" t="str">
        <f>IFERROR(VLOOKUP(Text(A3084,"m월 d일"),양력휴일,2,FALSE),IFERROR(VLOOKUP(Text(B3084,"m월 d일"),음력휴일,2,FALSE),IFERROR(VLOOKUP(A3084,양력지정휴일,2,FALSE), IFERROR(VLOOKUP(B3084,음력지정휴일,2,FALSE), ""))))</f>
        <v/>
      </c>
      <c r="N3084" s="128"/>
      <c r="O3084" s="128" t="str">
        <f>IFERROR(VLOOKUP(N3084,연차지정일수,2,FALSE),"")</f>
        <v/>
      </c>
      <c r="P3084" s="143"/>
      <c r="Q3084" s="2"/>
    </row>
    <row r="3085">
      <c r="A3085" s="129">
        <v>47280.0</v>
      </c>
      <c r="B3085" s="129">
        <v>47238.0</v>
      </c>
      <c r="C3085" s="128">
        <v>2029.0</v>
      </c>
      <c r="D3085" s="128">
        <v>6.0</v>
      </c>
      <c r="E3085" s="128">
        <v>2.0</v>
      </c>
      <c r="F3085" s="128">
        <v>2029.0</v>
      </c>
      <c r="G3085" s="128">
        <v>6.0</v>
      </c>
      <c r="H3085" s="128">
        <v>11.0</v>
      </c>
      <c r="I3085" s="128" t="s">
        <v>83</v>
      </c>
      <c r="J3085" s="99"/>
      <c r="K3085" s="99"/>
      <c r="L3085" s="141" t="str">
        <f>IF(J3085-K3085=0,,IFERROR(K3085-J3085-휴게시간-VLOOKUP(A3085,지정휴게시간,2,FALSE),K3085-J3085-휴게시간))</f>
        <v/>
      </c>
      <c r="M3085" s="142" t="str">
        <f>IFERROR(VLOOKUP(Text(A3085,"m월 d일"),양력휴일,2,FALSE),IFERROR(VLOOKUP(Text(B3085,"m월 d일"),음력휴일,2,FALSE),IFERROR(VLOOKUP(A3085,양력지정휴일,2,FALSE), IFERROR(VLOOKUP(B3085,음력지정휴일,2,FALSE), ""))))</f>
        <v/>
      </c>
      <c r="N3085" s="128"/>
      <c r="O3085" s="128" t="str">
        <f>IFERROR(VLOOKUP(N3085,연차지정일수,2,FALSE),"")</f>
        <v/>
      </c>
      <c r="P3085" s="143"/>
      <c r="Q3085" s="2"/>
    </row>
    <row r="3086">
      <c r="A3086" s="129">
        <v>47281.0</v>
      </c>
      <c r="B3086" s="129">
        <v>47239.0</v>
      </c>
      <c r="C3086" s="128">
        <v>2029.0</v>
      </c>
      <c r="D3086" s="128">
        <v>6.0</v>
      </c>
      <c r="E3086" s="128">
        <v>2.0</v>
      </c>
      <c r="F3086" s="128">
        <v>2029.0</v>
      </c>
      <c r="G3086" s="128">
        <v>6.0</v>
      </c>
      <c r="H3086" s="128">
        <v>12.0</v>
      </c>
      <c r="I3086" s="128" t="s">
        <v>160</v>
      </c>
      <c r="J3086" s="99"/>
      <c r="K3086" s="99"/>
      <c r="L3086" s="141" t="str">
        <f>IF(J3086-K3086=0,,IFERROR(K3086-J3086-휴게시간-VLOOKUP(A3086,지정휴게시간,2,FALSE),K3086-J3086-휴게시간))</f>
        <v/>
      </c>
      <c r="M3086" s="142" t="str">
        <f>IFERROR(VLOOKUP(Text(A3086,"m월 d일"),양력휴일,2,FALSE),IFERROR(VLOOKUP(Text(B3086,"m월 d일"),음력휴일,2,FALSE),IFERROR(VLOOKUP(A3086,양력지정휴일,2,FALSE), IFERROR(VLOOKUP(B3086,음력지정휴일,2,FALSE), ""))))</f>
        <v/>
      </c>
      <c r="N3086" s="128"/>
      <c r="O3086" s="128" t="str">
        <f>IFERROR(VLOOKUP(N3086,연차지정일수,2,FALSE),"")</f>
        <v/>
      </c>
      <c r="P3086" s="143"/>
      <c r="Q3086" s="2"/>
    </row>
    <row r="3087">
      <c r="A3087" s="129">
        <v>47282.0</v>
      </c>
      <c r="B3087" s="129">
        <v>47240.0</v>
      </c>
      <c r="C3087" s="128">
        <v>2029.0</v>
      </c>
      <c r="D3087" s="128">
        <v>6.0</v>
      </c>
      <c r="E3087" s="128">
        <v>2.0</v>
      </c>
      <c r="F3087" s="128">
        <v>2029.0</v>
      </c>
      <c r="G3087" s="128">
        <v>6.0</v>
      </c>
      <c r="H3087" s="128">
        <v>13.0</v>
      </c>
      <c r="I3087" s="128" t="s">
        <v>161</v>
      </c>
      <c r="J3087" s="99"/>
      <c r="K3087" s="99"/>
      <c r="L3087" s="141" t="str">
        <f>IF(J3087-K3087=0,,IFERROR(K3087-J3087-휴게시간-VLOOKUP(A3087,지정휴게시간,2,FALSE),K3087-J3087-휴게시간))</f>
        <v/>
      </c>
      <c r="M3087" s="142" t="str">
        <f>IFERROR(VLOOKUP(Text(A3087,"m월 d일"),양력휴일,2,FALSE),IFERROR(VLOOKUP(Text(B3087,"m월 d일"),음력휴일,2,FALSE),IFERROR(VLOOKUP(A3087,양력지정휴일,2,FALSE), IFERROR(VLOOKUP(B3087,음력지정휴일,2,FALSE), ""))))</f>
        <v/>
      </c>
      <c r="N3087" s="128"/>
      <c r="O3087" s="128" t="str">
        <f>IFERROR(VLOOKUP(N3087,연차지정일수,2,FALSE),"")</f>
        <v/>
      </c>
      <c r="P3087" s="143"/>
      <c r="Q3087" s="2"/>
    </row>
    <row r="3088">
      <c r="A3088" s="129">
        <v>47283.0</v>
      </c>
      <c r="B3088" s="129">
        <v>47241.0</v>
      </c>
      <c r="C3088" s="128">
        <v>2029.0</v>
      </c>
      <c r="D3088" s="128">
        <v>6.0</v>
      </c>
      <c r="E3088" s="128">
        <v>2.0</v>
      </c>
      <c r="F3088" s="128">
        <v>2029.0</v>
      </c>
      <c r="G3088" s="128">
        <v>6.0</v>
      </c>
      <c r="H3088" s="128">
        <v>14.0</v>
      </c>
      <c r="I3088" s="128" t="s">
        <v>162</v>
      </c>
      <c r="J3088" s="99"/>
      <c r="K3088" s="99"/>
      <c r="L3088" s="141" t="str">
        <f>IF(J3088-K3088=0,,IFERROR(K3088-J3088-휴게시간-VLOOKUP(A3088,지정휴게시간,2,FALSE),K3088-J3088-휴게시간))</f>
        <v/>
      </c>
      <c r="M3088" s="142" t="str">
        <f>IFERROR(VLOOKUP(Text(A3088,"m월 d일"),양력휴일,2,FALSE),IFERROR(VLOOKUP(Text(B3088,"m월 d일"),음력휴일,2,FALSE),IFERROR(VLOOKUP(A3088,양력지정휴일,2,FALSE), IFERROR(VLOOKUP(B3088,음력지정휴일,2,FALSE), ""))))</f>
        <v/>
      </c>
      <c r="N3088" s="128"/>
      <c r="O3088" s="128" t="str">
        <f>IFERROR(VLOOKUP(N3088,연차지정일수,2,FALSE),"")</f>
        <v/>
      </c>
      <c r="P3088" s="143"/>
      <c r="Q3088" s="2"/>
    </row>
    <row r="3089">
      <c r="A3089" s="129">
        <v>47284.0</v>
      </c>
      <c r="B3089" s="129">
        <v>47242.0</v>
      </c>
      <c r="C3089" s="128">
        <v>2029.0</v>
      </c>
      <c r="D3089" s="128">
        <v>6.0</v>
      </c>
      <c r="E3089" s="128">
        <v>2.0</v>
      </c>
      <c r="F3089" s="128">
        <v>2029.0</v>
      </c>
      <c r="G3089" s="128">
        <v>6.0</v>
      </c>
      <c r="H3089" s="128">
        <v>15.0</v>
      </c>
      <c r="I3089" s="128" t="s">
        <v>158</v>
      </c>
      <c r="J3089" s="99"/>
      <c r="K3089" s="99"/>
      <c r="L3089" s="141" t="str">
        <f>IF(J3089-K3089=0,,IFERROR(K3089-J3089-휴게시간-VLOOKUP(A3089,지정휴게시간,2,FALSE),K3089-J3089-휴게시간))</f>
        <v/>
      </c>
      <c r="M3089" s="142" t="str">
        <f>IFERROR(VLOOKUP(Text(A3089,"m월 d일"),양력휴일,2,FALSE),IFERROR(VLOOKUP(Text(B3089,"m월 d일"),음력휴일,2,FALSE),IFERROR(VLOOKUP(A3089,양력지정휴일,2,FALSE), IFERROR(VLOOKUP(B3089,음력지정휴일,2,FALSE), ""))))</f>
        <v/>
      </c>
      <c r="N3089" s="128"/>
      <c r="O3089" s="128" t="str">
        <f>IFERROR(VLOOKUP(N3089,연차지정일수,2,FALSE),"")</f>
        <v/>
      </c>
      <c r="P3089" s="143"/>
      <c r="Q3089" s="2"/>
    </row>
    <row r="3090">
      <c r="A3090" s="129">
        <v>47285.0</v>
      </c>
      <c r="B3090" s="129">
        <v>47243.0</v>
      </c>
      <c r="C3090" s="128">
        <v>2029.0</v>
      </c>
      <c r="D3090" s="128">
        <v>6.0</v>
      </c>
      <c r="E3090" s="128">
        <v>2.0</v>
      </c>
      <c r="F3090" s="128">
        <v>2029.0</v>
      </c>
      <c r="G3090" s="128">
        <v>6.0</v>
      </c>
      <c r="H3090" s="128">
        <v>16.0</v>
      </c>
      <c r="I3090" s="128" t="s">
        <v>159</v>
      </c>
      <c r="J3090" s="99"/>
      <c r="K3090" s="99"/>
      <c r="L3090" s="141" t="str">
        <f>IF(J3090-K3090=0,,IFERROR(K3090-J3090-휴게시간-VLOOKUP(A3090,지정휴게시간,2,FALSE),K3090-J3090-휴게시간))</f>
        <v/>
      </c>
      <c r="M3090" s="142" t="str">
        <f>IFERROR(VLOOKUP(Text(A3090,"m월 d일"),양력휴일,2,FALSE),IFERROR(VLOOKUP(Text(B3090,"m월 d일"),음력휴일,2,FALSE),IFERROR(VLOOKUP(A3090,양력지정휴일,2,FALSE), IFERROR(VLOOKUP(B3090,음력지정휴일,2,FALSE), ""))))</f>
        <v/>
      </c>
      <c r="N3090" s="128"/>
      <c r="O3090" s="128" t="str">
        <f>IFERROR(VLOOKUP(N3090,연차지정일수,2,FALSE),"")</f>
        <v/>
      </c>
      <c r="P3090" s="143"/>
      <c r="Q3090" s="2"/>
    </row>
    <row r="3091">
      <c r="A3091" s="129">
        <v>47286.0</v>
      </c>
      <c r="B3091" s="129">
        <v>47244.0</v>
      </c>
      <c r="C3091" s="128">
        <v>2029.0</v>
      </c>
      <c r="D3091" s="128">
        <v>6.0</v>
      </c>
      <c r="E3091" s="128">
        <v>2.0</v>
      </c>
      <c r="F3091" s="128">
        <v>2029.0</v>
      </c>
      <c r="G3091" s="128">
        <v>6.0</v>
      </c>
      <c r="H3091" s="128">
        <v>17.0</v>
      </c>
      <c r="I3091" s="128" t="s">
        <v>156</v>
      </c>
      <c r="J3091" s="99"/>
      <c r="K3091" s="99"/>
      <c r="L3091" s="141" t="str">
        <f>IF(J3091-K3091=0,,IFERROR(K3091-J3091-휴게시간-VLOOKUP(A3091,지정휴게시간,2,FALSE),K3091-J3091-휴게시간))</f>
        <v/>
      </c>
      <c r="M3091" s="142" t="str">
        <f>IFERROR(VLOOKUP(Text(A3091,"m월 d일"),양력휴일,2,FALSE),IFERROR(VLOOKUP(Text(B3091,"m월 d일"),음력휴일,2,FALSE),IFERROR(VLOOKUP(A3091,양력지정휴일,2,FALSE), IFERROR(VLOOKUP(B3091,음력지정휴일,2,FALSE), ""))))</f>
        <v/>
      </c>
      <c r="N3091" s="128"/>
      <c r="O3091" s="128" t="str">
        <f>IFERROR(VLOOKUP(N3091,연차지정일수,2,FALSE),"")</f>
        <v/>
      </c>
      <c r="P3091" s="143"/>
      <c r="Q3091" s="2"/>
    </row>
    <row r="3092">
      <c r="A3092" s="129">
        <v>47287.0</v>
      </c>
      <c r="B3092" s="129">
        <v>47245.0</v>
      </c>
      <c r="C3092" s="128">
        <v>2029.0</v>
      </c>
      <c r="D3092" s="128">
        <v>6.0</v>
      </c>
      <c r="E3092" s="128">
        <v>3.0</v>
      </c>
      <c r="F3092" s="128">
        <v>2029.0</v>
      </c>
      <c r="G3092" s="128">
        <v>6.0</v>
      </c>
      <c r="H3092" s="128">
        <v>18.0</v>
      </c>
      <c r="I3092" s="128" t="s">
        <v>83</v>
      </c>
      <c r="J3092" s="99"/>
      <c r="K3092" s="99"/>
      <c r="L3092" s="141" t="str">
        <f>IF(J3092-K3092=0,,IFERROR(K3092-J3092-휴게시간-VLOOKUP(A3092,지정휴게시간,2,FALSE),K3092-J3092-휴게시간))</f>
        <v/>
      </c>
      <c r="M3092" s="142" t="str">
        <f>IFERROR(VLOOKUP(Text(A3092,"m월 d일"),양력휴일,2,FALSE),IFERROR(VLOOKUP(Text(B3092,"m월 d일"),음력휴일,2,FALSE),IFERROR(VLOOKUP(A3092,양력지정휴일,2,FALSE), IFERROR(VLOOKUP(B3092,음력지정휴일,2,FALSE), ""))))</f>
        <v/>
      </c>
      <c r="N3092" s="128"/>
      <c r="O3092" s="128" t="str">
        <f>IFERROR(VLOOKUP(N3092,연차지정일수,2,FALSE),"")</f>
        <v/>
      </c>
      <c r="P3092" s="143"/>
      <c r="Q3092" s="2"/>
    </row>
    <row r="3093">
      <c r="A3093" s="129">
        <v>47288.0</v>
      </c>
      <c r="B3093" s="129">
        <v>47246.0</v>
      </c>
      <c r="C3093" s="128">
        <v>2029.0</v>
      </c>
      <c r="D3093" s="128">
        <v>6.0</v>
      </c>
      <c r="E3093" s="128">
        <v>3.0</v>
      </c>
      <c r="F3093" s="128">
        <v>2029.0</v>
      </c>
      <c r="G3093" s="128">
        <v>6.0</v>
      </c>
      <c r="H3093" s="128">
        <v>19.0</v>
      </c>
      <c r="I3093" s="128" t="s">
        <v>160</v>
      </c>
      <c r="J3093" s="99"/>
      <c r="K3093" s="99"/>
      <c r="L3093" s="141" t="str">
        <f>IF(J3093-K3093=0,,IFERROR(K3093-J3093-휴게시간-VLOOKUP(A3093,지정휴게시간,2,FALSE),K3093-J3093-휴게시간))</f>
        <v/>
      </c>
      <c r="M3093" s="142" t="str">
        <f>IFERROR(VLOOKUP(Text(A3093,"m월 d일"),양력휴일,2,FALSE),IFERROR(VLOOKUP(Text(B3093,"m월 d일"),음력휴일,2,FALSE),IFERROR(VLOOKUP(A3093,양력지정휴일,2,FALSE), IFERROR(VLOOKUP(B3093,음력지정휴일,2,FALSE), ""))))</f>
        <v/>
      </c>
      <c r="N3093" s="128"/>
      <c r="O3093" s="128" t="str">
        <f>IFERROR(VLOOKUP(N3093,연차지정일수,2,FALSE),"")</f>
        <v/>
      </c>
      <c r="P3093" s="143"/>
      <c r="Q3093" s="2"/>
    </row>
    <row r="3094">
      <c r="A3094" s="129">
        <v>47289.0</v>
      </c>
      <c r="B3094" s="129">
        <v>47247.0</v>
      </c>
      <c r="C3094" s="128">
        <v>2029.0</v>
      </c>
      <c r="D3094" s="128">
        <v>6.0</v>
      </c>
      <c r="E3094" s="128">
        <v>3.0</v>
      </c>
      <c r="F3094" s="128">
        <v>2029.0</v>
      </c>
      <c r="G3094" s="128">
        <v>6.0</v>
      </c>
      <c r="H3094" s="128">
        <v>20.0</v>
      </c>
      <c r="I3094" s="128" t="s">
        <v>161</v>
      </c>
      <c r="J3094" s="99"/>
      <c r="K3094" s="99"/>
      <c r="L3094" s="141" t="str">
        <f>IF(J3094-K3094=0,,IFERROR(K3094-J3094-휴게시간-VLOOKUP(A3094,지정휴게시간,2,FALSE),K3094-J3094-휴게시간))</f>
        <v/>
      </c>
      <c r="M3094" s="142" t="str">
        <f>IFERROR(VLOOKUP(Text(A3094,"m월 d일"),양력휴일,2,FALSE),IFERROR(VLOOKUP(Text(B3094,"m월 d일"),음력휴일,2,FALSE),IFERROR(VLOOKUP(A3094,양력지정휴일,2,FALSE), IFERROR(VLOOKUP(B3094,음력지정휴일,2,FALSE), ""))))</f>
        <v/>
      </c>
      <c r="N3094" s="128"/>
      <c r="O3094" s="128" t="str">
        <f>IFERROR(VLOOKUP(N3094,연차지정일수,2,FALSE),"")</f>
        <v/>
      </c>
      <c r="P3094" s="143"/>
      <c r="Q3094" s="2"/>
    </row>
    <row r="3095">
      <c r="A3095" s="129">
        <v>47290.0</v>
      </c>
      <c r="B3095" s="129">
        <v>47248.0</v>
      </c>
      <c r="C3095" s="128">
        <v>2029.0</v>
      </c>
      <c r="D3095" s="128">
        <v>6.0</v>
      </c>
      <c r="E3095" s="128">
        <v>3.0</v>
      </c>
      <c r="F3095" s="128">
        <v>2029.0</v>
      </c>
      <c r="G3095" s="128">
        <v>6.0</v>
      </c>
      <c r="H3095" s="128">
        <v>21.0</v>
      </c>
      <c r="I3095" s="128" t="s">
        <v>162</v>
      </c>
      <c r="J3095" s="99"/>
      <c r="K3095" s="99"/>
      <c r="L3095" s="141" t="str">
        <f>IF(J3095-K3095=0,,IFERROR(K3095-J3095-휴게시간-VLOOKUP(A3095,지정휴게시간,2,FALSE),K3095-J3095-휴게시간))</f>
        <v/>
      </c>
      <c r="M3095" s="142" t="str">
        <f>IFERROR(VLOOKUP(Text(A3095,"m월 d일"),양력휴일,2,FALSE),IFERROR(VLOOKUP(Text(B3095,"m월 d일"),음력휴일,2,FALSE),IFERROR(VLOOKUP(A3095,양력지정휴일,2,FALSE), IFERROR(VLOOKUP(B3095,음력지정휴일,2,FALSE), ""))))</f>
        <v/>
      </c>
      <c r="N3095" s="128"/>
      <c r="O3095" s="128" t="str">
        <f>IFERROR(VLOOKUP(N3095,연차지정일수,2,FALSE),"")</f>
        <v/>
      </c>
      <c r="P3095" s="143"/>
      <c r="Q3095" s="2"/>
    </row>
    <row r="3096">
      <c r="A3096" s="129">
        <v>47291.0</v>
      </c>
      <c r="B3096" s="129">
        <v>47249.0</v>
      </c>
      <c r="C3096" s="128">
        <v>2029.0</v>
      </c>
      <c r="D3096" s="128">
        <v>6.0</v>
      </c>
      <c r="E3096" s="128">
        <v>3.0</v>
      </c>
      <c r="F3096" s="128">
        <v>2029.0</v>
      </c>
      <c r="G3096" s="128">
        <v>6.0</v>
      </c>
      <c r="H3096" s="128">
        <v>22.0</v>
      </c>
      <c r="I3096" s="128" t="s">
        <v>158</v>
      </c>
      <c r="J3096" s="99"/>
      <c r="K3096" s="99"/>
      <c r="L3096" s="141" t="str">
        <f>IF(J3096-K3096=0,,IFERROR(K3096-J3096-휴게시간-VLOOKUP(A3096,지정휴게시간,2,FALSE),K3096-J3096-휴게시간))</f>
        <v/>
      </c>
      <c r="M3096" s="142" t="str">
        <f>IFERROR(VLOOKUP(Text(A3096,"m월 d일"),양력휴일,2,FALSE),IFERROR(VLOOKUP(Text(B3096,"m월 d일"),음력휴일,2,FALSE),IFERROR(VLOOKUP(A3096,양력지정휴일,2,FALSE), IFERROR(VLOOKUP(B3096,음력지정휴일,2,FALSE), ""))))</f>
        <v/>
      </c>
      <c r="N3096" s="128"/>
      <c r="O3096" s="128" t="str">
        <f>IFERROR(VLOOKUP(N3096,연차지정일수,2,FALSE),"")</f>
        <v/>
      </c>
      <c r="P3096" s="143"/>
      <c r="Q3096" s="2"/>
    </row>
    <row r="3097">
      <c r="A3097" s="129">
        <v>47292.0</v>
      </c>
      <c r="B3097" s="129">
        <v>47250.0</v>
      </c>
      <c r="C3097" s="128">
        <v>2029.0</v>
      </c>
      <c r="D3097" s="128">
        <v>6.0</v>
      </c>
      <c r="E3097" s="128">
        <v>3.0</v>
      </c>
      <c r="F3097" s="128">
        <v>2029.0</v>
      </c>
      <c r="G3097" s="128">
        <v>6.0</v>
      </c>
      <c r="H3097" s="128">
        <v>23.0</v>
      </c>
      <c r="I3097" s="128" t="s">
        <v>159</v>
      </c>
      <c r="J3097" s="99"/>
      <c r="K3097" s="99"/>
      <c r="L3097" s="141" t="str">
        <f>IF(J3097-K3097=0,,IFERROR(K3097-J3097-휴게시간-VLOOKUP(A3097,지정휴게시간,2,FALSE),K3097-J3097-휴게시간))</f>
        <v/>
      </c>
      <c r="M3097" s="142" t="str">
        <f>IFERROR(VLOOKUP(Text(A3097,"m월 d일"),양력휴일,2,FALSE),IFERROR(VLOOKUP(Text(B3097,"m월 d일"),음력휴일,2,FALSE),IFERROR(VLOOKUP(A3097,양력지정휴일,2,FALSE), IFERROR(VLOOKUP(B3097,음력지정휴일,2,FALSE), ""))))</f>
        <v/>
      </c>
      <c r="N3097" s="128"/>
      <c r="O3097" s="128" t="str">
        <f>IFERROR(VLOOKUP(N3097,연차지정일수,2,FALSE),"")</f>
        <v/>
      </c>
      <c r="P3097" s="143"/>
      <c r="Q3097" s="2"/>
    </row>
    <row r="3098">
      <c r="A3098" s="129">
        <v>47293.0</v>
      </c>
      <c r="B3098" s="129">
        <v>47251.0</v>
      </c>
      <c r="C3098" s="128">
        <v>2029.0</v>
      </c>
      <c r="D3098" s="128">
        <v>6.0</v>
      </c>
      <c r="E3098" s="128">
        <v>3.0</v>
      </c>
      <c r="F3098" s="128">
        <v>2029.0</v>
      </c>
      <c r="G3098" s="128">
        <v>6.0</v>
      </c>
      <c r="H3098" s="128">
        <v>24.0</v>
      </c>
      <c r="I3098" s="128" t="s">
        <v>156</v>
      </c>
      <c r="J3098" s="99"/>
      <c r="K3098" s="99"/>
      <c r="L3098" s="141" t="str">
        <f>IF(J3098-K3098=0,,IFERROR(K3098-J3098-휴게시간-VLOOKUP(A3098,지정휴게시간,2,FALSE),K3098-J3098-휴게시간))</f>
        <v/>
      </c>
      <c r="M3098" s="142" t="str">
        <f>IFERROR(VLOOKUP(Text(A3098,"m월 d일"),양력휴일,2,FALSE),IFERROR(VLOOKUP(Text(B3098,"m월 d일"),음력휴일,2,FALSE),IFERROR(VLOOKUP(A3098,양력지정휴일,2,FALSE), IFERROR(VLOOKUP(B3098,음력지정휴일,2,FALSE), ""))))</f>
        <v/>
      </c>
      <c r="N3098" s="128"/>
      <c r="O3098" s="128" t="str">
        <f>IFERROR(VLOOKUP(N3098,연차지정일수,2,FALSE),"")</f>
        <v/>
      </c>
      <c r="P3098" s="143"/>
      <c r="Q3098" s="2"/>
    </row>
    <row r="3099">
      <c r="A3099" s="129">
        <v>47294.0</v>
      </c>
      <c r="B3099" s="129">
        <v>47252.0</v>
      </c>
      <c r="C3099" s="128">
        <v>2029.0</v>
      </c>
      <c r="D3099" s="128">
        <v>6.0</v>
      </c>
      <c r="E3099" s="128">
        <v>4.0</v>
      </c>
      <c r="F3099" s="128">
        <v>2029.0</v>
      </c>
      <c r="G3099" s="128">
        <v>6.0</v>
      </c>
      <c r="H3099" s="128">
        <v>25.0</v>
      </c>
      <c r="I3099" s="128" t="s">
        <v>83</v>
      </c>
      <c r="J3099" s="99"/>
      <c r="K3099" s="99"/>
      <c r="L3099" s="141" t="str">
        <f>IF(J3099-K3099=0,,IFERROR(K3099-J3099-휴게시간-VLOOKUP(A3099,지정휴게시간,2,FALSE),K3099-J3099-휴게시간))</f>
        <v/>
      </c>
      <c r="M3099" s="142" t="str">
        <f>IFERROR(VLOOKUP(Text(A3099,"m월 d일"),양력휴일,2,FALSE),IFERROR(VLOOKUP(Text(B3099,"m월 d일"),음력휴일,2,FALSE),IFERROR(VLOOKUP(A3099,양력지정휴일,2,FALSE), IFERROR(VLOOKUP(B3099,음력지정휴일,2,FALSE), ""))))</f>
        <v/>
      </c>
      <c r="N3099" s="128"/>
      <c r="O3099" s="128" t="str">
        <f>IFERROR(VLOOKUP(N3099,연차지정일수,2,FALSE),"")</f>
        <v/>
      </c>
      <c r="P3099" s="143"/>
      <c r="Q3099" s="2"/>
    </row>
    <row r="3100">
      <c r="A3100" s="129">
        <v>47295.0</v>
      </c>
      <c r="B3100" s="129">
        <v>47253.0</v>
      </c>
      <c r="C3100" s="128">
        <v>2029.0</v>
      </c>
      <c r="D3100" s="128">
        <v>6.0</v>
      </c>
      <c r="E3100" s="128">
        <v>4.0</v>
      </c>
      <c r="F3100" s="128">
        <v>2029.0</v>
      </c>
      <c r="G3100" s="128">
        <v>6.0</v>
      </c>
      <c r="H3100" s="128">
        <v>26.0</v>
      </c>
      <c r="I3100" s="128" t="s">
        <v>160</v>
      </c>
      <c r="J3100" s="99"/>
      <c r="K3100" s="99"/>
      <c r="L3100" s="141" t="str">
        <f>IF(J3100-K3100=0,,IFERROR(K3100-J3100-휴게시간-VLOOKUP(A3100,지정휴게시간,2,FALSE),K3100-J3100-휴게시간))</f>
        <v/>
      </c>
      <c r="M3100" s="142" t="str">
        <f>IFERROR(VLOOKUP(Text(A3100,"m월 d일"),양력휴일,2,FALSE),IFERROR(VLOOKUP(Text(B3100,"m월 d일"),음력휴일,2,FALSE),IFERROR(VLOOKUP(A3100,양력지정휴일,2,FALSE), IFERROR(VLOOKUP(B3100,음력지정휴일,2,FALSE), ""))))</f>
        <v/>
      </c>
      <c r="N3100" s="128"/>
      <c r="O3100" s="128" t="str">
        <f>IFERROR(VLOOKUP(N3100,연차지정일수,2,FALSE),"")</f>
        <v/>
      </c>
      <c r="P3100" s="143"/>
      <c r="Q3100" s="2"/>
    </row>
    <row r="3101">
      <c r="A3101" s="129">
        <v>47296.0</v>
      </c>
      <c r="B3101" s="129">
        <v>47254.0</v>
      </c>
      <c r="C3101" s="128">
        <v>2029.0</v>
      </c>
      <c r="D3101" s="128">
        <v>6.0</v>
      </c>
      <c r="E3101" s="128">
        <v>4.0</v>
      </c>
      <c r="F3101" s="128">
        <v>2029.0</v>
      </c>
      <c r="G3101" s="128">
        <v>6.0</v>
      </c>
      <c r="H3101" s="128">
        <v>27.0</v>
      </c>
      <c r="I3101" s="128" t="s">
        <v>161</v>
      </c>
      <c r="J3101" s="99"/>
      <c r="K3101" s="99"/>
      <c r="L3101" s="141" t="str">
        <f>IF(J3101-K3101=0,,IFERROR(K3101-J3101-휴게시간-VLOOKUP(A3101,지정휴게시간,2,FALSE),K3101-J3101-휴게시간))</f>
        <v/>
      </c>
      <c r="M3101" s="142" t="str">
        <f>IFERROR(VLOOKUP(Text(A3101,"m월 d일"),양력휴일,2,FALSE),IFERROR(VLOOKUP(Text(B3101,"m월 d일"),음력휴일,2,FALSE),IFERROR(VLOOKUP(A3101,양력지정휴일,2,FALSE), IFERROR(VLOOKUP(B3101,음력지정휴일,2,FALSE), ""))))</f>
        <v/>
      </c>
      <c r="N3101" s="128"/>
      <c r="O3101" s="128" t="str">
        <f>IFERROR(VLOOKUP(N3101,연차지정일수,2,FALSE),"")</f>
        <v/>
      </c>
      <c r="P3101" s="143"/>
      <c r="Q3101" s="2"/>
    </row>
    <row r="3102">
      <c r="A3102" s="129">
        <v>47297.0</v>
      </c>
      <c r="B3102" s="129">
        <v>47255.0</v>
      </c>
      <c r="C3102" s="128">
        <v>2029.0</v>
      </c>
      <c r="D3102" s="128">
        <v>6.0</v>
      </c>
      <c r="E3102" s="128">
        <v>4.0</v>
      </c>
      <c r="F3102" s="128">
        <v>2029.0</v>
      </c>
      <c r="G3102" s="128">
        <v>6.0</v>
      </c>
      <c r="H3102" s="128">
        <v>28.0</v>
      </c>
      <c r="I3102" s="128" t="s">
        <v>162</v>
      </c>
      <c r="J3102" s="99"/>
      <c r="K3102" s="99"/>
      <c r="L3102" s="141" t="str">
        <f>IF(J3102-K3102=0,,IFERROR(K3102-J3102-휴게시간-VLOOKUP(A3102,지정휴게시간,2,FALSE),K3102-J3102-휴게시간))</f>
        <v/>
      </c>
      <c r="M3102" s="142" t="str">
        <f>IFERROR(VLOOKUP(Text(A3102,"m월 d일"),양력휴일,2,FALSE),IFERROR(VLOOKUP(Text(B3102,"m월 d일"),음력휴일,2,FALSE),IFERROR(VLOOKUP(A3102,양력지정휴일,2,FALSE), IFERROR(VLOOKUP(B3102,음력지정휴일,2,FALSE), ""))))</f>
        <v/>
      </c>
      <c r="N3102" s="128"/>
      <c r="O3102" s="128" t="str">
        <f>IFERROR(VLOOKUP(N3102,연차지정일수,2,FALSE),"")</f>
        <v/>
      </c>
      <c r="P3102" s="143"/>
      <c r="Q3102" s="2"/>
    </row>
    <row r="3103">
      <c r="A3103" s="129">
        <v>47298.0</v>
      </c>
      <c r="B3103" s="129">
        <v>47256.0</v>
      </c>
      <c r="C3103" s="128">
        <v>2029.0</v>
      </c>
      <c r="D3103" s="128">
        <v>6.0</v>
      </c>
      <c r="E3103" s="128">
        <v>4.0</v>
      </c>
      <c r="F3103" s="128">
        <v>2029.0</v>
      </c>
      <c r="G3103" s="128">
        <v>6.0</v>
      </c>
      <c r="H3103" s="128">
        <v>29.0</v>
      </c>
      <c r="I3103" s="128" t="s">
        <v>158</v>
      </c>
      <c r="J3103" s="99"/>
      <c r="K3103" s="99"/>
      <c r="L3103" s="141" t="str">
        <f>IF(J3103-K3103=0,,IFERROR(K3103-J3103-휴게시간-VLOOKUP(A3103,지정휴게시간,2,FALSE),K3103-J3103-휴게시간))</f>
        <v/>
      </c>
      <c r="M3103" s="142" t="str">
        <f>IFERROR(VLOOKUP(Text(A3103,"m월 d일"),양력휴일,2,FALSE),IFERROR(VLOOKUP(Text(B3103,"m월 d일"),음력휴일,2,FALSE),IFERROR(VLOOKUP(A3103,양력지정휴일,2,FALSE), IFERROR(VLOOKUP(B3103,음력지정휴일,2,FALSE), ""))))</f>
        <v/>
      </c>
      <c r="N3103" s="128"/>
      <c r="O3103" s="128" t="str">
        <f>IFERROR(VLOOKUP(N3103,연차지정일수,2,FALSE),"")</f>
        <v/>
      </c>
      <c r="P3103" s="143"/>
      <c r="Q3103" s="2"/>
    </row>
    <row r="3104">
      <c r="A3104" s="129">
        <v>47299.0</v>
      </c>
      <c r="B3104" s="129">
        <v>47257.0</v>
      </c>
      <c r="C3104" s="128">
        <v>2029.0</v>
      </c>
      <c r="D3104" s="128">
        <v>6.0</v>
      </c>
      <c r="E3104" s="128">
        <v>4.0</v>
      </c>
      <c r="F3104" s="128">
        <v>2029.0</v>
      </c>
      <c r="G3104" s="128">
        <v>6.0</v>
      </c>
      <c r="H3104" s="128">
        <v>30.0</v>
      </c>
      <c r="I3104" s="128" t="s">
        <v>159</v>
      </c>
      <c r="J3104" s="99"/>
      <c r="K3104" s="99"/>
      <c r="L3104" s="141" t="str">
        <f>IF(J3104-K3104=0,,IFERROR(K3104-J3104-휴게시간-VLOOKUP(A3104,지정휴게시간,2,FALSE),K3104-J3104-휴게시간))</f>
        <v/>
      </c>
      <c r="M3104" s="142" t="str">
        <f>IFERROR(VLOOKUP(Text(A3104,"m월 d일"),양력휴일,2,FALSE),IFERROR(VLOOKUP(Text(B3104,"m월 d일"),음력휴일,2,FALSE),IFERROR(VLOOKUP(A3104,양력지정휴일,2,FALSE), IFERROR(VLOOKUP(B3104,음력지정휴일,2,FALSE), ""))))</f>
        <v/>
      </c>
      <c r="N3104" s="128"/>
      <c r="O3104" s="128" t="str">
        <f>IFERROR(VLOOKUP(N3104,연차지정일수,2,FALSE),"")</f>
        <v/>
      </c>
      <c r="P3104" s="143"/>
      <c r="Q3104" s="2"/>
    </row>
    <row r="3105">
      <c r="A3105" s="129">
        <v>47300.0</v>
      </c>
      <c r="B3105" s="129">
        <v>47258.0</v>
      </c>
      <c r="C3105" s="128">
        <v>2029.0</v>
      </c>
      <c r="D3105" s="128">
        <v>6.0</v>
      </c>
      <c r="E3105" s="128">
        <v>4.0</v>
      </c>
      <c r="F3105" s="128">
        <v>2029.0</v>
      </c>
      <c r="G3105" s="128">
        <v>7.0</v>
      </c>
      <c r="H3105" s="128">
        <v>1.0</v>
      </c>
      <c r="I3105" s="128" t="s">
        <v>156</v>
      </c>
      <c r="J3105" s="99"/>
      <c r="K3105" s="99"/>
      <c r="L3105" s="141" t="str">
        <f>IF(J3105-K3105=0,,IFERROR(K3105-J3105-휴게시간-VLOOKUP(A3105,지정휴게시간,2,FALSE),K3105-J3105-휴게시간))</f>
        <v/>
      </c>
      <c r="M3105" s="142" t="str">
        <f>IFERROR(VLOOKUP(Text(A3105,"m월 d일"),양력휴일,2,FALSE),IFERROR(VLOOKUP(Text(B3105,"m월 d일"),음력휴일,2,FALSE),IFERROR(VLOOKUP(A3105,양력지정휴일,2,FALSE), IFERROR(VLOOKUP(B3105,음력지정휴일,2,FALSE), ""))))</f>
        <v/>
      </c>
      <c r="N3105" s="128"/>
      <c r="O3105" s="128" t="str">
        <f>IFERROR(VLOOKUP(N3105,연차지정일수,2,FALSE),"")</f>
        <v/>
      </c>
      <c r="P3105" s="143"/>
      <c r="Q3105" s="2"/>
    </row>
    <row r="3106">
      <c r="A3106" s="129">
        <v>47301.0</v>
      </c>
      <c r="B3106" s="129">
        <v>47259.0</v>
      </c>
      <c r="C3106" s="128">
        <v>2029.0</v>
      </c>
      <c r="D3106" s="128">
        <v>7.0</v>
      </c>
      <c r="E3106" s="128">
        <v>1.0</v>
      </c>
      <c r="F3106" s="128">
        <v>2029.0</v>
      </c>
      <c r="G3106" s="128">
        <v>7.0</v>
      </c>
      <c r="H3106" s="128">
        <v>2.0</v>
      </c>
      <c r="I3106" s="128" t="s">
        <v>83</v>
      </c>
      <c r="J3106" s="99"/>
      <c r="K3106" s="99"/>
      <c r="L3106" s="141" t="str">
        <f>IF(J3106-K3106=0,,IFERROR(K3106-J3106-휴게시간-VLOOKUP(A3106,지정휴게시간,2,FALSE),K3106-J3106-휴게시간))</f>
        <v/>
      </c>
      <c r="M3106" s="142" t="str">
        <f>IFERROR(VLOOKUP(Text(A3106,"m월 d일"),양력휴일,2,FALSE),IFERROR(VLOOKUP(Text(B3106,"m월 d일"),음력휴일,2,FALSE),IFERROR(VLOOKUP(A3106,양력지정휴일,2,FALSE), IFERROR(VLOOKUP(B3106,음력지정휴일,2,FALSE), ""))))</f>
        <v/>
      </c>
      <c r="N3106" s="128"/>
      <c r="O3106" s="128" t="str">
        <f>IFERROR(VLOOKUP(N3106,연차지정일수,2,FALSE),"")</f>
        <v/>
      </c>
      <c r="P3106" s="143"/>
      <c r="Q3106" s="2"/>
    </row>
    <row r="3107">
      <c r="A3107" s="129">
        <v>47302.0</v>
      </c>
      <c r="B3107" s="129">
        <v>47260.0</v>
      </c>
      <c r="C3107" s="128">
        <v>2029.0</v>
      </c>
      <c r="D3107" s="128">
        <v>7.0</v>
      </c>
      <c r="E3107" s="128">
        <v>1.0</v>
      </c>
      <c r="F3107" s="128">
        <v>2029.0</v>
      </c>
      <c r="G3107" s="128">
        <v>7.0</v>
      </c>
      <c r="H3107" s="128">
        <v>3.0</v>
      </c>
      <c r="I3107" s="128" t="s">
        <v>160</v>
      </c>
      <c r="J3107" s="99"/>
      <c r="K3107" s="99"/>
      <c r="L3107" s="141" t="str">
        <f>IF(J3107-K3107=0,,IFERROR(K3107-J3107-휴게시간-VLOOKUP(A3107,지정휴게시간,2,FALSE),K3107-J3107-휴게시간))</f>
        <v/>
      </c>
      <c r="M3107" s="142" t="str">
        <f>IFERROR(VLOOKUP(Text(A3107,"m월 d일"),양력휴일,2,FALSE),IFERROR(VLOOKUP(Text(B3107,"m월 d일"),음력휴일,2,FALSE),IFERROR(VLOOKUP(A3107,양력지정휴일,2,FALSE), IFERROR(VLOOKUP(B3107,음력지정휴일,2,FALSE), ""))))</f>
        <v/>
      </c>
      <c r="N3107" s="128"/>
      <c r="O3107" s="128" t="str">
        <f>IFERROR(VLOOKUP(N3107,연차지정일수,2,FALSE),"")</f>
        <v/>
      </c>
      <c r="P3107" s="143"/>
      <c r="Q3107" s="2"/>
    </row>
    <row r="3108">
      <c r="A3108" s="129">
        <v>47303.0</v>
      </c>
      <c r="B3108" s="129">
        <v>47261.0</v>
      </c>
      <c r="C3108" s="128">
        <v>2029.0</v>
      </c>
      <c r="D3108" s="128">
        <v>7.0</v>
      </c>
      <c r="E3108" s="128">
        <v>1.0</v>
      </c>
      <c r="F3108" s="128">
        <v>2029.0</v>
      </c>
      <c r="G3108" s="128">
        <v>7.0</v>
      </c>
      <c r="H3108" s="128">
        <v>4.0</v>
      </c>
      <c r="I3108" s="128" t="s">
        <v>161</v>
      </c>
      <c r="J3108" s="99"/>
      <c r="K3108" s="99"/>
      <c r="L3108" s="141" t="str">
        <f>IF(J3108-K3108=0,,IFERROR(K3108-J3108-휴게시간-VLOOKUP(A3108,지정휴게시간,2,FALSE),K3108-J3108-휴게시간))</f>
        <v/>
      </c>
      <c r="M3108" s="142" t="str">
        <f>IFERROR(VLOOKUP(Text(A3108,"m월 d일"),양력휴일,2,FALSE),IFERROR(VLOOKUP(Text(B3108,"m월 d일"),음력휴일,2,FALSE),IFERROR(VLOOKUP(A3108,양력지정휴일,2,FALSE), IFERROR(VLOOKUP(B3108,음력지정휴일,2,FALSE), ""))))</f>
        <v/>
      </c>
      <c r="N3108" s="128"/>
      <c r="O3108" s="128" t="str">
        <f>IFERROR(VLOOKUP(N3108,연차지정일수,2,FALSE),"")</f>
        <v/>
      </c>
      <c r="P3108" s="143"/>
      <c r="Q3108" s="2"/>
    </row>
    <row r="3109">
      <c r="A3109" s="129">
        <v>47304.0</v>
      </c>
      <c r="B3109" s="129">
        <v>47262.0</v>
      </c>
      <c r="C3109" s="128">
        <v>2029.0</v>
      </c>
      <c r="D3109" s="128">
        <v>7.0</v>
      </c>
      <c r="E3109" s="128">
        <v>1.0</v>
      </c>
      <c r="F3109" s="128">
        <v>2029.0</v>
      </c>
      <c r="G3109" s="128">
        <v>7.0</v>
      </c>
      <c r="H3109" s="128">
        <v>5.0</v>
      </c>
      <c r="I3109" s="128" t="s">
        <v>162</v>
      </c>
      <c r="J3109" s="99"/>
      <c r="K3109" s="99"/>
      <c r="L3109" s="141" t="str">
        <f>IF(J3109-K3109=0,,IFERROR(K3109-J3109-휴게시간-VLOOKUP(A3109,지정휴게시간,2,FALSE),K3109-J3109-휴게시간))</f>
        <v/>
      </c>
      <c r="M3109" s="142" t="str">
        <f>IFERROR(VLOOKUP(Text(A3109,"m월 d일"),양력휴일,2,FALSE),IFERROR(VLOOKUP(Text(B3109,"m월 d일"),음력휴일,2,FALSE),IFERROR(VLOOKUP(A3109,양력지정휴일,2,FALSE), IFERROR(VLOOKUP(B3109,음력지정휴일,2,FALSE), ""))))</f>
        <v/>
      </c>
      <c r="N3109" s="128"/>
      <c r="O3109" s="128" t="str">
        <f>IFERROR(VLOOKUP(N3109,연차지정일수,2,FALSE),"")</f>
        <v/>
      </c>
      <c r="P3109" s="143"/>
      <c r="Q3109" s="2"/>
    </row>
    <row r="3110">
      <c r="A3110" s="129">
        <v>47305.0</v>
      </c>
      <c r="B3110" s="129">
        <v>47263.0</v>
      </c>
      <c r="C3110" s="128">
        <v>2029.0</v>
      </c>
      <c r="D3110" s="128">
        <v>7.0</v>
      </c>
      <c r="E3110" s="128">
        <v>1.0</v>
      </c>
      <c r="F3110" s="128">
        <v>2029.0</v>
      </c>
      <c r="G3110" s="128">
        <v>7.0</v>
      </c>
      <c r="H3110" s="128">
        <v>6.0</v>
      </c>
      <c r="I3110" s="128" t="s">
        <v>158</v>
      </c>
      <c r="J3110" s="99"/>
      <c r="K3110" s="99"/>
      <c r="L3110" s="141" t="str">
        <f>IF(J3110-K3110=0,,IFERROR(K3110-J3110-휴게시간-VLOOKUP(A3110,지정휴게시간,2,FALSE),K3110-J3110-휴게시간))</f>
        <v/>
      </c>
      <c r="M3110" s="142" t="str">
        <f>IFERROR(VLOOKUP(Text(A3110,"m월 d일"),양력휴일,2,FALSE),IFERROR(VLOOKUP(Text(B3110,"m월 d일"),음력휴일,2,FALSE),IFERROR(VLOOKUP(A3110,양력지정휴일,2,FALSE), IFERROR(VLOOKUP(B3110,음력지정휴일,2,FALSE), ""))))</f>
        <v/>
      </c>
      <c r="N3110" s="128"/>
      <c r="O3110" s="128" t="str">
        <f>IFERROR(VLOOKUP(N3110,연차지정일수,2,FALSE),"")</f>
        <v/>
      </c>
      <c r="P3110" s="143"/>
      <c r="Q3110" s="2"/>
    </row>
    <row r="3111">
      <c r="A3111" s="129">
        <v>47306.0</v>
      </c>
      <c r="B3111" s="129">
        <v>47264.0</v>
      </c>
      <c r="C3111" s="128">
        <v>2029.0</v>
      </c>
      <c r="D3111" s="128">
        <v>7.0</v>
      </c>
      <c r="E3111" s="128">
        <v>1.0</v>
      </c>
      <c r="F3111" s="128">
        <v>2029.0</v>
      </c>
      <c r="G3111" s="128">
        <v>7.0</v>
      </c>
      <c r="H3111" s="128">
        <v>7.0</v>
      </c>
      <c r="I3111" s="128" t="s">
        <v>159</v>
      </c>
      <c r="J3111" s="99"/>
      <c r="K3111" s="99"/>
      <c r="L3111" s="141" t="str">
        <f>IF(J3111-K3111=0,,IFERROR(K3111-J3111-휴게시간-VLOOKUP(A3111,지정휴게시간,2,FALSE),K3111-J3111-휴게시간))</f>
        <v/>
      </c>
      <c r="M3111" s="142" t="str">
        <f>IFERROR(VLOOKUP(Text(A3111,"m월 d일"),양력휴일,2,FALSE),IFERROR(VLOOKUP(Text(B3111,"m월 d일"),음력휴일,2,FALSE),IFERROR(VLOOKUP(A3111,양력지정휴일,2,FALSE), IFERROR(VLOOKUP(B3111,음력지정휴일,2,FALSE), ""))))</f>
        <v/>
      </c>
      <c r="N3111" s="128"/>
      <c r="O3111" s="128" t="str">
        <f>IFERROR(VLOOKUP(N3111,연차지정일수,2,FALSE),"")</f>
        <v/>
      </c>
      <c r="P3111" s="143"/>
      <c r="Q3111" s="2"/>
    </row>
    <row r="3112">
      <c r="A3112" s="129">
        <v>47307.0</v>
      </c>
      <c r="B3112" s="129">
        <v>47265.0</v>
      </c>
      <c r="C3112" s="128">
        <v>2029.0</v>
      </c>
      <c r="D3112" s="128">
        <v>7.0</v>
      </c>
      <c r="E3112" s="128">
        <v>1.0</v>
      </c>
      <c r="F3112" s="128">
        <v>2029.0</v>
      </c>
      <c r="G3112" s="128">
        <v>7.0</v>
      </c>
      <c r="H3112" s="128">
        <v>8.0</v>
      </c>
      <c r="I3112" s="128" t="s">
        <v>156</v>
      </c>
      <c r="J3112" s="99"/>
      <c r="K3112" s="99"/>
      <c r="L3112" s="141" t="str">
        <f>IF(J3112-K3112=0,,IFERROR(K3112-J3112-휴게시간-VLOOKUP(A3112,지정휴게시간,2,FALSE),K3112-J3112-휴게시간))</f>
        <v/>
      </c>
      <c r="M3112" s="142" t="str">
        <f>IFERROR(VLOOKUP(Text(A3112,"m월 d일"),양력휴일,2,FALSE),IFERROR(VLOOKUP(Text(B3112,"m월 d일"),음력휴일,2,FALSE),IFERROR(VLOOKUP(A3112,양력지정휴일,2,FALSE), IFERROR(VLOOKUP(B3112,음력지정휴일,2,FALSE), ""))))</f>
        <v/>
      </c>
      <c r="N3112" s="128"/>
      <c r="O3112" s="128" t="str">
        <f>IFERROR(VLOOKUP(N3112,연차지정일수,2,FALSE),"")</f>
        <v/>
      </c>
      <c r="P3112" s="143"/>
      <c r="Q3112" s="2"/>
    </row>
    <row r="3113">
      <c r="A3113" s="129">
        <v>47308.0</v>
      </c>
      <c r="B3113" s="129">
        <v>47266.0</v>
      </c>
      <c r="C3113" s="128">
        <v>2029.0</v>
      </c>
      <c r="D3113" s="128">
        <v>7.0</v>
      </c>
      <c r="E3113" s="128">
        <v>2.0</v>
      </c>
      <c r="F3113" s="128">
        <v>2029.0</v>
      </c>
      <c r="G3113" s="128">
        <v>7.0</v>
      </c>
      <c r="H3113" s="128">
        <v>9.0</v>
      </c>
      <c r="I3113" s="128" t="s">
        <v>83</v>
      </c>
      <c r="J3113" s="99"/>
      <c r="K3113" s="99"/>
      <c r="L3113" s="141" t="str">
        <f>IF(J3113-K3113=0,,IFERROR(K3113-J3113-휴게시간-VLOOKUP(A3113,지정휴게시간,2,FALSE),K3113-J3113-휴게시간))</f>
        <v/>
      </c>
      <c r="M3113" s="142" t="str">
        <f>IFERROR(VLOOKUP(Text(A3113,"m월 d일"),양력휴일,2,FALSE),IFERROR(VLOOKUP(Text(B3113,"m월 d일"),음력휴일,2,FALSE),IFERROR(VLOOKUP(A3113,양력지정휴일,2,FALSE), IFERROR(VLOOKUP(B3113,음력지정휴일,2,FALSE), ""))))</f>
        <v/>
      </c>
      <c r="N3113" s="128"/>
      <c r="O3113" s="128" t="str">
        <f>IFERROR(VLOOKUP(N3113,연차지정일수,2,FALSE),"")</f>
        <v/>
      </c>
      <c r="P3113" s="143"/>
      <c r="Q3113" s="2"/>
    </row>
    <row r="3114">
      <c r="A3114" s="129">
        <v>47309.0</v>
      </c>
      <c r="B3114" s="129">
        <v>47267.0</v>
      </c>
      <c r="C3114" s="128">
        <v>2029.0</v>
      </c>
      <c r="D3114" s="128">
        <v>7.0</v>
      </c>
      <c r="E3114" s="128">
        <v>2.0</v>
      </c>
      <c r="F3114" s="128">
        <v>2029.0</v>
      </c>
      <c r="G3114" s="128">
        <v>7.0</v>
      </c>
      <c r="H3114" s="128">
        <v>10.0</v>
      </c>
      <c r="I3114" s="128" t="s">
        <v>160</v>
      </c>
      <c r="J3114" s="99"/>
      <c r="K3114" s="99"/>
      <c r="L3114" s="141" t="str">
        <f>IF(J3114-K3114=0,,IFERROR(K3114-J3114-휴게시간-VLOOKUP(A3114,지정휴게시간,2,FALSE),K3114-J3114-휴게시간))</f>
        <v/>
      </c>
      <c r="M3114" s="142" t="str">
        <f>IFERROR(VLOOKUP(Text(A3114,"m월 d일"),양력휴일,2,FALSE),IFERROR(VLOOKUP(Text(B3114,"m월 d일"),음력휴일,2,FALSE),IFERROR(VLOOKUP(A3114,양력지정휴일,2,FALSE), IFERROR(VLOOKUP(B3114,음력지정휴일,2,FALSE), ""))))</f>
        <v/>
      </c>
      <c r="N3114" s="128"/>
      <c r="O3114" s="128" t="str">
        <f>IFERROR(VLOOKUP(N3114,연차지정일수,2,FALSE),"")</f>
        <v/>
      </c>
      <c r="P3114" s="143"/>
      <c r="Q3114" s="2"/>
    </row>
    <row r="3115">
      <c r="A3115" s="129">
        <v>47310.0</v>
      </c>
      <c r="B3115" s="129">
        <v>47268.0</v>
      </c>
      <c r="C3115" s="128">
        <v>2029.0</v>
      </c>
      <c r="D3115" s="128">
        <v>7.0</v>
      </c>
      <c r="E3115" s="128">
        <v>2.0</v>
      </c>
      <c r="F3115" s="128">
        <v>2029.0</v>
      </c>
      <c r="G3115" s="128">
        <v>7.0</v>
      </c>
      <c r="H3115" s="128">
        <v>11.0</v>
      </c>
      <c r="I3115" s="128" t="s">
        <v>161</v>
      </c>
      <c r="J3115" s="99"/>
      <c r="K3115" s="99"/>
      <c r="L3115" s="141" t="str">
        <f>IF(J3115-K3115=0,,IFERROR(K3115-J3115-휴게시간-VLOOKUP(A3115,지정휴게시간,2,FALSE),K3115-J3115-휴게시간))</f>
        <v/>
      </c>
      <c r="M3115" s="142" t="str">
        <f>IFERROR(VLOOKUP(Text(A3115,"m월 d일"),양력휴일,2,FALSE),IFERROR(VLOOKUP(Text(B3115,"m월 d일"),음력휴일,2,FALSE),IFERROR(VLOOKUP(A3115,양력지정휴일,2,FALSE), IFERROR(VLOOKUP(B3115,음력지정휴일,2,FALSE), ""))))</f>
        <v/>
      </c>
      <c r="N3115" s="128"/>
      <c r="O3115" s="128" t="str">
        <f>IFERROR(VLOOKUP(N3115,연차지정일수,2,FALSE),"")</f>
        <v/>
      </c>
      <c r="P3115" s="143"/>
      <c r="Q3115" s="2"/>
    </row>
    <row r="3116">
      <c r="A3116" s="129">
        <v>47311.0</v>
      </c>
      <c r="B3116" s="129">
        <v>47270.0</v>
      </c>
      <c r="C3116" s="128">
        <v>2029.0</v>
      </c>
      <c r="D3116" s="128">
        <v>7.0</v>
      </c>
      <c r="E3116" s="128">
        <v>2.0</v>
      </c>
      <c r="F3116" s="128">
        <v>2029.0</v>
      </c>
      <c r="G3116" s="128">
        <v>7.0</v>
      </c>
      <c r="H3116" s="128">
        <v>12.0</v>
      </c>
      <c r="I3116" s="128" t="s">
        <v>162</v>
      </c>
      <c r="J3116" s="99"/>
      <c r="K3116" s="99"/>
      <c r="L3116" s="141" t="str">
        <f>IF(J3116-K3116=0,,IFERROR(K3116-J3116-휴게시간-VLOOKUP(A3116,지정휴게시간,2,FALSE),K3116-J3116-휴게시간))</f>
        <v/>
      </c>
      <c r="M3116" s="142" t="str">
        <f>IFERROR(VLOOKUP(Text(A3116,"m월 d일"),양력휴일,2,FALSE),IFERROR(VLOOKUP(Text(B3116,"m월 d일"),음력휴일,2,FALSE),IFERROR(VLOOKUP(A3116,양력지정휴일,2,FALSE), IFERROR(VLOOKUP(B3116,음력지정휴일,2,FALSE), ""))))</f>
        <v/>
      </c>
      <c r="N3116" s="128"/>
      <c r="O3116" s="128" t="str">
        <f>IFERROR(VLOOKUP(N3116,연차지정일수,2,FALSE),"")</f>
        <v/>
      </c>
      <c r="P3116" s="143"/>
      <c r="Q3116" s="2"/>
    </row>
    <row r="3117">
      <c r="A3117" s="129">
        <v>47312.0</v>
      </c>
      <c r="B3117" s="129">
        <v>47271.0</v>
      </c>
      <c r="C3117" s="128">
        <v>2029.0</v>
      </c>
      <c r="D3117" s="128">
        <v>7.0</v>
      </c>
      <c r="E3117" s="128">
        <v>2.0</v>
      </c>
      <c r="F3117" s="128">
        <v>2029.0</v>
      </c>
      <c r="G3117" s="128">
        <v>7.0</v>
      </c>
      <c r="H3117" s="128">
        <v>13.0</v>
      </c>
      <c r="I3117" s="128" t="s">
        <v>158</v>
      </c>
      <c r="J3117" s="99"/>
      <c r="K3117" s="99"/>
      <c r="L3117" s="141" t="str">
        <f>IF(J3117-K3117=0,,IFERROR(K3117-J3117-휴게시간-VLOOKUP(A3117,지정휴게시간,2,FALSE),K3117-J3117-휴게시간))</f>
        <v/>
      </c>
      <c r="M3117" s="142" t="str">
        <f>IFERROR(VLOOKUP(Text(A3117,"m월 d일"),양력휴일,2,FALSE),IFERROR(VLOOKUP(Text(B3117,"m월 d일"),음력휴일,2,FALSE),IFERROR(VLOOKUP(A3117,양력지정휴일,2,FALSE), IFERROR(VLOOKUP(B3117,음력지정휴일,2,FALSE), ""))))</f>
        <v/>
      </c>
      <c r="N3117" s="128"/>
      <c r="O3117" s="128" t="str">
        <f>IFERROR(VLOOKUP(N3117,연차지정일수,2,FALSE),"")</f>
        <v/>
      </c>
      <c r="P3117" s="143"/>
      <c r="Q3117" s="2"/>
    </row>
    <row r="3118">
      <c r="A3118" s="129">
        <v>47313.0</v>
      </c>
      <c r="B3118" s="129">
        <v>47272.0</v>
      </c>
      <c r="C3118" s="128">
        <v>2029.0</v>
      </c>
      <c r="D3118" s="128">
        <v>7.0</v>
      </c>
      <c r="E3118" s="128">
        <v>2.0</v>
      </c>
      <c r="F3118" s="128">
        <v>2029.0</v>
      </c>
      <c r="G3118" s="128">
        <v>7.0</v>
      </c>
      <c r="H3118" s="128">
        <v>14.0</v>
      </c>
      <c r="I3118" s="128" t="s">
        <v>159</v>
      </c>
      <c r="J3118" s="99"/>
      <c r="K3118" s="99"/>
      <c r="L3118" s="141" t="str">
        <f>IF(J3118-K3118=0,,IFERROR(K3118-J3118-휴게시간-VLOOKUP(A3118,지정휴게시간,2,FALSE),K3118-J3118-휴게시간))</f>
        <v/>
      </c>
      <c r="M3118" s="142" t="str">
        <f>IFERROR(VLOOKUP(Text(A3118,"m월 d일"),양력휴일,2,FALSE),IFERROR(VLOOKUP(Text(B3118,"m월 d일"),음력휴일,2,FALSE),IFERROR(VLOOKUP(A3118,양력지정휴일,2,FALSE), IFERROR(VLOOKUP(B3118,음력지정휴일,2,FALSE), ""))))</f>
        <v/>
      </c>
      <c r="N3118" s="128"/>
      <c r="O3118" s="128" t="str">
        <f>IFERROR(VLOOKUP(N3118,연차지정일수,2,FALSE),"")</f>
        <v/>
      </c>
      <c r="P3118" s="143"/>
      <c r="Q3118" s="2"/>
    </row>
    <row r="3119">
      <c r="A3119" s="129">
        <v>47314.0</v>
      </c>
      <c r="B3119" s="129">
        <v>47273.0</v>
      </c>
      <c r="C3119" s="128">
        <v>2029.0</v>
      </c>
      <c r="D3119" s="128">
        <v>7.0</v>
      </c>
      <c r="E3119" s="128">
        <v>2.0</v>
      </c>
      <c r="F3119" s="128">
        <v>2029.0</v>
      </c>
      <c r="G3119" s="128">
        <v>7.0</v>
      </c>
      <c r="H3119" s="128">
        <v>15.0</v>
      </c>
      <c r="I3119" s="128" t="s">
        <v>156</v>
      </c>
      <c r="J3119" s="99"/>
      <c r="K3119" s="99"/>
      <c r="L3119" s="141" t="str">
        <f>IF(J3119-K3119=0,,IFERROR(K3119-J3119-휴게시간-VLOOKUP(A3119,지정휴게시간,2,FALSE),K3119-J3119-휴게시간))</f>
        <v/>
      </c>
      <c r="M3119" s="142" t="str">
        <f>IFERROR(VLOOKUP(Text(A3119,"m월 d일"),양력휴일,2,FALSE),IFERROR(VLOOKUP(Text(B3119,"m월 d일"),음력휴일,2,FALSE),IFERROR(VLOOKUP(A3119,양력지정휴일,2,FALSE), IFERROR(VLOOKUP(B3119,음력지정휴일,2,FALSE), ""))))</f>
        <v/>
      </c>
      <c r="N3119" s="128"/>
      <c r="O3119" s="128" t="str">
        <f>IFERROR(VLOOKUP(N3119,연차지정일수,2,FALSE),"")</f>
        <v/>
      </c>
      <c r="P3119" s="143"/>
      <c r="Q3119" s="2"/>
    </row>
    <row r="3120">
      <c r="A3120" s="129">
        <v>47315.0</v>
      </c>
      <c r="B3120" s="129">
        <v>47274.0</v>
      </c>
      <c r="C3120" s="128">
        <v>2029.0</v>
      </c>
      <c r="D3120" s="128">
        <v>7.0</v>
      </c>
      <c r="E3120" s="128">
        <v>3.0</v>
      </c>
      <c r="F3120" s="128">
        <v>2029.0</v>
      </c>
      <c r="G3120" s="128">
        <v>7.0</v>
      </c>
      <c r="H3120" s="128">
        <v>16.0</v>
      </c>
      <c r="I3120" s="128" t="s">
        <v>83</v>
      </c>
      <c r="J3120" s="99"/>
      <c r="K3120" s="99"/>
      <c r="L3120" s="141" t="str">
        <f>IF(J3120-K3120=0,,IFERROR(K3120-J3120-휴게시간-VLOOKUP(A3120,지정휴게시간,2,FALSE),K3120-J3120-휴게시간))</f>
        <v/>
      </c>
      <c r="M3120" s="142" t="str">
        <f>IFERROR(VLOOKUP(Text(A3120,"m월 d일"),양력휴일,2,FALSE),IFERROR(VLOOKUP(Text(B3120,"m월 d일"),음력휴일,2,FALSE),IFERROR(VLOOKUP(A3120,양력지정휴일,2,FALSE), IFERROR(VLOOKUP(B3120,음력지정휴일,2,FALSE), ""))))</f>
        <v/>
      </c>
      <c r="N3120" s="128"/>
      <c r="O3120" s="128" t="str">
        <f>IFERROR(VLOOKUP(N3120,연차지정일수,2,FALSE),"")</f>
        <v/>
      </c>
      <c r="P3120" s="143"/>
      <c r="Q3120" s="2"/>
    </row>
    <row r="3121">
      <c r="A3121" s="129">
        <v>47316.0</v>
      </c>
      <c r="B3121" s="129">
        <v>47275.0</v>
      </c>
      <c r="C3121" s="128">
        <v>2029.0</v>
      </c>
      <c r="D3121" s="128">
        <v>7.0</v>
      </c>
      <c r="E3121" s="128">
        <v>3.0</v>
      </c>
      <c r="F3121" s="128">
        <v>2029.0</v>
      </c>
      <c r="G3121" s="128">
        <v>7.0</v>
      </c>
      <c r="H3121" s="128">
        <v>17.0</v>
      </c>
      <c r="I3121" s="128" t="s">
        <v>160</v>
      </c>
      <c r="J3121" s="99"/>
      <c r="K3121" s="99"/>
      <c r="L3121" s="141" t="str">
        <f>IF(J3121-K3121=0,,IFERROR(K3121-J3121-휴게시간-VLOOKUP(A3121,지정휴게시간,2,FALSE),K3121-J3121-휴게시간))</f>
        <v/>
      </c>
      <c r="M3121" s="142" t="str">
        <f>IFERROR(VLOOKUP(Text(A3121,"m월 d일"),양력휴일,2,FALSE),IFERROR(VLOOKUP(Text(B3121,"m월 d일"),음력휴일,2,FALSE),IFERROR(VLOOKUP(A3121,양력지정휴일,2,FALSE), IFERROR(VLOOKUP(B3121,음력지정휴일,2,FALSE), ""))))</f>
        <v/>
      </c>
      <c r="N3121" s="128"/>
      <c r="O3121" s="128" t="str">
        <f>IFERROR(VLOOKUP(N3121,연차지정일수,2,FALSE),"")</f>
        <v/>
      </c>
      <c r="P3121" s="143"/>
      <c r="Q3121" s="2"/>
    </row>
    <row r="3122">
      <c r="A3122" s="129">
        <v>47317.0</v>
      </c>
      <c r="B3122" s="129">
        <v>47276.0</v>
      </c>
      <c r="C3122" s="128">
        <v>2029.0</v>
      </c>
      <c r="D3122" s="128">
        <v>7.0</v>
      </c>
      <c r="E3122" s="128">
        <v>3.0</v>
      </c>
      <c r="F3122" s="128">
        <v>2029.0</v>
      </c>
      <c r="G3122" s="128">
        <v>7.0</v>
      </c>
      <c r="H3122" s="128">
        <v>18.0</v>
      </c>
      <c r="I3122" s="128" t="s">
        <v>161</v>
      </c>
      <c r="J3122" s="99"/>
      <c r="K3122" s="99"/>
      <c r="L3122" s="141" t="str">
        <f>IF(J3122-K3122=0,,IFERROR(K3122-J3122-휴게시간-VLOOKUP(A3122,지정휴게시간,2,FALSE),K3122-J3122-휴게시간))</f>
        <v/>
      </c>
      <c r="M3122" s="142" t="str">
        <f>IFERROR(VLOOKUP(Text(A3122,"m월 d일"),양력휴일,2,FALSE),IFERROR(VLOOKUP(Text(B3122,"m월 d일"),음력휴일,2,FALSE),IFERROR(VLOOKUP(A3122,양력지정휴일,2,FALSE), IFERROR(VLOOKUP(B3122,음력지정휴일,2,FALSE), ""))))</f>
        <v/>
      </c>
      <c r="N3122" s="128"/>
      <c r="O3122" s="128" t="str">
        <f>IFERROR(VLOOKUP(N3122,연차지정일수,2,FALSE),"")</f>
        <v/>
      </c>
      <c r="P3122" s="143"/>
      <c r="Q3122" s="2"/>
    </row>
    <row r="3123">
      <c r="A3123" s="129">
        <v>47318.0</v>
      </c>
      <c r="B3123" s="129">
        <v>47277.0</v>
      </c>
      <c r="C3123" s="128">
        <v>2029.0</v>
      </c>
      <c r="D3123" s="128">
        <v>7.0</v>
      </c>
      <c r="E3123" s="128">
        <v>3.0</v>
      </c>
      <c r="F3123" s="128">
        <v>2029.0</v>
      </c>
      <c r="G3123" s="128">
        <v>7.0</v>
      </c>
      <c r="H3123" s="128">
        <v>19.0</v>
      </c>
      <c r="I3123" s="128" t="s">
        <v>162</v>
      </c>
      <c r="J3123" s="99"/>
      <c r="K3123" s="99"/>
      <c r="L3123" s="141" t="str">
        <f>IF(J3123-K3123=0,,IFERROR(K3123-J3123-휴게시간-VLOOKUP(A3123,지정휴게시간,2,FALSE),K3123-J3123-휴게시간))</f>
        <v/>
      </c>
      <c r="M3123" s="142" t="str">
        <f>IFERROR(VLOOKUP(Text(A3123,"m월 d일"),양력휴일,2,FALSE),IFERROR(VLOOKUP(Text(B3123,"m월 d일"),음력휴일,2,FALSE),IFERROR(VLOOKUP(A3123,양력지정휴일,2,FALSE), IFERROR(VLOOKUP(B3123,음력지정휴일,2,FALSE), ""))))</f>
        <v/>
      </c>
      <c r="N3123" s="128"/>
      <c r="O3123" s="128" t="str">
        <f>IFERROR(VLOOKUP(N3123,연차지정일수,2,FALSE),"")</f>
        <v/>
      </c>
      <c r="P3123" s="143"/>
      <c r="Q3123" s="2"/>
    </row>
    <row r="3124">
      <c r="A3124" s="129">
        <v>47319.0</v>
      </c>
      <c r="B3124" s="129">
        <v>47278.0</v>
      </c>
      <c r="C3124" s="128">
        <v>2029.0</v>
      </c>
      <c r="D3124" s="128">
        <v>7.0</v>
      </c>
      <c r="E3124" s="128">
        <v>3.0</v>
      </c>
      <c r="F3124" s="128">
        <v>2029.0</v>
      </c>
      <c r="G3124" s="128">
        <v>7.0</v>
      </c>
      <c r="H3124" s="128">
        <v>20.0</v>
      </c>
      <c r="I3124" s="128" t="s">
        <v>158</v>
      </c>
      <c r="J3124" s="99"/>
      <c r="K3124" s="99"/>
      <c r="L3124" s="141" t="str">
        <f>IF(J3124-K3124=0,,IFERROR(K3124-J3124-휴게시간-VLOOKUP(A3124,지정휴게시간,2,FALSE),K3124-J3124-휴게시간))</f>
        <v/>
      </c>
      <c r="M3124" s="142" t="str">
        <f>IFERROR(VLOOKUP(Text(A3124,"m월 d일"),양력휴일,2,FALSE),IFERROR(VLOOKUP(Text(B3124,"m월 d일"),음력휴일,2,FALSE),IFERROR(VLOOKUP(A3124,양력지정휴일,2,FALSE), IFERROR(VLOOKUP(B3124,음력지정휴일,2,FALSE), ""))))</f>
        <v/>
      </c>
      <c r="N3124" s="128"/>
      <c r="O3124" s="128" t="str">
        <f>IFERROR(VLOOKUP(N3124,연차지정일수,2,FALSE),"")</f>
        <v/>
      </c>
      <c r="P3124" s="143"/>
      <c r="Q3124" s="2"/>
    </row>
    <row r="3125">
      <c r="A3125" s="129">
        <v>47320.0</v>
      </c>
      <c r="B3125" s="129">
        <v>47279.0</v>
      </c>
      <c r="C3125" s="128">
        <v>2029.0</v>
      </c>
      <c r="D3125" s="128">
        <v>7.0</v>
      </c>
      <c r="E3125" s="128">
        <v>3.0</v>
      </c>
      <c r="F3125" s="128">
        <v>2029.0</v>
      </c>
      <c r="G3125" s="128">
        <v>7.0</v>
      </c>
      <c r="H3125" s="128">
        <v>21.0</v>
      </c>
      <c r="I3125" s="128" t="s">
        <v>159</v>
      </c>
      <c r="J3125" s="99"/>
      <c r="K3125" s="99"/>
      <c r="L3125" s="141" t="str">
        <f>IF(J3125-K3125=0,,IFERROR(K3125-J3125-휴게시간-VLOOKUP(A3125,지정휴게시간,2,FALSE),K3125-J3125-휴게시간))</f>
        <v/>
      </c>
      <c r="M3125" s="142" t="str">
        <f>IFERROR(VLOOKUP(Text(A3125,"m월 d일"),양력휴일,2,FALSE),IFERROR(VLOOKUP(Text(B3125,"m월 d일"),음력휴일,2,FALSE),IFERROR(VLOOKUP(A3125,양력지정휴일,2,FALSE), IFERROR(VLOOKUP(B3125,음력지정휴일,2,FALSE), ""))))</f>
        <v/>
      </c>
      <c r="N3125" s="128"/>
      <c r="O3125" s="128" t="str">
        <f>IFERROR(VLOOKUP(N3125,연차지정일수,2,FALSE),"")</f>
        <v/>
      </c>
      <c r="P3125" s="143"/>
      <c r="Q3125" s="2"/>
    </row>
    <row r="3126">
      <c r="A3126" s="129">
        <v>47321.0</v>
      </c>
      <c r="B3126" s="129">
        <v>47280.0</v>
      </c>
      <c r="C3126" s="128">
        <v>2029.0</v>
      </c>
      <c r="D3126" s="128">
        <v>7.0</v>
      </c>
      <c r="E3126" s="128">
        <v>3.0</v>
      </c>
      <c r="F3126" s="128">
        <v>2029.0</v>
      </c>
      <c r="G3126" s="128">
        <v>7.0</v>
      </c>
      <c r="H3126" s="128">
        <v>22.0</v>
      </c>
      <c r="I3126" s="128" t="s">
        <v>156</v>
      </c>
      <c r="J3126" s="99"/>
      <c r="K3126" s="99"/>
      <c r="L3126" s="141" t="str">
        <f>IF(J3126-K3126=0,,IFERROR(K3126-J3126-휴게시간-VLOOKUP(A3126,지정휴게시간,2,FALSE),K3126-J3126-휴게시간))</f>
        <v/>
      </c>
      <c r="M3126" s="142" t="str">
        <f>IFERROR(VLOOKUP(Text(A3126,"m월 d일"),양력휴일,2,FALSE),IFERROR(VLOOKUP(Text(B3126,"m월 d일"),음력휴일,2,FALSE),IFERROR(VLOOKUP(A3126,양력지정휴일,2,FALSE), IFERROR(VLOOKUP(B3126,음력지정휴일,2,FALSE), ""))))</f>
        <v/>
      </c>
      <c r="N3126" s="128"/>
      <c r="O3126" s="128" t="str">
        <f>IFERROR(VLOOKUP(N3126,연차지정일수,2,FALSE),"")</f>
        <v/>
      </c>
      <c r="P3126" s="143"/>
      <c r="Q3126" s="2"/>
    </row>
    <row r="3127">
      <c r="A3127" s="129">
        <v>47322.0</v>
      </c>
      <c r="B3127" s="129">
        <v>47281.0</v>
      </c>
      <c r="C3127" s="128">
        <v>2029.0</v>
      </c>
      <c r="D3127" s="128">
        <v>7.0</v>
      </c>
      <c r="E3127" s="128">
        <v>4.0</v>
      </c>
      <c r="F3127" s="128">
        <v>2029.0</v>
      </c>
      <c r="G3127" s="128">
        <v>7.0</v>
      </c>
      <c r="H3127" s="128">
        <v>23.0</v>
      </c>
      <c r="I3127" s="128" t="s">
        <v>83</v>
      </c>
      <c r="J3127" s="99"/>
      <c r="K3127" s="99"/>
      <c r="L3127" s="141" t="str">
        <f>IF(J3127-K3127=0,,IFERROR(K3127-J3127-휴게시간-VLOOKUP(A3127,지정휴게시간,2,FALSE),K3127-J3127-휴게시간))</f>
        <v/>
      </c>
      <c r="M3127" s="142" t="str">
        <f>IFERROR(VLOOKUP(Text(A3127,"m월 d일"),양력휴일,2,FALSE),IFERROR(VLOOKUP(Text(B3127,"m월 d일"),음력휴일,2,FALSE),IFERROR(VLOOKUP(A3127,양력지정휴일,2,FALSE), IFERROR(VLOOKUP(B3127,음력지정휴일,2,FALSE), ""))))</f>
        <v/>
      </c>
      <c r="N3127" s="128"/>
      <c r="O3127" s="128" t="str">
        <f>IFERROR(VLOOKUP(N3127,연차지정일수,2,FALSE),"")</f>
        <v/>
      </c>
      <c r="P3127" s="143"/>
      <c r="Q3127" s="2"/>
    </row>
    <row r="3128">
      <c r="A3128" s="129">
        <v>47323.0</v>
      </c>
      <c r="B3128" s="129">
        <v>47282.0</v>
      </c>
      <c r="C3128" s="128">
        <v>2029.0</v>
      </c>
      <c r="D3128" s="128">
        <v>7.0</v>
      </c>
      <c r="E3128" s="128">
        <v>4.0</v>
      </c>
      <c r="F3128" s="128">
        <v>2029.0</v>
      </c>
      <c r="G3128" s="128">
        <v>7.0</v>
      </c>
      <c r="H3128" s="128">
        <v>24.0</v>
      </c>
      <c r="I3128" s="128" t="s">
        <v>160</v>
      </c>
      <c r="J3128" s="99"/>
      <c r="K3128" s="99"/>
      <c r="L3128" s="141" t="str">
        <f>IF(J3128-K3128=0,,IFERROR(K3128-J3128-휴게시간-VLOOKUP(A3128,지정휴게시간,2,FALSE),K3128-J3128-휴게시간))</f>
        <v/>
      </c>
      <c r="M3128" s="142" t="str">
        <f>IFERROR(VLOOKUP(Text(A3128,"m월 d일"),양력휴일,2,FALSE),IFERROR(VLOOKUP(Text(B3128,"m월 d일"),음력휴일,2,FALSE),IFERROR(VLOOKUP(A3128,양력지정휴일,2,FALSE), IFERROR(VLOOKUP(B3128,음력지정휴일,2,FALSE), ""))))</f>
        <v/>
      </c>
      <c r="N3128" s="128"/>
      <c r="O3128" s="128" t="str">
        <f>IFERROR(VLOOKUP(N3128,연차지정일수,2,FALSE),"")</f>
        <v/>
      </c>
      <c r="P3128" s="143"/>
      <c r="Q3128" s="2"/>
    </row>
    <row r="3129">
      <c r="A3129" s="129">
        <v>47324.0</v>
      </c>
      <c r="B3129" s="129">
        <v>47283.0</v>
      </c>
      <c r="C3129" s="128">
        <v>2029.0</v>
      </c>
      <c r="D3129" s="128">
        <v>7.0</v>
      </c>
      <c r="E3129" s="128">
        <v>4.0</v>
      </c>
      <c r="F3129" s="128">
        <v>2029.0</v>
      </c>
      <c r="G3129" s="128">
        <v>7.0</v>
      </c>
      <c r="H3129" s="128">
        <v>25.0</v>
      </c>
      <c r="I3129" s="128" t="s">
        <v>161</v>
      </c>
      <c r="J3129" s="99"/>
      <c r="K3129" s="99"/>
      <c r="L3129" s="141" t="str">
        <f>IF(J3129-K3129=0,,IFERROR(K3129-J3129-휴게시간-VLOOKUP(A3129,지정휴게시간,2,FALSE),K3129-J3129-휴게시간))</f>
        <v/>
      </c>
      <c r="M3129" s="142" t="str">
        <f>IFERROR(VLOOKUP(Text(A3129,"m월 d일"),양력휴일,2,FALSE),IFERROR(VLOOKUP(Text(B3129,"m월 d일"),음력휴일,2,FALSE),IFERROR(VLOOKUP(A3129,양력지정휴일,2,FALSE), IFERROR(VLOOKUP(B3129,음력지정휴일,2,FALSE), ""))))</f>
        <v/>
      </c>
      <c r="N3129" s="128"/>
      <c r="O3129" s="128" t="str">
        <f>IFERROR(VLOOKUP(N3129,연차지정일수,2,FALSE),"")</f>
        <v/>
      </c>
      <c r="P3129" s="143"/>
      <c r="Q3129" s="2"/>
    </row>
    <row r="3130">
      <c r="A3130" s="129">
        <v>47325.0</v>
      </c>
      <c r="B3130" s="129">
        <v>47284.0</v>
      </c>
      <c r="C3130" s="128">
        <v>2029.0</v>
      </c>
      <c r="D3130" s="128">
        <v>7.0</v>
      </c>
      <c r="E3130" s="128">
        <v>4.0</v>
      </c>
      <c r="F3130" s="128">
        <v>2029.0</v>
      </c>
      <c r="G3130" s="128">
        <v>7.0</v>
      </c>
      <c r="H3130" s="128">
        <v>26.0</v>
      </c>
      <c r="I3130" s="128" t="s">
        <v>162</v>
      </c>
      <c r="J3130" s="99"/>
      <c r="K3130" s="99"/>
      <c r="L3130" s="141" t="str">
        <f>IF(J3130-K3130=0,,IFERROR(K3130-J3130-휴게시간-VLOOKUP(A3130,지정휴게시간,2,FALSE),K3130-J3130-휴게시간))</f>
        <v/>
      </c>
      <c r="M3130" s="142" t="str">
        <f>IFERROR(VLOOKUP(Text(A3130,"m월 d일"),양력휴일,2,FALSE),IFERROR(VLOOKUP(Text(B3130,"m월 d일"),음력휴일,2,FALSE),IFERROR(VLOOKUP(A3130,양력지정휴일,2,FALSE), IFERROR(VLOOKUP(B3130,음력지정휴일,2,FALSE), ""))))</f>
        <v/>
      </c>
      <c r="N3130" s="128"/>
      <c r="O3130" s="128" t="str">
        <f>IFERROR(VLOOKUP(N3130,연차지정일수,2,FALSE),"")</f>
        <v/>
      </c>
      <c r="P3130" s="143"/>
      <c r="Q3130" s="2"/>
    </row>
    <row r="3131">
      <c r="A3131" s="129">
        <v>47326.0</v>
      </c>
      <c r="B3131" s="129">
        <v>47285.0</v>
      </c>
      <c r="C3131" s="128">
        <v>2029.0</v>
      </c>
      <c r="D3131" s="128">
        <v>7.0</v>
      </c>
      <c r="E3131" s="128">
        <v>4.0</v>
      </c>
      <c r="F3131" s="128">
        <v>2029.0</v>
      </c>
      <c r="G3131" s="128">
        <v>7.0</v>
      </c>
      <c r="H3131" s="128">
        <v>27.0</v>
      </c>
      <c r="I3131" s="128" t="s">
        <v>158</v>
      </c>
      <c r="J3131" s="99"/>
      <c r="K3131" s="99"/>
      <c r="L3131" s="141" t="str">
        <f>IF(J3131-K3131=0,,IFERROR(K3131-J3131-휴게시간-VLOOKUP(A3131,지정휴게시간,2,FALSE),K3131-J3131-휴게시간))</f>
        <v/>
      </c>
      <c r="M3131" s="142" t="str">
        <f>IFERROR(VLOOKUP(Text(A3131,"m월 d일"),양력휴일,2,FALSE),IFERROR(VLOOKUP(Text(B3131,"m월 d일"),음력휴일,2,FALSE),IFERROR(VLOOKUP(A3131,양력지정휴일,2,FALSE), IFERROR(VLOOKUP(B3131,음력지정휴일,2,FALSE), ""))))</f>
        <v/>
      </c>
      <c r="N3131" s="128"/>
      <c r="O3131" s="128" t="str">
        <f>IFERROR(VLOOKUP(N3131,연차지정일수,2,FALSE),"")</f>
        <v/>
      </c>
      <c r="P3131" s="143"/>
      <c r="Q3131" s="2"/>
    </row>
    <row r="3132">
      <c r="A3132" s="129">
        <v>47327.0</v>
      </c>
      <c r="B3132" s="129">
        <v>47286.0</v>
      </c>
      <c r="C3132" s="128">
        <v>2029.0</v>
      </c>
      <c r="D3132" s="128">
        <v>7.0</v>
      </c>
      <c r="E3132" s="128">
        <v>4.0</v>
      </c>
      <c r="F3132" s="128">
        <v>2029.0</v>
      </c>
      <c r="G3132" s="128">
        <v>7.0</v>
      </c>
      <c r="H3132" s="128">
        <v>28.0</v>
      </c>
      <c r="I3132" s="128" t="s">
        <v>159</v>
      </c>
      <c r="J3132" s="99"/>
      <c r="K3132" s="99"/>
      <c r="L3132" s="141" t="str">
        <f>IF(J3132-K3132=0,,IFERROR(K3132-J3132-휴게시간-VLOOKUP(A3132,지정휴게시간,2,FALSE),K3132-J3132-휴게시간))</f>
        <v/>
      </c>
      <c r="M3132" s="142" t="str">
        <f>IFERROR(VLOOKUP(Text(A3132,"m월 d일"),양력휴일,2,FALSE),IFERROR(VLOOKUP(Text(B3132,"m월 d일"),음력휴일,2,FALSE),IFERROR(VLOOKUP(A3132,양력지정휴일,2,FALSE), IFERROR(VLOOKUP(B3132,음력지정휴일,2,FALSE), ""))))</f>
        <v/>
      </c>
      <c r="N3132" s="128"/>
      <c r="O3132" s="128" t="str">
        <f>IFERROR(VLOOKUP(N3132,연차지정일수,2,FALSE),"")</f>
        <v/>
      </c>
      <c r="P3132" s="143"/>
      <c r="Q3132" s="2"/>
    </row>
    <row r="3133">
      <c r="A3133" s="129">
        <v>47328.0</v>
      </c>
      <c r="B3133" s="129">
        <v>47287.0</v>
      </c>
      <c r="C3133" s="128">
        <v>2029.0</v>
      </c>
      <c r="D3133" s="128">
        <v>7.0</v>
      </c>
      <c r="E3133" s="128">
        <v>4.0</v>
      </c>
      <c r="F3133" s="128">
        <v>2029.0</v>
      </c>
      <c r="G3133" s="128">
        <v>7.0</v>
      </c>
      <c r="H3133" s="128">
        <v>29.0</v>
      </c>
      <c r="I3133" s="128" t="s">
        <v>156</v>
      </c>
      <c r="J3133" s="99"/>
      <c r="K3133" s="99"/>
      <c r="L3133" s="141" t="str">
        <f>IF(J3133-K3133=0,,IFERROR(K3133-J3133-휴게시간-VLOOKUP(A3133,지정휴게시간,2,FALSE),K3133-J3133-휴게시간))</f>
        <v/>
      </c>
      <c r="M3133" s="142" t="str">
        <f>IFERROR(VLOOKUP(Text(A3133,"m월 d일"),양력휴일,2,FALSE),IFERROR(VLOOKUP(Text(B3133,"m월 d일"),음력휴일,2,FALSE),IFERROR(VLOOKUP(A3133,양력지정휴일,2,FALSE), IFERROR(VLOOKUP(B3133,음력지정휴일,2,FALSE), ""))))</f>
        <v/>
      </c>
      <c r="N3133" s="128"/>
      <c r="O3133" s="128" t="str">
        <f>IFERROR(VLOOKUP(N3133,연차지정일수,2,FALSE),"")</f>
        <v/>
      </c>
      <c r="P3133" s="143"/>
      <c r="Q3133" s="2"/>
    </row>
    <row r="3134">
      <c r="A3134" s="129">
        <v>47329.0</v>
      </c>
      <c r="B3134" s="129">
        <v>47288.0</v>
      </c>
      <c r="C3134" s="128">
        <v>2029.0</v>
      </c>
      <c r="D3134" s="128">
        <v>7.0</v>
      </c>
      <c r="E3134" s="128">
        <v>5.0</v>
      </c>
      <c r="F3134" s="128">
        <v>2029.0</v>
      </c>
      <c r="G3134" s="128">
        <v>7.0</v>
      </c>
      <c r="H3134" s="128">
        <v>30.0</v>
      </c>
      <c r="I3134" s="128" t="s">
        <v>83</v>
      </c>
      <c r="J3134" s="99"/>
      <c r="K3134" s="99"/>
      <c r="L3134" s="141" t="str">
        <f>IF(J3134-K3134=0,,IFERROR(K3134-J3134-휴게시간-VLOOKUP(A3134,지정휴게시간,2,FALSE),K3134-J3134-휴게시간))</f>
        <v/>
      </c>
      <c r="M3134" s="142" t="str">
        <f>IFERROR(VLOOKUP(Text(A3134,"m월 d일"),양력휴일,2,FALSE),IFERROR(VLOOKUP(Text(B3134,"m월 d일"),음력휴일,2,FALSE),IFERROR(VLOOKUP(A3134,양력지정휴일,2,FALSE), IFERROR(VLOOKUP(B3134,음력지정휴일,2,FALSE), ""))))</f>
        <v/>
      </c>
      <c r="N3134" s="128"/>
      <c r="O3134" s="128" t="str">
        <f>IFERROR(VLOOKUP(N3134,연차지정일수,2,FALSE),"")</f>
        <v/>
      </c>
      <c r="P3134" s="143"/>
      <c r="Q3134" s="2"/>
    </row>
    <row r="3135">
      <c r="A3135" s="129">
        <v>47330.0</v>
      </c>
      <c r="B3135" s="129">
        <v>47289.0</v>
      </c>
      <c r="C3135" s="128">
        <v>2029.0</v>
      </c>
      <c r="D3135" s="128">
        <v>7.0</v>
      </c>
      <c r="E3135" s="128">
        <v>5.0</v>
      </c>
      <c r="F3135" s="128">
        <v>2029.0</v>
      </c>
      <c r="G3135" s="128">
        <v>7.0</v>
      </c>
      <c r="H3135" s="128">
        <v>31.0</v>
      </c>
      <c r="I3135" s="128" t="s">
        <v>160</v>
      </c>
      <c r="J3135" s="99"/>
      <c r="K3135" s="99"/>
      <c r="L3135" s="141" t="str">
        <f>IF(J3135-K3135=0,,IFERROR(K3135-J3135-휴게시간-VLOOKUP(A3135,지정휴게시간,2,FALSE),K3135-J3135-휴게시간))</f>
        <v/>
      </c>
      <c r="M3135" s="142" t="str">
        <f>IFERROR(VLOOKUP(Text(A3135,"m월 d일"),양력휴일,2,FALSE),IFERROR(VLOOKUP(Text(B3135,"m월 d일"),음력휴일,2,FALSE),IFERROR(VLOOKUP(A3135,양력지정휴일,2,FALSE), IFERROR(VLOOKUP(B3135,음력지정휴일,2,FALSE), ""))))</f>
        <v/>
      </c>
      <c r="N3135" s="128"/>
      <c r="O3135" s="128" t="str">
        <f>IFERROR(VLOOKUP(N3135,연차지정일수,2,FALSE),"")</f>
        <v/>
      </c>
      <c r="P3135" s="143"/>
      <c r="Q3135" s="2"/>
    </row>
    <row r="3136">
      <c r="A3136" s="129">
        <v>47331.0</v>
      </c>
      <c r="B3136" s="129">
        <v>47290.0</v>
      </c>
      <c r="C3136" s="128">
        <v>2029.0</v>
      </c>
      <c r="D3136" s="128">
        <v>7.0</v>
      </c>
      <c r="E3136" s="128">
        <v>5.0</v>
      </c>
      <c r="F3136" s="128">
        <v>2029.0</v>
      </c>
      <c r="G3136" s="128">
        <v>8.0</v>
      </c>
      <c r="H3136" s="128">
        <v>1.0</v>
      </c>
      <c r="I3136" s="128" t="s">
        <v>161</v>
      </c>
      <c r="J3136" s="99"/>
      <c r="K3136" s="99"/>
      <c r="L3136" s="141" t="str">
        <f>IF(J3136-K3136=0,,IFERROR(K3136-J3136-휴게시간-VLOOKUP(A3136,지정휴게시간,2,FALSE),K3136-J3136-휴게시간))</f>
        <v/>
      </c>
      <c r="M3136" s="142" t="str">
        <f>IFERROR(VLOOKUP(Text(A3136,"m월 d일"),양력휴일,2,FALSE),IFERROR(VLOOKUP(Text(B3136,"m월 d일"),음력휴일,2,FALSE),IFERROR(VLOOKUP(A3136,양력지정휴일,2,FALSE), IFERROR(VLOOKUP(B3136,음력지정휴일,2,FALSE), ""))))</f>
        <v/>
      </c>
      <c r="N3136" s="128"/>
      <c r="O3136" s="128" t="str">
        <f>IFERROR(VLOOKUP(N3136,연차지정일수,2,FALSE),"")</f>
        <v/>
      </c>
      <c r="P3136" s="143"/>
      <c r="Q3136" s="2"/>
    </row>
    <row r="3137">
      <c r="A3137" s="129">
        <v>47332.0</v>
      </c>
      <c r="B3137" s="129">
        <v>47291.0</v>
      </c>
      <c r="C3137" s="128">
        <v>2029.0</v>
      </c>
      <c r="D3137" s="128">
        <v>7.0</v>
      </c>
      <c r="E3137" s="128">
        <v>5.0</v>
      </c>
      <c r="F3137" s="128">
        <v>2029.0</v>
      </c>
      <c r="G3137" s="128">
        <v>8.0</v>
      </c>
      <c r="H3137" s="128">
        <v>2.0</v>
      </c>
      <c r="I3137" s="128" t="s">
        <v>162</v>
      </c>
      <c r="J3137" s="99"/>
      <c r="K3137" s="99"/>
      <c r="L3137" s="141" t="str">
        <f>IF(J3137-K3137=0,,IFERROR(K3137-J3137-휴게시간-VLOOKUP(A3137,지정휴게시간,2,FALSE),K3137-J3137-휴게시간))</f>
        <v/>
      </c>
      <c r="M3137" s="142" t="str">
        <f>IFERROR(VLOOKUP(Text(A3137,"m월 d일"),양력휴일,2,FALSE),IFERROR(VLOOKUP(Text(B3137,"m월 d일"),음력휴일,2,FALSE),IFERROR(VLOOKUP(A3137,양력지정휴일,2,FALSE), IFERROR(VLOOKUP(B3137,음력지정휴일,2,FALSE), ""))))</f>
        <v/>
      </c>
      <c r="N3137" s="128"/>
      <c r="O3137" s="128" t="str">
        <f>IFERROR(VLOOKUP(N3137,연차지정일수,2,FALSE),"")</f>
        <v/>
      </c>
      <c r="P3137" s="143"/>
      <c r="Q3137" s="2"/>
    </row>
    <row r="3138">
      <c r="A3138" s="129">
        <v>47333.0</v>
      </c>
      <c r="B3138" s="129">
        <v>47292.0</v>
      </c>
      <c r="C3138" s="128">
        <v>2029.0</v>
      </c>
      <c r="D3138" s="128">
        <v>7.0</v>
      </c>
      <c r="E3138" s="128">
        <v>5.0</v>
      </c>
      <c r="F3138" s="128">
        <v>2029.0</v>
      </c>
      <c r="G3138" s="128">
        <v>8.0</v>
      </c>
      <c r="H3138" s="128">
        <v>3.0</v>
      </c>
      <c r="I3138" s="128" t="s">
        <v>158</v>
      </c>
      <c r="J3138" s="99"/>
      <c r="K3138" s="99"/>
      <c r="L3138" s="141" t="str">
        <f>IF(J3138-K3138=0,,IFERROR(K3138-J3138-휴게시간-VLOOKUP(A3138,지정휴게시간,2,FALSE),K3138-J3138-휴게시간))</f>
        <v/>
      </c>
      <c r="M3138" s="142" t="str">
        <f>IFERROR(VLOOKUP(Text(A3138,"m월 d일"),양력휴일,2,FALSE),IFERROR(VLOOKUP(Text(B3138,"m월 d일"),음력휴일,2,FALSE),IFERROR(VLOOKUP(A3138,양력지정휴일,2,FALSE), IFERROR(VLOOKUP(B3138,음력지정휴일,2,FALSE), ""))))</f>
        <v/>
      </c>
      <c r="N3138" s="128"/>
      <c r="O3138" s="128" t="str">
        <f>IFERROR(VLOOKUP(N3138,연차지정일수,2,FALSE),"")</f>
        <v/>
      </c>
      <c r="P3138" s="143"/>
      <c r="Q3138" s="2"/>
    </row>
    <row r="3139">
      <c r="A3139" s="129">
        <v>47334.0</v>
      </c>
      <c r="B3139" s="129">
        <v>47293.0</v>
      </c>
      <c r="C3139" s="128">
        <v>2029.0</v>
      </c>
      <c r="D3139" s="128">
        <v>7.0</v>
      </c>
      <c r="E3139" s="128">
        <v>5.0</v>
      </c>
      <c r="F3139" s="128">
        <v>2029.0</v>
      </c>
      <c r="G3139" s="128">
        <v>8.0</v>
      </c>
      <c r="H3139" s="128">
        <v>4.0</v>
      </c>
      <c r="I3139" s="128" t="s">
        <v>159</v>
      </c>
      <c r="J3139" s="99"/>
      <c r="K3139" s="99"/>
      <c r="L3139" s="141" t="str">
        <f>IF(J3139-K3139=0,,IFERROR(K3139-J3139-휴게시간-VLOOKUP(A3139,지정휴게시간,2,FALSE),K3139-J3139-휴게시간))</f>
        <v/>
      </c>
      <c r="M3139" s="142" t="str">
        <f>IFERROR(VLOOKUP(Text(A3139,"m월 d일"),양력휴일,2,FALSE),IFERROR(VLOOKUP(Text(B3139,"m월 d일"),음력휴일,2,FALSE),IFERROR(VLOOKUP(A3139,양력지정휴일,2,FALSE), IFERROR(VLOOKUP(B3139,음력지정휴일,2,FALSE), ""))))</f>
        <v/>
      </c>
      <c r="N3139" s="128"/>
      <c r="O3139" s="128" t="str">
        <f>IFERROR(VLOOKUP(N3139,연차지정일수,2,FALSE),"")</f>
        <v/>
      </c>
      <c r="P3139" s="143"/>
      <c r="Q3139" s="2"/>
    </row>
    <row r="3140">
      <c r="A3140" s="129">
        <v>47335.0</v>
      </c>
      <c r="B3140" s="129">
        <v>47294.0</v>
      </c>
      <c r="C3140" s="128">
        <v>2029.0</v>
      </c>
      <c r="D3140" s="128">
        <v>7.0</v>
      </c>
      <c r="E3140" s="128">
        <v>5.0</v>
      </c>
      <c r="F3140" s="128">
        <v>2029.0</v>
      </c>
      <c r="G3140" s="128">
        <v>8.0</v>
      </c>
      <c r="H3140" s="128">
        <v>5.0</v>
      </c>
      <c r="I3140" s="128" t="s">
        <v>156</v>
      </c>
      <c r="J3140" s="99"/>
      <c r="K3140" s="99"/>
      <c r="L3140" s="141" t="str">
        <f>IF(J3140-K3140=0,,IFERROR(K3140-J3140-휴게시간-VLOOKUP(A3140,지정휴게시간,2,FALSE),K3140-J3140-휴게시간))</f>
        <v/>
      </c>
      <c r="M3140" s="142" t="str">
        <f>IFERROR(VLOOKUP(Text(A3140,"m월 d일"),양력휴일,2,FALSE),IFERROR(VLOOKUP(Text(B3140,"m월 d일"),음력휴일,2,FALSE),IFERROR(VLOOKUP(A3140,양력지정휴일,2,FALSE), IFERROR(VLOOKUP(B3140,음력지정휴일,2,FALSE), ""))))</f>
        <v/>
      </c>
      <c r="N3140" s="128"/>
      <c r="O3140" s="128" t="str">
        <f>IFERROR(VLOOKUP(N3140,연차지정일수,2,FALSE),"")</f>
        <v/>
      </c>
      <c r="P3140" s="143"/>
      <c r="Q3140" s="2"/>
    </row>
    <row r="3141">
      <c r="A3141" s="129">
        <v>47336.0</v>
      </c>
      <c r="B3141" s="129">
        <v>47295.0</v>
      </c>
      <c r="C3141" s="128">
        <v>2029.0</v>
      </c>
      <c r="D3141" s="128">
        <v>8.0</v>
      </c>
      <c r="E3141" s="128">
        <v>1.0</v>
      </c>
      <c r="F3141" s="128">
        <v>2029.0</v>
      </c>
      <c r="G3141" s="128">
        <v>8.0</v>
      </c>
      <c r="H3141" s="128">
        <v>6.0</v>
      </c>
      <c r="I3141" s="128" t="s">
        <v>83</v>
      </c>
      <c r="J3141" s="99"/>
      <c r="K3141" s="99"/>
      <c r="L3141" s="141" t="str">
        <f>IF(J3141-K3141=0,,IFERROR(K3141-J3141-휴게시간-VLOOKUP(A3141,지정휴게시간,2,FALSE),K3141-J3141-휴게시간))</f>
        <v/>
      </c>
      <c r="M3141" s="142" t="str">
        <f>IFERROR(VLOOKUP(Text(A3141,"m월 d일"),양력휴일,2,FALSE),IFERROR(VLOOKUP(Text(B3141,"m월 d일"),음력휴일,2,FALSE),IFERROR(VLOOKUP(A3141,양력지정휴일,2,FALSE), IFERROR(VLOOKUP(B3141,음력지정휴일,2,FALSE), ""))))</f>
        <v/>
      </c>
      <c r="N3141" s="128"/>
      <c r="O3141" s="128" t="str">
        <f>IFERROR(VLOOKUP(N3141,연차지정일수,2,FALSE),"")</f>
        <v/>
      </c>
      <c r="P3141" s="143"/>
      <c r="Q3141" s="2"/>
    </row>
    <row r="3142">
      <c r="A3142" s="129">
        <v>47337.0</v>
      </c>
      <c r="B3142" s="129">
        <v>47296.0</v>
      </c>
      <c r="C3142" s="128">
        <v>2029.0</v>
      </c>
      <c r="D3142" s="128">
        <v>8.0</v>
      </c>
      <c r="E3142" s="128">
        <v>1.0</v>
      </c>
      <c r="F3142" s="128">
        <v>2029.0</v>
      </c>
      <c r="G3142" s="128">
        <v>8.0</v>
      </c>
      <c r="H3142" s="128">
        <v>7.0</v>
      </c>
      <c r="I3142" s="128" t="s">
        <v>160</v>
      </c>
      <c r="J3142" s="99"/>
      <c r="K3142" s="99"/>
      <c r="L3142" s="141" t="str">
        <f>IF(J3142-K3142=0,,IFERROR(K3142-J3142-휴게시간-VLOOKUP(A3142,지정휴게시간,2,FALSE),K3142-J3142-휴게시간))</f>
        <v/>
      </c>
      <c r="M3142" s="142" t="str">
        <f>IFERROR(VLOOKUP(Text(A3142,"m월 d일"),양력휴일,2,FALSE),IFERROR(VLOOKUP(Text(B3142,"m월 d일"),음력휴일,2,FALSE),IFERROR(VLOOKUP(A3142,양력지정휴일,2,FALSE), IFERROR(VLOOKUP(B3142,음력지정휴일,2,FALSE), ""))))</f>
        <v/>
      </c>
      <c r="N3142" s="128"/>
      <c r="O3142" s="128" t="str">
        <f>IFERROR(VLOOKUP(N3142,연차지정일수,2,FALSE),"")</f>
        <v/>
      </c>
      <c r="P3142" s="143"/>
      <c r="Q3142" s="2"/>
    </row>
    <row r="3143">
      <c r="A3143" s="129">
        <v>47338.0</v>
      </c>
      <c r="B3143" s="129">
        <v>47297.0</v>
      </c>
      <c r="C3143" s="128">
        <v>2029.0</v>
      </c>
      <c r="D3143" s="128">
        <v>8.0</v>
      </c>
      <c r="E3143" s="128">
        <v>1.0</v>
      </c>
      <c r="F3143" s="128">
        <v>2029.0</v>
      </c>
      <c r="G3143" s="128">
        <v>8.0</v>
      </c>
      <c r="H3143" s="128">
        <v>8.0</v>
      </c>
      <c r="I3143" s="128" t="s">
        <v>161</v>
      </c>
      <c r="J3143" s="99"/>
      <c r="K3143" s="99"/>
      <c r="L3143" s="141" t="str">
        <f>IF(J3143-K3143=0,,IFERROR(K3143-J3143-휴게시간-VLOOKUP(A3143,지정휴게시간,2,FALSE),K3143-J3143-휴게시간))</f>
        <v/>
      </c>
      <c r="M3143" s="142" t="str">
        <f>IFERROR(VLOOKUP(Text(A3143,"m월 d일"),양력휴일,2,FALSE),IFERROR(VLOOKUP(Text(B3143,"m월 d일"),음력휴일,2,FALSE),IFERROR(VLOOKUP(A3143,양력지정휴일,2,FALSE), IFERROR(VLOOKUP(B3143,음력지정휴일,2,FALSE), ""))))</f>
        <v/>
      </c>
      <c r="N3143" s="128"/>
      <c r="O3143" s="128" t="str">
        <f>IFERROR(VLOOKUP(N3143,연차지정일수,2,FALSE),"")</f>
        <v/>
      </c>
      <c r="P3143" s="143"/>
      <c r="Q3143" s="2"/>
    </row>
    <row r="3144">
      <c r="A3144" s="129">
        <v>47339.0</v>
      </c>
      <c r="B3144" s="129">
        <v>47298.0</v>
      </c>
      <c r="C3144" s="128">
        <v>2029.0</v>
      </c>
      <c r="D3144" s="128">
        <v>8.0</v>
      </c>
      <c r="E3144" s="128">
        <v>1.0</v>
      </c>
      <c r="F3144" s="128">
        <v>2029.0</v>
      </c>
      <c r="G3144" s="128">
        <v>8.0</v>
      </c>
      <c r="H3144" s="128">
        <v>9.0</v>
      </c>
      <c r="I3144" s="128" t="s">
        <v>162</v>
      </c>
      <c r="J3144" s="99"/>
      <c r="K3144" s="99"/>
      <c r="L3144" s="141" t="str">
        <f>IF(J3144-K3144=0,,IFERROR(K3144-J3144-휴게시간-VLOOKUP(A3144,지정휴게시간,2,FALSE),K3144-J3144-휴게시간))</f>
        <v/>
      </c>
      <c r="M3144" s="142" t="str">
        <f>IFERROR(VLOOKUP(Text(A3144,"m월 d일"),양력휴일,2,FALSE),IFERROR(VLOOKUP(Text(B3144,"m월 d일"),음력휴일,2,FALSE),IFERROR(VLOOKUP(A3144,양력지정휴일,2,FALSE), IFERROR(VLOOKUP(B3144,음력지정휴일,2,FALSE), ""))))</f>
        <v/>
      </c>
      <c r="N3144" s="128"/>
      <c r="O3144" s="128" t="str">
        <f>IFERROR(VLOOKUP(N3144,연차지정일수,2,FALSE),"")</f>
        <v/>
      </c>
      <c r="P3144" s="143"/>
      <c r="Q3144" s="2"/>
    </row>
    <row r="3145">
      <c r="A3145" s="129">
        <v>47340.0</v>
      </c>
      <c r="B3145" s="129">
        <v>47300.0</v>
      </c>
      <c r="C3145" s="128">
        <v>2029.0</v>
      </c>
      <c r="D3145" s="128">
        <v>8.0</v>
      </c>
      <c r="E3145" s="128">
        <v>1.0</v>
      </c>
      <c r="F3145" s="128">
        <v>2029.0</v>
      </c>
      <c r="G3145" s="128">
        <v>8.0</v>
      </c>
      <c r="H3145" s="128">
        <v>10.0</v>
      </c>
      <c r="I3145" s="128" t="s">
        <v>158</v>
      </c>
      <c r="J3145" s="99"/>
      <c r="K3145" s="99"/>
      <c r="L3145" s="141" t="str">
        <f>IF(J3145-K3145=0,,IFERROR(K3145-J3145-휴게시간-VLOOKUP(A3145,지정휴게시간,2,FALSE),K3145-J3145-휴게시간))</f>
        <v/>
      </c>
      <c r="M3145" s="142" t="str">
        <f>IFERROR(VLOOKUP(Text(A3145,"m월 d일"),양력휴일,2,FALSE),IFERROR(VLOOKUP(Text(B3145,"m월 d일"),음력휴일,2,FALSE),IFERROR(VLOOKUP(A3145,양력지정휴일,2,FALSE), IFERROR(VLOOKUP(B3145,음력지정휴일,2,FALSE), ""))))</f>
        <v/>
      </c>
      <c r="N3145" s="128"/>
      <c r="O3145" s="128" t="str">
        <f>IFERROR(VLOOKUP(N3145,연차지정일수,2,FALSE),"")</f>
        <v/>
      </c>
      <c r="P3145" s="143"/>
      <c r="Q3145" s="2"/>
    </row>
    <row r="3146">
      <c r="A3146" s="129">
        <v>47341.0</v>
      </c>
      <c r="B3146" s="129">
        <v>47301.0</v>
      </c>
      <c r="C3146" s="128">
        <v>2029.0</v>
      </c>
      <c r="D3146" s="128">
        <v>8.0</v>
      </c>
      <c r="E3146" s="128">
        <v>1.0</v>
      </c>
      <c r="F3146" s="128">
        <v>2029.0</v>
      </c>
      <c r="G3146" s="128">
        <v>8.0</v>
      </c>
      <c r="H3146" s="128">
        <v>11.0</v>
      </c>
      <c r="I3146" s="128" t="s">
        <v>159</v>
      </c>
      <c r="J3146" s="99"/>
      <c r="K3146" s="99"/>
      <c r="L3146" s="141" t="str">
        <f>IF(J3146-K3146=0,,IFERROR(K3146-J3146-휴게시간-VLOOKUP(A3146,지정휴게시간,2,FALSE),K3146-J3146-휴게시간))</f>
        <v/>
      </c>
      <c r="M3146" s="142" t="str">
        <f>IFERROR(VLOOKUP(Text(A3146,"m월 d일"),양력휴일,2,FALSE),IFERROR(VLOOKUP(Text(B3146,"m월 d일"),음력휴일,2,FALSE),IFERROR(VLOOKUP(A3146,양력지정휴일,2,FALSE), IFERROR(VLOOKUP(B3146,음력지정휴일,2,FALSE), ""))))</f>
        <v/>
      </c>
      <c r="N3146" s="128"/>
      <c r="O3146" s="128" t="str">
        <f>IFERROR(VLOOKUP(N3146,연차지정일수,2,FALSE),"")</f>
        <v/>
      </c>
      <c r="P3146" s="143"/>
      <c r="Q3146" s="2"/>
    </row>
    <row r="3147">
      <c r="A3147" s="129">
        <v>47342.0</v>
      </c>
      <c r="B3147" s="129">
        <v>47302.0</v>
      </c>
      <c r="C3147" s="128">
        <v>2029.0</v>
      </c>
      <c r="D3147" s="128">
        <v>8.0</v>
      </c>
      <c r="E3147" s="128">
        <v>1.0</v>
      </c>
      <c r="F3147" s="128">
        <v>2029.0</v>
      </c>
      <c r="G3147" s="128">
        <v>8.0</v>
      </c>
      <c r="H3147" s="128">
        <v>12.0</v>
      </c>
      <c r="I3147" s="128" t="s">
        <v>156</v>
      </c>
      <c r="J3147" s="99"/>
      <c r="K3147" s="99"/>
      <c r="L3147" s="141" t="str">
        <f>IF(J3147-K3147=0,,IFERROR(K3147-J3147-휴게시간-VLOOKUP(A3147,지정휴게시간,2,FALSE),K3147-J3147-휴게시간))</f>
        <v/>
      </c>
      <c r="M3147" s="142" t="str">
        <f>IFERROR(VLOOKUP(Text(A3147,"m월 d일"),양력휴일,2,FALSE),IFERROR(VLOOKUP(Text(B3147,"m월 d일"),음력휴일,2,FALSE),IFERROR(VLOOKUP(A3147,양력지정휴일,2,FALSE), IFERROR(VLOOKUP(B3147,음력지정휴일,2,FALSE), ""))))</f>
        <v/>
      </c>
      <c r="N3147" s="128"/>
      <c r="O3147" s="128" t="str">
        <f>IFERROR(VLOOKUP(N3147,연차지정일수,2,FALSE),"")</f>
        <v/>
      </c>
      <c r="P3147" s="143"/>
      <c r="Q3147" s="2"/>
    </row>
    <row r="3148">
      <c r="A3148" s="129">
        <v>47343.0</v>
      </c>
      <c r="B3148" s="129">
        <v>47303.0</v>
      </c>
      <c r="C3148" s="128">
        <v>2029.0</v>
      </c>
      <c r="D3148" s="128">
        <v>8.0</v>
      </c>
      <c r="E3148" s="128">
        <v>2.0</v>
      </c>
      <c r="F3148" s="128">
        <v>2029.0</v>
      </c>
      <c r="G3148" s="128">
        <v>8.0</v>
      </c>
      <c r="H3148" s="128">
        <v>13.0</v>
      </c>
      <c r="I3148" s="128" t="s">
        <v>83</v>
      </c>
      <c r="J3148" s="99"/>
      <c r="K3148" s="99"/>
      <c r="L3148" s="141" t="str">
        <f>IF(J3148-K3148=0,,IFERROR(K3148-J3148-휴게시간-VLOOKUP(A3148,지정휴게시간,2,FALSE),K3148-J3148-휴게시간))</f>
        <v/>
      </c>
      <c r="M3148" s="142" t="str">
        <f>IFERROR(VLOOKUP(Text(A3148,"m월 d일"),양력휴일,2,FALSE),IFERROR(VLOOKUP(Text(B3148,"m월 d일"),음력휴일,2,FALSE),IFERROR(VLOOKUP(A3148,양력지정휴일,2,FALSE), IFERROR(VLOOKUP(B3148,음력지정휴일,2,FALSE), ""))))</f>
        <v/>
      </c>
      <c r="N3148" s="128"/>
      <c r="O3148" s="128" t="str">
        <f>IFERROR(VLOOKUP(N3148,연차지정일수,2,FALSE),"")</f>
        <v/>
      </c>
      <c r="P3148" s="143"/>
      <c r="Q3148" s="2"/>
    </row>
    <row r="3149">
      <c r="A3149" s="129">
        <v>47344.0</v>
      </c>
      <c r="B3149" s="129">
        <v>47304.0</v>
      </c>
      <c r="C3149" s="128">
        <v>2029.0</v>
      </c>
      <c r="D3149" s="128">
        <v>8.0</v>
      </c>
      <c r="E3149" s="128">
        <v>2.0</v>
      </c>
      <c r="F3149" s="128">
        <v>2029.0</v>
      </c>
      <c r="G3149" s="128">
        <v>8.0</v>
      </c>
      <c r="H3149" s="128">
        <v>14.0</v>
      </c>
      <c r="I3149" s="128" t="s">
        <v>160</v>
      </c>
      <c r="J3149" s="99"/>
      <c r="K3149" s="99"/>
      <c r="L3149" s="141" t="str">
        <f>IF(J3149-K3149=0,,IFERROR(K3149-J3149-휴게시간-VLOOKUP(A3149,지정휴게시간,2,FALSE),K3149-J3149-휴게시간))</f>
        <v/>
      </c>
      <c r="M3149" s="142" t="str">
        <f>IFERROR(VLOOKUP(Text(A3149,"m월 d일"),양력휴일,2,FALSE),IFERROR(VLOOKUP(Text(B3149,"m월 d일"),음력휴일,2,FALSE),IFERROR(VLOOKUP(A3149,양력지정휴일,2,FALSE), IFERROR(VLOOKUP(B3149,음력지정휴일,2,FALSE), ""))))</f>
        <v/>
      </c>
      <c r="N3149" s="128"/>
      <c r="O3149" s="128" t="str">
        <f>IFERROR(VLOOKUP(N3149,연차지정일수,2,FALSE),"")</f>
        <v/>
      </c>
      <c r="P3149" s="143"/>
      <c r="Q3149" s="2"/>
    </row>
    <row r="3150">
      <c r="A3150" s="129">
        <v>47345.0</v>
      </c>
      <c r="B3150" s="129">
        <v>47305.0</v>
      </c>
      <c r="C3150" s="128">
        <v>2029.0</v>
      </c>
      <c r="D3150" s="128">
        <v>8.0</v>
      </c>
      <c r="E3150" s="128">
        <v>2.0</v>
      </c>
      <c r="F3150" s="128">
        <v>2029.0</v>
      </c>
      <c r="G3150" s="128">
        <v>8.0</v>
      </c>
      <c r="H3150" s="128">
        <v>15.0</v>
      </c>
      <c r="I3150" s="128" t="s">
        <v>161</v>
      </c>
      <c r="J3150" s="99"/>
      <c r="K3150" s="99"/>
      <c r="L3150" s="141" t="str">
        <f>IF(J3150-K3150=0,,IFERROR(K3150-J3150-휴게시간-VLOOKUP(A3150,지정휴게시간,2,FALSE),K3150-J3150-휴게시간))</f>
        <v/>
      </c>
      <c r="M3150" s="142" t="str">
        <f>IFERROR(VLOOKUP(Text(A3150,"m월 d일"),양력휴일,2,FALSE),IFERROR(VLOOKUP(Text(B3150,"m월 d일"),음력휴일,2,FALSE),IFERROR(VLOOKUP(A3150,양력지정휴일,2,FALSE), IFERROR(VLOOKUP(B3150,음력지정휴일,2,FALSE), ""))))</f>
        <v>광복절</v>
      </c>
      <c r="N3150" s="128"/>
      <c r="O3150" s="128" t="str">
        <f>IFERROR(VLOOKUP(N3150,연차지정일수,2,FALSE),"")</f>
        <v/>
      </c>
      <c r="P3150" s="143"/>
      <c r="Q3150" s="2"/>
    </row>
    <row r="3151">
      <c r="A3151" s="129">
        <v>47346.0</v>
      </c>
      <c r="B3151" s="129">
        <v>47306.0</v>
      </c>
      <c r="C3151" s="128">
        <v>2029.0</v>
      </c>
      <c r="D3151" s="128">
        <v>8.0</v>
      </c>
      <c r="E3151" s="128">
        <v>2.0</v>
      </c>
      <c r="F3151" s="128">
        <v>2029.0</v>
      </c>
      <c r="G3151" s="128">
        <v>8.0</v>
      </c>
      <c r="H3151" s="128">
        <v>16.0</v>
      </c>
      <c r="I3151" s="128" t="s">
        <v>162</v>
      </c>
      <c r="J3151" s="99"/>
      <c r="K3151" s="99"/>
      <c r="L3151" s="141" t="str">
        <f>IF(J3151-K3151=0,,IFERROR(K3151-J3151-휴게시간-VLOOKUP(A3151,지정휴게시간,2,FALSE),K3151-J3151-휴게시간))</f>
        <v/>
      </c>
      <c r="M3151" s="142" t="str">
        <f>IFERROR(VLOOKUP(Text(A3151,"m월 d일"),양력휴일,2,FALSE),IFERROR(VLOOKUP(Text(B3151,"m월 d일"),음력휴일,2,FALSE),IFERROR(VLOOKUP(A3151,양력지정휴일,2,FALSE), IFERROR(VLOOKUP(B3151,음력지정휴일,2,FALSE), ""))))</f>
        <v/>
      </c>
      <c r="N3151" s="128"/>
      <c r="O3151" s="128" t="str">
        <f>IFERROR(VLOOKUP(N3151,연차지정일수,2,FALSE),"")</f>
        <v/>
      </c>
      <c r="P3151" s="143"/>
      <c r="Q3151" s="2"/>
    </row>
    <row r="3152">
      <c r="A3152" s="129">
        <v>47347.0</v>
      </c>
      <c r="B3152" s="129">
        <v>47307.0</v>
      </c>
      <c r="C3152" s="128">
        <v>2029.0</v>
      </c>
      <c r="D3152" s="128">
        <v>8.0</v>
      </c>
      <c r="E3152" s="128">
        <v>2.0</v>
      </c>
      <c r="F3152" s="128">
        <v>2029.0</v>
      </c>
      <c r="G3152" s="128">
        <v>8.0</v>
      </c>
      <c r="H3152" s="128">
        <v>17.0</v>
      </c>
      <c r="I3152" s="128" t="s">
        <v>158</v>
      </c>
      <c r="J3152" s="99"/>
      <c r="K3152" s="99"/>
      <c r="L3152" s="141" t="str">
        <f>IF(J3152-K3152=0,,IFERROR(K3152-J3152-휴게시간-VLOOKUP(A3152,지정휴게시간,2,FALSE),K3152-J3152-휴게시간))</f>
        <v/>
      </c>
      <c r="M3152" s="142" t="str">
        <f>IFERROR(VLOOKUP(Text(A3152,"m월 d일"),양력휴일,2,FALSE),IFERROR(VLOOKUP(Text(B3152,"m월 d일"),음력휴일,2,FALSE),IFERROR(VLOOKUP(A3152,양력지정휴일,2,FALSE), IFERROR(VLOOKUP(B3152,음력지정휴일,2,FALSE), ""))))</f>
        <v/>
      </c>
      <c r="N3152" s="128"/>
      <c r="O3152" s="128" t="str">
        <f>IFERROR(VLOOKUP(N3152,연차지정일수,2,FALSE),"")</f>
        <v/>
      </c>
      <c r="P3152" s="143"/>
      <c r="Q3152" s="2"/>
    </row>
    <row r="3153">
      <c r="A3153" s="129">
        <v>47348.0</v>
      </c>
      <c r="B3153" s="129">
        <v>47308.0</v>
      </c>
      <c r="C3153" s="128">
        <v>2029.0</v>
      </c>
      <c r="D3153" s="128">
        <v>8.0</v>
      </c>
      <c r="E3153" s="128">
        <v>2.0</v>
      </c>
      <c r="F3153" s="128">
        <v>2029.0</v>
      </c>
      <c r="G3153" s="128">
        <v>8.0</v>
      </c>
      <c r="H3153" s="128">
        <v>18.0</v>
      </c>
      <c r="I3153" s="128" t="s">
        <v>159</v>
      </c>
      <c r="J3153" s="99"/>
      <c r="K3153" s="99"/>
      <c r="L3153" s="141" t="str">
        <f>IF(J3153-K3153=0,,IFERROR(K3153-J3153-휴게시간-VLOOKUP(A3153,지정휴게시간,2,FALSE),K3153-J3153-휴게시간))</f>
        <v/>
      </c>
      <c r="M3153" s="142" t="str">
        <f>IFERROR(VLOOKUP(Text(A3153,"m월 d일"),양력휴일,2,FALSE),IFERROR(VLOOKUP(Text(B3153,"m월 d일"),음력휴일,2,FALSE),IFERROR(VLOOKUP(A3153,양력지정휴일,2,FALSE), IFERROR(VLOOKUP(B3153,음력지정휴일,2,FALSE), ""))))</f>
        <v/>
      </c>
      <c r="N3153" s="128"/>
      <c r="O3153" s="128" t="str">
        <f>IFERROR(VLOOKUP(N3153,연차지정일수,2,FALSE),"")</f>
        <v/>
      </c>
      <c r="P3153" s="143"/>
      <c r="Q3153" s="2"/>
    </row>
    <row r="3154">
      <c r="A3154" s="129">
        <v>47349.0</v>
      </c>
      <c r="B3154" s="129">
        <v>47309.0</v>
      </c>
      <c r="C3154" s="128">
        <v>2029.0</v>
      </c>
      <c r="D3154" s="128">
        <v>8.0</v>
      </c>
      <c r="E3154" s="128">
        <v>2.0</v>
      </c>
      <c r="F3154" s="128">
        <v>2029.0</v>
      </c>
      <c r="G3154" s="128">
        <v>8.0</v>
      </c>
      <c r="H3154" s="128">
        <v>19.0</v>
      </c>
      <c r="I3154" s="128" t="s">
        <v>156</v>
      </c>
      <c r="J3154" s="99"/>
      <c r="K3154" s="99"/>
      <c r="L3154" s="141" t="str">
        <f>IF(J3154-K3154=0,,IFERROR(K3154-J3154-휴게시간-VLOOKUP(A3154,지정휴게시간,2,FALSE),K3154-J3154-휴게시간))</f>
        <v/>
      </c>
      <c r="M3154" s="142" t="str">
        <f>IFERROR(VLOOKUP(Text(A3154,"m월 d일"),양력휴일,2,FALSE),IFERROR(VLOOKUP(Text(B3154,"m월 d일"),음력휴일,2,FALSE),IFERROR(VLOOKUP(A3154,양력지정휴일,2,FALSE), IFERROR(VLOOKUP(B3154,음력지정휴일,2,FALSE), ""))))</f>
        <v/>
      </c>
      <c r="N3154" s="128"/>
      <c r="O3154" s="128" t="str">
        <f>IFERROR(VLOOKUP(N3154,연차지정일수,2,FALSE),"")</f>
        <v/>
      </c>
      <c r="P3154" s="143"/>
      <c r="Q3154" s="2"/>
    </row>
    <row r="3155">
      <c r="A3155" s="129">
        <v>47350.0</v>
      </c>
      <c r="B3155" s="129">
        <v>47310.0</v>
      </c>
      <c r="C3155" s="128">
        <v>2029.0</v>
      </c>
      <c r="D3155" s="128">
        <v>8.0</v>
      </c>
      <c r="E3155" s="128">
        <v>3.0</v>
      </c>
      <c r="F3155" s="128">
        <v>2029.0</v>
      </c>
      <c r="G3155" s="128">
        <v>8.0</v>
      </c>
      <c r="H3155" s="128">
        <v>20.0</v>
      </c>
      <c r="I3155" s="128" t="s">
        <v>83</v>
      </c>
      <c r="J3155" s="99"/>
      <c r="K3155" s="99"/>
      <c r="L3155" s="141" t="str">
        <f>IF(J3155-K3155=0,,IFERROR(K3155-J3155-휴게시간-VLOOKUP(A3155,지정휴게시간,2,FALSE),K3155-J3155-휴게시간))</f>
        <v/>
      </c>
      <c r="M3155" s="142" t="str">
        <f>IFERROR(VLOOKUP(Text(A3155,"m월 d일"),양력휴일,2,FALSE),IFERROR(VLOOKUP(Text(B3155,"m월 d일"),음력휴일,2,FALSE),IFERROR(VLOOKUP(A3155,양력지정휴일,2,FALSE), IFERROR(VLOOKUP(B3155,음력지정휴일,2,FALSE), ""))))</f>
        <v/>
      </c>
      <c r="N3155" s="128"/>
      <c r="O3155" s="128" t="str">
        <f>IFERROR(VLOOKUP(N3155,연차지정일수,2,FALSE),"")</f>
        <v/>
      </c>
      <c r="P3155" s="143"/>
      <c r="Q3155" s="2"/>
    </row>
    <row r="3156">
      <c r="A3156" s="129">
        <v>47351.0</v>
      </c>
      <c r="B3156" s="129">
        <v>47311.0</v>
      </c>
      <c r="C3156" s="128">
        <v>2029.0</v>
      </c>
      <c r="D3156" s="128">
        <v>8.0</v>
      </c>
      <c r="E3156" s="128">
        <v>3.0</v>
      </c>
      <c r="F3156" s="128">
        <v>2029.0</v>
      </c>
      <c r="G3156" s="128">
        <v>8.0</v>
      </c>
      <c r="H3156" s="128">
        <v>21.0</v>
      </c>
      <c r="I3156" s="128" t="s">
        <v>160</v>
      </c>
      <c r="J3156" s="99"/>
      <c r="K3156" s="99"/>
      <c r="L3156" s="141" t="str">
        <f>IF(J3156-K3156=0,,IFERROR(K3156-J3156-휴게시간-VLOOKUP(A3156,지정휴게시간,2,FALSE),K3156-J3156-휴게시간))</f>
        <v/>
      </c>
      <c r="M3156" s="142" t="str">
        <f>IFERROR(VLOOKUP(Text(A3156,"m월 d일"),양력휴일,2,FALSE),IFERROR(VLOOKUP(Text(B3156,"m월 d일"),음력휴일,2,FALSE),IFERROR(VLOOKUP(A3156,양력지정휴일,2,FALSE), IFERROR(VLOOKUP(B3156,음력지정휴일,2,FALSE), ""))))</f>
        <v/>
      </c>
      <c r="N3156" s="128"/>
      <c r="O3156" s="128" t="str">
        <f>IFERROR(VLOOKUP(N3156,연차지정일수,2,FALSE),"")</f>
        <v/>
      </c>
      <c r="P3156" s="143"/>
      <c r="Q3156" s="2"/>
    </row>
    <row r="3157">
      <c r="A3157" s="129">
        <v>47352.0</v>
      </c>
      <c r="B3157" s="129">
        <v>47312.0</v>
      </c>
      <c r="C3157" s="128">
        <v>2029.0</v>
      </c>
      <c r="D3157" s="128">
        <v>8.0</v>
      </c>
      <c r="E3157" s="128">
        <v>3.0</v>
      </c>
      <c r="F3157" s="128">
        <v>2029.0</v>
      </c>
      <c r="G3157" s="128">
        <v>8.0</v>
      </c>
      <c r="H3157" s="128">
        <v>22.0</v>
      </c>
      <c r="I3157" s="128" t="s">
        <v>161</v>
      </c>
      <c r="J3157" s="99"/>
      <c r="K3157" s="99"/>
      <c r="L3157" s="141" t="str">
        <f>IF(J3157-K3157=0,,IFERROR(K3157-J3157-휴게시간-VLOOKUP(A3157,지정휴게시간,2,FALSE),K3157-J3157-휴게시간))</f>
        <v/>
      </c>
      <c r="M3157" s="142" t="str">
        <f>IFERROR(VLOOKUP(Text(A3157,"m월 d일"),양력휴일,2,FALSE),IFERROR(VLOOKUP(Text(B3157,"m월 d일"),음력휴일,2,FALSE),IFERROR(VLOOKUP(A3157,양력지정휴일,2,FALSE), IFERROR(VLOOKUP(B3157,음력지정휴일,2,FALSE), ""))))</f>
        <v/>
      </c>
      <c r="N3157" s="128"/>
      <c r="O3157" s="128" t="str">
        <f>IFERROR(VLOOKUP(N3157,연차지정일수,2,FALSE),"")</f>
        <v/>
      </c>
      <c r="P3157" s="143"/>
      <c r="Q3157" s="2"/>
    </row>
    <row r="3158">
      <c r="A3158" s="129">
        <v>47353.0</v>
      </c>
      <c r="B3158" s="129">
        <v>47313.0</v>
      </c>
      <c r="C3158" s="128">
        <v>2029.0</v>
      </c>
      <c r="D3158" s="128">
        <v>8.0</v>
      </c>
      <c r="E3158" s="128">
        <v>3.0</v>
      </c>
      <c r="F3158" s="128">
        <v>2029.0</v>
      </c>
      <c r="G3158" s="128">
        <v>8.0</v>
      </c>
      <c r="H3158" s="128">
        <v>23.0</v>
      </c>
      <c r="I3158" s="128" t="s">
        <v>162</v>
      </c>
      <c r="J3158" s="99"/>
      <c r="K3158" s="99"/>
      <c r="L3158" s="141" t="str">
        <f>IF(J3158-K3158=0,,IFERROR(K3158-J3158-휴게시간-VLOOKUP(A3158,지정휴게시간,2,FALSE),K3158-J3158-휴게시간))</f>
        <v/>
      </c>
      <c r="M3158" s="142" t="str">
        <f>IFERROR(VLOOKUP(Text(A3158,"m월 d일"),양력휴일,2,FALSE),IFERROR(VLOOKUP(Text(B3158,"m월 d일"),음력휴일,2,FALSE),IFERROR(VLOOKUP(A3158,양력지정휴일,2,FALSE), IFERROR(VLOOKUP(B3158,음력지정휴일,2,FALSE), ""))))</f>
        <v/>
      </c>
      <c r="N3158" s="128"/>
      <c r="O3158" s="128" t="str">
        <f>IFERROR(VLOOKUP(N3158,연차지정일수,2,FALSE),"")</f>
        <v/>
      </c>
      <c r="P3158" s="143"/>
      <c r="Q3158" s="2"/>
    </row>
    <row r="3159">
      <c r="A3159" s="129">
        <v>47354.0</v>
      </c>
      <c r="B3159" s="129">
        <v>47314.0</v>
      </c>
      <c r="C3159" s="128">
        <v>2029.0</v>
      </c>
      <c r="D3159" s="128">
        <v>8.0</v>
      </c>
      <c r="E3159" s="128">
        <v>3.0</v>
      </c>
      <c r="F3159" s="128">
        <v>2029.0</v>
      </c>
      <c r="G3159" s="128">
        <v>8.0</v>
      </c>
      <c r="H3159" s="128">
        <v>24.0</v>
      </c>
      <c r="I3159" s="128" t="s">
        <v>158</v>
      </c>
      <c r="J3159" s="99"/>
      <c r="K3159" s="99"/>
      <c r="L3159" s="141" t="str">
        <f>IF(J3159-K3159=0,,IFERROR(K3159-J3159-휴게시간-VLOOKUP(A3159,지정휴게시간,2,FALSE),K3159-J3159-휴게시간))</f>
        <v/>
      </c>
      <c r="M3159" s="142" t="str">
        <f>IFERROR(VLOOKUP(Text(A3159,"m월 d일"),양력휴일,2,FALSE),IFERROR(VLOOKUP(Text(B3159,"m월 d일"),음력휴일,2,FALSE),IFERROR(VLOOKUP(A3159,양력지정휴일,2,FALSE), IFERROR(VLOOKUP(B3159,음력지정휴일,2,FALSE), ""))))</f>
        <v/>
      </c>
      <c r="N3159" s="128"/>
      <c r="O3159" s="128" t="str">
        <f>IFERROR(VLOOKUP(N3159,연차지정일수,2,FALSE),"")</f>
        <v/>
      </c>
      <c r="P3159" s="143"/>
      <c r="Q3159" s="2"/>
    </row>
    <row r="3160">
      <c r="A3160" s="129">
        <v>47355.0</v>
      </c>
      <c r="B3160" s="129">
        <v>47315.0</v>
      </c>
      <c r="C3160" s="128">
        <v>2029.0</v>
      </c>
      <c r="D3160" s="128">
        <v>8.0</v>
      </c>
      <c r="E3160" s="128">
        <v>3.0</v>
      </c>
      <c r="F3160" s="128">
        <v>2029.0</v>
      </c>
      <c r="G3160" s="128">
        <v>8.0</v>
      </c>
      <c r="H3160" s="128">
        <v>25.0</v>
      </c>
      <c r="I3160" s="128" t="s">
        <v>159</v>
      </c>
      <c r="J3160" s="99"/>
      <c r="K3160" s="99"/>
      <c r="L3160" s="141" t="str">
        <f>IF(J3160-K3160=0,,IFERROR(K3160-J3160-휴게시간-VLOOKUP(A3160,지정휴게시간,2,FALSE),K3160-J3160-휴게시간))</f>
        <v/>
      </c>
      <c r="M3160" s="142" t="str">
        <f>IFERROR(VLOOKUP(Text(A3160,"m월 d일"),양력휴일,2,FALSE),IFERROR(VLOOKUP(Text(B3160,"m월 d일"),음력휴일,2,FALSE),IFERROR(VLOOKUP(A3160,양력지정휴일,2,FALSE), IFERROR(VLOOKUP(B3160,음력지정휴일,2,FALSE), ""))))</f>
        <v/>
      </c>
      <c r="N3160" s="128"/>
      <c r="O3160" s="128" t="str">
        <f>IFERROR(VLOOKUP(N3160,연차지정일수,2,FALSE),"")</f>
        <v/>
      </c>
      <c r="P3160" s="143"/>
      <c r="Q3160" s="2"/>
    </row>
    <row r="3161">
      <c r="A3161" s="129">
        <v>47356.0</v>
      </c>
      <c r="B3161" s="129">
        <v>47316.0</v>
      </c>
      <c r="C3161" s="128">
        <v>2029.0</v>
      </c>
      <c r="D3161" s="128">
        <v>8.0</v>
      </c>
      <c r="E3161" s="128">
        <v>3.0</v>
      </c>
      <c r="F3161" s="128">
        <v>2029.0</v>
      </c>
      <c r="G3161" s="128">
        <v>8.0</v>
      </c>
      <c r="H3161" s="128">
        <v>26.0</v>
      </c>
      <c r="I3161" s="128" t="s">
        <v>156</v>
      </c>
      <c r="J3161" s="99"/>
      <c r="K3161" s="99"/>
      <c r="L3161" s="141" t="str">
        <f>IF(J3161-K3161=0,,IFERROR(K3161-J3161-휴게시간-VLOOKUP(A3161,지정휴게시간,2,FALSE),K3161-J3161-휴게시간))</f>
        <v/>
      </c>
      <c r="M3161" s="142" t="str">
        <f>IFERROR(VLOOKUP(Text(A3161,"m월 d일"),양력휴일,2,FALSE),IFERROR(VLOOKUP(Text(B3161,"m월 d일"),음력휴일,2,FALSE),IFERROR(VLOOKUP(A3161,양력지정휴일,2,FALSE), IFERROR(VLOOKUP(B3161,음력지정휴일,2,FALSE), ""))))</f>
        <v/>
      </c>
      <c r="N3161" s="128"/>
      <c r="O3161" s="128" t="str">
        <f>IFERROR(VLOOKUP(N3161,연차지정일수,2,FALSE),"")</f>
        <v/>
      </c>
      <c r="P3161" s="143"/>
      <c r="Q3161" s="2"/>
    </row>
    <row r="3162">
      <c r="A3162" s="129">
        <v>47357.0</v>
      </c>
      <c r="B3162" s="129">
        <v>47317.0</v>
      </c>
      <c r="C3162" s="128">
        <v>2029.0</v>
      </c>
      <c r="D3162" s="128">
        <v>8.0</v>
      </c>
      <c r="E3162" s="128">
        <v>4.0</v>
      </c>
      <c r="F3162" s="128">
        <v>2029.0</v>
      </c>
      <c r="G3162" s="128">
        <v>8.0</v>
      </c>
      <c r="H3162" s="128">
        <v>27.0</v>
      </c>
      <c r="I3162" s="128" t="s">
        <v>83</v>
      </c>
      <c r="J3162" s="99"/>
      <c r="K3162" s="99"/>
      <c r="L3162" s="141" t="str">
        <f>IF(J3162-K3162=0,,IFERROR(K3162-J3162-휴게시간-VLOOKUP(A3162,지정휴게시간,2,FALSE),K3162-J3162-휴게시간))</f>
        <v/>
      </c>
      <c r="M3162" s="142" t="str">
        <f>IFERROR(VLOOKUP(Text(A3162,"m월 d일"),양력휴일,2,FALSE),IFERROR(VLOOKUP(Text(B3162,"m월 d일"),음력휴일,2,FALSE),IFERROR(VLOOKUP(A3162,양력지정휴일,2,FALSE), IFERROR(VLOOKUP(B3162,음력지정휴일,2,FALSE), ""))))</f>
        <v/>
      </c>
      <c r="N3162" s="128"/>
      <c r="O3162" s="128" t="str">
        <f>IFERROR(VLOOKUP(N3162,연차지정일수,2,FALSE),"")</f>
        <v/>
      </c>
      <c r="P3162" s="143"/>
      <c r="Q3162" s="2"/>
    </row>
    <row r="3163">
      <c r="A3163" s="129">
        <v>47358.0</v>
      </c>
      <c r="B3163" s="129">
        <v>47318.0</v>
      </c>
      <c r="C3163" s="128">
        <v>2029.0</v>
      </c>
      <c r="D3163" s="128">
        <v>8.0</v>
      </c>
      <c r="E3163" s="128">
        <v>4.0</v>
      </c>
      <c r="F3163" s="128">
        <v>2029.0</v>
      </c>
      <c r="G3163" s="128">
        <v>8.0</v>
      </c>
      <c r="H3163" s="128">
        <v>28.0</v>
      </c>
      <c r="I3163" s="128" t="s">
        <v>160</v>
      </c>
      <c r="J3163" s="99"/>
      <c r="K3163" s="99"/>
      <c r="L3163" s="141" t="str">
        <f>IF(J3163-K3163=0,,IFERROR(K3163-J3163-휴게시간-VLOOKUP(A3163,지정휴게시간,2,FALSE),K3163-J3163-휴게시간))</f>
        <v/>
      </c>
      <c r="M3163" s="142" t="str">
        <f>IFERROR(VLOOKUP(Text(A3163,"m월 d일"),양력휴일,2,FALSE),IFERROR(VLOOKUP(Text(B3163,"m월 d일"),음력휴일,2,FALSE),IFERROR(VLOOKUP(A3163,양력지정휴일,2,FALSE), IFERROR(VLOOKUP(B3163,음력지정휴일,2,FALSE), ""))))</f>
        <v/>
      </c>
      <c r="N3163" s="128"/>
      <c r="O3163" s="128" t="str">
        <f>IFERROR(VLOOKUP(N3163,연차지정일수,2,FALSE),"")</f>
        <v/>
      </c>
      <c r="P3163" s="143"/>
      <c r="Q3163" s="2"/>
    </row>
    <row r="3164">
      <c r="A3164" s="129">
        <v>47359.0</v>
      </c>
      <c r="B3164" s="129">
        <v>47319.0</v>
      </c>
      <c r="C3164" s="128">
        <v>2029.0</v>
      </c>
      <c r="D3164" s="128">
        <v>8.0</v>
      </c>
      <c r="E3164" s="128">
        <v>4.0</v>
      </c>
      <c r="F3164" s="128">
        <v>2029.0</v>
      </c>
      <c r="G3164" s="128">
        <v>8.0</v>
      </c>
      <c r="H3164" s="128">
        <v>29.0</v>
      </c>
      <c r="I3164" s="128" t="s">
        <v>161</v>
      </c>
      <c r="J3164" s="99"/>
      <c r="K3164" s="99"/>
      <c r="L3164" s="141" t="str">
        <f>IF(J3164-K3164=0,,IFERROR(K3164-J3164-휴게시간-VLOOKUP(A3164,지정휴게시간,2,FALSE),K3164-J3164-휴게시간))</f>
        <v/>
      </c>
      <c r="M3164" s="142" t="str">
        <f>IFERROR(VLOOKUP(Text(A3164,"m월 d일"),양력휴일,2,FALSE),IFERROR(VLOOKUP(Text(B3164,"m월 d일"),음력휴일,2,FALSE),IFERROR(VLOOKUP(A3164,양력지정휴일,2,FALSE), IFERROR(VLOOKUP(B3164,음력지정휴일,2,FALSE), ""))))</f>
        <v/>
      </c>
      <c r="N3164" s="128"/>
      <c r="O3164" s="128" t="str">
        <f>IFERROR(VLOOKUP(N3164,연차지정일수,2,FALSE),"")</f>
        <v/>
      </c>
      <c r="P3164" s="143"/>
      <c r="Q3164" s="2"/>
    </row>
    <row r="3165">
      <c r="A3165" s="129">
        <v>47360.0</v>
      </c>
      <c r="B3165" s="129">
        <v>47320.0</v>
      </c>
      <c r="C3165" s="128">
        <v>2029.0</v>
      </c>
      <c r="D3165" s="128">
        <v>8.0</v>
      </c>
      <c r="E3165" s="128">
        <v>4.0</v>
      </c>
      <c r="F3165" s="128">
        <v>2029.0</v>
      </c>
      <c r="G3165" s="128">
        <v>8.0</v>
      </c>
      <c r="H3165" s="128">
        <v>30.0</v>
      </c>
      <c r="I3165" s="128" t="s">
        <v>162</v>
      </c>
      <c r="J3165" s="99"/>
      <c r="K3165" s="99"/>
      <c r="L3165" s="141" t="str">
        <f>IF(J3165-K3165=0,,IFERROR(K3165-J3165-휴게시간-VLOOKUP(A3165,지정휴게시간,2,FALSE),K3165-J3165-휴게시간))</f>
        <v/>
      </c>
      <c r="M3165" s="142" t="str">
        <f>IFERROR(VLOOKUP(Text(A3165,"m월 d일"),양력휴일,2,FALSE),IFERROR(VLOOKUP(Text(B3165,"m월 d일"),음력휴일,2,FALSE),IFERROR(VLOOKUP(A3165,양력지정휴일,2,FALSE), IFERROR(VLOOKUP(B3165,음력지정휴일,2,FALSE), ""))))</f>
        <v/>
      </c>
      <c r="N3165" s="128"/>
      <c r="O3165" s="128" t="str">
        <f>IFERROR(VLOOKUP(N3165,연차지정일수,2,FALSE),"")</f>
        <v/>
      </c>
      <c r="P3165" s="143"/>
      <c r="Q3165" s="2"/>
    </row>
    <row r="3166">
      <c r="A3166" s="129">
        <v>47361.0</v>
      </c>
      <c r="B3166" s="129">
        <v>47321.0</v>
      </c>
      <c r="C3166" s="128">
        <v>2029.0</v>
      </c>
      <c r="D3166" s="128">
        <v>8.0</v>
      </c>
      <c r="E3166" s="128">
        <v>4.0</v>
      </c>
      <c r="F3166" s="128">
        <v>2029.0</v>
      </c>
      <c r="G3166" s="128">
        <v>8.0</v>
      </c>
      <c r="H3166" s="128">
        <v>31.0</v>
      </c>
      <c r="I3166" s="128" t="s">
        <v>158</v>
      </c>
      <c r="J3166" s="99"/>
      <c r="K3166" s="99"/>
      <c r="L3166" s="141" t="str">
        <f>IF(J3166-K3166=0,,IFERROR(K3166-J3166-휴게시간-VLOOKUP(A3166,지정휴게시간,2,FALSE),K3166-J3166-휴게시간))</f>
        <v/>
      </c>
      <c r="M3166" s="142" t="str">
        <f>IFERROR(VLOOKUP(Text(A3166,"m월 d일"),양력휴일,2,FALSE),IFERROR(VLOOKUP(Text(B3166,"m월 d일"),음력휴일,2,FALSE),IFERROR(VLOOKUP(A3166,양력지정휴일,2,FALSE), IFERROR(VLOOKUP(B3166,음력지정휴일,2,FALSE), ""))))</f>
        <v/>
      </c>
      <c r="N3166" s="128"/>
      <c r="O3166" s="128" t="str">
        <f>IFERROR(VLOOKUP(N3166,연차지정일수,2,FALSE),"")</f>
        <v/>
      </c>
      <c r="P3166" s="143"/>
      <c r="Q3166" s="2"/>
    </row>
    <row r="3167">
      <c r="A3167" s="129">
        <v>47362.0</v>
      </c>
      <c r="B3167" s="129">
        <v>47322.0</v>
      </c>
      <c r="C3167" s="128">
        <v>2029.0</v>
      </c>
      <c r="D3167" s="128">
        <v>8.0</v>
      </c>
      <c r="E3167" s="128">
        <v>4.0</v>
      </c>
      <c r="F3167" s="128">
        <v>2029.0</v>
      </c>
      <c r="G3167" s="128">
        <v>9.0</v>
      </c>
      <c r="H3167" s="128">
        <v>1.0</v>
      </c>
      <c r="I3167" s="128" t="s">
        <v>159</v>
      </c>
      <c r="J3167" s="99"/>
      <c r="K3167" s="99"/>
      <c r="L3167" s="141" t="str">
        <f>IF(J3167-K3167=0,,IFERROR(K3167-J3167-휴게시간-VLOOKUP(A3167,지정휴게시간,2,FALSE),K3167-J3167-휴게시간))</f>
        <v/>
      </c>
      <c r="M3167" s="142" t="str">
        <f>IFERROR(VLOOKUP(Text(A3167,"m월 d일"),양력휴일,2,FALSE),IFERROR(VLOOKUP(Text(B3167,"m월 d일"),음력휴일,2,FALSE),IFERROR(VLOOKUP(A3167,양력지정휴일,2,FALSE), IFERROR(VLOOKUP(B3167,음력지정휴일,2,FALSE), ""))))</f>
        <v/>
      </c>
      <c r="N3167" s="128"/>
      <c r="O3167" s="128" t="str">
        <f>IFERROR(VLOOKUP(N3167,연차지정일수,2,FALSE),"")</f>
        <v/>
      </c>
      <c r="P3167" s="143"/>
      <c r="Q3167" s="2"/>
    </row>
    <row r="3168">
      <c r="A3168" s="129">
        <v>47363.0</v>
      </c>
      <c r="B3168" s="129">
        <v>47323.0</v>
      </c>
      <c r="C3168" s="128">
        <v>2029.0</v>
      </c>
      <c r="D3168" s="128">
        <v>8.0</v>
      </c>
      <c r="E3168" s="128">
        <v>4.0</v>
      </c>
      <c r="F3168" s="128">
        <v>2029.0</v>
      </c>
      <c r="G3168" s="128">
        <v>9.0</v>
      </c>
      <c r="H3168" s="128">
        <v>2.0</v>
      </c>
      <c r="I3168" s="128" t="s">
        <v>156</v>
      </c>
      <c r="J3168" s="99"/>
      <c r="K3168" s="99"/>
      <c r="L3168" s="141" t="str">
        <f>IF(J3168-K3168=0,,IFERROR(K3168-J3168-휴게시간-VLOOKUP(A3168,지정휴게시간,2,FALSE),K3168-J3168-휴게시간))</f>
        <v/>
      </c>
      <c r="M3168" s="142" t="str">
        <f>IFERROR(VLOOKUP(Text(A3168,"m월 d일"),양력휴일,2,FALSE),IFERROR(VLOOKUP(Text(B3168,"m월 d일"),음력휴일,2,FALSE),IFERROR(VLOOKUP(A3168,양력지정휴일,2,FALSE), IFERROR(VLOOKUP(B3168,음력지정휴일,2,FALSE), ""))))</f>
        <v/>
      </c>
      <c r="N3168" s="128"/>
      <c r="O3168" s="128" t="str">
        <f>IFERROR(VLOOKUP(N3168,연차지정일수,2,FALSE),"")</f>
        <v/>
      </c>
      <c r="P3168" s="143"/>
      <c r="Q3168" s="2"/>
    </row>
    <row r="3169">
      <c r="A3169" s="129">
        <v>47364.0</v>
      </c>
      <c r="B3169" s="129">
        <v>47324.0</v>
      </c>
      <c r="C3169" s="128">
        <v>2029.0</v>
      </c>
      <c r="D3169" s="128">
        <v>9.0</v>
      </c>
      <c r="E3169" s="128">
        <v>1.0</v>
      </c>
      <c r="F3169" s="128">
        <v>2029.0</v>
      </c>
      <c r="G3169" s="128">
        <v>9.0</v>
      </c>
      <c r="H3169" s="128">
        <v>3.0</v>
      </c>
      <c r="I3169" s="128" t="s">
        <v>83</v>
      </c>
      <c r="J3169" s="99"/>
      <c r="K3169" s="99"/>
      <c r="L3169" s="141" t="str">
        <f>IF(J3169-K3169=0,,IFERROR(K3169-J3169-휴게시간-VLOOKUP(A3169,지정휴게시간,2,FALSE),K3169-J3169-휴게시간))</f>
        <v/>
      </c>
      <c r="M3169" s="142" t="str">
        <f>IFERROR(VLOOKUP(Text(A3169,"m월 d일"),양력휴일,2,FALSE),IFERROR(VLOOKUP(Text(B3169,"m월 d일"),음력휴일,2,FALSE),IFERROR(VLOOKUP(A3169,양력지정휴일,2,FALSE), IFERROR(VLOOKUP(B3169,음력지정휴일,2,FALSE), ""))))</f>
        <v/>
      </c>
      <c r="N3169" s="128"/>
      <c r="O3169" s="128" t="str">
        <f>IFERROR(VLOOKUP(N3169,연차지정일수,2,FALSE),"")</f>
        <v/>
      </c>
      <c r="P3169" s="143"/>
      <c r="Q3169" s="2"/>
    </row>
    <row r="3170">
      <c r="A3170" s="129">
        <v>47365.0</v>
      </c>
      <c r="B3170" s="129">
        <v>47325.0</v>
      </c>
      <c r="C3170" s="128">
        <v>2029.0</v>
      </c>
      <c r="D3170" s="128">
        <v>9.0</v>
      </c>
      <c r="E3170" s="128">
        <v>1.0</v>
      </c>
      <c r="F3170" s="128">
        <v>2029.0</v>
      </c>
      <c r="G3170" s="128">
        <v>9.0</v>
      </c>
      <c r="H3170" s="128">
        <v>4.0</v>
      </c>
      <c r="I3170" s="128" t="s">
        <v>160</v>
      </c>
      <c r="J3170" s="99"/>
      <c r="K3170" s="99"/>
      <c r="L3170" s="141" t="str">
        <f>IF(J3170-K3170=0,,IFERROR(K3170-J3170-휴게시간-VLOOKUP(A3170,지정휴게시간,2,FALSE),K3170-J3170-휴게시간))</f>
        <v/>
      </c>
      <c r="M3170" s="142" t="str">
        <f>IFERROR(VLOOKUP(Text(A3170,"m월 d일"),양력휴일,2,FALSE),IFERROR(VLOOKUP(Text(B3170,"m월 d일"),음력휴일,2,FALSE),IFERROR(VLOOKUP(A3170,양력지정휴일,2,FALSE), IFERROR(VLOOKUP(B3170,음력지정휴일,2,FALSE), ""))))</f>
        <v/>
      </c>
      <c r="N3170" s="128"/>
      <c r="O3170" s="128" t="str">
        <f>IFERROR(VLOOKUP(N3170,연차지정일수,2,FALSE),"")</f>
        <v/>
      </c>
      <c r="P3170" s="143"/>
      <c r="Q3170" s="2"/>
    </row>
    <row r="3171">
      <c r="A3171" s="129">
        <v>47366.0</v>
      </c>
      <c r="B3171" s="129">
        <v>47326.0</v>
      </c>
      <c r="C3171" s="128">
        <v>2029.0</v>
      </c>
      <c r="D3171" s="128">
        <v>9.0</v>
      </c>
      <c r="E3171" s="128">
        <v>1.0</v>
      </c>
      <c r="F3171" s="128">
        <v>2029.0</v>
      </c>
      <c r="G3171" s="128">
        <v>9.0</v>
      </c>
      <c r="H3171" s="128">
        <v>5.0</v>
      </c>
      <c r="I3171" s="128" t="s">
        <v>161</v>
      </c>
      <c r="J3171" s="99"/>
      <c r="K3171" s="99"/>
      <c r="L3171" s="141" t="str">
        <f>IF(J3171-K3171=0,,IFERROR(K3171-J3171-휴게시간-VLOOKUP(A3171,지정휴게시간,2,FALSE),K3171-J3171-휴게시간))</f>
        <v/>
      </c>
      <c r="M3171" s="142" t="str">
        <f>IFERROR(VLOOKUP(Text(A3171,"m월 d일"),양력휴일,2,FALSE),IFERROR(VLOOKUP(Text(B3171,"m월 d일"),음력휴일,2,FALSE),IFERROR(VLOOKUP(A3171,양력지정휴일,2,FALSE), IFERROR(VLOOKUP(B3171,음력지정휴일,2,FALSE), ""))))</f>
        <v/>
      </c>
      <c r="N3171" s="128"/>
      <c r="O3171" s="128" t="str">
        <f>IFERROR(VLOOKUP(N3171,연차지정일수,2,FALSE),"")</f>
        <v/>
      </c>
      <c r="P3171" s="143"/>
      <c r="Q3171" s="2"/>
    </row>
    <row r="3172">
      <c r="A3172" s="129">
        <v>47367.0</v>
      </c>
      <c r="B3172" s="129">
        <v>47327.0</v>
      </c>
      <c r="C3172" s="128">
        <v>2029.0</v>
      </c>
      <c r="D3172" s="128">
        <v>9.0</v>
      </c>
      <c r="E3172" s="128">
        <v>1.0</v>
      </c>
      <c r="F3172" s="128">
        <v>2029.0</v>
      </c>
      <c r="G3172" s="128">
        <v>9.0</v>
      </c>
      <c r="H3172" s="128">
        <v>6.0</v>
      </c>
      <c r="I3172" s="128" t="s">
        <v>162</v>
      </c>
      <c r="J3172" s="99"/>
      <c r="K3172" s="99"/>
      <c r="L3172" s="141" t="str">
        <f>IF(J3172-K3172=0,,IFERROR(K3172-J3172-휴게시간-VLOOKUP(A3172,지정휴게시간,2,FALSE),K3172-J3172-휴게시간))</f>
        <v/>
      </c>
      <c r="M3172" s="142" t="str">
        <f>IFERROR(VLOOKUP(Text(A3172,"m월 d일"),양력휴일,2,FALSE),IFERROR(VLOOKUP(Text(B3172,"m월 d일"),음력휴일,2,FALSE),IFERROR(VLOOKUP(A3172,양력지정휴일,2,FALSE), IFERROR(VLOOKUP(B3172,음력지정휴일,2,FALSE), ""))))</f>
        <v/>
      </c>
      <c r="N3172" s="128"/>
      <c r="O3172" s="128" t="str">
        <f>IFERROR(VLOOKUP(N3172,연차지정일수,2,FALSE),"")</f>
        <v/>
      </c>
      <c r="P3172" s="143"/>
      <c r="Q3172" s="2"/>
    </row>
    <row r="3173">
      <c r="A3173" s="129">
        <v>47368.0</v>
      </c>
      <c r="B3173" s="129">
        <v>47328.0</v>
      </c>
      <c r="C3173" s="128">
        <v>2029.0</v>
      </c>
      <c r="D3173" s="128">
        <v>9.0</v>
      </c>
      <c r="E3173" s="128">
        <v>1.0</v>
      </c>
      <c r="F3173" s="128">
        <v>2029.0</v>
      </c>
      <c r="G3173" s="128">
        <v>9.0</v>
      </c>
      <c r="H3173" s="128">
        <v>7.0</v>
      </c>
      <c r="I3173" s="128" t="s">
        <v>158</v>
      </c>
      <c r="J3173" s="99"/>
      <c r="K3173" s="99"/>
      <c r="L3173" s="141" t="str">
        <f>IF(J3173-K3173=0,,IFERROR(K3173-J3173-휴게시간-VLOOKUP(A3173,지정휴게시간,2,FALSE),K3173-J3173-휴게시간))</f>
        <v/>
      </c>
      <c r="M3173" s="142" t="str">
        <f>IFERROR(VLOOKUP(Text(A3173,"m월 d일"),양력휴일,2,FALSE),IFERROR(VLOOKUP(Text(B3173,"m월 d일"),음력휴일,2,FALSE),IFERROR(VLOOKUP(A3173,양력지정휴일,2,FALSE), IFERROR(VLOOKUP(B3173,음력지정휴일,2,FALSE), ""))))</f>
        <v/>
      </c>
      <c r="N3173" s="128"/>
      <c r="O3173" s="128" t="str">
        <f>IFERROR(VLOOKUP(N3173,연차지정일수,2,FALSE),"")</f>
        <v/>
      </c>
      <c r="P3173" s="143"/>
      <c r="Q3173" s="2"/>
    </row>
    <row r="3174">
      <c r="A3174" s="129">
        <v>47369.0</v>
      </c>
      <c r="B3174" s="129">
        <v>47331.0</v>
      </c>
      <c r="C3174" s="128">
        <v>2029.0</v>
      </c>
      <c r="D3174" s="128">
        <v>9.0</v>
      </c>
      <c r="E3174" s="128">
        <v>1.0</v>
      </c>
      <c r="F3174" s="128">
        <v>2029.0</v>
      </c>
      <c r="G3174" s="128">
        <v>9.0</v>
      </c>
      <c r="H3174" s="128">
        <v>8.0</v>
      </c>
      <c r="I3174" s="128" t="s">
        <v>159</v>
      </c>
      <c r="J3174" s="99"/>
      <c r="K3174" s="99"/>
      <c r="L3174" s="141" t="str">
        <f>IF(J3174-K3174=0,,IFERROR(K3174-J3174-휴게시간-VLOOKUP(A3174,지정휴게시간,2,FALSE),K3174-J3174-휴게시간))</f>
        <v/>
      </c>
      <c r="M3174" s="142" t="str">
        <f>IFERROR(VLOOKUP(Text(A3174,"m월 d일"),양력휴일,2,FALSE),IFERROR(VLOOKUP(Text(B3174,"m월 d일"),음력휴일,2,FALSE),IFERROR(VLOOKUP(A3174,양력지정휴일,2,FALSE), IFERROR(VLOOKUP(B3174,음력지정휴일,2,FALSE), ""))))</f>
        <v/>
      </c>
      <c r="N3174" s="128"/>
      <c r="O3174" s="128" t="str">
        <f>IFERROR(VLOOKUP(N3174,연차지정일수,2,FALSE),"")</f>
        <v/>
      </c>
      <c r="P3174" s="143"/>
      <c r="Q3174" s="2"/>
    </row>
    <row r="3175">
      <c r="A3175" s="129">
        <v>47370.0</v>
      </c>
      <c r="B3175" s="129">
        <v>47332.0</v>
      </c>
      <c r="C3175" s="128">
        <v>2029.0</v>
      </c>
      <c r="D3175" s="128">
        <v>9.0</v>
      </c>
      <c r="E3175" s="128">
        <v>1.0</v>
      </c>
      <c r="F3175" s="128">
        <v>2029.0</v>
      </c>
      <c r="G3175" s="128">
        <v>9.0</v>
      </c>
      <c r="H3175" s="128">
        <v>9.0</v>
      </c>
      <c r="I3175" s="128" t="s">
        <v>156</v>
      </c>
      <c r="J3175" s="99"/>
      <c r="K3175" s="99"/>
      <c r="L3175" s="141" t="str">
        <f>IF(J3175-K3175=0,,IFERROR(K3175-J3175-휴게시간-VLOOKUP(A3175,지정휴게시간,2,FALSE),K3175-J3175-휴게시간))</f>
        <v/>
      </c>
      <c r="M3175" s="142" t="str">
        <f>IFERROR(VLOOKUP(Text(A3175,"m월 d일"),양력휴일,2,FALSE),IFERROR(VLOOKUP(Text(B3175,"m월 d일"),음력휴일,2,FALSE),IFERROR(VLOOKUP(A3175,양력지정휴일,2,FALSE), IFERROR(VLOOKUP(B3175,음력지정휴일,2,FALSE), ""))))</f>
        <v/>
      </c>
      <c r="N3175" s="128"/>
      <c r="O3175" s="128" t="str">
        <f>IFERROR(VLOOKUP(N3175,연차지정일수,2,FALSE),"")</f>
        <v/>
      </c>
      <c r="P3175" s="143"/>
      <c r="Q3175" s="2"/>
    </row>
    <row r="3176">
      <c r="A3176" s="129">
        <v>47371.0</v>
      </c>
      <c r="B3176" s="129">
        <v>47333.0</v>
      </c>
      <c r="C3176" s="128">
        <v>2029.0</v>
      </c>
      <c r="D3176" s="128">
        <v>9.0</v>
      </c>
      <c r="E3176" s="128">
        <v>2.0</v>
      </c>
      <c r="F3176" s="128">
        <v>2029.0</v>
      </c>
      <c r="G3176" s="128">
        <v>9.0</v>
      </c>
      <c r="H3176" s="128">
        <v>10.0</v>
      </c>
      <c r="I3176" s="128" t="s">
        <v>83</v>
      </c>
      <c r="J3176" s="99"/>
      <c r="K3176" s="99"/>
      <c r="L3176" s="141" t="str">
        <f>IF(J3176-K3176=0,,IFERROR(K3176-J3176-휴게시간-VLOOKUP(A3176,지정휴게시간,2,FALSE),K3176-J3176-휴게시간))</f>
        <v/>
      </c>
      <c r="M3176" s="142" t="str">
        <f>IFERROR(VLOOKUP(Text(A3176,"m월 d일"),양력휴일,2,FALSE),IFERROR(VLOOKUP(Text(B3176,"m월 d일"),음력휴일,2,FALSE),IFERROR(VLOOKUP(A3176,양력지정휴일,2,FALSE), IFERROR(VLOOKUP(B3176,음력지정휴일,2,FALSE), ""))))</f>
        <v/>
      </c>
      <c r="N3176" s="128"/>
      <c r="O3176" s="128" t="str">
        <f>IFERROR(VLOOKUP(N3176,연차지정일수,2,FALSE),"")</f>
        <v/>
      </c>
      <c r="P3176" s="143"/>
      <c r="Q3176" s="2"/>
    </row>
    <row r="3177">
      <c r="A3177" s="129">
        <v>47372.0</v>
      </c>
      <c r="B3177" s="129">
        <v>47334.0</v>
      </c>
      <c r="C3177" s="128">
        <v>2029.0</v>
      </c>
      <c r="D3177" s="128">
        <v>9.0</v>
      </c>
      <c r="E3177" s="128">
        <v>2.0</v>
      </c>
      <c r="F3177" s="128">
        <v>2029.0</v>
      </c>
      <c r="G3177" s="128">
        <v>9.0</v>
      </c>
      <c r="H3177" s="128">
        <v>11.0</v>
      </c>
      <c r="I3177" s="128" t="s">
        <v>160</v>
      </c>
      <c r="J3177" s="99"/>
      <c r="K3177" s="99"/>
      <c r="L3177" s="141" t="str">
        <f>IF(J3177-K3177=0,,IFERROR(K3177-J3177-휴게시간-VLOOKUP(A3177,지정휴게시간,2,FALSE),K3177-J3177-휴게시간))</f>
        <v/>
      </c>
      <c r="M3177" s="142" t="str">
        <f>IFERROR(VLOOKUP(Text(A3177,"m월 d일"),양력휴일,2,FALSE),IFERROR(VLOOKUP(Text(B3177,"m월 d일"),음력휴일,2,FALSE),IFERROR(VLOOKUP(A3177,양력지정휴일,2,FALSE), IFERROR(VLOOKUP(B3177,음력지정휴일,2,FALSE), ""))))</f>
        <v/>
      </c>
      <c r="N3177" s="128"/>
      <c r="O3177" s="128" t="str">
        <f>IFERROR(VLOOKUP(N3177,연차지정일수,2,FALSE),"")</f>
        <v/>
      </c>
      <c r="P3177" s="143"/>
      <c r="Q3177" s="2"/>
    </row>
    <row r="3178">
      <c r="A3178" s="129">
        <v>47373.0</v>
      </c>
      <c r="B3178" s="129">
        <v>47335.0</v>
      </c>
      <c r="C3178" s="128">
        <v>2029.0</v>
      </c>
      <c r="D3178" s="128">
        <v>9.0</v>
      </c>
      <c r="E3178" s="128">
        <v>2.0</v>
      </c>
      <c r="F3178" s="128">
        <v>2029.0</v>
      </c>
      <c r="G3178" s="128">
        <v>9.0</v>
      </c>
      <c r="H3178" s="128">
        <v>12.0</v>
      </c>
      <c r="I3178" s="128" t="s">
        <v>161</v>
      </c>
      <c r="J3178" s="99"/>
      <c r="K3178" s="99"/>
      <c r="L3178" s="141" t="str">
        <f>IF(J3178-K3178=0,,IFERROR(K3178-J3178-휴게시간-VLOOKUP(A3178,지정휴게시간,2,FALSE),K3178-J3178-휴게시간))</f>
        <v/>
      </c>
      <c r="M3178" s="142" t="str">
        <f>IFERROR(VLOOKUP(Text(A3178,"m월 d일"),양력휴일,2,FALSE),IFERROR(VLOOKUP(Text(B3178,"m월 d일"),음력휴일,2,FALSE),IFERROR(VLOOKUP(A3178,양력지정휴일,2,FALSE), IFERROR(VLOOKUP(B3178,음력지정휴일,2,FALSE), ""))))</f>
        <v/>
      </c>
      <c r="N3178" s="128"/>
      <c r="O3178" s="128" t="str">
        <f>IFERROR(VLOOKUP(N3178,연차지정일수,2,FALSE),"")</f>
        <v/>
      </c>
      <c r="P3178" s="143"/>
      <c r="Q3178" s="2"/>
    </row>
    <row r="3179">
      <c r="A3179" s="129">
        <v>47374.0</v>
      </c>
      <c r="B3179" s="129">
        <v>47336.0</v>
      </c>
      <c r="C3179" s="128">
        <v>2029.0</v>
      </c>
      <c r="D3179" s="128">
        <v>9.0</v>
      </c>
      <c r="E3179" s="128">
        <v>2.0</v>
      </c>
      <c r="F3179" s="128">
        <v>2029.0</v>
      </c>
      <c r="G3179" s="128">
        <v>9.0</v>
      </c>
      <c r="H3179" s="128">
        <v>13.0</v>
      </c>
      <c r="I3179" s="128" t="s">
        <v>162</v>
      </c>
      <c r="J3179" s="99"/>
      <c r="K3179" s="99"/>
      <c r="L3179" s="141" t="str">
        <f>IF(J3179-K3179=0,,IFERROR(K3179-J3179-휴게시간-VLOOKUP(A3179,지정휴게시간,2,FALSE),K3179-J3179-휴게시간))</f>
        <v/>
      </c>
      <c r="M3179" s="142" t="str">
        <f>IFERROR(VLOOKUP(Text(A3179,"m월 d일"),양력휴일,2,FALSE),IFERROR(VLOOKUP(Text(B3179,"m월 d일"),음력휴일,2,FALSE),IFERROR(VLOOKUP(A3179,양력지정휴일,2,FALSE), IFERROR(VLOOKUP(B3179,음력지정휴일,2,FALSE), ""))))</f>
        <v/>
      </c>
      <c r="N3179" s="128"/>
      <c r="O3179" s="128" t="str">
        <f>IFERROR(VLOOKUP(N3179,연차지정일수,2,FALSE),"")</f>
        <v/>
      </c>
      <c r="P3179" s="143"/>
      <c r="Q3179" s="2"/>
    </row>
    <row r="3180">
      <c r="A3180" s="129">
        <v>47375.0</v>
      </c>
      <c r="B3180" s="129">
        <v>47337.0</v>
      </c>
      <c r="C3180" s="128">
        <v>2029.0</v>
      </c>
      <c r="D3180" s="128">
        <v>9.0</v>
      </c>
      <c r="E3180" s="128">
        <v>2.0</v>
      </c>
      <c r="F3180" s="128">
        <v>2029.0</v>
      </c>
      <c r="G3180" s="128">
        <v>9.0</v>
      </c>
      <c r="H3180" s="128">
        <v>14.0</v>
      </c>
      <c r="I3180" s="128" t="s">
        <v>158</v>
      </c>
      <c r="J3180" s="99"/>
      <c r="K3180" s="99"/>
      <c r="L3180" s="141" t="str">
        <f>IF(J3180-K3180=0,,IFERROR(K3180-J3180-휴게시간-VLOOKUP(A3180,지정휴게시간,2,FALSE),K3180-J3180-휴게시간))</f>
        <v/>
      </c>
      <c r="M3180" s="142" t="str">
        <f>IFERROR(VLOOKUP(Text(A3180,"m월 d일"),양력휴일,2,FALSE),IFERROR(VLOOKUP(Text(B3180,"m월 d일"),음력휴일,2,FALSE),IFERROR(VLOOKUP(A3180,양력지정휴일,2,FALSE), IFERROR(VLOOKUP(B3180,음력지정휴일,2,FALSE), ""))))</f>
        <v/>
      </c>
      <c r="N3180" s="128"/>
      <c r="O3180" s="128" t="str">
        <f>IFERROR(VLOOKUP(N3180,연차지정일수,2,FALSE),"")</f>
        <v/>
      </c>
      <c r="P3180" s="143"/>
      <c r="Q3180" s="2"/>
    </row>
    <row r="3181">
      <c r="A3181" s="129">
        <v>47376.0</v>
      </c>
      <c r="B3181" s="129">
        <v>47338.0</v>
      </c>
      <c r="C3181" s="128">
        <v>2029.0</v>
      </c>
      <c r="D3181" s="128">
        <v>9.0</v>
      </c>
      <c r="E3181" s="128">
        <v>2.0</v>
      </c>
      <c r="F3181" s="128">
        <v>2029.0</v>
      </c>
      <c r="G3181" s="128">
        <v>9.0</v>
      </c>
      <c r="H3181" s="128">
        <v>15.0</v>
      </c>
      <c r="I3181" s="128" t="s">
        <v>159</v>
      </c>
      <c r="J3181" s="99"/>
      <c r="K3181" s="99"/>
      <c r="L3181" s="141" t="str">
        <f>IF(J3181-K3181=0,,IFERROR(K3181-J3181-휴게시간-VLOOKUP(A3181,지정휴게시간,2,FALSE),K3181-J3181-휴게시간))</f>
        <v/>
      </c>
      <c r="M3181" s="142" t="str">
        <f>IFERROR(VLOOKUP(Text(A3181,"m월 d일"),양력휴일,2,FALSE),IFERROR(VLOOKUP(Text(B3181,"m월 d일"),음력휴일,2,FALSE),IFERROR(VLOOKUP(A3181,양력지정휴일,2,FALSE), IFERROR(VLOOKUP(B3181,음력지정휴일,2,FALSE), ""))))</f>
        <v/>
      </c>
      <c r="N3181" s="128"/>
      <c r="O3181" s="128" t="str">
        <f>IFERROR(VLOOKUP(N3181,연차지정일수,2,FALSE),"")</f>
        <v/>
      </c>
      <c r="P3181" s="143"/>
      <c r="Q3181" s="2"/>
    </row>
    <row r="3182">
      <c r="A3182" s="129">
        <v>47377.0</v>
      </c>
      <c r="B3182" s="129">
        <v>47339.0</v>
      </c>
      <c r="C3182" s="128">
        <v>2029.0</v>
      </c>
      <c r="D3182" s="128">
        <v>9.0</v>
      </c>
      <c r="E3182" s="128">
        <v>2.0</v>
      </c>
      <c r="F3182" s="128">
        <v>2029.0</v>
      </c>
      <c r="G3182" s="128">
        <v>9.0</v>
      </c>
      <c r="H3182" s="128">
        <v>16.0</v>
      </c>
      <c r="I3182" s="128" t="s">
        <v>156</v>
      </c>
      <c r="J3182" s="99"/>
      <c r="K3182" s="99"/>
      <c r="L3182" s="141" t="str">
        <f>IF(J3182-K3182=0,,IFERROR(K3182-J3182-휴게시간-VLOOKUP(A3182,지정휴게시간,2,FALSE),K3182-J3182-휴게시간))</f>
        <v/>
      </c>
      <c r="M3182" s="142" t="str">
        <f>IFERROR(VLOOKUP(Text(A3182,"m월 d일"),양력휴일,2,FALSE),IFERROR(VLOOKUP(Text(B3182,"m월 d일"),음력휴일,2,FALSE),IFERROR(VLOOKUP(A3182,양력지정휴일,2,FALSE), IFERROR(VLOOKUP(B3182,음력지정휴일,2,FALSE), ""))))</f>
        <v/>
      </c>
      <c r="N3182" s="128"/>
      <c r="O3182" s="128" t="str">
        <f>IFERROR(VLOOKUP(N3182,연차지정일수,2,FALSE),"")</f>
        <v/>
      </c>
      <c r="P3182" s="143"/>
      <c r="Q3182" s="2"/>
    </row>
    <row r="3183">
      <c r="A3183" s="129">
        <v>47378.0</v>
      </c>
      <c r="B3183" s="129">
        <v>47340.0</v>
      </c>
      <c r="C3183" s="128">
        <v>2029.0</v>
      </c>
      <c r="D3183" s="128">
        <v>9.0</v>
      </c>
      <c r="E3183" s="128">
        <v>3.0</v>
      </c>
      <c r="F3183" s="128">
        <v>2029.0</v>
      </c>
      <c r="G3183" s="128">
        <v>9.0</v>
      </c>
      <c r="H3183" s="128">
        <v>17.0</v>
      </c>
      <c r="I3183" s="128" t="s">
        <v>83</v>
      </c>
      <c r="J3183" s="99"/>
      <c r="K3183" s="99"/>
      <c r="L3183" s="141" t="str">
        <f>IF(J3183-K3183=0,,IFERROR(K3183-J3183-휴게시간-VLOOKUP(A3183,지정휴게시간,2,FALSE),K3183-J3183-휴게시간))</f>
        <v/>
      </c>
      <c r="M3183" s="142" t="str">
        <f>IFERROR(VLOOKUP(Text(A3183,"m월 d일"),양력휴일,2,FALSE),IFERROR(VLOOKUP(Text(B3183,"m월 d일"),음력휴일,2,FALSE),IFERROR(VLOOKUP(A3183,양력지정휴일,2,FALSE), IFERROR(VLOOKUP(B3183,음력지정휴일,2,FALSE), ""))))</f>
        <v/>
      </c>
      <c r="N3183" s="128"/>
      <c r="O3183" s="128" t="str">
        <f>IFERROR(VLOOKUP(N3183,연차지정일수,2,FALSE),"")</f>
        <v/>
      </c>
      <c r="P3183" s="143"/>
      <c r="Q3183" s="2"/>
    </row>
    <row r="3184">
      <c r="A3184" s="129">
        <v>47379.0</v>
      </c>
      <c r="B3184" s="129">
        <v>47341.0</v>
      </c>
      <c r="C3184" s="128">
        <v>2029.0</v>
      </c>
      <c r="D3184" s="128">
        <v>9.0</v>
      </c>
      <c r="E3184" s="128">
        <v>3.0</v>
      </c>
      <c r="F3184" s="128">
        <v>2029.0</v>
      </c>
      <c r="G3184" s="128">
        <v>9.0</v>
      </c>
      <c r="H3184" s="128">
        <v>18.0</v>
      </c>
      <c r="I3184" s="128" t="s">
        <v>160</v>
      </c>
      <c r="J3184" s="99"/>
      <c r="K3184" s="99"/>
      <c r="L3184" s="141" t="str">
        <f>IF(J3184-K3184=0,,IFERROR(K3184-J3184-휴게시간-VLOOKUP(A3184,지정휴게시간,2,FALSE),K3184-J3184-휴게시간))</f>
        <v/>
      </c>
      <c r="M3184" s="142" t="str">
        <f>IFERROR(VLOOKUP(Text(A3184,"m월 d일"),양력휴일,2,FALSE),IFERROR(VLOOKUP(Text(B3184,"m월 d일"),음력휴일,2,FALSE),IFERROR(VLOOKUP(A3184,양력지정휴일,2,FALSE), IFERROR(VLOOKUP(B3184,음력지정휴일,2,FALSE), ""))))</f>
        <v/>
      </c>
      <c r="N3184" s="128"/>
      <c r="O3184" s="128" t="str">
        <f>IFERROR(VLOOKUP(N3184,연차지정일수,2,FALSE),"")</f>
        <v/>
      </c>
      <c r="P3184" s="143"/>
      <c r="Q3184" s="2"/>
    </row>
    <row r="3185">
      <c r="A3185" s="129">
        <v>47380.0</v>
      </c>
      <c r="B3185" s="129">
        <v>47342.0</v>
      </c>
      <c r="C3185" s="128">
        <v>2029.0</v>
      </c>
      <c r="D3185" s="128">
        <v>9.0</v>
      </c>
      <c r="E3185" s="128">
        <v>3.0</v>
      </c>
      <c r="F3185" s="128">
        <v>2029.0</v>
      </c>
      <c r="G3185" s="128">
        <v>9.0</v>
      </c>
      <c r="H3185" s="128">
        <v>19.0</v>
      </c>
      <c r="I3185" s="128" t="s">
        <v>161</v>
      </c>
      <c r="J3185" s="99"/>
      <c r="K3185" s="99"/>
      <c r="L3185" s="141" t="str">
        <f>IF(J3185-K3185=0,,IFERROR(K3185-J3185-휴게시간-VLOOKUP(A3185,지정휴게시간,2,FALSE),K3185-J3185-휴게시간))</f>
        <v/>
      </c>
      <c r="M3185" s="142" t="str">
        <f>IFERROR(VLOOKUP(Text(A3185,"m월 d일"),양력휴일,2,FALSE),IFERROR(VLOOKUP(Text(B3185,"m월 d일"),음력휴일,2,FALSE),IFERROR(VLOOKUP(A3185,양력지정휴일,2,FALSE), IFERROR(VLOOKUP(B3185,음력지정휴일,2,FALSE), ""))))</f>
        <v/>
      </c>
      <c r="N3185" s="128"/>
      <c r="O3185" s="128" t="str">
        <f>IFERROR(VLOOKUP(N3185,연차지정일수,2,FALSE),"")</f>
        <v/>
      </c>
      <c r="P3185" s="143"/>
      <c r="Q3185" s="2"/>
    </row>
    <row r="3186">
      <c r="A3186" s="129">
        <v>47381.0</v>
      </c>
      <c r="B3186" s="129">
        <v>47343.0</v>
      </c>
      <c r="C3186" s="128">
        <v>2029.0</v>
      </c>
      <c r="D3186" s="128">
        <v>9.0</v>
      </c>
      <c r="E3186" s="128">
        <v>3.0</v>
      </c>
      <c r="F3186" s="128">
        <v>2029.0</v>
      </c>
      <c r="G3186" s="128">
        <v>9.0</v>
      </c>
      <c r="H3186" s="128">
        <v>20.0</v>
      </c>
      <c r="I3186" s="128" t="s">
        <v>162</v>
      </c>
      <c r="J3186" s="99"/>
      <c r="K3186" s="99"/>
      <c r="L3186" s="141" t="str">
        <f>IF(J3186-K3186=0,,IFERROR(K3186-J3186-휴게시간-VLOOKUP(A3186,지정휴게시간,2,FALSE),K3186-J3186-휴게시간))</f>
        <v/>
      </c>
      <c r="M3186" s="142" t="str">
        <f>IFERROR(VLOOKUP(Text(A3186,"m월 d일"),양력휴일,2,FALSE),IFERROR(VLOOKUP(Text(B3186,"m월 d일"),음력휴일,2,FALSE),IFERROR(VLOOKUP(A3186,양력지정휴일,2,FALSE), IFERROR(VLOOKUP(B3186,음력지정휴일,2,FALSE), ""))))</f>
        <v/>
      </c>
      <c r="N3186" s="128"/>
      <c r="O3186" s="128" t="str">
        <f>IFERROR(VLOOKUP(N3186,연차지정일수,2,FALSE),"")</f>
        <v/>
      </c>
      <c r="P3186" s="143"/>
      <c r="Q3186" s="2"/>
    </row>
    <row r="3187">
      <c r="A3187" s="129">
        <v>47382.0</v>
      </c>
      <c r="B3187" s="129">
        <v>47344.0</v>
      </c>
      <c r="C3187" s="128">
        <v>2029.0</v>
      </c>
      <c r="D3187" s="128">
        <v>9.0</v>
      </c>
      <c r="E3187" s="128">
        <v>3.0</v>
      </c>
      <c r="F3187" s="128">
        <v>2029.0</v>
      </c>
      <c r="G3187" s="128">
        <v>9.0</v>
      </c>
      <c r="H3187" s="128">
        <v>21.0</v>
      </c>
      <c r="I3187" s="128" t="s">
        <v>158</v>
      </c>
      <c r="J3187" s="99"/>
      <c r="K3187" s="99"/>
      <c r="L3187" s="141" t="str">
        <f>IF(J3187-K3187=0,,IFERROR(K3187-J3187-휴게시간-VLOOKUP(A3187,지정휴게시간,2,FALSE),K3187-J3187-휴게시간))</f>
        <v/>
      </c>
      <c r="M3187" s="142" t="str">
        <f>IFERROR(VLOOKUP(Text(A3187,"m월 d일"),양력휴일,2,FALSE),IFERROR(VLOOKUP(Text(B3187,"m월 d일"),음력휴일,2,FALSE),IFERROR(VLOOKUP(A3187,양력지정휴일,2,FALSE), IFERROR(VLOOKUP(B3187,음력지정휴일,2,FALSE), ""))))</f>
        <v>추석연휴</v>
      </c>
      <c r="N3187" s="128"/>
      <c r="O3187" s="128" t="str">
        <f>IFERROR(VLOOKUP(N3187,연차지정일수,2,FALSE),"")</f>
        <v/>
      </c>
      <c r="P3187" s="143"/>
      <c r="Q3187" s="2"/>
    </row>
    <row r="3188">
      <c r="A3188" s="129">
        <v>47383.0</v>
      </c>
      <c r="B3188" s="129">
        <v>47345.0</v>
      </c>
      <c r="C3188" s="128">
        <v>2029.0</v>
      </c>
      <c r="D3188" s="128">
        <v>9.0</v>
      </c>
      <c r="E3188" s="128">
        <v>3.0</v>
      </c>
      <c r="F3188" s="128">
        <v>2029.0</v>
      </c>
      <c r="G3188" s="128">
        <v>9.0</v>
      </c>
      <c r="H3188" s="128">
        <v>22.0</v>
      </c>
      <c r="I3188" s="128" t="s">
        <v>159</v>
      </c>
      <c r="J3188" s="99"/>
      <c r="K3188" s="99"/>
      <c r="L3188" s="141" t="str">
        <f>IF(J3188-K3188=0,,IFERROR(K3188-J3188-휴게시간-VLOOKUP(A3188,지정휴게시간,2,FALSE),K3188-J3188-휴게시간))</f>
        <v/>
      </c>
      <c r="M3188" s="142" t="str">
        <f>IFERROR(VLOOKUP(Text(A3188,"m월 d일"),양력휴일,2,FALSE),IFERROR(VLOOKUP(Text(B3188,"m월 d일"),음력휴일,2,FALSE),IFERROR(VLOOKUP(A3188,양력지정휴일,2,FALSE), IFERROR(VLOOKUP(B3188,음력지정휴일,2,FALSE), ""))))</f>
        <v>추석연휴</v>
      </c>
      <c r="N3188" s="128"/>
      <c r="O3188" s="128" t="str">
        <f>IFERROR(VLOOKUP(N3188,연차지정일수,2,FALSE),"")</f>
        <v/>
      </c>
      <c r="P3188" s="143"/>
      <c r="Q3188" s="2"/>
    </row>
    <row r="3189">
      <c r="A3189" s="129">
        <v>47384.0</v>
      </c>
      <c r="B3189" s="129">
        <v>47346.0</v>
      </c>
      <c r="C3189" s="128">
        <v>2029.0</v>
      </c>
      <c r="D3189" s="128">
        <v>9.0</v>
      </c>
      <c r="E3189" s="128">
        <v>3.0</v>
      </c>
      <c r="F3189" s="128">
        <v>2029.0</v>
      </c>
      <c r="G3189" s="128">
        <v>9.0</v>
      </c>
      <c r="H3189" s="128">
        <v>23.0</v>
      </c>
      <c r="I3189" s="128" t="s">
        <v>156</v>
      </c>
      <c r="J3189" s="99"/>
      <c r="K3189" s="99"/>
      <c r="L3189" s="141" t="str">
        <f>IF(J3189-K3189=0,,IFERROR(K3189-J3189-휴게시간-VLOOKUP(A3189,지정휴게시간,2,FALSE),K3189-J3189-휴게시간))</f>
        <v/>
      </c>
      <c r="M3189" s="142" t="str">
        <f>IFERROR(VLOOKUP(Text(A3189,"m월 d일"),양력휴일,2,FALSE),IFERROR(VLOOKUP(Text(B3189,"m월 d일"),음력휴일,2,FALSE),IFERROR(VLOOKUP(A3189,양력지정휴일,2,FALSE), IFERROR(VLOOKUP(B3189,음력지정휴일,2,FALSE), ""))))</f>
        <v>추석연휴</v>
      </c>
      <c r="N3189" s="128"/>
      <c r="O3189" s="128" t="str">
        <f>IFERROR(VLOOKUP(N3189,연차지정일수,2,FALSE),"")</f>
        <v/>
      </c>
      <c r="P3189" s="143"/>
      <c r="Q3189" s="2"/>
    </row>
    <row r="3190">
      <c r="A3190" s="129">
        <v>47385.0</v>
      </c>
      <c r="B3190" s="129">
        <v>47347.0</v>
      </c>
      <c r="C3190" s="128">
        <v>2029.0</v>
      </c>
      <c r="D3190" s="128">
        <v>9.0</v>
      </c>
      <c r="E3190" s="128">
        <v>4.0</v>
      </c>
      <c r="F3190" s="128">
        <v>2029.0</v>
      </c>
      <c r="G3190" s="128">
        <v>9.0</v>
      </c>
      <c r="H3190" s="128">
        <v>24.0</v>
      </c>
      <c r="I3190" s="128" t="s">
        <v>83</v>
      </c>
      <c r="J3190" s="99"/>
      <c r="K3190" s="99"/>
      <c r="L3190" s="141" t="str">
        <f>IF(J3190-K3190=0,,IFERROR(K3190-J3190-휴게시간-VLOOKUP(A3190,지정휴게시간,2,FALSE),K3190-J3190-휴게시간))</f>
        <v/>
      </c>
      <c r="M3190" s="142" t="str">
        <f>IFERROR(VLOOKUP(Text(A3190,"m월 d일"),양력휴일,2,FALSE),IFERROR(VLOOKUP(Text(B3190,"m월 d일"),음력휴일,2,FALSE),IFERROR(VLOOKUP(A3190,양력지정휴일,2,FALSE), IFERROR(VLOOKUP(B3190,음력지정휴일,2,FALSE), ""))))</f>
        <v/>
      </c>
      <c r="N3190" s="128"/>
      <c r="O3190" s="128" t="str">
        <f>IFERROR(VLOOKUP(N3190,연차지정일수,2,FALSE),"")</f>
        <v/>
      </c>
      <c r="P3190" s="143"/>
      <c r="Q3190" s="2"/>
    </row>
    <row r="3191">
      <c r="A3191" s="129">
        <v>47386.0</v>
      </c>
      <c r="B3191" s="129">
        <v>47348.0</v>
      </c>
      <c r="C3191" s="128">
        <v>2029.0</v>
      </c>
      <c r="D3191" s="128">
        <v>9.0</v>
      </c>
      <c r="E3191" s="128">
        <v>4.0</v>
      </c>
      <c r="F3191" s="128">
        <v>2029.0</v>
      </c>
      <c r="G3191" s="128">
        <v>9.0</v>
      </c>
      <c r="H3191" s="128">
        <v>25.0</v>
      </c>
      <c r="I3191" s="128" t="s">
        <v>160</v>
      </c>
      <c r="J3191" s="99"/>
      <c r="K3191" s="99"/>
      <c r="L3191" s="141" t="str">
        <f>IF(J3191-K3191=0,,IFERROR(K3191-J3191-휴게시간-VLOOKUP(A3191,지정휴게시간,2,FALSE),K3191-J3191-휴게시간))</f>
        <v/>
      </c>
      <c r="M3191" s="142" t="str">
        <f>IFERROR(VLOOKUP(Text(A3191,"m월 d일"),양력휴일,2,FALSE),IFERROR(VLOOKUP(Text(B3191,"m월 d일"),음력휴일,2,FALSE),IFERROR(VLOOKUP(A3191,양력지정휴일,2,FALSE), IFERROR(VLOOKUP(B3191,음력지정휴일,2,FALSE), ""))))</f>
        <v/>
      </c>
      <c r="N3191" s="128"/>
      <c r="O3191" s="128" t="str">
        <f>IFERROR(VLOOKUP(N3191,연차지정일수,2,FALSE),"")</f>
        <v/>
      </c>
      <c r="P3191" s="143"/>
      <c r="Q3191" s="2"/>
    </row>
    <row r="3192">
      <c r="A3192" s="129">
        <v>47387.0</v>
      </c>
      <c r="B3192" s="129">
        <v>47349.0</v>
      </c>
      <c r="C3192" s="128">
        <v>2029.0</v>
      </c>
      <c r="D3192" s="128">
        <v>9.0</v>
      </c>
      <c r="E3192" s="128">
        <v>4.0</v>
      </c>
      <c r="F3192" s="128">
        <v>2029.0</v>
      </c>
      <c r="G3192" s="128">
        <v>9.0</v>
      </c>
      <c r="H3192" s="128">
        <v>26.0</v>
      </c>
      <c r="I3192" s="128" t="s">
        <v>161</v>
      </c>
      <c r="J3192" s="99"/>
      <c r="K3192" s="99"/>
      <c r="L3192" s="141" t="str">
        <f>IF(J3192-K3192=0,,IFERROR(K3192-J3192-휴게시간-VLOOKUP(A3192,지정휴게시간,2,FALSE),K3192-J3192-휴게시간))</f>
        <v/>
      </c>
      <c r="M3192" s="142" t="str">
        <f>IFERROR(VLOOKUP(Text(A3192,"m월 d일"),양력휴일,2,FALSE),IFERROR(VLOOKUP(Text(B3192,"m월 d일"),음력휴일,2,FALSE),IFERROR(VLOOKUP(A3192,양력지정휴일,2,FALSE), IFERROR(VLOOKUP(B3192,음력지정휴일,2,FALSE), ""))))</f>
        <v/>
      </c>
      <c r="N3192" s="128"/>
      <c r="O3192" s="128" t="str">
        <f>IFERROR(VLOOKUP(N3192,연차지정일수,2,FALSE),"")</f>
        <v/>
      </c>
      <c r="P3192" s="143"/>
      <c r="Q3192" s="2"/>
    </row>
    <row r="3193">
      <c r="A3193" s="129">
        <v>47388.0</v>
      </c>
      <c r="B3193" s="129">
        <v>47350.0</v>
      </c>
      <c r="C3193" s="128">
        <v>2029.0</v>
      </c>
      <c r="D3193" s="128">
        <v>9.0</v>
      </c>
      <c r="E3193" s="128">
        <v>4.0</v>
      </c>
      <c r="F3193" s="128">
        <v>2029.0</v>
      </c>
      <c r="G3193" s="128">
        <v>9.0</v>
      </c>
      <c r="H3193" s="128">
        <v>27.0</v>
      </c>
      <c r="I3193" s="128" t="s">
        <v>162</v>
      </c>
      <c r="J3193" s="99"/>
      <c r="K3193" s="99"/>
      <c r="L3193" s="141" t="str">
        <f>IF(J3193-K3193=0,,IFERROR(K3193-J3193-휴게시간-VLOOKUP(A3193,지정휴게시간,2,FALSE),K3193-J3193-휴게시간))</f>
        <v/>
      </c>
      <c r="M3193" s="142" t="str">
        <f>IFERROR(VLOOKUP(Text(A3193,"m월 d일"),양력휴일,2,FALSE),IFERROR(VLOOKUP(Text(B3193,"m월 d일"),음력휴일,2,FALSE),IFERROR(VLOOKUP(A3193,양력지정휴일,2,FALSE), IFERROR(VLOOKUP(B3193,음력지정휴일,2,FALSE), ""))))</f>
        <v/>
      </c>
      <c r="N3193" s="128"/>
      <c r="O3193" s="128" t="str">
        <f>IFERROR(VLOOKUP(N3193,연차지정일수,2,FALSE),"")</f>
        <v/>
      </c>
      <c r="P3193" s="143"/>
      <c r="Q3193" s="2"/>
    </row>
    <row r="3194">
      <c r="A3194" s="129">
        <v>47389.0</v>
      </c>
      <c r="B3194" s="129">
        <v>47351.0</v>
      </c>
      <c r="C3194" s="128">
        <v>2029.0</v>
      </c>
      <c r="D3194" s="128">
        <v>9.0</v>
      </c>
      <c r="E3194" s="128">
        <v>4.0</v>
      </c>
      <c r="F3194" s="128">
        <v>2029.0</v>
      </c>
      <c r="G3194" s="128">
        <v>9.0</v>
      </c>
      <c r="H3194" s="128">
        <v>28.0</v>
      </c>
      <c r="I3194" s="128" t="s">
        <v>158</v>
      </c>
      <c r="J3194" s="99"/>
      <c r="K3194" s="99"/>
      <c r="L3194" s="141" t="str">
        <f>IF(J3194-K3194=0,,IFERROR(K3194-J3194-휴게시간-VLOOKUP(A3194,지정휴게시간,2,FALSE),K3194-J3194-휴게시간))</f>
        <v/>
      </c>
      <c r="M3194" s="142" t="str">
        <f>IFERROR(VLOOKUP(Text(A3194,"m월 d일"),양력휴일,2,FALSE),IFERROR(VLOOKUP(Text(B3194,"m월 d일"),음력휴일,2,FALSE),IFERROR(VLOOKUP(A3194,양력지정휴일,2,FALSE), IFERROR(VLOOKUP(B3194,음력지정휴일,2,FALSE), ""))))</f>
        <v/>
      </c>
      <c r="N3194" s="128"/>
      <c r="O3194" s="128" t="str">
        <f>IFERROR(VLOOKUP(N3194,연차지정일수,2,FALSE),"")</f>
        <v/>
      </c>
      <c r="P3194" s="143"/>
      <c r="Q3194" s="2"/>
    </row>
    <row r="3195">
      <c r="A3195" s="129">
        <v>47390.0</v>
      </c>
      <c r="B3195" s="129">
        <v>47352.0</v>
      </c>
      <c r="C3195" s="128">
        <v>2029.0</v>
      </c>
      <c r="D3195" s="128">
        <v>9.0</v>
      </c>
      <c r="E3195" s="128">
        <v>4.0</v>
      </c>
      <c r="F3195" s="128">
        <v>2029.0</v>
      </c>
      <c r="G3195" s="128">
        <v>9.0</v>
      </c>
      <c r="H3195" s="128">
        <v>29.0</v>
      </c>
      <c r="I3195" s="128" t="s">
        <v>159</v>
      </c>
      <c r="J3195" s="99"/>
      <c r="K3195" s="99"/>
      <c r="L3195" s="141" t="str">
        <f>IF(J3195-K3195=0,,IFERROR(K3195-J3195-휴게시간-VLOOKUP(A3195,지정휴게시간,2,FALSE),K3195-J3195-휴게시간))</f>
        <v/>
      </c>
      <c r="M3195" s="142" t="str">
        <f>IFERROR(VLOOKUP(Text(A3195,"m월 d일"),양력휴일,2,FALSE),IFERROR(VLOOKUP(Text(B3195,"m월 d일"),음력휴일,2,FALSE),IFERROR(VLOOKUP(A3195,양력지정휴일,2,FALSE), IFERROR(VLOOKUP(B3195,음력지정휴일,2,FALSE), ""))))</f>
        <v/>
      </c>
      <c r="N3195" s="128"/>
      <c r="O3195" s="128" t="str">
        <f>IFERROR(VLOOKUP(N3195,연차지정일수,2,FALSE),"")</f>
        <v/>
      </c>
      <c r="P3195" s="143"/>
      <c r="Q3195" s="2"/>
    </row>
    <row r="3196">
      <c r="A3196" s="129">
        <v>47391.0</v>
      </c>
      <c r="B3196" s="129">
        <v>47353.0</v>
      </c>
      <c r="C3196" s="128">
        <v>2029.0</v>
      </c>
      <c r="D3196" s="128">
        <v>9.0</v>
      </c>
      <c r="E3196" s="128">
        <v>4.0</v>
      </c>
      <c r="F3196" s="128">
        <v>2029.0</v>
      </c>
      <c r="G3196" s="128">
        <v>9.0</v>
      </c>
      <c r="H3196" s="128">
        <v>30.0</v>
      </c>
      <c r="I3196" s="128" t="s">
        <v>156</v>
      </c>
      <c r="J3196" s="99"/>
      <c r="K3196" s="99"/>
      <c r="L3196" s="141" t="str">
        <f>IF(J3196-K3196=0,,IFERROR(K3196-J3196-휴게시간-VLOOKUP(A3196,지정휴게시간,2,FALSE),K3196-J3196-휴게시간))</f>
        <v/>
      </c>
      <c r="M3196" s="142" t="str">
        <f>IFERROR(VLOOKUP(Text(A3196,"m월 d일"),양력휴일,2,FALSE),IFERROR(VLOOKUP(Text(B3196,"m월 d일"),음력휴일,2,FALSE),IFERROR(VLOOKUP(A3196,양력지정휴일,2,FALSE), IFERROR(VLOOKUP(B3196,음력지정휴일,2,FALSE), ""))))</f>
        <v/>
      </c>
      <c r="N3196" s="128"/>
      <c r="O3196" s="128" t="str">
        <f>IFERROR(VLOOKUP(N3196,연차지정일수,2,FALSE),"")</f>
        <v/>
      </c>
      <c r="P3196" s="143"/>
      <c r="Q3196" s="2"/>
    </row>
    <row r="3197">
      <c r="A3197" s="129">
        <v>47392.0</v>
      </c>
      <c r="B3197" s="129">
        <v>47354.0</v>
      </c>
      <c r="C3197" s="128">
        <v>2029.0</v>
      </c>
      <c r="D3197" s="128">
        <v>9.0</v>
      </c>
      <c r="E3197" s="128">
        <v>1.0</v>
      </c>
      <c r="F3197" s="128">
        <v>2029.0</v>
      </c>
      <c r="G3197" s="128">
        <v>10.0</v>
      </c>
      <c r="H3197" s="128">
        <v>1.0</v>
      </c>
      <c r="I3197" s="128" t="s">
        <v>83</v>
      </c>
      <c r="J3197" s="99"/>
      <c r="K3197" s="99"/>
      <c r="L3197" s="141" t="str">
        <f>IF(J3197-K3197=0,,IFERROR(K3197-J3197-휴게시간-VLOOKUP(A3197,지정휴게시간,2,FALSE),K3197-J3197-휴게시간))</f>
        <v/>
      </c>
      <c r="M3197" s="142" t="str">
        <f>IFERROR(VLOOKUP(Text(A3197,"m월 d일"),양력휴일,2,FALSE),IFERROR(VLOOKUP(Text(B3197,"m월 d일"),음력휴일,2,FALSE),IFERROR(VLOOKUP(A3197,양력지정휴일,2,FALSE), IFERROR(VLOOKUP(B3197,음력지정휴일,2,FALSE), ""))))</f>
        <v/>
      </c>
      <c r="N3197" s="128"/>
      <c r="O3197" s="128" t="str">
        <f>IFERROR(VLOOKUP(N3197,연차지정일수,2,FALSE),"")</f>
        <v/>
      </c>
      <c r="P3197" s="143"/>
      <c r="Q3197" s="2"/>
    </row>
    <row r="3198">
      <c r="A3198" s="129">
        <v>47393.0</v>
      </c>
      <c r="B3198" s="129">
        <v>47355.0</v>
      </c>
      <c r="C3198" s="128">
        <v>2029.0</v>
      </c>
      <c r="D3198" s="128">
        <v>9.0</v>
      </c>
      <c r="E3198" s="128">
        <v>1.0</v>
      </c>
      <c r="F3198" s="128">
        <v>2029.0</v>
      </c>
      <c r="G3198" s="128">
        <v>10.0</v>
      </c>
      <c r="H3198" s="128">
        <v>2.0</v>
      </c>
      <c r="I3198" s="128" t="s">
        <v>160</v>
      </c>
      <c r="J3198" s="99"/>
      <c r="K3198" s="99"/>
      <c r="L3198" s="141" t="str">
        <f>IF(J3198-K3198=0,,IFERROR(K3198-J3198-휴게시간-VLOOKUP(A3198,지정휴게시간,2,FALSE),K3198-J3198-휴게시간))</f>
        <v/>
      </c>
      <c r="M3198" s="142" t="str">
        <f>IFERROR(VLOOKUP(Text(A3198,"m월 d일"),양력휴일,2,FALSE),IFERROR(VLOOKUP(Text(B3198,"m월 d일"),음력휴일,2,FALSE),IFERROR(VLOOKUP(A3198,양력지정휴일,2,FALSE), IFERROR(VLOOKUP(B3198,음력지정휴일,2,FALSE), ""))))</f>
        <v/>
      </c>
      <c r="N3198" s="128"/>
      <c r="O3198" s="128" t="str">
        <f>IFERROR(VLOOKUP(N3198,연차지정일수,2,FALSE),"")</f>
        <v/>
      </c>
      <c r="P3198" s="143"/>
      <c r="Q3198" s="2"/>
    </row>
    <row r="3199">
      <c r="A3199" s="129">
        <v>47394.0</v>
      </c>
      <c r="B3199" s="129">
        <v>47356.0</v>
      </c>
      <c r="C3199" s="128">
        <v>2029.0</v>
      </c>
      <c r="D3199" s="128">
        <v>9.0</v>
      </c>
      <c r="E3199" s="128">
        <v>1.0</v>
      </c>
      <c r="F3199" s="128">
        <v>2029.0</v>
      </c>
      <c r="G3199" s="128">
        <v>10.0</v>
      </c>
      <c r="H3199" s="128">
        <v>3.0</v>
      </c>
      <c r="I3199" s="128" t="s">
        <v>161</v>
      </c>
      <c r="J3199" s="99"/>
      <c r="K3199" s="99"/>
      <c r="L3199" s="141" t="str">
        <f>IF(J3199-K3199=0,,IFERROR(K3199-J3199-휴게시간-VLOOKUP(A3199,지정휴게시간,2,FALSE),K3199-J3199-휴게시간))</f>
        <v/>
      </c>
      <c r="M3199" s="142" t="str">
        <f>IFERROR(VLOOKUP(Text(A3199,"m월 d일"),양력휴일,2,FALSE),IFERROR(VLOOKUP(Text(B3199,"m월 d일"),음력휴일,2,FALSE),IFERROR(VLOOKUP(A3199,양력지정휴일,2,FALSE), IFERROR(VLOOKUP(B3199,음력지정휴일,2,FALSE), ""))))</f>
        <v>개천절</v>
      </c>
      <c r="N3199" s="128"/>
      <c r="O3199" s="128" t="str">
        <f>IFERROR(VLOOKUP(N3199,연차지정일수,2,FALSE),"")</f>
        <v/>
      </c>
      <c r="P3199" s="143"/>
      <c r="Q3199" s="2"/>
    </row>
    <row r="3200">
      <c r="A3200" s="129">
        <v>47395.0</v>
      </c>
      <c r="B3200" s="129">
        <v>47357.0</v>
      </c>
      <c r="C3200" s="128">
        <v>2029.0</v>
      </c>
      <c r="D3200" s="128">
        <v>9.0</v>
      </c>
      <c r="E3200" s="128">
        <v>1.0</v>
      </c>
      <c r="F3200" s="128">
        <v>2029.0</v>
      </c>
      <c r="G3200" s="128">
        <v>10.0</v>
      </c>
      <c r="H3200" s="128">
        <v>4.0</v>
      </c>
      <c r="I3200" s="128" t="s">
        <v>162</v>
      </c>
      <c r="J3200" s="99"/>
      <c r="K3200" s="99"/>
      <c r="L3200" s="141" t="str">
        <f>IF(J3200-K3200=0,,IFERROR(K3200-J3200-휴게시간-VLOOKUP(A3200,지정휴게시간,2,FALSE),K3200-J3200-휴게시간))</f>
        <v/>
      </c>
      <c r="M3200" s="142" t="str">
        <f>IFERROR(VLOOKUP(Text(A3200,"m월 d일"),양력휴일,2,FALSE),IFERROR(VLOOKUP(Text(B3200,"m월 d일"),음력휴일,2,FALSE),IFERROR(VLOOKUP(A3200,양력지정휴일,2,FALSE), IFERROR(VLOOKUP(B3200,음력지정휴일,2,FALSE), ""))))</f>
        <v/>
      </c>
      <c r="N3200" s="128"/>
      <c r="O3200" s="128" t="str">
        <f>IFERROR(VLOOKUP(N3200,연차지정일수,2,FALSE),"")</f>
        <v/>
      </c>
      <c r="P3200" s="143"/>
      <c r="Q3200" s="2"/>
    </row>
    <row r="3201">
      <c r="A3201" s="129">
        <v>47396.0</v>
      </c>
      <c r="B3201" s="129">
        <v>47358.0</v>
      </c>
      <c r="C3201" s="128">
        <v>2029.0</v>
      </c>
      <c r="D3201" s="128">
        <v>9.0</v>
      </c>
      <c r="E3201" s="128">
        <v>1.0</v>
      </c>
      <c r="F3201" s="128">
        <v>2029.0</v>
      </c>
      <c r="G3201" s="128">
        <v>10.0</v>
      </c>
      <c r="H3201" s="128">
        <v>5.0</v>
      </c>
      <c r="I3201" s="128" t="s">
        <v>158</v>
      </c>
      <c r="J3201" s="99"/>
      <c r="K3201" s="99"/>
      <c r="L3201" s="141" t="str">
        <f>IF(J3201-K3201=0,,IFERROR(K3201-J3201-휴게시간-VLOOKUP(A3201,지정휴게시간,2,FALSE),K3201-J3201-휴게시간))</f>
        <v/>
      </c>
      <c r="M3201" s="142" t="str">
        <f>IFERROR(VLOOKUP(Text(A3201,"m월 d일"),양력휴일,2,FALSE),IFERROR(VLOOKUP(Text(B3201,"m월 d일"),음력휴일,2,FALSE),IFERROR(VLOOKUP(A3201,양력지정휴일,2,FALSE), IFERROR(VLOOKUP(B3201,음력지정휴일,2,FALSE), ""))))</f>
        <v/>
      </c>
      <c r="N3201" s="128"/>
      <c r="O3201" s="128" t="str">
        <f>IFERROR(VLOOKUP(N3201,연차지정일수,2,FALSE),"")</f>
        <v/>
      </c>
      <c r="P3201" s="143"/>
      <c r="Q3201" s="2"/>
    </row>
    <row r="3202">
      <c r="A3202" s="129">
        <v>47397.0</v>
      </c>
      <c r="B3202" s="129">
        <v>47359.0</v>
      </c>
      <c r="C3202" s="128">
        <v>2029.0</v>
      </c>
      <c r="D3202" s="128">
        <v>9.0</v>
      </c>
      <c r="E3202" s="128">
        <v>1.0</v>
      </c>
      <c r="F3202" s="128">
        <v>2029.0</v>
      </c>
      <c r="G3202" s="128">
        <v>10.0</v>
      </c>
      <c r="H3202" s="128">
        <v>6.0</v>
      </c>
      <c r="I3202" s="128" t="s">
        <v>159</v>
      </c>
      <c r="J3202" s="99"/>
      <c r="K3202" s="99"/>
      <c r="L3202" s="141" t="str">
        <f>IF(J3202-K3202=0,,IFERROR(K3202-J3202-휴게시간-VLOOKUP(A3202,지정휴게시간,2,FALSE),K3202-J3202-휴게시간))</f>
        <v/>
      </c>
      <c r="M3202" s="142" t="str">
        <f>IFERROR(VLOOKUP(Text(A3202,"m월 d일"),양력휴일,2,FALSE),IFERROR(VLOOKUP(Text(B3202,"m월 d일"),음력휴일,2,FALSE),IFERROR(VLOOKUP(A3202,양력지정휴일,2,FALSE), IFERROR(VLOOKUP(B3202,음력지정휴일,2,FALSE), ""))))</f>
        <v/>
      </c>
      <c r="N3202" s="128"/>
      <c r="O3202" s="128" t="str">
        <f>IFERROR(VLOOKUP(N3202,연차지정일수,2,FALSE),"")</f>
        <v/>
      </c>
      <c r="P3202" s="143"/>
      <c r="Q3202" s="2"/>
    </row>
    <row r="3203">
      <c r="A3203" s="129">
        <v>47398.0</v>
      </c>
      <c r="B3203" s="129">
        <v>47360.0</v>
      </c>
      <c r="C3203" s="128">
        <v>2029.0</v>
      </c>
      <c r="D3203" s="128">
        <v>9.0</v>
      </c>
      <c r="E3203" s="128">
        <v>1.0</v>
      </c>
      <c r="F3203" s="128">
        <v>2029.0</v>
      </c>
      <c r="G3203" s="128">
        <v>10.0</v>
      </c>
      <c r="H3203" s="128">
        <v>7.0</v>
      </c>
      <c r="I3203" s="128" t="s">
        <v>156</v>
      </c>
      <c r="J3203" s="99"/>
      <c r="K3203" s="99"/>
      <c r="L3203" s="141" t="str">
        <f>IF(J3203-K3203=0,,IFERROR(K3203-J3203-휴게시간-VLOOKUP(A3203,지정휴게시간,2,FALSE),K3203-J3203-휴게시간))</f>
        <v/>
      </c>
      <c r="M3203" s="142" t="str">
        <f>IFERROR(VLOOKUP(Text(A3203,"m월 d일"),양력휴일,2,FALSE),IFERROR(VLOOKUP(Text(B3203,"m월 d일"),음력휴일,2,FALSE),IFERROR(VLOOKUP(A3203,양력지정휴일,2,FALSE), IFERROR(VLOOKUP(B3203,음력지정휴일,2,FALSE), ""))))</f>
        <v/>
      </c>
      <c r="N3203" s="128"/>
      <c r="O3203" s="128" t="str">
        <f>IFERROR(VLOOKUP(N3203,연차지정일수,2,FALSE),"")</f>
        <v/>
      </c>
      <c r="P3203" s="143"/>
      <c r="Q3203" s="2"/>
    </row>
    <row r="3204">
      <c r="A3204" s="129">
        <v>47399.0</v>
      </c>
      <c r="B3204" s="129">
        <v>47362.0</v>
      </c>
      <c r="C3204" s="128">
        <v>2029.0</v>
      </c>
      <c r="D3204" s="128">
        <v>10.0</v>
      </c>
      <c r="E3204" s="128">
        <v>2.0</v>
      </c>
      <c r="F3204" s="128">
        <v>2029.0</v>
      </c>
      <c r="G3204" s="128">
        <v>10.0</v>
      </c>
      <c r="H3204" s="128">
        <v>8.0</v>
      </c>
      <c r="I3204" s="128" t="s">
        <v>83</v>
      </c>
      <c r="J3204" s="99"/>
      <c r="K3204" s="99"/>
      <c r="L3204" s="141" t="str">
        <f>IF(J3204-K3204=0,,IFERROR(K3204-J3204-휴게시간-VLOOKUP(A3204,지정휴게시간,2,FALSE),K3204-J3204-휴게시간))</f>
        <v/>
      </c>
      <c r="M3204" s="142" t="str">
        <f>IFERROR(VLOOKUP(Text(A3204,"m월 d일"),양력휴일,2,FALSE),IFERROR(VLOOKUP(Text(B3204,"m월 d일"),음력휴일,2,FALSE),IFERROR(VLOOKUP(A3204,양력지정휴일,2,FALSE), IFERROR(VLOOKUP(B3204,음력지정휴일,2,FALSE), ""))))</f>
        <v/>
      </c>
      <c r="N3204" s="128"/>
      <c r="O3204" s="128" t="str">
        <f>IFERROR(VLOOKUP(N3204,연차지정일수,2,FALSE),"")</f>
        <v/>
      </c>
      <c r="P3204" s="143"/>
      <c r="Q3204" s="2"/>
    </row>
    <row r="3205">
      <c r="A3205" s="129">
        <v>47400.0</v>
      </c>
      <c r="B3205" s="129">
        <v>47363.0</v>
      </c>
      <c r="C3205" s="128">
        <v>2029.0</v>
      </c>
      <c r="D3205" s="128">
        <v>10.0</v>
      </c>
      <c r="E3205" s="128">
        <v>2.0</v>
      </c>
      <c r="F3205" s="128">
        <v>2029.0</v>
      </c>
      <c r="G3205" s="128">
        <v>10.0</v>
      </c>
      <c r="H3205" s="128">
        <v>9.0</v>
      </c>
      <c r="I3205" s="128" t="s">
        <v>160</v>
      </c>
      <c r="J3205" s="99"/>
      <c r="K3205" s="99"/>
      <c r="L3205" s="141" t="str">
        <f>IF(J3205-K3205=0,,IFERROR(K3205-J3205-휴게시간-VLOOKUP(A3205,지정휴게시간,2,FALSE),K3205-J3205-휴게시간))</f>
        <v/>
      </c>
      <c r="M3205" s="142" t="str">
        <f>IFERROR(VLOOKUP(Text(A3205,"m월 d일"),양력휴일,2,FALSE),IFERROR(VLOOKUP(Text(B3205,"m월 d일"),음력휴일,2,FALSE),IFERROR(VLOOKUP(A3205,양력지정휴일,2,FALSE), IFERROR(VLOOKUP(B3205,음력지정휴일,2,FALSE), ""))))</f>
        <v>한글날</v>
      </c>
      <c r="N3205" s="128"/>
      <c r="O3205" s="128" t="str">
        <f>IFERROR(VLOOKUP(N3205,연차지정일수,2,FALSE),"")</f>
        <v/>
      </c>
      <c r="P3205" s="143"/>
      <c r="Q3205" s="2"/>
    </row>
    <row r="3206">
      <c r="A3206" s="129">
        <v>47401.0</v>
      </c>
      <c r="B3206" s="129">
        <v>47364.0</v>
      </c>
      <c r="C3206" s="128">
        <v>2029.0</v>
      </c>
      <c r="D3206" s="128">
        <v>10.0</v>
      </c>
      <c r="E3206" s="128">
        <v>2.0</v>
      </c>
      <c r="F3206" s="128">
        <v>2029.0</v>
      </c>
      <c r="G3206" s="128">
        <v>10.0</v>
      </c>
      <c r="H3206" s="128">
        <v>10.0</v>
      </c>
      <c r="I3206" s="128" t="s">
        <v>161</v>
      </c>
      <c r="J3206" s="99"/>
      <c r="K3206" s="99"/>
      <c r="L3206" s="141" t="str">
        <f>IF(J3206-K3206=0,,IFERROR(K3206-J3206-휴게시간-VLOOKUP(A3206,지정휴게시간,2,FALSE),K3206-J3206-휴게시간))</f>
        <v/>
      </c>
      <c r="M3206" s="142" t="str">
        <f>IFERROR(VLOOKUP(Text(A3206,"m월 d일"),양력휴일,2,FALSE),IFERROR(VLOOKUP(Text(B3206,"m월 d일"),음력휴일,2,FALSE),IFERROR(VLOOKUP(A3206,양력지정휴일,2,FALSE), IFERROR(VLOOKUP(B3206,음력지정휴일,2,FALSE), ""))))</f>
        <v/>
      </c>
      <c r="N3206" s="128"/>
      <c r="O3206" s="128" t="str">
        <f>IFERROR(VLOOKUP(N3206,연차지정일수,2,FALSE),"")</f>
        <v/>
      </c>
      <c r="P3206" s="143"/>
      <c r="Q3206" s="2"/>
    </row>
    <row r="3207">
      <c r="A3207" s="129">
        <v>47402.0</v>
      </c>
      <c r="B3207" s="129">
        <v>47365.0</v>
      </c>
      <c r="C3207" s="128">
        <v>2029.0</v>
      </c>
      <c r="D3207" s="128">
        <v>10.0</v>
      </c>
      <c r="E3207" s="128">
        <v>2.0</v>
      </c>
      <c r="F3207" s="128">
        <v>2029.0</v>
      </c>
      <c r="G3207" s="128">
        <v>10.0</v>
      </c>
      <c r="H3207" s="128">
        <v>11.0</v>
      </c>
      <c r="I3207" s="128" t="s">
        <v>162</v>
      </c>
      <c r="J3207" s="99"/>
      <c r="K3207" s="99"/>
      <c r="L3207" s="141" t="str">
        <f>IF(J3207-K3207=0,,IFERROR(K3207-J3207-휴게시간-VLOOKUP(A3207,지정휴게시간,2,FALSE),K3207-J3207-휴게시간))</f>
        <v/>
      </c>
      <c r="M3207" s="142" t="str">
        <f>IFERROR(VLOOKUP(Text(A3207,"m월 d일"),양력휴일,2,FALSE),IFERROR(VLOOKUP(Text(B3207,"m월 d일"),음력휴일,2,FALSE),IFERROR(VLOOKUP(A3207,양력지정휴일,2,FALSE), IFERROR(VLOOKUP(B3207,음력지정휴일,2,FALSE), ""))))</f>
        <v/>
      </c>
      <c r="N3207" s="128"/>
      <c r="O3207" s="128" t="str">
        <f>IFERROR(VLOOKUP(N3207,연차지정일수,2,FALSE),"")</f>
        <v/>
      </c>
      <c r="P3207" s="143"/>
      <c r="Q3207" s="2"/>
    </row>
    <row r="3208">
      <c r="A3208" s="129">
        <v>47403.0</v>
      </c>
      <c r="B3208" s="129">
        <v>47366.0</v>
      </c>
      <c r="C3208" s="128">
        <v>2029.0</v>
      </c>
      <c r="D3208" s="128">
        <v>10.0</v>
      </c>
      <c r="E3208" s="128">
        <v>2.0</v>
      </c>
      <c r="F3208" s="128">
        <v>2029.0</v>
      </c>
      <c r="G3208" s="128">
        <v>10.0</v>
      </c>
      <c r="H3208" s="128">
        <v>12.0</v>
      </c>
      <c r="I3208" s="128" t="s">
        <v>158</v>
      </c>
      <c r="J3208" s="99"/>
      <c r="K3208" s="99"/>
      <c r="L3208" s="141" t="str">
        <f>IF(J3208-K3208=0,,IFERROR(K3208-J3208-휴게시간-VLOOKUP(A3208,지정휴게시간,2,FALSE),K3208-J3208-휴게시간))</f>
        <v/>
      </c>
      <c r="M3208" s="142" t="str">
        <f>IFERROR(VLOOKUP(Text(A3208,"m월 d일"),양력휴일,2,FALSE),IFERROR(VLOOKUP(Text(B3208,"m월 d일"),음력휴일,2,FALSE),IFERROR(VLOOKUP(A3208,양력지정휴일,2,FALSE), IFERROR(VLOOKUP(B3208,음력지정휴일,2,FALSE), ""))))</f>
        <v/>
      </c>
      <c r="N3208" s="128"/>
      <c r="O3208" s="128" t="str">
        <f>IFERROR(VLOOKUP(N3208,연차지정일수,2,FALSE),"")</f>
        <v/>
      </c>
      <c r="P3208" s="143"/>
      <c r="Q3208" s="2"/>
    </row>
    <row r="3209">
      <c r="A3209" s="129">
        <v>47404.0</v>
      </c>
      <c r="B3209" s="129">
        <v>47367.0</v>
      </c>
      <c r="C3209" s="128">
        <v>2029.0</v>
      </c>
      <c r="D3209" s="128">
        <v>10.0</v>
      </c>
      <c r="E3209" s="128">
        <v>2.0</v>
      </c>
      <c r="F3209" s="128">
        <v>2029.0</v>
      </c>
      <c r="G3209" s="128">
        <v>10.0</v>
      </c>
      <c r="H3209" s="128">
        <v>13.0</v>
      </c>
      <c r="I3209" s="128" t="s">
        <v>159</v>
      </c>
      <c r="J3209" s="99"/>
      <c r="K3209" s="99"/>
      <c r="L3209" s="141" t="str">
        <f>IF(J3209-K3209=0,,IFERROR(K3209-J3209-휴게시간-VLOOKUP(A3209,지정휴게시간,2,FALSE),K3209-J3209-휴게시간))</f>
        <v/>
      </c>
      <c r="M3209" s="142" t="str">
        <f>IFERROR(VLOOKUP(Text(A3209,"m월 d일"),양력휴일,2,FALSE),IFERROR(VLOOKUP(Text(B3209,"m월 d일"),음력휴일,2,FALSE),IFERROR(VLOOKUP(A3209,양력지정휴일,2,FALSE), IFERROR(VLOOKUP(B3209,음력지정휴일,2,FALSE), ""))))</f>
        <v/>
      </c>
      <c r="N3209" s="128"/>
      <c r="O3209" s="128" t="str">
        <f>IFERROR(VLOOKUP(N3209,연차지정일수,2,FALSE),"")</f>
        <v/>
      </c>
      <c r="P3209" s="143"/>
      <c r="Q3209" s="2"/>
    </row>
    <row r="3210">
      <c r="A3210" s="129">
        <v>47405.0</v>
      </c>
      <c r="B3210" s="129">
        <v>47368.0</v>
      </c>
      <c r="C3210" s="128">
        <v>2029.0</v>
      </c>
      <c r="D3210" s="128">
        <v>10.0</v>
      </c>
      <c r="E3210" s="128">
        <v>2.0</v>
      </c>
      <c r="F3210" s="128">
        <v>2029.0</v>
      </c>
      <c r="G3210" s="128">
        <v>10.0</v>
      </c>
      <c r="H3210" s="128">
        <v>14.0</v>
      </c>
      <c r="I3210" s="128" t="s">
        <v>156</v>
      </c>
      <c r="J3210" s="99"/>
      <c r="K3210" s="99"/>
      <c r="L3210" s="141" t="str">
        <f>IF(J3210-K3210=0,,IFERROR(K3210-J3210-휴게시간-VLOOKUP(A3210,지정휴게시간,2,FALSE),K3210-J3210-휴게시간))</f>
        <v/>
      </c>
      <c r="M3210" s="142" t="str">
        <f>IFERROR(VLOOKUP(Text(A3210,"m월 d일"),양력휴일,2,FALSE),IFERROR(VLOOKUP(Text(B3210,"m월 d일"),음력휴일,2,FALSE),IFERROR(VLOOKUP(A3210,양력지정휴일,2,FALSE), IFERROR(VLOOKUP(B3210,음력지정휴일,2,FALSE), ""))))</f>
        <v/>
      </c>
      <c r="N3210" s="128"/>
      <c r="O3210" s="128" t="str">
        <f>IFERROR(VLOOKUP(N3210,연차지정일수,2,FALSE),"")</f>
        <v/>
      </c>
      <c r="P3210" s="143"/>
      <c r="Q3210" s="2"/>
    </row>
    <row r="3211">
      <c r="A3211" s="129">
        <v>47406.0</v>
      </c>
      <c r="B3211" s="129">
        <v>47369.0</v>
      </c>
      <c r="C3211" s="128">
        <v>2029.0</v>
      </c>
      <c r="D3211" s="128">
        <v>10.0</v>
      </c>
      <c r="E3211" s="128">
        <v>3.0</v>
      </c>
      <c r="F3211" s="128">
        <v>2029.0</v>
      </c>
      <c r="G3211" s="128">
        <v>10.0</v>
      </c>
      <c r="H3211" s="128">
        <v>15.0</v>
      </c>
      <c r="I3211" s="128" t="s">
        <v>83</v>
      </c>
      <c r="J3211" s="99"/>
      <c r="K3211" s="99"/>
      <c r="L3211" s="141" t="str">
        <f>IF(J3211-K3211=0,,IFERROR(K3211-J3211-휴게시간-VLOOKUP(A3211,지정휴게시간,2,FALSE),K3211-J3211-휴게시간))</f>
        <v/>
      </c>
      <c r="M3211" s="142" t="str">
        <f>IFERROR(VLOOKUP(Text(A3211,"m월 d일"),양력휴일,2,FALSE),IFERROR(VLOOKUP(Text(B3211,"m월 d일"),음력휴일,2,FALSE),IFERROR(VLOOKUP(A3211,양력지정휴일,2,FALSE), IFERROR(VLOOKUP(B3211,음력지정휴일,2,FALSE), ""))))</f>
        <v/>
      </c>
      <c r="N3211" s="128"/>
      <c r="O3211" s="128" t="str">
        <f>IFERROR(VLOOKUP(N3211,연차지정일수,2,FALSE),"")</f>
        <v/>
      </c>
      <c r="P3211" s="143"/>
      <c r="Q3211" s="2"/>
    </row>
    <row r="3212">
      <c r="A3212" s="129">
        <v>47407.0</v>
      </c>
      <c r="B3212" s="129">
        <v>47370.0</v>
      </c>
      <c r="C3212" s="128">
        <v>2029.0</v>
      </c>
      <c r="D3212" s="128">
        <v>10.0</v>
      </c>
      <c r="E3212" s="128">
        <v>3.0</v>
      </c>
      <c r="F3212" s="128">
        <v>2029.0</v>
      </c>
      <c r="G3212" s="128">
        <v>10.0</v>
      </c>
      <c r="H3212" s="128">
        <v>16.0</v>
      </c>
      <c r="I3212" s="128" t="s">
        <v>160</v>
      </c>
      <c r="J3212" s="99"/>
      <c r="K3212" s="99"/>
      <c r="L3212" s="141" t="str">
        <f>IF(J3212-K3212=0,,IFERROR(K3212-J3212-휴게시간-VLOOKUP(A3212,지정휴게시간,2,FALSE),K3212-J3212-휴게시간))</f>
        <v/>
      </c>
      <c r="M3212" s="142" t="str">
        <f>IFERROR(VLOOKUP(Text(A3212,"m월 d일"),양력휴일,2,FALSE),IFERROR(VLOOKUP(Text(B3212,"m월 d일"),음력휴일,2,FALSE),IFERROR(VLOOKUP(A3212,양력지정휴일,2,FALSE), IFERROR(VLOOKUP(B3212,음력지정휴일,2,FALSE), ""))))</f>
        <v/>
      </c>
      <c r="N3212" s="128"/>
      <c r="O3212" s="128" t="str">
        <f>IFERROR(VLOOKUP(N3212,연차지정일수,2,FALSE),"")</f>
        <v/>
      </c>
      <c r="P3212" s="143"/>
      <c r="Q3212" s="2"/>
    </row>
    <row r="3213">
      <c r="A3213" s="129">
        <v>47408.0</v>
      </c>
      <c r="B3213" s="129">
        <v>47371.0</v>
      </c>
      <c r="C3213" s="128">
        <v>2029.0</v>
      </c>
      <c r="D3213" s="128">
        <v>10.0</v>
      </c>
      <c r="E3213" s="128">
        <v>3.0</v>
      </c>
      <c r="F3213" s="128">
        <v>2029.0</v>
      </c>
      <c r="G3213" s="128">
        <v>10.0</v>
      </c>
      <c r="H3213" s="128">
        <v>17.0</v>
      </c>
      <c r="I3213" s="128" t="s">
        <v>161</v>
      </c>
      <c r="J3213" s="99"/>
      <c r="K3213" s="99"/>
      <c r="L3213" s="141" t="str">
        <f>IF(J3213-K3213=0,,IFERROR(K3213-J3213-휴게시간-VLOOKUP(A3213,지정휴게시간,2,FALSE),K3213-J3213-휴게시간))</f>
        <v/>
      </c>
      <c r="M3213" s="142" t="str">
        <f>IFERROR(VLOOKUP(Text(A3213,"m월 d일"),양력휴일,2,FALSE),IFERROR(VLOOKUP(Text(B3213,"m월 d일"),음력휴일,2,FALSE),IFERROR(VLOOKUP(A3213,양력지정휴일,2,FALSE), IFERROR(VLOOKUP(B3213,음력지정휴일,2,FALSE), ""))))</f>
        <v/>
      </c>
      <c r="N3213" s="128"/>
      <c r="O3213" s="128" t="str">
        <f>IFERROR(VLOOKUP(N3213,연차지정일수,2,FALSE),"")</f>
        <v/>
      </c>
      <c r="P3213" s="143"/>
      <c r="Q3213" s="2"/>
    </row>
    <row r="3214">
      <c r="A3214" s="129">
        <v>47409.0</v>
      </c>
      <c r="B3214" s="129">
        <v>47372.0</v>
      </c>
      <c r="C3214" s="128">
        <v>2029.0</v>
      </c>
      <c r="D3214" s="128">
        <v>10.0</v>
      </c>
      <c r="E3214" s="128">
        <v>3.0</v>
      </c>
      <c r="F3214" s="128">
        <v>2029.0</v>
      </c>
      <c r="G3214" s="128">
        <v>10.0</v>
      </c>
      <c r="H3214" s="128">
        <v>18.0</v>
      </c>
      <c r="I3214" s="128" t="s">
        <v>162</v>
      </c>
      <c r="J3214" s="99"/>
      <c r="K3214" s="99"/>
      <c r="L3214" s="141" t="str">
        <f>IF(J3214-K3214=0,,IFERROR(K3214-J3214-휴게시간-VLOOKUP(A3214,지정휴게시간,2,FALSE),K3214-J3214-휴게시간))</f>
        <v/>
      </c>
      <c r="M3214" s="142" t="str">
        <f>IFERROR(VLOOKUP(Text(A3214,"m월 d일"),양력휴일,2,FALSE),IFERROR(VLOOKUP(Text(B3214,"m월 d일"),음력휴일,2,FALSE),IFERROR(VLOOKUP(A3214,양력지정휴일,2,FALSE), IFERROR(VLOOKUP(B3214,음력지정휴일,2,FALSE), ""))))</f>
        <v/>
      </c>
      <c r="N3214" s="128"/>
      <c r="O3214" s="128" t="str">
        <f>IFERROR(VLOOKUP(N3214,연차지정일수,2,FALSE),"")</f>
        <v/>
      </c>
      <c r="P3214" s="143"/>
      <c r="Q3214" s="2"/>
    </row>
    <row r="3215">
      <c r="A3215" s="129">
        <v>47410.0</v>
      </c>
      <c r="B3215" s="129">
        <v>47373.0</v>
      </c>
      <c r="C3215" s="128">
        <v>2029.0</v>
      </c>
      <c r="D3215" s="128">
        <v>10.0</v>
      </c>
      <c r="E3215" s="128">
        <v>3.0</v>
      </c>
      <c r="F3215" s="128">
        <v>2029.0</v>
      </c>
      <c r="G3215" s="128">
        <v>10.0</v>
      </c>
      <c r="H3215" s="128">
        <v>19.0</v>
      </c>
      <c r="I3215" s="128" t="s">
        <v>158</v>
      </c>
      <c r="J3215" s="99"/>
      <c r="K3215" s="99"/>
      <c r="L3215" s="141" t="str">
        <f>IF(J3215-K3215=0,,IFERROR(K3215-J3215-휴게시간-VLOOKUP(A3215,지정휴게시간,2,FALSE),K3215-J3215-휴게시간))</f>
        <v/>
      </c>
      <c r="M3215" s="142" t="str">
        <f>IFERROR(VLOOKUP(Text(A3215,"m월 d일"),양력휴일,2,FALSE),IFERROR(VLOOKUP(Text(B3215,"m월 d일"),음력휴일,2,FALSE),IFERROR(VLOOKUP(A3215,양력지정휴일,2,FALSE), IFERROR(VLOOKUP(B3215,음력지정휴일,2,FALSE), ""))))</f>
        <v/>
      </c>
      <c r="N3215" s="128"/>
      <c r="O3215" s="128" t="str">
        <f>IFERROR(VLOOKUP(N3215,연차지정일수,2,FALSE),"")</f>
        <v/>
      </c>
      <c r="P3215" s="143"/>
      <c r="Q3215" s="2"/>
    </row>
    <row r="3216">
      <c r="A3216" s="129">
        <v>47411.0</v>
      </c>
      <c r="B3216" s="129">
        <v>47374.0</v>
      </c>
      <c r="C3216" s="128">
        <v>2029.0</v>
      </c>
      <c r="D3216" s="128">
        <v>10.0</v>
      </c>
      <c r="E3216" s="128">
        <v>3.0</v>
      </c>
      <c r="F3216" s="128">
        <v>2029.0</v>
      </c>
      <c r="G3216" s="128">
        <v>10.0</v>
      </c>
      <c r="H3216" s="128">
        <v>20.0</v>
      </c>
      <c r="I3216" s="128" t="s">
        <v>159</v>
      </c>
      <c r="J3216" s="99"/>
      <c r="K3216" s="99"/>
      <c r="L3216" s="141" t="str">
        <f>IF(J3216-K3216=0,,IFERROR(K3216-J3216-휴게시간-VLOOKUP(A3216,지정휴게시간,2,FALSE),K3216-J3216-휴게시간))</f>
        <v/>
      </c>
      <c r="M3216" s="142" t="str">
        <f>IFERROR(VLOOKUP(Text(A3216,"m월 d일"),양력휴일,2,FALSE),IFERROR(VLOOKUP(Text(B3216,"m월 d일"),음력휴일,2,FALSE),IFERROR(VLOOKUP(A3216,양력지정휴일,2,FALSE), IFERROR(VLOOKUP(B3216,음력지정휴일,2,FALSE), ""))))</f>
        <v/>
      </c>
      <c r="N3216" s="128"/>
      <c r="O3216" s="128" t="str">
        <f>IFERROR(VLOOKUP(N3216,연차지정일수,2,FALSE),"")</f>
        <v/>
      </c>
      <c r="P3216" s="143"/>
      <c r="Q3216" s="2"/>
    </row>
    <row r="3217">
      <c r="A3217" s="129">
        <v>47412.0</v>
      </c>
      <c r="B3217" s="129">
        <v>47375.0</v>
      </c>
      <c r="C3217" s="128">
        <v>2029.0</v>
      </c>
      <c r="D3217" s="128">
        <v>10.0</v>
      </c>
      <c r="E3217" s="128">
        <v>3.0</v>
      </c>
      <c r="F3217" s="128">
        <v>2029.0</v>
      </c>
      <c r="G3217" s="128">
        <v>10.0</v>
      </c>
      <c r="H3217" s="128">
        <v>21.0</v>
      </c>
      <c r="I3217" s="128" t="s">
        <v>156</v>
      </c>
      <c r="J3217" s="99"/>
      <c r="K3217" s="99"/>
      <c r="L3217" s="141" t="str">
        <f>IF(J3217-K3217=0,,IFERROR(K3217-J3217-휴게시간-VLOOKUP(A3217,지정휴게시간,2,FALSE),K3217-J3217-휴게시간))</f>
        <v/>
      </c>
      <c r="M3217" s="142" t="str">
        <f>IFERROR(VLOOKUP(Text(A3217,"m월 d일"),양력휴일,2,FALSE),IFERROR(VLOOKUP(Text(B3217,"m월 d일"),음력휴일,2,FALSE),IFERROR(VLOOKUP(A3217,양력지정휴일,2,FALSE), IFERROR(VLOOKUP(B3217,음력지정휴일,2,FALSE), ""))))</f>
        <v/>
      </c>
      <c r="N3217" s="128"/>
      <c r="O3217" s="128" t="str">
        <f>IFERROR(VLOOKUP(N3217,연차지정일수,2,FALSE),"")</f>
        <v/>
      </c>
      <c r="P3217" s="143"/>
      <c r="Q3217" s="2"/>
    </row>
    <row r="3218">
      <c r="A3218" s="129">
        <v>47413.0</v>
      </c>
      <c r="B3218" s="129">
        <v>47376.0</v>
      </c>
      <c r="C3218" s="128">
        <v>2029.0</v>
      </c>
      <c r="D3218" s="128">
        <v>10.0</v>
      </c>
      <c r="E3218" s="128">
        <v>4.0</v>
      </c>
      <c r="F3218" s="128">
        <v>2029.0</v>
      </c>
      <c r="G3218" s="128">
        <v>10.0</v>
      </c>
      <c r="H3218" s="128">
        <v>22.0</v>
      </c>
      <c r="I3218" s="128" t="s">
        <v>83</v>
      </c>
      <c r="J3218" s="99"/>
      <c r="K3218" s="99"/>
      <c r="L3218" s="141" t="str">
        <f>IF(J3218-K3218=0,,IFERROR(K3218-J3218-휴게시간-VLOOKUP(A3218,지정휴게시간,2,FALSE),K3218-J3218-휴게시간))</f>
        <v/>
      </c>
      <c r="M3218" s="142" t="str">
        <f>IFERROR(VLOOKUP(Text(A3218,"m월 d일"),양력휴일,2,FALSE),IFERROR(VLOOKUP(Text(B3218,"m월 d일"),음력휴일,2,FALSE),IFERROR(VLOOKUP(A3218,양력지정휴일,2,FALSE), IFERROR(VLOOKUP(B3218,음력지정휴일,2,FALSE), ""))))</f>
        <v/>
      </c>
      <c r="N3218" s="128"/>
      <c r="O3218" s="128" t="str">
        <f>IFERROR(VLOOKUP(N3218,연차지정일수,2,FALSE),"")</f>
        <v/>
      </c>
      <c r="P3218" s="143"/>
      <c r="Q3218" s="2"/>
    </row>
    <row r="3219">
      <c r="A3219" s="129">
        <v>47414.0</v>
      </c>
      <c r="B3219" s="129">
        <v>47377.0</v>
      </c>
      <c r="C3219" s="128">
        <v>2029.0</v>
      </c>
      <c r="D3219" s="128">
        <v>10.0</v>
      </c>
      <c r="E3219" s="128">
        <v>4.0</v>
      </c>
      <c r="F3219" s="128">
        <v>2029.0</v>
      </c>
      <c r="G3219" s="128">
        <v>10.0</v>
      </c>
      <c r="H3219" s="128">
        <v>23.0</v>
      </c>
      <c r="I3219" s="128" t="s">
        <v>160</v>
      </c>
      <c r="J3219" s="99"/>
      <c r="K3219" s="99"/>
      <c r="L3219" s="141" t="str">
        <f>IF(J3219-K3219=0,,IFERROR(K3219-J3219-휴게시간-VLOOKUP(A3219,지정휴게시간,2,FALSE),K3219-J3219-휴게시간))</f>
        <v/>
      </c>
      <c r="M3219" s="142" t="str">
        <f>IFERROR(VLOOKUP(Text(A3219,"m월 d일"),양력휴일,2,FALSE),IFERROR(VLOOKUP(Text(B3219,"m월 d일"),음력휴일,2,FALSE),IFERROR(VLOOKUP(A3219,양력지정휴일,2,FALSE), IFERROR(VLOOKUP(B3219,음력지정휴일,2,FALSE), ""))))</f>
        <v/>
      </c>
      <c r="N3219" s="128"/>
      <c r="O3219" s="128" t="str">
        <f>IFERROR(VLOOKUP(N3219,연차지정일수,2,FALSE),"")</f>
        <v/>
      </c>
      <c r="P3219" s="143"/>
      <c r="Q3219" s="2"/>
    </row>
    <row r="3220">
      <c r="A3220" s="129">
        <v>47415.0</v>
      </c>
      <c r="B3220" s="129">
        <v>47378.0</v>
      </c>
      <c r="C3220" s="128">
        <v>2029.0</v>
      </c>
      <c r="D3220" s="128">
        <v>10.0</v>
      </c>
      <c r="E3220" s="128">
        <v>4.0</v>
      </c>
      <c r="F3220" s="128">
        <v>2029.0</v>
      </c>
      <c r="G3220" s="128">
        <v>10.0</v>
      </c>
      <c r="H3220" s="128">
        <v>24.0</v>
      </c>
      <c r="I3220" s="128" t="s">
        <v>161</v>
      </c>
      <c r="J3220" s="99"/>
      <c r="K3220" s="99"/>
      <c r="L3220" s="141" t="str">
        <f>IF(J3220-K3220=0,,IFERROR(K3220-J3220-휴게시간-VLOOKUP(A3220,지정휴게시간,2,FALSE),K3220-J3220-휴게시간))</f>
        <v/>
      </c>
      <c r="M3220" s="142" t="str">
        <f>IFERROR(VLOOKUP(Text(A3220,"m월 d일"),양력휴일,2,FALSE),IFERROR(VLOOKUP(Text(B3220,"m월 d일"),음력휴일,2,FALSE),IFERROR(VLOOKUP(A3220,양력지정휴일,2,FALSE), IFERROR(VLOOKUP(B3220,음력지정휴일,2,FALSE), ""))))</f>
        <v/>
      </c>
      <c r="N3220" s="128"/>
      <c r="O3220" s="128" t="str">
        <f>IFERROR(VLOOKUP(N3220,연차지정일수,2,FALSE),"")</f>
        <v/>
      </c>
      <c r="P3220" s="143"/>
      <c r="Q3220" s="2"/>
    </row>
    <row r="3221">
      <c r="A3221" s="129">
        <v>47416.0</v>
      </c>
      <c r="B3221" s="129">
        <v>47379.0</v>
      </c>
      <c r="C3221" s="128">
        <v>2029.0</v>
      </c>
      <c r="D3221" s="128">
        <v>10.0</v>
      </c>
      <c r="E3221" s="128">
        <v>4.0</v>
      </c>
      <c r="F3221" s="128">
        <v>2029.0</v>
      </c>
      <c r="G3221" s="128">
        <v>10.0</v>
      </c>
      <c r="H3221" s="128">
        <v>25.0</v>
      </c>
      <c r="I3221" s="128" t="s">
        <v>162</v>
      </c>
      <c r="J3221" s="99"/>
      <c r="K3221" s="99"/>
      <c r="L3221" s="141" t="str">
        <f>IF(J3221-K3221=0,,IFERROR(K3221-J3221-휴게시간-VLOOKUP(A3221,지정휴게시간,2,FALSE),K3221-J3221-휴게시간))</f>
        <v/>
      </c>
      <c r="M3221" s="142" t="str">
        <f>IFERROR(VLOOKUP(Text(A3221,"m월 d일"),양력휴일,2,FALSE),IFERROR(VLOOKUP(Text(B3221,"m월 d일"),음력휴일,2,FALSE),IFERROR(VLOOKUP(A3221,양력지정휴일,2,FALSE), IFERROR(VLOOKUP(B3221,음력지정휴일,2,FALSE), ""))))</f>
        <v/>
      </c>
      <c r="N3221" s="128"/>
      <c r="O3221" s="128" t="str">
        <f>IFERROR(VLOOKUP(N3221,연차지정일수,2,FALSE),"")</f>
        <v/>
      </c>
      <c r="P3221" s="143"/>
      <c r="Q3221" s="2"/>
    </row>
    <row r="3222">
      <c r="A3222" s="129">
        <v>47417.0</v>
      </c>
      <c r="B3222" s="129">
        <v>47380.0</v>
      </c>
      <c r="C3222" s="128">
        <v>2029.0</v>
      </c>
      <c r="D3222" s="128">
        <v>10.0</v>
      </c>
      <c r="E3222" s="128">
        <v>4.0</v>
      </c>
      <c r="F3222" s="128">
        <v>2029.0</v>
      </c>
      <c r="G3222" s="128">
        <v>10.0</v>
      </c>
      <c r="H3222" s="128">
        <v>26.0</v>
      </c>
      <c r="I3222" s="128" t="s">
        <v>158</v>
      </c>
      <c r="J3222" s="99"/>
      <c r="K3222" s="99"/>
      <c r="L3222" s="141" t="str">
        <f>IF(J3222-K3222=0,,IFERROR(K3222-J3222-휴게시간-VLOOKUP(A3222,지정휴게시간,2,FALSE),K3222-J3222-휴게시간))</f>
        <v/>
      </c>
      <c r="M3222" s="142" t="str">
        <f>IFERROR(VLOOKUP(Text(A3222,"m월 d일"),양력휴일,2,FALSE),IFERROR(VLOOKUP(Text(B3222,"m월 d일"),음력휴일,2,FALSE),IFERROR(VLOOKUP(A3222,양력지정휴일,2,FALSE), IFERROR(VLOOKUP(B3222,음력지정휴일,2,FALSE), ""))))</f>
        <v/>
      </c>
      <c r="N3222" s="128"/>
      <c r="O3222" s="128" t="str">
        <f>IFERROR(VLOOKUP(N3222,연차지정일수,2,FALSE),"")</f>
        <v/>
      </c>
      <c r="P3222" s="143"/>
      <c r="Q3222" s="2"/>
    </row>
    <row r="3223">
      <c r="A3223" s="129">
        <v>47418.0</v>
      </c>
      <c r="B3223" s="129">
        <v>47381.0</v>
      </c>
      <c r="C3223" s="128">
        <v>2029.0</v>
      </c>
      <c r="D3223" s="128">
        <v>10.0</v>
      </c>
      <c r="E3223" s="128">
        <v>4.0</v>
      </c>
      <c r="F3223" s="128">
        <v>2029.0</v>
      </c>
      <c r="G3223" s="128">
        <v>10.0</v>
      </c>
      <c r="H3223" s="128">
        <v>27.0</v>
      </c>
      <c r="I3223" s="128" t="s">
        <v>159</v>
      </c>
      <c r="J3223" s="99"/>
      <c r="K3223" s="99"/>
      <c r="L3223" s="141" t="str">
        <f>IF(J3223-K3223=0,,IFERROR(K3223-J3223-휴게시간-VLOOKUP(A3223,지정휴게시간,2,FALSE),K3223-J3223-휴게시간))</f>
        <v/>
      </c>
      <c r="M3223" s="142" t="str">
        <f>IFERROR(VLOOKUP(Text(A3223,"m월 d일"),양력휴일,2,FALSE),IFERROR(VLOOKUP(Text(B3223,"m월 d일"),음력휴일,2,FALSE),IFERROR(VLOOKUP(A3223,양력지정휴일,2,FALSE), IFERROR(VLOOKUP(B3223,음력지정휴일,2,FALSE), ""))))</f>
        <v/>
      </c>
      <c r="N3223" s="128"/>
      <c r="O3223" s="128" t="str">
        <f>IFERROR(VLOOKUP(N3223,연차지정일수,2,FALSE),"")</f>
        <v/>
      </c>
      <c r="P3223" s="143"/>
      <c r="Q3223" s="2"/>
    </row>
    <row r="3224">
      <c r="A3224" s="129">
        <v>47419.0</v>
      </c>
      <c r="B3224" s="129">
        <v>47382.0</v>
      </c>
      <c r="C3224" s="128">
        <v>2029.0</v>
      </c>
      <c r="D3224" s="128">
        <v>10.0</v>
      </c>
      <c r="E3224" s="128">
        <v>4.0</v>
      </c>
      <c r="F3224" s="128">
        <v>2029.0</v>
      </c>
      <c r="G3224" s="128">
        <v>10.0</v>
      </c>
      <c r="H3224" s="128">
        <v>28.0</v>
      </c>
      <c r="I3224" s="128" t="s">
        <v>156</v>
      </c>
      <c r="J3224" s="99"/>
      <c r="K3224" s="99"/>
      <c r="L3224" s="141" t="str">
        <f>IF(J3224-K3224=0,,IFERROR(K3224-J3224-휴게시간-VLOOKUP(A3224,지정휴게시간,2,FALSE),K3224-J3224-휴게시간))</f>
        <v/>
      </c>
      <c r="M3224" s="142" t="str">
        <f>IFERROR(VLOOKUP(Text(A3224,"m월 d일"),양력휴일,2,FALSE),IFERROR(VLOOKUP(Text(B3224,"m월 d일"),음력휴일,2,FALSE),IFERROR(VLOOKUP(A3224,양력지정휴일,2,FALSE), IFERROR(VLOOKUP(B3224,음력지정휴일,2,FALSE), ""))))</f>
        <v/>
      </c>
      <c r="N3224" s="128"/>
      <c r="O3224" s="128" t="str">
        <f>IFERROR(VLOOKUP(N3224,연차지정일수,2,FALSE),"")</f>
        <v/>
      </c>
      <c r="P3224" s="143"/>
      <c r="Q3224" s="2"/>
    </row>
    <row r="3225">
      <c r="A3225" s="129">
        <v>47420.0</v>
      </c>
      <c r="B3225" s="129">
        <v>47383.0</v>
      </c>
      <c r="C3225" s="128">
        <v>2029.0</v>
      </c>
      <c r="D3225" s="128">
        <v>10.0</v>
      </c>
      <c r="E3225" s="128">
        <v>5.0</v>
      </c>
      <c r="F3225" s="128">
        <v>2029.0</v>
      </c>
      <c r="G3225" s="128">
        <v>10.0</v>
      </c>
      <c r="H3225" s="128">
        <v>29.0</v>
      </c>
      <c r="I3225" s="128" t="s">
        <v>83</v>
      </c>
      <c r="J3225" s="99"/>
      <c r="K3225" s="99"/>
      <c r="L3225" s="141" t="str">
        <f>IF(J3225-K3225=0,,IFERROR(K3225-J3225-휴게시간-VLOOKUP(A3225,지정휴게시간,2,FALSE),K3225-J3225-휴게시간))</f>
        <v/>
      </c>
      <c r="M3225" s="142" t="str">
        <f>IFERROR(VLOOKUP(Text(A3225,"m월 d일"),양력휴일,2,FALSE),IFERROR(VLOOKUP(Text(B3225,"m월 d일"),음력휴일,2,FALSE),IFERROR(VLOOKUP(A3225,양력지정휴일,2,FALSE), IFERROR(VLOOKUP(B3225,음력지정휴일,2,FALSE), ""))))</f>
        <v/>
      </c>
      <c r="N3225" s="128"/>
      <c r="O3225" s="128" t="str">
        <f>IFERROR(VLOOKUP(N3225,연차지정일수,2,FALSE),"")</f>
        <v/>
      </c>
      <c r="P3225" s="143"/>
      <c r="Q3225" s="2"/>
    </row>
    <row r="3226">
      <c r="A3226" s="129">
        <v>47421.0</v>
      </c>
      <c r="B3226" s="129">
        <v>47384.0</v>
      </c>
      <c r="C3226" s="128">
        <v>2029.0</v>
      </c>
      <c r="D3226" s="128">
        <v>10.0</v>
      </c>
      <c r="E3226" s="128">
        <v>5.0</v>
      </c>
      <c r="F3226" s="128">
        <v>2029.0</v>
      </c>
      <c r="G3226" s="128">
        <v>10.0</v>
      </c>
      <c r="H3226" s="128">
        <v>30.0</v>
      </c>
      <c r="I3226" s="128" t="s">
        <v>160</v>
      </c>
      <c r="J3226" s="99"/>
      <c r="K3226" s="99"/>
      <c r="L3226" s="141" t="str">
        <f>IF(J3226-K3226=0,,IFERROR(K3226-J3226-휴게시간-VLOOKUP(A3226,지정휴게시간,2,FALSE),K3226-J3226-휴게시간))</f>
        <v/>
      </c>
      <c r="M3226" s="142" t="str">
        <f>IFERROR(VLOOKUP(Text(A3226,"m월 d일"),양력휴일,2,FALSE),IFERROR(VLOOKUP(Text(B3226,"m월 d일"),음력휴일,2,FALSE),IFERROR(VLOOKUP(A3226,양력지정휴일,2,FALSE), IFERROR(VLOOKUP(B3226,음력지정휴일,2,FALSE), ""))))</f>
        <v/>
      </c>
      <c r="N3226" s="128"/>
      <c r="O3226" s="128" t="str">
        <f>IFERROR(VLOOKUP(N3226,연차지정일수,2,FALSE),"")</f>
        <v/>
      </c>
      <c r="P3226" s="143"/>
      <c r="Q3226" s="2"/>
    </row>
    <row r="3227">
      <c r="A3227" s="129">
        <v>47422.0</v>
      </c>
      <c r="B3227" s="129">
        <v>47385.0</v>
      </c>
      <c r="C3227" s="128">
        <v>2029.0</v>
      </c>
      <c r="D3227" s="128">
        <v>10.0</v>
      </c>
      <c r="E3227" s="128">
        <v>5.0</v>
      </c>
      <c r="F3227" s="128">
        <v>2029.0</v>
      </c>
      <c r="G3227" s="128">
        <v>10.0</v>
      </c>
      <c r="H3227" s="128">
        <v>31.0</v>
      </c>
      <c r="I3227" s="128" t="s">
        <v>161</v>
      </c>
      <c r="J3227" s="99"/>
      <c r="K3227" s="99"/>
      <c r="L3227" s="141" t="str">
        <f>IF(J3227-K3227=0,,IFERROR(K3227-J3227-휴게시간-VLOOKUP(A3227,지정휴게시간,2,FALSE),K3227-J3227-휴게시간))</f>
        <v/>
      </c>
      <c r="M3227" s="142" t="str">
        <f>IFERROR(VLOOKUP(Text(A3227,"m월 d일"),양력휴일,2,FALSE),IFERROR(VLOOKUP(Text(B3227,"m월 d일"),음력휴일,2,FALSE),IFERROR(VLOOKUP(A3227,양력지정휴일,2,FALSE), IFERROR(VLOOKUP(B3227,음력지정휴일,2,FALSE), ""))))</f>
        <v/>
      </c>
      <c r="N3227" s="128"/>
      <c r="O3227" s="128" t="str">
        <f>IFERROR(VLOOKUP(N3227,연차지정일수,2,FALSE),"")</f>
        <v/>
      </c>
      <c r="P3227" s="143"/>
      <c r="Q3227" s="2"/>
    </row>
    <row r="3228">
      <c r="A3228" s="129">
        <v>47423.0</v>
      </c>
      <c r="B3228" s="129">
        <v>47386.0</v>
      </c>
      <c r="C3228" s="128">
        <v>2029.0</v>
      </c>
      <c r="D3228" s="128">
        <v>10.0</v>
      </c>
      <c r="E3228" s="128">
        <v>5.0</v>
      </c>
      <c r="F3228" s="128">
        <v>2029.0</v>
      </c>
      <c r="G3228" s="128">
        <v>11.0</v>
      </c>
      <c r="H3228" s="128">
        <v>1.0</v>
      </c>
      <c r="I3228" s="128" t="s">
        <v>162</v>
      </c>
      <c r="J3228" s="99"/>
      <c r="K3228" s="99"/>
      <c r="L3228" s="141" t="str">
        <f>IF(J3228-K3228=0,,IFERROR(K3228-J3228-휴게시간-VLOOKUP(A3228,지정휴게시간,2,FALSE),K3228-J3228-휴게시간))</f>
        <v/>
      </c>
      <c r="M3228" s="142" t="str">
        <f>IFERROR(VLOOKUP(Text(A3228,"m월 d일"),양력휴일,2,FALSE),IFERROR(VLOOKUP(Text(B3228,"m월 d일"),음력휴일,2,FALSE),IFERROR(VLOOKUP(A3228,양력지정휴일,2,FALSE), IFERROR(VLOOKUP(B3228,음력지정휴일,2,FALSE), ""))))</f>
        <v/>
      </c>
      <c r="N3228" s="128"/>
      <c r="O3228" s="128" t="str">
        <f>IFERROR(VLOOKUP(N3228,연차지정일수,2,FALSE),"")</f>
        <v/>
      </c>
      <c r="P3228" s="143"/>
      <c r="Q3228" s="2"/>
    </row>
    <row r="3229">
      <c r="A3229" s="129">
        <v>47424.0</v>
      </c>
      <c r="B3229" s="129">
        <v>47387.0</v>
      </c>
      <c r="C3229" s="128">
        <v>2029.0</v>
      </c>
      <c r="D3229" s="128">
        <v>10.0</v>
      </c>
      <c r="E3229" s="128">
        <v>5.0</v>
      </c>
      <c r="F3229" s="128">
        <v>2029.0</v>
      </c>
      <c r="G3229" s="128">
        <v>11.0</v>
      </c>
      <c r="H3229" s="128">
        <v>2.0</v>
      </c>
      <c r="I3229" s="128" t="s">
        <v>158</v>
      </c>
      <c r="J3229" s="99"/>
      <c r="K3229" s="99"/>
      <c r="L3229" s="141" t="str">
        <f>IF(J3229-K3229=0,,IFERROR(K3229-J3229-휴게시간-VLOOKUP(A3229,지정휴게시간,2,FALSE),K3229-J3229-휴게시간))</f>
        <v/>
      </c>
      <c r="M3229" s="142" t="str">
        <f>IFERROR(VLOOKUP(Text(A3229,"m월 d일"),양력휴일,2,FALSE),IFERROR(VLOOKUP(Text(B3229,"m월 d일"),음력휴일,2,FALSE),IFERROR(VLOOKUP(A3229,양력지정휴일,2,FALSE), IFERROR(VLOOKUP(B3229,음력지정휴일,2,FALSE), ""))))</f>
        <v/>
      </c>
      <c r="N3229" s="128"/>
      <c r="O3229" s="128" t="str">
        <f>IFERROR(VLOOKUP(N3229,연차지정일수,2,FALSE),"")</f>
        <v/>
      </c>
      <c r="P3229" s="143"/>
      <c r="Q3229" s="2"/>
    </row>
    <row r="3230">
      <c r="A3230" s="129">
        <v>47425.0</v>
      </c>
      <c r="B3230" s="129">
        <v>47388.0</v>
      </c>
      <c r="C3230" s="128">
        <v>2029.0</v>
      </c>
      <c r="D3230" s="128">
        <v>10.0</v>
      </c>
      <c r="E3230" s="128">
        <v>5.0</v>
      </c>
      <c r="F3230" s="128">
        <v>2029.0</v>
      </c>
      <c r="G3230" s="128">
        <v>11.0</v>
      </c>
      <c r="H3230" s="128">
        <v>3.0</v>
      </c>
      <c r="I3230" s="128" t="s">
        <v>159</v>
      </c>
      <c r="J3230" s="99"/>
      <c r="K3230" s="99"/>
      <c r="L3230" s="141" t="str">
        <f>IF(J3230-K3230=0,,IFERROR(K3230-J3230-휴게시간-VLOOKUP(A3230,지정휴게시간,2,FALSE),K3230-J3230-휴게시간))</f>
        <v/>
      </c>
      <c r="M3230" s="142" t="str">
        <f>IFERROR(VLOOKUP(Text(A3230,"m월 d일"),양력휴일,2,FALSE),IFERROR(VLOOKUP(Text(B3230,"m월 d일"),음력휴일,2,FALSE),IFERROR(VLOOKUP(A3230,양력지정휴일,2,FALSE), IFERROR(VLOOKUP(B3230,음력지정휴일,2,FALSE), ""))))</f>
        <v/>
      </c>
      <c r="N3230" s="128"/>
      <c r="O3230" s="128" t="str">
        <f>IFERROR(VLOOKUP(N3230,연차지정일수,2,FALSE),"")</f>
        <v/>
      </c>
      <c r="P3230" s="143"/>
      <c r="Q3230" s="2"/>
    </row>
    <row r="3231">
      <c r="A3231" s="129">
        <v>47426.0</v>
      </c>
      <c r="B3231" s="129">
        <v>47389.0</v>
      </c>
      <c r="C3231" s="128">
        <v>2029.0</v>
      </c>
      <c r="D3231" s="128">
        <v>10.0</v>
      </c>
      <c r="E3231" s="128">
        <v>5.0</v>
      </c>
      <c r="F3231" s="128">
        <v>2029.0</v>
      </c>
      <c r="G3231" s="128">
        <v>11.0</v>
      </c>
      <c r="H3231" s="128">
        <v>4.0</v>
      </c>
      <c r="I3231" s="128" t="s">
        <v>156</v>
      </c>
      <c r="J3231" s="99"/>
      <c r="K3231" s="99"/>
      <c r="L3231" s="141" t="str">
        <f>IF(J3231-K3231=0,,IFERROR(K3231-J3231-휴게시간-VLOOKUP(A3231,지정휴게시간,2,FALSE),K3231-J3231-휴게시간))</f>
        <v/>
      </c>
      <c r="M3231" s="142" t="str">
        <f>IFERROR(VLOOKUP(Text(A3231,"m월 d일"),양력휴일,2,FALSE),IFERROR(VLOOKUP(Text(B3231,"m월 d일"),음력휴일,2,FALSE),IFERROR(VLOOKUP(A3231,양력지정휴일,2,FALSE), IFERROR(VLOOKUP(B3231,음력지정휴일,2,FALSE), ""))))</f>
        <v/>
      </c>
      <c r="N3231" s="128"/>
      <c r="O3231" s="128" t="str">
        <f>IFERROR(VLOOKUP(N3231,연차지정일수,2,FALSE),"")</f>
        <v/>
      </c>
      <c r="P3231" s="143"/>
      <c r="Q3231" s="2"/>
    </row>
    <row r="3232">
      <c r="A3232" s="129">
        <v>47427.0</v>
      </c>
      <c r="B3232" s="129">
        <v>47390.0</v>
      </c>
      <c r="C3232" s="128">
        <v>2029.0</v>
      </c>
      <c r="D3232" s="128">
        <v>11.0</v>
      </c>
      <c r="E3232" s="128">
        <v>1.0</v>
      </c>
      <c r="F3232" s="128">
        <v>2029.0</v>
      </c>
      <c r="G3232" s="128">
        <v>11.0</v>
      </c>
      <c r="H3232" s="128">
        <v>5.0</v>
      </c>
      <c r="I3232" s="128" t="s">
        <v>83</v>
      </c>
      <c r="J3232" s="99"/>
      <c r="K3232" s="99"/>
      <c r="L3232" s="141" t="str">
        <f>IF(J3232-K3232=0,,IFERROR(K3232-J3232-휴게시간-VLOOKUP(A3232,지정휴게시간,2,FALSE),K3232-J3232-휴게시간))</f>
        <v/>
      </c>
      <c r="M3232" s="142" t="str">
        <f>IFERROR(VLOOKUP(Text(A3232,"m월 d일"),양력휴일,2,FALSE),IFERROR(VLOOKUP(Text(B3232,"m월 d일"),음력휴일,2,FALSE),IFERROR(VLOOKUP(A3232,양력지정휴일,2,FALSE), IFERROR(VLOOKUP(B3232,음력지정휴일,2,FALSE), ""))))</f>
        <v/>
      </c>
      <c r="N3232" s="128"/>
      <c r="O3232" s="128" t="str">
        <f>IFERROR(VLOOKUP(N3232,연차지정일수,2,FALSE),"")</f>
        <v/>
      </c>
      <c r="P3232" s="143"/>
      <c r="Q3232" s="2"/>
    </row>
    <row r="3233">
      <c r="A3233" s="129">
        <v>47428.0</v>
      </c>
      <c r="B3233" s="129">
        <v>47392.0</v>
      </c>
      <c r="C3233" s="128">
        <v>2029.0</v>
      </c>
      <c r="D3233" s="128">
        <v>11.0</v>
      </c>
      <c r="E3233" s="128">
        <v>1.0</v>
      </c>
      <c r="F3233" s="128">
        <v>2029.0</v>
      </c>
      <c r="G3233" s="128">
        <v>11.0</v>
      </c>
      <c r="H3233" s="128">
        <v>6.0</v>
      </c>
      <c r="I3233" s="128" t="s">
        <v>160</v>
      </c>
      <c r="J3233" s="99"/>
      <c r="K3233" s="99"/>
      <c r="L3233" s="141" t="str">
        <f>IF(J3233-K3233=0,,IFERROR(K3233-J3233-휴게시간-VLOOKUP(A3233,지정휴게시간,2,FALSE),K3233-J3233-휴게시간))</f>
        <v/>
      </c>
      <c r="M3233" s="142" t="str">
        <f>IFERROR(VLOOKUP(Text(A3233,"m월 d일"),양력휴일,2,FALSE),IFERROR(VLOOKUP(Text(B3233,"m월 d일"),음력휴일,2,FALSE),IFERROR(VLOOKUP(A3233,양력지정휴일,2,FALSE), IFERROR(VLOOKUP(B3233,음력지정휴일,2,FALSE), ""))))</f>
        <v/>
      </c>
      <c r="N3233" s="128"/>
      <c r="O3233" s="128" t="str">
        <f>IFERROR(VLOOKUP(N3233,연차지정일수,2,FALSE),"")</f>
        <v/>
      </c>
      <c r="P3233" s="143"/>
      <c r="Q3233" s="2"/>
    </row>
    <row r="3234">
      <c r="A3234" s="129">
        <v>47429.0</v>
      </c>
      <c r="B3234" s="129">
        <v>47393.0</v>
      </c>
      <c r="C3234" s="128">
        <v>2029.0</v>
      </c>
      <c r="D3234" s="128">
        <v>11.0</v>
      </c>
      <c r="E3234" s="128">
        <v>1.0</v>
      </c>
      <c r="F3234" s="128">
        <v>2029.0</v>
      </c>
      <c r="G3234" s="128">
        <v>11.0</v>
      </c>
      <c r="H3234" s="128">
        <v>7.0</v>
      </c>
      <c r="I3234" s="128" t="s">
        <v>161</v>
      </c>
      <c r="J3234" s="99"/>
      <c r="K3234" s="99"/>
      <c r="L3234" s="141" t="str">
        <f>IF(J3234-K3234=0,,IFERROR(K3234-J3234-휴게시간-VLOOKUP(A3234,지정휴게시간,2,FALSE),K3234-J3234-휴게시간))</f>
        <v/>
      </c>
      <c r="M3234" s="142" t="str">
        <f>IFERROR(VLOOKUP(Text(A3234,"m월 d일"),양력휴일,2,FALSE),IFERROR(VLOOKUP(Text(B3234,"m월 d일"),음력휴일,2,FALSE),IFERROR(VLOOKUP(A3234,양력지정휴일,2,FALSE), IFERROR(VLOOKUP(B3234,음력지정휴일,2,FALSE), ""))))</f>
        <v/>
      </c>
      <c r="N3234" s="128"/>
      <c r="O3234" s="128" t="str">
        <f>IFERROR(VLOOKUP(N3234,연차지정일수,2,FALSE),"")</f>
        <v/>
      </c>
      <c r="P3234" s="143"/>
      <c r="Q3234" s="2"/>
    </row>
    <row r="3235">
      <c r="A3235" s="129">
        <v>47430.0</v>
      </c>
      <c r="B3235" s="129">
        <v>47394.0</v>
      </c>
      <c r="C3235" s="128">
        <v>2029.0</v>
      </c>
      <c r="D3235" s="128">
        <v>11.0</v>
      </c>
      <c r="E3235" s="128">
        <v>1.0</v>
      </c>
      <c r="F3235" s="128">
        <v>2029.0</v>
      </c>
      <c r="G3235" s="128">
        <v>11.0</v>
      </c>
      <c r="H3235" s="128">
        <v>8.0</v>
      </c>
      <c r="I3235" s="128" t="s">
        <v>162</v>
      </c>
      <c r="J3235" s="99"/>
      <c r="K3235" s="99"/>
      <c r="L3235" s="141" t="str">
        <f>IF(J3235-K3235=0,,IFERROR(K3235-J3235-휴게시간-VLOOKUP(A3235,지정휴게시간,2,FALSE),K3235-J3235-휴게시간))</f>
        <v/>
      </c>
      <c r="M3235" s="142" t="str">
        <f>IFERROR(VLOOKUP(Text(A3235,"m월 d일"),양력휴일,2,FALSE),IFERROR(VLOOKUP(Text(B3235,"m월 d일"),음력휴일,2,FALSE),IFERROR(VLOOKUP(A3235,양력지정휴일,2,FALSE), IFERROR(VLOOKUP(B3235,음력지정휴일,2,FALSE), ""))))</f>
        <v/>
      </c>
      <c r="N3235" s="128"/>
      <c r="O3235" s="128" t="str">
        <f>IFERROR(VLOOKUP(N3235,연차지정일수,2,FALSE),"")</f>
        <v/>
      </c>
      <c r="P3235" s="143"/>
      <c r="Q3235" s="2"/>
    </row>
    <row r="3236">
      <c r="A3236" s="129">
        <v>47431.0</v>
      </c>
      <c r="B3236" s="129">
        <v>47395.0</v>
      </c>
      <c r="C3236" s="128">
        <v>2029.0</v>
      </c>
      <c r="D3236" s="128">
        <v>11.0</v>
      </c>
      <c r="E3236" s="128">
        <v>1.0</v>
      </c>
      <c r="F3236" s="128">
        <v>2029.0</v>
      </c>
      <c r="G3236" s="128">
        <v>11.0</v>
      </c>
      <c r="H3236" s="128">
        <v>9.0</v>
      </c>
      <c r="I3236" s="128" t="s">
        <v>158</v>
      </c>
      <c r="J3236" s="99"/>
      <c r="K3236" s="99"/>
      <c r="L3236" s="141" t="str">
        <f>IF(J3236-K3236=0,,IFERROR(K3236-J3236-휴게시간-VLOOKUP(A3236,지정휴게시간,2,FALSE),K3236-J3236-휴게시간))</f>
        <v/>
      </c>
      <c r="M3236" s="142" t="str">
        <f>IFERROR(VLOOKUP(Text(A3236,"m월 d일"),양력휴일,2,FALSE),IFERROR(VLOOKUP(Text(B3236,"m월 d일"),음력휴일,2,FALSE),IFERROR(VLOOKUP(A3236,양력지정휴일,2,FALSE), IFERROR(VLOOKUP(B3236,음력지정휴일,2,FALSE), ""))))</f>
        <v/>
      </c>
      <c r="N3236" s="128"/>
      <c r="O3236" s="128" t="str">
        <f>IFERROR(VLOOKUP(N3236,연차지정일수,2,FALSE),"")</f>
        <v/>
      </c>
      <c r="P3236" s="143"/>
      <c r="Q3236" s="2"/>
    </row>
    <row r="3237">
      <c r="A3237" s="129">
        <v>47432.0</v>
      </c>
      <c r="B3237" s="129">
        <v>47396.0</v>
      </c>
      <c r="C3237" s="128">
        <v>2029.0</v>
      </c>
      <c r="D3237" s="128">
        <v>11.0</v>
      </c>
      <c r="E3237" s="128">
        <v>1.0</v>
      </c>
      <c r="F3237" s="128">
        <v>2029.0</v>
      </c>
      <c r="G3237" s="128">
        <v>11.0</v>
      </c>
      <c r="H3237" s="128">
        <v>10.0</v>
      </c>
      <c r="I3237" s="128" t="s">
        <v>159</v>
      </c>
      <c r="J3237" s="99"/>
      <c r="K3237" s="99"/>
      <c r="L3237" s="141" t="str">
        <f>IF(J3237-K3237=0,,IFERROR(K3237-J3237-휴게시간-VLOOKUP(A3237,지정휴게시간,2,FALSE),K3237-J3237-휴게시간))</f>
        <v/>
      </c>
      <c r="M3237" s="142" t="str">
        <f>IFERROR(VLOOKUP(Text(A3237,"m월 d일"),양력휴일,2,FALSE),IFERROR(VLOOKUP(Text(B3237,"m월 d일"),음력휴일,2,FALSE),IFERROR(VLOOKUP(A3237,양력지정휴일,2,FALSE), IFERROR(VLOOKUP(B3237,음력지정휴일,2,FALSE), ""))))</f>
        <v/>
      </c>
      <c r="N3237" s="128"/>
      <c r="O3237" s="128" t="str">
        <f>IFERROR(VLOOKUP(N3237,연차지정일수,2,FALSE),"")</f>
        <v/>
      </c>
      <c r="P3237" s="143"/>
      <c r="Q3237" s="2"/>
    </row>
    <row r="3238">
      <c r="A3238" s="129">
        <v>47433.0</v>
      </c>
      <c r="B3238" s="129">
        <v>47397.0</v>
      </c>
      <c r="C3238" s="128">
        <v>2029.0</v>
      </c>
      <c r="D3238" s="128">
        <v>11.0</v>
      </c>
      <c r="E3238" s="128">
        <v>1.0</v>
      </c>
      <c r="F3238" s="128">
        <v>2029.0</v>
      </c>
      <c r="G3238" s="128">
        <v>11.0</v>
      </c>
      <c r="H3238" s="128">
        <v>11.0</v>
      </c>
      <c r="I3238" s="128" t="s">
        <v>156</v>
      </c>
      <c r="J3238" s="99"/>
      <c r="K3238" s="99"/>
      <c r="L3238" s="141" t="str">
        <f>IF(J3238-K3238=0,,IFERROR(K3238-J3238-휴게시간-VLOOKUP(A3238,지정휴게시간,2,FALSE),K3238-J3238-휴게시간))</f>
        <v/>
      </c>
      <c r="M3238" s="142" t="str">
        <f>IFERROR(VLOOKUP(Text(A3238,"m월 d일"),양력휴일,2,FALSE),IFERROR(VLOOKUP(Text(B3238,"m월 d일"),음력휴일,2,FALSE),IFERROR(VLOOKUP(A3238,양력지정휴일,2,FALSE), IFERROR(VLOOKUP(B3238,음력지정휴일,2,FALSE), ""))))</f>
        <v/>
      </c>
      <c r="N3238" s="128"/>
      <c r="O3238" s="128" t="str">
        <f>IFERROR(VLOOKUP(N3238,연차지정일수,2,FALSE),"")</f>
        <v/>
      </c>
      <c r="P3238" s="143"/>
      <c r="Q3238" s="2"/>
    </row>
    <row r="3239">
      <c r="A3239" s="129">
        <v>47434.0</v>
      </c>
      <c r="B3239" s="129">
        <v>47398.0</v>
      </c>
      <c r="C3239" s="128">
        <v>2029.0</v>
      </c>
      <c r="D3239" s="128">
        <v>11.0</v>
      </c>
      <c r="E3239" s="128">
        <v>2.0</v>
      </c>
      <c r="F3239" s="128">
        <v>2029.0</v>
      </c>
      <c r="G3239" s="128">
        <v>11.0</v>
      </c>
      <c r="H3239" s="128">
        <v>12.0</v>
      </c>
      <c r="I3239" s="128" t="s">
        <v>83</v>
      </c>
      <c r="J3239" s="99"/>
      <c r="K3239" s="99"/>
      <c r="L3239" s="141" t="str">
        <f>IF(J3239-K3239=0,,IFERROR(K3239-J3239-휴게시간-VLOOKUP(A3239,지정휴게시간,2,FALSE),K3239-J3239-휴게시간))</f>
        <v/>
      </c>
      <c r="M3239" s="142" t="str">
        <f>IFERROR(VLOOKUP(Text(A3239,"m월 d일"),양력휴일,2,FALSE),IFERROR(VLOOKUP(Text(B3239,"m월 d일"),음력휴일,2,FALSE),IFERROR(VLOOKUP(A3239,양력지정휴일,2,FALSE), IFERROR(VLOOKUP(B3239,음력지정휴일,2,FALSE), ""))))</f>
        <v/>
      </c>
      <c r="N3239" s="128"/>
      <c r="O3239" s="128" t="str">
        <f>IFERROR(VLOOKUP(N3239,연차지정일수,2,FALSE),"")</f>
        <v/>
      </c>
      <c r="P3239" s="143"/>
      <c r="Q3239" s="2"/>
    </row>
    <row r="3240">
      <c r="A3240" s="129">
        <v>47435.0</v>
      </c>
      <c r="B3240" s="129">
        <v>47399.0</v>
      </c>
      <c r="C3240" s="128">
        <v>2029.0</v>
      </c>
      <c r="D3240" s="128">
        <v>11.0</v>
      </c>
      <c r="E3240" s="128">
        <v>2.0</v>
      </c>
      <c r="F3240" s="128">
        <v>2029.0</v>
      </c>
      <c r="G3240" s="128">
        <v>11.0</v>
      </c>
      <c r="H3240" s="128">
        <v>13.0</v>
      </c>
      <c r="I3240" s="128" t="s">
        <v>160</v>
      </c>
      <c r="J3240" s="99"/>
      <c r="K3240" s="99"/>
      <c r="L3240" s="141" t="str">
        <f>IF(J3240-K3240=0,,IFERROR(K3240-J3240-휴게시간-VLOOKUP(A3240,지정휴게시간,2,FALSE),K3240-J3240-휴게시간))</f>
        <v/>
      </c>
      <c r="M3240" s="142" t="str">
        <f>IFERROR(VLOOKUP(Text(A3240,"m월 d일"),양력휴일,2,FALSE),IFERROR(VLOOKUP(Text(B3240,"m월 d일"),음력휴일,2,FALSE),IFERROR(VLOOKUP(A3240,양력지정휴일,2,FALSE), IFERROR(VLOOKUP(B3240,음력지정휴일,2,FALSE), ""))))</f>
        <v/>
      </c>
      <c r="N3240" s="128"/>
      <c r="O3240" s="128" t="str">
        <f>IFERROR(VLOOKUP(N3240,연차지정일수,2,FALSE),"")</f>
        <v/>
      </c>
      <c r="P3240" s="143"/>
      <c r="Q3240" s="2"/>
    </row>
    <row r="3241">
      <c r="A3241" s="129">
        <v>47436.0</v>
      </c>
      <c r="B3241" s="129">
        <v>47400.0</v>
      </c>
      <c r="C3241" s="128">
        <v>2029.0</v>
      </c>
      <c r="D3241" s="128">
        <v>11.0</v>
      </c>
      <c r="E3241" s="128">
        <v>2.0</v>
      </c>
      <c r="F3241" s="128">
        <v>2029.0</v>
      </c>
      <c r="G3241" s="128">
        <v>11.0</v>
      </c>
      <c r="H3241" s="128">
        <v>14.0</v>
      </c>
      <c r="I3241" s="128" t="s">
        <v>161</v>
      </c>
      <c r="J3241" s="99"/>
      <c r="K3241" s="99"/>
      <c r="L3241" s="141" t="str">
        <f>IF(J3241-K3241=0,,IFERROR(K3241-J3241-휴게시간-VLOOKUP(A3241,지정휴게시간,2,FALSE),K3241-J3241-휴게시간))</f>
        <v/>
      </c>
      <c r="M3241" s="142" t="str">
        <f>IFERROR(VLOOKUP(Text(A3241,"m월 d일"),양력휴일,2,FALSE),IFERROR(VLOOKUP(Text(B3241,"m월 d일"),음력휴일,2,FALSE),IFERROR(VLOOKUP(A3241,양력지정휴일,2,FALSE), IFERROR(VLOOKUP(B3241,음력지정휴일,2,FALSE), ""))))</f>
        <v/>
      </c>
      <c r="N3241" s="128"/>
      <c r="O3241" s="128" t="str">
        <f>IFERROR(VLOOKUP(N3241,연차지정일수,2,FALSE),"")</f>
        <v/>
      </c>
      <c r="P3241" s="143"/>
      <c r="Q3241" s="2"/>
    </row>
    <row r="3242">
      <c r="A3242" s="129">
        <v>47437.0</v>
      </c>
      <c r="B3242" s="129">
        <v>47401.0</v>
      </c>
      <c r="C3242" s="128">
        <v>2029.0</v>
      </c>
      <c r="D3242" s="128">
        <v>11.0</v>
      </c>
      <c r="E3242" s="128">
        <v>2.0</v>
      </c>
      <c r="F3242" s="128">
        <v>2029.0</v>
      </c>
      <c r="G3242" s="128">
        <v>11.0</v>
      </c>
      <c r="H3242" s="128">
        <v>15.0</v>
      </c>
      <c r="I3242" s="128" t="s">
        <v>162</v>
      </c>
      <c r="J3242" s="99"/>
      <c r="K3242" s="99"/>
      <c r="L3242" s="141" t="str">
        <f>IF(J3242-K3242=0,,IFERROR(K3242-J3242-휴게시간-VLOOKUP(A3242,지정휴게시간,2,FALSE),K3242-J3242-휴게시간))</f>
        <v/>
      </c>
      <c r="M3242" s="142" t="str">
        <f>IFERROR(VLOOKUP(Text(A3242,"m월 d일"),양력휴일,2,FALSE),IFERROR(VLOOKUP(Text(B3242,"m월 d일"),음력휴일,2,FALSE),IFERROR(VLOOKUP(A3242,양력지정휴일,2,FALSE), IFERROR(VLOOKUP(B3242,음력지정휴일,2,FALSE), ""))))</f>
        <v/>
      </c>
      <c r="N3242" s="128"/>
      <c r="O3242" s="128" t="str">
        <f>IFERROR(VLOOKUP(N3242,연차지정일수,2,FALSE),"")</f>
        <v/>
      </c>
      <c r="P3242" s="143"/>
      <c r="Q3242" s="2"/>
    </row>
    <row r="3243">
      <c r="A3243" s="129">
        <v>47438.0</v>
      </c>
      <c r="B3243" s="129">
        <v>47402.0</v>
      </c>
      <c r="C3243" s="128">
        <v>2029.0</v>
      </c>
      <c r="D3243" s="128">
        <v>11.0</v>
      </c>
      <c r="E3243" s="128">
        <v>2.0</v>
      </c>
      <c r="F3243" s="128">
        <v>2029.0</v>
      </c>
      <c r="G3243" s="128">
        <v>11.0</v>
      </c>
      <c r="H3243" s="128">
        <v>16.0</v>
      </c>
      <c r="I3243" s="128" t="s">
        <v>158</v>
      </c>
      <c r="J3243" s="99"/>
      <c r="K3243" s="99"/>
      <c r="L3243" s="141" t="str">
        <f>IF(J3243-K3243=0,,IFERROR(K3243-J3243-휴게시간-VLOOKUP(A3243,지정휴게시간,2,FALSE),K3243-J3243-휴게시간))</f>
        <v/>
      </c>
      <c r="M3243" s="142" t="str">
        <f>IFERROR(VLOOKUP(Text(A3243,"m월 d일"),양력휴일,2,FALSE),IFERROR(VLOOKUP(Text(B3243,"m월 d일"),음력휴일,2,FALSE),IFERROR(VLOOKUP(A3243,양력지정휴일,2,FALSE), IFERROR(VLOOKUP(B3243,음력지정휴일,2,FALSE), ""))))</f>
        <v/>
      </c>
      <c r="N3243" s="128"/>
      <c r="O3243" s="128" t="str">
        <f>IFERROR(VLOOKUP(N3243,연차지정일수,2,FALSE),"")</f>
        <v/>
      </c>
      <c r="P3243" s="143"/>
      <c r="Q3243" s="2"/>
    </row>
    <row r="3244">
      <c r="A3244" s="129">
        <v>47439.0</v>
      </c>
      <c r="B3244" s="129">
        <v>47403.0</v>
      </c>
      <c r="C3244" s="128">
        <v>2029.0</v>
      </c>
      <c r="D3244" s="128">
        <v>11.0</v>
      </c>
      <c r="E3244" s="128">
        <v>2.0</v>
      </c>
      <c r="F3244" s="128">
        <v>2029.0</v>
      </c>
      <c r="G3244" s="128">
        <v>11.0</v>
      </c>
      <c r="H3244" s="128">
        <v>17.0</v>
      </c>
      <c r="I3244" s="128" t="s">
        <v>159</v>
      </c>
      <c r="J3244" s="99"/>
      <c r="K3244" s="99"/>
      <c r="L3244" s="141" t="str">
        <f>IF(J3244-K3244=0,,IFERROR(K3244-J3244-휴게시간-VLOOKUP(A3244,지정휴게시간,2,FALSE),K3244-J3244-휴게시간))</f>
        <v/>
      </c>
      <c r="M3244" s="142" t="str">
        <f>IFERROR(VLOOKUP(Text(A3244,"m월 d일"),양력휴일,2,FALSE),IFERROR(VLOOKUP(Text(B3244,"m월 d일"),음력휴일,2,FALSE),IFERROR(VLOOKUP(A3244,양력지정휴일,2,FALSE), IFERROR(VLOOKUP(B3244,음력지정휴일,2,FALSE), ""))))</f>
        <v/>
      </c>
      <c r="N3244" s="128"/>
      <c r="O3244" s="128" t="str">
        <f>IFERROR(VLOOKUP(N3244,연차지정일수,2,FALSE),"")</f>
        <v/>
      </c>
      <c r="P3244" s="143"/>
      <c r="Q3244" s="2"/>
    </row>
    <row r="3245">
      <c r="A3245" s="129">
        <v>47440.0</v>
      </c>
      <c r="B3245" s="129">
        <v>47404.0</v>
      </c>
      <c r="C3245" s="128">
        <v>2029.0</v>
      </c>
      <c r="D3245" s="128">
        <v>11.0</v>
      </c>
      <c r="E3245" s="128">
        <v>2.0</v>
      </c>
      <c r="F3245" s="128">
        <v>2029.0</v>
      </c>
      <c r="G3245" s="128">
        <v>11.0</v>
      </c>
      <c r="H3245" s="128">
        <v>18.0</v>
      </c>
      <c r="I3245" s="128" t="s">
        <v>156</v>
      </c>
      <c r="J3245" s="99"/>
      <c r="K3245" s="99"/>
      <c r="L3245" s="141" t="str">
        <f>IF(J3245-K3245=0,,IFERROR(K3245-J3245-휴게시간-VLOOKUP(A3245,지정휴게시간,2,FALSE),K3245-J3245-휴게시간))</f>
        <v/>
      </c>
      <c r="M3245" s="142" t="str">
        <f>IFERROR(VLOOKUP(Text(A3245,"m월 d일"),양력휴일,2,FALSE),IFERROR(VLOOKUP(Text(B3245,"m월 d일"),음력휴일,2,FALSE),IFERROR(VLOOKUP(A3245,양력지정휴일,2,FALSE), IFERROR(VLOOKUP(B3245,음력지정휴일,2,FALSE), ""))))</f>
        <v/>
      </c>
      <c r="N3245" s="128"/>
      <c r="O3245" s="128" t="str">
        <f>IFERROR(VLOOKUP(N3245,연차지정일수,2,FALSE),"")</f>
        <v/>
      </c>
      <c r="P3245" s="143"/>
      <c r="Q3245" s="2"/>
    </row>
    <row r="3246">
      <c r="A3246" s="129">
        <v>47441.0</v>
      </c>
      <c r="B3246" s="129">
        <v>47405.0</v>
      </c>
      <c r="C3246" s="128">
        <v>2029.0</v>
      </c>
      <c r="D3246" s="128">
        <v>11.0</v>
      </c>
      <c r="E3246" s="128">
        <v>3.0</v>
      </c>
      <c r="F3246" s="128">
        <v>2029.0</v>
      </c>
      <c r="G3246" s="128">
        <v>11.0</v>
      </c>
      <c r="H3246" s="128">
        <v>19.0</v>
      </c>
      <c r="I3246" s="128" t="s">
        <v>83</v>
      </c>
      <c r="J3246" s="99"/>
      <c r="K3246" s="99"/>
      <c r="L3246" s="141" t="str">
        <f>IF(J3246-K3246=0,,IFERROR(K3246-J3246-휴게시간-VLOOKUP(A3246,지정휴게시간,2,FALSE),K3246-J3246-휴게시간))</f>
        <v/>
      </c>
      <c r="M3246" s="142" t="str">
        <f>IFERROR(VLOOKUP(Text(A3246,"m월 d일"),양력휴일,2,FALSE),IFERROR(VLOOKUP(Text(B3246,"m월 d일"),음력휴일,2,FALSE),IFERROR(VLOOKUP(A3246,양력지정휴일,2,FALSE), IFERROR(VLOOKUP(B3246,음력지정휴일,2,FALSE), ""))))</f>
        <v/>
      </c>
      <c r="N3246" s="128"/>
      <c r="O3246" s="128" t="str">
        <f>IFERROR(VLOOKUP(N3246,연차지정일수,2,FALSE),"")</f>
        <v/>
      </c>
      <c r="P3246" s="143"/>
      <c r="Q3246" s="2"/>
    </row>
    <row r="3247">
      <c r="A3247" s="129">
        <v>47442.0</v>
      </c>
      <c r="B3247" s="129">
        <v>47406.0</v>
      </c>
      <c r="C3247" s="128">
        <v>2029.0</v>
      </c>
      <c r="D3247" s="128">
        <v>11.0</v>
      </c>
      <c r="E3247" s="128">
        <v>3.0</v>
      </c>
      <c r="F3247" s="128">
        <v>2029.0</v>
      </c>
      <c r="G3247" s="128">
        <v>11.0</v>
      </c>
      <c r="H3247" s="128">
        <v>20.0</v>
      </c>
      <c r="I3247" s="128" t="s">
        <v>160</v>
      </c>
      <c r="J3247" s="99"/>
      <c r="K3247" s="99"/>
      <c r="L3247" s="141" t="str">
        <f>IF(J3247-K3247=0,,IFERROR(K3247-J3247-휴게시간-VLOOKUP(A3247,지정휴게시간,2,FALSE),K3247-J3247-휴게시간))</f>
        <v/>
      </c>
      <c r="M3247" s="142" t="str">
        <f>IFERROR(VLOOKUP(Text(A3247,"m월 d일"),양력휴일,2,FALSE),IFERROR(VLOOKUP(Text(B3247,"m월 d일"),음력휴일,2,FALSE),IFERROR(VLOOKUP(A3247,양력지정휴일,2,FALSE), IFERROR(VLOOKUP(B3247,음력지정휴일,2,FALSE), ""))))</f>
        <v/>
      </c>
      <c r="N3247" s="128"/>
      <c r="O3247" s="128" t="str">
        <f>IFERROR(VLOOKUP(N3247,연차지정일수,2,FALSE),"")</f>
        <v/>
      </c>
      <c r="P3247" s="143"/>
      <c r="Q3247" s="2"/>
    </row>
    <row r="3248">
      <c r="A3248" s="129">
        <v>47443.0</v>
      </c>
      <c r="B3248" s="129">
        <v>47407.0</v>
      </c>
      <c r="C3248" s="128">
        <v>2029.0</v>
      </c>
      <c r="D3248" s="128">
        <v>11.0</v>
      </c>
      <c r="E3248" s="128">
        <v>3.0</v>
      </c>
      <c r="F3248" s="128">
        <v>2029.0</v>
      </c>
      <c r="G3248" s="128">
        <v>11.0</v>
      </c>
      <c r="H3248" s="128">
        <v>21.0</v>
      </c>
      <c r="I3248" s="128" t="s">
        <v>161</v>
      </c>
      <c r="J3248" s="99"/>
      <c r="K3248" s="99"/>
      <c r="L3248" s="141" t="str">
        <f>IF(J3248-K3248=0,,IFERROR(K3248-J3248-휴게시간-VLOOKUP(A3248,지정휴게시간,2,FALSE),K3248-J3248-휴게시간))</f>
        <v/>
      </c>
      <c r="M3248" s="142" t="str">
        <f>IFERROR(VLOOKUP(Text(A3248,"m월 d일"),양력휴일,2,FALSE),IFERROR(VLOOKUP(Text(B3248,"m월 d일"),음력휴일,2,FALSE),IFERROR(VLOOKUP(A3248,양력지정휴일,2,FALSE), IFERROR(VLOOKUP(B3248,음력지정휴일,2,FALSE), ""))))</f>
        <v/>
      </c>
      <c r="N3248" s="128"/>
      <c r="O3248" s="128" t="str">
        <f>IFERROR(VLOOKUP(N3248,연차지정일수,2,FALSE),"")</f>
        <v/>
      </c>
      <c r="P3248" s="143"/>
      <c r="Q3248" s="2"/>
    </row>
    <row r="3249">
      <c r="A3249" s="129">
        <v>47444.0</v>
      </c>
      <c r="B3249" s="129">
        <v>47408.0</v>
      </c>
      <c r="C3249" s="128">
        <v>2029.0</v>
      </c>
      <c r="D3249" s="128">
        <v>11.0</v>
      </c>
      <c r="E3249" s="128">
        <v>3.0</v>
      </c>
      <c r="F3249" s="128">
        <v>2029.0</v>
      </c>
      <c r="G3249" s="128">
        <v>11.0</v>
      </c>
      <c r="H3249" s="128">
        <v>22.0</v>
      </c>
      <c r="I3249" s="128" t="s">
        <v>162</v>
      </c>
      <c r="J3249" s="99"/>
      <c r="K3249" s="99"/>
      <c r="L3249" s="141" t="str">
        <f>IF(J3249-K3249=0,,IFERROR(K3249-J3249-휴게시간-VLOOKUP(A3249,지정휴게시간,2,FALSE),K3249-J3249-휴게시간))</f>
        <v/>
      </c>
      <c r="M3249" s="142" t="str">
        <f>IFERROR(VLOOKUP(Text(A3249,"m월 d일"),양력휴일,2,FALSE),IFERROR(VLOOKUP(Text(B3249,"m월 d일"),음력휴일,2,FALSE),IFERROR(VLOOKUP(A3249,양력지정휴일,2,FALSE), IFERROR(VLOOKUP(B3249,음력지정휴일,2,FALSE), ""))))</f>
        <v/>
      </c>
      <c r="N3249" s="128"/>
      <c r="O3249" s="128" t="str">
        <f>IFERROR(VLOOKUP(N3249,연차지정일수,2,FALSE),"")</f>
        <v/>
      </c>
      <c r="P3249" s="143"/>
      <c r="Q3249" s="2"/>
    </row>
    <row r="3250">
      <c r="A3250" s="129">
        <v>47445.0</v>
      </c>
      <c r="B3250" s="129">
        <v>47409.0</v>
      </c>
      <c r="C3250" s="128">
        <v>2029.0</v>
      </c>
      <c r="D3250" s="128">
        <v>11.0</v>
      </c>
      <c r="E3250" s="128">
        <v>3.0</v>
      </c>
      <c r="F3250" s="128">
        <v>2029.0</v>
      </c>
      <c r="G3250" s="128">
        <v>11.0</v>
      </c>
      <c r="H3250" s="128">
        <v>23.0</v>
      </c>
      <c r="I3250" s="128" t="s">
        <v>158</v>
      </c>
      <c r="J3250" s="99"/>
      <c r="K3250" s="99"/>
      <c r="L3250" s="141" t="str">
        <f>IF(J3250-K3250=0,,IFERROR(K3250-J3250-휴게시간-VLOOKUP(A3250,지정휴게시간,2,FALSE),K3250-J3250-휴게시간))</f>
        <v/>
      </c>
      <c r="M3250" s="142" t="str">
        <f>IFERROR(VLOOKUP(Text(A3250,"m월 d일"),양력휴일,2,FALSE),IFERROR(VLOOKUP(Text(B3250,"m월 d일"),음력휴일,2,FALSE),IFERROR(VLOOKUP(A3250,양력지정휴일,2,FALSE), IFERROR(VLOOKUP(B3250,음력지정휴일,2,FALSE), ""))))</f>
        <v/>
      </c>
      <c r="N3250" s="128"/>
      <c r="O3250" s="128" t="str">
        <f>IFERROR(VLOOKUP(N3250,연차지정일수,2,FALSE),"")</f>
        <v/>
      </c>
      <c r="P3250" s="143"/>
      <c r="Q3250" s="2"/>
    </row>
    <row r="3251">
      <c r="A3251" s="129">
        <v>47446.0</v>
      </c>
      <c r="B3251" s="129">
        <v>47410.0</v>
      </c>
      <c r="C3251" s="128">
        <v>2029.0</v>
      </c>
      <c r="D3251" s="128">
        <v>11.0</v>
      </c>
      <c r="E3251" s="128">
        <v>3.0</v>
      </c>
      <c r="F3251" s="128">
        <v>2029.0</v>
      </c>
      <c r="G3251" s="128">
        <v>11.0</v>
      </c>
      <c r="H3251" s="128">
        <v>24.0</v>
      </c>
      <c r="I3251" s="128" t="s">
        <v>159</v>
      </c>
      <c r="J3251" s="99"/>
      <c r="K3251" s="99"/>
      <c r="L3251" s="141" t="str">
        <f>IF(J3251-K3251=0,,IFERROR(K3251-J3251-휴게시간-VLOOKUP(A3251,지정휴게시간,2,FALSE),K3251-J3251-휴게시간))</f>
        <v/>
      </c>
      <c r="M3251" s="142" t="str">
        <f>IFERROR(VLOOKUP(Text(A3251,"m월 d일"),양력휴일,2,FALSE),IFERROR(VLOOKUP(Text(B3251,"m월 d일"),음력휴일,2,FALSE),IFERROR(VLOOKUP(A3251,양력지정휴일,2,FALSE), IFERROR(VLOOKUP(B3251,음력지정휴일,2,FALSE), ""))))</f>
        <v/>
      </c>
      <c r="N3251" s="128"/>
      <c r="O3251" s="128" t="str">
        <f>IFERROR(VLOOKUP(N3251,연차지정일수,2,FALSE),"")</f>
        <v/>
      </c>
      <c r="P3251" s="143"/>
      <c r="Q3251" s="2"/>
    </row>
    <row r="3252">
      <c r="A3252" s="129">
        <v>47447.0</v>
      </c>
      <c r="B3252" s="129">
        <v>47411.0</v>
      </c>
      <c r="C3252" s="128">
        <v>2029.0</v>
      </c>
      <c r="D3252" s="128">
        <v>11.0</v>
      </c>
      <c r="E3252" s="128">
        <v>3.0</v>
      </c>
      <c r="F3252" s="128">
        <v>2029.0</v>
      </c>
      <c r="G3252" s="128">
        <v>11.0</v>
      </c>
      <c r="H3252" s="128">
        <v>25.0</v>
      </c>
      <c r="I3252" s="128" t="s">
        <v>156</v>
      </c>
      <c r="J3252" s="99"/>
      <c r="K3252" s="99"/>
      <c r="L3252" s="141" t="str">
        <f>IF(J3252-K3252=0,,IFERROR(K3252-J3252-휴게시간-VLOOKUP(A3252,지정휴게시간,2,FALSE),K3252-J3252-휴게시간))</f>
        <v/>
      </c>
      <c r="M3252" s="142" t="str">
        <f>IFERROR(VLOOKUP(Text(A3252,"m월 d일"),양력휴일,2,FALSE),IFERROR(VLOOKUP(Text(B3252,"m월 d일"),음력휴일,2,FALSE),IFERROR(VLOOKUP(A3252,양력지정휴일,2,FALSE), IFERROR(VLOOKUP(B3252,음력지정휴일,2,FALSE), ""))))</f>
        <v/>
      </c>
      <c r="N3252" s="128"/>
      <c r="O3252" s="128" t="str">
        <f>IFERROR(VLOOKUP(N3252,연차지정일수,2,FALSE),"")</f>
        <v/>
      </c>
      <c r="P3252" s="143"/>
      <c r="Q3252" s="2"/>
    </row>
    <row r="3253">
      <c r="A3253" s="129">
        <v>47448.0</v>
      </c>
      <c r="B3253" s="129">
        <v>47412.0</v>
      </c>
      <c r="C3253" s="128">
        <v>2029.0</v>
      </c>
      <c r="D3253" s="128">
        <v>11.0</v>
      </c>
      <c r="E3253" s="128">
        <v>4.0</v>
      </c>
      <c r="F3253" s="128">
        <v>2029.0</v>
      </c>
      <c r="G3253" s="128">
        <v>11.0</v>
      </c>
      <c r="H3253" s="128">
        <v>26.0</v>
      </c>
      <c r="I3253" s="128" t="s">
        <v>83</v>
      </c>
      <c r="J3253" s="99"/>
      <c r="K3253" s="99"/>
      <c r="L3253" s="141" t="str">
        <f>IF(J3253-K3253=0,,IFERROR(K3253-J3253-휴게시간-VLOOKUP(A3253,지정휴게시간,2,FALSE),K3253-J3253-휴게시간))</f>
        <v/>
      </c>
      <c r="M3253" s="142" t="str">
        <f>IFERROR(VLOOKUP(Text(A3253,"m월 d일"),양력휴일,2,FALSE),IFERROR(VLOOKUP(Text(B3253,"m월 d일"),음력휴일,2,FALSE),IFERROR(VLOOKUP(A3253,양력지정휴일,2,FALSE), IFERROR(VLOOKUP(B3253,음력지정휴일,2,FALSE), ""))))</f>
        <v/>
      </c>
      <c r="N3253" s="128"/>
      <c r="O3253" s="128" t="str">
        <f>IFERROR(VLOOKUP(N3253,연차지정일수,2,FALSE),"")</f>
        <v/>
      </c>
      <c r="P3253" s="143"/>
      <c r="Q3253" s="2"/>
    </row>
    <row r="3254">
      <c r="A3254" s="129">
        <v>47449.0</v>
      </c>
      <c r="B3254" s="129">
        <v>47413.0</v>
      </c>
      <c r="C3254" s="128">
        <v>2029.0</v>
      </c>
      <c r="D3254" s="128">
        <v>11.0</v>
      </c>
      <c r="E3254" s="128">
        <v>4.0</v>
      </c>
      <c r="F3254" s="128">
        <v>2029.0</v>
      </c>
      <c r="G3254" s="128">
        <v>11.0</v>
      </c>
      <c r="H3254" s="128">
        <v>27.0</v>
      </c>
      <c r="I3254" s="128" t="s">
        <v>160</v>
      </c>
      <c r="J3254" s="99"/>
      <c r="K3254" s="99"/>
      <c r="L3254" s="141" t="str">
        <f>IF(J3254-K3254=0,,IFERROR(K3254-J3254-휴게시간-VLOOKUP(A3254,지정휴게시간,2,FALSE),K3254-J3254-휴게시간))</f>
        <v/>
      </c>
      <c r="M3254" s="142" t="str">
        <f>IFERROR(VLOOKUP(Text(A3254,"m월 d일"),양력휴일,2,FALSE),IFERROR(VLOOKUP(Text(B3254,"m월 d일"),음력휴일,2,FALSE),IFERROR(VLOOKUP(A3254,양력지정휴일,2,FALSE), IFERROR(VLOOKUP(B3254,음력지정휴일,2,FALSE), ""))))</f>
        <v/>
      </c>
      <c r="N3254" s="128"/>
      <c r="O3254" s="128" t="str">
        <f>IFERROR(VLOOKUP(N3254,연차지정일수,2,FALSE),"")</f>
        <v/>
      </c>
      <c r="P3254" s="143"/>
      <c r="Q3254" s="2"/>
    </row>
    <row r="3255">
      <c r="A3255" s="129">
        <v>47450.0</v>
      </c>
      <c r="B3255" s="129">
        <v>47414.0</v>
      </c>
      <c r="C3255" s="128">
        <v>2029.0</v>
      </c>
      <c r="D3255" s="128">
        <v>11.0</v>
      </c>
      <c r="E3255" s="128">
        <v>4.0</v>
      </c>
      <c r="F3255" s="128">
        <v>2029.0</v>
      </c>
      <c r="G3255" s="128">
        <v>11.0</v>
      </c>
      <c r="H3255" s="128">
        <v>28.0</v>
      </c>
      <c r="I3255" s="128" t="s">
        <v>161</v>
      </c>
      <c r="J3255" s="99"/>
      <c r="K3255" s="99"/>
      <c r="L3255" s="141" t="str">
        <f>IF(J3255-K3255=0,,IFERROR(K3255-J3255-휴게시간-VLOOKUP(A3255,지정휴게시간,2,FALSE),K3255-J3255-휴게시간))</f>
        <v/>
      </c>
      <c r="M3255" s="142" t="str">
        <f>IFERROR(VLOOKUP(Text(A3255,"m월 d일"),양력휴일,2,FALSE),IFERROR(VLOOKUP(Text(B3255,"m월 d일"),음력휴일,2,FALSE),IFERROR(VLOOKUP(A3255,양력지정휴일,2,FALSE), IFERROR(VLOOKUP(B3255,음력지정휴일,2,FALSE), ""))))</f>
        <v/>
      </c>
      <c r="N3255" s="128"/>
      <c r="O3255" s="128" t="str">
        <f>IFERROR(VLOOKUP(N3255,연차지정일수,2,FALSE),"")</f>
        <v/>
      </c>
      <c r="P3255" s="143"/>
      <c r="Q3255" s="2"/>
    </row>
    <row r="3256">
      <c r="A3256" s="129">
        <v>47451.0</v>
      </c>
      <c r="B3256" s="129">
        <v>47415.0</v>
      </c>
      <c r="C3256" s="128">
        <v>2029.0</v>
      </c>
      <c r="D3256" s="128">
        <v>11.0</v>
      </c>
      <c r="E3256" s="128">
        <v>4.0</v>
      </c>
      <c r="F3256" s="128">
        <v>2029.0</v>
      </c>
      <c r="G3256" s="128">
        <v>11.0</v>
      </c>
      <c r="H3256" s="128">
        <v>29.0</v>
      </c>
      <c r="I3256" s="128" t="s">
        <v>162</v>
      </c>
      <c r="J3256" s="99"/>
      <c r="K3256" s="99"/>
      <c r="L3256" s="141" t="str">
        <f>IF(J3256-K3256=0,,IFERROR(K3256-J3256-휴게시간-VLOOKUP(A3256,지정휴게시간,2,FALSE),K3256-J3256-휴게시간))</f>
        <v/>
      </c>
      <c r="M3256" s="142" t="str">
        <f>IFERROR(VLOOKUP(Text(A3256,"m월 d일"),양력휴일,2,FALSE),IFERROR(VLOOKUP(Text(B3256,"m월 d일"),음력휴일,2,FALSE),IFERROR(VLOOKUP(A3256,양력지정휴일,2,FALSE), IFERROR(VLOOKUP(B3256,음력지정휴일,2,FALSE), ""))))</f>
        <v/>
      </c>
      <c r="N3256" s="128"/>
      <c r="O3256" s="128" t="str">
        <f>IFERROR(VLOOKUP(N3256,연차지정일수,2,FALSE),"")</f>
        <v/>
      </c>
      <c r="P3256" s="143"/>
      <c r="Q3256" s="2"/>
    </row>
    <row r="3257">
      <c r="A3257" s="129">
        <v>47452.0</v>
      </c>
      <c r="B3257" s="129">
        <v>47416.0</v>
      </c>
      <c r="C3257" s="128">
        <v>2029.0</v>
      </c>
      <c r="D3257" s="128">
        <v>11.0</v>
      </c>
      <c r="E3257" s="128">
        <v>4.0</v>
      </c>
      <c r="F3257" s="128">
        <v>2029.0</v>
      </c>
      <c r="G3257" s="128">
        <v>11.0</v>
      </c>
      <c r="H3257" s="128">
        <v>30.0</v>
      </c>
      <c r="I3257" s="128" t="s">
        <v>158</v>
      </c>
      <c r="J3257" s="99"/>
      <c r="K3257" s="99"/>
      <c r="L3257" s="141" t="str">
        <f>IF(J3257-K3257=0,,IFERROR(K3257-J3257-휴게시간-VLOOKUP(A3257,지정휴게시간,2,FALSE),K3257-J3257-휴게시간))</f>
        <v/>
      </c>
      <c r="M3257" s="142" t="str">
        <f>IFERROR(VLOOKUP(Text(A3257,"m월 d일"),양력휴일,2,FALSE),IFERROR(VLOOKUP(Text(B3257,"m월 d일"),음력휴일,2,FALSE),IFERROR(VLOOKUP(A3257,양력지정휴일,2,FALSE), IFERROR(VLOOKUP(B3257,음력지정휴일,2,FALSE), ""))))</f>
        <v/>
      </c>
      <c r="N3257" s="128"/>
      <c r="O3257" s="128" t="str">
        <f>IFERROR(VLOOKUP(N3257,연차지정일수,2,FALSE),"")</f>
        <v/>
      </c>
      <c r="P3257" s="143"/>
      <c r="Q3257" s="2"/>
    </row>
    <row r="3258">
      <c r="A3258" s="129">
        <v>47453.0</v>
      </c>
      <c r="B3258" s="129">
        <v>47417.0</v>
      </c>
      <c r="C3258" s="128">
        <v>2029.0</v>
      </c>
      <c r="D3258" s="128">
        <v>11.0</v>
      </c>
      <c r="E3258" s="128">
        <v>4.0</v>
      </c>
      <c r="F3258" s="128">
        <v>2029.0</v>
      </c>
      <c r="G3258" s="128">
        <v>12.0</v>
      </c>
      <c r="H3258" s="128">
        <v>1.0</v>
      </c>
      <c r="I3258" s="128" t="s">
        <v>159</v>
      </c>
      <c r="J3258" s="99"/>
      <c r="K3258" s="99"/>
      <c r="L3258" s="141" t="str">
        <f>IF(J3258-K3258=0,,IFERROR(K3258-J3258-휴게시간-VLOOKUP(A3258,지정휴게시간,2,FALSE),K3258-J3258-휴게시간))</f>
        <v/>
      </c>
      <c r="M3258" s="142" t="str">
        <f>IFERROR(VLOOKUP(Text(A3258,"m월 d일"),양력휴일,2,FALSE),IFERROR(VLOOKUP(Text(B3258,"m월 d일"),음력휴일,2,FALSE),IFERROR(VLOOKUP(A3258,양력지정휴일,2,FALSE), IFERROR(VLOOKUP(B3258,음력지정휴일,2,FALSE), ""))))</f>
        <v/>
      </c>
      <c r="N3258" s="128"/>
      <c r="O3258" s="128" t="str">
        <f>IFERROR(VLOOKUP(N3258,연차지정일수,2,FALSE),"")</f>
        <v/>
      </c>
      <c r="P3258" s="143"/>
      <c r="Q3258" s="2"/>
    </row>
    <row r="3259">
      <c r="A3259" s="129">
        <v>47454.0</v>
      </c>
      <c r="B3259" s="129">
        <v>47418.0</v>
      </c>
      <c r="C3259" s="128">
        <v>2029.0</v>
      </c>
      <c r="D3259" s="128">
        <v>11.0</v>
      </c>
      <c r="E3259" s="128">
        <v>4.0</v>
      </c>
      <c r="F3259" s="128">
        <v>2029.0</v>
      </c>
      <c r="G3259" s="128">
        <v>12.0</v>
      </c>
      <c r="H3259" s="128">
        <v>2.0</v>
      </c>
      <c r="I3259" s="128" t="s">
        <v>156</v>
      </c>
      <c r="J3259" s="99"/>
      <c r="K3259" s="99"/>
      <c r="L3259" s="141" t="str">
        <f>IF(J3259-K3259=0,,IFERROR(K3259-J3259-휴게시간-VLOOKUP(A3259,지정휴게시간,2,FALSE),K3259-J3259-휴게시간))</f>
        <v/>
      </c>
      <c r="M3259" s="142" t="str">
        <f>IFERROR(VLOOKUP(Text(A3259,"m월 d일"),양력휴일,2,FALSE),IFERROR(VLOOKUP(Text(B3259,"m월 d일"),음력휴일,2,FALSE),IFERROR(VLOOKUP(A3259,양력지정휴일,2,FALSE), IFERROR(VLOOKUP(B3259,음력지정휴일,2,FALSE), ""))))</f>
        <v/>
      </c>
      <c r="N3259" s="128"/>
      <c r="O3259" s="128" t="str">
        <f>IFERROR(VLOOKUP(N3259,연차지정일수,2,FALSE),"")</f>
        <v/>
      </c>
      <c r="P3259" s="143"/>
      <c r="Q3259" s="2"/>
    </row>
    <row r="3260">
      <c r="A3260" s="129">
        <v>47455.0</v>
      </c>
      <c r="B3260" s="129">
        <v>47419.0</v>
      </c>
      <c r="C3260" s="128">
        <v>2029.0</v>
      </c>
      <c r="D3260" s="128">
        <v>12.0</v>
      </c>
      <c r="E3260" s="128">
        <v>1.0</v>
      </c>
      <c r="F3260" s="128">
        <v>2029.0</v>
      </c>
      <c r="G3260" s="128">
        <v>12.0</v>
      </c>
      <c r="H3260" s="128">
        <v>3.0</v>
      </c>
      <c r="I3260" s="128" t="s">
        <v>83</v>
      </c>
      <c r="J3260" s="99"/>
      <c r="K3260" s="99"/>
      <c r="L3260" s="141" t="str">
        <f>IF(J3260-K3260=0,,IFERROR(K3260-J3260-휴게시간-VLOOKUP(A3260,지정휴게시간,2,FALSE),K3260-J3260-휴게시간))</f>
        <v/>
      </c>
      <c r="M3260" s="142" t="str">
        <f>IFERROR(VLOOKUP(Text(A3260,"m월 d일"),양력휴일,2,FALSE),IFERROR(VLOOKUP(Text(B3260,"m월 d일"),음력휴일,2,FALSE),IFERROR(VLOOKUP(A3260,양력지정휴일,2,FALSE), IFERROR(VLOOKUP(B3260,음력지정휴일,2,FALSE), ""))))</f>
        <v/>
      </c>
      <c r="N3260" s="128"/>
      <c r="O3260" s="128" t="str">
        <f>IFERROR(VLOOKUP(N3260,연차지정일수,2,FALSE),"")</f>
        <v/>
      </c>
      <c r="P3260" s="143"/>
      <c r="Q3260" s="2"/>
    </row>
    <row r="3261">
      <c r="A3261" s="129">
        <v>47456.0</v>
      </c>
      <c r="B3261" s="129">
        <v>47420.0</v>
      </c>
      <c r="C3261" s="128">
        <v>2029.0</v>
      </c>
      <c r="D3261" s="128">
        <v>12.0</v>
      </c>
      <c r="E3261" s="128">
        <v>1.0</v>
      </c>
      <c r="F3261" s="128">
        <v>2029.0</v>
      </c>
      <c r="G3261" s="128">
        <v>12.0</v>
      </c>
      <c r="H3261" s="128">
        <v>4.0</v>
      </c>
      <c r="I3261" s="128" t="s">
        <v>160</v>
      </c>
      <c r="J3261" s="99"/>
      <c r="K3261" s="99"/>
      <c r="L3261" s="141" t="str">
        <f>IF(J3261-K3261=0,,IFERROR(K3261-J3261-휴게시간-VLOOKUP(A3261,지정휴게시간,2,FALSE),K3261-J3261-휴게시간))</f>
        <v/>
      </c>
      <c r="M3261" s="142" t="str">
        <f>IFERROR(VLOOKUP(Text(A3261,"m월 d일"),양력휴일,2,FALSE),IFERROR(VLOOKUP(Text(B3261,"m월 d일"),음력휴일,2,FALSE),IFERROR(VLOOKUP(A3261,양력지정휴일,2,FALSE), IFERROR(VLOOKUP(B3261,음력지정휴일,2,FALSE), ""))))</f>
        <v/>
      </c>
      <c r="N3261" s="128"/>
      <c r="O3261" s="128" t="str">
        <f>IFERROR(VLOOKUP(N3261,연차지정일수,2,FALSE),"")</f>
        <v/>
      </c>
      <c r="P3261" s="143"/>
      <c r="Q3261" s="2"/>
    </row>
    <row r="3262">
      <c r="A3262" s="129">
        <v>47457.0</v>
      </c>
      <c r="B3262" s="129">
        <v>47423.0</v>
      </c>
      <c r="C3262" s="128">
        <v>2029.0</v>
      </c>
      <c r="D3262" s="128">
        <v>12.0</v>
      </c>
      <c r="E3262" s="128">
        <v>1.0</v>
      </c>
      <c r="F3262" s="128">
        <v>2029.0</v>
      </c>
      <c r="G3262" s="128">
        <v>12.0</v>
      </c>
      <c r="H3262" s="128">
        <v>5.0</v>
      </c>
      <c r="I3262" s="128" t="s">
        <v>161</v>
      </c>
      <c r="J3262" s="99"/>
      <c r="K3262" s="99"/>
      <c r="L3262" s="141" t="str">
        <f>IF(J3262-K3262=0,,IFERROR(K3262-J3262-휴게시간-VLOOKUP(A3262,지정휴게시간,2,FALSE),K3262-J3262-휴게시간))</f>
        <v/>
      </c>
      <c r="M3262" s="142" t="str">
        <f>IFERROR(VLOOKUP(Text(A3262,"m월 d일"),양력휴일,2,FALSE),IFERROR(VLOOKUP(Text(B3262,"m월 d일"),음력휴일,2,FALSE),IFERROR(VLOOKUP(A3262,양력지정휴일,2,FALSE), IFERROR(VLOOKUP(B3262,음력지정휴일,2,FALSE), ""))))</f>
        <v/>
      </c>
      <c r="N3262" s="128"/>
      <c r="O3262" s="128" t="str">
        <f>IFERROR(VLOOKUP(N3262,연차지정일수,2,FALSE),"")</f>
        <v/>
      </c>
      <c r="P3262" s="143"/>
      <c r="Q3262" s="2"/>
    </row>
    <row r="3263">
      <c r="A3263" s="129">
        <v>47458.0</v>
      </c>
      <c r="B3263" s="129">
        <v>47424.0</v>
      </c>
      <c r="C3263" s="128">
        <v>2029.0</v>
      </c>
      <c r="D3263" s="128">
        <v>12.0</v>
      </c>
      <c r="E3263" s="128">
        <v>1.0</v>
      </c>
      <c r="F3263" s="128">
        <v>2029.0</v>
      </c>
      <c r="G3263" s="128">
        <v>12.0</v>
      </c>
      <c r="H3263" s="128">
        <v>6.0</v>
      </c>
      <c r="I3263" s="128" t="s">
        <v>162</v>
      </c>
      <c r="J3263" s="99"/>
      <c r="K3263" s="99"/>
      <c r="L3263" s="141" t="str">
        <f>IF(J3263-K3263=0,,IFERROR(K3263-J3263-휴게시간-VLOOKUP(A3263,지정휴게시간,2,FALSE),K3263-J3263-휴게시간))</f>
        <v/>
      </c>
      <c r="M3263" s="142" t="str">
        <f>IFERROR(VLOOKUP(Text(A3263,"m월 d일"),양력휴일,2,FALSE),IFERROR(VLOOKUP(Text(B3263,"m월 d일"),음력휴일,2,FALSE),IFERROR(VLOOKUP(A3263,양력지정휴일,2,FALSE), IFERROR(VLOOKUP(B3263,음력지정휴일,2,FALSE), ""))))</f>
        <v/>
      </c>
      <c r="N3263" s="128"/>
      <c r="O3263" s="128" t="str">
        <f>IFERROR(VLOOKUP(N3263,연차지정일수,2,FALSE),"")</f>
        <v/>
      </c>
      <c r="P3263" s="143"/>
      <c r="Q3263" s="2"/>
    </row>
    <row r="3264">
      <c r="A3264" s="129">
        <v>47459.0</v>
      </c>
      <c r="B3264" s="129">
        <v>47425.0</v>
      </c>
      <c r="C3264" s="128">
        <v>2029.0</v>
      </c>
      <c r="D3264" s="128">
        <v>12.0</v>
      </c>
      <c r="E3264" s="128">
        <v>1.0</v>
      </c>
      <c r="F3264" s="128">
        <v>2029.0</v>
      </c>
      <c r="G3264" s="128">
        <v>12.0</v>
      </c>
      <c r="H3264" s="128">
        <v>7.0</v>
      </c>
      <c r="I3264" s="128" t="s">
        <v>158</v>
      </c>
      <c r="J3264" s="99"/>
      <c r="K3264" s="99"/>
      <c r="L3264" s="141" t="str">
        <f>IF(J3264-K3264=0,,IFERROR(K3264-J3264-휴게시간-VLOOKUP(A3264,지정휴게시간,2,FALSE),K3264-J3264-휴게시간))</f>
        <v/>
      </c>
      <c r="M3264" s="142" t="str">
        <f>IFERROR(VLOOKUP(Text(A3264,"m월 d일"),양력휴일,2,FALSE),IFERROR(VLOOKUP(Text(B3264,"m월 d일"),음력휴일,2,FALSE),IFERROR(VLOOKUP(A3264,양력지정휴일,2,FALSE), IFERROR(VLOOKUP(B3264,음력지정휴일,2,FALSE), ""))))</f>
        <v/>
      </c>
      <c r="N3264" s="128"/>
      <c r="O3264" s="128" t="str">
        <f>IFERROR(VLOOKUP(N3264,연차지정일수,2,FALSE),"")</f>
        <v/>
      </c>
      <c r="P3264" s="143"/>
      <c r="Q3264" s="2"/>
    </row>
    <row r="3265">
      <c r="A3265" s="129">
        <v>47460.0</v>
      </c>
      <c r="B3265" s="129">
        <v>47426.0</v>
      </c>
      <c r="C3265" s="128">
        <v>2029.0</v>
      </c>
      <c r="D3265" s="128">
        <v>12.0</v>
      </c>
      <c r="E3265" s="128">
        <v>1.0</v>
      </c>
      <c r="F3265" s="128">
        <v>2029.0</v>
      </c>
      <c r="G3265" s="128">
        <v>12.0</v>
      </c>
      <c r="H3265" s="128">
        <v>8.0</v>
      </c>
      <c r="I3265" s="128" t="s">
        <v>159</v>
      </c>
      <c r="J3265" s="99"/>
      <c r="K3265" s="99"/>
      <c r="L3265" s="141" t="str">
        <f>IF(J3265-K3265=0,,IFERROR(K3265-J3265-휴게시간-VLOOKUP(A3265,지정휴게시간,2,FALSE),K3265-J3265-휴게시간))</f>
        <v/>
      </c>
      <c r="M3265" s="142" t="str">
        <f>IFERROR(VLOOKUP(Text(A3265,"m월 d일"),양력휴일,2,FALSE),IFERROR(VLOOKUP(Text(B3265,"m월 d일"),음력휴일,2,FALSE),IFERROR(VLOOKUP(A3265,양력지정휴일,2,FALSE), IFERROR(VLOOKUP(B3265,음력지정휴일,2,FALSE), ""))))</f>
        <v/>
      </c>
      <c r="N3265" s="128"/>
      <c r="O3265" s="128" t="str">
        <f>IFERROR(VLOOKUP(N3265,연차지정일수,2,FALSE),"")</f>
        <v/>
      </c>
      <c r="P3265" s="143"/>
      <c r="Q3265" s="2"/>
    </row>
    <row r="3266">
      <c r="A3266" s="129">
        <v>47461.0</v>
      </c>
      <c r="B3266" s="129">
        <v>47427.0</v>
      </c>
      <c r="C3266" s="128">
        <v>2029.0</v>
      </c>
      <c r="D3266" s="128">
        <v>12.0</v>
      </c>
      <c r="E3266" s="128">
        <v>1.0</v>
      </c>
      <c r="F3266" s="128">
        <v>2029.0</v>
      </c>
      <c r="G3266" s="128">
        <v>12.0</v>
      </c>
      <c r="H3266" s="128">
        <v>9.0</v>
      </c>
      <c r="I3266" s="128" t="s">
        <v>156</v>
      </c>
      <c r="J3266" s="99"/>
      <c r="K3266" s="99"/>
      <c r="L3266" s="141" t="str">
        <f>IF(J3266-K3266=0,,IFERROR(K3266-J3266-휴게시간-VLOOKUP(A3266,지정휴게시간,2,FALSE),K3266-J3266-휴게시간))</f>
        <v/>
      </c>
      <c r="M3266" s="142" t="str">
        <f>IFERROR(VLOOKUP(Text(A3266,"m월 d일"),양력휴일,2,FALSE),IFERROR(VLOOKUP(Text(B3266,"m월 d일"),음력휴일,2,FALSE),IFERROR(VLOOKUP(A3266,양력지정휴일,2,FALSE), IFERROR(VLOOKUP(B3266,음력지정휴일,2,FALSE), ""))))</f>
        <v/>
      </c>
      <c r="N3266" s="128"/>
      <c r="O3266" s="128" t="str">
        <f>IFERROR(VLOOKUP(N3266,연차지정일수,2,FALSE),"")</f>
        <v/>
      </c>
      <c r="P3266" s="143"/>
      <c r="Q3266" s="2"/>
    </row>
    <row r="3267">
      <c r="A3267" s="129">
        <v>47462.0</v>
      </c>
      <c r="B3267" s="129">
        <v>47428.0</v>
      </c>
      <c r="C3267" s="128">
        <v>2029.0</v>
      </c>
      <c r="D3267" s="128">
        <v>12.0</v>
      </c>
      <c r="E3267" s="128">
        <v>2.0</v>
      </c>
      <c r="F3267" s="128">
        <v>2029.0</v>
      </c>
      <c r="G3267" s="128">
        <v>12.0</v>
      </c>
      <c r="H3267" s="128">
        <v>10.0</v>
      </c>
      <c r="I3267" s="128" t="s">
        <v>83</v>
      </c>
      <c r="J3267" s="99"/>
      <c r="K3267" s="99"/>
      <c r="L3267" s="141" t="str">
        <f>IF(J3267-K3267=0,,IFERROR(K3267-J3267-휴게시간-VLOOKUP(A3267,지정휴게시간,2,FALSE),K3267-J3267-휴게시간))</f>
        <v/>
      </c>
      <c r="M3267" s="142" t="str">
        <f>IFERROR(VLOOKUP(Text(A3267,"m월 d일"),양력휴일,2,FALSE),IFERROR(VLOOKUP(Text(B3267,"m월 d일"),음력휴일,2,FALSE),IFERROR(VLOOKUP(A3267,양력지정휴일,2,FALSE), IFERROR(VLOOKUP(B3267,음력지정휴일,2,FALSE), ""))))</f>
        <v/>
      </c>
      <c r="N3267" s="128"/>
      <c r="O3267" s="128" t="str">
        <f>IFERROR(VLOOKUP(N3267,연차지정일수,2,FALSE),"")</f>
        <v/>
      </c>
      <c r="P3267" s="143"/>
      <c r="Q3267" s="2"/>
    </row>
    <row r="3268">
      <c r="A3268" s="129">
        <v>47463.0</v>
      </c>
      <c r="B3268" s="129">
        <v>47429.0</v>
      </c>
      <c r="C3268" s="128">
        <v>2029.0</v>
      </c>
      <c r="D3268" s="128">
        <v>12.0</v>
      </c>
      <c r="E3268" s="128">
        <v>2.0</v>
      </c>
      <c r="F3268" s="128">
        <v>2029.0</v>
      </c>
      <c r="G3268" s="128">
        <v>12.0</v>
      </c>
      <c r="H3268" s="128">
        <v>11.0</v>
      </c>
      <c r="I3268" s="128" t="s">
        <v>160</v>
      </c>
      <c r="J3268" s="99"/>
      <c r="K3268" s="99"/>
      <c r="L3268" s="141" t="str">
        <f>IF(J3268-K3268=0,,IFERROR(K3268-J3268-휴게시간-VLOOKUP(A3268,지정휴게시간,2,FALSE),K3268-J3268-휴게시간))</f>
        <v/>
      </c>
      <c r="M3268" s="142" t="str">
        <f>IFERROR(VLOOKUP(Text(A3268,"m월 d일"),양력휴일,2,FALSE),IFERROR(VLOOKUP(Text(B3268,"m월 d일"),음력휴일,2,FALSE),IFERROR(VLOOKUP(A3268,양력지정휴일,2,FALSE), IFERROR(VLOOKUP(B3268,음력지정휴일,2,FALSE), ""))))</f>
        <v/>
      </c>
      <c r="N3268" s="128"/>
      <c r="O3268" s="128" t="str">
        <f>IFERROR(VLOOKUP(N3268,연차지정일수,2,FALSE),"")</f>
        <v/>
      </c>
      <c r="P3268" s="143"/>
      <c r="Q3268" s="2"/>
    </row>
    <row r="3269">
      <c r="A3269" s="129">
        <v>47464.0</v>
      </c>
      <c r="B3269" s="129">
        <v>47430.0</v>
      </c>
      <c r="C3269" s="128">
        <v>2029.0</v>
      </c>
      <c r="D3269" s="128">
        <v>12.0</v>
      </c>
      <c r="E3269" s="128">
        <v>2.0</v>
      </c>
      <c r="F3269" s="128">
        <v>2029.0</v>
      </c>
      <c r="G3269" s="128">
        <v>12.0</v>
      </c>
      <c r="H3269" s="128">
        <v>12.0</v>
      </c>
      <c r="I3269" s="128" t="s">
        <v>161</v>
      </c>
      <c r="J3269" s="99"/>
      <c r="K3269" s="99"/>
      <c r="L3269" s="141" t="str">
        <f>IF(J3269-K3269=0,,IFERROR(K3269-J3269-휴게시간-VLOOKUP(A3269,지정휴게시간,2,FALSE),K3269-J3269-휴게시간))</f>
        <v/>
      </c>
      <c r="M3269" s="142" t="str">
        <f>IFERROR(VLOOKUP(Text(A3269,"m월 d일"),양력휴일,2,FALSE),IFERROR(VLOOKUP(Text(B3269,"m월 d일"),음력휴일,2,FALSE),IFERROR(VLOOKUP(A3269,양력지정휴일,2,FALSE), IFERROR(VLOOKUP(B3269,음력지정휴일,2,FALSE), ""))))</f>
        <v/>
      </c>
      <c r="N3269" s="128"/>
      <c r="O3269" s="128" t="str">
        <f>IFERROR(VLOOKUP(N3269,연차지정일수,2,FALSE),"")</f>
        <v/>
      </c>
      <c r="P3269" s="143"/>
      <c r="Q3269" s="2"/>
    </row>
    <row r="3270">
      <c r="A3270" s="129">
        <v>47465.0</v>
      </c>
      <c r="B3270" s="129">
        <v>47431.0</v>
      </c>
      <c r="C3270" s="128">
        <v>2029.0</v>
      </c>
      <c r="D3270" s="128">
        <v>12.0</v>
      </c>
      <c r="E3270" s="128">
        <v>2.0</v>
      </c>
      <c r="F3270" s="128">
        <v>2029.0</v>
      </c>
      <c r="G3270" s="128">
        <v>12.0</v>
      </c>
      <c r="H3270" s="128">
        <v>13.0</v>
      </c>
      <c r="I3270" s="128" t="s">
        <v>162</v>
      </c>
      <c r="J3270" s="99"/>
      <c r="K3270" s="99"/>
      <c r="L3270" s="141" t="str">
        <f>IF(J3270-K3270=0,,IFERROR(K3270-J3270-휴게시간-VLOOKUP(A3270,지정휴게시간,2,FALSE),K3270-J3270-휴게시간))</f>
        <v/>
      </c>
      <c r="M3270" s="142" t="str">
        <f>IFERROR(VLOOKUP(Text(A3270,"m월 d일"),양력휴일,2,FALSE),IFERROR(VLOOKUP(Text(B3270,"m월 d일"),음력휴일,2,FALSE),IFERROR(VLOOKUP(A3270,양력지정휴일,2,FALSE), IFERROR(VLOOKUP(B3270,음력지정휴일,2,FALSE), ""))))</f>
        <v/>
      </c>
      <c r="N3270" s="128"/>
      <c r="O3270" s="128" t="str">
        <f>IFERROR(VLOOKUP(N3270,연차지정일수,2,FALSE),"")</f>
        <v/>
      </c>
      <c r="P3270" s="143"/>
      <c r="Q3270" s="2"/>
    </row>
    <row r="3271">
      <c r="A3271" s="129">
        <v>47466.0</v>
      </c>
      <c r="B3271" s="129">
        <v>47432.0</v>
      </c>
      <c r="C3271" s="128">
        <v>2029.0</v>
      </c>
      <c r="D3271" s="128">
        <v>12.0</v>
      </c>
      <c r="E3271" s="128">
        <v>2.0</v>
      </c>
      <c r="F3271" s="128">
        <v>2029.0</v>
      </c>
      <c r="G3271" s="128">
        <v>12.0</v>
      </c>
      <c r="H3271" s="128">
        <v>14.0</v>
      </c>
      <c r="I3271" s="128" t="s">
        <v>158</v>
      </c>
      <c r="J3271" s="99"/>
      <c r="K3271" s="99"/>
      <c r="L3271" s="141" t="str">
        <f>IF(J3271-K3271=0,,IFERROR(K3271-J3271-휴게시간-VLOOKUP(A3271,지정휴게시간,2,FALSE),K3271-J3271-휴게시간))</f>
        <v/>
      </c>
      <c r="M3271" s="142" t="str">
        <f>IFERROR(VLOOKUP(Text(A3271,"m월 d일"),양력휴일,2,FALSE),IFERROR(VLOOKUP(Text(B3271,"m월 d일"),음력휴일,2,FALSE),IFERROR(VLOOKUP(A3271,양력지정휴일,2,FALSE), IFERROR(VLOOKUP(B3271,음력지정휴일,2,FALSE), ""))))</f>
        <v/>
      </c>
      <c r="N3271" s="128"/>
      <c r="O3271" s="128" t="str">
        <f>IFERROR(VLOOKUP(N3271,연차지정일수,2,FALSE),"")</f>
        <v/>
      </c>
      <c r="P3271" s="143"/>
      <c r="Q3271" s="2"/>
    </row>
    <row r="3272">
      <c r="A3272" s="129">
        <v>47467.0</v>
      </c>
      <c r="B3272" s="129">
        <v>47433.0</v>
      </c>
      <c r="C3272" s="128">
        <v>2029.0</v>
      </c>
      <c r="D3272" s="128">
        <v>12.0</v>
      </c>
      <c r="E3272" s="128">
        <v>2.0</v>
      </c>
      <c r="F3272" s="128">
        <v>2029.0</v>
      </c>
      <c r="G3272" s="128">
        <v>12.0</v>
      </c>
      <c r="H3272" s="128">
        <v>15.0</v>
      </c>
      <c r="I3272" s="128" t="s">
        <v>159</v>
      </c>
      <c r="J3272" s="99"/>
      <c r="K3272" s="99"/>
      <c r="L3272" s="141" t="str">
        <f>IF(J3272-K3272=0,,IFERROR(K3272-J3272-휴게시간-VLOOKUP(A3272,지정휴게시간,2,FALSE),K3272-J3272-휴게시간))</f>
        <v/>
      </c>
      <c r="M3272" s="142" t="str">
        <f>IFERROR(VLOOKUP(Text(A3272,"m월 d일"),양력휴일,2,FALSE),IFERROR(VLOOKUP(Text(B3272,"m월 d일"),음력휴일,2,FALSE),IFERROR(VLOOKUP(A3272,양력지정휴일,2,FALSE), IFERROR(VLOOKUP(B3272,음력지정휴일,2,FALSE), ""))))</f>
        <v/>
      </c>
      <c r="N3272" s="128"/>
      <c r="O3272" s="128" t="str">
        <f>IFERROR(VLOOKUP(N3272,연차지정일수,2,FALSE),"")</f>
        <v/>
      </c>
      <c r="P3272" s="143"/>
      <c r="Q3272" s="2"/>
    </row>
    <row r="3273">
      <c r="A3273" s="129">
        <v>47468.0</v>
      </c>
      <c r="B3273" s="129">
        <v>47434.0</v>
      </c>
      <c r="C3273" s="128">
        <v>2029.0</v>
      </c>
      <c r="D3273" s="128">
        <v>12.0</v>
      </c>
      <c r="E3273" s="128">
        <v>2.0</v>
      </c>
      <c r="F3273" s="128">
        <v>2029.0</v>
      </c>
      <c r="G3273" s="128">
        <v>12.0</v>
      </c>
      <c r="H3273" s="128">
        <v>16.0</v>
      </c>
      <c r="I3273" s="128" t="s">
        <v>156</v>
      </c>
      <c r="J3273" s="99"/>
      <c r="K3273" s="99"/>
      <c r="L3273" s="141" t="str">
        <f>IF(J3273-K3273=0,,IFERROR(K3273-J3273-휴게시간-VLOOKUP(A3273,지정휴게시간,2,FALSE),K3273-J3273-휴게시간))</f>
        <v/>
      </c>
      <c r="M3273" s="142" t="str">
        <f>IFERROR(VLOOKUP(Text(A3273,"m월 d일"),양력휴일,2,FALSE),IFERROR(VLOOKUP(Text(B3273,"m월 d일"),음력휴일,2,FALSE),IFERROR(VLOOKUP(A3273,양력지정휴일,2,FALSE), IFERROR(VLOOKUP(B3273,음력지정휴일,2,FALSE), ""))))</f>
        <v/>
      </c>
      <c r="N3273" s="128"/>
      <c r="O3273" s="128" t="str">
        <f>IFERROR(VLOOKUP(N3273,연차지정일수,2,FALSE),"")</f>
        <v/>
      </c>
      <c r="P3273" s="143"/>
      <c r="Q3273" s="2"/>
    </row>
    <row r="3274">
      <c r="A3274" s="129">
        <v>47469.0</v>
      </c>
      <c r="B3274" s="129">
        <v>47435.0</v>
      </c>
      <c r="C3274" s="128">
        <v>2029.0</v>
      </c>
      <c r="D3274" s="128">
        <v>12.0</v>
      </c>
      <c r="E3274" s="128">
        <v>3.0</v>
      </c>
      <c r="F3274" s="128">
        <v>2029.0</v>
      </c>
      <c r="G3274" s="128">
        <v>12.0</v>
      </c>
      <c r="H3274" s="128">
        <v>17.0</v>
      </c>
      <c r="I3274" s="128" t="s">
        <v>83</v>
      </c>
      <c r="J3274" s="99"/>
      <c r="K3274" s="99"/>
      <c r="L3274" s="141" t="str">
        <f>IF(J3274-K3274=0,,IFERROR(K3274-J3274-휴게시간-VLOOKUP(A3274,지정휴게시간,2,FALSE),K3274-J3274-휴게시간))</f>
        <v/>
      </c>
      <c r="M3274" s="142" t="str">
        <f>IFERROR(VLOOKUP(Text(A3274,"m월 d일"),양력휴일,2,FALSE),IFERROR(VLOOKUP(Text(B3274,"m월 d일"),음력휴일,2,FALSE),IFERROR(VLOOKUP(A3274,양력지정휴일,2,FALSE), IFERROR(VLOOKUP(B3274,음력지정휴일,2,FALSE), ""))))</f>
        <v/>
      </c>
      <c r="N3274" s="128"/>
      <c r="O3274" s="128" t="str">
        <f>IFERROR(VLOOKUP(N3274,연차지정일수,2,FALSE),"")</f>
        <v/>
      </c>
      <c r="P3274" s="143"/>
      <c r="Q3274" s="2"/>
    </row>
    <row r="3275">
      <c r="A3275" s="129">
        <v>47470.0</v>
      </c>
      <c r="B3275" s="129">
        <v>47436.0</v>
      </c>
      <c r="C3275" s="128">
        <v>2029.0</v>
      </c>
      <c r="D3275" s="128">
        <v>12.0</v>
      </c>
      <c r="E3275" s="128">
        <v>3.0</v>
      </c>
      <c r="F3275" s="128">
        <v>2029.0</v>
      </c>
      <c r="G3275" s="128">
        <v>12.0</v>
      </c>
      <c r="H3275" s="128">
        <v>18.0</v>
      </c>
      <c r="I3275" s="128" t="s">
        <v>160</v>
      </c>
      <c r="J3275" s="99"/>
      <c r="K3275" s="99"/>
      <c r="L3275" s="141" t="str">
        <f>IF(J3275-K3275=0,,IFERROR(K3275-J3275-휴게시간-VLOOKUP(A3275,지정휴게시간,2,FALSE),K3275-J3275-휴게시간))</f>
        <v/>
      </c>
      <c r="M3275" s="142" t="str">
        <f>IFERROR(VLOOKUP(Text(A3275,"m월 d일"),양력휴일,2,FALSE),IFERROR(VLOOKUP(Text(B3275,"m월 d일"),음력휴일,2,FALSE),IFERROR(VLOOKUP(A3275,양력지정휴일,2,FALSE), IFERROR(VLOOKUP(B3275,음력지정휴일,2,FALSE), ""))))</f>
        <v/>
      </c>
      <c r="N3275" s="128"/>
      <c r="O3275" s="128" t="str">
        <f>IFERROR(VLOOKUP(N3275,연차지정일수,2,FALSE),"")</f>
        <v/>
      </c>
      <c r="P3275" s="143"/>
      <c r="Q3275" s="2"/>
    </row>
    <row r="3276">
      <c r="A3276" s="129">
        <v>47471.0</v>
      </c>
      <c r="B3276" s="129">
        <v>47437.0</v>
      </c>
      <c r="C3276" s="128">
        <v>2029.0</v>
      </c>
      <c r="D3276" s="128">
        <v>12.0</v>
      </c>
      <c r="E3276" s="128">
        <v>3.0</v>
      </c>
      <c r="F3276" s="128">
        <v>2029.0</v>
      </c>
      <c r="G3276" s="128">
        <v>12.0</v>
      </c>
      <c r="H3276" s="128">
        <v>19.0</v>
      </c>
      <c r="I3276" s="128" t="s">
        <v>161</v>
      </c>
      <c r="J3276" s="99"/>
      <c r="K3276" s="99"/>
      <c r="L3276" s="141" t="str">
        <f>IF(J3276-K3276=0,,IFERROR(K3276-J3276-휴게시간-VLOOKUP(A3276,지정휴게시간,2,FALSE),K3276-J3276-휴게시간))</f>
        <v/>
      </c>
      <c r="M3276" s="142" t="str">
        <f>IFERROR(VLOOKUP(Text(A3276,"m월 d일"),양력휴일,2,FALSE),IFERROR(VLOOKUP(Text(B3276,"m월 d일"),음력휴일,2,FALSE),IFERROR(VLOOKUP(A3276,양력지정휴일,2,FALSE), IFERROR(VLOOKUP(B3276,음력지정휴일,2,FALSE), ""))))</f>
        <v/>
      </c>
      <c r="N3276" s="128"/>
      <c r="O3276" s="128" t="str">
        <f>IFERROR(VLOOKUP(N3276,연차지정일수,2,FALSE),"")</f>
        <v/>
      </c>
      <c r="P3276" s="143"/>
      <c r="Q3276" s="2"/>
    </row>
    <row r="3277">
      <c r="A3277" s="129">
        <v>47472.0</v>
      </c>
      <c r="B3277" s="129">
        <v>47438.0</v>
      </c>
      <c r="C3277" s="128">
        <v>2029.0</v>
      </c>
      <c r="D3277" s="128">
        <v>12.0</v>
      </c>
      <c r="E3277" s="128">
        <v>3.0</v>
      </c>
      <c r="F3277" s="128">
        <v>2029.0</v>
      </c>
      <c r="G3277" s="128">
        <v>12.0</v>
      </c>
      <c r="H3277" s="128">
        <v>20.0</v>
      </c>
      <c r="I3277" s="128" t="s">
        <v>162</v>
      </c>
      <c r="J3277" s="99"/>
      <c r="K3277" s="99"/>
      <c r="L3277" s="141" t="str">
        <f>IF(J3277-K3277=0,,IFERROR(K3277-J3277-휴게시간-VLOOKUP(A3277,지정휴게시간,2,FALSE),K3277-J3277-휴게시간))</f>
        <v/>
      </c>
      <c r="M3277" s="142" t="str">
        <f>IFERROR(VLOOKUP(Text(A3277,"m월 d일"),양력휴일,2,FALSE),IFERROR(VLOOKUP(Text(B3277,"m월 d일"),음력휴일,2,FALSE),IFERROR(VLOOKUP(A3277,양력지정휴일,2,FALSE), IFERROR(VLOOKUP(B3277,음력지정휴일,2,FALSE), ""))))</f>
        <v/>
      </c>
      <c r="N3277" s="128"/>
      <c r="O3277" s="128" t="str">
        <f>IFERROR(VLOOKUP(N3277,연차지정일수,2,FALSE),"")</f>
        <v/>
      </c>
      <c r="P3277" s="143"/>
      <c r="Q3277" s="2"/>
    </row>
    <row r="3278">
      <c r="A3278" s="129">
        <v>47473.0</v>
      </c>
      <c r="B3278" s="129">
        <v>47439.0</v>
      </c>
      <c r="C3278" s="128">
        <v>2029.0</v>
      </c>
      <c r="D3278" s="128">
        <v>12.0</v>
      </c>
      <c r="E3278" s="128">
        <v>3.0</v>
      </c>
      <c r="F3278" s="128">
        <v>2029.0</v>
      </c>
      <c r="G3278" s="128">
        <v>12.0</v>
      </c>
      <c r="H3278" s="128">
        <v>21.0</v>
      </c>
      <c r="I3278" s="128" t="s">
        <v>158</v>
      </c>
      <c r="J3278" s="99"/>
      <c r="K3278" s="99"/>
      <c r="L3278" s="141" t="str">
        <f>IF(J3278-K3278=0,,IFERROR(K3278-J3278-휴게시간-VLOOKUP(A3278,지정휴게시간,2,FALSE),K3278-J3278-휴게시간))</f>
        <v/>
      </c>
      <c r="M3278" s="142" t="str">
        <f>IFERROR(VLOOKUP(Text(A3278,"m월 d일"),양력휴일,2,FALSE),IFERROR(VLOOKUP(Text(B3278,"m월 d일"),음력휴일,2,FALSE),IFERROR(VLOOKUP(A3278,양력지정휴일,2,FALSE), IFERROR(VLOOKUP(B3278,음력지정휴일,2,FALSE), ""))))</f>
        <v/>
      </c>
      <c r="N3278" s="128"/>
      <c r="O3278" s="128" t="str">
        <f>IFERROR(VLOOKUP(N3278,연차지정일수,2,FALSE),"")</f>
        <v/>
      </c>
      <c r="P3278" s="143"/>
      <c r="Q3278" s="2"/>
    </row>
    <row r="3279">
      <c r="A3279" s="129">
        <v>47474.0</v>
      </c>
      <c r="B3279" s="129">
        <v>47440.0</v>
      </c>
      <c r="C3279" s="128">
        <v>2029.0</v>
      </c>
      <c r="D3279" s="128">
        <v>12.0</v>
      </c>
      <c r="E3279" s="128">
        <v>3.0</v>
      </c>
      <c r="F3279" s="128">
        <v>2029.0</v>
      </c>
      <c r="G3279" s="128">
        <v>12.0</v>
      </c>
      <c r="H3279" s="128">
        <v>22.0</v>
      </c>
      <c r="I3279" s="128" t="s">
        <v>159</v>
      </c>
      <c r="J3279" s="99"/>
      <c r="K3279" s="99"/>
      <c r="L3279" s="141" t="str">
        <f>IF(J3279-K3279=0,,IFERROR(K3279-J3279-휴게시간-VLOOKUP(A3279,지정휴게시간,2,FALSE),K3279-J3279-휴게시간))</f>
        <v/>
      </c>
      <c r="M3279" s="142" t="str">
        <f>IFERROR(VLOOKUP(Text(A3279,"m월 d일"),양력휴일,2,FALSE),IFERROR(VLOOKUP(Text(B3279,"m월 d일"),음력휴일,2,FALSE),IFERROR(VLOOKUP(A3279,양력지정휴일,2,FALSE), IFERROR(VLOOKUP(B3279,음력지정휴일,2,FALSE), ""))))</f>
        <v/>
      </c>
      <c r="N3279" s="128"/>
      <c r="O3279" s="128" t="str">
        <f>IFERROR(VLOOKUP(N3279,연차지정일수,2,FALSE),"")</f>
        <v/>
      </c>
      <c r="P3279" s="143"/>
      <c r="Q3279" s="2"/>
    </row>
    <row r="3280">
      <c r="A3280" s="129">
        <v>47475.0</v>
      </c>
      <c r="B3280" s="129">
        <v>47441.0</v>
      </c>
      <c r="C3280" s="128">
        <v>2029.0</v>
      </c>
      <c r="D3280" s="128">
        <v>12.0</v>
      </c>
      <c r="E3280" s="128">
        <v>3.0</v>
      </c>
      <c r="F3280" s="128">
        <v>2029.0</v>
      </c>
      <c r="G3280" s="128">
        <v>12.0</v>
      </c>
      <c r="H3280" s="128">
        <v>23.0</v>
      </c>
      <c r="I3280" s="128" t="s">
        <v>156</v>
      </c>
      <c r="J3280" s="99"/>
      <c r="K3280" s="99"/>
      <c r="L3280" s="141" t="str">
        <f>IF(J3280-K3280=0,,IFERROR(K3280-J3280-휴게시간-VLOOKUP(A3280,지정휴게시간,2,FALSE),K3280-J3280-휴게시간))</f>
        <v/>
      </c>
      <c r="M3280" s="142" t="str">
        <f>IFERROR(VLOOKUP(Text(A3280,"m월 d일"),양력휴일,2,FALSE),IFERROR(VLOOKUP(Text(B3280,"m월 d일"),음력휴일,2,FALSE),IFERROR(VLOOKUP(A3280,양력지정휴일,2,FALSE), IFERROR(VLOOKUP(B3280,음력지정휴일,2,FALSE), ""))))</f>
        <v/>
      </c>
      <c r="N3280" s="128"/>
      <c r="O3280" s="128" t="str">
        <f>IFERROR(VLOOKUP(N3280,연차지정일수,2,FALSE),"")</f>
        <v/>
      </c>
      <c r="P3280" s="143"/>
      <c r="Q3280" s="2"/>
    </row>
    <row r="3281">
      <c r="A3281" s="129">
        <v>47476.0</v>
      </c>
      <c r="B3281" s="129">
        <v>47442.0</v>
      </c>
      <c r="C3281" s="128">
        <v>2029.0</v>
      </c>
      <c r="D3281" s="128">
        <v>12.0</v>
      </c>
      <c r="E3281" s="128">
        <v>4.0</v>
      </c>
      <c r="F3281" s="128">
        <v>2029.0</v>
      </c>
      <c r="G3281" s="128">
        <v>12.0</v>
      </c>
      <c r="H3281" s="128">
        <v>24.0</v>
      </c>
      <c r="I3281" s="128" t="s">
        <v>83</v>
      </c>
      <c r="J3281" s="99"/>
      <c r="K3281" s="99"/>
      <c r="L3281" s="141" t="str">
        <f>IF(J3281-K3281=0,,IFERROR(K3281-J3281-휴게시간-VLOOKUP(A3281,지정휴게시간,2,FALSE),K3281-J3281-휴게시간))</f>
        <v/>
      </c>
      <c r="M3281" s="142" t="str">
        <f>IFERROR(VLOOKUP(Text(A3281,"m월 d일"),양력휴일,2,FALSE),IFERROR(VLOOKUP(Text(B3281,"m월 d일"),음력휴일,2,FALSE),IFERROR(VLOOKUP(A3281,양력지정휴일,2,FALSE), IFERROR(VLOOKUP(B3281,음력지정휴일,2,FALSE), ""))))</f>
        <v/>
      </c>
      <c r="N3281" s="128"/>
      <c r="O3281" s="128" t="str">
        <f>IFERROR(VLOOKUP(N3281,연차지정일수,2,FALSE),"")</f>
        <v/>
      </c>
      <c r="P3281" s="143"/>
      <c r="Q3281" s="2"/>
    </row>
    <row r="3282">
      <c r="A3282" s="129">
        <v>47477.0</v>
      </c>
      <c r="B3282" s="129">
        <v>47443.0</v>
      </c>
      <c r="C3282" s="128">
        <v>2029.0</v>
      </c>
      <c r="D3282" s="128">
        <v>12.0</v>
      </c>
      <c r="E3282" s="128">
        <v>4.0</v>
      </c>
      <c r="F3282" s="128">
        <v>2029.0</v>
      </c>
      <c r="G3282" s="128">
        <v>12.0</v>
      </c>
      <c r="H3282" s="128">
        <v>25.0</v>
      </c>
      <c r="I3282" s="128" t="s">
        <v>160</v>
      </c>
      <c r="J3282" s="99"/>
      <c r="K3282" s="99"/>
      <c r="L3282" s="141" t="str">
        <f>IF(J3282-K3282=0,,IFERROR(K3282-J3282-휴게시간-VLOOKUP(A3282,지정휴게시간,2,FALSE),K3282-J3282-휴게시간))</f>
        <v/>
      </c>
      <c r="M3282" s="142" t="str">
        <f>IFERROR(VLOOKUP(Text(A3282,"m월 d일"),양력휴일,2,FALSE),IFERROR(VLOOKUP(Text(B3282,"m월 d일"),음력휴일,2,FALSE),IFERROR(VLOOKUP(A3282,양력지정휴일,2,FALSE), IFERROR(VLOOKUP(B3282,음력지정휴일,2,FALSE), ""))))</f>
        <v>기독탄신일</v>
      </c>
      <c r="N3282" s="128"/>
      <c r="O3282" s="128" t="str">
        <f>IFERROR(VLOOKUP(N3282,연차지정일수,2,FALSE),"")</f>
        <v/>
      </c>
      <c r="P3282" s="143"/>
      <c r="Q3282" s="2"/>
    </row>
    <row r="3283">
      <c r="A3283" s="129">
        <v>47478.0</v>
      </c>
      <c r="B3283" s="129">
        <v>47444.0</v>
      </c>
      <c r="C3283" s="128">
        <v>2029.0</v>
      </c>
      <c r="D3283" s="128">
        <v>12.0</v>
      </c>
      <c r="E3283" s="128">
        <v>4.0</v>
      </c>
      <c r="F3283" s="128">
        <v>2029.0</v>
      </c>
      <c r="G3283" s="128">
        <v>12.0</v>
      </c>
      <c r="H3283" s="128">
        <v>26.0</v>
      </c>
      <c r="I3283" s="128" t="s">
        <v>161</v>
      </c>
      <c r="J3283" s="99"/>
      <c r="K3283" s="99"/>
      <c r="L3283" s="141" t="str">
        <f>IF(J3283-K3283=0,,IFERROR(K3283-J3283-휴게시간-VLOOKUP(A3283,지정휴게시간,2,FALSE),K3283-J3283-휴게시간))</f>
        <v/>
      </c>
      <c r="M3283" s="142" t="str">
        <f>IFERROR(VLOOKUP(Text(A3283,"m월 d일"),양력휴일,2,FALSE),IFERROR(VLOOKUP(Text(B3283,"m월 d일"),음력휴일,2,FALSE),IFERROR(VLOOKUP(A3283,양력지정휴일,2,FALSE), IFERROR(VLOOKUP(B3283,음력지정휴일,2,FALSE), ""))))</f>
        <v/>
      </c>
      <c r="N3283" s="128"/>
      <c r="O3283" s="128" t="str">
        <f>IFERROR(VLOOKUP(N3283,연차지정일수,2,FALSE),"")</f>
        <v/>
      </c>
      <c r="P3283" s="143"/>
      <c r="Q3283" s="2"/>
    </row>
    <row r="3284">
      <c r="A3284" s="129">
        <v>47479.0</v>
      </c>
      <c r="B3284" s="129">
        <v>47445.0</v>
      </c>
      <c r="C3284" s="128">
        <v>2029.0</v>
      </c>
      <c r="D3284" s="128">
        <v>12.0</v>
      </c>
      <c r="E3284" s="128">
        <v>4.0</v>
      </c>
      <c r="F3284" s="128">
        <v>2029.0</v>
      </c>
      <c r="G3284" s="128">
        <v>12.0</v>
      </c>
      <c r="H3284" s="128">
        <v>27.0</v>
      </c>
      <c r="I3284" s="128" t="s">
        <v>162</v>
      </c>
      <c r="J3284" s="99"/>
      <c r="K3284" s="99"/>
      <c r="L3284" s="141" t="str">
        <f>IF(J3284-K3284=0,,IFERROR(K3284-J3284-휴게시간-VLOOKUP(A3284,지정휴게시간,2,FALSE),K3284-J3284-휴게시간))</f>
        <v/>
      </c>
      <c r="M3284" s="142" t="str">
        <f>IFERROR(VLOOKUP(Text(A3284,"m월 d일"),양력휴일,2,FALSE),IFERROR(VLOOKUP(Text(B3284,"m월 d일"),음력휴일,2,FALSE),IFERROR(VLOOKUP(A3284,양력지정휴일,2,FALSE), IFERROR(VLOOKUP(B3284,음력지정휴일,2,FALSE), ""))))</f>
        <v/>
      </c>
      <c r="N3284" s="128"/>
      <c r="O3284" s="128" t="str">
        <f>IFERROR(VLOOKUP(N3284,연차지정일수,2,FALSE),"")</f>
        <v/>
      </c>
      <c r="P3284" s="143"/>
      <c r="Q3284" s="2"/>
    </row>
    <row r="3285">
      <c r="A3285" s="129">
        <v>47480.0</v>
      </c>
      <c r="B3285" s="129">
        <v>47446.0</v>
      </c>
      <c r="C3285" s="128">
        <v>2029.0</v>
      </c>
      <c r="D3285" s="128">
        <v>12.0</v>
      </c>
      <c r="E3285" s="128">
        <v>4.0</v>
      </c>
      <c r="F3285" s="128">
        <v>2029.0</v>
      </c>
      <c r="G3285" s="128">
        <v>12.0</v>
      </c>
      <c r="H3285" s="128">
        <v>28.0</v>
      </c>
      <c r="I3285" s="128" t="s">
        <v>158</v>
      </c>
      <c r="J3285" s="99"/>
      <c r="K3285" s="99"/>
      <c r="L3285" s="141" t="str">
        <f>IF(J3285-K3285=0,,IFERROR(K3285-J3285-휴게시간-VLOOKUP(A3285,지정휴게시간,2,FALSE),K3285-J3285-휴게시간))</f>
        <v/>
      </c>
      <c r="M3285" s="142" t="str">
        <f>IFERROR(VLOOKUP(Text(A3285,"m월 d일"),양력휴일,2,FALSE),IFERROR(VLOOKUP(Text(B3285,"m월 d일"),음력휴일,2,FALSE),IFERROR(VLOOKUP(A3285,양력지정휴일,2,FALSE), IFERROR(VLOOKUP(B3285,음력지정휴일,2,FALSE), ""))))</f>
        <v/>
      </c>
      <c r="N3285" s="128"/>
      <c r="O3285" s="128" t="str">
        <f>IFERROR(VLOOKUP(N3285,연차지정일수,2,FALSE),"")</f>
        <v/>
      </c>
      <c r="P3285" s="143"/>
      <c r="Q3285" s="2"/>
    </row>
    <row r="3286">
      <c r="A3286" s="129">
        <v>47481.0</v>
      </c>
      <c r="B3286" s="129">
        <v>47447.0</v>
      </c>
      <c r="C3286" s="128">
        <v>2029.0</v>
      </c>
      <c r="D3286" s="128">
        <v>12.0</v>
      </c>
      <c r="E3286" s="128">
        <v>4.0</v>
      </c>
      <c r="F3286" s="128">
        <v>2029.0</v>
      </c>
      <c r="G3286" s="128">
        <v>12.0</v>
      </c>
      <c r="H3286" s="128">
        <v>29.0</v>
      </c>
      <c r="I3286" s="128" t="s">
        <v>159</v>
      </c>
      <c r="J3286" s="99"/>
      <c r="K3286" s="99"/>
      <c r="L3286" s="141" t="str">
        <f>IF(J3286-K3286=0,,IFERROR(K3286-J3286-휴게시간-VLOOKUP(A3286,지정휴게시간,2,FALSE),K3286-J3286-휴게시간))</f>
        <v/>
      </c>
      <c r="M3286" s="142" t="str">
        <f>IFERROR(VLOOKUP(Text(A3286,"m월 d일"),양력휴일,2,FALSE),IFERROR(VLOOKUP(Text(B3286,"m월 d일"),음력휴일,2,FALSE),IFERROR(VLOOKUP(A3286,양력지정휴일,2,FALSE), IFERROR(VLOOKUP(B3286,음력지정휴일,2,FALSE), ""))))</f>
        <v/>
      </c>
      <c r="N3286" s="128"/>
      <c r="O3286" s="128" t="str">
        <f>IFERROR(VLOOKUP(N3286,연차지정일수,2,FALSE),"")</f>
        <v/>
      </c>
      <c r="P3286" s="143"/>
      <c r="Q3286" s="2"/>
    </row>
    <row r="3287">
      <c r="A3287" s="129">
        <v>47482.0</v>
      </c>
      <c r="B3287" s="129">
        <v>47448.0</v>
      </c>
      <c r="C3287" s="128">
        <v>2029.0</v>
      </c>
      <c r="D3287" s="128">
        <v>12.0</v>
      </c>
      <c r="E3287" s="128">
        <v>4.0</v>
      </c>
      <c r="F3287" s="128">
        <v>2029.0</v>
      </c>
      <c r="G3287" s="128">
        <v>12.0</v>
      </c>
      <c r="H3287" s="128">
        <v>30.0</v>
      </c>
      <c r="I3287" s="128" t="s">
        <v>156</v>
      </c>
      <c r="J3287" s="99"/>
      <c r="K3287" s="99"/>
      <c r="L3287" s="141" t="str">
        <f>IF(J3287-K3287=0,,IFERROR(K3287-J3287-휴게시간-VLOOKUP(A3287,지정휴게시간,2,FALSE),K3287-J3287-휴게시간))</f>
        <v/>
      </c>
      <c r="M3287" s="142" t="str">
        <f>IFERROR(VLOOKUP(Text(A3287,"m월 d일"),양력휴일,2,FALSE),IFERROR(VLOOKUP(Text(B3287,"m월 d일"),음력휴일,2,FALSE),IFERROR(VLOOKUP(A3287,양력지정휴일,2,FALSE), IFERROR(VLOOKUP(B3287,음력지정휴일,2,FALSE), ""))))</f>
        <v/>
      </c>
      <c r="N3287" s="128"/>
      <c r="O3287" s="128" t="str">
        <f>IFERROR(VLOOKUP(N3287,연차지정일수,2,FALSE),"")</f>
        <v/>
      </c>
      <c r="P3287" s="143"/>
      <c r="Q3287" s="2"/>
    </row>
    <row r="3288">
      <c r="A3288" s="129">
        <v>47483.0</v>
      </c>
      <c r="B3288" s="129">
        <v>47449.0</v>
      </c>
      <c r="C3288" s="128">
        <v>2029.0</v>
      </c>
      <c r="D3288" s="128">
        <v>12.0</v>
      </c>
      <c r="E3288" s="128">
        <v>5.0</v>
      </c>
      <c r="F3288" s="128">
        <v>2029.0</v>
      </c>
      <c r="G3288" s="128">
        <v>12.0</v>
      </c>
      <c r="H3288" s="128">
        <v>31.0</v>
      </c>
      <c r="I3288" s="128" t="s">
        <v>83</v>
      </c>
      <c r="J3288" s="99"/>
      <c r="K3288" s="99"/>
      <c r="L3288" s="141" t="str">
        <f>IF(J3288-K3288=0,,IFERROR(K3288-J3288-휴게시간-VLOOKUP(A3288,지정휴게시간,2,FALSE),K3288-J3288-휴게시간))</f>
        <v/>
      </c>
      <c r="M3288" s="142" t="str">
        <f>IFERROR(VLOOKUP(Text(A3288,"m월 d일"),양력휴일,2,FALSE),IFERROR(VLOOKUP(Text(B3288,"m월 d일"),음력휴일,2,FALSE),IFERROR(VLOOKUP(A3288,양력지정휴일,2,FALSE), IFERROR(VLOOKUP(B3288,음력지정휴일,2,FALSE), ""))))</f>
        <v/>
      </c>
      <c r="N3288" s="128"/>
      <c r="O3288" s="128" t="str">
        <f>IFERROR(VLOOKUP(N3288,연차지정일수,2,FALSE),"")</f>
        <v/>
      </c>
      <c r="P3288" s="143"/>
      <c r="Q3288" s="2"/>
    </row>
    <row r="3289">
      <c r="A3289" s="129">
        <v>47484.0</v>
      </c>
      <c r="B3289" s="129">
        <v>47450.0</v>
      </c>
      <c r="C3289" s="128">
        <v>2029.0</v>
      </c>
      <c r="D3289" s="128">
        <v>12.0</v>
      </c>
      <c r="E3289" s="128">
        <v>5.0</v>
      </c>
      <c r="F3289" s="128">
        <v>2030.0</v>
      </c>
      <c r="G3289" s="128">
        <v>1.0</v>
      </c>
      <c r="H3289" s="128">
        <v>1.0</v>
      </c>
      <c r="I3289" s="128" t="s">
        <v>160</v>
      </c>
      <c r="J3289" s="99"/>
      <c r="K3289" s="99"/>
      <c r="L3289" s="141" t="str">
        <f>IF(J3289-K3289=0,,IFERROR(K3289-J3289-휴게시간-VLOOKUP(A3289,지정휴게시간,2,FALSE),K3289-J3289-휴게시간))</f>
        <v/>
      </c>
      <c r="M3289" s="142" t="str">
        <f>IFERROR(VLOOKUP(Text(A3289,"m월 d일"),양력휴일,2,FALSE),IFERROR(VLOOKUP(Text(B3289,"m월 d일"),음력휴일,2,FALSE),IFERROR(VLOOKUP(A3289,양력지정휴일,2,FALSE), IFERROR(VLOOKUP(B3289,음력지정휴일,2,FALSE), ""))))</f>
        <v>신정</v>
      </c>
      <c r="N3289" s="128"/>
      <c r="O3289" s="128" t="str">
        <f>IFERROR(VLOOKUP(N3289,연차지정일수,2,FALSE),"")</f>
        <v/>
      </c>
      <c r="P3289" s="143"/>
      <c r="Q3289" s="2"/>
    </row>
    <row r="3290">
      <c r="A3290" s="129">
        <v>47485.0</v>
      </c>
      <c r="B3290" s="129">
        <v>47451.0</v>
      </c>
      <c r="C3290" s="128">
        <v>2029.0</v>
      </c>
      <c r="D3290" s="128">
        <v>12.0</v>
      </c>
      <c r="E3290" s="128">
        <v>5.0</v>
      </c>
      <c r="F3290" s="128">
        <v>2030.0</v>
      </c>
      <c r="G3290" s="128">
        <v>1.0</v>
      </c>
      <c r="H3290" s="128">
        <v>2.0</v>
      </c>
      <c r="I3290" s="128" t="s">
        <v>161</v>
      </c>
      <c r="J3290" s="99"/>
      <c r="K3290" s="99"/>
      <c r="L3290" s="141" t="str">
        <f>IF(J3290-K3290=0,,IFERROR(K3290-J3290-휴게시간-VLOOKUP(A3290,지정휴게시간,2,FALSE),K3290-J3290-휴게시간))</f>
        <v/>
      </c>
      <c r="M3290" s="142" t="str">
        <f>IFERROR(VLOOKUP(Text(A3290,"m월 d일"),양력휴일,2,FALSE),IFERROR(VLOOKUP(Text(B3290,"m월 d일"),음력휴일,2,FALSE),IFERROR(VLOOKUP(A3290,양력지정휴일,2,FALSE), IFERROR(VLOOKUP(B3290,음력지정휴일,2,FALSE), ""))))</f>
        <v/>
      </c>
      <c r="N3290" s="128"/>
      <c r="O3290" s="128" t="str">
        <f>IFERROR(VLOOKUP(N3290,연차지정일수,2,FALSE),"")</f>
        <v/>
      </c>
      <c r="P3290" s="143"/>
      <c r="Q3290" s="2"/>
    </row>
    <row r="3291">
      <c r="A3291" s="129">
        <v>47486.0</v>
      </c>
      <c r="B3291" s="129">
        <v>47452.0</v>
      </c>
      <c r="C3291" s="128">
        <v>2029.0</v>
      </c>
      <c r="D3291" s="128">
        <v>12.0</v>
      </c>
      <c r="E3291" s="128">
        <v>5.0</v>
      </c>
      <c r="F3291" s="128">
        <v>2030.0</v>
      </c>
      <c r="G3291" s="128">
        <v>1.0</v>
      </c>
      <c r="H3291" s="128">
        <v>3.0</v>
      </c>
      <c r="I3291" s="128" t="s">
        <v>162</v>
      </c>
      <c r="J3291" s="99"/>
      <c r="K3291" s="99"/>
      <c r="L3291" s="141" t="str">
        <f>IF(J3291-K3291=0,,IFERROR(K3291-J3291-휴게시간-VLOOKUP(A3291,지정휴게시간,2,FALSE),K3291-J3291-휴게시간))</f>
        <v/>
      </c>
      <c r="M3291" s="142" t="str">
        <f>IFERROR(VLOOKUP(Text(A3291,"m월 d일"),양력휴일,2,FALSE),IFERROR(VLOOKUP(Text(B3291,"m월 d일"),음력휴일,2,FALSE),IFERROR(VLOOKUP(A3291,양력지정휴일,2,FALSE), IFERROR(VLOOKUP(B3291,음력지정휴일,2,FALSE), ""))))</f>
        <v/>
      </c>
      <c r="N3291" s="128"/>
      <c r="O3291" s="128" t="str">
        <f>IFERROR(VLOOKUP(N3291,연차지정일수,2,FALSE),"")</f>
        <v/>
      </c>
      <c r="P3291" s="143"/>
      <c r="Q3291" s="2"/>
    </row>
    <row r="3292">
      <c r="A3292" s="129">
        <v>47487.0</v>
      </c>
      <c r="B3292" s="129">
        <v>47453.0</v>
      </c>
      <c r="C3292" s="128">
        <v>2029.0</v>
      </c>
      <c r="D3292" s="128">
        <v>12.0</v>
      </c>
      <c r="E3292" s="128">
        <v>5.0</v>
      </c>
      <c r="F3292" s="128">
        <v>2030.0</v>
      </c>
      <c r="G3292" s="128">
        <v>1.0</v>
      </c>
      <c r="H3292" s="128">
        <v>4.0</v>
      </c>
      <c r="I3292" s="128" t="s">
        <v>158</v>
      </c>
      <c r="J3292" s="99"/>
      <c r="K3292" s="99"/>
      <c r="L3292" s="141" t="str">
        <f>IF(J3292-K3292=0,,IFERROR(K3292-J3292-휴게시간-VLOOKUP(A3292,지정휴게시간,2,FALSE),K3292-J3292-휴게시간))</f>
        <v/>
      </c>
      <c r="M3292" s="142" t="str">
        <f>IFERROR(VLOOKUP(Text(A3292,"m월 d일"),양력휴일,2,FALSE),IFERROR(VLOOKUP(Text(B3292,"m월 d일"),음력휴일,2,FALSE),IFERROR(VLOOKUP(A3292,양력지정휴일,2,FALSE), IFERROR(VLOOKUP(B3292,음력지정휴일,2,FALSE), ""))))</f>
        <v/>
      </c>
      <c r="N3292" s="128"/>
      <c r="O3292" s="128" t="str">
        <f>IFERROR(VLOOKUP(N3292,연차지정일수,2,FALSE),"")</f>
        <v/>
      </c>
      <c r="P3292" s="143"/>
      <c r="Q3292" s="2"/>
    </row>
    <row r="3293">
      <c r="A3293" s="129">
        <v>47488.0</v>
      </c>
      <c r="B3293" s="129">
        <v>47454.0</v>
      </c>
      <c r="C3293" s="128">
        <v>2029.0</v>
      </c>
      <c r="D3293" s="128">
        <v>12.0</v>
      </c>
      <c r="E3293" s="128">
        <v>5.0</v>
      </c>
      <c r="F3293" s="128">
        <v>2030.0</v>
      </c>
      <c r="G3293" s="128">
        <v>1.0</v>
      </c>
      <c r="H3293" s="128">
        <v>5.0</v>
      </c>
      <c r="I3293" s="128" t="s">
        <v>159</v>
      </c>
      <c r="J3293" s="99"/>
      <c r="K3293" s="99"/>
      <c r="L3293" s="141" t="str">
        <f>IF(J3293-K3293=0,,IFERROR(K3293-J3293-휴게시간-VLOOKUP(A3293,지정휴게시간,2,FALSE),K3293-J3293-휴게시간))</f>
        <v/>
      </c>
      <c r="M3293" s="142" t="str">
        <f>IFERROR(VLOOKUP(Text(A3293,"m월 d일"),양력휴일,2,FALSE),IFERROR(VLOOKUP(Text(B3293,"m월 d일"),음력휴일,2,FALSE),IFERROR(VLOOKUP(A3293,양력지정휴일,2,FALSE), IFERROR(VLOOKUP(B3293,음력지정휴일,2,FALSE), ""))))</f>
        <v/>
      </c>
      <c r="N3293" s="128"/>
      <c r="O3293" s="128" t="str">
        <f>IFERROR(VLOOKUP(N3293,연차지정일수,2,FALSE),"")</f>
        <v/>
      </c>
      <c r="P3293" s="143"/>
      <c r="Q3293" s="2"/>
    </row>
    <row r="3294">
      <c r="A3294" s="129">
        <v>47489.0</v>
      </c>
      <c r="B3294" s="129">
        <v>47455.0</v>
      </c>
      <c r="C3294" s="128">
        <v>2029.0</v>
      </c>
      <c r="D3294" s="128">
        <v>12.0</v>
      </c>
      <c r="E3294" s="128">
        <v>5.0</v>
      </c>
      <c r="F3294" s="128">
        <v>2030.0</v>
      </c>
      <c r="G3294" s="128">
        <v>1.0</v>
      </c>
      <c r="H3294" s="128">
        <v>6.0</v>
      </c>
      <c r="I3294" s="128" t="s">
        <v>156</v>
      </c>
      <c r="J3294" s="99"/>
      <c r="K3294" s="99"/>
      <c r="L3294" s="141" t="str">
        <f>IF(J3294-K3294=0,,IFERROR(K3294-J3294-휴게시간-VLOOKUP(A3294,지정휴게시간,2,FALSE),K3294-J3294-휴게시간))</f>
        <v/>
      </c>
      <c r="M3294" s="142" t="str">
        <f>IFERROR(VLOOKUP(Text(A3294,"m월 d일"),양력휴일,2,FALSE),IFERROR(VLOOKUP(Text(B3294,"m월 d일"),음력휴일,2,FALSE),IFERROR(VLOOKUP(A3294,양력지정휴일,2,FALSE), IFERROR(VLOOKUP(B3294,음력지정휴일,2,FALSE), ""))))</f>
        <v/>
      </c>
      <c r="N3294" s="128"/>
      <c r="O3294" s="128" t="str">
        <f>IFERROR(VLOOKUP(N3294,연차지정일수,2,FALSE),"")</f>
        <v/>
      </c>
      <c r="P3294" s="143"/>
      <c r="Q3294" s="2"/>
    </row>
    <row r="3295">
      <c r="A3295" s="129">
        <v>47490.0</v>
      </c>
      <c r="B3295" s="129">
        <v>47456.0</v>
      </c>
      <c r="C3295" s="128">
        <v>2030.0</v>
      </c>
      <c r="D3295" s="128">
        <v>1.0</v>
      </c>
      <c r="E3295" s="128">
        <v>1.0</v>
      </c>
      <c r="F3295" s="128">
        <v>2030.0</v>
      </c>
      <c r="G3295" s="128">
        <v>1.0</v>
      </c>
      <c r="H3295" s="128">
        <v>7.0</v>
      </c>
      <c r="I3295" s="128" t="s">
        <v>83</v>
      </c>
      <c r="J3295" s="99"/>
      <c r="K3295" s="99"/>
      <c r="L3295" s="141" t="str">
        <f>IF(J3295-K3295=0,,IFERROR(K3295-J3295-휴게시간-VLOOKUP(A3295,지정휴게시간,2,FALSE),K3295-J3295-휴게시간))</f>
        <v/>
      </c>
      <c r="M3295" s="142" t="str">
        <f>IFERROR(VLOOKUP(Text(A3295,"m월 d일"),양력휴일,2,FALSE),IFERROR(VLOOKUP(Text(B3295,"m월 d일"),음력휴일,2,FALSE),IFERROR(VLOOKUP(A3295,양력지정휴일,2,FALSE), IFERROR(VLOOKUP(B3295,음력지정휴일,2,FALSE), ""))))</f>
        <v/>
      </c>
      <c r="N3295" s="128"/>
      <c r="O3295" s="128" t="str">
        <f>IFERROR(VLOOKUP(N3295,연차지정일수,2,FALSE),"")</f>
        <v/>
      </c>
      <c r="P3295" s="143"/>
      <c r="Q3295" s="2"/>
    </row>
    <row r="3296">
      <c r="A3296" s="129">
        <v>47491.0</v>
      </c>
      <c r="B3296" s="129">
        <v>47457.0</v>
      </c>
      <c r="C3296" s="128">
        <v>2030.0</v>
      </c>
      <c r="D3296" s="128">
        <v>1.0</v>
      </c>
      <c r="E3296" s="128">
        <v>1.0</v>
      </c>
      <c r="F3296" s="128">
        <v>2030.0</v>
      </c>
      <c r="G3296" s="128">
        <v>1.0</v>
      </c>
      <c r="H3296" s="128">
        <v>8.0</v>
      </c>
      <c r="I3296" s="128" t="s">
        <v>160</v>
      </c>
      <c r="J3296" s="99"/>
      <c r="K3296" s="99"/>
      <c r="L3296" s="141" t="str">
        <f>IF(J3296-K3296=0,,IFERROR(K3296-J3296-휴게시간-VLOOKUP(A3296,지정휴게시간,2,FALSE),K3296-J3296-휴게시간))</f>
        <v/>
      </c>
      <c r="M3296" s="142" t="str">
        <f>IFERROR(VLOOKUP(Text(A3296,"m월 d일"),양력휴일,2,FALSE),IFERROR(VLOOKUP(Text(B3296,"m월 d일"),음력휴일,2,FALSE),IFERROR(VLOOKUP(A3296,양력지정휴일,2,FALSE), IFERROR(VLOOKUP(B3296,음력지정휴일,2,FALSE), ""))))</f>
        <v/>
      </c>
      <c r="N3296" s="128"/>
      <c r="O3296" s="128" t="str">
        <f>IFERROR(VLOOKUP(N3296,연차지정일수,2,FALSE),"")</f>
        <v/>
      </c>
      <c r="P3296" s="143"/>
      <c r="Q3296" s="2"/>
    </row>
    <row r="3297">
      <c r="A3297" s="129">
        <v>47492.0</v>
      </c>
      <c r="B3297" s="129">
        <v>47458.0</v>
      </c>
      <c r="C3297" s="128">
        <v>2030.0</v>
      </c>
      <c r="D3297" s="128">
        <v>1.0</v>
      </c>
      <c r="E3297" s="128">
        <v>1.0</v>
      </c>
      <c r="F3297" s="128">
        <v>2030.0</v>
      </c>
      <c r="G3297" s="128">
        <v>1.0</v>
      </c>
      <c r="H3297" s="128">
        <v>9.0</v>
      </c>
      <c r="I3297" s="128" t="s">
        <v>161</v>
      </c>
      <c r="J3297" s="99"/>
      <c r="K3297" s="99"/>
      <c r="L3297" s="141" t="str">
        <f>IF(J3297-K3297=0,,IFERROR(K3297-J3297-휴게시간-VLOOKUP(A3297,지정휴게시간,2,FALSE),K3297-J3297-휴게시간))</f>
        <v/>
      </c>
      <c r="M3297" s="142" t="str">
        <f>IFERROR(VLOOKUP(Text(A3297,"m월 d일"),양력휴일,2,FALSE),IFERROR(VLOOKUP(Text(B3297,"m월 d일"),음력휴일,2,FALSE),IFERROR(VLOOKUP(A3297,양력지정휴일,2,FALSE), IFERROR(VLOOKUP(B3297,음력지정휴일,2,FALSE), ""))))</f>
        <v/>
      </c>
      <c r="N3297" s="128"/>
      <c r="O3297" s="128" t="str">
        <f>IFERROR(VLOOKUP(N3297,연차지정일수,2,FALSE),"")</f>
        <v/>
      </c>
      <c r="P3297" s="143"/>
      <c r="Q3297" s="2"/>
    </row>
    <row r="3298">
      <c r="A3298" s="129">
        <v>47493.0</v>
      </c>
      <c r="B3298" s="129">
        <v>47459.0</v>
      </c>
      <c r="C3298" s="128">
        <v>2030.0</v>
      </c>
      <c r="D3298" s="128">
        <v>1.0</v>
      </c>
      <c r="E3298" s="128">
        <v>1.0</v>
      </c>
      <c r="F3298" s="128">
        <v>2030.0</v>
      </c>
      <c r="G3298" s="128">
        <v>1.0</v>
      </c>
      <c r="H3298" s="128">
        <v>10.0</v>
      </c>
      <c r="I3298" s="128" t="s">
        <v>162</v>
      </c>
      <c r="J3298" s="99"/>
      <c r="K3298" s="99"/>
      <c r="L3298" s="141" t="str">
        <f>IF(J3298-K3298=0,,IFERROR(K3298-J3298-휴게시간-VLOOKUP(A3298,지정휴게시간,2,FALSE),K3298-J3298-휴게시간))</f>
        <v/>
      </c>
      <c r="M3298" s="142" t="str">
        <f>IFERROR(VLOOKUP(Text(A3298,"m월 d일"),양력휴일,2,FALSE),IFERROR(VLOOKUP(Text(B3298,"m월 d일"),음력휴일,2,FALSE),IFERROR(VLOOKUP(A3298,양력지정휴일,2,FALSE), IFERROR(VLOOKUP(B3298,음력지정휴일,2,FALSE), ""))))</f>
        <v/>
      </c>
      <c r="N3298" s="128"/>
      <c r="O3298" s="128" t="str">
        <f>IFERROR(VLOOKUP(N3298,연차지정일수,2,FALSE),"")</f>
        <v/>
      </c>
      <c r="P3298" s="143"/>
      <c r="Q3298" s="2"/>
    </row>
    <row r="3299">
      <c r="A3299" s="129">
        <v>47494.0</v>
      </c>
      <c r="B3299" s="129">
        <v>47460.0</v>
      </c>
      <c r="C3299" s="128">
        <v>2030.0</v>
      </c>
      <c r="D3299" s="128">
        <v>1.0</v>
      </c>
      <c r="E3299" s="128">
        <v>1.0</v>
      </c>
      <c r="F3299" s="128">
        <v>2030.0</v>
      </c>
      <c r="G3299" s="128">
        <v>1.0</v>
      </c>
      <c r="H3299" s="128">
        <v>11.0</v>
      </c>
      <c r="I3299" s="128" t="s">
        <v>158</v>
      </c>
      <c r="J3299" s="99"/>
      <c r="K3299" s="99"/>
      <c r="L3299" s="141" t="str">
        <f>IF(J3299-K3299=0,,IFERROR(K3299-J3299-휴게시간-VLOOKUP(A3299,지정휴게시간,2,FALSE),K3299-J3299-휴게시간))</f>
        <v/>
      </c>
      <c r="M3299" s="142" t="str">
        <f>IFERROR(VLOOKUP(Text(A3299,"m월 d일"),양력휴일,2,FALSE),IFERROR(VLOOKUP(Text(B3299,"m월 d일"),음력휴일,2,FALSE),IFERROR(VLOOKUP(A3299,양력지정휴일,2,FALSE), IFERROR(VLOOKUP(B3299,음력지정휴일,2,FALSE), ""))))</f>
        <v/>
      </c>
      <c r="N3299" s="128"/>
      <c r="O3299" s="128" t="str">
        <f>IFERROR(VLOOKUP(N3299,연차지정일수,2,FALSE),"")</f>
        <v/>
      </c>
      <c r="P3299" s="143"/>
      <c r="Q3299" s="2"/>
    </row>
    <row r="3300">
      <c r="A3300" s="129">
        <v>47495.0</v>
      </c>
      <c r="B3300" s="129">
        <v>47461.0</v>
      </c>
      <c r="C3300" s="128">
        <v>2030.0</v>
      </c>
      <c r="D3300" s="128">
        <v>1.0</v>
      </c>
      <c r="E3300" s="128">
        <v>1.0</v>
      </c>
      <c r="F3300" s="128">
        <v>2030.0</v>
      </c>
      <c r="G3300" s="128">
        <v>1.0</v>
      </c>
      <c r="H3300" s="128">
        <v>12.0</v>
      </c>
      <c r="I3300" s="128" t="s">
        <v>159</v>
      </c>
      <c r="J3300" s="99"/>
      <c r="K3300" s="99"/>
      <c r="L3300" s="141" t="str">
        <f>IF(J3300-K3300=0,,IFERROR(K3300-J3300-휴게시간-VLOOKUP(A3300,지정휴게시간,2,FALSE),K3300-J3300-휴게시간))</f>
        <v/>
      </c>
      <c r="M3300" s="142" t="str">
        <f>IFERROR(VLOOKUP(Text(A3300,"m월 d일"),양력휴일,2,FALSE),IFERROR(VLOOKUP(Text(B3300,"m월 d일"),음력휴일,2,FALSE),IFERROR(VLOOKUP(A3300,양력지정휴일,2,FALSE), IFERROR(VLOOKUP(B3300,음력지정휴일,2,FALSE), ""))))</f>
        <v/>
      </c>
      <c r="N3300" s="128"/>
      <c r="O3300" s="128" t="str">
        <f>IFERROR(VLOOKUP(N3300,연차지정일수,2,FALSE),"")</f>
        <v/>
      </c>
      <c r="P3300" s="143"/>
      <c r="Q3300" s="2"/>
    </row>
    <row r="3301">
      <c r="A3301" s="129">
        <v>47496.0</v>
      </c>
      <c r="B3301" s="129">
        <v>47462.0</v>
      </c>
      <c r="C3301" s="128">
        <v>2030.0</v>
      </c>
      <c r="D3301" s="128">
        <v>1.0</v>
      </c>
      <c r="E3301" s="128">
        <v>1.0</v>
      </c>
      <c r="F3301" s="128">
        <v>2030.0</v>
      </c>
      <c r="G3301" s="128">
        <v>1.0</v>
      </c>
      <c r="H3301" s="128">
        <v>13.0</v>
      </c>
      <c r="I3301" s="128" t="s">
        <v>156</v>
      </c>
      <c r="J3301" s="99"/>
      <c r="K3301" s="99"/>
      <c r="L3301" s="141" t="str">
        <f>IF(J3301-K3301=0,,IFERROR(K3301-J3301-휴게시간-VLOOKUP(A3301,지정휴게시간,2,FALSE),K3301-J3301-휴게시간))</f>
        <v/>
      </c>
      <c r="M3301" s="142" t="str">
        <f>IFERROR(VLOOKUP(Text(A3301,"m월 d일"),양력휴일,2,FALSE),IFERROR(VLOOKUP(Text(B3301,"m월 d일"),음력휴일,2,FALSE),IFERROR(VLOOKUP(A3301,양력지정휴일,2,FALSE), IFERROR(VLOOKUP(B3301,음력지정휴일,2,FALSE), ""))))</f>
        <v/>
      </c>
      <c r="N3301" s="128"/>
      <c r="O3301" s="128" t="str">
        <f>IFERROR(VLOOKUP(N3301,연차지정일수,2,FALSE),"")</f>
        <v/>
      </c>
      <c r="P3301" s="143"/>
      <c r="Q3301" s="2"/>
    </row>
    <row r="3302">
      <c r="A3302" s="129">
        <v>47497.0</v>
      </c>
      <c r="B3302" s="129">
        <v>47463.0</v>
      </c>
      <c r="C3302" s="128">
        <v>2030.0</v>
      </c>
      <c r="D3302" s="128">
        <v>1.0</v>
      </c>
      <c r="E3302" s="128">
        <v>2.0</v>
      </c>
      <c r="F3302" s="128">
        <v>2030.0</v>
      </c>
      <c r="G3302" s="128">
        <v>1.0</v>
      </c>
      <c r="H3302" s="128">
        <v>14.0</v>
      </c>
      <c r="I3302" s="128" t="s">
        <v>83</v>
      </c>
      <c r="J3302" s="99"/>
      <c r="K3302" s="99"/>
      <c r="L3302" s="141" t="str">
        <f>IF(J3302-K3302=0,,IFERROR(K3302-J3302-휴게시간-VLOOKUP(A3302,지정휴게시간,2,FALSE),K3302-J3302-휴게시간))</f>
        <v/>
      </c>
      <c r="M3302" s="142" t="str">
        <f>IFERROR(VLOOKUP(Text(A3302,"m월 d일"),양력휴일,2,FALSE),IFERROR(VLOOKUP(Text(B3302,"m월 d일"),음력휴일,2,FALSE),IFERROR(VLOOKUP(A3302,양력지정휴일,2,FALSE), IFERROR(VLOOKUP(B3302,음력지정휴일,2,FALSE), ""))))</f>
        <v/>
      </c>
      <c r="N3302" s="128"/>
      <c r="O3302" s="128" t="str">
        <f>IFERROR(VLOOKUP(N3302,연차지정일수,2,FALSE),"")</f>
        <v/>
      </c>
      <c r="P3302" s="143"/>
      <c r="Q3302" s="2"/>
    </row>
    <row r="3303">
      <c r="A3303" s="129">
        <v>47498.0</v>
      </c>
      <c r="B3303" s="129">
        <v>47464.0</v>
      </c>
      <c r="C3303" s="128">
        <v>2030.0</v>
      </c>
      <c r="D3303" s="128">
        <v>1.0</v>
      </c>
      <c r="E3303" s="128">
        <v>2.0</v>
      </c>
      <c r="F3303" s="128">
        <v>2030.0</v>
      </c>
      <c r="G3303" s="128">
        <v>1.0</v>
      </c>
      <c r="H3303" s="128">
        <v>15.0</v>
      </c>
      <c r="I3303" s="128" t="s">
        <v>160</v>
      </c>
      <c r="J3303" s="99"/>
      <c r="K3303" s="99"/>
      <c r="L3303" s="141" t="str">
        <f>IF(J3303-K3303=0,,IFERROR(K3303-J3303-휴게시간-VLOOKUP(A3303,지정휴게시간,2,FALSE),K3303-J3303-휴게시간))</f>
        <v/>
      </c>
      <c r="M3303" s="142" t="str">
        <f>IFERROR(VLOOKUP(Text(A3303,"m월 d일"),양력휴일,2,FALSE),IFERROR(VLOOKUP(Text(B3303,"m월 d일"),음력휴일,2,FALSE),IFERROR(VLOOKUP(A3303,양력지정휴일,2,FALSE), IFERROR(VLOOKUP(B3303,음력지정휴일,2,FALSE), ""))))</f>
        <v/>
      </c>
      <c r="N3303" s="128"/>
      <c r="O3303" s="128" t="str">
        <f>IFERROR(VLOOKUP(N3303,연차지정일수,2,FALSE),"")</f>
        <v/>
      </c>
      <c r="P3303" s="143"/>
      <c r="Q3303" s="2"/>
    </row>
    <row r="3304">
      <c r="A3304" s="129">
        <v>47499.0</v>
      </c>
      <c r="B3304" s="129">
        <v>47465.0</v>
      </c>
      <c r="C3304" s="128">
        <v>2030.0</v>
      </c>
      <c r="D3304" s="128">
        <v>1.0</v>
      </c>
      <c r="E3304" s="128">
        <v>2.0</v>
      </c>
      <c r="F3304" s="128">
        <v>2030.0</v>
      </c>
      <c r="G3304" s="128">
        <v>1.0</v>
      </c>
      <c r="H3304" s="128">
        <v>16.0</v>
      </c>
      <c r="I3304" s="128" t="s">
        <v>161</v>
      </c>
      <c r="J3304" s="99"/>
      <c r="K3304" s="99"/>
      <c r="L3304" s="141" t="str">
        <f>IF(J3304-K3304=0,,IFERROR(K3304-J3304-휴게시간-VLOOKUP(A3304,지정휴게시간,2,FALSE),K3304-J3304-휴게시간))</f>
        <v/>
      </c>
      <c r="M3304" s="142" t="str">
        <f>IFERROR(VLOOKUP(Text(A3304,"m월 d일"),양력휴일,2,FALSE),IFERROR(VLOOKUP(Text(B3304,"m월 d일"),음력휴일,2,FALSE),IFERROR(VLOOKUP(A3304,양력지정휴일,2,FALSE), IFERROR(VLOOKUP(B3304,음력지정휴일,2,FALSE), ""))))</f>
        <v/>
      </c>
      <c r="N3304" s="128"/>
      <c r="O3304" s="128" t="str">
        <f>IFERROR(VLOOKUP(N3304,연차지정일수,2,FALSE),"")</f>
        <v/>
      </c>
      <c r="P3304" s="143"/>
      <c r="Q3304" s="2"/>
    </row>
    <row r="3305">
      <c r="A3305" s="129">
        <v>47500.0</v>
      </c>
      <c r="B3305" s="129">
        <v>47466.0</v>
      </c>
      <c r="C3305" s="128">
        <v>2030.0</v>
      </c>
      <c r="D3305" s="128">
        <v>1.0</v>
      </c>
      <c r="E3305" s="128">
        <v>2.0</v>
      </c>
      <c r="F3305" s="128">
        <v>2030.0</v>
      </c>
      <c r="G3305" s="128">
        <v>1.0</v>
      </c>
      <c r="H3305" s="128">
        <v>17.0</v>
      </c>
      <c r="I3305" s="128" t="s">
        <v>162</v>
      </c>
      <c r="J3305" s="99"/>
      <c r="K3305" s="99"/>
      <c r="L3305" s="141" t="str">
        <f>IF(J3305-K3305=0,,IFERROR(K3305-J3305-휴게시간-VLOOKUP(A3305,지정휴게시간,2,FALSE),K3305-J3305-휴게시간))</f>
        <v/>
      </c>
      <c r="M3305" s="142" t="str">
        <f>IFERROR(VLOOKUP(Text(A3305,"m월 d일"),양력휴일,2,FALSE),IFERROR(VLOOKUP(Text(B3305,"m월 d일"),음력휴일,2,FALSE),IFERROR(VLOOKUP(A3305,양력지정휴일,2,FALSE), IFERROR(VLOOKUP(B3305,음력지정휴일,2,FALSE), ""))))</f>
        <v/>
      </c>
      <c r="N3305" s="128"/>
      <c r="O3305" s="128" t="str">
        <f>IFERROR(VLOOKUP(N3305,연차지정일수,2,FALSE),"")</f>
        <v/>
      </c>
      <c r="P3305" s="143"/>
      <c r="Q3305" s="2"/>
    </row>
    <row r="3306">
      <c r="A3306" s="129">
        <v>47501.0</v>
      </c>
      <c r="B3306" s="129">
        <v>47467.0</v>
      </c>
      <c r="C3306" s="128">
        <v>2030.0</v>
      </c>
      <c r="D3306" s="128">
        <v>1.0</v>
      </c>
      <c r="E3306" s="128">
        <v>2.0</v>
      </c>
      <c r="F3306" s="128">
        <v>2030.0</v>
      </c>
      <c r="G3306" s="128">
        <v>1.0</v>
      </c>
      <c r="H3306" s="128">
        <v>18.0</v>
      </c>
      <c r="I3306" s="128" t="s">
        <v>158</v>
      </c>
      <c r="J3306" s="99"/>
      <c r="K3306" s="99"/>
      <c r="L3306" s="141" t="str">
        <f>IF(J3306-K3306=0,,IFERROR(K3306-J3306-휴게시간-VLOOKUP(A3306,지정휴게시간,2,FALSE),K3306-J3306-휴게시간))</f>
        <v/>
      </c>
      <c r="M3306" s="142" t="str">
        <f>IFERROR(VLOOKUP(Text(A3306,"m월 d일"),양력휴일,2,FALSE),IFERROR(VLOOKUP(Text(B3306,"m월 d일"),음력휴일,2,FALSE),IFERROR(VLOOKUP(A3306,양력지정휴일,2,FALSE), IFERROR(VLOOKUP(B3306,음력지정휴일,2,FALSE), ""))))</f>
        <v/>
      </c>
      <c r="N3306" s="128"/>
      <c r="O3306" s="128" t="str">
        <f>IFERROR(VLOOKUP(N3306,연차지정일수,2,FALSE),"")</f>
        <v/>
      </c>
      <c r="P3306" s="143"/>
      <c r="Q3306" s="2"/>
    </row>
    <row r="3307">
      <c r="A3307" s="129">
        <v>47502.0</v>
      </c>
      <c r="B3307" s="129">
        <v>47468.0</v>
      </c>
      <c r="C3307" s="128">
        <v>2030.0</v>
      </c>
      <c r="D3307" s="128">
        <v>1.0</v>
      </c>
      <c r="E3307" s="128">
        <v>2.0</v>
      </c>
      <c r="F3307" s="128">
        <v>2030.0</v>
      </c>
      <c r="G3307" s="128">
        <v>1.0</v>
      </c>
      <c r="H3307" s="128">
        <v>19.0</v>
      </c>
      <c r="I3307" s="128" t="s">
        <v>159</v>
      </c>
      <c r="J3307" s="99"/>
      <c r="K3307" s="99"/>
      <c r="L3307" s="141" t="str">
        <f>IF(J3307-K3307=0,,IFERROR(K3307-J3307-휴게시간-VLOOKUP(A3307,지정휴게시간,2,FALSE),K3307-J3307-휴게시간))</f>
        <v/>
      </c>
      <c r="M3307" s="142" t="str">
        <f>IFERROR(VLOOKUP(Text(A3307,"m월 d일"),양력휴일,2,FALSE),IFERROR(VLOOKUP(Text(B3307,"m월 d일"),음력휴일,2,FALSE),IFERROR(VLOOKUP(A3307,양력지정휴일,2,FALSE), IFERROR(VLOOKUP(B3307,음력지정휴일,2,FALSE), ""))))</f>
        <v/>
      </c>
      <c r="N3307" s="128"/>
      <c r="O3307" s="128" t="str">
        <f>IFERROR(VLOOKUP(N3307,연차지정일수,2,FALSE),"")</f>
        <v/>
      </c>
      <c r="P3307" s="143"/>
      <c r="Q3307" s="2"/>
    </row>
    <row r="3308">
      <c r="A3308" s="129">
        <v>47503.0</v>
      </c>
      <c r="B3308" s="129">
        <v>47469.0</v>
      </c>
      <c r="C3308" s="128">
        <v>2030.0</v>
      </c>
      <c r="D3308" s="128">
        <v>1.0</v>
      </c>
      <c r="E3308" s="128">
        <v>2.0</v>
      </c>
      <c r="F3308" s="128">
        <v>2030.0</v>
      </c>
      <c r="G3308" s="128">
        <v>1.0</v>
      </c>
      <c r="H3308" s="128">
        <v>20.0</v>
      </c>
      <c r="I3308" s="128" t="s">
        <v>156</v>
      </c>
      <c r="J3308" s="99"/>
      <c r="K3308" s="99"/>
      <c r="L3308" s="141" t="str">
        <f>IF(J3308-K3308=0,,IFERROR(K3308-J3308-휴게시간-VLOOKUP(A3308,지정휴게시간,2,FALSE),K3308-J3308-휴게시간))</f>
        <v/>
      </c>
      <c r="M3308" s="142" t="str">
        <f>IFERROR(VLOOKUP(Text(A3308,"m월 d일"),양력휴일,2,FALSE),IFERROR(VLOOKUP(Text(B3308,"m월 d일"),음력휴일,2,FALSE),IFERROR(VLOOKUP(A3308,양력지정휴일,2,FALSE), IFERROR(VLOOKUP(B3308,음력지정휴일,2,FALSE), ""))))</f>
        <v/>
      </c>
      <c r="N3308" s="128"/>
      <c r="O3308" s="128" t="str">
        <f>IFERROR(VLOOKUP(N3308,연차지정일수,2,FALSE),"")</f>
        <v/>
      </c>
      <c r="P3308" s="143"/>
      <c r="Q3308" s="2"/>
    </row>
    <row r="3309">
      <c r="A3309" s="129">
        <v>47504.0</v>
      </c>
      <c r="B3309" s="129">
        <v>47470.0</v>
      </c>
      <c r="C3309" s="128">
        <v>2030.0</v>
      </c>
      <c r="D3309" s="128">
        <v>1.0</v>
      </c>
      <c r="E3309" s="128">
        <v>3.0</v>
      </c>
      <c r="F3309" s="128">
        <v>2030.0</v>
      </c>
      <c r="G3309" s="128">
        <v>1.0</v>
      </c>
      <c r="H3309" s="128">
        <v>21.0</v>
      </c>
      <c r="I3309" s="128" t="s">
        <v>83</v>
      </c>
      <c r="J3309" s="99"/>
      <c r="K3309" s="99"/>
      <c r="L3309" s="141" t="str">
        <f>IF(J3309-K3309=0,,IFERROR(K3309-J3309-휴게시간-VLOOKUP(A3309,지정휴게시간,2,FALSE),K3309-J3309-휴게시간))</f>
        <v/>
      </c>
      <c r="M3309" s="142" t="str">
        <f>IFERROR(VLOOKUP(Text(A3309,"m월 d일"),양력휴일,2,FALSE),IFERROR(VLOOKUP(Text(B3309,"m월 d일"),음력휴일,2,FALSE),IFERROR(VLOOKUP(A3309,양력지정휴일,2,FALSE), IFERROR(VLOOKUP(B3309,음력지정휴일,2,FALSE), ""))))</f>
        <v/>
      </c>
      <c r="N3309" s="128"/>
      <c r="O3309" s="128" t="str">
        <f>IFERROR(VLOOKUP(N3309,연차지정일수,2,FALSE),"")</f>
        <v/>
      </c>
      <c r="P3309" s="143"/>
      <c r="Q3309" s="2"/>
    </row>
    <row r="3310">
      <c r="A3310" s="129">
        <v>47505.0</v>
      </c>
      <c r="B3310" s="129">
        <v>47471.0</v>
      </c>
      <c r="C3310" s="128">
        <v>2030.0</v>
      </c>
      <c r="D3310" s="128">
        <v>1.0</v>
      </c>
      <c r="E3310" s="128">
        <v>3.0</v>
      </c>
      <c r="F3310" s="128">
        <v>2030.0</v>
      </c>
      <c r="G3310" s="128">
        <v>1.0</v>
      </c>
      <c r="H3310" s="128">
        <v>22.0</v>
      </c>
      <c r="I3310" s="128" t="s">
        <v>160</v>
      </c>
      <c r="J3310" s="99"/>
      <c r="K3310" s="99"/>
      <c r="L3310" s="141" t="str">
        <f>IF(J3310-K3310=0,,IFERROR(K3310-J3310-휴게시간-VLOOKUP(A3310,지정휴게시간,2,FALSE),K3310-J3310-휴게시간))</f>
        <v/>
      </c>
      <c r="M3310" s="142" t="str">
        <f>IFERROR(VLOOKUP(Text(A3310,"m월 d일"),양력휴일,2,FALSE),IFERROR(VLOOKUP(Text(B3310,"m월 d일"),음력휴일,2,FALSE),IFERROR(VLOOKUP(A3310,양력지정휴일,2,FALSE), IFERROR(VLOOKUP(B3310,음력지정휴일,2,FALSE), ""))))</f>
        <v/>
      </c>
      <c r="N3310" s="128"/>
      <c r="O3310" s="128" t="str">
        <f>IFERROR(VLOOKUP(N3310,연차지정일수,2,FALSE),"")</f>
        <v/>
      </c>
      <c r="P3310" s="143"/>
      <c r="Q3310" s="2"/>
    </row>
    <row r="3311">
      <c r="A3311" s="129">
        <v>47506.0</v>
      </c>
      <c r="B3311" s="129">
        <v>47472.0</v>
      </c>
      <c r="C3311" s="128">
        <v>2030.0</v>
      </c>
      <c r="D3311" s="128">
        <v>1.0</v>
      </c>
      <c r="E3311" s="128">
        <v>3.0</v>
      </c>
      <c r="F3311" s="128">
        <v>2030.0</v>
      </c>
      <c r="G3311" s="128">
        <v>1.0</v>
      </c>
      <c r="H3311" s="128">
        <v>23.0</v>
      </c>
      <c r="I3311" s="128" t="s">
        <v>161</v>
      </c>
      <c r="J3311" s="99"/>
      <c r="K3311" s="99"/>
      <c r="L3311" s="141" t="str">
        <f>IF(J3311-K3311=0,,IFERROR(K3311-J3311-휴게시간-VLOOKUP(A3311,지정휴게시간,2,FALSE),K3311-J3311-휴게시간))</f>
        <v/>
      </c>
      <c r="M3311" s="142" t="str">
        <f>IFERROR(VLOOKUP(Text(A3311,"m월 d일"),양력휴일,2,FALSE),IFERROR(VLOOKUP(Text(B3311,"m월 d일"),음력휴일,2,FALSE),IFERROR(VLOOKUP(A3311,양력지정휴일,2,FALSE), IFERROR(VLOOKUP(B3311,음력지정휴일,2,FALSE), ""))))</f>
        <v/>
      </c>
      <c r="N3311" s="128"/>
      <c r="O3311" s="128" t="str">
        <f>IFERROR(VLOOKUP(N3311,연차지정일수,2,FALSE),"")</f>
        <v/>
      </c>
      <c r="P3311" s="143"/>
      <c r="Q3311" s="2"/>
    </row>
    <row r="3312">
      <c r="A3312" s="129">
        <v>47507.0</v>
      </c>
      <c r="B3312" s="129">
        <v>47473.0</v>
      </c>
      <c r="C3312" s="128">
        <v>2030.0</v>
      </c>
      <c r="D3312" s="128">
        <v>1.0</v>
      </c>
      <c r="E3312" s="128">
        <v>3.0</v>
      </c>
      <c r="F3312" s="128">
        <v>2030.0</v>
      </c>
      <c r="G3312" s="128">
        <v>1.0</v>
      </c>
      <c r="H3312" s="128">
        <v>24.0</v>
      </c>
      <c r="I3312" s="128" t="s">
        <v>162</v>
      </c>
      <c r="J3312" s="99"/>
      <c r="K3312" s="99"/>
      <c r="L3312" s="141" t="str">
        <f>IF(J3312-K3312=0,,IFERROR(K3312-J3312-휴게시간-VLOOKUP(A3312,지정휴게시간,2,FALSE),K3312-J3312-휴게시간))</f>
        <v/>
      </c>
      <c r="M3312" s="142" t="str">
        <f>IFERROR(VLOOKUP(Text(A3312,"m월 d일"),양력휴일,2,FALSE),IFERROR(VLOOKUP(Text(B3312,"m월 d일"),음력휴일,2,FALSE),IFERROR(VLOOKUP(A3312,양력지정휴일,2,FALSE), IFERROR(VLOOKUP(B3312,음력지정휴일,2,FALSE), ""))))</f>
        <v/>
      </c>
      <c r="N3312" s="128"/>
      <c r="O3312" s="128" t="str">
        <f>IFERROR(VLOOKUP(N3312,연차지정일수,2,FALSE),"")</f>
        <v/>
      </c>
      <c r="P3312" s="143"/>
      <c r="Q3312" s="2"/>
    </row>
    <row r="3313">
      <c r="A3313" s="129">
        <v>47508.0</v>
      </c>
      <c r="B3313" s="129">
        <v>47474.0</v>
      </c>
      <c r="C3313" s="128">
        <v>2030.0</v>
      </c>
      <c r="D3313" s="128">
        <v>1.0</v>
      </c>
      <c r="E3313" s="128">
        <v>3.0</v>
      </c>
      <c r="F3313" s="128">
        <v>2030.0</v>
      </c>
      <c r="G3313" s="128">
        <v>1.0</v>
      </c>
      <c r="H3313" s="128">
        <v>25.0</v>
      </c>
      <c r="I3313" s="128" t="s">
        <v>158</v>
      </c>
      <c r="J3313" s="99"/>
      <c r="K3313" s="99"/>
      <c r="L3313" s="141" t="str">
        <f>IF(J3313-K3313=0,,IFERROR(K3313-J3313-휴게시간-VLOOKUP(A3313,지정휴게시간,2,FALSE),K3313-J3313-휴게시간))</f>
        <v/>
      </c>
      <c r="M3313" s="142" t="str">
        <f>IFERROR(VLOOKUP(Text(A3313,"m월 d일"),양력휴일,2,FALSE),IFERROR(VLOOKUP(Text(B3313,"m월 d일"),음력휴일,2,FALSE),IFERROR(VLOOKUP(A3313,양력지정휴일,2,FALSE), IFERROR(VLOOKUP(B3313,음력지정휴일,2,FALSE), ""))))</f>
        <v/>
      </c>
      <c r="N3313" s="128"/>
      <c r="O3313" s="128" t="str">
        <f>IFERROR(VLOOKUP(N3313,연차지정일수,2,FALSE),"")</f>
        <v/>
      </c>
      <c r="P3313" s="143"/>
      <c r="Q3313" s="2"/>
    </row>
    <row r="3314">
      <c r="A3314" s="129">
        <v>47509.0</v>
      </c>
      <c r="B3314" s="129">
        <v>47475.0</v>
      </c>
      <c r="C3314" s="128">
        <v>2030.0</v>
      </c>
      <c r="D3314" s="128">
        <v>1.0</v>
      </c>
      <c r="E3314" s="128">
        <v>3.0</v>
      </c>
      <c r="F3314" s="128">
        <v>2030.0</v>
      </c>
      <c r="G3314" s="128">
        <v>1.0</v>
      </c>
      <c r="H3314" s="128">
        <v>26.0</v>
      </c>
      <c r="I3314" s="128" t="s">
        <v>159</v>
      </c>
      <c r="J3314" s="99"/>
      <c r="K3314" s="99"/>
      <c r="L3314" s="141" t="str">
        <f>IF(J3314-K3314=0,,IFERROR(K3314-J3314-휴게시간-VLOOKUP(A3314,지정휴게시간,2,FALSE),K3314-J3314-휴게시간))</f>
        <v/>
      </c>
      <c r="M3314" s="142" t="str">
        <f>IFERROR(VLOOKUP(Text(A3314,"m월 d일"),양력휴일,2,FALSE),IFERROR(VLOOKUP(Text(B3314,"m월 d일"),음력휴일,2,FALSE),IFERROR(VLOOKUP(A3314,양력지정휴일,2,FALSE), IFERROR(VLOOKUP(B3314,음력지정휴일,2,FALSE), ""))))</f>
        <v/>
      </c>
      <c r="N3314" s="128"/>
      <c r="O3314" s="128" t="str">
        <f>IFERROR(VLOOKUP(N3314,연차지정일수,2,FALSE),"")</f>
        <v/>
      </c>
      <c r="P3314" s="143"/>
      <c r="Q3314" s="2"/>
    </row>
    <row r="3315">
      <c r="A3315" s="129">
        <v>47510.0</v>
      </c>
      <c r="B3315" s="129">
        <v>47476.0</v>
      </c>
      <c r="C3315" s="128">
        <v>2030.0</v>
      </c>
      <c r="D3315" s="128">
        <v>1.0</v>
      </c>
      <c r="E3315" s="128">
        <v>3.0</v>
      </c>
      <c r="F3315" s="128">
        <v>2030.0</v>
      </c>
      <c r="G3315" s="128">
        <v>1.0</v>
      </c>
      <c r="H3315" s="128">
        <v>27.0</v>
      </c>
      <c r="I3315" s="128" t="s">
        <v>156</v>
      </c>
      <c r="J3315" s="99"/>
      <c r="K3315" s="99"/>
      <c r="L3315" s="141" t="str">
        <f>IF(J3315-K3315=0,,IFERROR(K3315-J3315-휴게시간-VLOOKUP(A3315,지정휴게시간,2,FALSE),K3315-J3315-휴게시간))</f>
        <v/>
      </c>
      <c r="M3315" s="142" t="str">
        <f>IFERROR(VLOOKUP(Text(A3315,"m월 d일"),양력휴일,2,FALSE),IFERROR(VLOOKUP(Text(B3315,"m월 d일"),음력휴일,2,FALSE),IFERROR(VLOOKUP(A3315,양력지정휴일,2,FALSE), IFERROR(VLOOKUP(B3315,음력지정휴일,2,FALSE), ""))))</f>
        <v/>
      </c>
      <c r="N3315" s="128"/>
      <c r="O3315" s="128" t="str">
        <f>IFERROR(VLOOKUP(N3315,연차지정일수,2,FALSE),"")</f>
        <v/>
      </c>
      <c r="P3315" s="143"/>
      <c r="Q3315" s="2"/>
    </row>
    <row r="3316">
      <c r="A3316" s="129">
        <v>47511.0</v>
      </c>
      <c r="B3316" s="129">
        <v>47477.0</v>
      </c>
      <c r="C3316" s="128">
        <v>2030.0</v>
      </c>
      <c r="D3316" s="128">
        <v>1.0</v>
      </c>
      <c r="E3316" s="128">
        <v>4.0</v>
      </c>
      <c r="F3316" s="128">
        <v>2030.0</v>
      </c>
      <c r="G3316" s="128">
        <v>1.0</v>
      </c>
      <c r="H3316" s="128">
        <v>28.0</v>
      </c>
      <c r="I3316" s="128" t="s">
        <v>83</v>
      </c>
      <c r="J3316" s="99"/>
      <c r="K3316" s="99"/>
      <c r="L3316" s="141" t="str">
        <f>IF(J3316-K3316=0,,IFERROR(K3316-J3316-휴게시간-VLOOKUP(A3316,지정휴게시간,2,FALSE),K3316-J3316-휴게시간))</f>
        <v/>
      </c>
      <c r="M3316" s="142" t="str">
        <f>IFERROR(VLOOKUP(Text(A3316,"m월 d일"),양력휴일,2,FALSE),IFERROR(VLOOKUP(Text(B3316,"m월 d일"),음력휴일,2,FALSE),IFERROR(VLOOKUP(A3316,양력지정휴일,2,FALSE), IFERROR(VLOOKUP(B3316,음력지정휴일,2,FALSE), ""))))</f>
        <v/>
      </c>
      <c r="N3316" s="128"/>
      <c r="O3316" s="128" t="str">
        <f>IFERROR(VLOOKUP(N3316,연차지정일수,2,FALSE),"")</f>
        <v/>
      </c>
      <c r="P3316" s="143"/>
      <c r="Q3316" s="2"/>
    </row>
    <row r="3317">
      <c r="A3317" s="129">
        <v>47512.0</v>
      </c>
      <c r="B3317" s="129">
        <v>47478.0</v>
      </c>
      <c r="C3317" s="128">
        <v>2030.0</v>
      </c>
      <c r="D3317" s="128">
        <v>1.0</v>
      </c>
      <c r="E3317" s="128">
        <v>4.0</v>
      </c>
      <c r="F3317" s="128">
        <v>2030.0</v>
      </c>
      <c r="G3317" s="128">
        <v>1.0</v>
      </c>
      <c r="H3317" s="128">
        <v>29.0</v>
      </c>
      <c r="I3317" s="128" t="s">
        <v>160</v>
      </c>
      <c r="J3317" s="99"/>
      <c r="K3317" s="99"/>
      <c r="L3317" s="141" t="str">
        <f>IF(J3317-K3317=0,,IFERROR(K3317-J3317-휴게시간-VLOOKUP(A3317,지정휴게시간,2,FALSE),K3317-J3317-휴게시간))</f>
        <v/>
      </c>
      <c r="M3317" s="142" t="str">
        <f>IFERROR(VLOOKUP(Text(A3317,"m월 d일"),양력휴일,2,FALSE),IFERROR(VLOOKUP(Text(B3317,"m월 d일"),음력휴일,2,FALSE),IFERROR(VLOOKUP(A3317,양력지정휴일,2,FALSE), IFERROR(VLOOKUP(B3317,음력지정휴일,2,FALSE), ""))))</f>
        <v/>
      </c>
      <c r="N3317" s="128"/>
      <c r="O3317" s="128" t="str">
        <f>IFERROR(VLOOKUP(N3317,연차지정일수,2,FALSE),"")</f>
        <v/>
      </c>
      <c r="P3317" s="143"/>
      <c r="Q3317" s="2"/>
    </row>
    <row r="3318">
      <c r="A3318" s="129">
        <v>47513.0</v>
      </c>
      <c r="B3318" s="129">
        <v>47479.0</v>
      </c>
      <c r="C3318" s="128">
        <v>2030.0</v>
      </c>
      <c r="D3318" s="128">
        <v>1.0</v>
      </c>
      <c r="E3318" s="128">
        <v>4.0</v>
      </c>
      <c r="F3318" s="128">
        <v>2030.0</v>
      </c>
      <c r="G3318" s="128">
        <v>1.0</v>
      </c>
      <c r="H3318" s="128">
        <v>30.0</v>
      </c>
      <c r="I3318" s="128" t="s">
        <v>161</v>
      </c>
      <c r="J3318" s="99"/>
      <c r="K3318" s="99"/>
      <c r="L3318" s="141" t="str">
        <f>IF(J3318-K3318=0,,IFERROR(K3318-J3318-휴게시간-VLOOKUP(A3318,지정휴게시간,2,FALSE),K3318-J3318-휴게시간))</f>
        <v/>
      </c>
      <c r="M3318" s="142" t="str">
        <f>IFERROR(VLOOKUP(Text(A3318,"m월 d일"),양력휴일,2,FALSE),IFERROR(VLOOKUP(Text(B3318,"m월 d일"),음력휴일,2,FALSE),IFERROR(VLOOKUP(A3318,양력지정휴일,2,FALSE), IFERROR(VLOOKUP(B3318,음력지정휴일,2,FALSE), ""))))</f>
        <v/>
      </c>
      <c r="N3318" s="128"/>
      <c r="O3318" s="128" t="str">
        <f>IFERROR(VLOOKUP(N3318,연차지정일수,2,FALSE),"")</f>
        <v/>
      </c>
      <c r="P3318" s="143"/>
      <c r="Q3318" s="2"/>
    </row>
    <row r="3319">
      <c r="A3319" s="129">
        <v>47514.0</v>
      </c>
      <c r="B3319" s="129">
        <v>47480.0</v>
      </c>
      <c r="C3319" s="128">
        <v>2030.0</v>
      </c>
      <c r="D3319" s="128">
        <v>1.0</v>
      </c>
      <c r="E3319" s="128">
        <v>4.0</v>
      </c>
      <c r="F3319" s="128">
        <v>2030.0</v>
      </c>
      <c r="G3319" s="128">
        <v>1.0</v>
      </c>
      <c r="H3319" s="128">
        <v>31.0</v>
      </c>
      <c r="I3319" s="128" t="s">
        <v>162</v>
      </c>
      <c r="J3319" s="99"/>
      <c r="K3319" s="99"/>
      <c r="L3319" s="141" t="str">
        <f>IF(J3319-K3319=0,,IFERROR(K3319-J3319-휴게시간-VLOOKUP(A3319,지정휴게시간,2,FALSE),K3319-J3319-휴게시간))</f>
        <v/>
      </c>
      <c r="M3319" s="142" t="str">
        <f>IFERROR(VLOOKUP(Text(A3319,"m월 d일"),양력휴일,2,FALSE),IFERROR(VLOOKUP(Text(B3319,"m월 d일"),음력휴일,2,FALSE),IFERROR(VLOOKUP(A3319,양력지정휴일,2,FALSE), IFERROR(VLOOKUP(B3319,음력지정휴일,2,FALSE), ""))))</f>
        <v/>
      </c>
      <c r="N3319" s="128"/>
      <c r="O3319" s="128" t="str">
        <f>IFERROR(VLOOKUP(N3319,연차지정일수,2,FALSE),"")</f>
        <v/>
      </c>
      <c r="P3319" s="143"/>
      <c r="Q3319" s="2"/>
    </row>
    <row r="3320">
      <c r="A3320" s="129">
        <v>47515.0</v>
      </c>
      <c r="B3320" s="129">
        <v>47481.0</v>
      </c>
      <c r="C3320" s="128">
        <v>2030.0</v>
      </c>
      <c r="D3320" s="128">
        <v>1.0</v>
      </c>
      <c r="E3320" s="128">
        <v>4.0</v>
      </c>
      <c r="F3320" s="128">
        <v>2030.0</v>
      </c>
      <c r="G3320" s="128">
        <v>2.0</v>
      </c>
      <c r="H3320" s="128">
        <v>1.0</v>
      </c>
      <c r="I3320" s="128" t="s">
        <v>158</v>
      </c>
      <c r="J3320" s="99"/>
      <c r="K3320" s="99"/>
      <c r="L3320" s="141" t="str">
        <f>IF(J3320-K3320=0,,IFERROR(K3320-J3320-휴게시간-VLOOKUP(A3320,지정휴게시간,2,FALSE),K3320-J3320-휴게시간))</f>
        <v/>
      </c>
      <c r="M3320" s="142" t="str">
        <f>IFERROR(VLOOKUP(Text(A3320,"m월 d일"),양력휴일,2,FALSE),IFERROR(VLOOKUP(Text(B3320,"m월 d일"),음력휴일,2,FALSE),IFERROR(VLOOKUP(A3320,양력지정휴일,2,FALSE), IFERROR(VLOOKUP(B3320,음력지정휴일,2,FALSE), ""))))</f>
        <v/>
      </c>
      <c r="N3320" s="128"/>
      <c r="O3320" s="128" t="str">
        <f>IFERROR(VLOOKUP(N3320,연차지정일수,2,FALSE),"")</f>
        <v/>
      </c>
      <c r="P3320" s="143"/>
      <c r="Q3320" s="2"/>
    </row>
    <row r="3321">
      <c r="A3321" s="129">
        <v>47516.0</v>
      </c>
      <c r="B3321" s="129">
        <v>47482.0</v>
      </c>
      <c r="C3321" s="128">
        <v>2030.0</v>
      </c>
      <c r="D3321" s="128">
        <v>1.0</v>
      </c>
      <c r="E3321" s="128">
        <v>4.0</v>
      </c>
      <c r="F3321" s="128">
        <v>2030.0</v>
      </c>
      <c r="G3321" s="128">
        <v>2.0</v>
      </c>
      <c r="H3321" s="128">
        <v>2.0</v>
      </c>
      <c r="I3321" s="128" t="s">
        <v>159</v>
      </c>
      <c r="J3321" s="99"/>
      <c r="K3321" s="99"/>
      <c r="L3321" s="141" t="str">
        <f>IF(J3321-K3321=0,,IFERROR(K3321-J3321-휴게시간-VLOOKUP(A3321,지정휴게시간,2,FALSE),K3321-J3321-휴게시간))</f>
        <v/>
      </c>
      <c r="M3321" s="142" t="str">
        <f>IFERROR(VLOOKUP(Text(A3321,"m월 d일"),양력휴일,2,FALSE),IFERROR(VLOOKUP(Text(B3321,"m월 d일"),음력휴일,2,FALSE),IFERROR(VLOOKUP(A3321,양력지정휴일,2,FALSE), IFERROR(VLOOKUP(B3321,음력지정휴일,2,FALSE), ""))))</f>
        <v>설날연휴</v>
      </c>
      <c r="N3321" s="128"/>
      <c r="O3321" s="128" t="str">
        <f>IFERROR(VLOOKUP(N3321,연차지정일수,2,FALSE),"")</f>
        <v/>
      </c>
      <c r="P3321" s="143"/>
      <c r="Q3321" s="2"/>
    </row>
    <row r="3322">
      <c r="A3322" s="129">
        <v>47517.0</v>
      </c>
      <c r="B3322" s="129">
        <v>47484.0</v>
      </c>
      <c r="C3322" s="128">
        <v>2030.0</v>
      </c>
      <c r="D3322" s="128">
        <v>1.0</v>
      </c>
      <c r="E3322" s="128">
        <v>4.0</v>
      </c>
      <c r="F3322" s="128">
        <v>2030.0</v>
      </c>
      <c r="G3322" s="128">
        <v>2.0</v>
      </c>
      <c r="H3322" s="128">
        <v>3.0</v>
      </c>
      <c r="I3322" s="128" t="s">
        <v>156</v>
      </c>
      <c r="J3322" s="99"/>
      <c r="K3322" s="99"/>
      <c r="L3322" s="141" t="str">
        <f>IF(J3322-K3322=0,,IFERROR(K3322-J3322-휴게시간-VLOOKUP(A3322,지정휴게시간,2,FALSE),K3322-J3322-휴게시간))</f>
        <v/>
      </c>
      <c r="M3322" s="142" t="str">
        <f>IFERROR(VLOOKUP(Text(A3322,"m월 d일"),양력휴일,2,FALSE),IFERROR(VLOOKUP(Text(B3322,"m월 d일"),음력휴일,2,FALSE),IFERROR(VLOOKUP(A3322,양력지정휴일,2,FALSE), IFERROR(VLOOKUP(B3322,음력지정휴일,2,FALSE), ""))))</f>
        <v>설날연휴</v>
      </c>
      <c r="N3322" s="128"/>
      <c r="O3322" s="128" t="str">
        <f>IFERROR(VLOOKUP(N3322,연차지정일수,2,FALSE),"")</f>
        <v/>
      </c>
      <c r="P3322" s="143"/>
      <c r="Q3322" s="2"/>
    </row>
    <row r="3323">
      <c r="A3323" s="129">
        <v>47518.0</v>
      </c>
      <c r="B3323" s="129">
        <v>47485.0</v>
      </c>
      <c r="C3323" s="128">
        <v>2030.0</v>
      </c>
      <c r="D3323" s="128">
        <v>2.0</v>
      </c>
      <c r="E3323" s="128">
        <v>1.0</v>
      </c>
      <c r="F3323" s="128">
        <v>2030.0</v>
      </c>
      <c r="G3323" s="128">
        <v>2.0</v>
      </c>
      <c r="H3323" s="128">
        <v>4.0</v>
      </c>
      <c r="I3323" s="128" t="s">
        <v>83</v>
      </c>
      <c r="J3323" s="99"/>
      <c r="K3323" s="99"/>
      <c r="L3323" s="141" t="str">
        <f>IF(J3323-K3323=0,,IFERROR(K3323-J3323-휴게시간-VLOOKUP(A3323,지정휴게시간,2,FALSE),K3323-J3323-휴게시간))</f>
        <v/>
      </c>
      <c r="M3323" s="142" t="str">
        <f>IFERROR(VLOOKUP(Text(A3323,"m월 d일"),양력휴일,2,FALSE),IFERROR(VLOOKUP(Text(B3323,"m월 d일"),음력휴일,2,FALSE),IFERROR(VLOOKUP(A3323,양력지정휴일,2,FALSE), IFERROR(VLOOKUP(B3323,음력지정휴일,2,FALSE), ""))))</f>
        <v>설날연휴</v>
      </c>
      <c r="N3323" s="128"/>
      <c r="O3323" s="128" t="str">
        <f>IFERROR(VLOOKUP(N3323,연차지정일수,2,FALSE),"")</f>
        <v/>
      </c>
      <c r="P3323" s="143"/>
      <c r="Q3323" s="2"/>
    </row>
    <row r="3324">
      <c r="A3324" s="129">
        <v>47519.0</v>
      </c>
      <c r="B3324" s="129">
        <v>47486.0</v>
      </c>
      <c r="C3324" s="128">
        <v>2030.0</v>
      </c>
      <c r="D3324" s="128">
        <v>2.0</v>
      </c>
      <c r="E3324" s="128">
        <v>1.0</v>
      </c>
      <c r="F3324" s="128">
        <v>2030.0</v>
      </c>
      <c r="G3324" s="128">
        <v>2.0</v>
      </c>
      <c r="H3324" s="128">
        <v>5.0</v>
      </c>
      <c r="I3324" s="128" t="s">
        <v>160</v>
      </c>
      <c r="J3324" s="99"/>
      <c r="K3324" s="99"/>
      <c r="L3324" s="141" t="str">
        <f>IF(J3324-K3324=0,,IFERROR(K3324-J3324-휴게시간-VLOOKUP(A3324,지정휴게시간,2,FALSE),K3324-J3324-휴게시간))</f>
        <v/>
      </c>
      <c r="M3324" s="142" t="str">
        <f>IFERROR(VLOOKUP(Text(A3324,"m월 d일"),양력휴일,2,FALSE),IFERROR(VLOOKUP(Text(B3324,"m월 d일"),음력휴일,2,FALSE),IFERROR(VLOOKUP(A3324,양력지정휴일,2,FALSE), IFERROR(VLOOKUP(B3324,음력지정휴일,2,FALSE), ""))))</f>
        <v/>
      </c>
      <c r="N3324" s="128"/>
      <c r="O3324" s="128" t="str">
        <f>IFERROR(VLOOKUP(N3324,연차지정일수,2,FALSE),"")</f>
        <v/>
      </c>
      <c r="P3324" s="143"/>
      <c r="Q3324" s="2"/>
    </row>
    <row r="3325">
      <c r="A3325" s="129">
        <v>47520.0</v>
      </c>
      <c r="B3325" s="129">
        <v>47487.0</v>
      </c>
      <c r="C3325" s="128">
        <v>2030.0</v>
      </c>
      <c r="D3325" s="128">
        <v>2.0</v>
      </c>
      <c r="E3325" s="128">
        <v>1.0</v>
      </c>
      <c r="F3325" s="128">
        <v>2030.0</v>
      </c>
      <c r="G3325" s="128">
        <v>2.0</v>
      </c>
      <c r="H3325" s="128">
        <v>6.0</v>
      </c>
      <c r="I3325" s="128" t="s">
        <v>161</v>
      </c>
      <c r="J3325" s="99"/>
      <c r="K3325" s="99"/>
      <c r="L3325" s="141" t="str">
        <f>IF(J3325-K3325=0,,IFERROR(K3325-J3325-휴게시간-VLOOKUP(A3325,지정휴게시간,2,FALSE),K3325-J3325-휴게시간))</f>
        <v/>
      </c>
      <c r="M3325" s="142" t="str">
        <f>IFERROR(VLOOKUP(Text(A3325,"m월 d일"),양력휴일,2,FALSE),IFERROR(VLOOKUP(Text(B3325,"m월 d일"),음력휴일,2,FALSE),IFERROR(VLOOKUP(A3325,양력지정휴일,2,FALSE), IFERROR(VLOOKUP(B3325,음력지정휴일,2,FALSE), ""))))</f>
        <v/>
      </c>
      <c r="N3325" s="128"/>
      <c r="O3325" s="128" t="str">
        <f>IFERROR(VLOOKUP(N3325,연차지정일수,2,FALSE),"")</f>
        <v/>
      </c>
      <c r="P3325" s="143"/>
      <c r="Q3325" s="2"/>
    </row>
    <row r="3326">
      <c r="A3326" s="129">
        <v>47521.0</v>
      </c>
      <c r="B3326" s="129">
        <v>47488.0</v>
      </c>
      <c r="C3326" s="128">
        <v>2030.0</v>
      </c>
      <c r="D3326" s="128">
        <v>2.0</v>
      </c>
      <c r="E3326" s="128">
        <v>1.0</v>
      </c>
      <c r="F3326" s="128">
        <v>2030.0</v>
      </c>
      <c r="G3326" s="128">
        <v>2.0</v>
      </c>
      <c r="H3326" s="128">
        <v>7.0</v>
      </c>
      <c r="I3326" s="128" t="s">
        <v>162</v>
      </c>
      <c r="J3326" s="99"/>
      <c r="K3326" s="99"/>
      <c r="L3326" s="141" t="str">
        <f>IF(J3326-K3326=0,,IFERROR(K3326-J3326-휴게시간-VLOOKUP(A3326,지정휴게시간,2,FALSE),K3326-J3326-휴게시간))</f>
        <v/>
      </c>
      <c r="M3326" s="142" t="str">
        <f>IFERROR(VLOOKUP(Text(A3326,"m월 d일"),양력휴일,2,FALSE),IFERROR(VLOOKUP(Text(B3326,"m월 d일"),음력휴일,2,FALSE),IFERROR(VLOOKUP(A3326,양력지정휴일,2,FALSE), IFERROR(VLOOKUP(B3326,음력지정휴일,2,FALSE), ""))))</f>
        <v/>
      </c>
      <c r="N3326" s="128"/>
      <c r="O3326" s="128" t="str">
        <f>IFERROR(VLOOKUP(N3326,연차지정일수,2,FALSE),"")</f>
        <v/>
      </c>
      <c r="P3326" s="143"/>
      <c r="Q3326" s="2"/>
    </row>
    <row r="3327">
      <c r="A3327" s="129">
        <v>47522.0</v>
      </c>
      <c r="B3327" s="129">
        <v>47489.0</v>
      </c>
      <c r="C3327" s="128">
        <v>2030.0</v>
      </c>
      <c r="D3327" s="128">
        <v>2.0</v>
      </c>
      <c r="E3327" s="128">
        <v>1.0</v>
      </c>
      <c r="F3327" s="128">
        <v>2030.0</v>
      </c>
      <c r="G3327" s="128">
        <v>2.0</v>
      </c>
      <c r="H3327" s="128">
        <v>8.0</v>
      </c>
      <c r="I3327" s="128" t="s">
        <v>158</v>
      </c>
      <c r="J3327" s="99"/>
      <c r="K3327" s="99"/>
      <c r="L3327" s="141" t="str">
        <f>IF(J3327-K3327=0,,IFERROR(K3327-J3327-휴게시간-VLOOKUP(A3327,지정휴게시간,2,FALSE),K3327-J3327-휴게시간))</f>
        <v/>
      </c>
      <c r="M3327" s="142" t="str">
        <f>IFERROR(VLOOKUP(Text(A3327,"m월 d일"),양력휴일,2,FALSE),IFERROR(VLOOKUP(Text(B3327,"m월 d일"),음력휴일,2,FALSE),IFERROR(VLOOKUP(A3327,양력지정휴일,2,FALSE), IFERROR(VLOOKUP(B3327,음력지정휴일,2,FALSE), ""))))</f>
        <v/>
      </c>
      <c r="N3327" s="128"/>
      <c r="O3327" s="128" t="str">
        <f>IFERROR(VLOOKUP(N3327,연차지정일수,2,FALSE),"")</f>
        <v/>
      </c>
      <c r="P3327" s="143"/>
      <c r="Q3327" s="2"/>
    </row>
    <row r="3328">
      <c r="A3328" s="129">
        <v>47523.0</v>
      </c>
      <c r="B3328" s="129">
        <v>47490.0</v>
      </c>
      <c r="C3328" s="128">
        <v>2030.0</v>
      </c>
      <c r="D3328" s="128">
        <v>2.0</v>
      </c>
      <c r="E3328" s="128">
        <v>1.0</v>
      </c>
      <c r="F3328" s="128">
        <v>2030.0</v>
      </c>
      <c r="G3328" s="128">
        <v>2.0</v>
      </c>
      <c r="H3328" s="128">
        <v>9.0</v>
      </c>
      <c r="I3328" s="128" t="s">
        <v>159</v>
      </c>
      <c r="J3328" s="99"/>
      <c r="K3328" s="99"/>
      <c r="L3328" s="141" t="str">
        <f>IF(J3328-K3328=0,,IFERROR(K3328-J3328-휴게시간-VLOOKUP(A3328,지정휴게시간,2,FALSE),K3328-J3328-휴게시간))</f>
        <v/>
      </c>
      <c r="M3328" s="142" t="str">
        <f>IFERROR(VLOOKUP(Text(A3328,"m월 d일"),양력휴일,2,FALSE),IFERROR(VLOOKUP(Text(B3328,"m월 d일"),음력휴일,2,FALSE),IFERROR(VLOOKUP(A3328,양력지정휴일,2,FALSE), IFERROR(VLOOKUP(B3328,음력지정휴일,2,FALSE), ""))))</f>
        <v/>
      </c>
      <c r="N3328" s="128"/>
      <c r="O3328" s="128" t="str">
        <f>IFERROR(VLOOKUP(N3328,연차지정일수,2,FALSE),"")</f>
        <v/>
      </c>
      <c r="P3328" s="143"/>
      <c r="Q3328" s="2"/>
    </row>
    <row r="3329">
      <c r="A3329" s="129">
        <v>47524.0</v>
      </c>
      <c r="B3329" s="129">
        <v>47491.0</v>
      </c>
      <c r="C3329" s="128">
        <v>2030.0</v>
      </c>
      <c r="D3329" s="128">
        <v>2.0</v>
      </c>
      <c r="E3329" s="128">
        <v>1.0</v>
      </c>
      <c r="F3329" s="128">
        <v>2030.0</v>
      </c>
      <c r="G3329" s="128">
        <v>2.0</v>
      </c>
      <c r="H3329" s="128">
        <v>10.0</v>
      </c>
      <c r="I3329" s="128" t="s">
        <v>156</v>
      </c>
      <c r="J3329" s="99"/>
      <c r="K3329" s="99"/>
      <c r="L3329" s="141" t="str">
        <f>IF(J3329-K3329=0,,IFERROR(K3329-J3329-휴게시간-VLOOKUP(A3329,지정휴게시간,2,FALSE),K3329-J3329-휴게시간))</f>
        <v/>
      </c>
      <c r="M3329" s="142" t="str">
        <f>IFERROR(VLOOKUP(Text(A3329,"m월 d일"),양력휴일,2,FALSE),IFERROR(VLOOKUP(Text(B3329,"m월 d일"),음력휴일,2,FALSE),IFERROR(VLOOKUP(A3329,양력지정휴일,2,FALSE), IFERROR(VLOOKUP(B3329,음력지정휴일,2,FALSE), ""))))</f>
        <v/>
      </c>
      <c r="N3329" s="128"/>
      <c r="O3329" s="128" t="str">
        <f>IFERROR(VLOOKUP(N3329,연차지정일수,2,FALSE),"")</f>
        <v/>
      </c>
      <c r="P3329" s="143"/>
      <c r="Q3329" s="2"/>
    </row>
    <row r="3330">
      <c r="A3330" s="129">
        <v>47525.0</v>
      </c>
      <c r="B3330" s="129">
        <v>47492.0</v>
      </c>
      <c r="C3330" s="128">
        <v>2030.0</v>
      </c>
      <c r="D3330" s="128">
        <v>2.0</v>
      </c>
      <c r="E3330" s="128">
        <v>2.0</v>
      </c>
      <c r="F3330" s="128">
        <v>2030.0</v>
      </c>
      <c r="G3330" s="128">
        <v>2.0</v>
      </c>
      <c r="H3330" s="128">
        <v>11.0</v>
      </c>
      <c r="I3330" s="128" t="s">
        <v>83</v>
      </c>
      <c r="J3330" s="99"/>
      <c r="K3330" s="99"/>
      <c r="L3330" s="141" t="str">
        <f>IF(J3330-K3330=0,,IFERROR(K3330-J3330-휴게시간-VLOOKUP(A3330,지정휴게시간,2,FALSE),K3330-J3330-휴게시간))</f>
        <v/>
      </c>
      <c r="M3330" s="142" t="str">
        <f>IFERROR(VLOOKUP(Text(A3330,"m월 d일"),양력휴일,2,FALSE),IFERROR(VLOOKUP(Text(B3330,"m월 d일"),음력휴일,2,FALSE),IFERROR(VLOOKUP(A3330,양력지정휴일,2,FALSE), IFERROR(VLOOKUP(B3330,음력지정휴일,2,FALSE), ""))))</f>
        <v/>
      </c>
      <c r="N3330" s="128"/>
      <c r="O3330" s="128" t="str">
        <f>IFERROR(VLOOKUP(N3330,연차지정일수,2,FALSE),"")</f>
        <v/>
      </c>
      <c r="P3330" s="143"/>
      <c r="Q3330" s="2"/>
    </row>
    <row r="3331">
      <c r="A3331" s="129">
        <v>47526.0</v>
      </c>
      <c r="B3331" s="129">
        <v>47493.0</v>
      </c>
      <c r="C3331" s="128">
        <v>2030.0</v>
      </c>
      <c r="D3331" s="128">
        <v>2.0</v>
      </c>
      <c r="E3331" s="128">
        <v>2.0</v>
      </c>
      <c r="F3331" s="128">
        <v>2030.0</v>
      </c>
      <c r="G3331" s="128">
        <v>2.0</v>
      </c>
      <c r="H3331" s="128">
        <v>12.0</v>
      </c>
      <c r="I3331" s="128" t="s">
        <v>160</v>
      </c>
      <c r="J3331" s="99"/>
      <c r="K3331" s="99"/>
      <c r="L3331" s="141" t="str">
        <f>IF(J3331-K3331=0,,IFERROR(K3331-J3331-휴게시간-VLOOKUP(A3331,지정휴게시간,2,FALSE),K3331-J3331-휴게시간))</f>
        <v/>
      </c>
      <c r="M3331" s="142" t="str">
        <f>IFERROR(VLOOKUP(Text(A3331,"m월 d일"),양력휴일,2,FALSE),IFERROR(VLOOKUP(Text(B3331,"m월 d일"),음력휴일,2,FALSE),IFERROR(VLOOKUP(A3331,양력지정휴일,2,FALSE), IFERROR(VLOOKUP(B3331,음력지정휴일,2,FALSE), ""))))</f>
        <v/>
      </c>
      <c r="N3331" s="128"/>
      <c r="O3331" s="128" t="str">
        <f>IFERROR(VLOOKUP(N3331,연차지정일수,2,FALSE),"")</f>
        <v/>
      </c>
      <c r="P3331" s="143"/>
      <c r="Q3331" s="2"/>
    </row>
    <row r="3332">
      <c r="A3332" s="129">
        <v>47527.0</v>
      </c>
      <c r="B3332" s="129">
        <v>47494.0</v>
      </c>
      <c r="C3332" s="128">
        <v>2030.0</v>
      </c>
      <c r="D3332" s="128">
        <v>2.0</v>
      </c>
      <c r="E3332" s="128">
        <v>2.0</v>
      </c>
      <c r="F3332" s="128">
        <v>2030.0</v>
      </c>
      <c r="G3332" s="128">
        <v>2.0</v>
      </c>
      <c r="H3332" s="128">
        <v>13.0</v>
      </c>
      <c r="I3332" s="128" t="s">
        <v>161</v>
      </c>
      <c r="J3332" s="99"/>
      <c r="K3332" s="99"/>
      <c r="L3332" s="141" t="str">
        <f>IF(J3332-K3332=0,,IFERROR(K3332-J3332-휴게시간-VLOOKUP(A3332,지정휴게시간,2,FALSE),K3332-J3332-휴게시간))</f>
        <v/>
      </c>
      <c r="M3332" s="142" t="str">
        <f>IFERROR(VLOOKUP(Text(A3332,"m월 d일"),양력휴일,2,FALSE),IFERROR(VLOOKUP(Text(B3332,"m월 d일"),음력휴일,2,FALSE),IFERROR(VLOOKUP(A3332,양력지정휴일,2,FALSE), IFERROR(VLOOKUP(B3332,음력지정휴일,2,FALSE), ""))))</f>
        <v/>
      </c>
      <c r="N3332" s="128"/>
      <c r="O3332" s="128" t="str">
        <f>IFERROR(VLOOKUP(N3332,연차지정일수,2,FALSE),"")</f>
        <v/>
      </c>
      <c r="P3332" s="143"/>
      <c r="Q3332" s="2"/>
    </row>
    <row r="3333">
      <c r="A3333" s="129">
        <v>47528.0</v>
      </c>
      <c r="B3333" s="129">
        <v>47495.0</v>
      </c>
      <c r="C3333" s="128">
        <v>2030.0</v>
      </c>
      <c r="D3333" s="128">
        <v>2.0</v>
      </c>
      <c r="E3333" s="128">
        <v>2.0</v>
      </c>
      <c r="F3333" s="128">
        <v>2030.0</v>
      </c>
      <c r="G3333" s="128">
        <v>2.0</v>
      </c>
      <c r="H3333" s="128">
        <v>14.0</v>
      </c>
      <c r="I3333" s="128" t="s">
        <v>162</v>
      </c>
      <c r="J3333" s="99"/>
      <c r="K3333" s="99"/>
      <c r="L3333" s="141" t="str">
        <f>IF(J3333-K3333=0,,IFERROR(K3333-J3333-휴게시간-VLOOKUP(A3333,지정휴게시간,2,FALSE),K3333-J3333-휴게시간))</f>
        <v/>
      </c>
      <c r="M3333" s="142" t="str">
        <f>IFERROR(VLOOKUP(Text(A3333,"m월 d일"),양력휴일,2,FALSE),IFERROR(VLOOKUP(Text(B3333,"m월 d일"),음력휴일,2,FALSE),IFERROR(VLOOKUP(A3333,양력지정휴일,2,FALSE), IFERROR(VLOOKUP(B3333,음력지정휴일,2,FALSE), ""))))</f>
        <v/>
      </c>
      <c r="N3333" s="128"/>
      <c r="O3333" s="128" t="str">
        <f>IFERROR(VLOOKUP(N3333,연차지정일수,2,FALSE),"")</f>
        <v/>
      </c>
      <c r="P3333" s="143"/>
      <c r="Q3333" s="2"/>
    </row>
    <row r="3334">
      <c r="A3334" s="129">
        <v>47529.0</v>
      </c>
      <c r="B3334" s="129">
        <v>47496.0</v>
      </c>
      <c r="C3334" s="128">
        <v>2030.0</v>
      </c>
      <c r="D3334" s="128">
        <v>2.0</v>
      </c>
      <c r="E3334" s="128">
        <v>2.0</v>
      </c>
      <c r="F3334" s="128">
        <v>2030.0</v>
      </c>
      <c r="G3334" s="128">
        <v>2.0</v>
      </c>
      <c r="H3334" s="128">
        <v>15.0</v>
      </c>
      <c r="I3334" s="128" t="s">
        <v>158</v>
      </c>
      <c r="J3334" s="99"/>
      <c r="K3334" s="99"/>
      <c r="L3334" s="141" t="str">
        <f>IF(J3334-K3334=0,,IFERROR(K3334-J3334-휴게시간-VLOOKUP(A3334,지정휴게시간,2,FALSE),K3334-J3334-휴게시간))</f>
        <v/>
      </c>
      <c r="M3334" s="142" t="str">
        <f>IFERROR(VLOOKUP(Text(A3334,"m월 d일"),양력휴일,2,FALSE),IFERROR(VLOOKUP(Text(B3334,"m월 d일"),음력휴일,2,FALSE),IFERROR(VLOOKUP(A3334,양력지정휴일,2,FALSE), IFERROR(VLOOKUP(B3334,음력지정휴일,2,FALSE), ""))))</f>
        <v/>
      </c>
      <c r="N3334" s="128"/>
      <c r="O3334" s="128" t="str">
        <f>IFERROR(VLOOKUP(N3334,연차지정일수,2,FALSE),"")</f>
        <v/>
      </c>
      <c r="P3334" s="143"/>
      <c r="Q3334" s="2"/>
    </row>
    <row r="3335">
      <c r="A3335" s="129">
        <v>47530.0</v>
      </c>
      <c r="B3335" s="129">
        <v>47497.0</v>
      </c>
      <c r="C3335" s="128">
        <v>2030.0</v>
      </c>
      <c r="D3335" s="128">
        <v>2.0</v>
      </c>
      <c r="E3335" s="128">
        <v>2.0</v>
      </c>
      <c r="F3335" s="128">
        <v>2030.0</v>
      </c>
      <c r="G3335" s="128">
        <v>2.0</v>
      </c>
      <c r="H3335" s="128">
        <v>16.0</v>
      </c>
      <c r="I3335" s="128" t="s">
        <v>159</v>
      </c>
      <c r="J3335" s="99"/>
      <c r="K3335" s="99"/>
      <c r="L3335" s="141" t="str">
        <f>IF(J3335-K3335=0,,IFERROR(K3335-J3335-휴게시간-VLOOKUP(A3335,지정휴게시간,2,FALSE),K3335-J3335-휴게시간))</f>
        <v/>
      </c>
      <c r="M3335" s="142" t="str">
        <f>IFERROR(VLOOKUP(Text(A3335,"m월 d일"),양력휴일,2,FALSE),IFERROR(VLOOKUP(Text(B3335,"m월 d일"),음력휴일,2,FALSE),IFERROR(VLOOKUP(A3335,양력지정휴일,2,FALSE), IFERROR(VLOOKUP(B3335,음력지정휴일,2,FALSE), ""))))</f>
        <v/>
      </c>
      <c r="N3335" s="128"/>
      <c r="O3335" s="128" t="str">
        <f>IFERROR(VLOOKUP(N3335,연차지정일수,2,FALSE),"")</f>
        <v/>
      </c>
      <c r="P3335" s="143"/>
      <c r="Q3335" s="2"/>
    </row>
    <row r="3336">
      <c r="A3336" s="129">
        <v>47531.0</v>
      </c>
      <c r="B3336" s="129">
        <v>47498.0</v>
      </c>
      <c r="C3336" s="128">
        <v>2030.0</v>
      </c>
      <c r="D3336" s="128">
        <v>2.0</v>
      </c>
      <c r="E3336" s="128">
        <v>2.0</v>
      </c>
      <c r="F3336" s="128">
        <v>2030.0</v>
      </c>
      <c r="G3336" s="128">
        <v>2.0</v>
      </c>
      <c r="H3336" s="128">
        <v>17.0</v>
      </c>
      <c r="I3336" s="128" t="s">
        <v>156</v>
      </c>
      <c r="J3336" s="99"/>
      <c r="K3336" s="99"/>
      <c r="L3336" s="141" t="str">
        <f>IF(J3336-K3336=0,,IFERROR(K3336-J3336-휴게시간-VLOOKUP(A3336,지정휴게시간,2,FALSE),K3336-J3336-휴게시간))</f>
        <v/>
      </c>
      <c r="M3336" s="142" t="str">
        <f>IFERROR(VLOOKUP(Text(A3336,"m월 d일"),양력휴일,2,FALSE),IFERROR(VLOOKUP(Text(B3336,"m월 d일"),음력휴일,2,FALSE),IFERROR(VLOOKUP(A3336,양력지정휴일,2,FALSE), IFERROR(VLOOKUP(B3336,음력지정휴일,2,FALSE), ""))))</f>
        <v/>
      </c>
      <c r="N3336" s="128"/>
      <c r="O3336" s="128" t="str">
        <f>IFERROR(VLOOKUP(N3336,연차지정일수,2,FALSE),"")</f>
        <v/>
      </c>
      <c r="P3336" s="143"/>
      <c r="Q3336" s="2"/>
    </row>
    <row r="3337">
      <c r="A3337" s="129">
        <v>47532.0</v>
      </c>
      <c r="B3337" s="129">
        <v>47499.0</v>
      </c>
      <c r="C3337" s="128">
        <v>2030.0</v>
      </c>
      <c r="D3337" s="128">
        <v>2.0</v>
      </c>
      <c r="E3337" s="128">
        <v>3.0</v>
      </c>
      <c r="F3337" s="128">
        <v>2030.0</v>
      </c>
      <c r="G3337" s="128">
        <v>2.0</v>
      </c>
      <c r="H3337" s="128">
        <v>18.0</v>
      </c>
      <c r="I3337" s="128" t="s">
        <v>83</v>
      </c>
      <c r="J3337" s="99"/>
      <c r="K3337" s="99"/>
      <c r="L3337" s="141" t="str">
        <f>IF(J3337-K3337=0,,IFERROR(K3337-J3337-휴게시간-VLOOKUP(A3337,지정휴게시간,2,FALSE),K3337-J3337-휴게시간))</f>
        <v/>
      </c>
      <c r="M3337" s="142" t="str">
        <f>IFERROR(VLOOKUP(Text(A3337,"m월 d일"),양력휴일,2,FALSE),IFERROR(VLOOKUP(Text(B3337,"m월 d일"),음력휴일,2,FALSE),IFERROR(VLOOKUP(A3337,양력지정휴일,2,FALSE), IFERROR(VLOOKUP(B3337,음력지정휴일,2,FALSE), ""))))</f>
        <v/>
      </c>
      <c r="N3337" s="128"/>
      <c r="O3337" s="128" t="str">
        <f>IFERROR(VLOOKUP(N3337,연차지정일수,2,FALSE),"")</f>
        <v/>
      </c>
      <c r="P3337" s="143"/>
      <c r="Q3337" s="2"/>
    </row>
    <row r="3338">
      <c r="A3338" s="129">
        <v>47533.0</v>
      </c>
      <c r="B3338" s="129">
        <v>47500.0</v>
      </c>
      <c r="C3338" s="128">
        <v>2030.0</v>
      </c>
      <c r="D3338" s="128">
        <v>2.0</v>
      </c>
      <c r="E3338" s="128">
        <v>3.0</v>
      </c>
      <c r="F3338" s="128">
        <v>2030.0</v>
      </c>
      <c r="G3338" s="128">
        <v>2.0</v>
      </c>
      <c r="H3338" s="128">
        <v>19.0</v>
      </c>
      <c r="I3338" s="128" t="s">
        <v>160</v>
      </c>
      <c r="J3338" s="99"/>
      <c r="K3338" s="99"/>
      <c r="L3338" s="141" t="str">
        <f>IF(J3338-K3338=0,,IFERROR(K3338-J3338-휴게시간-VLOOKUP(A3338,지정휴게시간,2,FALSE),K3338-J3338-휴게시간))</f>
        <v/>
      </c>
      <c r="M3338" s="142" t="str">
        <f>IFERROR(VLOOKUP(Text(A3338,"m월 d일"),양력휴일,2,FALSE),IFERROR(VLOOKUP(Text(B3338,"m월 d일"),음력휴일,2,FALSE),IFERROR(VLOOKUP(A3338,양력지정휴일,2,FALSE), IFERROR(VLOOKUP(B3338,음력지정휴일,2,FALSE), ""))))</f>
        <v/>
      </c>
      <c r="N3338" s="128"/>
      <c r="O3338" s="128" t="str">
        <f>IFERROR(VLOOKUP(N3338,연차지정일수,2,FALSE),"")</f>
        <v/>
      </c>
      <c r="P3338" s="143"/>
      <c r="Q3338" s="2"/>
    </row>
    <row r="3339">
      <c r="A3339" s="129">
        <v>47534.0</v>
      </c>
      <c r="B3339" s="129">
        <v>47501.0</v>
      </c>
      <c r="C3339" s="128">
        <v>2030.0</v>
      </c>
      <c r="D3339" s="128">
        <v>2.0</v>
      </c>
      <c r="E3339" s="128">
        <v>3.0</v>
      </c>
      <c r="F3339" s="128">
        <v>2030.0</v>
      </c>
      <c r="G3339" s="128">
        <v>2.0</v>
      </c>
      <c r="H3339" s="128">
        <v>20.0</v>
      </c>
      <c r="I3339" s="128" t="s">
        <v>161</v>
      </c>
      <c r="J3339" s="99"/>
      <c r="K3339" s="99"/>
      <c r="L3339" s="141" t="str">
        <f>IF(J3339-K3339=0,,IFERROR(K3339-J3339-휴게시간-VLOOKUP(A3339,지정휴게시간,2,FALSE),K3339-J3339-휴게시간))</f>
        <v/>
      </c>
      <c r="M3339" s="142" t="str">
        <f>IFERROR(VLOOKUP(Text(A3339,"m월 d일"),양력휴일,2,FALSE),IFERROR(VLOOKUP(Text(B3339,"m월 d일"),음력휴일,2,FALSE),IFERROR(VLOOKUP(A3339,양력지정휴일,2,FALSE), IFERROR(VLOOKUP(B3339,음력지정휴일,2,FALSE), ""))))</f>
        <v/>
      </c>
      <c r="N3339" s="128"/>
      <c r="O3339" s="128" t="str">
        <f>IFERROR(VLOOKUP(N3339,연차지정일수,2,FALSE),"")</f>
        <v/>
      </c>
      <c r="P3339" s="143"/>
      <c r="Q3339" s="2"/>
    </row>
    <row r="3340">
      <c r="A3340" s="129">
        <v>47535.0</v>
      </c>
      <c r="B3340" s="129">
        <v>47502.0</v>
      </c>
      <c r="C3340" s="128">
        <v>2030.0</v>
      </c>
      <c r="D3340" s="128">
        <v>2.0</v>
      </c>
      <c r="E3340" s="128">
        <v>3.0</v>
      </c>
      <c r="F3340" s="128">
        <v>2030.0</v>
      </c>
      <c r="G3340" s="128">
        <v>2.0</v>
      </c>
      <c r="H3340" s="128">
        <v>21.0</v>
      </c>
      <c r="I3340" s="128" t="s">
        <v>162</v>
      </c>
      <c r="J3340" s="99"/>
      <c r="K3340" s="99"/>
      <c r="L3340" s="141" t="str">
        <f>IF(J3340-K3340=0,,IFERROR(K3340-J3340-휴게시간-VLOOKUP(A3340,지정휴게시간,2,FALSE),K3340-J3340-휴게시간))</f>
        <v/>
      </c>
      <c r="M3340" s="142" t="str">
        <f>IFERROR(VLOOKUP(Text(A3340,"m월 d일"),양력휴일,2,FALSE),IFERROR(VLOOKUP(Text(B3340,"m월 d일"),음력휴일,2,FALSE),IFERROR(VLOOKUP(A3340,양력지정휴일,2,FALSE), IFERROR(VLOOKUP(B3340,음력지정휴일,2,FALSE), ""))))</f>
        <v/>
      </c>
      <c r="N3340" s="128"/>
      <c r="O3340" s="128" t="str">
        <f>IFERROR(VLOOKUP(N3340,연차지정일수,2,FALSE),"")</f>
        <v/>
      </c>
      <c r="P3340" s="143"/>
      <c r="Q3340" s="2"/>
    </row>
    <row r="3341">
      <c r="A3341" s="129">
        <v>47536.0</v>
      </c>
      <c r="B3341" s="129">
        <v>47503.0</v>
      </c>
      <c r="C3341" s="128">
        <v>2030.0</v>
      </c>
      <c r="D3341" s="128">
        <v>2.0</v>
      </c>
      <c r="E3341" s="128">
        <v>3.0</v>
      </c>
      <c r="F3341" s="128">
        <v>2030.0</v>
      </c>
      <c r="G3341" s="128">
        <v>2.0</v>
      </c>
      <c r="H3341" s="128">
        <v>22.0</v>
      </c>
      <c r="I3341" s="128" t="s">
        <v>158</v>
      </c>
      <c r="J3341" s="99"/>
      <c r="K3341" s="99"/>
      <c r="L3341" s="141" t="str">
        <f>IF(J3341-K3341=0,,IFERROR(K3341-J3341-휴게시간-VLOOKUP(A3341,지정휴게시간,2,FALSE),K3341-J3341-휴게시간))</f>
        <v/>
      </c>
      <c r="M3341" s="142" t="str">
        <f>IFERROR(VLOOKUP(Text(A3341,"m월 d일"),양력휴일,2,FALSE),IFERROR(VLOOKUP(Text(B3341,"m월 d일"),음력휴일,2,FALSE),IFERROR(VLOOKUP(A3341,양력지정휴일,2,FALSE), IFERROR(VLOOKUP(B3341,음력지정휴일,2,FALSE), ""))))</f>
        <v/>
      </c>
      <c r="N3341" s="128"/>
      <c r="O3341" s="128" t="str">
        <f>IFERROR(VLOOKUP(N3341,연차지정일수,2,FALSE),"")</f>
        <v/>
      </c>
      <c r="P3341" s="143"/>
      <c r="Q3341" s="2"/>
    </row>
    <row r="3342">
      <c r="A3342" s="129">
        <v>47537.0</v>
      </c>
      <c r="B3342" s="129">
        <v>47504.0</v>
      </c>
      <c r="C3342" s="128">
        <v>2030.0</v>
      </c>
      <c r="D3342" s="128">
        <v>2.0</v>
      </c>
      <c r="E3342" s="128">
        <v>3.0</v>
      </c>
      <c r="F3342" s="128">
        <v>2030.0</v>
      </c>
      <c r="G3342" s="128">
        <v>2.0</v>
      </c>
      <c r="H3342" s="128">
        <v>23.0</v>
      </c>
      <c r="I3342" s="128" t="s">
        <v>159</v>
      </c>
      <c r="J3342" s="99"/>
      <c r="K3342" s="99"/>
      <c r="L3342" s="141" t="str">
        <f>IF(J3342-K3342=0,,IFERROR(K3342-J3342-휴게시간-VLOOKUP(A3342,지정휴게시간,2,FALSE),K3342-J3342-휴게시간))</f>
        <v/>
      </c>
      <c r="M3342" s="142" t="str">
        <f>IFERROR(VLOOKUP(Text(A3342,"m월 d일"),양력휴일,2,FALSE),IFERROR(VLOOKUP(Text(B3342,"m월 d일"),음력휴일,2,FALSE),IFERROR(VLOOKUP(A3342,양력지정휴일,2,FALSE), IFERROR(VLOOKUP(B3342,음력지정휴일,2,FALSE), ""))))</f>
        <v/>
      </c>
      <c r="N3342" s="128"/>
      <c r="O3342" s="128" t="str">
        <f>IFERROR(VLOOKUP(N3342,연차지정일수,2,FALSE),"")</f>
        <v/>
      </c>
      <c r="P3342" s="143"/>
      <c r="Q3342" s="2"/>
    </row>
    <row r="3343">
      <c r="A3343" s="129">
        <v>47538.0</v>
      </c>
      <c r="B3343" s="129">
        <v>47505.0</v>
      </c>
      <c r="C3343" s="128">
        <v>2030.0</v>
      </c>
      <c r="D3343" s="128">
        <v>2.0</v>
      </c>
      <c r="E3343" s="128">
        <v>3.0</v>
      </c>
      <c r="F3343" s="128">
        <v>2030.0</v>
      </c>
      <c r="G3343" s="128">
        <v>2.0</v>
      </c>
      <c r="H3343" s="128">
        <v>24.0</v>
      </c>
      <c r="I3343" s="128" t="s">
        <v>156</v>
      </c>
      <c r="J3343" s="99"/>
      <c r="K3343" s="99"/>
      <c r="L3343" s="141" t="str">
        <f>IF(J3343-K3343=0,,IFERROR(K3343-J3343-휴게시간-VLOOKUP(A3343,지정휴게시간,2,FALSE),K3343-J3343-휴게시간))</f>
        <v/>
      </c>
      <c r="M3343" s="142" t="str">
        <f>IFERROR(VLOOKUP(Text(A3343,"m월 d일"),양력휴일,2,FALSE),IFERROR(VLOOKUP(Text(B3343,"m월 d일"),음력휴일,2,FALSE),IFERROR(VLOOKUP(A3343,양력지정휴일,2,FALSE), IFERROR(VLOOKUP(B3343,음력지정휴일,2,FALSE), ""))))</f>
        <v/>
      </c>
      <c r="N3343" s="128"/>
      <c r="O3343" s="128" t="str">
        <f>IFERROR(VLOOKUP(N3343,연차지정일수,2,FALSE),"")</f>
        <v/>
      </c>
      <c r="P3343" s="143"/>
      <c r="Q3343" s="2"/>
    </row>
    <row r="3344">
      <c r="A3344" s="129">
        <v>47539.0</v>
      </c>
      <c r="B3344" s="129">
        <v>47506.0</v>
      </c>
      <c r="C3344" s="128">
        <v>2030.0</v>
      </c>
      <c r="D3344" s="128">
        <v>2.0</v>
      </c>
      <c r="E3344" s="128">
        <v>4.0</v>
      </c>
      <c r="F3344" s="128">
        <v>2030.0</v>
      </c>
      <c r="G3344" s="128">
        <v>2.0</v>
      </c>
      <c r="H3344" s="128">
        <v>25.0</v>
      </c>
      <c r="I3344" s="128" t="s">
        <v>83</v>
      </c>
      <c r="J3344" s="99"/>
      <c r="K3344" s="99"/>
      <c r="L3344" s="141" t="str">
        <f>IF(J3344-K3344=0,,IFERROR(K3344-J3344-휴게시간-VLOOKUP(A3344,지정휴게시간,2,FALSE),K3344-J3344-휴게시간))</f>
        <v/>
      </c>
      <c r="M3344" s="142" t="str">
        <f>IFERROR(VLOOKUP(Text(A3344,"m월 d일"),양력휴일,2,FALSE),IFERROR(VLOOKUP(Text(B3344,"m월 d일"),음력휴일,2,FALSE),IFERROR(VLOOKUP(A3344,양력지정휴일,2,FALSE), IFERROR(VLOOKUP(B3344,음력지정휴일,2,FALSE), ""))))</f>
        <v/>
      </c>
      <c r="N3344" s="128"/>
      <c r="O3344" s="128" t="str">
        <f>IFERROR(VLOOKUP(N3344,연차지정일수,2,FALSE),"")</f>
        <v/>
      </c>
      <c r="P3344" s="143"/>
      <c r="Q3344" s="2"/>
    </row>
    <row r="3345">
      <c r="A3345" s="129">
        <v>47540.0</v>
      </c>
      <c r="B3345" s="129">
        <v>47507.0</v>
      </c>
      <c r="C3345" s="128">
        <v>2030.0</v>
      </c>
      <c r="D3345" s="128">
        <v>2.0</v>
      </c>
      <c r="E3345" s="128">
        <v>4.0</v>
      </c>
      <c r="F3345" s="128">
        <v>2030.0</v>
      </c>
      <c r="G3345" s="128">
        <v>2.0</v>
      </c>
      <c r="H3345" s="128">
        <v>26.0</v>
      </c>
      <c r="I3345" s="128" t="s">
        <v>160</v>
      </c>
      <c r="J3345" s="99"/>
      <c r="K3345" s="99"/>
      <c r="L3345" s="141" t="str">
        <f>IF(J3345-K3345=0,,IFERROR(K3345-J3345-휴게시간-VLOOKUP(A3345,지정휴게시간,2,FALSE),K3345-J3345-휴게시간))</f>
        <v/>
      </c>
      <c r="M3345" s="142" t="str">
        <f>IFERROR(VLOOKUP(Text(A3345,"m월 d일"),양력휴일,2,FALSE),IFERROR(VLOOKUP(Text(B3345,"m월 d일"),음력휴일,2,FALSE),IFERROR(VLOOKUP(A3345,양력지정휴일,2,FALSE), IFERROR(VLOOKUP(B3345,음력지정휴일,2,FALSE), ""))))</f>
        <v/>
      </c>
      <c r="N3345" s="128"/>
      <c r="O3345" s="128" t="str">
        <f>IFERROR(VLOOKUP(N3345,연차지정일수,2,FALSE),"")</f>
        <v/>
      </c>
      <c r="P3345" s="143"/>
      <c r="Q3345" s="2"/>
    </row>
    <row r="3346">
      <c r="A3346" s="129">
        <v>47541.0</v>
      </c>
      <c r="B3346" s="129">
        <v>47508.0</v>
      </c>
      <c r="C3346" s="128">
        <v>2030.0</v>
      </c>
      <c r="D3346" s="128">
        <v>2.0</v>
      </c>
      <c r="E3346" s="128">
        <v>4.0</v>
      </c>
      <c r="F3346" s="128">
        <v>2030.0</v>
      </c>
      <c r="G3346" s="128">
        <v>2.0</v>
      </c>
      <c r="H3346" s="128">
        <v>27.0</v>
      </c>
      <c r="I3346" s="128" t="s">
        <v>161</v>
      </c>
      <c r="J3346" s="99"/>
      <c r="K3346" s="99"/>
      <c r="L3346" s="141" t="str">
        <f>IF(J3346-K3346=0,,IFERROR(K3346-J3346-휴게시간-VLOOKUP(A3346,지정휴게시간,2,FALSE),K3346-J3346-휴게시간))</f>
        <v/>
      </c>
      <c r="M3346" s="142" t="str">
        <f>IFERROR(VLOOKUP(Text(A3346,"m월 d일"),양력휴일,2,FALSE),IFERROR(VLOOKUP(Text(B3346,"m월 d일"),음력휴일,2,FALSE),IFERROR(VLOOKUP(A3346,양력지정휴일,2,FALSE), IFERROR(VLOOKUP(B3346,음력지정휴일,2,FALSE), ""))))</f>
        <v/>
      </c>
      <c r="N3346" s="128"/>
      <c r="O3346" s="128" t="str">
        <f>IFERROR(VLOOKUP(N3346,연차지정일수,2,FALSE),"")</f>
        <v/>
      </c>
      <c r="P3346" s="143"/>
      <c r="Q3346" s="2"/>
    </row>
    <row r="3347">
      <c r="A3347" s="129">
        <v>47542.0</v>
      </c>
      <c r="B3347" s="129">
        <v>47509.0</v>
      </c>
      <c r="C3347" s="128">
        <v>2030.0</v>
      </c>
      <c r="D3347" s="128">
        <v>2.0</v>
      </c>
      <c r="E3347" s="128">
        <v>4.0</v>
      </c>
      <c r="F3347" s="128">
        <v>2030.0</v>
      </c>
      <c r="G3347" s="128">
        <v>2.0</v>
      </c>
      <c r="H3347" s="128">
        <v>28.0</v>
      </c>
      <c r="I3347" s="128" t="s">
        <v>162</v>
      </c>
      <c r="J3347" s="99"/>
      <c r="K3347" s="99"/>
      <c r="L3347" s="141" t="str">
        <f>IF(J3347-K3347=0,,IFERROR(K3347-J3347-휴게시간-VLOOKUP(A3347,지정휴게시간,2,FALSE),K3347-J3347-휴게시간))</f>
        <v/>
      </c>
      <c r="M3347" s="142" t="str">
        <f>IFERROR(VLOOKUP(Text(A3347,"m월 d일"),양력휴일,2,FALSE),IFERROR(VLOOKUP(Text(B3347,"m월 d일"),음력휴일,2,FALSE),IFERROR(VLOOKUP(A3347,양력지정휴일,2,FALSE), IFERROR(VLOOKUP(B3347,음력지정휴일,2,FALSE), ""))))</f>
        <v/>
      </c>
      <c r="N3347" s="128"/>
      <c r="O3347" s="128" t="str">
        <f>IFERROR(VLOOKUP(N3347,연차지정일수,2,FALSE),"")</f>
        <v/>
      </c>
      <c r="P3347" s="143"/>
      <c r="Q3347" s="2"/>
    </row>
    <row r="3348">
      <c r="A3348" s="129">
        <v>47543.0</v>
      </c>
      <c r="B3348" s="129">
        <v>47510.0</v>
      </c>
      <c r="C3348" s="128">
        <v>2030.0</v>
      </c>
      <c r="D3348" s="128">
        <v>2.0</v>
      </c>
      <c r="E3348" s="128">
        <v>4.0</v>
      </c>
      <c r="F3348" s="128">
        <v>2030.0</v>
      </c>
      <c r="G3348" s="128">
        <v>3.0</v>
      </c>
      <c r="H3348" s="128">
        <v>1.0</v>
      </c>
      <c r="I3348" s="128" t="s">
        <v>158</v>
      </c>
      <c r="J3348" s="99"/>
      <c r="K3348" s="99"/>
      <c r="L3348" s="141" t="str">
        <f>IF(J3348-K3348=0,,IFERROR(K3348-J3348-휴게시간-VLOOKUP(A3348,지정휴게시간,2,FALSE),K3348-J3348-휴게시간))</f>
        <v/>
      </c>
      <c r="M3348" s="142" t="str">
        <f>IFERROR(VLOOKUP(Text(A3348,"m월 d일"),양력휴일,2,FALSE),IFERROR(VLOOKUP(Text(B3348,"m월 d일"),음력휴일,2,FALSE),IFERROR(VLOOKUP(A3348,양력지정휴일,2,FALSE), IFERROR(VLOOKUP(B3348,음력지정휴일,2,FALSE), ""))))</f>
        <v>삼일절</v>
      </c>
      <c r="N3348" s="128"/>
      <c r="O3348" s="128" t="str">
        <f>IFERROR(VLOOKUP(N3348,연차지정일수,2,FALSE),"")</f>
        <v/>
      </c>
      <c r="P3348" s="143"/>
      <c r="Q3348" s="2"/>
    </row>
    <row r="3349">
      <c r="A3349" s="129">
        <v>47544.0</v>
      </c>
      <c r="B3349" s="129">
        <v>47511.0</v>
      </c>
      <c r="C3349" s="128">
        <v>2030.0</v>
      </c>
      <c r="D3349" s="128">
        <v>2.0</v>
      </c>
      <c r="E3349" s="128">
        <v>4.0</v>
      </c>
      <c r="F3349" s="128">
        <v>2030.0</v>
      </c>
      <c r="G3349" s="128">
        <v>3.0</v>
      </c>
      <c r="H3349" s="128">
        <v>2.0</v>
      </c>
      <c r="I3349" s="128" t="s">
        <v>159</v>
      </c>
      <c r="J3349" s="99"/>
      <c r="K3349" s="99"/>
      <c r="L3349" s="141" t="str">
        <f>IF(J3349-K3349=0,,IFERROR(K3349-J3349-휴게시간-VLOOKUP(A3349,지정휴게시간,2,FALSE),K3349-J3349-휴게시간))</f>
        <v/>
      </c>
      <c r="M3349" s="142" t="str">
        <f>IFERROR(VLOOKUP(Text(A3349,"m월 d일"),양력휴일,2,FALSE),IFERROR(VLOOKUP(Text(B3349,"m월 d일"),음력휴일,2,FALSE),IFERROR(VLOOKUP(A3349,양력지정휴일,2,FALSE), IFERROR(VLOOKUP(B3349,음력지정휴일,2,FALSE), ""))))</f>
        <v/>
      </c>
      <c r="N3349" s="128"/>
      <c r="O3349" s="128" t="str">
        <f>IFERROR(VLOOKUP(N3349,연차지정일수,2,FALSE),"")</f>
        <v/>
      </c>
      <c r="P3349" s="143"/>
      <c r="Q3349" s="2"/>
    </row>
    <row r="3350">
      <c r="A3350" s="129">
        <v>47545.0</v>
      </c>
      <c r="B3350" s="129">
        <v>47512.0</v>
      </c>
      <c r="C3350" s="128">
        <v>2030.0</v>
      </c>
      <c r="D3350" s="128">
        <v>2.0</v>
      </c>
      <c r="E3350" s="128">
        <v>4.0</v>
      </c>
      <c r="F3350" s="128">
        <v>2030.0</v>
      </c>
      <c r="G3350" s="128">
        <v>3.0</v>
      </c>
      <c r="H3350" s="128">
        <v>3.0</v>
      </c>
      <c r="I3350" s="128" t="s">
        <v>156</v>
      </c>
      <c r="J3350" s="99"/>
      <c r="K3350" s="99"/>
      <c r="L3350" s="141" t="str">
        <f>IF(J3350-K3350=0,,IFERROR(K3350-J3350-휴게시간-VLOOKUP(A3350,지정휴게시간,2,FALSE),K3350-J3350-휴게시간))</f>
        <v/>
      </c>
      <c r="M3350" s="142" t="str">
        <f>IFERROR(VLOOKUP(Text(A3350,"m월 d일"),양력휴일,2,FALSE),IFERROR(VLOOKUP(Text(B3350,"m월 d일"),음력휴일,2,FALSE),IFERROR(VLOOKUP(A3350,양력지정휴일,2,FALSE), IFERROR(VLOOKUP(B3350,음력지정휴일,2,FALSE), ""))))</f>
        <v/>
      </c>
      <c r="N3350" s="128"/>
      <c r="O3350" s="128" t="str">
        <f>IFERROR(VLOOKUP(N3350,연차지정일수,2,FALSE),"")</f>
        <v/>
      </c>
      <c r="P3350" s="143"/>
      <c r="Q3350" s="2"/>
    </row>
    <row r="3351">
      <c r="A3351" s="129">
        <v>47546.0</v>
      </c>
      <c r="B3351" s="129">
        <v>47515.0</v>
      </c>
      <c r="C3351" s="128">
        <v>2030.0</v>
      </c>
      <c r="D3351" s="128">
        <v>3.0</v>
      </c>
      <c r="E3351" s="128">
        <v>1.0</v>
      </c>
      <c r="F3351" s="128">
        <v>2030.0</v>
      </c>
      <c r="G3351" s="128">
        <v>3.0</v>
      </c>
      <c r="H3351" s="128">
        <v>4.0</v>
      </c>
      <c r="I3351" s="128" t="s">
        <v>83</v>
      </c>
      <c r="J3351" s="99"/>
      <c r="K3351" s="99"/>
      <c r="L3351" s="141" t="str">
        <f>IF(J3351-K3351=0,,IFERROR(K3351-J3351-휴게시간-VLOOKUP(A3351,지정휴게시간,2,FALSE),K3351-J3351-휴게시간))</f>
        <v/>
      </c>
      <c r="M3351" s="142" t="str">
        <f>IFERROR(VLOOKUP(Text(A3351,"m월 d일"),양력휴일,2,FALSE),IFERROR(VLOOKUP(Text(B3351,"m월 d일"),음력휴일,2,FALSE),IFERROR(VLOOKUP(A3351,양력지정휴일,2,FALSE), IFERROR(VLOOKUP(B3351,음력지정휴일,2,FALSE), ""))))</f>
        <v/>
      </c>
      <c r="N3351" s="128"/>
      <c r="O3351" s="128" t="str">
        <f>IFERROR(VLOOKUP(N3351,연차지정일수,2,FALSE),"")</f>
        <v/>
      </c>
      <c r="P3351" s="143"/>
      <c r="Q3351" s="2"/>
    </row>
    <row r="3352">
      <c r="A3352" s="129">
        <v>47547.0</v>
      </c>
      <c r="B3352" s="129">
        <v>47516.0</v>
      </c>
      <c r="C3352" s="128">
        <v>2030.0</v>
      </c>
      <c r="D3352" s="128">
        <v>3.0</v>
      </c>
      <c r="E3352" s="128">
        <v>1.0</v>
      </c>
      <c r="F3352" s="128">
        <v>2030.0</v>
      </c>
      <c r="G3352" s="128">
        <v>3.0</v>
      </c>
      <c r="H3352" s="128">
        <v>5.0</v>
      </c>
      <c r="I3352" s="128" t="s">
        <v>160</v>
      </c>
      <c r="J3352" s="99"/>
      <c r="K3352" s="99"/>
      <c r="L3352" s="141" t="str">
        <f>IF(J3352-K3352=0,,IFERROR(K3352-J3352-휴게시간-VLOOKUP(A3352,지정휴게시간,2,FALSE),K3352-J3352-휴게시간))</f>
        <v/>
      </c>
      <c r="M3352" s="142" t="str">
        <f>IFERROR(VLOOKUP(Text(A3352,"m월 d일"),양력휴일,2,FALSE),IFERROR(VLOOKUP(Text(B3352,"m월 d일"),음력휴일,2,FALSE),IFERROR(VLOOKUP(A3352,양력지정휴일,2,FALSE), IFERROR(VLOOKUP(B3352,음력지정휴일,2,FALSE), ""))))</f>
        <v/>
      </c>
      <c r="N3352" s="128"/>
      <c r="O3352" s="128" t="str">
        <f>IFERROR(VLOOKUP(N3352,연차지정일수,2,FALSE),"")</f>
        <v/>
      </c>
      <c r="P3352" s="143"/>
      <c r="Q3352" s="2"/>
    </row>
    <row r="3353">
      <c r="A3353" s="129">
        <v>47548.0</v>
      </c>
      <c r="B3353" s="129">
        <v>47517.0</v>
      </c>
      <c r="C3353" s="128">
        <v>2030.0</v>
      </c>
      <c r="D3353" s="128">
        <v>3.0</v>
      </c>
      <c r="E3353" s="128">
        <v>1.0</v>
      </c>
      <c r="F3353" s="128">
        <v>2030.0</v>
      </c>
      <c r="G3353" s="128">
        <v>3.0</v>
      </c>
      <c r="H3353" s="128">
        <v>6.0</v>
      </c>
      <c r="I3353" s="128" t="s">
        <v>161</v>
      </c>
      <c r="J3353" s="99"/>
      <c r="K3353" s="99"/>
      <c r="L3353" s="141" t="str">
        <f>IF(J3353-K3353=0,,IFERROR(K3353-J3353-휴게시간-VLOOKUP(A3353,지정휴게시간,2,FALSE),K3353-J3353-휴게시간))</f>
        <v/>
      </c>
      <c r="M3353" s="142" t="str">
        <f>IFERROR(VLOOKUP(Text(A3353,"m월 d일"),양력휴일,2,FALSE),IFERROR(VLOOKUP(Text(B3353,"m월 d일"),음력휴일,2,FALSE),IFERROR(VLOOKUP(A3353,양력지정휴일,2,FALSE), IFERROR(VLOOKUP(B3353,음력지정휴일,2,FALSE), ""))))</f>
        <v/>
      </c>
      <c r="N3353" s="128"/>
      <c r="O3353" s="128" t="str">
        <f>IFERROR(VLOOKUP(N3353,연차지정일수,2,FALSE),"")</f>
        <v/>
      </c>
      <c r="P3353" s="143"/>
      <c r="Q3353" s="2"/>
    </row>
    <row r="3354">
      <c r="A3354" s="129">
        <v>47549.0</v>
      </c>
      <c r="B3354" s="129">
        <v>47518.0</v>
      </c>
      <c r="C3354" s="128">
        <v>2030.0</v>
      </c>
      <c r="D3354" s="128">
        <v>3.0</v>
      </c>
      <c r="E3354" s="128">
        <v>1.0</v>
      </c>
      <c r="F3354" s="128">
        <v>2030.0</v>
      </c>
      <c r="G3354" s="128">
        <v>3.0</v>
      </c>
      <c r="H3354" s="128">
        <v>7.0</v>
      </c>
      <c r="I3354" s="128" t="s">
        <v>162</v>
      </c>
      <c r="J3354" s="99"/>
      <c r="K3354" s="99"/>
      <c r="L3354" s="141" t="str">
        <f>IF(J3354-K3354=0,,IFERROR(K3354-J3354-휴게시간-VLOOKUP(A3354,지정휴게시간,2,FALSE),K3354-J3354-휴게시간))</f>
        <v/>
      </c>
      <c r="M3354" s="142" t="str">
        <f>IFERROR(VLOOKUP(Text(A3354,"m월 d일"),양력휴일,2,FALSE),IFERROR(VLOOKUP(Text(B3354,"m월 d일"),음력휴일,2,FALSE),IFERROR(VLOOKUP(A3354,양력지정휴일,2,FALSE), IFERROR(VLOOKUP(B3354,음력지정휴일,2,FALSE), ""))))</f>
        <v/>
      </c>
      <c r="N3354" s="128"/>
      <c r="O3354" s="128" t="str">
        <f>IFERROR(VLOOKUP(N3354,연차지정일수,2,FALSE),"")</f>
        <v/>
      </c>
      <c r="P3354" s="143"/>
      <c r="Q3354" s="2"/>
    </row>
    <row r="3355">
      <c r="A3355" s="129">
        <v>47550.0</v>
      </c>
      <c r="B3355" s="129">
        <v>47519.0</v>
      </c>
      <c r="C3355" s="128">
        <v>2030.0</v>
      </c>
      <c r="D3355" s="128">
        <v>3.0</v>
      </c>
      <c r="E3355" s="128">
        <v>1.0</v>
      </c>
      <c r="F3355" s="128">
        <v>2030.0</v>
      </c>
      <c r="G3355" s="128">
        <v>3.0</v>
      </c>
      <c r="H3355" s="128">
        <v>8.0</v>
      </c>
      <c r="I3355" s="128" t="s">
        <v>158</v>
      </c>
      <c r="J3355" s="99"/>
      <c r="K3355" s="99"/>
      <c r="L3355" s="141" t="str">
        <f>IF(J3355-K3355=0,,IFERROR(K3355-J3355-휴게시간-VLOOKUP(A3355,지정휴게시간,2,FALSE),K3355-J3355-휴게시간))</f>
        <v/>
      </c>
      <c r="M3355" s="142" t="str">
        <f>IFERROR(VLOOKUP(Text(A3355,"m월 d일"),양력휴일,2,FALSE),IFERROR(VLOOKUP(Text(B3355,"m월 d일"),음력휴일,2,FALSE),IFERROR(VLOOKUP(A3355,양력지정휴일,2,FALSE), IFERROR(VLOOKUP(B3355,음력지정휴일,2,FALSE), ""))))</f>
        <v/>
      </c>
      <c r="N3355" s="128"/>
      <c r="O3355" s="128" t="str">
        <f>IFERROR(VLOOKUP(N3355,연차지정일수,2,FALSE),"")</f>
        <v/>
      </c>
      <c r="P3355" s="143"/>
      <c r="Q3355" s="2"/>
    </row>
    <row r="3356">
      <c r="A3356" s="129">
        <v>47551.0</v>
      </c>
      <c r="B3356" s="129">
        <v>47520.0</v>
      </c>
      <c r="C3356" s="128">
        <v>2030.0</v>
      </c>
      <c r="D3356" s="128">
        <v>3.0</v>
      </c>
      <c r="E3356" s="128">
        <v>1.0</v>
      </c>
      <c r="F3356" s="128">
        <v>2030.0</v>
      </c>
      <c r="G3356" s="128">
        <v>3.0</v>
      </c>
      <c r="H3356" s="128">
        <v>9.0</v>
      </c>
      <c r="I3356" s="128" t="s">
        <v>159</v>
      </c>
      <c r="J3356" s="99"/>
      <c r="K3356" s="99"/>
      <c r="L3356" s="141" t="str">
        <f>IF(J3356-K3356=0,,IFERROR(K3356-J3356-휴게시간-VLOOKUP(A3356,지정휴게시간,2,FALSE),K3356-J3356-휴게시간))</f>
        <v/>
      </c>
      <c r="M3356" s="142" t="str">
        <f>IFERROR(VLOOKUP(Text(A3356,"m월 d일"),양력휴일,2,FALSE),IFERROR(VLOOKUP(Text(B3356,"m월 d일"),음력휴일,2,FALSE),IFERROR(VLOOKUP(A3356,양력지정휴일,2,FALSE), IFERROR(VLOOKUP(B3356,음력지정휴일,2,FALSE), ""))))</f>
        <v/>
      </c>
      <c r="N3356" s="128"/>
      <c r="O3356" s="128" t="str">
        <f>IFERROR(VLOOKUP(N3356,연차지정일수,2,FALSE),"")</f>
        <v/>
      </c>
      <c r="P3356" s="143"/>
      <c r="Q3356" s="2"/>
    </row>
    <row r="3357">
      <c r="A3357" s="129">
        <v>47552.0</v>
      </c>
      <c r="B3357" s="129">
        <v>47521.0</v>
      </c>
      <c r="C3357" s="128">
        <v>2030.0</v>
      </c>
      <c r="D3357" s="128">
        <v>3.0</v>
      </c>
      <c r="E3357" s="128">
        <v>1.0</v>
      </c>
      <c r="F3357" s="128">
        <v>2030.0</v>
      </c>
      <c r="G3357" s="128">
        <v>3.0</v>
      </c>
      <c r="H3357" s="128">
        <v>10.0</v>
      </c>
      <c r="I3357" s="128" t="s">
        <v>156</v>
      </c>
      <c r="J3357" s="99"/>
      <c r="K3357" s="99"/>
      <c r="L3357" s="141" t="str">
        <f>IF(J3357-K3357=0,,IFERROR(K3357-J3357-휴게시간-VLOOKUP(A3357,지정휴게시간,2,FALSE),K3357-J3357-휴게시간))</f>
        <v/>
      </c>
      <c r="M3357" s="142" t="str">
        <f>IFERROR(VLOOKUP(Text(A3357,"m월 d일"),양력휴일,2,FALSE),IFERROR(VLOOKUP(Text(B3357,"m월 d일"),음력휴일,2,FALSE),IFERROR(VLOOKUP(A3357,양력지정휴일,2,FALSE), IFERROR(VLOOKUP(B3357,음력지정휴일,2,FALSE), ""))))</f>
        <v/>
      </c>
      <c r="N3357" s="128"/>
      <c r="O3357" s="128" t="str">
        <f>IFERROR(VLOOKUP(N3357,연차지정일수,2,FALSE),"")</f>
        <v/>
      </c>
      <c r="P3357" s="143"/>
      <c r="Q3357" s="2"/>
    </row>
    <row r="3358">
      <c r="A3358" s="129">
        <v>47553.0</v>
      </c>
      <c r="B3358" s="129">
        <v>47522.0</v>
      </c>
      <c r="C3358" s="128">
        <v>2030.0</v>
      </c>
      <c r="D3358" s="128">
        <v>3.0</v>
      </c>
      <c r="E3358" s="128">
        <v>2.0</v>
      </c>
      <c r="F3358" s="128">
        <v>2030.0</v>
      </c>
      <c r="G3358" s="128">
        <v>3.0</v>
      </c>
      <c r="H3358" s="128">
        <v>11.0</v>
      </c>
      <c r="I3358" s="128" t="s">
        <v>83</v>
      </c>
      <c r="J3358" s="99"/>
      <c r="K3358" s="99"/>
      <c r="L3358" s="141" t="str">
        <f>IF(J3358-K3358=0,,IFERROR(K3358-J3358-휴게시간-VLOOKUP(A3358,지정휴게시간,2,FALSE),K3358-J3358-휴게시간))</f>
        <v/>
      </c>
      <c r="M3358" s="142" t="str">
        <f>IFERROR(VLOOKUP(Text(A3358,"m월 d일"),양력휴일,2,FALSE),IFERROR(VLOOKUP(Text(B3358,"m월 d일"),음력휴일,2,FALSE),IFERROR(VLOOKUP(A3358,양력지정휴일,2,FALSE), IFERROR(VLOOKUP(B3358,음력지정휴일,2,FALSE), ""))))</f>
        <v/>
      </c>
      <c r="N3358" s="128"/>
      <c r="O3358" s="128" t="str">
        <f>IFERROR(VLOOKUP(N3358,연차지정일수,2,FALSE),"")</f>
        <v/>
      </c>
      <c r="P3358" s="143"/>
      <c r="Q3358" s="2"/>
    </row>
    <row r="3359">
      <c r="A3359" s="129">
        <v>47554.0</v>
      </c>
      <c r="B3359" s="129">
        <v>47523.0</v>
      </c>
      <c r="C3359" s="128">
        <v>2030.0</v>
      </c>
      <c r="D3359" s="128">
        <v>3.0</v>
      </c>
      <c r="E3359" s="128">
        <v>2.0</v>
      </c>
      <c r="F3359" s="128">
        <v>2030.0</v>
      </c>
      <c r="G3359" s="128">
        <v>3.0</v>
      </c>
      <c r="H3359" s="128">
        <v>12.0</v>
      </c>
      <c r="I3359" s="128" t="s">
        <v>160</v>
      </c>
      <c r="J3359" s="99"/>
      <c r="K3359" s="99"/>
      <c r="L3359" s="141" t="str">
        <f>IF(J3359-K3359=0,,IFERROR(K3359-J3359-휴게시간-VLOOKUP(A3359,지정휴게시간,2,FALSE),K3359-J3359-휴게시간))</f>
        <v/>
      </c>
      <c r="M3359" s="142" t="str">
        <f>IFERROR(VLOOKUP(Text(A3359,"m월 d일"),양력휴일,2,FALSE),IFERROR(VLOOKUP(Text(B3359,"m월 d일"),음력휴일,2,FALSE),IFERROR(VLOOKUP(A3359,양력지정휴일,2,FALSE), IFERROR(VLOOKUP(B3359,음력지정휴일,2,FALSE), ""))))</f>
        <v/>
      </c>
      <c r="N3359" s="128"/>
      <c r="O3359" s="128" t="str">
        <f>IFERROR(VLOOKUP(N3359,연차지정일수,2,FALSE),"")</f>
        <v/>
      </c>
      <c r="P3359" s="143"/>
      <c r="Q3359" s="2"/>
    </row>
    <row r="3360">
      <c r="A3360" s="129">
        <v>47555.0</v>
      </c>
      <c r="B3360" s="129">
        <v>47524.0</v>
      </c>
      <c r="C3360" s="128">
        <v>2030.0</v>
      </c>
      <c r="D3360" s="128">
        <v>3.0</v>
      </c>
      <c r="E3360" s="128">
        <v>2.0</v>
      </c>
      <c r="F3360" s="128">
        <v>2030.0</v>
      </c>
      <c r="G3360" s="128">
        <v>3.0</v>
      </c>
      <c r="H3360" s="128">
        <v>13.0</v>
      </c>
      <c r="I3360" s="128" t="s">
        <v>161</v>
      </c>
      <c r="J3360" s="99"/>
      <c r="K3360" s="99"/>
      <c r="L3360" s="141" t="str">
        <f>IF(J3360-K3360=0,,IFERROR(K3360-J3360-휴게시간-VLOOKUP(A3360,지정휴게시간,2,FALSE),K3360-J3360-휴게시간))</f>
        <v/>
      </c>
      <c r="M3360" s="142" t="str">
        <f>IFERROR(VLOOKUP(Text(A3360,"m월 d일"),양력휴일,2,FALSE),IFERROR(VLOOKUP(Text(B3360,"m월 d일"),음력휴일,2,FALSE),IFERROR(VLOOKUP(A3360,양력지정휴일,2,FALSE), IFERROR(VLOOKUP(B3360,음력지정휴일,2,FALSE), ""))))</f>
        <v/>
      </c>
      <c r="N3360" s="128"/>
      <c r="O3360" s="128" t="str">
        <f>IFERROR(VLOOKUP(N3360,연차지정일수,2,FALSE),"")</f>
        <v/>
      </c>
      <c r="P3360" s="143"/>
      <c r="Q3360" s="2"/>
    </row>
    <row r="3361">
      <c r="A3361" s="129">
        <v>47556.0</v>
      </c>
      <c r="B3361" s="129">
        <v>47525.0</v>
      </c>
      <c r="C3361" s="128">
        <v>2030.0</v>
      </c>
      <c r="D3361" s="128">
        <v>3.0</v>
      </c>
      <c r="E3361" s="128">
        <v>2.0</v>
      </c>
      <c r="F3361" s="128">
        <v>2030.0</v>
      </c>
      <c r="G3361" s="128">
        <v>3.0</v>
      </c>
      <c r="H3361" s="128">
        <v>14.0</v>
      </c>
      <c r="I3361" s="128" t="s">
        <v>162</v>
      </c>
      <c r="J3361" s="99"/>
      <c r="K3361" s="99"/>
      <c r="L3361" s="141" t="str">
        <f>IF(J3361-K3361=0,,IFERROR(K3361-J3361-휴게시간-VLOOKUP(A3361,지정휴게시간,2,FALSE),K3361-J3361-휴게시간))</f>
        <v/>
      </c>
      <c r="M3361" s="142" t="str">
        <f>IFERROR(VLOOKUP(Text(A3361,"m월 d일"),양력휴일,2,FALSE),IFERROR(VLOOKUP(Text(B3361,"m월 d일"),음력휴일,2,FALSE),IFERROR(VLOOKUP(A3361,양력지정휴일,2,FALSE), IFERROR(VLOOKUP(B3361,음력지정휴일,2,FALSE), ""))))</f>
        <v/>
      </c>
      <c r="N3361" s="128"/>
      <c r="O3361" s="128" t="str">
        <f>IFERROR(VLOOKUP(N3361,연차지정일수,2,FALSE),"")</f>
        <v/>
      </c>
      <c r="P3361" s="143"/>
      <c r="Q3361" s="2"/>
    </row>
    <row r="3362">
      <c r="A3362" s="129">
        <v>47557.0</v>
      </c>
      <c r="B3362" s="129">
        <v>47526.0</v>
      </c>
      <c r="C3362" s="128">
        <v>2030.0</v>
      </c>
      <c r="D3362" s="128">
        <v>3.0</v>
      </c>
      <c r="E3362" s="128">
        <v>2.0</v>
      </c>
      <c r="F3362" s="128">
        <v>2030.0</v>
      </c>
      <c r="G3362" s="128">
        <v>3.0</v>
      </c>
      <c r="H3362" s="128">
        <v>15.0</v>
      </c>
      <c r="I3362" s="128" t="s">
        <v>158</v>
      </c>
      <c r="J3362" s="99"/>
      <c r="K3362" s="99"/>
      <c r="L3362" s="141" t="str">
        <f>IF(J3362-K3362=0,,IFERROR(K3362-J3362-휴게시간-VLOOKUP(A3362,지정휴게시간,2,FALSE),K3362-J3362-휴게시간))</f>
        <v/>
      </c>
      <c r="M3362" s="142" t="str">
        <f>IFERROR(VLOOKUP(Text(A3362,"m월 d일"),양력휴일,2,FALSE),IFERROR(VLOOKUP(Text(B3362,"m월 d일"),음력휴일,2,FALSE),IFERROR(VLOOKUP(A3362,양력지정휴일,2,FALSE), IFERROR(VLOOKUP(B3362,음력지정휴일,2,FALSE), ""))))</f>
        <v/>
      </c>
      <c r="N3362" s="128"/>
      <c r="O3362" s="128" t="str">
        <f>IFERROR(VLOOKUP(N3362,연차지정일수,2,FALSE),"")</f>
        <v/>
      </c>
      <c r="P3362" s="143"/>
      <c r="Q3362" s="2"/>
    </row>
    <row r="3363">
      <c r="A3363" s="129">
        <v>47558.0</v>
      </c>
      <c r="B3363" s="129">
        <v>47527.0</v>
      </c>
      <c r="C3363" s="128">
        <v>2030.0</v>
      </c>
      <c r="D3363" s="128">
        <v>3.0</v>
      </c>
      <c r="E3363" s="128">
        <v>2.0</v>
      </c>
      <c r="F3363" s="128">
        <v>2030.0</v>
      </c>
      <c r="G3363" s="128">
        <v>3.0</v>
      </c>
      <c r="H3363" s="128">
        <v>16.0</v>
      </c>
      <c r="I3363" s="128" t="s">
        <v>159</v>
      </c>
      <c r="J3363" s="99"/>
      <c r="K3363" s="99"/>
      <c r="L3363" s="141" t="str">
        <f>IF(J3363-K3363=0,,IFERROR(K3363-J3363-휴게시간-VLOOKUP(A3363,지정휴게시간,2,FALSE),K3363-J3363-휴게시간))</f>
        <v/>
      </c>
      <c r="M3363" s="142" t="str">
        <f>IFERROR(VLOOKUP(Text(A3363,"m월 d일"),양력휴일,2,FALSE),IFERROR(VLOOKUP(Text(B3363,"m월 d일"),음력휴일,2,FALSE),IFERROR(VLOOKUP(A3363,양력지정휴일,2,FALSE), IFERROR(VLOOKUP(B3363,음력지정휴일,2,FALSE), ""))))</f>
        <v/>
      </c>
      <c r="N3363" s="128"/>
      <c r="O3363" s="128" t="str">
        <f>IFERROR(VLOOKUP(N3363,연차지정일수,2,FALSE),"")</f>
        <v/>
      </c>
      <c r="P3363" s="143"/>
      <c r="Q3363" s="2"/>
    </row>
    <row r="3364">
      <c r="A3364" s="129">
        <v>47559.0</v>
      </c>
      <c r="B3364" s="129">
        <v>47528.0</v>
      </c>
      <c r="C3364" s="128">
        <v>2030.0</v>
      </c>
      <c r="D3364" s="128">
        <v>3.0</v>
      </c>
      <c r="E3364" s="128">
        <v>2.0</v>
      </c>
      <c r="F3364" s="128">
        <v>2030.0</v>
      </c>
      <c r="G3364" s="128">
        <v>3.0</v>
      </c>
      <c r="H3364" s="128">
        <v>17.0</v>
      </c>
      <c r="I3364" s="128" t="s">
        <v>156</v>
      </c>
      <c r="J3364" s="99"/>
      <c r="K3364" s="99"/>
      <c r="L3364" s="141" t="str">
        <f>IF(J3364-K3364=0,,IFERROR(K3364-J3364-휴게시간-VLOOKUP(A3364,지정휴게시간,2,FALSE),K3364-J3364-휴게시간))</f>
        <v/>
      </c>
      <c r="M3364" s="142" t="str">
        <f>IFERROR(VLOOKUP(Text(A3364,"m월 d일"),양력휴일,2,FALSE),IFERROR(VLOOKUP(Text(B3364,"m월 d일"),음력휴일,2,FALSE),IFERROR(VLOOKUP(A3364,양력지정휴일,2,FALSE), IFERROR(VLOOKUP(B3364,음력지정휴일,2,FALSE), ""))))</f>
        <v/>
      </c>
      <c r="N3364" s="128"/>
      <c r="O3364" s="128" t="str">
        <f>IFERROR(VLOOKUP(N3364,연차지정일수,2,FALSE),"")</f>
        <v/>
      </c>
      <c r="P3364" s="143"/>
      <c r="Q3364" s="2"/>
    </row>
    <row r="3365">
      <c r="A3365" s="129">
        <v>47560.0</v>
      </c>
      <c r="B3365" s="129">
        <v>47529.0</v>
      </c>
      <c r="C3365" s="128">
        <v>2030.0</v>
      </c>
      <c r="D3365" s="128">
        <v>3.0</v>
      </c>
      <c r="E3365" s="128">
        <v>3.0</v>
      </c>
      <c r="F3365" s="128">
        <v>2030.0</v>
      </c>
      <c r="G3365" s="128">
        <v>3.0</v>
      </c>
      <c r="H3365" s="128">
        <v>18.0</v>
      </c>
      <c r="I3365" s="128" t="s">
        <v>83</v>
      </c>
      <c r="J3365" s="99"/>
      <c r="K3365" s="99"/>
      <c r="L3365" s="141" t="str">
        <f>IF(J3365-K3365=0,,IFERROR(K3365-J3365-휴게시간-VLOOKUP(A3365,지정휴게시간,2,FALSE),K3365-J3365-휴게시간))</f>
        <v/>
      </c>
      <c r="M3365" s="142" t="str">
        <f>IFERROR(VLOOKUP(Text(A3365,"m월 d일"),양력휴일,2,FALSE),IFERROR(VLOOKUP(Text(B3365,"m월 d일"),음력휴일,2,FALSE),IFERROR(VLOOKUP(A3365,양력지정휴일,2,FALSE), IFERROR(VLOOKUP(B3365,음력지정휴일,2,FALSE), ""))))</f>
        <v/>
      </c>
      <c r="N3365" s="128"/>
      <c r="O3365" s="128" t="str">
        <f>IFERROR(VLOOKUP(N3365,연차지정일수,2,FALSE),"")</f>
        <v/>
      </c>
      <c r="P3365" s="143"/>
      <c r="Q3365" s="2"/>
    </row>
    <row r="3366">
      <c r="A3366" s="129">
        <v>47561.0</v>
      </c>
      <c r="B3366" s="129">
        <v>47530.0</v>
      </c>
      <c r="C3366" s="128">
        <v>2030.0</v>
      </c>
      <c r="D3366" s="128">
        <v>3.0</v>
      </c>
      <c r="E3366" s="128">
        <v>3.0</v>
      </c>
      <c r="F3366" s="128">
        <v>2030.0</v>
      </c>
      <c r="G3366" s="128">
        <v>3.0</v>
      </c>
      <c r="H3366" s="128">
        <v>19.0</v>
      </c>
      <c r="I3366" s="128" t="s">
        <v>160</v>
      </c>
      <c r="J3366" s="99"/>
      <c r="K3366" s="99"/>
      <c r="L3366" s="141" t="str">
        <f>IF(J3366-K3366=0,,IFERROR(K3366-J3366-휴게시간-VLOOKUP(A3366,지정휴게시간,2,FALSE),K3366-J3366-휴게시간))</f>
        <v/>
      </c>
      <c r="M3366" s="142" t="str">
        <f>IFERROR(VLOOKUP(Text(A3366,"m월 d일"),양력휴일,2,FALSE),IFERROR(VLOOKUP(Text(B3366,"m월 d일"),음력휴일,2,FALSE),IFERROR(VLOOKUP(A3366,양력지정휴일,2,FALSE), IFERROR(VLOOKUP(B3366,음력지정휴일,2,FALSE), ""))))</f>
        <v/>
      </c>
      <c r="N3366" s="128"/>
      <c r="O3366" s="128" t="str">
        <f>IFERROR(VLOOKUP(N3366,연차지정일수,2,FALSE),"")</f>
        <v/>
      </c>
      <c r="P3366" s="143"/>
      <c r="Q3366" s="2"/>
    </row>
    <row r="3367">
      <c r="A3367" s="129">
        <v>47562.0</v>
      </c>
      <c r="B3367" s="129">
        <v>47531.0</v>
      </c>
      <c r="C3367" s="128">
        <v>2030.0</v>
      </c>
      <c r="D3367" s="128">
        <v>3.0</v>
      </c>
      <c r="E3367" s="128">
        <v>3.0</v>
      </c>
      <c r="F3367" s="128">
        <v>2030.0</v>
      </c>
      <c r="G3367" s="128">
        <v>3.0</v>
      </c>
      <c r="H3367" s="128">
        <v>20.0</v>
      </c>
      <c r="I3367" s="128" t="s">
        <v>161</v>
      </c>
      <c r="J3367" s="99"/>
      <c r="K3367" s="99"/>
      <c r="L3367" s="141" t="str">
        <f>IF(J3367-K3367=0,,IFERROR(K3367-J3367-휴게시간-VLOOKUP(A3367,지정휴게시간,2,FALSE),K3367-J3367-휴게시간))</f>
        <v/>
      </c>
      <c r="M3367" s="142" t="str">
        <f>IFERROR(VLOOKUP(Text(A3367,"m월 d일"),양력휴일,2,FALSE),IFERROR(VLOOKUP(Text(B3367,"m월 d일"),음력휴일,2,FALSE),IFERROR(VLOOKUP(A3367,양력지정휴일,2,FALSE), IFERROR(VLOOKUP(B3367,음력지정휴일,2,FALSE), ""))))</f>
        <v/>
      </c>
      <c r="N3367" s="128"/>
      <c r="O3367" s="128" t="str">
        <f>IFERROR(VLOOKUP(N3367,연차지정일수,2,FALSE),"")</f>
        <v/>
      </c>
      <c r="P3367" s="143"/>
      <c r="Q3367" s="2"/>
    </row>
    <row r="3368">
      <c r="A3368" s="129">
        <v>47563.0</v>
      </c>
      <c r="B3368" s="129">
        <v>47532.0</v>
      </c>
      <c r="C3368" s="128">
        <v>2030.0</v>
      </c>
      <c r="D3368" s="128">
        <v>3.0</v>
      </c>
      <c r="E3368" s="128">
        <v>3.0</v>
      </c>
      <c r="F3368" s="128">
        <v>2030.0</v>
      </c>
      <c r="G3368" s="128">
        <v>3.0</v>
      </c>
      <c r="H3368" s="128">
        <v>21.0</v>
      </c>
      <c r="I3368" s="128" t="s">
        <v>162</v>
      </c>
      <c r="J3368" s="99"/>
      <c r="K3368" s="99"/>
      <c r="L3368" s="141" t="str">
        <f>IF(J3368-K3368=0,,IFERROR(K3368-J3368-휴게시간-VLOOKUP(A3368,지정휴게시간,2,FALSE),K3368-J3368-휴게시간))</f>
        <v/>
      </c>
      <c r="M3368" s="142" t="str">
        <f>IFERROR(VLOOKUP(Text(A3368,"m월 d일"),양력휴일,2,FALSE),IFERROR(VLOOKUP(Text(B3368,"m월 d일"),음력휴일,2,FALSE),IFERROR(VLOOKUP(A3368,양력지정휴일,2,FALSE), IFERROR(VLOOKUP(B3368,음력지정휴일,2,FALSE), ""))))</f>
        <v/>
      </c>
      <c r="N3368" s="128"/>
      <c r="O3368" s="128" t="str">
        <f>IFERROR(VLOOKUP(N3368,연차지정일수,2,FALSE),"")</f>
        <v/>
      </c>
      <c r="P3368" s="143"/>
      <c r="Q3368" s="2"/>
    </row>
    <row r="3369">
      <c r="A3369" s="129">
        <v>47564.0</v>
      </c>
      <c r="B3369" s="129">
        <v>47533.0</v>
      </c>
      <c r="C3369" s="128">
        <v>2030.0</v>
      </c>
      <c r="D3369" s="128">
        <v>3.0</v>
      </c>
      <c r="E3369" s="128">
        <v>3.0</v>
      </c>
      <c r="F3369" s="128">
        <v>2030.0</v>
      </c>
      <c r="G3369" s="128">
        <v>3.0</v>
      </c>
      <c r="H3369" s="128">
        <v>22.0</v>
      </c>
      <c r="I3369" s="128" t="s">
        <v>158</v>
      </c>
      <c r="J3369" s="99"/>
      <c r="K3369" s="99"/>
      <c r="L3369" s="141" t="str">
        <f>IF(J3369-K3369=0,,IFERROR(K3369-J3369-휴게시간-VLOOKUP(A3369,지정휴게시간,2,FALSE),K3369-J3369-휴게시간))</f>
        <v/>
      </c>
      <c r="M3369" s="142" t="str">
        <f>IFERROR(VLOOKUP(Text(A3369,"m월 d일"),양력휴일,2,FALSE),IFERROR(VLOOKUP(Text(B3369,"m월 d일"),음력휴일,2,FALSE),IFERROR(VLOOKUP(A3369,양력지정휴일,2,FALSE), IFERROR(VLOOKUP(B3369,음력지정휴일,2,FALSE), ""))))</f>
        <v/>
      </c>
      <c r="N3369" s="128"/>
      <c r="O3369" s="128" t="str">
        <f>IFERROR(VLOOKUP(N3369,연차지정일수,2,FALSE),"")</f>
        <v/>
      </c>
      <c r="P3369" s="143"/>
      <c r="Q3369" s="2"/>
    </row>
    <row r="3370">
      <c r="A3370" s="129">
        <v>47565.0</v>
      </c>
      <c r="B3370" s="129">
        <v>47534.0</v>
      </c>
      <c r="C3370" s="128">
        <v>2030.0</v>
      </c>
      <c r="D3370" s="128">
        <v>3.0</v>
      </c>
      <c r="E3370" s="128">
        <v>3.0</v>
      </c>
      <c r="F3370" s="128">
        <v>2030.0</v>
      </c>
      <c r="G3370" s="128">
        <v>3.0</v>
      </c>
      <c r="H3370" s="128">
        <v>23.0</v>
      </c>
      <c r="I3370" s="128" t="s">
        <v>159</v>
      </c>
      <c r="J3370" s="99"/>
      <c r="K3370" s="99"/>
      <c r="L3370" s="141" t="str">
        <f>IF(J3370-K3370=0,,IFERROR(K3370-J3370-휴게시간-VLOOKUP(A3370,지정휴게시간,2,FALSE),K3370-J3370-휴게시간))</f>
        <v/>
      </c>
      <c r="M3370" s="142" t="str">
        <f>IFERROR(VLOOKUP(Text(A3370,"m월 d일"),양력휴일,2,FALSE),IFERROR(VLOOKUP(Text(B3370,"m월 d일"),음력휴일,2,FALSE),IFERROR(VLOOKUP(A3370,양력지정휴일,2,FALSE), IFERROR(VLOOKUP(B3370,음력지정휴일,2,FALSE), ""))))</f>
        <v/>
      </c>
      <c r="N3370" s="128"/>
      <c r="O3370" s="128" t="str">
        <f>IFERROR(VLOOKUP(N3370,연차지정일수,2,FALSE),"")</f>
        <v/>
      </c>
      <c r="P3370" s="143"/>
      <c r="Q3370" s="2"/>
    </row>
    <row r="3371">
      <c r="A3371" s="129">
        <v>47566.0</v>
      </c>
      <c r="B3371" s="129">
        <v>47535.0</v>
      </c>
      <c r="C3371" s="128">
        <v>2030.0</v>
      </c>
      <c r="D3371" s="128">
        <v>3.0</v>
      </c>
      <c r="E3371" s="128">
        <v>3.0</v>
      </c>
      <c r="F3371" s="128">
        <v>2030.0</v>
      </c>
      <c r="G3371" s="128">
        <v>3.0</v>
      </c>
      <c r="H3371" s="128">
        <v>24.0</v>
      </c>
      <c r="I3371" s="128" t="s">
        <v>156</v>
      </c>
      <c r="J3371" s="99"/>
      <c r="K3371" s="99"/>
      <c r="L3371" s="141" t="str">
        <f>IF(J3371-K3371=0,,IFERROR(K3371-J3371-휴게시간-VLOOKUP(A3371,지정휴게시간,2,FALSE),K3371-J3371-휴게시간))</f>
        <v/>
      </c>
      <c r="M3371" s="142" t="str">
        <f>IFERROR(VLOOKUP(Text(A3371,"m월 d일"),양력휴일,2,FALSE),IFERROR(VLOOKUP(Text(B3371,"m월 d일"),음력휴일,2,FALSE),IFERROR(VLOOKUP(A3371,양력지정휴일,2,FALSE), IFERROR(VLOOKUP(B3371,음력지정휴일,2,FALSE), ""))))</f>
        <v/>
      </c>
      <c r="N3371" s="128"/>
      <c r="O3371" s="128" t="str">
        <f>IFERROR(VLOOKUP(N3371,연차지정일수,2,FALSE),"")</f>
        <v/>
      </c>
      <c r="P3371" s="143"/>
      <c r="Q3371" s="2"/>
    </row>
    <row r="3372">
      <c r="A3372" s="129">
        <v>47567.0</v>
      </c>
      <c r="B3372" s="129">
        <v>47536.0</v>
      </c>
      <c r="C3372" s="128">
        <v>2030.0</v>
      </c>
      <c r="D3372" s="128">
        <v>3.0</v>
      </c>
      <c r="E3372" s="128">
        <v>4.0</v>
      </c>
      <c r="F3372" s="128">
        <v>2030.0</v>
      </c>
      <c r="G3372" s="128">
        <v>3.0</v>
      </c>
      <c r="H3372" s="128">
        <v>25.0</v>
      </c>
      <c r="I3372" s="128" t="s">
        <v>83</v>
      </c>
      <c r="J3372" s="99"/>
      <c r="K3372" s="99"/>
      <c r="L3372" s="141" t="str">
        <f>IF(J3372-K3372=0,,IFERROR(K3372-J3372-휴게시간-VLOOKUP(A3372,지정휴게시간,2,FALSE),K3372-J3372-휴게시간))</f>
        <v/>
      </c>
      <c r="M3372" s="142" t="str">
        <f>IFERROR(VLOOKUP(Text(A3372,"m월 d일"),양력휴일,2,FALSE),IFERROR(VLOOKUP(Text(B3372,"m월 d일"),음력휴일,2,FALSE),IFERROR(VLOOKUP(A3372,양력지정휴일,2,FALSE), IFERROR(VLOOKUP(B3372,음력지정휴일,2,FALSE), ""))))</f>
        <v/>
      </c>
      <c r="N3372" s="128"/>
      <c r="O3372" s="128" t="str">
        <f>IFERROR(VLOOKUP(N3372,연차지정일수,2,FALSE),"")</f>
        <v/>
      </c>
      <c r="P3372" s="143"/>
      <c r="Q3372" s="2"/>
    </row>
    <row r="3373">
      <c r="A3373" s="129">
        <v>47568.0</v>
      </c>
      <c r="B3373" s="129">
        <v>47537.0</v>
      </c>
      <c r="C3373" s="128">
        <v>2030.0</v>
      </c>
      <c r="D3373" s="128">
        <v>3.0</v>
      </c>
      <c r="E3373" s="128">
        <v>4.0</v>
      </c>
      <c r="F3373" s="128">
        <v>2030.0</v>
      </c>
      <c r="G3373" s="128">
        <v>3.0</v>
      </c>
      <c r="H3373" s="128">
        <v>26.0</v>
      </c>
      <c r="I3373" s="128" t="s">
        <v>160</v>
      </c>
      <c r="J3373" s="99"/>
      <c r="K3373" s="99"/>
      <c r="L3373" s="141" t="str">
        <f>IF(J3373-K3373=0,,IFERROR(K3373-J3373-휴게시간-VLOOKUP(A3373,지정휴게시간,2,FALSE),K3373-J3373-휴게시간))</f>
        <v/>
      </c>
      <c r="M3373" s="142" t="str">
        <f>IFERROR(VLOOKUP(Text(A3373,"m월 d일"),양력휴일,2,FALSE),IFERROR(VLOOKUP(Text(B3373,"m월 d일"),음력휴일,2,FALSE),IFERROR(VLOOKUP(A3373,양력지정휴일,2,FALSE), IFERROR(VLOOKUP(B3373,음력지정휴일,2,FALSE), ""))))</f>
        <v/>
      </c>
      <c r="N3373" s="128"/>
      <c r="O3373" s="128" t="str">
        <f>IFERROR(VLOOKUP(N3373,연차지정일수,2,FALSE),"")</f>
        <v/>
      </c>
      <c r="P3373" s="143"/>
      <c r="Q3373" s="2"/>
    </row>
    <row r="3374">
      <c r="A3374" s="129">
        <v>47569.0</v>
      </c>
      <c r="B3374" s="129">
        <v>47538.0</v>
      </c>
      <c r="C3374" s="128">
        <v>2030.0</v>
      </c>
      <c r="D3374" s="128">
        <v>3.0</v>
      </c>
      <c r="E3374" s="128">
        <v>4.0</v>
      </c>
      <c r="F3374" s="128">
        <v>2030.0</v>
      </c>
      <c r="G3374" s="128">
        <v>3.0</v>
      </c>
      <c r="H3374" s="128">
        <v>27.0</v>
      </c>
      <c r="I3374" s="128" t="s">
        <v>161</v>
      </c>
      <c r="J3374" s="99"/>
      <c r="K3374" s="99"/>
      <c r="L3374" s="141" t="str">
        <f>IF(J3374-K3374=0,,IFERROR(K3374-J3374-휴게시간-VLOOKUP(A3374,지정휴게시간,2,FALSE),K3374-J3374-휴게시간))</f>
        <v/>
      </c>
      <c r="M3374" s="142" t="str">
        <f>IFERROR(VLOOKUP(Text(A3374,"m월 d일"),양력휴일,2,FALSE),IFERROR(VLOOKUP(Text(B3374,"m월 d일"),음력휴일,2,FALSE),IFERROR(VLOOKUP(A3374,양력지정휴일,2,FALSE), IFERROR(VLOOKUP(B3374,음력지정휴일,2,FALSE), ""))))</f>
        <v/>
      </c>
      <c r="N3374" s="128"/>
      <c r="O3374" s="128" t="str">
        <f>IFERROR(VLOOKUP(N3374,연차지정일수,2,FALSE),"")</f>
        <v/>
      </c>
      <c r="P3374" s="143"/>
      <c r="Q3374" s="2"/>
    </row>
    <row r="3375">
      <c r="A3375" s="129">
        <v>47570.0</v>
      </c>
      <c r="B3375" s="129">
        <v>47539.0</v>
      </c>
      <c r="C3375" s="128">
        <v>2030.0</v>
      </c>
      <c r="D3375" s="128">
        <v>3.0</v>
      </c>
      <c r="E3375" s="128">
        <v>4.0</v>
      </c>
      <c r="F3375" s="128">
        <v>2030.0</v>
      </c>
      <c r="G3375" s="128">
        <v>3.0</v>
      </c>
      <c r="H3375" s="128">
        <v>28.0</v>
      </c>
      <c r="I3375" s="128" t="s">
        <v>162</v>
      </c>
      <c r="J3375" s="99"/>
      <c r="K3375" s="99"/>
      <c r="L3375" s="141" t="str">
        <f>IF(J3375-K3375=0,,IFERROR(K3375-J3375-휴게시간-VLOOKUP(A3375,지정휴게시간,2,FALSE),K3375-J3375-휴게시간))</f>
        <v/>
      </c>
      <c r="M3375" s="142" t="str">
        <f>IFERROR(VLOOKUP(Text(A3375,"m월 d일"),양력휴일,2,FALSE),IFERROR(VLOOKUP(Text(B3375,"m월 d일"),음력휴일,2,FALSE),IFERROR(VLOOKUP(A3375,양력지정휴일,2,FALSE), IFERROR(VLOOKUP(B3375,음력지정휴일,2,FALSE), ""))))</f>
        <v/>
      </c>
      <c r="N3375" s="128"/>
      <c r="O3375" s="128" t="str">
        <f>IFERROR(VLOOKUP(N3375,연차지정일수,2,FALSE),"")</f>
        <v/>
      </c>
      <c r="P3375" s="143"/>
      <c r="Q3375" s="2"/>
    </row>
    <row r="3376">
      <c r="A3376" s="129">
        <v>47571.0</v>
      </c>
      <c r="B3376" s="129">
        <v>47540.0</v>
      </c>
      <c r="C3376" s="128">
        <v>2030.0</v>
      </c>
      <c r="D3376" s="128">
        <v>3.0</v>
      </c>
      <c r="E3376" s="128">
        <v>4.0</v>
      </c>
      <c r="F3376" s="128">
        <v>2030.0</v>
      </c>
      <c r="G3376" s="128">
        <v>3.0</v>
      </c>
      <c r="H3376" s="128">
        <v>29.0</v>
      </c>
      <c r="I3376" s="128" t="s">
        <v>158</v>
      </c>
      <c r="J3376" s="99"/>
      <c r="K3376" s="99"/>
      <c r="L3376" s="141" t="str">
        <f>IF(J3376-K3376=0,,IFERROR(K3376-J3376-휴게시간-VLOOKUP(A3376,지정휴게시간,2,FALSE),K3376-J3376-휴게시간))</f>
        <v/>
      </c>
      <c r="M3376" s="142" t="str">
        <f>IFERROR(VLOOKUP(Text(A3376,"m월 d일"),양력휴일,2,FALSE),IFERROR(VLOOKUP(Text(B3376,"m월 d일"),음력휴일,2,FALSE),IFERROR(VLOOKUP(A3376,양력지정휴일,2,FALSE), IFERROR(VLOOKUP(B3376,음력지정휴일,2,FALSE), ""))))</f>
        <v/>
      </c>
      <c r="N3376" s="128"/>
      <c r="O3376" s="128" t="str">
        <f>IFERROR(VLOOKUP(N3376,연차지정일수,2,FALSE),"")</f>
        <v/>
      </c>
      <c r="P3376" s="143"/>
      <c r="Q3376" s="2"/>
    </row>
    <row r="3377">
      <c r="A3377" s="129">
        <v>47572.0</v>
      </c>
      <c r="B3377" s="129">
        <v>47541.0</v>
      </c>
      <c r="C3377" s="128">
        <v>2030.0</v>
      </c>
      <c r="D3377" s="128">
        <v>3.0</v>
      </c>
      <c r="E3377" s="128">
        <v>4.0</v>
      </c>
      <c r="F3377" s="128">
        <v>2030.0</v>
      </c>
      <c r="G3377" s="128">
        <v>3.0</v>
      </c>
      <c r="H3377" s="128">
        <v>30.0</v>
      </c>
      <c r="I3377" s="128" t="s">
        <v>159</v>
      </c>
      <c r="J3377" s="99"/>
      <c r="K3377" s="99"/>
      <c r="L3377" s="141" t="str">
        <f>IF(J3377-K3377=0,,IFERROR(K3377-J3377-휴게시간-VLOOKUP(A3377,지정휴게시간,2,FALSE),K3377-J3377-휴게시간))</f>
        <v/>
      </c>
      <c r="M3377" s="142" t="str">
        <f>IFERROR(VLOOKUP(Text(A3377,"m월 d일"),양력휴일,2,FALSE),IFERROR(VLOOKUP(Text(B3377,"m월 d일"),음력휴일,2,FALSE),IFERROR(VLOOKUP(A3377,양력지정휴일,2,FALSE), IFERROR(VLOOKUP(B3377,음력지정휴일,2,FALSE), ""))))</f>
        <v/>
      </c>
      <c r="N3377" s="128"/>
      <c r="O3377" s="128" t="str">
        <f>IFERROR(VLOOKUP(N3377,연차지정일수,2,FALSE),"")</f>
        <v/>
      </c>
      <c r="P3377" s="143"/>
      <c r="Q3377" s="2"/>
    </row>
    <row r="3378">
      <c r="A3378" s="129">
        <v>47573.0</v>
      </c>
      <c r="B3378" s="129">
        <v>47542.0</v>
      </c>
      <c r="C3378" s="128">
        <v>2030.0</v>
      </c>
      <c r="D3378" s="128">
        <v>3.0</v>
      </c>
      <c r="E3378" s="128">
        <v>4.0</v>
      </c>
      <c r="F3378" s="128">
        <v>2030.0</v>
      </c>
      <c r="G3378" s="128">
        <v>3.0</v>
      </c>
      <c r="H3378" s="128">
        <v>31.0</v>
      </c>
      <c r="I3378" s="128" t="s">
        <v>156</v>
      </c>
      <c r="J3378" s="99"/>
      <c r="K3378" s="99"/>
      <c r="L3378" s="141" t="str">
        <f>IF(J3378-K3378=0,,IFERROR(K3378-J3378-휴게시간-VLOOKUP(A3378,지정휴게시간,2,FALSE),K3378-J3378-휴게시간))</f>
        <v/>
      </c>
      <c r="M3378" s="142" t="str">
        <f>IFERROR(VLOOKUP(Text(A3378,"m월 d일"),양력휴일,2,FALSE),IFERROR(VLOOKUP(Text(B3378,"m월 d일"),음력휴일,2,FALSE),IFERROR(VLOOKUP(A3378,양력지정휴일,2,FALSE), IFERROR(VLOOKUP(B3378,음력지정휴일,2,FALSE), ""))))</f>
        <v/>
      </c>
      <c r="N3378" s="128"/>
      <c r="O3378" s="128" t="str">
        <f>IFERROR(VLOOKUP(N3378,연차지정일수,2,FALSE),"")</f>
        <v/>
      </c>
      <c r="P3378" s="143"/>
      <c r="Q3378" s="2"/>
    </row>
    <row r="3379">
      <c r="A3379" s="129">
        <v>47574.0</v>
      </c>
      <c r="B3379" s="129" t="s">
        <v>176</v>
      </c>
      <c r="C3379" s="128">
        <v>2030.0</v>
      </c>
      <c r="D3379" s="128">
        <v>3.0</v>
      </c>
      <c r="E3379" s="128">
        <v>1.0</v>
      </c>
      <c r="F3379" s="128">
        <v>2030.0</v>
      </c>
      <c r="G3379" s="128">
        <v>4.0</v>
      </c>
      <c r="H3379" s="128">
        <v>1.0</v>
      </c>
      <c r="I3379" s="128" t="s">
        <v>83</v>
      </c>
      <c r="J3379" s="99"/>
      <c r="K3379" s="99"/>
      <c r="L3379" s="141" t="str">
        <f>IF(J3379-K3379=0,,IFERROR(K3379-J3379-휴게시간-VLOOKUP(A3379,지정휴게시간,2,FALSE),K3379-J3379-휴게시간))</f>
        <v/>
      </c>
      <c r="M3379" s="142" t="str">
        <f>IFERROR(VLOOKUP(Text(A3379,"m월 d일"),양력휴일,2,FALSE),IFERROR(VLOOKUP(Text(B3379,"m월 d일"),음력휴일,2,FALSE),IFERROR(VLOOKUP(A3379,양력지정휴일,2,FALSE), IFERROR(VLOOKUP(B3379,음력지정휴일,2,FALSE), ""))))</f>
        <v/>
      </c>
      <c r="N3379" s="128"/>
      <c r="O3379" s="128" t="str">
        <f>IFERROR(VLOOKUP(N3379,연차지정일수,2,FALSE),"")</f>
        <v/>
      </c>
      <c r="P3379" s="143"/>
      <c r="Q3379" s="2"/>
    </row>
    <row r="3380">
      <c r="A3380" s="129">
        <v>47575.0</v>
      </c>
      <c r="B3380" s="129" t="s">
        <v>177</v>
      </c>
      <c r="C3380" s="128">
        <v>2030.0</v>
      </c>
      <c r="D3380" s="128">
        <v>3.0</v>
      </c>
      <c r="E3380" s="128">
        <v>1.0</v>
      </c>
      <c r="F3380" s="128">
        <v>2030.0</v>
      </c>
      <c r="G3380" s="128">
        <v>4.0</v>
      </c>
      <c r="H3380" s="128">
        <v>2.0</v>
      </c>
      <c r="I3380" s="128" t="s">
        <v>160</v>
      </c>
      <c r="J3380" s="99"/>
      <c r="K3380" s="99"/>
      <c r="L3380" s="141" t="str">
        <f>IF(J3380-K3380=0,,IFERROR(K3380-J3380-휴게시간-VLOOKUP(A3380,지정휴게시간,2,FALSE),K3380-J3380-휴게시간))</f>
        <v/>
      </c>
      <c r="M3380" s="142" t="str">
        <f>IFERROR(VLOOKUP(Text(A3380,"m월 d일"),양력휴일,2,FALSE),IFERROR(VLOOKUP(Text(B3380,"m월 d일"),음력휴일,2,FALSE),IFERROR(VLOOKUP(A3380,양력지정휴일,2,FALSE), IFERROR(VLOOKUP(B3380,음력지정휴일,2,FALSE), ""))))</f>
        <v/>
      </c>
      <c r="N3380" s="128"/>
      <c r="O3380" s="128" t="str">
        <f>IFERROR(VLOOKUP(N3380,연차지정일수,2,FALSE),"")</f>
        <v/>
      </c>
      <c r="P3380" s="143"/>
      <c r="Q3380" s="2"/>
    </row>
    <row r="3381">
      <c r="A3381" s="129">
        <v>47576.0</v>
      </c>
      <c r="B3381" s="129">
        <v>47543.0</v>
      </c>
      <c r="C3381" s="128">
        <v>2030.0</v>
      </c>
      <c r="D3381" s="128">
        <v>3.0</v>
      </c>
      <c r="E3381" s="128">
        <v>1.0</v>
      </c>
      <c r="F3381" s="128">
        <v>2030.0</v>
      </c>
      <c r="G3381" s="128">
        <v>4.0</v>
      </c>
      <c r="H3381" s="128">
        <v>3.0</v>
      </c>
      <c r="I3381" s="128" t="s">
        <v>161</v>
      </c>
      <c r="J3381" s="99"/>
      <c r="K3381" s="99"/>
      <c r="L3381" s="141" t="str">
        <f>IF(J3381-K3381=0,,IFERROR(K3381-J3381-휴게시간-VLOOKUP(A3381,지정휴게시간,2,FALSE),K3381-J3381-휴게시간))</f>
        <v/>
      </c>
      <c r="M3381" s="142" t="str">
        <f>IFERROR(VLOOKUP(Text(A3381,"m월 d일"),양력휴일,2,FALSE),IFERROR(VLOOKUP(Text(B3381,"m월 d일"),음력휴일,2,FALSE),IFERROR(VLOOKUP(A3381,양력지정휴일,2,FALSE), IFERROR(VLOOKUP(B3381,음력지정휴일,2,FALSE), ""))))</f>
        <v/>
      </c>
      <c r="N3381" s="128"/>
      <c r="O3381" s="128" t="str">
        <f>IFERROR(VLOOKUP(N3381,연차지정일수,2,FALSE),"")</f>
        <v/>
      </c>
      <c r="P3381" s="143"/>
      <c r="Q3381" s="2"/>
    </row>
    <row r="3382">
      <c r="A3382" s="129">
        <v>47577.0</v>
      </c>
      <c r="B3382" s="129">
        <v>47544.0</v>
      </c>
      <c r="C3382" s="128">
        <v>2030.0</v>
      </c>
      <c r="D3382" s="128">
        <v>3.0</v>
      </c>
      <c r="E3382" s="128">
        <v>1.0</v>
      </c>
      <c r="F3382" s="128">
        <v>2030.0</v>
      </c>
      <c r="G3382" s="128">
        <v>4.0</v>
      </c>
      <c r="H3382" s="128">
        <v>4.0</v>
      </c>
      <c r="I3382" s="128" t="s">
        <v>162</v>
      </c>
      <c r="J3382" s="99"/>
      <c r="K3382" s="99"/>
      <c r="L3382" s="141" t="str">
        <f>IF(J3382-K3382=0,,IFERROR(K3382-J3382-휴게시간-VLOOKUP(A3382,지정휴게시간,2,FALSE),K3382-J3382-휴게시간))</f>
        <v/>
      </c>
      <c r="M3382" s="142" t="str">
        <f>IFERROR(VLOOKUP(Text(A3382,"m월 d일"),양력휴일,2,FALSE),IFERROR(VLOOKUP(Text(B3382,"m월 d일"),음력휴일,2,FALSE),IFERROR(VLOOKUP(A3382,양력지정휴일,2,FALSE), IFERROR(VLOOKUP(B3382,음력지정휴일,2,FALSE), ""))))</f>
        <v/>
      </c>
      <c r="N3382" s="128"/>
      <c r="O3382" s="128" t="str">
        <f>IFERROR(VLOOKUP(N3382,연차지정일수,2,FALSE),"")</f>
        <v/>
      </c>
      <c r="P3382" s="143"/>
      <c r="Q3382" s="2"/>
    </row>
    <row r="3383">
      <c r="A3383" s="129">
        <v>47578.0</v>
      </c>
      <c r="B3383" s="129">
        <v>47545.0</v>
      </c>
      <c r="C3383" s="128">
        <v>2030.0</v>
      </c>
      <c r="D3383" s="128">
        <v>3.0</v>
      </c>
      <c r="E3383" s="128">
        <v>1.0</v>
      </c>
      <c r="F3383" s="128">
        <v>2030.0</v>
      </c>
      <c r="G3383" s="128">
        <v>4.0</v>
      </c>
      <c r="H3383" s="128">
        <v>5.0</v>
      </c>
      <c r="I3383" s="128" t="s">
        <v>158</v>
      </c>
      <c r="J3383" s="99"/>
      <c r="K3383" s="99"/>
      <c r="L3383" s="141" t="str">
        <f>IF(J3383-K3383=0,,IFERROR(K3383-J3383-휴게시간-VLOOKUP(A3383,지정휴게시간,2,FALSE),K3383-J3383-휴게시간))</f>
        <v/>
      </c>
      <c r="M3383" s="142" t="str">
        <f>IFERROR(VLOOKUP(Text(A3383,"m월 d일"),양력휴일,2,FALSE),IFERROR(VLOOKUP(Text(B3383,"m월 d일"),음력휴일,2,FALSE),IFERROR(VLOOKUP(A3383,양력지정휴일,2,FALSE), IFERROR(VLOOKUP(B3383,음력지정휴일,2,FALSE), ""))))</f>
        <v/>
      </c>
      <c r="N3383" s="128"/>
      <c r="O3383" s="128" t="str">
        <f>IFERROR(VLOOKUP(N3383,연차지정일수,2,FALSE),"")</f>
        <v/>
      </c>
      <c r="P3383" s="143"/>
      <c r="Q3383" s="2"/>
    </row>
    <row r="3384">
      <c r="A3384" s="129">
        <v>47579.0</v>
      </c>
      <c r="B3384" s="129">
        <v>47546.0</v>
      </c>
      <c r="C3384" s="128">
        <v>2030.0</v>
      </c>
      <c r="D3384" s="128">
        <v>3.0</v>
      </c>
      <c r="E3384" s="128">
        <v>1.0</v>
      </c>
      <c r="F3384" s="128">
        <v>2030.0</v>
      </c>
      <c r="G3384" s="128">
        <v>4.0</v>
      </c>
      <c r="H3384" s="128">
        <v>6.0</v>
      </c>
      <c r="I3384" s="128" t="s">
        <v>159</v>
      </c>
      <c r="J3384" s="99"/>
      <c r="K3384" s="99"/>
      <c r="L3384" s="141" t="str">
        <f>IF(J3384-K3384=0,,IFERROR(K3384-J3384-휴게시간-VLOOKUP(A3384,지정휴게시간,2,FALSE),K3384-J3384-휴게시간))</f>
        <v/>
      </c>
      <c r="M3384" s="142" t="str">
        <f>IFERROR(VLOOKUP(Text(A3384,"m월 d일"),양력휴일,2,FALSE),IFERROR(VLOOKUP(Text(B3384,"m월 d일"),음력휴일,2,FALSE),IFERROR(VLOOKUP(A3384,양력지정휴일,2,FALSE), IFERROR(VLOOKUP(B3384,음력지정휴일,2,FALSE), ""))))</f>
        <v/>
      </c>
      <c r="N3384" s="128"/>
      <c r="O3384" s="128" t="str">
        <f>IFERROR(VLOOKUP(N3384,연차지정일수,2,FALSE),"")</f>
        <v/>
      </c>
      <c r="P3384" s="143"/>
      <c r="Q3384" s="2"/>
    </row>
    <row r="3385">
      <c r="A3385" s="129">
        <v>47580.0</v>
      </c>
      <c r="B3385" s="129">
        <v>47547.0</v>
      </c>
      <c r="C3385" s="128">
        <v>2030.0</v>
      </c>
      <c r="D3385" s="128">
        <v>3.0</v>
      </c>
      <c r="E3385" s="128">
        <v>1.0</v>
      </c>
      <c r="F3385" s="128">
        <v>2030.0</v>
      </c>
      <c r="G3385" s="128">
        <v>4.0</v>
      </c>
      <c r="H3385" s="128">
        <v>7.0</v>
      </c>
      <c r="I3385" s="128" t="s">
        <v>156</v>
      </c>
      <c r="J3385" s="99"/>
      <c r="K3385" s="99"/>
      <c r="L3385" s="141" t="str">
        <f>IF(J3385-K3385=0,,IFERROR(K3385-J3385-휴게시간-VLOOKUP(A3385,지정휴게시간,2,FALSE),K3385-J3385-휴게시간))</f>
        <v/>
      </c>
      <c r="M3385" s="142" t="str">
        <f>IFERROR(VLOOKUP(Text(A3385,"m월 d일"),양력휴일,2,FALSE),IFERROR(VLOOKUP(Text(B3385,"m월 d일"),음력휴일,2,FALSE),IFERROR(VLOOKUP(A3385,양력지정휴일,2,FALSE), IFERROR(VLOOKUP(B3385,음력지정휴일,2,FALSE), ""))))</f>
        <v/>
      </c>
      <c r="N3385" s="128"/>
      <c r="O3385" s="128" t="str">
        <f>IFERROR(VLOOKUP(N3385,연차지정일수,2,FALSE),"")</f>
        <v/>
      </c>
      <c r="P3385" s="143"/>
      <c r="Q3385" s="2"/>
    </row>
    <row r="3386">
      <c r="A3386" s="129">
        <v>47581.0</v>
      </c>
      <c r="B3386" s="129">
        <v>47548.0</v>
      </c>
      <c r="C3386" s="128">
        <v>2030.0</v>
      </c>
      <c r="D3386" s="128">
        <v>4.0</v>
      </c>
      <c r="E3386" s="128">
        <v>2.0</v>
      </c>
      <c r="F3386" s="128">
        <v>2030.0</v>
      </c>
      <c r="G3386" s="128">
        <v>4.0</v>
      </c>
      <c r="H3386" s="128">
        <v>8.0</v>
      </c>
      <c r="I3386" s="128" t="s">
        <v>83</v>
      </c>
      <c r="J3386" s="99"/>
      <c r="K3386" s="99"/>
      <c r="L3386" s="141" t="str">
        <f>IF(J3386-K3386=0,,IFERROR(K3386-J3386-휴게시간-VLOOKUP(A3386,지정휴게시간,2,FALSE),K3386-J3386-휴게시간))</f>
        <v/>
      </c>
      <c r="M3386" s="142" t="str">
        <f>IFERROR(VLOOKUP(Text(A3386,"m월 d일"),양력휴일,2,FALSE),IFERROR(VLOOKUP(Text(B3386,"m월 d일"),음력휴일,2,FALSE),IFERROR(VLOOKUP(A3386,양력지정휴일,2,FALSE), IFERROR(VLOOKUP(B3386,음력지정휴일,2,FALSE), ""))))</f>
        <v/>
      </c>
      <c r="N3386" s="128"/>
      <c r="O3386" s="128" t="str">
        <f>IFERROR(VLOOKUP(N3386,연차지정일수,2,FALSE),"")</f>
        <v/>
      </c>
      <c r="P3386" s="143"/>
      <c r="Q3386" s="2"/>
    </row>
    <row r="3387">
      <c r="A3387" s="129">
        <v>47582.0</v>
      </c>
      <c r="B3387" s="129">
        <v>47549.0</v>
      </c>
      <c r="C3387" s="128">
        <v>2030.0</v>
      </c>
      <c r="D3387" s="128">
        <v>4.0</v>
      </c>
      <c r="E3387" s="128">
        <v>2.0</v>
      </c>
      <c r="F3387" s="128">
        <v>2030.0</v>
      </c>
      <c r="G3387" s="128">
        <v>4.0</v>
      </c>
      <c r="H3387" s="128">
        <v>9.0</v>
      </c>
      <c r="I3387" s="128" t="s">
        <v>160</v>
      </c>
      <c r="J3387" s="99"/>
      <c r="K3387" s="99"/>
      <c r="L3387" s="141" t="str">
        <f>IF(J3387-K3387=0,,IFERROR(K3387-J3387-휴게시간-VLOOKUP(A3387,지정휴게시간,2,FALSE),K3387-J3387-휴게시간))</f>
        <v/>
      </c>
      <c r="M3387" s="142" t="str">
        <f>IFERROR(VLOOKUP(Text(A3387,"m월 d일"),양력휴일,2,FALSE),IFERROR(VLOOKUP(Text(B3387,"m월 d일"),음력휴일,2,FALSE),IFERROR(VLOOKUP(A3387,양력지정휴일,2,FALSE), IFERROR(VLOOKUP(B3387,음력지정휴일,2,FALSE), ""))))</f>
        <v/>
      </c>
      <c r="N3387" s="128"/>
      <c r="O3387" s="128" t="str">
        <f>IFERROR(VLOOKUP(N3387,연차지정일수,2,FALSE),"")</f>
        <v/>
      </c>
      <c r="P3387" s="143"/>
      <c r="Q3387" s="2"/>
    </row>
    <row r="3388">
      <c r="A3388" s="129">
        <v>47583.0</v>
      </c>
      <c r="B3388" s="129">
        <v>47550.0</v>
      </c>
      <c r="C3388" s="128">
        <v>2030.0</v>
      </c>
      <c r="D3388" s="128">
        <v>4.0</v>
      </c>
      <c r="E3388" s="128">
        <v>2.0</v>
      </c>
      <c r="F3388" s="128">
        <v>2030.0</v>
      </c>
      <c r="G3388" s="128">
        <v>4.0</v>
      </c>
      <c r="H3388" s="128">
        <v>10.0</v>
      </c>
      <c r="I3388" s="128" t="s">
        <v>161</v>
      </c>
      <c r="J3388" s="99"/>
      <c r="K3388" s="99"/>
      <c r="L3388" s="141" t="str">
        <f>IF(J3388-K3388=0,,IFERROR(K3388-J3388-휴게시간-VLOOKUP(A3388,지정휴게시간,2,FALSE),K3388-J3388-휴게시간))</f>
        <v/>
      </c>
      <c r="M3388" s="142" t="str">
        <f>IFERROR(VLOOKUP(Text(A3388,"m월 d일"),양력휴일,2,FALSE),IFERROR(VLOOKUP(Text(B3388,"m월 d일"),음력휴일,2,FALSE),IFERROR(VLOOKUP(A3388,양력지정휴일,2,FALSE), IFERROR(VLOOKUP(B3388,음력지정휴일,2,FALSE), ""))))</f>
        <v/>
      </c>
      <c r="N3388" s="128"/>
      <c r="O3388" s="128" t="str">
        <f>IFERROR(VLOOKUP(N3388,연차지정일수,2,FALSE),"")</f>
        <v/>
      </c>
      <c r="P3388" s="143"/>
      <c r="Q3388" s="2"/>
    </row>
    <row r="3389">
      <c r="A3389" s="129">
        <v>47584.0</v>
      </c>
      <c r="B3389" s="129">
        <v>47551.0</v>
      </c>
      <c r="C3389" s="128">
        <v>2030.0</v>
      </c>
      <c r="D3389" s="128">
        <v>4.0</v>
      </c>
      <c r="E3389" s="128">
        <v>2.0</v>
      </c>
      <c r="F3389" s="128">
        <v>2030.0</v>
      </c>
      <c r="G3389" s="128">
        <v>4.0</v>
      </c>
      <c r="H3389" s="128">
        <v>11.0</v>
      </c>
      <c r="I3389" s="128" t="s">
        <v>162</v>
      </c>
      <c r="J3389" s="99"/>
      <c r="K3389" s="99"/>
      <c r="L3389" s="141" t="str">
        <f>IF(J3389-K3389=0,,IFERROR(K3389-J3389-휴게시간-VLOOKUP(A3389,지정휴게시간,2,FALSE),K3389-J3389-휴게시간))</f>
        <v/>
      </c>
      <c r="M3389" s="142" t="str">
        <f>IFERROR(VLOOKUP(Text(A3389,"m월 d일"),양력휴일,2,FALSE),IFERROR(VLOOKUP(Text(B3389,"m월 d일"),음력휴일,2,FALSE),IFERROR(VLOOKUP(A3389,양력지정휴일,2,FALSE), IFERROR(VLOOKUP(B3389,음력지정휴일,2,FALSE), ""))))</f>
        <v/>
      </c>
      <c r="N3389" s="128"/>
      <c r="O3389" s="128" t="str">
        <f>IFERROR(VLOOKUP(N3389,연차지정일수,2,FALSE),"")</f>
        <v/>
      </c>
      <c r="P3389" s="143"/>
      <c r="Q3389" s="2"/>
    </row>
    <row r="3390">
      <c r="A3390" s="129">
        <v>47585.0</v>
      </c>
      <c r="B3390" s="129">
        <v>47552.0</v>
      </c>
      <c r="C3390" s="128">
        <v>2030.0</v>
      </c>
      <c r="D3390" s="128">
        <v>4.0</v>
      </c>
      <c r="E3390" s="128">
        <v>2.0</v>
      </c>
      <c r="F3390" s="128">
        <v>2030.0</v>
      </c>
      <c r="G3390" s="128">
        <v>4.0</v>
      </c>
      <c r="H3390" s="128">
        <v>12.0</v>
      </c>
      <c r="I3390" s="128" t="s">
        <v>158</v>
      </c>
      <c r="J3390" s="99"/>
      <c r="K3390" s="99"/>
      <c r="L3390" s="141" t="str">
        <f>IF(J3390-K3390=0,,IFERROR(K3390-J3390-휴게시간-VLOOKUP(A3390,지정휴게시간,2,FALSE),K3390-J3390-휴게시간))</f>
        <v/>
      </c>
      <c r="M3390" s="142" t="str">
        <f>IFERROR(VLOOKUP(Text(A3390,"m월 d일"),양력휴일,2,FALSE),IFERROR(VLOOKUP(Text(B3390,"m월 d일"),음력휴일,2,FALSE),IFERROR(VLOOKUP(A3390,양력지정휴일,2,FALSE), IFERROR(VLOOKUP(B3390,음력지정휴일,2,FALSE), ""))))</f>
        <v/>
      </c>
      <c r="N3390" s="128"/>
      <c r="O3390" s="128" t="str">
        <f>IFERROR(VLOOKUP(N3390,연차지정일수,2,FALSE),"")</f>
        <v/>
      </c>
      <c r="P3390" s="143"/>
      <c r="Q3390" s="2"/>
    </row>
    <row r="3391">
      <c r="A3391" s="129">
        <v>47586.0</v>
      </c>
      <c r="B3391" s="129">
        <v>47553.0</v>
      </c>
      <c r="C3391" s="128">
        <v>2030.0</v>
      </c>
      <c r="D3391" s="128">
        <v>4.0</v>
      </c>
      <c r="E3391" s="128">
        <v>2.0</v>
      </c>
      <c r="F3391" s="128">
        <v>2030.0</v>
      </c>
      <c r="G3391" s="128">
        <v>4.0</v>
      </c>
      <c r="H3391" s="128">
        <v>13.0</v>
      </c>
      <c r="I3391" s="128" t="s">
        <v>159</v>
      </c>
      <c r="J3391" s="99"/>
      <c r="K3391" s="99"/>
      <c r="L3391" s="141" t="str">
        <f>IF(J3391-K3391=0,,IFERROR(K3391-J3391-휴게시간-VLOOKUP(A3391,지정휴게시간,2,FALSE),K3391-J3391-휴게시간))</f>
        <v/>
      </c>
      <c r="M3391" s="142" t="str">
        <f>IFERROR(VLOOKUP(Text(A3391,"m월 d일"),양력휴일,2,FALSE),IFERROR(VLOOKUP(Text(B3391,"m월 d일"),음력휴일,2,FALSE),IFERROR(VLOOKUP(A3391,양력지정휴일,2,FALSE), IFERROR(VLOOKUP(B3391,음력지정휴일,2,FALSE), ""))))</f>
        <v/>
      </c>
      <c r="N3391" s="128"/>
      <c r="O3391" s="128" t="str">
        <f>IFERROR(VLOOKUP(N3391,연차지정일수,2,FALSE),"")</f>
        <v/>
      </c>
      <c r="P3391" s="143"/>
      <c r="Q3391" s="2"/>
    </row>
    <row r="3392">
      <c r="A3392" s="129">
        <v>47587.0</v>
      </c>
      <c r="B3392" s="129">
        <v>47554.0</v>
      </c>
      <c r="C3392" s="128">
        <v>2030.0</v>
      </c>
      <c r="D3392" s="128">
        <v>4.0</v>
      </c>
      <c r="E3392" s="128">
        <v>2.0</v>
      </c>
      <c r="F3392" s="128">
        <v>2030.0</v>
      </c>
      <c r="G3392" s="128">
        <v>4.0</v>
      </c>
      <c r="H3392" s="128">
        <v>14.0</v>
      </c>
      <c r="I3392" s="128" t="s">
        <v>156</v>
      </c>
      <c r="J3392" s="99"/>
      <c r="K3392" s="99"/>
      <c r="L3392" s="141" t="str">
        <f>IF(J3392-K3392=0,,IFERROR(K3392-J3392-휴게시간-VLOOKUP(A3392,지정휴게시간,2,FALSE),K3392-J3392-휴게시간))</f>
        <v/>
      </c>
      <c r="M3392" s="142" t="str">
        <f>IFERROR(VLOOKUP(Text(A3392,"m월 d일"),양력휴일,2,FALSE),IFERROR(VLOOKUP(Text(B3392,"m월 d일"),음력휴일,2,FALSE),IFERROR(VLOOKUP(A3392,양력지정휴일,2,FALSE), IFERROR(VLOOKUP(B3392,음력지정휴일,2,FALSE), ""))))</f>
        <v/>
      </c>
      <c r="N3392" s="128"/>
      <c r="O3392" s="128" t="str">
        <f>IFERROR(VLOOKUP(N3392,연차지정일수,2,FALSE),"")</f>
        <v/>
      </c>
      <c r="P3392" s="143"/>
      <c r="Q3392" s="2"/>
    </row>
    <row r="3393">
      <c r="A3393" s="129">
        <v>47588.0</v>
      </c>
      <c r="B3393" s="129">
        <v>47555.0</v>
      </c>
      <c r="C3393" s="128">
        <v>2030.0</v>
      </c>
      <c r="D3393" s="128">
        <v>4.0</v>
      </c>
      <c r="E3393" s="128">
        <v>3.0</v>
      </c>
      <c r="F3393" s="128">
        <v>2030.0</v>
      </c>
      <c r="G3393" s="128">
        <v>4.0</v>
      </c>
      <c r="H3393" s="128">
        <v>15.0</v>
      </c>
      <c r="I3393" s="128" t="s">
        <v>83</v>
      </c>
      <c r="J3393" s="99"/>
      <c r="K3393" s="99"/>
      <c r="L3393" s="141" t="str">
        <f>IF(J3393-K3393=0,,IFERROR(K3393-J3393-휴게시간-VLOOKUP(A3393,지정휴게시간,2,FALSE),K3393-J3393-휴게시간))</f>
        <v/>
      </c>
      <c r="M3393" s="142" t="str">
        <f>IFERROR(VLOOKUP(Text(A3393,"m월 d일"),양력휴일,2,FALSE),IFERROR(VLOOKUP(Text(B3393,"m월 d일"),음력휴일,2,FALSE),IFERROR(VLOOKUP(A3393,양력지정휴일,2,FALSE), IFERROR(VLOOKUP(B3393,음력지정휴일,2,FALSE), ""))))</f>
        <v/>
      </c>
      <c r="N3393" s="128"/>
      <c r="O3393" s="128" t="str">
        <f>IFERROR(VLOOKUP(N3393,연차지정일수,2,FALSE),"")</f>
        <v/>
      </c>
      <c r="P3393" s="143"/>
      <c r="Q3393" s="2"/>
    </row>
    <row r="3394">
      <c r="A3394" s="129">
        <v>47589.0</v>
      </c>
      <c r="B3394" s="129">
        <v>47556.0</v>
      </c>
      <c r="C3394" s="128">
        <v>2030.0</v>
      </c>
      <c r="D3394" s="128">
        <v>4.0</v>
      </c>
      <c r="E3394" s="128">
        <v>3.0</v>
      </c>
      <c r="F3394" s="128">
        <v>2030.0</v>
      </c>
      <c r="G3394" s="128">
        <v>4.0</v>
      </c>
      <c r="H3394" s="128">
        <v>16.0</v>
      </c>
      <c r="I3394" s="128" t="s">
        <v>160</v>
      </c>
      <c r="J3394" s="99"/>
      <c r="K3394" s="99"/>
      <c r="L3394" s="141" t="str">
        <f>IF(J3394-K3394=0,,IFERROR(K3394-J3394-휴게시간-VLOOKUP(A3394,지정휴게시간,2,FALSE),K3394-J3394-휴게시간))</f>
        <v/>
      </c>
      <c r="M3394" s="142" t="str">
        <f>IFERROR(VLOOKUP(Text(A3394,"m월 d일"),양력휴일,2,FALSE),IFERROR(VLOOKUP(Text(B3394,"m월 d일"),음력휴일,2,FALSE),IFERROR(VLOOKUP(A3394,양력지정휴일,2,FALSE), IFERROR(VLOOKUP(B3394,음력지정휴일,2,FALSE), ""))))</f>
        <v/>
      </c>
      <c r="N3394" s="128"/>
      <c r="O3394" s="128" t="str">
        <f>IFERROR(VLOOKUP(N3394,연차지정일수,2,FALSE),"")</f>
        <v/>
      </c>
      <c r="P3394" s="143"/>
      <c r="Q3394" s="2"/>
    </row>
    <row r="3395">
      <c r="A3395" s="129">
        <v>47590.0</v>
      </c>
      <c r="B3395" s="129">
        <v>47557.0</v>
      </c>
      <c r="C3395" s="128">
        <v>2030.0</v>
      </c>
      <c r="D3395" s="128">
        <v>4.0</v>
      </c>
      <c r="E3395" s="128">
        <v>3.0</v>
      </c>
      <c r="F3395" s="128">
        <v>2030.0</v>
      </c>
      <c r="G3395" s="128">
        <v>4.0</v>
      </c>
      <c r="H3395" s="128">
        <v>17.0</v>
      </c>
      <c r="I3395" s="128" t="s">
        <v>161</v>
      </c>
      <c r="J3395" s="99"/>
      <c r="K3395" s="99"/>
      <c r="L3395" s="141" t="str">
        <f>IF(J3395-K3395=0,,IFERROR(K3395-J3395-휴게시간-VLOOKUP(A3395,지정휴게시간,2,FALSE),K3395-J3395-휴게시간))</f>
        <v/>
      </c>
      <c r="M3395" s="142" t="str">
        <f>IFERROR(VLOOKUP(Text(A3395,"m월 d일"),양력휴일,2,FALSE),IFERROR(VLOOKUP(Text(B3395,"m월 d일"),음력휴일,2,FALSE),IFERROR(VLOOKUP(A3395,양력지정휴일,2,FALSE), IFERROR(VLOOKUP(B3395,음력지정휴일,2,FALSE), ""))))</f>
        <v/>
      </c>
      <c r="N3395" s="128"/>
      <c r="O3395" s="128" t="str">
        <f>IFERROR(VLOOKUP(N3395,연차지정일수,2,FALSE),"")</f>
        <v/>
      </c>
      <c r="P3395" s="143"/>
      <c r="Q3395" s="2"/>
    </row>
    <row r="3396">
      <c r="A3396" s="129">
        <v>47591.0</v>
      </c>
      <c r="B3396" s="129">
        <v>47558.0</v>
      </c>
      <c r="C3396" s="128">
        <v>2030.0</v>
      </c>
      <c r="D3396" s="128">
        <v>4.0</v>
      </c>
      <c r="E3396" s="128">
        <v>3.0</v>
      </c>
      <c r="F3396" s="128">
        <v>2030.0</v>
      </c>
      <c r="G3396" s="128">
        <v>4.0</v>
      </c>
      <c r="H3396" s="128">
        <v>18.0</v>
      </c>
      <c r="I3396" s="128" t="s">
        <v>162</v>
      </c>
      <c r="J3396" s="99"/>
      <c r="K3396" s="99"/>
      <c r="L3396" s="141" t="str">
        <f>IF(J3396-K3396=0,,IFERROR(K3396-J3396-휴게시간-VLOOKUP(A3396,지정휴게시간,2,FALSE),K3396-J3396-휴게시간))</f>
        <v/>
      </c>
      <c r="M3396" s="142" t="str">
        <f>IFERROR(VLOOKUP(Text(A3396,"m월 d일"),양력휴일,2,FALSE),IFERROR(VLOOKUP(Text(B3396,"m월 d일"),음력휴일,2,FALSE),IFERROR(VLOOKUP(A3396,양력지정휴일,2,FALSE), IFERROR(VLOOKUP(B3396,음력지정휴일,2,FALSE), ""))))</f>
        <v/>
      </c>
      <c r="N3396" s="128"/>
      <c r="O3396" s="128" t="str">
        <f>IFERROR(VLOOKUP(N3396,연차지정일수,2,FALSE),"")</f>
        <v/>
      </c>
      <c r="P3396" s="143"/>
      <c r="Q3396" s="2"/>
    </row>
    <row r="3397">
      <c r="A3397" s="129">
        <v>47592.0</v>
      </c>
      <c r="B3397" s="129">
        <v>47559.0</v>
      </c>
      <c r="C3397" s="128">
        <v>2030.0</v>
      </c>
      <c r="D3397" s="128">
        <v>4.0</v>
      </c>
      <c r="E3397" s="128">
        <v>3.0</v>
      </c>
      <c r="F3397" s="128">
        <v>2030.0</v>
      </c>
      <c r="G3397" s="128">
        <v>4.0</v>
      </c>
      <c r="H3397" s="128">
        <v>19.0</v>
      </c>
      <c r="I3397" s="128" t="s">
        <v>158</v>
      </c>
      <c r="J3397" s="99"/>
      <c r="K3397" s="99"/>
      <c r="L3397" s="141" t="str">
        <f>IF(J3397-K3397=0,,IFERROR(K3397-J3397-휴게시간-VLOOKUP(A3397,지정휴게시간,2,FALSE),K3397-J3397-휴게시간))</f>
        <v/>
      </c>
      <c r="M3397" s="142" t="str">
        <f>IFERROR(VLOOKUP(Text(A3397,"m월 d일"),양력휴일,2,FALSE),IFERROR(VLOOKUP(Text(B3397,"m월 d일"),음력휴일,2,FALSE),IFERROR(VLOOKUP(A3397,양력지정휴일,2,FALSE), IFERROR(VLOOKUP(B3397,음력지정휴일,2,FALSE), ""))))</f>
        <v/>
      </c>
      <c r="N3397" s="128"/>
      <c r="O3397" s="128" t="str">
        <f>IFERROR(VLOOKUP(N3397,연차지정일수,2,FALSE),"")</f>
        <v/>
      </c>
      <c r="P3397" s="143"/>
      <c r="Q3397" s="2"/>
    </row>
    <row r="3398">
      <c r="A3398" s="129">
        <v>47593.0</v>
      </c>
      <c r="B3398" s="129">
        <v>47560.0</v>
      </c>
      <c r="C3398" s="128">
        <v>2030.0</v>
      </c>
      <c r="D3398" s="128">
        <v>4.0</v>
      </c>
      <c r="E3398" s="128">
        <v>3.0</v>
      </c>
      <c r="F3398" s="128">
        <v>2030.0</v>
      </c>
      <c r="G3398" s="128">
        <v>4.0</v>
      </c>
      <c r="H3398" s="128">
        <v>20.0</v>
      </c>
      <c r="I3398" s="128" t="s">
        <v>159</v>
      </c>
      <c r="J3398" s="99"/>
      <c r="K3398" s="99"/>
      <c r="L3398" s="141" t="str">
        <f>IF(J3398-K3398=0,,IFERROR(K3398-J3398-휴게시간-VLOOKUP(A3398,지정휴게시간,2,FALSE),K3398-J3398-휴게시간))</f>
        <v/>
      </c>
      <c r="M3398" s="142" t="str">
        <f>IFERROR(VLOOKUP(Text(A3398,"m월 d일"),양력휴일,2,FALSE),IFERROR(VLOOKUP(Text(B3398,"m월 d일"),음력휴일,2,FALSE),IFERROR(VLOOKUP(A3398,양력지정휴일,2,FALSE), IFERROR(VLOOKUP(B3398,음력지정휴일,2,FALSE), ""))))</f>
        <v/>
      </c>
      <c r="N3398" s="128"/>
      <c r="O3398" s="128" t="str">
        <f>IFERROR(VLOOKUP(N3398,연차지정일수,2,FALSE),"")</f>
        <v/>
      </c>
      <c r="P3398" s="143"/>
      <c r="Q3398" s="2"/>
    </row>
    <row r="3399">
      <c r="A3399" s="129">
        <v>47594.0</v>
      </c>
      <c r="B3399" s="129">
        <v>47561.0</v>
      </c>
      <c r="C3399" s="128">
        <v>2030.0</v>
      </c>
      <c r="D3399" s="128">
        <v>4.0</v>
      </c>
      <c r="E3399" s="128">
        <v>3.0</v>
      </c>
      <c r="F3399" s="128">
        <v>2030.0</v>
      </c>
      <c r="G3399" s="128">
        <v>4.0</v>
      </c>
      <c r="H3399" s="128">
        <v>21.0</v>
      </c>
      <c r="I3399" s="128" t="s">
        <v>156</v>
      </c>
      <c r="J3399" s="99"/>
      <c r="K3399" s="99"/>
      <c r="L3399" s="141" t="str">
        <f>IF(J3399-K3399=0,,IFERROR(K3399-J3399-휴게시간-VLOOKUP(A3399,지정휴게시간,2,FALSE),K3399-J3399-휴게시간))</f>
        <v/>
      </c>
      <c r="M3399" s="142" t="str">
        <f>IFERROR(VLOOKUP(Text(A3399,"m월 d일"),양력휴일,2,FALSE),IFERROR(VLOOKUP(Text(B3399,"m월 d일"),음력휴일,2,FALSE),IFERROR(VLOOKUP(A3399,양력지정휴일,2,FALSE), IFERROR(VLOOKUP(B3399,음력지정휴일,2,FALSE), ""))))</f>
        <v/>
      </c>
      <c r="N3399" s="128"/>
      <c r="O3399" s="128" t="str">
        <f>IFERROR(VLOOKUP(N3399,연차지정일수,2,FALSE),"")</f>
        <v/>
      </c>
      <c r="P3399" s="143"/>
      <c r="Q3399" s="2"/>
    </row>
    <row r="3400">
      <c r="A3400" s="129">
        <v>47595.0</v>
      </c>
      <c r="B3400" s="129">
        <v>47562.0</v>
      </c>
      <c r="C3400" s="128">
        <v>2030.0</v>
      </c>
      <c r="D3400" s="128">
        <v>4.0</v>
      </c>
      <c r="E3400" s="128">
        <v>4.0</v>
      </c>
      <c r="F3400" s="128">
        <v>2030.0</v>
      </c>
      <c r="G3400" s="128">
        <v>4.0</v>
      </c>
      <c r="H3400" s="128">
        <v>22.0</v>
      </c>
      <c r="I3400" s="128" t="s">
        <v>83</v>
      </c>
      <c r="J3400" s="99"/>
      <c r="K3400" s="99"/>
      <c r="L3400" s="141" t="str">
        <f>IF(J3400-K3400=0,,IFERROR(K3400-J3400-휴게시간-VLOOKUP(A3400,지정휴게시간,2,FALSE),K3400-J3400-휴게시간))</f>
        <v/>
      </c>
      <c r="M3400" s="142" t="str">
        <f>IFERROR(VLOOKUP(Text(A3400,"m월 d일"),양력휴일,2,FALSE),IFERROR(VLOOKUP(Text(B3400,"m월 d일"),음력휴일,2,FALSE),IFERROR(VLOOKUP(A3400,양력지정휴일,2,FALSE), IFERROR(VLOOKUP(B3400,음력지정휴일,2,FALSE), ""))))</f>
        <v/>
      </c>
      <c r="N3400" s="128"/>
      <c r="O3400" s="128" t="str">
        <f>IFERROR(VLOOKUP(N3400,연차지정일수,2,FALSE),"")</f>
        <v/>
      </c>
      <c r="P3400" s="143"/>
      <c r="Q3400" s="2"/>
    </row>
    <row r="3401">
      <c r="A3401" s="129">
        <v>47596.0</v>
      </c>
      <c r="B3401" s="129">
        <v>47563.0</v>
      </c>
      <c r="C3401" s="128">
        <v>2030.0</v>
      </c>
      <c r="D3401" s="128">
        <v>4.0</v>
      </c>
      <c r="E3401" s="128">
        <v>4.0</v>
      </c>
      <c r="F3401" s="128">
        <v>2030.0</v>
      </c>
      <c r="G3401" s="128">
        <v>4.0</v>
      </c>
      <c r="H3401" s="128">
        <v>23.0</v>
      </c>
      <c r="I3401" s="128" t="s">
        <v>160</v>
      </c>
      <c r="J3401" s="99"/>
      <c r="K3401" s="99"/>
      <c r="L3401" s="141" t="str">
        <f>IF(J3401-K3401=0,,IFERROR(K3401-J3401-휴게시간-VLOOKUP(A3401,지정휴게시간,2,FALSE),K3401-J3401-휴게시간))</f>
        <v/>
      </c>
      <c r="M3401" s="142" t="str">
        <f>IFERROR(VLOOKUP(Text(A3401,"m월 d일"),양력휴일,2,FALSE),IFERROR(VLOOKUP(Text(B3401,"m월 d일"),음력휴일,2,FALSE),IFERROR(VLOOKUP(A3401,양력지정휴일,2,FALSE), IFERROR(VLOOKUP(B3401,음력지정휴일,2,FALSE), ""))))</f>
        <v/>
      </c>
      <c r="N3401" s="128"/>
      <c r="O3401" s="128" t="str">
        <f>IFERROR(VLOOKUP(N3401,연차지정일수,2,FALSE),"")</f>
        <v/>
      </c>
      <c r="P3401" s="143"/>
      <c r="Q3401" s="2"/>
    </row>
    <row r="3402">
      <c r="A3402" s="129">
        <v>47597.0</v>
      </c>
      <c r="B3402" s="129">
        <v>47564.0</v>
      </c>
      <c r="C3402" s="128">
        <v>2030.0</v>
      </c>
      <c r="D3402" s="128">
        <v>4.0</v>
      </c>
      <c r="E3402" s="128">
        <v>4.0</v>
      </c>
      <c r="F3402" s="128">
        <v>2030.0</v>
      </c>
      <c r="G3402" s="128">
        <v>4.0</v>
      </c>
      <c r="H3402" s="128">
        <v>24.0</v>
      </c>
      <c r="I3402" s="128" t="s">
        <v>161</v>
      </c>
      <c r="J3402" s="99"/>
      <c r="K3402" s="99"/>
      <c r="L3402" s="141" t="str">
        <f>IF(J3402-K3402=0,,IFERROR(K3402-J3402-휴게시간-VLOOKUP(A3402,지정휴게시간,2,FALSE),K3402-J3402-휴게시간))</f>
        <v/>
      </c>
      <c r="M3402" s="142" t="str">
        <f>IFERROR(VLOOKUP(Text(A3402,"m월 d일"),양력휴일,2,FALSE),IFERROR(VLOOKUP(Text(B3402,"m월 d일"),음력휴일,2,FALSE),IFERROR(VLOOKUP(A3402,양력지정휴일,2,FALSE), IFERROR(VLOOKUP(B3402,음력지정휴일,2,FALSE), ""))))</f>
        <v/>
      </c>
      <c r="N3402" s="128"/>
      <c r="O3402" s="128" t="str">
        <f>IFERROR(VLOOKUP(N3402,연차지정일수,2,FALSE),"")</f>
        <v/>
      </c>
      <c r="P3402" s="143"/>
      <c r="Q3402" s="2"/>
    </row>
    <row r="3403">
      <c r="A3403" s="129">
        <v>47598.0</v>
      </c>
      <c r="B3403" s="129">
        <v>47565.0</v>
      </c>
      <c r="C3403" s="128">
        <v>2030.0</v>
      </c>
      <c r="D3403" s="128">
        <v>4.0</v>
      </c>
      <c r="E3403" s="128">
        <v>4.0</v>
      </c>
      <c r="F3403" s="128">
        <v>2030.0</v>
      </c>
      <c r="G3403" s="128">
        <v>4.0</v>
      </c>
      <c r="H3403" s="128">
        <v>25.0</v>
      </c>
      <c r="I3403" s="128" t="s">
        <v>162</v>
      </c>
      <c r="J3403" s="99"/>
      <c r="K3403" s="99"/>
      <c r="L3403" s="141" t="str">
        <f>IF(J3403-K3403=0,,IFERROR(K3403-J3403-휴게시간-VLOOKUP(A3403,지정휴게시간,2,FALSE),K3403-J3403-휴게시간))</f>
        <v/>
      </c>
      <c r="M3403" s="142" t="str">
        <f>IFERROR(VLOOKUP(Text(A3403,"m월 d일"),양력휴일,2,FALSE),IFERROR(VLOOKUP(Text(B3403,"m월 d일"),음력휴일,2,FALSE),IFERROR(VLOOKUP(A3403,양력지정휴일,2,FALSE), IFERROR(VLOOKUP(B3403,음력지정휴일,2,FALSE), ""))))</f>
        <v/>
      </c>
      <c r="N3403" s="128"/>
      <c r="O3403" s="128" t="str">
        <f>IFERROR(VLOOKUP(N3403,연차지정일수,2,FALSE),"")</f>
        <v/>
      </c>
      <c r="P3403" s="143"/>
      <c r="Q3403" s="2"/>
    </row>
    <row r="3404">
      <c r="A3404" s="129">
        <v>47599.0</v>
      </c>
      <c r="B3404" s="129">
        <v>47566.0</v>
      </c>
      <c r="C3404" s="128">
        <v>2030.0</v>
      </c>
      <c r="D3404" s="128">
        <v>4.0</v>
      </c>
      <c r="E3404" s="128">
        <v>4.0</v>
      </c>
      <c r="F3404" s="128">
        <v>2030.0</v>
      </c>
      <c r="G3404" s="128">
        <v>4.0</v>
      </c>
      <c r="H3404" s="128">
        <v>26.0</v>
      </c>
      <c r="I3404" s="128" t="s">
        <v>158</v>
      </c>
      <c r="J3404" s="99"/>
      <c r="K3404" s="99"/>
      <c r="L3404" s="141" t="str">
        <f>IF(J3404-K3404=0,,IFERROR(K3404-J3404-휴게시간-VLOOKUP(A3404,지정휴게시간,2,FALSE),K3404-J3404-휴게시간))</f>
        <v/>
      </c>
      <c r="M3404" s="142" t="str">
        <f>IFERROR(VLOOKUP(Text(A3404,"m월 d일"),양력휴일,2,FALSE),IFERROR(VLOOKUP(Text(B3404,"m월 d일"),음력휴일,2,FALSE),IFERROR(VLOOKUP(A3404,양력지정휴일,2,FALSE), IFERROR(VLOOKUP(B3404,음력지정휴일,2,FALSE), ""))))</f>
        <v/>
      </c>
      <c r="N3404" s="128"/>
      <c r="O3404" s="128" t="str">
        <f>IFERROR(VLOOKUP(N3404,연차지정일수,2,FALSE),"")</f>
        <v/>
      </c>
      <c r="P3404" s="143"/>
      <c r="Q3404" s="2"/>
    </row>
    <row r="3405">
      <c r="A3405" s="129">
        <v>47600.0</v>
      </c>
      <c r="B3405" s="129">
        <v>47567.0</v>
      </c>
      <c r="C3405" s="128">
        <v>2030.0</v>
      </c>
      <c r="D3405" s="128">
        <v>4.0</v>
      </c>
      <c r="E3405" s="128">
        <v>4.0</v>
      </c>
      <c r="F3405" s="128">
        <v>2030.0</v>
      </c>
      <c r="G3405" s="128">
        <v>4.0</v>
      </c>
      <c r="H3405" s="128">
        <v>27.0</v>
      </c>
      <c r="I3405" s="128" t="s">
        <v>159</v>
      </c>
      <c r="J3405" s="99"/>
      <c r="K3405" s="99"/>
      <c r="L3405" s="141" t="str">
        <f>IF(J3405-K3405=0,,IFERROR(K3405-J3405-휴게시간-VLOOKUP(A3405,지정휴게시간,2,FALSE),K3405-J3405-휴게시간))</f>
        <v/>
      </c>
      <c r="M3405" s="142" t="str">
        <f>IFERROR(VLOOKUP(Text(A3405,"m월 d일"),양력휴일,2,FALSE),IFERROR(VLOOKUP(Text(B3405,"m월 d일"),음력휴일,2,FALSE),IFERROR(VLOOKUP(A3405,양력지정휴일,2,FALSE), IFERROR(VLOOKUP(B3405,음력지정휴일,2,FALSE), ""))))</f>
        <v/>
      </c>
      <c r="N3405" s="128"/>
      <c r="O3405" s="128" t="str">
        <f>IFERROR(VLOOKUP(N3405,연차지정일수,2,FALSE),"")</f>
        <v/>
      </c>
      <c r="P3405" s="143"/>
      <c r="Q3405" s="2"/>
    </row>
    <row r="3406">
      <c r="A3406" s="129">
        <v>47601.0</v>
      </c>
      <c r="B3406" s="129">
        <v>47568.0</v>
      </c>
      <c r="C3406" s="128">
        <v>2030.0</v>
      </c>
      <c r="D3406" s="128">
        <v>4.0</v>
      </c>
      <c r="E3406" s="128">
        <v>4.0</v>
      </c>
      <c r="F3406" s="128">
        <v>2030.0</v>
      </c>
      <c r="G3406" s="128">
        <v>4.0</v>
      </c>
      <c r="H3406" s="128">
        <v>28.0</v>
      </c>
      <c r="I3406" s="128" t="s">
        <v>156</v>
      </c>
      <c r="J3406" s="99"/>
      <c r="K3406" s="99"/>
      <c r="L3406" s="141" t="str">
        <f>IF(J3406-K3406=0,,IFERROR(K3406-J3406-휴게시간-VLOOKUP(A3406,지정휴게시간,2,FALSE),K3406-J3406-휴게시간))</f>
        <v/>
      </c>
      <c r="M3406" s="142" t="str">
        <f>IFERROR(VLOOKUP(Text(A3406,"m월 d일"),양력휴일,2,FALSE),IFERROR(VLOOKUP(Text(B3406,"m월 d일"),음력휴일,2,FALSE),IFERROR(VLOOKUP(A3406,양력지정휴일,2,FALSE), IFERROR(VLOOKUP(B3406,음력지정휴일,2,FALSE), ""))))</f>
        <v/>
      </c>
      <c r="N3406" s="128"/>
      <c r="O3406" s="128" t="str">
        <f>IFERROR(VLOOKUP(N3406,연차지정일수,2,FALSE),"")</f>
        <v/>
      </c>
      <c r="P3406" s="143"/>
      <c r="Q3406" s="2"/>
    </row>
    <row r="3407">
      <c r="A3407" s="129">
        <v>47602.0</v>
      </c>
      <c r="B3407" s="129">
        <v>47569.0</v>
      </c>
      <c r="C3407" s="128">
        <v>2030.0</v>
      </c>
      <c r="D3407" s="128">
        <v>4.0</v>
      </c>
      <c r="E3407" s="128">
        <v>5.0</v>
      </c>
      <c r="F3407" s="128">
        <v>2030.0</v>
      </c>
      <c r="G3407" s="128">
        <v>4.0</v>
      </c>
      <c r="H3407" s="128">
        <v>29.0</v>
      </c>
      <c r="I3407" s="128" t="s">
        <v>83</v>
      </c>
      <c r="J3407" s="99"/>
      <c r="K3407" s="99"/>
      <c r="L3407" s="141" t="str">
        <f>IF(J3407-K3407=0,,IFERROR(K3407-J3407-휴게시간-VLOOKUP(A3407,지정휴게시간,2,FALSE),K3407-J3407-휴게시간))</f>
        <v/>
      </c>
      <c r="M3407" s="142" t="str">
        <f>IFERROR(VLOOKUP(Text(A3407,"m월 d일"),양력휴일,2,FALSE),IFERROR(VLOOKUP(Text(B3407,"m월 d일"),음력휴일,2,FALSE),IFERROR(VLOOKUP(A3407,양력지정휴일,2,FALSE), IFERROR(VLOOKUP(B3407,음력지정휴일,2,FALSE), ""))))</f>
        <v/>
      </c>
      <c r="N3407" s="128"/>
      <c r="O3407" s="128" t="str">
        <f>IFERROR(VLOOKUP(N3407,연차지정일수,2,FALSE),"")</f>
        <v/>
      </c>
      <c r="P3407" s="143"/>
      <c r="Q3407" s="2"/>
    </row>
    <row r="3408">
      <c r="A3408" s="129">
        <v>47603.0</v>
      </c>
      <c r="B3408" s="129">
        <v>47570.0</v>
      </c>
      <c r="C3408" s="128">
        <v>2030.0</v>
      </c>
      <c r="D3408" s="128">
        <v>4.0</v>
      </c>
      <c r="E3408" s="128">
        <v>5.0</v>
      </c>
      <c r="F3408" s="128">
        <v>2030.0</v>
      </c>
      <c r="G3408" s="128">
        <v>4.0</v>
      </c>
      <c r="H3408" s="128">
        <v>30.0</v>
      </c>
      <c r="I3408" s="128" t="s">
        <v>160</v>
      </c>
      <c r="J3408" s="99"/>
      <c r="K3408" s="99"/>
      <c r="L3408" s="141" t="str">
        <f>IF(J3408-K3408=0,,IFERROR(K3408-J3408-휴게시간-VLOOKUP(A3408,지정휴게시간,2,FALSE),K3408-J3408-휴게시간))</f>
        <v/>
      </c>
      <c r="M3408" s="142" t="str">
        <f>IFERROR(VLOOKUP(Text(A3408,"m월 d일"),양력휴일,2,FALSE),IFERROR(VLOOKUP(Text(B3408,"m월 d일"),음력휴일,2,FALSE),IFERROR(VLOOKUP(A3408,양력지정휴일,2,FALSE), IFERROR(VLOOKUP(B3408,음력지정휴일,2,FALSE), ""))))</f>
        <v/>
      </c>
      <c r="N3408" s="128"/>
      <c r="O3408" s="128" t="str">
        <f>IFERROR(VLOOKUP(N3408,연차지정일수,2,FALSE),"")</f>
        <v/>
      </c>
      <c r="P3408" s="143"/>
      <c r="Q3408" s="2"/>
    </row>
    <row r="3409">
      <c r="A3409" s="129">
        <v>47604.0</v>
      </c>
      <c r="B3409" s="129">
        <v>47571.0</v>
      </c>
      <c r="C3409" s="128">
        <v>2030.0</v>
      </c>
      <c r="D3409" s="128">
        <v>4.0</v>
      </c>
      <c r="E3409" s="128">
        <v>5.0</v>
      </c>
      <c r="F3409" s="128">
        <v>2030.0</v>
      </c>
      <c r="G3409" s="128">
        <v>5.0</v>
      </c>
      <c r="H3409" s="128">
        <v>1.0</v>
      </c>
      <c r="I3409" s="128" t="s">
        <v>161</v>
      </c>
      <c r="J3409" s="99"/>
      <c r="K3409" s="99"/>
      <c r="L3409" s="141" t="str">
        <f>IF(J3409-K3409=0,,IFERROR(K3409-J3409-휴게시간-VLOOKUP(A3409,지정휴게시간,2,FALSE),K3409-J3409-휴게시간))</f>
        <v/>
      </c>
      <c r="M3409" s="142" t="str">
        <f>IFERROR(VLOOKUP(Text(A3409,"m월 d일"),양력휴일,2,FALSE),IFERROR(VLOOKUP(Text(B3409,"m월 d일"),음력휴일,2,FALSE),IFERROR(VLOOKUP(A3409,양력지정휴일,2,FALSE), IFERROR(VLOOKUP(B3409,음력지정휴일,2,FALSE), ""))))</f>
        <v>근로자의 날</v>
      </c>
      <c r="N3409" s="128"/>
      <c r="O3409" s="128" t="str">
        <f>IFERROR(VLOOKUP(N3409,연차지정일수,2,FALSE),"")</f>
        <v/>
      </c>
      <c r="P3409" s="143"/>
      <c r="Q3409" s="2"/>
    </row>
    <row r="3410">
      <c r="A3410" s="129">
        <v>47605.0</v>
      </c>
      <c r="B3410" s="129">
        <v>47574.0</v>
      </c>
      <c r="C3410" s="128">
        <v>2030.0</v>
      </c>
      <c r="D3410" s="128">
        <v>4.0</v>
      </c>
      <c r="E3410" s="128">
        <v>5.0</v>
      </c>
      <c r="F3410" s="128">
        <v>2030.0</v>
      </c>
      <c r="G3410" s="128">
        <v>5.0</v>
      </c>
      <c r="H3410" s="128">
        <v>2.0</v>
      </c>
      <c r="I3410" s="128" t="s">
        <v>162</v>
      </c>
      <c r="J3410" s="99"/>
      <c r="K3410" s="99"/>
      <c r="L3410" s="141" t="str">
        <f>IF(J3410-K3410=0,,IFERROR(K3410-J3410-휴게시간-VLOOKUP(A3410,지정휴게시간,2,FALSE),K3410-J3410-휴게시간))</f>
        <v/>
      </c>
      <c r="M3410" s="142" t="str">
        <f>IFERROR(VLOOKUP(Text(A3410,"m월 d일"),양력휴일,2,FALSE),IFERROR(VLOOKUP(Text(B3410,"m월 d일"),음력휴일,2,FALSE),IFERROR(VLOOKUP(A3410,양력지정휴일,2,FALSE), IFERROR(VLOOKUP(B3410,음력지정휴일,2,FALSE), ""))))</f>
        <v/>
      </c>
      <c r="N3410" s="128"/>
      <c r="O3410" s="128" t="str">
        <f>IFERROR(VLOOKUP(N3410,연차지정일수,2,FALSE),"")</f>
        <v/>
      </c>
      <c r="P3410" s="143"/>
      <c r="Q3410" s="2"/>
    </row>
    <row r="3411">
      <c r="A3411" s="129">
        <v>47606.0</v>
      </c>
      <c r="B3411" s="129">
        <v>47575.0</v>
      </c>
      <c r="C3411" s="128">
        <v>2030.0</v>
      </c>
      <c r="D3411" s="128">
        <v>4.0</v>
      </c>
      <c r="E3411" s="128">
        <v>5.0</v>
      </c>
      <c r="F3411" s="128">
        <v>2030.0</v>
      </c>
      <c r="G3411" s="128">
        <v>5.0</v>
      </c>
      <c r="H3411" s="128">
        <v>3.0</v>
      </c>
      <c r="I3411" s="128" t="s">
        <v>158</v>
      </c>
      <c r="J3411" s="99"/>
      <c r="K3411" s="99"/>
      <c r="L3411" s="141" t="str">
        <f>IF(J3411-K3411=0,,IFERROR(K3411-J3411-휴게시간-VLOOKUP(A3411,지정휴게시간,2,FALSE),K3411-J3411-휴게시간))</f>
        <v/>
      </c>
      <c r="M3411" s="142" t="str">
        <f>IFERROR(VLOOKUP(Text(A3411,"m월 d일"),양력휴일,2,FALSE),IFERROR(VLOOKUP(Text(B3411,"m월 d일"),음력휴일,2,FALSE),IFERROR(VLOOKUP(A3411,양력지정휴일,2,FALSE), IFERROR(VLOOKUP(B3411,음력지정휴일,2,FALSE), ""))))</f>
        <v/>
      </c>
      <c r="N3411" s="128"/>
      <c r="O3411" s="128" t="str">
        <f>IFERROR(VLOOKUP(N3411,연차지정일수,2,FALSE),"")</f>
        <v/>
      </c>
      <c r="P3411" s="143"/>
      <c r="Q3411" s="2"/>
    </row>
    <row r="3412">
      <c r="A3412" s="129">
        <v>47607.0</v>
      </c>
      <c r="B3412" s="129">
        <v>47576.0</v>
      </c>
      <c r="C3412" s="128">
        <v>2030.0</v>
      </c>
      <c r="D3412" s="128">
        <v>4.0</v>
      </c>
      <c r="E3412" s="128">
        <v>5.0</v>
      </c>
      <c r="F3412" s="128">
        <v>2030.0</v>
      </c>
      <c r="G3412" s="128">
        <v>5.0</v>
      </c>
      <c r="H3412" s="128">
        <v>4.0</v>
      </c>
      <c r="I3412" s="128" t="s">
        <v>159</v>
      </c>
      <c r="J3412" s="99"/>
      <c r="K3412" s="99"/>
      <c r="L3412" s="141" t="str">
        <f>IF(J3412-K3412=0,,IFERROR(K3412-J3412-휴게시간-VLOOKUP(A3412,지정휴게시간,2,FALSE),K3412-J3412-휴게시간))</f>
        <v/>
      </c>
      <c r="M3412" s="142" t="str">
        <f>IFERROR(VLOOKUP(Text(A3412,"m월 d일"),양력휴일,2,FALSE),IFERROR(VLOOKUP(Text(B3412,"m월 d일"),음력휴일,2,FALSE),IFERROR(VLOOKUP(A3412,양력지정휴일,2,FALSE), IFERROR(VLOOKUP(B3412,음력지정휴일,2,FALSE), ""))))</f>
        <v/>
      </c>
      <c r="N3412" s="128"/>
      <c r="O3412" s="128" t="str">
        <f>IFERROR(VLOOKUP(N3412,연차지정일수,2,FALSE),"")</f>
        <v/>
      </c>
      <c r="P3412" s="143"/>
      <c r="Q3412" s="2"/>
    </row>
    <row r="3413">
      <c r="A3413" s="129">
        <v>47608.0</v>
      </c>
      <c r="B3413" s="129">
        <v>47577.0</v>
      </c>
      <c r="C3413" s="128">
        <v>2030.0</v>
      </c>
      <c r="D3413" s="128">
        <v>4.0</v>
      </c>
      <c r="E3413" s="128">
        <v>5.0</v>
      </c>
      <c r="F3413" s="128">
        <v>2030.0</v>
      </c>
      <c r="G3413" s="128">
        <v>5.0</v>
      </c>
      <c r="H3413" s="128">
        <v>5.0</v>
      </c>
      <c r="I3413" s="128" t="s">
        <v>156</v>
      </c>
      <c r="J3413" s="99"/>
      <c r="K3413" s="99"/>
      <c r="L3413" s="141" t="str">
        <f>IF(J3413-K3413=0,,IFERROR(K3413-J3413-휴게시간-VLOOKUP(A3413,지정휴게시간,2,FALSE),K3413-J3413-휴게시간))</f>
        <v/>
      </c>
      <c r="M3413" s="142" t="str">
        <f>IFERROR(VLOOKUP(Text(A3413,"m월 d일"),양력휴일,2,FALSE),IFERROR(VLOOKUP(Text(B3413,"m월 d일"),음력휴일,2,FALSE),IFERROR(VLOOKUP(A3413,양력지정휴일,2,FALSE), IFERROR(VLOOKUP(B3413,음력지정휴일,2,FALSE), ""))))</f>
        <v>어린이날</v>
      </c>
      <c r="N3413" s="128"/>
      <c r="O3413" s="128" t="str">
        <f>IFERROR(VLOOKUP(N3413,연차지정일수,2,FALSE),"")</f>
        <v/>
      </c>
      <c r="P3413" s="143"/>
      <c r="Q3413" s="2"/>
    </row>
    <row r="3414">
      <c r="A3414" s="129">
        <v>47609.0</v>
      </c>
      <c r="B3414" s="129">
        <v>47578.0</v>
      </c>
      <c r="C3414" s="128">
        <v>2030.0</v>
      </c>
      <c r="D3414" s="128">
        <v>5.0</v>
      </c>
      <c r="E3414" s="128">
        <v>1.0</v>
      </c>
      <c r="F3414" s="128">
        <v>2030.0</v>
      </c>
      <c r="G3414" s="128">
        <v>5.0</v>
      </c>
      <c r="H3414" s="128">
        <v>6.0</v>
      </c>
      <c r="I3414" s="128" t="s">
        <v>83</v>
      </c>
      <c r="J3414" s="99"/>
      <c r="K3414" s="99"/>
      <c r="L3414" s="141" t="str">
        <f>IF(J3414-K3414=0,,IFERROR(K3414-J3414-휴게시간-VLOOKUP(A3414,지정휴게시간,2,FALSE),K3414-J3414-휴게시간))</f>
        <v/>
      </c>
      <c r="M3414" s="142" t="str">
        <f>IFERROR(VLOOKUP(Text(A3414,"m월 d일"),양력휴일,2,FALSE),IFERROR(VLOOKUP(Text(B3414,"m월 d일"),음력휴일,2,FALSE),IFERROR(VLOOKUP(A3414,양력지정휴일,2,FALSE), IFERROR(VLOOKUP(B3414,음력지정휴일,2,FALSE), ""))))</f>
        <v/>
      </c>
      <c r="N3414" s="128"/>
      <c r="O3414" s="128" t="str">
        <f>IFERROR(VLOOKUP(N3414,연차지정일수,2,FALSE),"")</f>
        <v/>
      </c>
      <c r="P3414" s="143"/>
      <c r="Q3414" s="2"/>
    </row>
    <row r="3415">
      <c r="A3415" s="129">
        <v>47610.0</v>
      </c>
      <c r="B3415" s="129">
        <v>47579.0</v>
      </c>
      <c r="C3415" s="128">
        <v>2030.0</v>
      </c>
      <c r="D3415" s="128">
        <v>5.0</v>
      </c>
      <c r="E3415" s="128">
        <v>1.0</v>
      </c>
      <c r="F3415" s="128">
        <v>2030.0</v>
      </c>
      <c r="G3415" s="128">
        <v>5.0</v>
      </c>
      <c r="H3415" s="128">
        <v>7.0</v>
      </c>
      <c r="I3415" s="128" t="s">
        <v>160</v>
      </c>
      <c r="J3415" s="99"/>
      <c r="K3415" s="99"/>
      <c r="L3415" s="141" t="str">
        <f>IF(J3415-K3415=0,,IFERROR(K3415-J3415-휴게시간-VLOOKUP(A3415,지정휴게시간,2,FALSE),K3415-J3415-휴게시간))</f>
        <v/>
      </c>
      <c r="M3415" s="142" t="str">
        <f>IFERROR(VLOOKUP(Text(A3415,"m월 d일"),양력휴일,2,FALSE),IFERROR(VLOOKUP(Text(B3415,"m월 d일"),음력휴일,2,FALSE),IFERROR(VLOOKUP(A3415,양력지정휴일,2,FALSE), IFERROR(VLOOKUP(B3415,음력지정휴일,2,FALSE), ""))))</f>
        <v/>
      </c>
      <c r="N3415" s="128"/>
      <c r="O3415" s="128" t="str">
        <f>IFERROR(VLOOKUP(N3415,연차지정일수,2,FALSE),"")</f>
        <v/>
      </c>
      <c r="P3415" s="143"/>
      <c r="Q3415" s="2"/>
    </row>
    <row r="3416">
      <c r="A3416" s="129">
        <v>47611.0</v>
      </c>
      <c r="B3416" s="129">
        <v>47580.0</v>
      </c>
      <c r="C3416" s="128">
        <v>2030.0</v>
      </c>
      <c r="D3416" s="128">
        <v>5.0</v>
      </c>
      <c r="E3416" s="128">
        <v>1.0</v>
      </c>
      <c r="F3416" s="128">
        <v>2030.0</v>
      </c>
      <c r="G3416" s="128">
        <v>5.0</v>
      </c>
      <c r="H3416" s="128">
        <v>8.0</v>
      </c>
      <c r="I3416" s="128" t="s">
        <v>161</v>
      </c>
      <c r="J3416" s="99"/>
      <c r="K3416" s="99"/>
      <c r="L3416" s="141" t="str">
        <f>IF(J3416-K3416=0,,IFERROR(K3416-J3416-휴게시간-VLOOKUP(A3416,지정휴게시간,2,FALSE),K3416-J3416-휴게시간))</f>
        <v/>
      </c>
      <c r="M3416" s="142" t="str">
        <f>IFERROR(VLOOKUP(Text(A3416,"m월 d일"),양력휴일,2,FALSE),IFERROR(VLOOKUP(Text(B3416,"m월 d일"),음력휴일,2,FALSE),IFERROR(VLOOKUP(A3416,양력지정휴일,2,FALSE), IFERROR(VLOOKUP(B3416,음력지정휴일,2,FALSE), ""))))</f>
        <v/>
      </c>
      <c r="N3416" s="128"/>
      <c r="O3416" s="128" t="str">
        <f>IFERROR(VLOOKUP(N3416,연차지정일수,2,FALSE),"")</f>
        <v/>
      </c>
      <c r="P3416" s="143"/>
      <c r="Q3416" s="2"/>
    </row>
    <row r="3417">
      <c r="A3417" s="129">
        <v>47612.0</v>
      </c>
      <c r="B3417" s="129">
        <v>47581.0</v>
      </c>
      <c r="C3417" s="128">
        <v>2030.0</v>
      </c>
      <c r="D3417" s="128">
        <v>5.0</v>
      </c>
      <c r="E3417" s="128">
        <v>1.0</v>
      </c>
      <c r="F3417" s="128">
        <v>2030.0</v>
      </c>
      <c r="G3417" s="128">
        <v>5.0</v>
      </c>
      <c r="H3417" s="128">
        <v>9.0</v>
      </c>
      <c r="I3417" s="128" t="s">
        <v>162</v>
      </c>
      <c r="J3417" s="99"/>
      <c r="K3417" s="99"/>
      <c r="L3417" s="141" t="str">
        <f>IF(J3417-K3417=0,,IFERROR(K3417-J3417-휴게시간-VLOOKUP(A3417,지정휴게시간,2,FALSE),K3417-J3417-휴게시간))</f>
        <v/>
      </c>
      <c r="M3417" s="142" t="str">
        <f>IFERROR(VLOOKUP(Text(A3417,"m월 d일"),양력휴일,2,FALSE),IFERROR(VLOOKUP(Text(B3417,"m월 d일"),음력휴일,2,FALSE),IFERROR(VLOOKUP(A3417,양력지정휴일,2,FALSE), IFERROR(VLOOKUP(B3417,음력지정휴일,2,FALSE), ""))))</f>
        <v>부처님오신날</v>
      </c>
      <c r="N3417" s="128"/>
      <c r="O3417" s="128" t="str">
        <f>IFERROR(VLOOKUP(N3417,연차지정일수,2,FALSE),"")</f>
        <v/>
      </c>
      <c r="P3417" s="143"/>
      <c r="Q3417" s="2"/>
    </row>
    <row r="3418">
      <c r="A3418" s="129">
        <v>47613.0</v>
      </c>
      <c r="B3418" s="129">
        <v>47582.0</v>
      </c>
      <c r="C3418" s="128">
        <v>2030.0</v>
      </c>
      <c r="D3418" s="128">
        <v>5.0</v>
      </c>
      <c r="E3418" s="128">
        <v>1.0</v>
      </c>
      <c r="F3418" s="128">
        <v>2030.0</v>
      </c>
      <c r="G3418" s="128">
        <v>5.0</v>
      </c>
      <c r="H3418" s="128">
        <v>10.0</v>
      </c>
      <c r="I3418" s="128" t="s">
        <v>158</v>
      </c>
      <c r="J3418" s="99"/>
      <c r="K3418" s="99"/>
      <c r="L3418" s="141" t="str">
        <f>IF(J3418-K3418=0,,IFERROR(K3418-J3418-휴게시간-VLOOKUP(A3418,지정휴게시간,2,FALSE),K3418-J3418-휴게시간))</f>
        <v/>
      </c>
      <c r="M3418" s="142" t="str">
        <f>IFERROR(VLOOKUP(Text(A3418,"m월 d일"),양력휴일,2,FALSE),IFERROR(VLOOKUP(Text(B3418,"m월 d일"),음력휴일,2,FALSE),IFERROR(VLOOKUP(A3418,양력지정휴일,2,FALSE), IFERROR(VLOOKUP(B3418,음력지정휴일,2,FALSE), ""))))</f>
        <v/>
      </c>
      <c r="N3418" s="128"/>
      <c r="O3418" s="128" t="str">
        <f>IFERROR(VLOOKUP(N3418,연차지정일수,2,FALSE),"")</f>
        <v/>
      </c>
      <c r="P3418" s="143"/>
      <c r="Q3418" s="2"/>
    </row>
    <row r="3419">
      <c r="A3419" s="129">
        <v>47614.0</v>
      </c>
      <c r="B3419" s="129">
        <v>47583.0</v>
      </c>
      <c r="C3419" s="128">
        <v>2030.0</v>
      </c>
      <c r="D3419" s="128">
        <v>5.0</v>
      </c>
      <c r="E3419" s="128">
        <v>1.0</v>
      </c>
      <c r="F3419" s="128">
        <v>2030.0</v>
      </c>
      <c r="G3419" s="128">
        <v>5.0</v>
      </c>
      <c r="H3419" s="128">
        <v>11.0</v>
      </c>
      <c r="I3419" s="128" t="s">
        <v>159</v>
      </c>
      <c r="J3419" s="99"/>
      <c r="K3419" s="99"/>
      <c r="L3419" s="141" t="str">
        <f>IF(J3419-K3419=0,,IFERROR(K3419-J3419-휴게시간-VLOOKUP(A3419,지정휴게시간,2,FALSE),K3419-J3419-휴게시간))</f>
        <v/>
      </c>
      <c r="M3419" s="142" t="str">
        <f>IFERROR(VLOOKUP(Text(A3419,"m월 d일"),양력휴일,2,FALSE),IFERROR(VLOOKUP(Text(B3419,"m월 d일"),음력휴일,2,FALSE),IFERROR(VLOOKUP(A3419,양력지정휴일,2,FALSE), IFERROR(VLOOKUP(B3419,음력지정휴일,2,FALSE), ""))))</f>
        <v/>
      </c>
      <c r="N3419" s="128"/>
      <c r="O3419" s="128" t="str">
        <f>IFERROR(VLOOKUP(N3419,연차지정일수,2,FALSE),"")</f>
        <v/>
      </c>
      <c r="P3419" s="143"/>
      <c r="Q3419" s="2"/>
    </row>
    <row r="3420">
      <c r="A3420" s="129">
        <v>47615.0</v>
      </c>
      <c r="B3420" s="129">
        <v>47584.0</v>
      </c>
      <c r="C3420" s="128">
        <v>2030.0</v>
      </c>
      <c r="D3420" s="128">
        <v>5.0</v>
      </c>
      <c r="E3420" s="128">
        <v>1.0</v>
      </c>
      <c r="F3420" s="128">
        <v>2030.0</v>
      </c>
      <c r="G3420" s="128">
        <v>5.0</v>
      </c>
      <c r="H3420" s="128">
        <v>12.0</v>
      </c>
      <c r="I3420" s="128" t="s">
        <v>156</v>
      </c>
      <c r="J3420" s="99"/>
      <c r="K3420" s="99"/>
      <c r="L3420" s="141" t="str">
        <f>IF(J3420-K3420=0,,IFERROR(K3420-J3420-휴게시간-VLOOKUP(A3420,지정휴게시간,2,FALSE),K3420-J3420-휴게시간))</f>
        <v/>
      </c>
      <c r="M3420" s="142" t="str">
        <f>IFERROR(VLOOKUP(Text(A3420,"m월 d일"),양력휴일,2,FALSE),IFERROR(VLOOKUP(Text(B3420,"m월 d일"),음력휴일,2,FALSE),IFERROR(VLOOKUP(A3420,양력지정휴일,2,FALSE), IFERROR(VLOOKUP(B3420,음력지정휴일,2,FALSE), ""))))</f>
        <v/>
      </c>
      <c r="N3420" s="128"/>
      <c r="O3420" s="128" t="str">
        <f>IFERROR(VLOOKUP(N3420,연차지정일수,2,FALSE),"")</f>
        <v/>
      </c>
      <c r="P3420" s="143"/>
      <c r="Q3420" s="2"/>
    </row>
    <row r="3421">
      <c r="A3421" s="129">
        <v>47616.0</v>
      </c>
      <c r="B3421" s="129">
        <v>47585.0</v>
      </c>
      <c r="C3421" s="128">
        <v>2030.0</v>
      </c>
      <c r="D3421" s="128">
        <v>5.0</v>
      </c>
      <c r="E3421" s="128">
        <v>2.0</v>
      </c>
      <c r="F3421" s="128">
        <v>2030.0</v>
      </c>
      <c r="G3421" s="128">
        <v>5.0</v>
      </c>
      <c r="H3421" s="128">
        <v>13.0</v>
      </c>
      <c r="I3421" s="128" t="s">
        <v>83</v>
      </c>
      <c r="J3421" s="99"/>
      <c r="K3421" s="99"/>
      <c r="L3421" s="141" t="str">
        <f>IF(J3421-K3421=0,,IFERROR(K3421-J3421-휴게시간-VLOOKUP(A3421,지정휴게시간,2,FALSE),K3421-J3421-휴게시간))</f>
        <v/>
      </c>
      <c r="M3421" s="142" t="str">
        <f>IFERROR(VLOOKUP(Text(A3421,"m월 d일"),양력휴일,2,FALSE),IFERROR(VLOOKUP(Text(B3421,"m월 d일"),음력휴일,2,FALSE),IFERROR(VLOOKUP(A3421,양력지정휴일,2,FALSE), IFERROR(VLOOKUP(B3421,음력지정휴일,2,FALSE), ""))))</f>
        <v/>
      </c>
      <c r="N3421" s="128"/>
      <c r="O3421" s="128" t="str">
        <f>IFERROR(VLOOKUP(N3421,연차지정일수,2,FALSE),"")</f>
        <v/>
      </c>
      <c r="P3421" s="143"/>
      <c r="Q3421" s="2"/>
    </row>
    <row r="3422">
      <c r="A3422" s="129">
        <v>47617.0</v>
      </c>
      <c r="B3422" s="129">
        <v>47586.0</v>
      </c>
      <c r="C3422" s="128">
        <v>2030.0</v>
      </c>
      <c r="D3422" s="128">
        <v>5.0</v>
      </c>
      <c r="E3422" s="128">
        <v>2.0</v>
      </c>
      <c r="F3422" s="128">
        <v>2030.0</v>
      </c>
      <c r="G3422" s="128">
        <v>5.0</v>
      </c>
      <c r="H3422" s="128">
        <v>14.0</v>
      </c>
      <c r="I3422" s="128" t="s">
        <v>160</v>
      </c>
      <c r="J3422" s="99"/>
      <c r="K3422" s="99"/>
      <c r="L3422" s="141" t="str">
        <f>IF(J3422-K3422=0,,IFERROR(K3422-J3422-휴게시간-VLOOKUP(A3422,지정휴게시간,2,FALSE),K3422-J3422-휴게시간))</f>
        <v/>
      </c>
      <c r="M3422" s="142" t="str">
        <f>IFERROR(VLOOKUP(Text(A3422,"m월 d일"),양력휴일,2,FALSE),IFERROR(VLOOKUP(Text(B3422,"m월 d일"),음력휴일,2,FALSE),IFERROR(VLOOKUP(A3422,양력지정휴일,2,FALSE), IFERROR(VLOOKUP(B3422,음력지정휴일,2,FALSE), ""))))</f>
        <v/>
      </c>
      <c r="N3422" s="128"/>
      <c r="O3422" s="128" t="str">
        <f>IFERROR(VLOOKUP(N3422,연차지정일수,2,FALSE),"")</f>
        <v/>
      </c>
      <c r="P3422" s="143"/>
      <c r="Q3422" s="2"/>
    </row>
    <row r="3423">
      <c r="A3423" s="129">
        <v>47618.0</v>
      </c>
      <c r="B3423" s="129">
        <v>47587.0</v>
      </c>
      <c r="C3423" s="128">
        <v>2030.0</v>
      </c>
      <c r="D3423" s="128">
        <v>5.0</v>
      </c>
      <c r="E3423" s="128">
        <v>2.0</v>
      </c>
      <c r="F3423" s="128">
        <v>2030.0</v>
      </c>
      <c r="G3423" s="128">
        <v>5.0</v>
      </c>
      <c r="H3423" s="128">
        <v>15.0</v>
      </c>
      <c r="I3423" s="128" t="s">
        <v>161</v>
      </c>
      <c r="J3423" s="99"/>
      <c r="K3423" s="99"/>
      <c r="L3423" s="141" t="str">
        <f>IF(J3423-K3423=0,,IFERROR(K3423-J3423-휴게시간-VLOOKUP(A3423,지정휴게시간,2,FALSE),K3423-J3423-휴게시간))</f>
        <v/>
      </c>
      <c r="M3423" s="142" t="str">
        <f>IFERROR(VLOOKUP(Text(A3423,"m월 d일"),양력휴일,2,FALSE),IFERROR(VLOOKUP(Text(B3423,"m월 d일"),음력휴일,2,FALSE),IFERROR(VLOOKUP(A3423,양력지정휴일,2,FALSE), IFERROR(VLOOKUP(B3423,음력지정휴일,2,FALSE), ""))))</f>
        <v/>
      </c>
      <c r="N3423" s="128"/>
      <c r="O3423" s="128" t="str">
        <f>IFERROR(VLOOKUP(N3423,연차지정일수,2,FALSE),"")</f>
        <v/>
      </c>
      <c r="P3423" s="143"/>
      <c r="Q3423" s="2"/>
    </row>
    <row r="3424">
      <c r="A3424" s="129">
        <v>47619.0</v>
      </c>
      <c r="B3424" s="129">
        <v>47588.0</v>
      </c>
      <c r="C3424" s="128">
        <v>2030.0</v>
      </c>
      <c r="D3424" s="128">
        <v>5.0</v>
      </c>
      <c r="E3424" s="128">
        <v>2.0</v>
      </c>
      <c r="F3424" s="128">
        <v>2030.0</v>
      </c>
      <c r="G3424" s="128">
        <v>5.0</v>
      </c>
      <c r="H3424" s="128">
        <v>16.0</v>
      </c>
      <c r="I3424" s="128" t="s">
        <v>162</v>
      </c>
      <c r="J3424" s="99"/>
      <c r="K3424" s="99"/>
      <c r="L3424" s="141" t="str">
        <f>IF(J3424-K3424=0,,IFERROR(K3424-J3424-휴게시간-VLOOKUP(A3424,지정휴게시간,2,FALSE),K3424-J3424-휴게시간))</f>
        <v/>
      </c>
      <c r="M3424" s="142" t="str">
        <f>IFERROR(VLOOKUP(Text(A3424,"m월 d일"),양력휴일,2,FALSE),IFERROR(VLOOKUP(Text(B3424,"m월 d일"),음력휴일,2,FALSE),IFERROR(VLOOKUP(A3424,양력지정휴일,2,FALSE), IFERROR(VLOOKUP(B3424,음력지정휴일,2,FALSE), ""))))</f>
        <v/>
      </c>
      <c r="N3424" s="128"/>
      <c r="O3424" s="128" t="str">
        <f>IFERROR(VLOOKUP(N3424,연차지정일수,2,FALSE),"")</f>
        <v/>
      </c>
      <c r="P3424" s="143"/>
      <c r="Q3424" s="2"/>
    </row>
    <row r="3425">
      <c r="A3425" s="129">
        <v>47620.0</v>
      </c>
      <c r="B3425" s="129">
        <v>47589.0</v>
      </c>
      <c r="C3425" s="128">
        <v>2030.0</v>
      </c>
      <c r="D3425" s="128">
        <v>5.0</v>
      </c>
      <c r="E3425" s="128">
        <v>2.0</v>
      </c>
      <c r="F3425" s="128">
        <v>2030.0</v>
      </c>
      <c r="G3425" s="128">
        <v>5.0</v>
      </c>
      <c r="H3425" s="128">
        <v>17.0</v>
      </c>
      <c r="I3425" s="128" t="s">
        <v>158</v>
      </c>
      <c r="J3425" s="99"/>
      <c r="K3425" s="99"/>
      <c r="L3425" s="141" t="str">
        <f>IF(J3425-K3425=0,,IFERROR(K3425-J3425-휴게시간-VLOOKUP(A3425,지정휴게시간,2,FALSE),K3425-J3425-휴게시간))</f>
        <v/>
      </c>
      <c r="M3425" s="142" t="str">
        <f>IFERROR(VLOOKUP(Text(A3425,"m월 d일"),양력휴일,2,FALSE),IFERROR(VLOOKUP(Text(B3425,"m월 d일"),음력휴일,2,FALSE),IFERROR(VLOOKUP(A3425,양력지정휴일,2,FALSE), IFERROR(VLOOKUP(B3425,음력지정휴일,2,FALSE), ""))))</f>
        <v/>
      </c>
      <c r="N3425" s="128"/>
      <c r="O3425" s="128" t="str">
        <f>IFERROR(VLOOKUP(N3425,연차지정일수,2,FALSE),"")</f>
        <v/>
      </c>
      <c r="P3425" s="143"/>
      <c r="Q3425" s="2"/>
    </row>
    <row r="3426">
      <c r="A3426" s="129">
        <v>47621.0</v>
      </c>
      <c r="B3426" s="129">
        <v>47590.0</v>
      </c>
      <c r="C3426" s="128">
        <v>2030.0</v>
      </c>
      <c r="D3426" s="128">
        <v>5.0</v>
      </c>
      <c r="E3426" s="128">
        <v>2.0</v>
      </c>
      <c r="F3426" s="128">
        <v>2030.0</v>
      </c>
      <c r="G3426" s="128">
        <v>5.0</v>
      </c>
      <c r="H3426" s="128">
        <v>18.0</v>
      </c>
      <c r="I3426" s="128" t="s">
        <v>159</v>
      </c>
      <c r="J3426" s="99"/>
      <c r="K3426" s="99"/>
      <c r="L3426" s="141" t="str">
        <f>IF(J3426-K3426=0,,IFERROR(K3426-J3426-휴게시간-VLOOKUP(A3426,지정휴게시간,2,FALSE),K3426-J3426-휴게시간))</f>
        <v/>
      </c>
      <c r="M3426" s="142" t="str">
        <f>IFERROR(VLOOKUP(Text(A3426,"m월 d일"),양력휴일,2,FALSE),IFERROR(VLOOKUP(Text(B3426,"m월 d일"),음력휴일,2,FALSE),IFERROR(VLOOKUP(A3426,양력지정휴일,2,FALSE), IFERROR(VLOOKUP(B3426,음력지정휴일,2,FALSE), ""))))</f>
        <v/>
      </c>
      <c r="N3426" s="128"/>
      <c r="O3426" s="128" t="str">
        <f>IFERROR(VLOOKUP(N3426,연차지정일수,2,FALSE),"")</f>
        <v/>
      </c>
      <c r="P3426" s="143"/>
      <c r="Q3426" s="2"/>
    </row>
    <row r="3427">
      <c r="A3427" s="129">
        <v>47622.0</v>
      </c>
      <c r="B3427" s="129">
        <v>47591.0</v>
      </c>
      <c r="C3427" s="128">
        <v>2030.0</v>
      </c>
      <c r="D3427" s="128">
        <v>5.0</v>
      </c>
      <c r="E3427" s="128">
        <v>2.0</v>
      </c>
      <c r="F3427" s="128">
        <v>2030.0</v>
      </c>
      <c r="G3427" s="128">
        <v>5.0</v>
      </c>
      <c r="H3427" s="128">
        <v>19.0</v>
      </c>
      <c r="I3427" s="128" t="s">
        <v>156</v>
      </c>
      <c r="J3427" s="99"/>
      <c r="K3427" s="99"/>
      <c r="L3427" s="141" t="str">
        <f>IF(J3427-K3427=0,,IFERROR(K3427-J3427-휴게시간-VLOOKUP(A3427,지정휴게시간,2,FALSE),K3427-J3427-휴게시간))</f>
        <v/>
      </c>
      <c r="M3427" s="142" t="str">
        <f>IFERROR(VLOOKUP(Text(A3427,"m월 d일"),양력휴일,2,FALSE),IFERROR(VLOOKUP(Text(B3427,"m월 d일"),음력휴일,2,FALSE),IFERROR(VLOOKUP(A3427,양력지정휴일,2,FALSE), IFERROR(VLOOKUP(B3427,음력지정휴일,2,FALSE), ""))))</f>
        <v/>
      </c>
      <c r="N3427" s="128"/>
      <c r="O3427" s="128" t="str">
        <f>IFERROR(VLOOKUP(N3427,연차지정일수,2,FALSE),"")</f>
        <v/>
      </c>
      <c r="P3427" s="143"/>
      <c r="Q3427" s="2"/>
    </row>
    <row r="3428">
      <c r="A3428" s="129">
        <v>47623.0</v>
      </c>
      <c r="B3428" s="129">
        <v>47592.0</v>
      </c>
      <c r="C3428" s="128">
        <v>2030.0</v>
      </c>
      <c r="D3428" s="128">
        <v>5.0</v>
      </c>
      <c r="E3428" s="128">
        <v>3.0</v>
      </c>
      <c r="F3428" s="128">
        <v>2030.0</v>
      </c>
      <c r="G3428" s="128">
        <v>5.0</v>
      </c>
      <c r="H3428" s="128">
        <v>20.0</v>
      </c>
      <c r="I3428" s="128" t="s">
        <v>83</v>
      </c>
      <c r="J3428" s="99"/>
      <c r="K3428" s="99"/>
      <c r="L3428" s="141" t="str">
        <f>IF(J3428-K3428=0,,IFERROR(K3428-J3428-휴게시간-VLOOKUP(A3428,지정휴게시간,2,FALSE),K3428-J3428-휴게시간))</f>
        <v/>
      </c>
      <c r="M3428" s="142" t="str">
        <f>IFERROR(VLOOKUP(Text(A3428,"m월 d일"),양력휴일,2,FALSE),IFERROR(VLOOKUP(Text(B3428,"m월 d일"),음력휴일,2,FALSE),IFERROR(VLOOKUP(A3428,양력지정휴일,2,FALSE), IFERROR(VLOOKUP(B3428,음력지정휴일,2,FALSE), ""))))</f>
        <v/>
      </c>
      <c r="N3428" s="128"/>
      <c r="O3428" s="128" t="str">
        <f>IFERROR(VLOOKUP(N3428,연차지정일수,2,FALSE),"")</f>
        <v/>
      </c>
      <c r="P3428" s="143"/>
      <c r="Q3428" s="2"/>
    </row>
    <row r="3429">
      <c r="A3429" s="129">
        <v>47624.0</v>
      </c>
      <c r="B3429" s="129">
        <v>47593.0</v>
      </c>
      <c r="C3429" s="128">
        <v>2030.0</v>
      </c>
      <c r="D3429" s="128">
        <v>5.0</v>
      </c>
      <c r="E3429" s="128">
        <v>3.0</v>
      </c>
      <c r="F3429" s="128">
        <v>2030.0</v>
      </c>
      <c r="G3429" s="128">
        <v>5.0</v>
      </c>
      <c r="H3429" s="128">
        <v>21.0</v>
      </c>
      <c r="I3429" s="128" t="s">
        <v>160</v>
      </c>
      <c r="J3429" s="99"/>
      <c r="K3429" s="99"/>
      <c r="L3429" s="141" t="str">
        <f>IF(J3429-K3429=0,,IFERROR(K3429-J3429-휴게시간-VLOOKUP(A3429,지정휴게시간,2,FALSE),K3429-J3429-휴게시간))</f>
        <v/>
      </c>
      <c r="M3429" s="142" t="str">
        <f>IFERROR(VLOOKUP(Text(A3429,"m월 d일"),양력휴일,2,FALSE),IFERROR(VLOOKUP(Text(B3429,"m월 d일"),음력휴일,2,FALSE),IFERROR(VLOOKUP(A3429,양력지정휴일,2,FALSE), IFERROR(VLOOKUP(B3429,음력지정휴일,2,FALSE), ""))))</f>
        <v/>
      </c>
      <c r="N3429" s="128"/>
      <c r="O3429" s="128" t="str">
        <f>IFERROR(VLOOKUP(N3429,연차지정일수,2,FALSE),"")</f>
        <v/>
      </c>
      <c r="P3429" s="143"/>
      <c r="Q3429" s="2"/>
    </row>
    <row r="3430">
      <c r="A3430" s="129">
        <v>47625.0</v>
      </c>
      <c r="B3430" s="129">
        <v>47594.0</v>
      </c>
      <c r="C3430" s="128">
        <v>2030.0</v>
      </c>
      <c r="D3430" s="128">
        <v>5.0</v>
      </c>
      <c r="E3430" s="128">
        <v>3.0</v>
      </c>
      <c r="F3430" s="128">
        <v>2030.0</v>
      </c>
      <c r="G3430" s="128">
        <v>5.0</v>
      </c>
      <c r="H3430" s="128">
        <v>22.0</v>
      </c>
      <c r="I3430" s="128" t="s">
        <v>161</v>
      </c>
      <c r="J3430" s="99"/>
      <c r="K3430" s="99"/>
      <c r="L3430" s="141" t="str">
        <f>IF(J3430-K3430=0,,IFERROR(K3430-J3430-휴게시간-VLOOKUP(A3430,지정휴게시간,2,FALSE),K3430-J3430-휴게시간))</f>
        <v/>
      </c>
      <c r="M3430" s="142" t="str">
        <f>IFERROR(VLOOKUP(Text(A3430,"m월 d일"),양력휴일,2,FALSE),IFERROR(VLOOKUP(Text(B3430,"m월 d일"),음력휴일,2,FALSE),IFERROR(VLOOKUP(A3430,양력지정휴일,2,FALSE), IFERROR(VLOOKUP(B3430,음력지정휴일,2,FALSE), ""))))</f>
        <v/>
      </c>
      <c r="N3430" s="128"/>
      <c r="O3430" s="128" t="str">
        <f>IFERROR(VLOOKUP(N3430,연차지정일수,2,FALSE),"")</f>
        <v/>
      </c>
      <c r="P3430" s="143"/>
      <c r="Q3430" s="2"/>
    </row>
    <row r="3431">
      <c r="A3431" s="129">
        <v>47626.0</v>
      </c>
      <c r="B3431" s="129">
        <v>47595.0</v>
      </c>
      <c r="C3431" s="128">
        <v>2030.0</v>
      </c>
      <c r="D3431" s="128">
        <v>5.0</v>
      </c>
      <c r="E3431" s="128">
        <v>3.0</v>
      </c>
      <c r="F3431" s="128">
        <v>2030.0</v>
      </c>
      <c r="G3431" s="128">
        <v>5.0</v>
      </c>
      <c r="H3431" s="128">
        <v>23.0</v>
      </c>
      <c r="I3431" s="128" t="s">
        <v>162</v>
      </c>
      <c r="J3431" s="99"/>
      <c r="K3431" s="99"/>
      <c r="L3431" s="141" t="str">
        <f>IF(J3431-K3431=0,,IFERROR(K3431-J3431-휴게시간-VLOOKUP(A3431,지정휴게시간,2,FALSE),K3431-J3431-휴게시간))</f>
        <v/>
      </c>
      <c r="M3431" s="142" t="str">
        <f>IFERROR(VLOOKUP(Text(A3431,"m월 d일"),양력휴일,2,FALSE),IFERROR(VLOOKUP(Text(B3431,"m월 d일"),음력휴일,2,FALSE),IFERROR(VLOOKUP(A3431,양력지정휴일,2,FALSE), IFERROR(VLOOKUP(B3431,음력지정휴일,2,FALSE), ""))))</f>
        <v/>
      </c>
      <c r="N3431" s="128"/>
      <c r="O3431" s="128" t="str">
        <f>IFERROR(VLOOKUP(N3431,연차지정일수,2,FALSE),"")</f>
        <v/>
      </c>
      <c r="P3431" s="143"/>
      <c r="Q3431" s="2"/>
    </row>
    <row r="3432">
      <c r="A3432" s="129">
        <v>47627.0</v>
      </c>
      <c r="B3432" s="129">
        <v>47596.0</v>
      </c>
      <c r="C3432" s="128">
        <v>2030.0</v>
      </c>
      <c r="D3432" s="128">
        <v>5.0</v>
      </c>
      <c r="E3432" s="128">
        <v>3.0</v>
      </c>
      <c r="F3432" s="128">
        <v>2030.0</v>
      </c>
      <c r="G3432" s="128">
        <v>5.0</v>
      </c>
      <c r="H3432" s="128">
        <v>24.0</v>
      </c>
      <c r="I3432" s="128" t="s">
        <v>158</v>
      </c>
      <c r="J3432" s="99"/>
      <c r="K3432" s="99"/>
      <c r="L3432" s="141" t="str">
        <f>IF(J3432-K3432=0,,IFERROR(K3432-J3432-휴게시간-VLOOKUP(A3432,지정휴게시간,2,FALSE),K3432-J3432-휴게시간))</f>
        <v/>
      </c>
      <c r="M3432" s="142" t="str">
        <f>IFERROR(VLOOKUP(Text(A3432,"m월 d일"),양력휴일,2,FALSE),IFERROR(VLOOKUP(Text(B3432,"m월 d일"),음력휴일,2,FALSE),IFERROR(VLOOKUP(A3432,양력지정휴일,2,FALSE), IFERROR(VLOOKUP(B3432,음력지정휴일,2,FALSE), ""))))</f>
        <v/>
      </c>
      <c r="N3432" s="128"/>
      <c r="O3432" s="128" t="str">
        <f>IFERROR(VLOOKUP(N3432,연차지정일수,2,FALSE),"")</f>
        <v/>
      </c>
      <c r="P3432" s="143"/>
      <c r="Q3432" s="2"/>
    </row>
    <row r="3433">
      <c r="A3433" s="129">
        <v>47628.0</v>
      </c>
      <c r="B3433" s="129">
        <v>47597.0</v>
      </c>
      <c r="C3433" s="128">
        <v>2030.0</v>
      </c>
      <c r="D3433" s="128">
        <v>5.0</v>
      </c>
      <c r="E3433" s="128">
        <v>3.0</v>
      </c>
      <c r="F3433" s="128">
        <v>2030.0</v>
      </c>
      <c r="G3433" s="128">
        <v>5.0</v>
      </c>
      <c r="H3433" s="128">
        <v>25.0</v>
      </c>
      <c r="I3433" s="128" t="s">
        <v>159</v>
      </c>
      <c r="J3433" s="99"/>
      <c r="K3433" s="99"/>
      <c r="L3433" s="141" t="str">
        <f>IF(J3433-K3433=0,,IFERROR(K3433-J3433-휴게시간-VLOOKUP(A3433,지정휴게시간,2,FALSE),K3433-J3433-휴게시간))</f>
        <v/>
      </c>
      <c r="M3433" s="142" t="str">
        <f>IFERROR(VLOOKUP(Text(A3433,"m월 d일"),양력휴일,2,FALSE),IFERROR(VLOOKUP(Text(B3433,"m월 d일"),음력휴일,2,FALSE),IFERROR(VLOOKUP(A3433,양력지정휴일,2,FALSE), IFERROR(VLOOKUP(B3433,음력지정휴일,2,FALSE), ""))))</f>
        <v/>
      </c>
      <c r="N3433" s="128"/>
      <c r="O3433" s="128" t="str">
        <f>IFERROR(VLOOKUP(N3433,연차지정일수,2,FALSE),"")</f>
        <v/>
      </c>
      <c r="P3433" s="143"/>
      <c r="Q3433" s="2"/>
    </row>
    <row r="3434">
      <c r="A3434" s="129">
        <v>47629.0</v>
      </c>
      <c r="B3434" s="129">
        <v>47598.0</v>
      </c>
      <c r="C3434" s="128">
        <v>2030.0</v>
      </c>
      <c r="D3434" s="128">
        <v>5.0</v>
      </c>
      <c r="E3434" s="128">
        <v>3.0</v>
      </c>
      <c r="F3434" s="128">
        <v>2030.0</v>
      </c>
      <c r="G3434" s="128">
        <v>5.0</v>
      </c>
      <c r="H3434" s="128">
        <v>26.0</v>
      </c>
      <c r="I3434" s="128" t="s">
        <v>156</v>
      </c>
      <c r="J3434" s="99"/>
      <c r="K3434" s="99"/>
      <c r="L3434" s="141" t="str">
        <f>IF(J3434-K3434=0,,IFERROR(K3434-J3434-휴게시간-VLOOKUP(A3434,지정휴게시간,2,FALSE),K3434-J3434-휴게시간))</f>
        <v/>
      </c>
      <c r="M3434" s="142" t="str">
        <f>IFERROR(VLOOKUP(Text(A3434,"m월 d일"),양력휴일,2,FALSE),IFERROR(VLOOKUP(Text(B3434,"m월 d일"),음력휴일,2,FALSE),IFERROR(VLOOKUP(A3434,양력지정휴일,2,FALSE), IFERROR(VLOOKUP(B3434,음력지정휴일,2,FALSE), ""))))</f>
        <v/>
      </c>
      <c r="N3434" s="128"/>
      <c r="O3434" s="128" t="str">
        <f>IFERROR(VLOOKUP(N3434,연차지정일수,2,FALSE),"")</f>
        <v/>
      </c>
      <c r="P3434" s="143"/>
      <c r="Q3434" s="2"/>
    </row>
    <row r="3435">
      <c r="A3435" s="129">
        <v>47630.0</v>
      </c>
      <c r="B3435" s="129">
        <v>47599.0</v>
      </c>
      <c r="C3435" s="128">
        <v>2030.0</v>
      </c>
      <c r="D3435" s="128">
        <v>5.0</v>
      </c>
      <c r="E3435" s="128">
        <v>4.0</v>
      </c>
      <c r="F3435" s="128">
        <v>2030.0</v>
      </c>
      <c r="G3435" s="128">
        <v>5.0</v>
      </c>
      <c r="H3435" s="128">
        <v>27.0</v>
      </c>
      <c r="I3435" s="128" t="s">
        <v>83</v>
      </c>
      <c r="J3435" s="99"/>
      <c r="K3435" s="99"/>
      <c r="L3435" s="141" t="str">
        <f>IF(J3435-K3435=0,,IFERROR(K3435-J3435-휴게시간-VLOOKUP(A3435,지정휴게시간,2,FALSE),K3435-J3435-휴게시간))</f>
        <v/>
      </c>
      <c r="M3435" s="142" t="str">
        <f>IFERROR(VLOOKUP(Text(A3435,"m월 d일"),양력휴일,2,FALSE),IFERROR(VLOOKUP(Text(B3435,"m월 d일"),음력휴일,2,FALSE),IFERROR(VLOOKUP(A3435,양력지정휴일,2,FALSE), IFERROR(VLOOKUP(B3435,음력지정휴일,2,FALSE), ""))))</f>
        <v/>
      </c>
      <c r="N3435" s="128"/>
      <c r="O3435" s="128" t="str">
        <f>IFERROR(VLOOKUP(N3435,연차지정일수,2,FALSE),"")</f>
        <v/>
      </c>
      <c r="P3435" s="143"/>
      <c r="Q3435" s="2"/>
    </row>
    <row r="3436">
      <c r="A3436" s="129">
        <v>47631.0</v>
      </c>
      <c r="B3436" s="129">
        <v>47600.0</v>
      </c>
      <c r="C3436" s="128">
        <v>2030.0</v>
      </c>
      <c r="D3436" s="128">
        <v>5.0</v>
      </c>
      <c r="E3436" s="128">
        <v>4.0</v>
      </c>
      <c r="F3436" s="128">
        <v>2030.0</v>
      </c>
      <c r="G3436" s="128">
        <v>5.0</v>
      </c>
      <c r="H3436" s="128">
        <v>28.0</v>
      </c>
      <c r="I3436" s="128" t="s">
        <v>160</v>
      </c>
      <c r="J3436" s="99"/>
      <c r="K3436" s="99"/>
      <c r="L3436" s="141" t="str">
        <f>IF(J3436-K3436=0,,IFERROR(K3436-J3436-휴게시간-VLOOKUP(A3436,지정휴게시간,2,FALSE),K3436-J3436-휴게시간))</f>
        <v/>
      </c>
      <c r="M3436" s="142" t="str">
        <f>IFERROR(VLOOKUP(Text(A3436,"m월 d일"),양력휴일,2,FALSE),IFERROR(VLOOKUP(Text(B3436,"m월 d일"),음력휴일,2,FALSE),IFERROR(VLOOKUP(A3436,양력지정휴일,2,FALSE), IFERROR(VLOOKUP(B3436,음력지정휴일,2,FALSE), ""))))</f>
        <v/>
      </c>
      <c r="N3436" s="128"/>
      <c r="O3436" s="128" t="str">
        <f>IFERROR(VLOOKUP(N3436,연차지정일수,2,FALSE),"")</f>
        <v/>
      </c>
      <c r="P3436" s="143"/>
      <c r="Q3436" s="2"/>
    </row>
    <row r="3437">
      <c r="A3437" s="129">
        <v>47632.0</v>
      </c>
      <c r="B3437" s="129">
        <v>47601.0</v>
      </c>
      <c r="C3437" s="128">
        <v>2030.0</v>
      </c>
      <c r="D3437" s="128">
        <v>5.0</v>
      </c>
      <c r="E3437" s="128">
        <v>4.0</v>
      </c>
      <c r="F3437" s="128">
        <v>2030.0</v>
      </c>
      <c r="G3437" s="128">
        <v>5.0</v>
      </c>
      <c r="H3437" s="128">
        <v>29.0</v>
      </c>
      <c r="I3437" s="128" t="s">
        <v>161</v>
      </c>
      <c r="J3437" s="99"/>
      <c r="K3437" s="99"/>
      <c r="L3437" s="141" t="str">
        <f>IF(J3437-K3437=0,,IFERROR(K3437-J3437-휴게시간-VLOOKUP(A3437,지정휴게시간,2,FALSE),K3437-J3437-휴게시간))</f>
        <v/>
      </c>
      <c r="M3437" s="142" t="str">
        <f>IFERROR(VLOOKUP(Text(A3437,"m월 d일"),양력휴일,2,FALSE),IFERROR(VLOOKUP(Text(B3437,"m월 d일"),음력휴일,2,FALSE),IFERROR(VLOOKUP(A3437,양력지정휴일,2,FALSE), IFERROR(VLOOKUP(B3437,음력지정휴일,2,FALSE), ""))))</f>
        <v/>
      </c>
      <c r="N3437" s="128"/>
      <c r="O3437" s="128" t="str">
        <f>IFERROR(VLOOKUP(N3437,연차지정일수,2,FALSE),"")</f>
        <v/>
      </c>
      <c r="P3437" s="143"/>
      <c r="Q3437" s="2"/>
    </row>
    <row r="3438">
      <c r="A3438" s="129">
        <v>47633.0</v>
      </c>
      <c r="B3438" s="129">
        <v>47602.0</v>
      </c>
      <c r="C3438" s="128">
        <v>2030.0</v>
      </c>
      <c r="D3438" s="128">
        <v>5.0</v>
      </c>
      <c r="E3438" s="128">
        <v>4.0</v>
      </c>
      <c r="F3438" s="128">
        <v>2030.0</v>
      </c>
      <c r="G3438" s="128">
        <v>5.0</v>
      </c>
      <c r="H3438" s="128">
        <v>30.0</v>
      </c>
      <c r="I3438" s="128" t="s">
        <v>162</v>
      </c>
      <c r="J3438" s="99"/>
      <c r="K3438" s="99"/>
      <c r="L3438" s="141" t="str">
        <f>IF(J3438-K3438=0,,IFERROR(K3438-J3438-휴게시간-VLOOKUP(A3438,지정휴게시간,2,FALSE),K3438-J3438-휴게시간))</f>
        <v/>
      </c>
      <c r="M3438" s="142" t="str">
        <f>IFERROR(VLOOKUP(Text(A3438,"m월 d일"),양력휴일,2,FALSE),IFERROR(VLOOKUP(Text(B3438,"m월 d일"),음력휴일,2,FALSE),IFERROR(VLOOKUP(A3438,양력지정휴일,2,FALSE), IFERROR(VLOOKUP(B3438,음력지정휴일,2,FALSE), ""))))</f>
        <v/>
      </c>
      <c r="N3438" s="128"/>
      <c r="O3438" s="128" t="str">
        <f>IFERROR(VLOOKUP(N3438,연차지정일수,2,FALSE),"")</f>
        <v/>
      </c>
      <c r="P3438" s="143"/>
      <c r="Q3438" s="2"/>
    </row>
    <row r="3439">
      <c r="A3439" s="129">
        <v>47634.0</v>
      </c>
      <c r="B3439" s="129">
        <v>47603.0</v>
      </c>
      <c r="C3439" s="128">
        <v>2030.0</v>
      </c>
      <c r="D3439" s="128">
        <v>5.0</v>
      </c>
      <c r="E3439" s="128">
        <v>4.0</v>
      </c>
      <c r="F3439" s="128">
        <v>2030.0</v>
      </c>
      <c r="G3439" s="128">
        <v>5.0</v>
      </c>
      <c r="H3439" s="128">
        <v>31.0</v>
      </c>
      <c r="I3439" s="128" t="s">
        <v>158</v>
      </c>
      <c r="J3439" s="99"/>
      <c r="K3439" s="99"/>
      <c r="L3439" s="141" t="str">
        <f>IF(J3439-K3439=0,,IFERROR(K3439-J3439-휴게시간-VLOOKUP(A3439,지정휴게시간,2,FALSE),K3439-J3439-휴게시간))</f>
        <v/>
      </c>
      <c r="M3439" s="142" t="str">
        <f>IFERROR(VLOOKUP(Text(A3439,"m월 d일"),양력휴일,2,FALSE),IFERROR(VLOOKUP(Text(B3439,"m월 d일"),음력휴일,2,FALSE),IFERROR(VLOOKUP(A3439,양력지정휴일,2,FALSE), IFERROR(VLOOKUP(B3439,음력지정휴일,2,FALSE), ""))))</f>
        <v/>
      </c>
      <c r="N3439" s="128"/>
      <c r="O3439" s="128" t="str">
        <f>IFERROR(VLOOKUP(N3439,연차지정일수,2,FALSE),"")</f>
        <v/>
      </c>
      <c r="P3439" s="143"/>
      <c r="Q3439" s="2"/>
    </row>
    <row r="3440">
      <c r="A3440" s="129">
        <v>47635.0</v>
      </c>
      <c r="B3440" s="129">
        <v>47604.0</v>
      </c>
      <c r="C3440" s="128">
        <v>2030.0</v>
      </c>
      <c r="D3440" s="128">
        <v>5.0</v>
      </c>
      <c r="E3440" s="128">
        <v>4.0</v>
      </c>
      <c r="F3440" s="128">
        <v>2030.0</v>
      </c>
      <c r="G3440" s="128">
        <v>6.0</v>
      </c>
      <c r="H3440" s="128">
        <v>1.0</v>
      </c>
      <c r="I3440" s="128" t="s">
        <v>159</v>
      </c>
      <c r="J3440" s="99"/>
      <c r="K3440" s="99"/>
      <c r="L3440" s="141" t="str">
        <f>IF(J3440-K3440=0,,IFERROR(K3440-J3440-휴게시간-VLOOKUP(A3440,지정휴게시간,2,FALSE),K3440-J3440-휴게시간))</f>
        <v/>
      </c>
      <c r="M3440" s="142" t="str">
        <f>IFERROR(VLOOKUP(Text(A3440,"m월 d일"),양력휴일,2,FALSE),IFERROR(VLOOKUP(Text(B3440,"m월 d일"),음력휴일,2,FALSE),IFERROR(VLOOKUP(A3440,양력지정휴일,2,FALSE), IFERROR(VLOOKUP(B3440,음력지정휴일,2,FALSE), ""))))</f>
        <v/>
      </c>
      <c r="N3440" s="128"/>
      <c r="O3440" s="128" t="str">
        <f>IFERROR(VLOOKUP(N3440,연차지정일수,2,FALSE),"")</f>
        <v/>
      </c>
      <c r="P3440" s="143"/>
      <c r="Q3440" s="2"/>
    </row>
    <row r="3441">
      <c r="A3441" s="129">
        <v>47636.0</v>
      </c>
      <c r="B3441" s="129">
        <v>47605.0</v>
      </c>
      <c r="C3441" s="128">
        <v>2030.0</v>
      </c>
      <c r="D3441" s="128">
        <v>5.0</v>
      </c>
      <c r="E3441" s="128">
        <v>4.0</v>
      </c>
      <c r="F3441" s="128">
        <v>2030.0</v>
      </c>
      <c r="G3441" s="128">
        <v>6.0</v>
      </c>
      <c r="H3441" s="128">
        <v>2.0</v>
      </c>
      <c r="I3441" s="128" t="s">
        <v>156</v>
      </c>
      <c r="J3441" s="99"/>
      <c r="K3441" s="99"/>
      <c r="L3441" s="141" t="str">
        <f>IF(J3441-K3441=0,,IFERROR(K3441-J3441-휴게시간-VLOOKUP(A3441,지정휴게시간,2,FALSE),K3441-J3441-휴게시간))</f>
        <v/>
      </c>
      <c r="M3441" s="142" t="str">
        <f>IFERROR(VLOOKUP(Text(A3441,"m월 d일"),양력휴일,2,FALSE),IFERROR(VLOOKUP(Text(B3441,"m월 d일"),음력휴일,2,FALSE),IFERROR(VLOOKUP(A3441,양력지정휴일,2,FALSE), IFERROR(VLOOKUP(B3441,음력지정휴일,2,FALSE), ""))))</f>
        <v/>
      </c>
      <c r="N3441" s="128"/>
      <c r="O3441" s="128" t="str">
        <f>IFERROR(VLOOKUP(N3441,연차지정일수,2,FALSE),"")</f>
        <v/>
      </c>
      <c r="P3441" s="143"/>
      <c r="Q3441" s="2"/>
    </row>
    <row r="3442">
      <c r="A3442" s="129">
        <v>47637.0</v>
      </c>
      <c r="B3442" s="129">
        <v>47606.0</v>
      </c>
      <c r="C3442" s="128">
        <v>2030.0</v>
      </c>
      <c r="D3442" s="128">
        <v>6.0</v>
      </c>
      <c r="E3442" s="128">
        <v>1.0</v>
      </c>
      <c r="F3442" s="128">
        <v>2030.0</v>
      </c>
      <c r="G3442" s="128">
        <v>6.0</v>
      </c>
      <c r="H3442" s="128">
        <v>3.0</v>
      </c>
      <c r="I3442" s="128" t="s">
        <v>83</v>
      </c>
      <c r="J3442" s="99"/>
      <c r="K3442" s="99"/>
      <c r="L3442" s="141" t="str">
        <f>IF(J3442-K3442=0,,IFERROR(K3442-J3442-휴게시간-VLOOKUP(A3442,지정휴게시간,2,FALSE),K3442-J3442-휴게시간))</f>
        <v/>
      </c>
      <c r="M3442" s="142" t="str">
        <f>IFERROR(VLOOKUP(Text(A3442,"m월 d일"),양력휴일,2,FALSE),IFERROR(VLOOKUP(Text(B3442,"m월 d일"),음력휴일,2,FALSE),IFERROR(VLOOKUP(A3442,양력지정휴일,2,FALSE), IFERROR(VLOOKUP(B3442,음력지정휴일,2,FALSE), ""))))</f>
        <v/>
      </c>
      <c r="N3442" s="128"/>
      <c r="O3442" s="128" t="str">
        <f>IFERROR(VLOOKUP(N3442,연차지정일수,2,FALSE),"")</f>
        <v/>
      </c>
      <c r="P3442" s="143"/>
      <c r="Q3442" s="2"/>
    </row>
    <row r="3443">
      <c r="A3443" s="129">
        <v>47638.0</v>
      </c>
      <c r="B3443" s="129">
        <v>47607.0</v>
      </c>
      <c r="C3443" s="128">
        <v>2030.0</v>
      </c>
      <c r="D3443" s="128">
        <v>6.0</v>
      </c>
      <c r="E3443" s="128">
        <v>1.0</v>
      </c>
      <c r="F3443" s="128">
        <v>2030.0</v>
      </c>
      <c r="G3443" s="128">
        <v>6.0</v>
      </c>
      <c r="H3443" s="128">
        <v>4.0</v>
      </c>
      <c r="I3443" s="128" t="s">
        <v>160</v>
      </c>
      <c r="J3443" s="99"/>
      <c r="K3443" s="99"/>
      <c r="L3443" s="141" t="str">
        <f>IF(J3443-K3443=0,,IFERROR(K3443-J3443-휴게시간-VLOOKUP(A3443,지정휴게시간,2,FALSE),K3443-J3443-휴게시간))</f>
        <v/>
      </c>
      <c r="M3443" s="142" t="str">
        <f>IFERROR(VLOOKUP(Text(A3443,"m월 d일"),양력휴일,2,FALSE),IFERROR(VLOOKUP(Text(B3443,"m월 d일"),음력휴일,2,FALSE),IFERROR(VLOOKUP(A3443,양력지정휴일,2,FALSE), IFERROR(VLOOKUP(B3443,음력지정휴일,2,FALSE), ""))))</f>
        <v/>
      </c>
      <c r="N3443" s="128"/>
      <c r="O3443" s="128" t="str">
        <f>IFERROR(VLOOKUP(N3443,연차지정일수,2,FALSE),"")</f>
        <v/>
      </c>
      <c r="P3443" s="143"/>
      <c r="Q3443" s="2"/>
    </row>
    <row r="3444">
      <c r="A3444" s="129">
        <v>47639.0</v>
      </c>
      <c r="B3444" s="129">
        <v>47608.0</v>
      </c>
      <c r="C3444" s="128">
        <v>2030.0</v>
      </c>
      <c r="D3444" s="128">
        <v>6.0</v>
      </c>
      <c r="E3444" s="128">
        <v>1.0</v>
      </c>
      <c r="F3444" s="128">
        <v>2030.0</v>
      </c>
      <c r="G3444" s="128">
        <v>6.0</v>
      </c>
      <c r="H3444" s="128">
        <v>5.0</v>
      </c>
      <c r="I3444" s="128" t="s">
        <v>161</v>
      </c>
      <c r="J3444" s="99"/>
      <c r="K3444" s="99"/>
      <c r="L3444" s="141" t="str">
        <f>IF(J3444-K3444=0,,IFERROR(K3444-J3444-휴게시간-VLOOKUP(A3444,지정휴게시간,2,FALSE),K3444-J3444-휴게시간))</f>
        <v/>
      </c>
      <c r="M3444" s="142" t="str">
        <f>IFERROR(VLOOKUP(Text(A3444,"m월 d일"),양력휴일,2,FALSE),IFERROR(VLOOKUP(Text(B3444,"m월 d일"),음력휴일,2,FALSE),IFERROR(VLOOKUP(A3444,양력지정휴일,2,FALSE), IFERROR(VLOOKUP(B3444,음력지정휴일,2,FALSE), ""))))</f>
        <v/>
      </c>
      <c r="N3444" s="128"/>
      <c r="O3444" s="128" t="str">
        <f>IFERROR(VLOOKUP(N3444,연차지정일수,2,FALSE),"")</f>
        <v/>
      </c>
      <c r="P3444" s="143"/>
      <c r="Q3444" s="2"/>
    </row>
    <row r="3445">
      <c r="A3445" s="129">
        <v>47640.0</v>
      </c>
      <c r="B3445" s="129">
        <v>47609.0</v>
      </c>
      <c r="C3445" s="128">
        <v>2030.0</v>
      </c>
      <c r="D3445" s="128">
        <v>6.0</v>
      </c>
      <c r="E3445" s="128">
        <v>1.0</v>
      </c>
      <c r="F3445" s="128">
        <v>2030.0</v>
      </c>
      <c r="G3445" s="128">
        <v>6.0</v>
      </c>
      <c r="H3445" s="128">
        <v>6.0</v>
      </c>
      <c r="I3445" s="128" t="s">
        <v>162</v>
      </c>
      <c r="J3445" s="99"/>
      <c r="K3445" s="99"/>
      <c r="L3445" s="141" t="str">
        <f>IF(J3445-K3445=0,,IFERROR(K3445-J3445-휴게시간-VLOOKUP(A3445,지정휴게시간,2,FALSE),K3445-J3445-휴게시간))</f>
        <v/>
      </c>
      <c r="M3445" s="142" t="str">
        <f>IFERROR(VLOOKUP(Text(A3445,"m월 d일"),양력휴일,2,FALSE),IFERROR(VLOOKUP(Text(B3445,"m월 d일"),음력휴일,2,FALSE),IFERROR(VLOOKUP(A3445,양력지정휴일,2,FALSE), IFERROR(VLOOKUP(B3445,음력지정휴일,2,FALSE), ""))))</f>
        <v>현충일</v>
      </c>
      <c r="N3445" s="128"/>
      <c r="O3445" s="128" t="str">
        <f>IFERROR(VLOOKUP(N3445,연차지정일수,2,FALSE),"")</f>
        <v/>
      </c>
      <c r="P3445" s="143"/>
      <c r="Q3445" s="2"/>
    </row>
    <row r="3446">
      <c r="A3446" s="129">
        <v>47641.0</v>
      </c>
      <c r="B3446" s="129">
        <v>47610.0</v>
      </c>
      <c r="C3446" s="128">
        <v>2030.0</v>
      </c>
      <c r="D3446" s="128">
        <v>6.0</v>
      </c>
      <c r="E3446" s="128">
        <v>1.0</v>
      </c>
      <c r="F3446" s="128">
        <v>2030.0</v>
      </c>
      <c r="G3446" s="128">
        <v>6.0</v>
      </c>
      <c r="H3446" s="128">
        <v>7.0</v>
      </c>
      <c r="I3446" s="128" t="s">
        <v>158</v>
      </c>
      <c r="J3446" s="99"/>
      <c r="K3446" s="99"/>
      <c r="L3446" s="141" t="str">
        <f>IF(J3446-K3446=0,,IFERROR(K3446-J3446-휴게시간-VLOOKUP(A3446,지정휴게시간,2,FALSE),K3446-J3446-휴게시간))</f>
        <v/>
      </c>
      <c r="M3446" s="142" t="str">
        <f>IFERROR(VLOOKUP(Text(A3446,"m월 d일"),양력휴일,2,FALSE),IFERROR(VLOOKUP(Text(B3446,"m월 d일"),음력휴일,2,FALSE),IFERROR(VLOOKUP(A3446,양력지정휴일,2,FALSE), IFERROR(VLOOKUP(B3446,음력지정휴일,2,FALSE), ""))))</f>
        <v/>
      </c>
      <c r="N3446" s="128"/>
      <c r="O3446" s="128" t="str">
        <f>IFERROR(VLOOKUP(N3446,연차지정일수,2,FALSE),"")</f>
        <v/>
      </c>
      <c r="P3446" s="143"/>
      <c r="Q3446" s="2"/>
    </row>
    <row r="3447">
      <c r="A3447" s="129">
        <v>47642.0</v>
      </c>
      <c r="B3447" s="129">
        <v>47611.0</v>
      </c>
      <c r="C3447" s="128">
        <v>2030.0</v>
      </c>
      <c r="D3447" s="128">
        <v>6.0</v>
      </c>
      <c r="E3447" s="128">
        <v>1.0</v>
      </c>
      <c r="F3447" s="128">
        <v>2030.0</v>
      </c>
      <c r="G3447" s="128">
        <v>6.0</v>
      </c>
      <c r="H3447" s="128">
        <v>8.0</v>
      </c>
      <c r="I3447" s="128" t="s">
        <v>159</v>
      </c>
      <c r="J3447" s="99"/>
      <c r="K3447" s="99"/>
      <c r="L3447" s="141" t="str">
        <f>IF(J3447-K3447=0,,IFERROR(K3447-J3447-휴게시간-VLOOKUP(A3447,지정휴게시간,2,FALSE),K3447-J3447-휴게시간))</f>
        <v/>
      </c>
      <c r="M3447" s="142" t="str">
        <f>IFERROR(VLOOKUP(Text(A3447,"m월 d일"),양력휴일,2,FALSE),IFERROR(VLOOKUP(Text(B3447,"m월 d일"),음력휴일,2,FALSE),IFERROR(VLOOKUP(A3447,양력지정휴일,2,FALSE), IFERROR(VLOOKUP(B3447,음력지정휴일,2,FALSE), ""))))</f>
        <v/>
      </c>
      <c r="N3447" s="128"/>
      <c r="O3447" s="128" t="str">
        <f>IFERROR(VLOOKUP(N3447,연차지정일수,2,FALSE),"")</f>
        <v/>
      </c>
      <c r="P3447" s="143"/>
      <c r="Q3447" s="2"/>
    </row>
    <row r="3448">
      <c r="A3448" s="129">
        <v>47643.0</v>
      </c>
      <c r="B3448" s="129">
        <v>47612.0</v>
      </c>
      <c r="C3448" s="128">
        <v>2030.0</v>
      </c>
      <c r="D3448" s="128">
        <v>6.0</v>
      </c>
      <c r="E3448" s="128">
        <v>1.0</v>
      </c>
      <c r="F3448" s="128">
        <v>2030.0</v>
      </c>
      <c r="G3448" s="128">
        <v>6.0</v>
      </c>
      <c r="H3448" s="128">
        <v>9.0</v>
      </c>
      <c r="I3448" s="128" t="s">
        <v>156</v>
      </c>
      <c r="J3448" s="99"/>
      <c r="K3448" s="99"/>
      <c r="L3448" s="141" t="str">
        <f>IF(J3448-K3448=0,,IFERROR(K3448-J3448-휴게시간-VLOOKUP(A3448,지정휴게시간,2,FALSE),K3448-J3448-휴게시간))</f>
        <v/>
      </c>
      <c r="M3448" s="142" t="str">
        <f>IFERROR(VLOOKUP(Text(A3448,"m월 d일"),양력휴일,2,FALSE),IFERROR(VLOOKUP(Text(B3448,"m월 d일"),음력휴일,2,FALSE),IFERROR(VLOOKUP(A3448,양력지정휴일,2,FALSE), IFERROR(VLOOKUP(B3448,음력지정휴일,2,FALSE), ""))))</f>
        <v/>
      </c>
      <c r="N3448" s="128"/>
      <c r="O3448" s="128" t="str">
        <f>IFERROR(VLOOKUP(N3448,연차지정일수,2,FALSE),"")</f>
        <v/>
      </c>
      <c r="P3448" s="143"/>
      <c r="Q3448" s="2"/>
    </row>
    <row r="3449">
      <c r="A3449" s="129">
        <v>47644.0</v>
      </c>
      <c r="B3449" s="129">
        <v>47613.0</v>
      </c>
      <c r="C3449" s="128">
        <v>2030.0</v>
      </c>
      <c r="D3449" s="128">
        <v>6.0</v>
      </c>
      <c r="E3449" s="128">
        <v>2.0</v>
      </c>
      <c r="F3449" s="128">
        <v>2030.0</v>
      </c>
      <c r="G3449" s="128">
        <v>6.0</v>
      </c>
      <c r="H3449" s="128">
        <v>10.0</v>
      </c>
      <c r="I3449" s="128" t="s">
        <v>83</v>
      </c>
      <c r="J3449" s="99"/>
      <c r="K3449" s="99"/>
      <c r="L3449" s="141" t="str">
        <f>IF(J3449-K3449=0,,IFERROR(K3449-J3449-휴게시간-VLOOKUP(A3449,지정휴게시간,2,FALSE),K3449-J3449-휴게시간))</f>
        <v/>
      </c>
      <c r="M3449" s="142" t="str">
        <f>IFERROR(VLOOKUP(Text(A3449,"m월 d일"),양력휴일,2,FALSE),IFERROR(VLOOKUP(Text(B3449,"m월 d일"),음력휴일,2,FALSE),IFERROR(VLOOKUP(A3449,양력지정휴일,2,FALSE), IFERROR(VLOOKUP(B3449,음력지정휴일,2,FALSE), ""))))</f>
        <v/>
      </c>
      <c r="N3449" s="128"/>
      <c r="O3449" s="128" t="str">
        <f>IFERROR(VLOOKUP(N3449,연차지정일수,2,FALSE),"")</f>
        <v/>
      </c>
      <c r="P3449" s="143"/>
      <c r="Q3449" s="2"/>
    </row>
    <row r="3450">
      <c r="A3450" s="129">
        <v>47645.0</v>
      </c>
      <c r="B3450" s="129">
        <v>47614.0</v>
      </c>
      <c r="C3450" s="128">
        <v>2030.0</v>
      </c>
      <c r="D3450" s="128">
        <v>6.0</v>
      </c>
      <c r="E3450" s="128">
        <v>2.0</v>
      </c>
      <c r="F3450" s="128">
        <v>2030.0</v>
      </c>
      <c r="G3450" s="128">
        <v>6.0</v>
      </c>
      <c r="H3450" s="128">
        <v>11.0</v>
      </c>
      <c r="I3450" s="128" t="s">
        <v>160</v>
      </c>
      <c r="J3450" s="99"/>
      <c r="K3450" s="99"/>
      <c r="L3450" s="141" t="str">
        <f>IF(J3450-K3450=0,,IFERROR(K3450-J3450-휴게시간-VLOOKUP(A3450,지정휴게시간,2,FALSE),K3450-J3450-휴게시간))</f>
        <v/>
      </c>
      <c r="M3450" s="142" t="str">
        <f>IFERROR(VLOOKUP(Text(A3450,"m월 d일"),양력휴일,2,FALSE),IFERROR(VLOOKUP(Text(B3450,"m월 d일"),음력휴일,2,FALSE),IFERROR(VLOOKUP(A3450,양력지정휴일,2,FALSE), IFERROR(VLOOKUP(B3450,음력지정휴일,2,FALSE), ""))))</f>
        <v/>
      </c>
      <c r="N3450" s="128"/>
      <c r="O3450" s="128" t="str">
        <f>IFERROR(VLOOKUP(N3450,연차지정일수,2,FALSE),"")</f>
        <v/>
      </c>
      <c r="P3450" s="143"/>
      <c r="Q3450" s="2"/>
    </row>
    <row r="3451">
      <c r="A3451" s="129">
        <v>47646.0</v>
      </c>
      <c r="B3451" s="129">
        <v>47615.0</v>
      </c>
      <c r="C3451" s="128">
        <v>2030.0</v>
      </c>
      <c r="D3451" s="128">
        <v>6.0</v>
      </c>
      <c r="E3451" s="128">
        <v>2.0</v>
      </c>
      <c r="F3451" s="128">
        <v>2030.0</v>
      </c>
      <c r="G3451" s="128">
        <v>6.0</v>
      </c>
      <c r="H3451" s="128">
        <v>12.0</v>
      </c>
      <c r="I3451" s="128" t="s">
        <v>161</v>
      </c>
      <c r="J3451" s="99"/>
      <c r="K3451" s="99"/>
      <c r="L3451" s="141" t="str">
        <f>IF(J3451-K3451=0,,IFERROR(K3451-J3451-휴게시간-VLOOKUP(A3451,지정휴게시간,2,FALSE),K3451-J3451-휴게시간))</f>
        <v/>
      </c>
      <c r="M3451" s="142" t="str">
        <f>IFERROR(VLOOKUP(Text(A3451,"m월 d일"),양력휴일,2,FALSE),IFERROR(VLOOKUP(Text(B3451,"m월 d일"),음력휴일,2,FALSE),IFERROR(VLOOKUP(A3451,양력지정휴일,2,FALSE), IFERROR(VLOOKUP(B3451,음력지정휴일,2,FALSE), ""))))</f>
        <v/>
      </c>
      <c r="N3451" s="128"/>
      <c r="O3451" s="128" t="str">
        <f>IFERROR(VLOOKUP(N3451,연차지정일수,2,FALSE),"")</f>
        <v/>
      </c>
      <c r="P3451" s="143"/>
      <c r="Q3451" s="2"/>
    </row>
    <row r="3452">
      <c r="A3452" s="129">
        <v>47647.0</v>
      </c>
      <c r="B3452" s="129">
        <v>47616.0</v>
      </c>
      <c r="C3452" s="128">
        <v>2030.0</v>
      </c>
      <c r="D3452" s="128">
        <v>6.0</v>
      </c>
      <c r="E3452" s="128">
        <v>2.0</v>
      </c>
      <c r="F3452" s="128">
        <v>2030.0</v>
      </c>
      <c r="G3452" s="128">
        <v>6.0</v>
      </c>
      <c r="H3452" s="128">
        <v>13.0</v>
      </c>
      <c r="I3452" s="128" t="s">
        <v>162</v>
      </c>
      <c r="J3452" s="99"/>
      <c r="K3452" s="99"/>
      <c r="L3452" s="141" t="str">
        <f>IF(J3452-K3452=0,,IFERROR(K3452-J3452-휴게시간-VLOOKUP(A3452,지정휴게시간,2,FALSE),K3452-J3452-휴게시간))</f>
        <v/>
      </c>
      <c r="M3452" s="142" t="str">
        <f>IFERROR(VLOOKUP(Text(A3452,"m월 d일"),양력휴일,2,FALSE),IFERROR(VLOOKUP(Text(B3452,"m월 d일"),음력휴일,2,FALSE),IFERROR(VLOOKUP(A3452,양력지정휴일,2,FALSE), IFERROR(VLOOKUP(B3452,음력지정휴일,2,FALSE), ""))))</f>
        <v/>
      </c>
      <c r="N3452" s="128"/>
      <c r="O3452" s="128" t="str">
        <f>IFERROR(VLOOKUP(N3452,연차지정일수,2,FALSE),"")</f>
        <v/>
      </c>
      <c r="P3452" s="143"/>
      <c r="Q3452" s="2"/>
    </row>
    <row r="3453">
      <c r="A3453" s="129">
        <v>47648.0</v>
      </c>
      <c r="B3453" s="129">
        <v>47617.0</v>
      </c>
      <c r="C3453" s="128">
        <v>2030.0</v>
      </c>
      <c r="D3453" s="128">
        <v>6.0</v>
      </c>
      <c r="E3453" s="128">
        <v>2.0</v>
      </c>
      <c r="F3453" s="128">
        <v>2030.0</v>
      </c>
      <c r="G3453" s="128">
        <v>6.0</v>
      </c>
      <c r="H3453" s="128">
        <v>14.0</v>
      </c>
      <c r="I3453" s="128" t="s">
        <v>158</v>
      </c>
      <c r="J3453" s="99"/>
      <c r="K3453" s="99"/>
      <c r="L3453" s="141" t="str">
        <f>IF(J3453-K3453=0,,IFERROR(K3453-J3453-휴게시간-VLOOKUP(A3453,지정휴게시간,2,FALSE),K3453-J3453-휴게시간))</f>
        <v/>
      </c>
      <c r="M3453" s="142" t="str">
        <f>IFERROR(VLOOKUP(Text(A3453,"m월 d일"),양력휴일,2,FALSE),IFERROR(VLOOKUP(Text(B3453,"m월 d일"),음력휴일,2,FALSE),IFERROR(VLOOKUP(A3453,양력지정휴일,2,FALSE), IFERROR(VLOOKUP(B3453,음력지정휴일,2,FALSE), ""))))</f>
        <v/>
      </c>
      <c r="N3453" s="128"/>
      <c r="O3453" s="128" t="str">
        <f>IFERROR(VLOOKUP(N3453,연차지정일수,2,FALSE),"")</f>
        <v/>
      </c>
      <c r="P3453" s="143"/>
      <c r="Q3453" s="2"/>
    </row>
    <row r="3454">
      <c r="A3454" s="129">
        <v>47649.0</v>
      </c>
      <c r="B3454" s="129">
        <v>47618.0</v>
      </c>
      <c r="C3454" s="128">
        <v>2030.0</v>
      </c>
      <c r="D3454" s="128">
        <v>6.0</v>
      </c>
      <c r="E3454" s="128">
        <v>2.0</v>
      </c>
      <c r="F3454" s="128">
        <v>2030.0</v>
      </c>
      <c r="G3454" s="128">
        <v>6.0</v>
      </c>
      <c r="H3454" s="128">
        <v>15.0</v>
      </c>
      <c r="I3454" s="128" t="s">
        <v>159</v>
      </c>
      <c r="J3454" s="99"/>
      <c r="K3454" s="99"/>
      <c r="L3454" s="141" t="str">
        <f>IF(J3454-K3454=0,,IFERROR(K3454-J3454-휴게시간-VLOOKUP(A3454,지정휴게시간,2,FALSE),K3454-J3454-휴게시간))</f>
        <v/>
      </c>
      <c r="M3454" s="142" t="str">
        <f>IFERROR(VLOOKUP(Text(A3454,"m월 d일"),양력휴일,2,FALSE),IFERROR(VLOOKUP(Text(B3454,"m월 d일"),음력휴일,2,FALSE),IFERROR(VLOOKUP(A3454,양력지정휴일,2,FALSE), IFERROR(VLOOKUP(B3454,음력지정휴일,2,FALSE), ""))))</f>
        <v/>
      </c>
      <c r="N3454" s="128"/>
      <c r="O3454" s="128" t="str">
        <f>IFERROR(VLOOKUP(N3454,연차지정일수,2,FALSE),"")</f>
        <v/>
      </c>
      <c r="P3454" s="143"/>
      <c r="Q3454" s="2"/>
    </row>
    <row r="3455">
      <c r="A3455" s="129">
        <v>47650.0</v>
      </c>
      <c r="B3455" s="129">
        <v>47619.0</v>
      </c>
      <c r="C3455" s="128">
        <v>2030.0</v>
      </c>
      <c r="D3455" s="128">
        <v>6.0</v>
      </c>
      <c r="E3455" s="128">
        <v>2.0</v>
      </c>
      <c r="F3455" s="128">
        <v>2030.0</v>
      </c>
      <c r="G3455" s="128">
        <v>6.0</v>
      </c>
      <c r="H3455" s="128">
        <v>16.0</v>
      </c>
      <c r="I3455" s="128" t="s">
        <v>156</v>
      </c>
      <c r="J3455" s="99"/>
      <c r="K3455" s="99"/>
      <c r="L3455" s="141" t="str">
        <f>IF(J3455-K3455=0,,IFERROR(K3455-J3455-휴게시간-VLOOKUP(A3455,지정휴게시간,2,FALSE),K3455-J3455-휴게시간))</f>
        <v/>
      </c>
      <c r="M3455" s="142" t="str">
        <f>IFERROR(VLOOKUP(Text(A3455,"m월 d일"),양력휴일,2,FALSE),IFERROR(VLOOKUP(Text(B3455,"m월 d일"),음력휴일,2,FALSE),IFERROR(VLOOKUP(A3455,양력지정휴일,2,FALSE), IFERROR(VLOOKUP(B3455,음력지정휴일,2,FALSE), ""))))</f>
        <v/>
      </c>
      <c r="N3455" s="128"/>
      <c r="O3455" s="128" t="str">
        <f>IFERROR(VLOOKUP(N3455,연차지정일수,2,FALSE),"")</f>
        <v/>
      </c>
      <c r="P3455" s="143"/>
      <c r="Q3455" s="2"/>
    </row>
    <row r="3456">
      <c r="A3456" s="129">
        <v>47651.0</v>
      </c>
      <c r="B3456" s="129">
        <v>47620.0</v>
      </c>
      <c r="C3456" s="128">
        <v>2030.0</v>
      </c>
      <c r="D3456" s="128">
        <v>6.0</v>
      </c>
      <c r="E3456" s="128">
        <v>3.0</v>
      </c>
      <c r="F3456" s="128">
        <v>2030.0</v>
      </c>
      <c r="G3456" s="128">
        <v>6.0</v>
      </c>
      <c r="H3456" s="128">
        <v>17.0</v>
      </c>
      <c r="I3456" s="128" t="s">
        <v>83</v>
      </c>
      <c r="J3456" s="99"/>
      <c r="K3456" s="99"/>
      <c r="L3456" s="141" t="str">
        <f>IF(J3456-K3456=0,,IFERROR(K3456-J3456-휴게시간-VLOOKUP(A3456,지정휴게시간,2,FALSE),K3456-J3456-휴게시간))</f>
        <v/>
      </c>
      <c r="M3456" s="142" t="str">
        <f>IFERROR(VLOOKUP(Text(A3456,"m월 d일"),양력휴일,2,FALSE),IFERROR(VLOOKUP(Text(B3456,"m월 d일"),음력휴일,2,FALSE),IFERROR(VLOOKUP(A3456,양력지정휴일,2,FALSE), IFERROR(VLOOKUP(B3456,음력지정휴일,2,FALSE), ""))))</f>
        <v/>
      </c>
      <c r="N3456" s="128"/>
      <c r="O3456" s="128" t="str">
        <f>IFERROR(VLOOKUP(N3456,연차지정일수,2,FALSE),"")</f>
        <v/>
      </c>
      <c r="P3456" s="143"/>
      <c r="Q3456" s="2"/>
    </row>
    <row r="3457">
      <c r="A3457" s="129">
        <v>47652.0</v>
      </c>
      <c r="B3457" s="129">
        <v>47621.0</v>
      </c>
      <c r="C3457" s="128">
        <v>2030.0</v>
      </c>
      <c r="D3457" s="128">
        <v>6.0</v>
      </c>
      <c r="E3457" s="128">
        <v>3.0</v>
      </c>
      <c r="F3457" s="128">
        <v>2030.0</v>
      </c>
      <c r="G3457" s="128">
        <v>6.0</v>
      </c>
      <c r="H3457" s="128">
        <v>18.0</v>
      </c>
      <c r="I3457" s="128" t="s">
        <v>160</v>
      </c>
      <c r="J3457" s="99"/>
      <c r="K3457" s="99"/>
      <c r="L3457" s="141" t="str">
        <f>IF(J3457-K3457=0,,IFERROR(K3457-J3457-휴게시간-VLOOKUP(A3457,지정휴게시간,2,FALSE),K3457-J3457-휴게시간))</f>
        <v/>
      </c>
      <c r="M3457" s="142" t="str">
        <f>IFERROR(VLOOKUP(Text(A3457,"m월 d일"),양력휴일,2,FALSE),IFERROR(VLOOKUP(Text(B3457,"m월 d일"),음력휴일,2,FALSE),IFERROR(VLOOKUP(A3457,양력지정휴일,2,FALSE), IFERROR(VLOOKUP(B3457,음력지정휴일,2,FALSE), ""))))</f>
        <v/>
      </c>
      <c r="N3457" s="128"/>
      <c r="O3457" s="128" t="str">
        <f>IFERROR(VLOOKUP(N3457,연차지정일수,2,FALSE),"")</f>
        <v/>
      </c>
      <c r="P3457" s="143"/>
      <c r="Q3457" s="2"/>
    </row>
    <row r="3458">
      <c r="A3458" s="129">
        <v>47653.0</v>
      </c>
      <c r="B3458" s="129">
        <v>47622.0</v>
      </c>
      <c r="C3458" s="128">
        <v>2030.0</v>
      </c>
      <c r="D3458" s="128">
        <v>6.0</v>
      </c>
      <c r="E3458" s="128">
        <v>3.0</v>
      </c>
      <c r="F3458" s="128">
        <v>2030.0</v>
      </c>
      <c r="G3458" s="128">
        <v>6.0</v>
      </c>
      <c r="H3458" s="128">
        <v>19.0</v>
      </c>
      <c r="I3458" s="128" t="s">
        <v>161</v>
      </c>
      <c r="J3458" s="99"/>
      <c r="K3458" s="99"/>
      <c r="L3458" s="141" t="str">
        <f>IF(J3458-K3458=0,,IFERROR(K3458-J3458-휴게시간-VLOOKUP(A3458,지정휴게시간,2,FALSE),K3458-J3458-휴게시간))</f>
        <v/>
      </c>
      <c r="M3458" s="142" t="str">
        <f>IFERROR(VLOOKUP(Text(A3458,"m월 d일"),양력휴일,2,FALSE),IFERROR(VLOOKUP(Text(B3458,"m월 d일"),음력휴일,2,FALSE),IFERROR(VLOOKUP(A3458,양력지정휴일,2,FALSE), IFERROR(VLOOKUP(B3458,음력지정휴일,2,FALSE), ""))))</f>
        <v/>
      </c>
      <c r="N3458" s="128"/>
      <c r="O3458" s="128" t="str">
        <f>IFERROR(VLOOKUP(N3458,연차지정일수,2,FALSE),"")</f>
        <v/>
      </c>
      <c r="P3458" s="143"/>
      <c r="Q3458" s="2"/>
    </row>
    <row r="3459">
      <c r="A3459" s="129">
        <v>47654.0</v>
      </c>
      <c r="B3459" s="129">
        <v>47623.0</v>
      </c>
      <c r="C3459" s="128">
        <v>2030.0</v>
      </c>
      <c r="D3459" s="128">
        <v>6.0</v>
      </c>
      <c r="E3459" s="128">
        <v>3.0</v>
      </c>
      <c r="F3459" s="128">
        <v>2030.0</v>
      </c>
      <c r="G3459" s="128">
        <v>6.0</v>
      </c>
      <c r="H3459" s="128">
        <v>20.0</v>
      </c>
      <c r="I3459" s="128" t="s">
        <v>162</v>
      </c>
      <c r="J3459" s="99"/>
      <c r="K3459" s="99"/>
      <c r="L3459" s="141" t="str">
        <f>IF(J3459-K3459=0,,IFERROR(K3459-J3459-휴게시간-VLOOKUP(A3459,지정휴게시간,2,FALSE),K3459-J3459-휴게시간))</f>
        <v/>
      </c>
      <c r="M3459" s="142" t="str">
        <f>IFERROR(VLOOKUP(Text(A3459,"m월 d일"),양력휴일,2,FALSE),IFERROR(VLOOKUP(Text(B3459,"m월 d일"),음력휴일,2,FALSE),IFERROR(VLOOKUP(A3459,양력지정휴일,2,FALSE), IFERROR(VLOOKUP(B3459,음력지정휴일,2,FALSE), ""))))</f>
        <v/>
      </c>
      <c r="N3459" s="128"/>
      <c r="O3459" s="128" t="str">
        <f>IFERROR(VLOOKUP(N3459,연차지정일수,2,FALSE),"")</f>
        <v/>
      </c>
      <c r="P3459" s="143"/>
      <c r="Q3459" s="2"/>
    </row>
    <row r="3460">
      <c r="A3460" s="129">
        <v>47655.0</v>
      </c>
      <c r="B3460" s="129">
        <v>47624.0</v>
      </c>
      <c r="C3460" s="128">
        <v>2030.0</v>
      </c>
      <c r="D3460" s="128">
        <v>6.0</v>
      </c>
      <c r="E3460" s="128">
        <v>3.0</v>
      </c>
      <c r="F3460" s="128">
        <v>2030.0</v>
      </c>
      <c r="G3460" s="128">
        <v>6.0</v>
      </c>
      <c r="H3460" s="128">
        <v>21.0</v>
      </c>
      <c r="I3460" s="128" t="s">
        <v>158</v>
      </c>
      <c r="J3460" s="99"/>
      <c r="K3460" s="99"/>
      <c r="L3460" s="141" t="str">
        <f>IF(J3460-K3460=0,,IFERROR(K3460-J3460-휴게시간-VLOOKUP(A3460,지정휴게시간,2,FALSE),K3460-J3460-휴게시간))</f>
        <v/>
      </c>
      <c r="M3460" s="142" t="str">
        <f>IFERROR(VLOOKUP(Text(A3460,"m월 d일"),양력휴일,2,FALSE),IFERROR(VLOOKUP(Text(B3460,"m월 d일"),음력휴일,2,FALSE),IFERROR(VLOOKUP(A3460,양력지정휴일,2,FALSE), IFERROR(VLOOKUP(B3460,음력지정휴일,2,FALSE), ""))))</f>
        <v/>
      </c>
      <c r="N3460" s="128"/>
      <c r="O3460" s="128" t="str">
        <f>IFERROR(VLOOKUP(N3460,연차지정일수,2,FALSE),"")</f>
        <v/>
      </c>
      <c r="P3460" s="143"/>
      <c r="Q3460" s="2"/>
    </row>
    <row r="3461">
      <c r="A3461" s="129">
        <v>47656.0</v>
      </c>
      <c r="B3461" s="129">
        <v>47625.0</v>
      </c>
      <c r="C3461" s="128">
        <v>2030.0</v>
      </c>
      <c r="D3461" s="128">
        <v>6.0</v>
      </c>
      <c r="E3461" s="128">
        <v>3.0</v>
      </c>
      <c r="F3461" s="128">
        <v>2030.0</v>
      </c>
      <c r="G3461" s="128">
        <v>6.0</v>
      </c>
      <c r="H3461" s="128">
        <v>22.0</v>
      </c>
      <c r="I3461" s="128" t="s">
        <v>159</v>
      </c>
      <c r="J3461" s="99"/>
      <c r="K3461" s="99"/>
      <c r="L3461" s="141" t="str">
        <f>IF(J3461-K3461=0,,IFERROR(K3461-J3461-휴게시간-VLOOKUP(A3461,지정휴게시간,2,FALSE),K3461-J3461-휴게시간))</f>
        <v/>
      </c>
      <c r="M3461" s="142" t="str">
        <f>IFERROR(VLOOKUP(Text(A3461,"m월 d일"),양력휴일,2,FALSE),IFERROR(VLOOKUP(Text(B3461,"m월 d일"),음력휴일,2,FALSE),IFERROR(VLOOKUP(A3461,양력지정휴일,2,FALSE), IFERROR(VLOOKUP(B3461,음력지정휴일,2,FALSE), ""))))</f>
        <v/>
      </c>
      <c r="N3461" s="128"/>
      <c r="O3461" s="128" t="str">
        <f>IFERROR(VLOOKUP(N3461,연차지정일수,2,FALSE),"")</f>
        <v/>
      </c>
      <c r="P3461" s="143"/>
      <c r="Q3461" s="2"/>
    </row>
    <row r="3462">
      <c r="A3462" s="129">
        <v>47657.0</v>
      </c>
      <c r="B3462" s="129">
        <v>47626.0</v>
      </c>
      <c r="C3462" s="128">
        <v>2030.0</v>
      </c>
      <c r="D3462" s="128">
        <v>6.0</v>
      </c>
      <c r="E3462" s="128">
        <v>3.0</v>
      </c>
      <c r="F3462" s="128">
        <v>2030.0</v>
      </c>
      <c r="G3462" s="128">
        <v>6.0</v>
      </c>
      <c r="H3462" s="128">
        <v>23.0</v>
      </c>
      <c r="I3462" s="128" t="s">
        <v>156</v>
      </c>
      <c r="J3462" s="99"/>
      <c r="K3462" s="99"/>
      <c r="L3462" s="141" t="str">
        <f>IF(J3462-K3462=0,,IFERROR(K3462-J3462-휴게시간-VLOOKUP(A3462,지정휴게시간,2,FALSE),K3462-J3462-휴게시간))</f>
        <v/>
      </c>
      <c r="M3462" s="142" t="str">
        <f>IFERROR(VLOOKUP(Text(A3462,"m월 d일"),양력휴일,2,FALSE),IFERROR(VLOOKUP(Text(B3462,"m월 d일"),음력휴일,2,FALSE),IFERROR(VLOOKUP(A3462,양력지정휴일,2,FALSE), IFERROR(VLOOKUP(B3462,음력지정휴일,2,FALSE), ""))))</f>
        <v/>
      </c>
      <c r="N3462" s="128"/>
      <c r="O3462" s="128" t="str">
        <f>IFERROR(VLOOKUP(N3462,연차지정일수,2,FALSE),"")</f>
        <v/>
      </c>
      <c r="P3462" s="143"/>
      <c r="Q3462" s="2"/>
    </row>
    <row r="3463">
      <c r="A3463" s="129">
        <v>47658.0</v>
      </c>
      <c r="B3463" s="129">
        <v>47627.0</v>
      </c>
      <c r="C3463" s="128">
        <v>2030.0</v>
      </c>
      <c r="D3463" s="128">
        <v>6.0</v>
      </c>
      <c r="E3463" s="128">
        <v>4.0</v>
      </c>
      <c r="F3463" s="128">
        <v>2030.0</v>
      </c>
      <c r="G3463" s="128">
        <v>6.0</v>
      </c>
      <c r="H3463" s="128">
        <v>24.0</v>
      </c>
      <c r="I3463" s="128" t="s">
        <v>83</v>
      </c>
      <c r="J3463" s="99"/>
      <c r="K3463" s="99"/>
      <c r="L3463" s="141" t="str">
        <f>IF(J3463-K3463=0,,IFERROR(K3463-J3463-휴게시간-VLOOKUP(A3463,지정휴게시간,2,FALSE),K3463-J3463-휴게시간))</f>
        <v/>
      </c>
      <c r="M3463" s="142" t="str">
        <f>IFERROR(VLOOKUP(Text(A3463,"m월 d일"),양력휴일,2,FALSE),IFERROR(VLOOKUP(Text(B3463,"m월 d일"),음력휴일,2,FALSE),IFERROR(VLOOKUP(A3463,양력지정휴일,2,FALSE), IFERROR(VLOOKUP(B3463,음력지정휴일,2,FALSE), ""))))</f>
        <v/>
      </c>
      <c r="N3463" s="128"/>
      <c r="O3463" s="128" t="str">
        <f>IFERROR(VLOOKUP(N3463,연차지정일수,2,FALSE),"")</f>
        <v/>
      </c>
      <c r="P3463" s="143"/>
      <c r="Q3463" s="2"/>
    </row>
    <row r="3464">
      <c r="A3464" s="129">
        <v>47659.0</v>
      </c>
      <c r="B3464" s="129">
        <v>47628.0</v>
      </c>
      <c r="C3464" s="128">
        <v>2030.0</v>
      </c>
      <c r="D3464" s="128">
        <v>6.0</v>
      </c>
      <c r="E3464" s="128">
        <v>4.0</v>
      </c>
      <c r="F3464" s="128">
        <v>2030.0</v>
      </c>
      <c r="G3464" s="128">
        <v>6.0</v>
      </c>
      <c r="H3464" s="128">
        <v>25.0</v>
      </c>
      <c r="I3464" s="128" t="s">
        <v>160</v>
      </c>
      <c r="J3464" s="99"/>
      <c r="K3464" s="99"/>
      <c r="L3464" s="141" t="str">
        <f>IF(J3464-K3464=0,,IFERROR(K3464-J3464-휴게시간-VLOOKUP(A3464,지정휴게시간,2,FALSE),K3464-J3464-휴게시간))</f>
        <v/>
      </c>
      <c r="M3464" s="142" t="str">
        <f>IFERROR(VLOOKUP(Text(A3464,"m월 d일"),양력휴일,2,FALSE),IFERROR(VLOOKUP(Text(B3464,"m월 d일"),음력휴일,2,FALSE),IFERROR(VLOOKUP(A3464,양력지정휴일,2,FALSE), IFERROR(VLOOKUP(B3464,음력지정휴일,2,FALSE), ""))))</f>
        <v/>
      </c>
      <c r="N3464" s="128"/>
      <c r="O3464" s="128" t="str">
        <f>IFERROR(VLOOKUP(N3464,연차지정일수,2,FALSE),"")</f>
        <v/>
      </c>
      <c r="P3464" s="143"/>
      <c r="Q3464" s="2"/>
    </row>
    <row r="3465">
      <c r="A3465" s="129">
        <v>47660.0</v>
      </c>
      <c r="B3465" s="129">
        <v>47629.0</v>
      </c>
      <c r="C3465" s="128">
        <v>2030.0</v>
      </c>
      <c r="D3465" s="128">
        <v>6.0</v>
      </c>
      <c r="E3465" s="128">
        <v>4.0</v>
      </c>
      <c r="F3465" s="128">
        <v>2030.0</v>
      </c>
      <c r="G3465" s="128">
        <v>6.0</v>
      </c>
      <c r="H3465" s="128">
        <v>26.0</v>
      </c>
      <c r="I3465" s="128" t="s">
        <v>161</v>
      </c>
      <c r="J3465" s="99"/>
      <c r="K3465" s="99"/>
      <c r="L3465" s="141" t="str">
        <f>IF(J3465-K3465=0,,IFERROR(K3465-J3465-휴게시간-VLOOKUP(A3465,지정휴게시간,2,FALSE),K3465-J3465-휴게시간))</f>
        <v/>
      </c>
      <c r="M3465" s="142" t="str">
        <f>IFERROR(VLOOKUP(Text(A3465,"m월 d일"),양력휴일,2,FALSE),IFERROR(VLOOKUP(Text(B3465,"m월 d일"),음력휴일,2,FALSE),IFERROR(VLOOKUP(A3465,양력지정휴일,2,FALSE), IFERROR(VLOOKUP(B3465,음력지정휴일,2,FALSE), ""))))</f>
        <v/>
      </c>
      <c r="N3465" s="128"/>
      <c r="O3465" s="128" t="str">
        <f>IFERROR(VLOOKUP(N3465,연차지정일수,2,FALSE),"")</f>
        <v/>
      </c>
      <c r="P3465" s="143"/>
      <c r="Q3465" s="2"/>
    </row>
    <row r="3466">
      <c r="A3466" s="129">
        <v>47661.0</v>
      </c>
      <c r="B3466" s="129">
        <v>47630.0</v>
      </c>
      <c r="C3466" s="128">
        <v>2030.0</v>
      </c>
      <c r="D3466" s="128">
        <v>6.0</v>
      </c>
      <c r="E3466" s="128">
        <v>4.0</v>
      </c>
      <c r="F3466" s="128">
        <v>2030.0</v>
      </c>
      <c r="G3466" s="128">
        <v>6.0</v>
      </c>
      <c r="H3466" s="128">
        <v>27.0</v>
      </c>
      <c r="I3466" s="128" t="s">
        <v>162</v>
      </c>
      <c r="J3466" s="99"/>
      <c r="K3466" s="99"/>
      <c r="L3466" s="141" t="str">
        <f>IF(J3466-K3466=0,,IFERROR(K3466-J3466-휴게시간-VLOOKUP(A3466,지정휴게시간,2,FALSE),K3466-J3466-휴게시간))</f>
        <v/>
      </c>
      <c r="M3466" s="142" t="str">
        <f>IFERROR(VLOOKUP(Text(A3466,"m월 d일"),양력휴일,2,FALSE),IFERROR(VLOOKUP(Text(B3466,"m월 d일"),음력휴일,2,FALSE),IFERROR(VLOOKUP(A3466,양력지정휴일,2,FALSE), IFERROR(VLOOKUP(B3466,음력지정휴일,2,FALSE), ""))))</f>
        <v/>
      </c>
      <c r="N3466" s="128"/>
      <c r="O3466" s="128" t="str">
        <f>IFERROR(VLOOKUP(N3466,연차지정일수,2,FALSE),"")</f>
        <v/>
      </c>
      <c r="P3466" s="143"/>
      <c r="Q3466" s="2"/>
    </row>
    <row r="3467">
      <c r="A3467" s="129">
        <v>47662.0</v>
      </c>
      <c r="B3467" s="129">
        <v>47631.0</v>
      </c>
      <c r="C3467" s="128">
        <v>2030.0</v>
      </c>
      <c r="D3467" s="128">
        <v>6.0</v>
      </c>
      <c r="E3467" s="128">
        <v>4.0</v>
      </c>
      <c r="F3467" s="128">
        <v>2030.0</v>
      </c>
      <c r="G3467" s="128">
        <v>6.0</v>
      </c>
      <c r="H3467" s="128">
        <v>28.0</v>
      </c>
      <c r="I3467" s="128" t="s">
        <v>158</v>
      </c>
      <c r="J3467" s="99"/>
      <c r="K3467" s="99"/>
      <c r="L3467" s="141" t="str">
        <f>IF(J3467-K3467=0,,IFERROR(K3467-J3467-휴게시간-VLOOKUP(A3467,지정휴게시간,2,FALSE),K3467-J3467-휴게시간))</f>
        <v/>
      </c>
      <c r="M3467" s="142" t="str">
        <f>IFERROR(VLOOKUP(Text(A3467,"m월 d일"),양력휴일,2,FALSE),IFERROR(VLOOKUP(Text(B3467,"m월 d일"),음력휴일,2,FALSE),IFERROR(VLOOKUP(A3467,양력지정휴일,2,FALSE), IFERROR(VLOOKUP(B3467,음력지정휴일,2,FALSE), ""))))</f>
        <v/>
      </c>
      <c r="N3467" s="128"/>
      <c r="O3467" s="128" t="str">
        <f>IFERROR(VLOOKUP(N3467,연차지정일수,2,FALSE),"")</f>
        <v/>
      </c>
      <c r="P3467" s="143"/>
      <c r="Q3467" s="2"/>
    </row>
    <row r="3468">
      <c r="A3468" s="129">
        <v>47663.0</v>
      </c>
      <c r="B3468" s="129">
        <v>47632.0</v>
      </c>
      <c r="C3468" s="128">
        <v>2030.0</v>
      </c>
      <c r="D3468" s="128">
        <v>6.0</v>
      </c>
      <c r="E3468" s="128">
        <v>4.0</v>
      </c>
      <c r="F3468" s="128">
        <v>2030.0</v>
      </c>
      <c r="G3468" s="128">
        <v>6.0</v>
      </c>
      <c r="H3468" s="128">
        <v>29.0</v>
      </c>
      <c r="I3468" s="128" t="s">
        <v>159</v>
      </c>
      <c r="J3468" s="99"/>
      <c r="K3468" s="99"/>
      <c r="L3468" s="141" t="str">
        <f>IF(J3468-K3468=0,,IFERROR(K3468-J3468-휴게시간-VLOOKUP(A3468,지정휴게시간,2,FALSE),K3468-J3468-휴게시간))</f>
        <v/>
      </c>
      <c r="M3468" s="142" t="str">
        <f>IFERROR(VLOOKUP(Text(A3468,"m월 d일"),양력휴일,2,FALSE),IFERROR(VLOOKUP(Text(B3468,"m월 d일"),음력휴일,2,FALSE),IFERROR(VLOOKUP(A3468,양력지정휴일,2,FALSE), IFERROR(VLOOKUP(B3468,음력지정휴일,2,FALSE), ""))))</f>
        <v/>
      </c>
      <c r="N3468" s="128"/>
      <c r="O3468" s="128" t="str">
        <f>IFERROR(VLOOKUP(N3468,연차지정일수,2,FALSE),"")</f>
        <v/>
      </c>
      <c r="P3468" s="143"/>
      <c r="Q3468" s="2"/>
    </row>
    <row r="3469">
      <c r="A3469" s="129">
        <v>47664.0</v>
      </c>
      <c r="B3469" s="129">
        <v>47633.0</v>
      </c>
      <c r="C3469" s="128">
        <v>2030.0</v>
      </c>
      <c r="D3469" s="128">
        <v>6.0</v>
      </c>
      <c r="E3469" s="128">
        <v>4.0</v>
      </c>
      <c r="F3469" s="128">
        <v>2030.0</v>
      </c>
      <c r="G3469" s="128">
        <v>6.0</v>
      </c>
      <c r="H3469" s="128">
        <v>30.0</v>
      </c>
      <c r="I3469" s="128" t="s">
        <v>156</v>
      </c>
      <c r="J3469" s="99"/>
      <c r="K3469" s="99"/>
      <c r="L3469" s="141" t="str">
        <f>IF(J3469-K3469=0,,IFERROR(K3469-J3469-휴게시간-VLOOKUP(A3469,지정휴게시간,2,FALSE),K3469-J3469-휴게시간))</f>
        <v/>
      </c>
      <c r="M3469" s="142" t="str">
        <f>IFERROR(VLOOKUP(Text(A3469,"m월 d일"),양력휴일,2,FALSE),IFERROR(VLOOKUP(Text(B3469,"m월 d일"),음력휴일,2,FALSE),IFERROR(VLOOKUP(A3469,양력지정휴일,2,FALSE), IFERROR(VLOOKUP(B3469,음력지정휴일,2,FALSE), ""))))</f>
        <v/>
      </c>
      <c r="N3469" s="128"/>
      <c r="O3469" s="128" t="str">
        <f>IFERROR(VLOOKUP(N3469,연차지정일수,2,FALSE),"")</f>
        <v/>
      </c>
      <c r="P3469" s="143"/>
      <c r="Q3469" s="2"/>
    </row>
    <row r="3470">
      <c r="A3470" s="129">
        <v>47665.0</v>
      </c>
      <c r="B3470" s="129">
        <v>47635.0</v>
      </c>
      <c r="C3470" s="128">
        <v>2030.0</v>
      </c>
      <c r="D3470" s="128">
        <v>6.0</v>
      </c>
      <c r="E3470" s="128">
        <v>1.0</v>
      </c>
      <c r="F3470" s="128">
        <v>2030.0</v>
      </c>
      <c r="G3470" s="128">
        <v>7.0</v>
      </c>
      <c r="H3470" s="128">
        <v>1.0</v>
      </c>
      <c r="I3470" s="128" t="s">
        <v>83</v>
      </c>
      <c r="J3470" s="99"/>
      <c r="K3470" s="99"/>
      <c r="L3470" s="141" t="str">
        <f>IF(J3470-K3470=0,,IFERROR(K3470-J3470-휴게시간-VLOOKUP(A3470,지정휴게시간,2,FALSE),K3470-J3470-휴게시간))</f>
        <v/>
      </c>
      <c r="M3470" s="142" t="str">
        <f>IFERROR(VLOOKUP(Text(A3470,"m월 d일"),양력휴일,2,FALSE),IFERROR(VLOOKUP(Text(B3470,"m월 d일"),음력휴일,2,FALSE),IFERROR(VLOOKUP(A3470,양력지정휴일,2,FALSE), IFERROR(VLOOKUP(B3470,음력지정휴일,2,FALSE), ""))))</f>
        <v/>
      </c>
      <c r="N3470" s="128"/>
      <c r="O3470" s="128" t="str">
        <f>IFERROR(VLOOKUP(N3470,연차지정일수,2,FALSE),"")</f>
        <v/>
      </c>
      <c r="P3470" s="143"/>
      <c r="Q3470" s="2"/>
    </row>
    <row r="3471">
      <c r="A3471" s="129">
        <v>47666.0</v>
      </c>
      <c r="B3471" s="129">
        <v>47636.0</v>
      </c>
      <c r="C3471" s="128">
        <v>2030.0</v>
      </c>
      <c r="D3471" s="128">
        <v>6.0</v>
      </c>
      <c r="E3471" s="128">
        <v>1.0</v>
      </c>
      <c r="F3471" s="128">
        <v>2030.0</v>
      </c>
      <c r="G3471" s="128">
        <v>7.0</v>
      </c>
      <c r="H3471" s="128">
        <v>2.0</v>
      </c>
      <c r="I3471" s="128" t="s">
        <v>160</v>
      </c>
      <c r="J3471" s="99"/>
      <c r="K3471" s="99"/>
      <c r="L3471" s="141" t="str">
        <f>IF(J3471-K3471=0,,IFERROR(K3471-J3471-휴게시간-VLOOKUP(A3471,지정휴게시간,2,FALSE),K3471-J3471-휴게시간))</f>
        <v/>
      </c>
      <c r="M3471" s="142" t="str">
        <f>IFERROR(VLOOKUP(Text(A3471,"m월 d일"),양력휴일,2,FALSE),IFERROR(VLOOKUP(Text(B3471,"m월 d일"),음력휴일,2,FALSE),IFERROR(VLOOKUP(A3471,양력지정휴일,2,FALSE), IFERROR(VLOOKUP(B3471,음력지정휴일,2,FALSE), ""))))</f>
        <v/>
      </c>
      <c r="N3471" s="128"/>
      <c r="O3471" s="128" t="str">
        <f>IFERROR(VLOOKUP(N3471,연차지정일수,2,FALSE),"")</f>
        <v/>
      </c>
      <c r="P3471" s="143"/>
      <c r="Q3471" s="2"/>
    </row>
    <row r="3472">
      <c r="A3472" s="129">
        <v>47667.0</v>
      </c>
      <c r="B3472" s="129">
        <v>47637.0</v>
      </c>
      <c r="C3472" s="128">
        <v>2030.0</v>
      </c>
      <c r="D3472" s="128">
        <v>6.0</v>
      </c>
      <c r="E3472" s="128">
        <v>1.0</v>
      </c>
      <c r="F3472" s="128">
        <v>2030.0</v>
      </c>
      <c r="G3472" s="128">
        <v>7.0</v>
      </c>
      <c r="H3472" s="128">
        <v>3.0</v>
      </c>
      <c r="I3472" s="128" t="s">
        <v>161</v>
      </c>
      <c r="J3472" s="99"/>
      <c r="K3472" s="99"/>
      <c r="L3472" s="141" t="str">
        <f>IF(J3472-K3472=0,,IFERROR(K3472-J3472-휴게시간-VLOOKUP(A3472,지정휴게시간,2,FALSE),K3472-J3472-휴게시간))</f>
        <v/>
      </c>
      <c r="M3472" s="142" t="str">
        <f>IFERROR(VLOOKUP(Text(A3472,"m월 d일"),양력휴일,2,FALSE),IFERROR(VLOOKUP(Text(B3472,"m월 d일"),음력휴일,2,FALSE),IFERROR(VLOOKUP(A3472,양력지정휴일,2,FALSE), IFERROR(VLOOKUP(B3472,음력지정휴일,2,FALSE), ""))))</f>
        <v/>
      </c>
      <c r="N3472" s="128"/>
      <c r="O3472" s="128" t="str">
        <f>IFERROR(VLOOKUP(N3472,연차지정일수,2,FALSE),"")</f>
        <v/>
      </c>
      <c r="P3472" s="143"/>
      <c r="Q3472" s="2"/>
    </row>
    <row r="3473">
      <c r="A3473" s="129">
        <v>47668.0</v>
      </c>
      <c r="B3473" s="129">
        <v>47638.0</v>
      </c>
      <c r="C3473" s="128">
        <v>2030.0</v>
      </c>
      <c r="D3473" s="128">
        <v>6.0</v>
      </c>
      <c r="E3473" s="128">
        <v>1.0</v>
      </c>
      <c r="F3473" s="128">
        <v>2030.0</v>
      </c>
      <c r="G3473" s="128">
        <v>7.0</v>
      </c>
      <c r="H3473" s="128">
        <v>4.0</v>
      </c>
      <c r="I3473" s="128" t="s">
        <v>162</v>
      </c>
      <c r="J3473" s="99"/>
      <c r="K3473" s="99"/>
      <c r="L3473" s="141" t="str">
        <f>IF(J3473-K3473=0,,IFERROR(K3473-J3473-휴게시간-VLOOKUP(A3473,지정휴게시간,2,FALSE),K3473-J3473-휴게시간))</f>
        <v/>
      </c>
      <c r="M3473" s="142" t="str">
        <f>IFERROR(VLOOKUP(Text(A3473,"m월 d일"),양력휴일,2,FALSE),IFERROR(VLOOKUP(Text(B3473,"m월 d일"),음력휴일,2,FALSE),IFERROR(VLOOKUP(A3473,양력지정휴일,2,FALSE), IFERROR(VLOOKUP(B3473,음력지정휴일,2,FALSE), ""))))</f>
        <v/>
      </c>
      <c r="N3473" s="128"/>
      <c r="O3473" s="128" t="str">
        <f>IFERROR(VLOOKUP(N3473,연차지정일수,2,FALSE),"")</f>
        <v/>
      </c>
      <c r="P3473" s="143"/>
      <c r="Q3473" s="2"/>
    </row>
    <row r="3474">
      <c r="A3474" s="129">
        <v>47669.0</v>
      </c>
      <c r="B3474" s="129">
        <v>47639.0</v>
      </c>
      <c r="C3474" s="128">
        <v>2030.0</v>
      </c>
      <c r="D3474" s="128">
        <v>6.0</v>
      </c>
      <c r="E3474" s="128">
        <v>1.0</v>
      </c>
      <c r="F3474" s="128">
        <v>2030.0</v>
      </c>
      <c r="G3474" s="128">
        <v>7.0</v>
      </c>
      <c r="H3474" s="128">
        <v>5.0</v>
      </c>
      <c r="I3474" s="128" t="s">
        <v>158</v>
      </c>
      <c r="J3474" s="99"/>
      <c r="K3474" s="99"/>
      <c r="L3474" s="141" t="str">
        <f>IF(J3474-K3474=0,,IFERROR(K3474-J3474-휴게시간-VLOOKUP(A3474,지정휴게시간,2,FALSE),K3474-J3474-휴게시간))</f>
        <v/>
      </c>
      <c r="M3474" s="142" t="str">
        <f>IFERROR(VLOOKUP(Text(A3474,"m월 d일"),양력휴일,2,FALSE),IFERROR(VLOOKUP(Text(B3474,"m월 d일"),음력휴일,2,FALSE),IFERROR(VLOOKUP(A3474,양력지정휴일,2,FALSE), IFERROR(VLOOKUP(B3474,음력지정휴일,2,FALSE), ""))))</f>
        <v/>
      </c>
      <c r="N3474" s="128"/>
      <c r="O3474" s="128" t="str">
        <f>IFERROR(VLOOKUP(N3474,연차지정일수,2,FALSE),"")</f>
        <v/>
      </c>
      <c r="P3474" s="143"/>
      <c r="Q3474" s="2"/>
    </row>
    <row r="3475">
      <c r="A3475" s="129">
        <v>47670.0</v>
      </c>
      <c r="B3475" s="129">
        <v>47640.0</v>
      </c>
      <c r="C3475" s="128">
        <v>2030.0</v>
      </c>
      <c r="D3475" s="128">
        <v>6.0</v>
      </c>
      <c r="E3475" s="128">
        <v>1.0</v>
      </c>
      <c r="F3475" s="128">
        <v>2030.0</v>
      </c>
      <c r="G3475" s="128">
        <v>7.0</v>
      </c>
      <c r="H3475" s="128">
        <v>6.0</v>
      </c>
      <c r="I3475" s="128" t="s">
        <v>159</v>
      </c>
      <c r="J3475" s="99"/>
      <c r="K3475" s="99"/>
      <c r="L3475" s="141" t="str">
        <f>IF(J3475-K3475=0,,IFERROR(K3475-J3475-휴게시간-VLOOKUP(A3475,지정휴게시간,2,FALSE),K3475-J3475-휴게시간))</f>
        <v/>
      </c>
      <c r="M3475" s="142" t="str">
        <f>IFERROR(VLOOKUP(Text(A3475,"m월 d일"),양력휴일,2,FALSE),IFERROR(VLOOKUP(Text(B3475,"m월 d일"),음력휴일,2,FALSE),IFERROR(VLOOKUP(A3475,양력지정휴일,2,FALSE), IFERROR(VLOOKUP(B3475,음력지정휴일,2,FALSE), ""))))</f>
        <v/>
      </c>
      <c r="N3475" s="128"/>
      <c r="O3475" s="128" t="str">
        <f>IFERROR(VLOOKUP(N3475,연차지정일수,2,FALSE),"")</f>
        <v/>
      </c>
      <c r="P3475" s="143"/>
      <c r="Q3475" s="2"/>
    </row>
    <row r="3476">
      <c r="A3476" s="129">
        <v>47671.0</v>
      </c>
      <c r="B3476" s="129">
        <v>47641.0</v>
      </c>
      <c r="C3476" s="128">
        <v>2030.0</v>
      </c>
      <c r="D3476" s="128">
        <v>6.0</v>
      </c>
      <c r="E3476" s="128">
        <v>1.0</v>
      </c>
      <c r="F3476" s="128">
        <v>2030.0</v>
      </c>
      <c r="G3476" s="128">
        <v>7.0</v>
      </c>
      <c r="H3476" s="128">
        <v>7.0</v>
      </c>
      <c r="I3476" s="128" t="s">
        <v>156</v>
      </c>
      <c r="J3476" s="99"/>
      <c r="K3476" s="99"/>
      <c r="L3476" s="141" t="str">
        <f>IF(J3476-K3476=0,,IFERROR(K3476-J3476-휴게시간-VLOOKUP(A3476,지정휴게시간,2,FALSE),K3476-J3476-휴게시간))</f>
        <v/>
      </c>
      <c r="M3476" s="142" t="str">
        <f>IFERROR(VLOOKUP(Text(A3476,"m월 d일"),양력휴일,2,FALSE),IFERROR(VLOOKUP(Text(B3476,"m월 d일"),음력휴일,2,FALSE),IFERROR(VLOOKUP(A3476,양력지정휴일,2,FALSE), IFERROR(VLOOKUP(B3476,음력지정휴일,2,FALSE), ""))))</f>
        <v/>
      </c>
      <c r="N3476" s="128"/>
      <c r="O3476" s="128" t="str">
        <f>IFERROR(VLOOKUP(N3476,연차지정일수,2,FALSE),"")</f>
        <v/>
      </c>
      <c r="P3476" s="143"/>
      <c r="Q3476" s="2"/>
    </row>
    <row r="3477">
      <c r="A3477" s="129">
        <v>47672.0</v>
      </c>
      <c r="B3477" s="129">
        <v>47642.0</v>
      </c>
      <c r="C3477" s="128">
        <v>2030.0</v>
      </c>
      <c r="D3477" s="128">
        <v>7.0</v>
      </c>
      <c r="E3477" s="128">
        <v>2.0</v>
      </c>
      <c r="F3477" s="128">
        <v>2030.0</v>
      </c>
      <c r="G3477" s="128">
        <v>7.0</v>
      </c>
      <c r="H3477" s="128">
        <v>8.0</v>
      </c>
      <c r="I3477" s="128" t="s">
        <v>83</v>
      </c>
      <c r="J3477" s="99"/>
      <c r="K3477" s="99"/>
      <c r="L3477" s="141" t="str">
        <f>IF(J3477-K3477=0,,IFERROR(K3477-J3477-휴게시간-VLOOKUP(A3477,지정휴게시간,2,FALSE),K3477-J3477-휴게시간))</f>
        <v/>
      </c>
      <c r="M3477" s="142" t="str">
        <f>IFERROR(VLOOKUP(Text(A3477,"m월 d일"),양력휴일,2,FALSE),IFERROR(VLOOKUP(Text(B3477,"m월 d일"),음력휴일,2,FALSE),IFERROR(VLOOKUP(A3477,양력지정휴일,2,FALSE), IFERROR(VLOOKUP(B3477,음력지정휴일,2,FALSE), ""))))</f>
        <v/>
      </c>
      <c r="N3477" s="128"/>
      <c r="O3477" s="128" t="str">
        <f>IFERROR(VLOOKUP(N3477,연차지정일수,2,FALSE),"")</f>
        <v/>
      </c>
      <c r="P3477" s="143"/>
      <c r="Q3477" s="2"/>
    </row>
    <row r="3478">
      <c r="A3478" s="129">
        <v>47673.0</v>
      </c>
      <c r="B3478" s="129">
        <v>47643.0</v>
      </c>
      <c r="C3478" s="128">
        <v>2030.0</v>
      </c>
      <c r="D3478" s="128">
        <v>7.0</v>
      </c>
      <c r="E3478" s="128">
        <v>2.0</v>
      </c>
      <c r="F3478" s="128">
        <v>2030.0</v>
      </c>
      <c r="G3478" s="128">
        <v>7.0</v>
      </c>
      <c r="H3478" s="128">
        <v>9.0</v>
      </c>
      <c r="I3478" s="128" t="s">
        <v>160</v>
      </c>
      <c r="J3478" s="99"/>
      <c r="K3478" s="99"/>
      <c r="L3478" s="141" t="str">
        <f>IF(J3478-K3478=0,,IFERROR(K3478-J3478-휴게시간-VLOOKUP(A3478,지정휴게시간,2,FALSE),K3478-J3478-휴게시간))</f>
        <v/>
      </c>
      <c r="M3478" s="142" t="str">
        <f>IFERROR(VLOOKUP(Text(A3478,"m월 d일"),양력휴일,2,FALSE),IFERROR(VLOOKUP(Text(B3478,"m월 d일"),음력휴일,2,FALSE),IFERROR(VLOOKUP(A3478,양력지정휴일,2,FALSE), IFERROR(VLOOKUP(B3478,음력지정휴일,2,FALSE), ""))))</f>
        <v/>
      </c>
      <c r="N3478" s="128"/>
      <c r="O3478" s="128" t="str">
        <f>IFERROR(VLOOKUP(N3478,연차지정일수,2,FALSE),"")</f>
        <v/>
      </c>
      <c r="P3478" s="143"/>
      <c r="Q3478" s="2"/>
    </row>
    <row r="3479">
      <c r="A3479" s="129">
        <v>47674.0</v>
      </c>
      <c r="B3479" s="129">
        <v>47644.0</v>
      </c>
      <c r="C3479" s="128">
        <v>2030.0</v>
      </c>
      <c r="D3479" s="128">
        <v>7.0</v>
      </c>
      <c r="E3479" s="128">
        <v>2.0</v>
      </c>
      <c r="F3479" s="128">
        <v>2030.0</v>
      </c>
      <c r="G3479" s="128">
        <v>7.0</v>
      </c>
      <c r="H3479" s="128">
        <v>10.0</v>
      </c>
      <c r="I3479" s="128" t="s">
        <v>161</v>
      </c>
      <c r="J3479" s="99"/>
      <c r="K3479" s="99"/>
      <c r="L3479" s="141" t="str">
        <f>IF(J3479-K3479=0,,IFERROR(K3479-J3479-휴게시간-VLOOKUP(A3479,지정휴게시간,2,FALSE),K3479-J3479-휴게시간))</f>
        <v/>
      </c>
      <c r="M3479" s="142" t="str">
        <f>IFERROR(VLOOKUP(Text(A3479,"m월 d일"),양력휴일,2,FALSE),IFERROR(VLOOKUP(Text(B3479,"m월 d일"),음력휴일,2,FALSE),IFERROR(VLOOKUP(A3479,양력지정휴일,2,FALSE), IFERROR(VLOOKUP(B3479,음력지정휴일,2,FALSE), ""))))</f>
        <v/>
      </c>
      <c r="N3479" s="128"/>
      <c r="O3479" s="128" t="str">
        <f>IFERROR(VLOOKUP(N3479,연차지정일수,2,FALSE),"")</f>
        <v/>
      </c>
      <c r="P3479" s="143"/>
      <c r="Q3479" s="2"/>
    </row>
    <row r="3480">
      <c r="A3480" s="129">
        <v>47675.0</v>
      </c>
      <c r="B3480" s="129">
        <v>47645.0</v>
      </c>
      <c r="C3480" s="128">
        <v>2030.0</v>
      </c>
      <c r="D3480" s="128">
        <v>7.0</v>
      </c>
      <c r="E3480" s="128">
        <v>2.0</v>
      </c>
      <c r="F3480" s="128">
        <v>2030.0</v>
      </c>
      <c r="G3480" s="128">
        <v>7.0</v>
      </c>
      <c r="H3480" s="128">
        <v>11.0</v>
      </c>
      <c r="I3480" s="128" t="s">
        <v>162</v>
      </c>
      <c r="J3480" s="99"/>
      <c r="K3480" s="99"/>
      <c r="L3480" s="141" t="str">
        <f>IF(J3480-K3480=0,,IFERROR(K3480-J3480-휴게시간-VLOOKUP(A3480,지정휴게시간,2,FALSE),K3480-J3480-휴게시간))</f>
        <v/>
      </c>
      <c r="M3480" s="142" t="str">
        <f>IFERROR(VLOOKUP(Text(A3480,"m월 d일"),양력휴일,2,FALSE),IFERROR(VLOOKUP(Text(B3480,"m월 d일"),음력휴일,2,FALSE),IFERROR(VLOOKUP(A3480,양력지정휴일,2,FALSE), IFERROR(VLOOKUP(B3480,음력지정휴일,2,FALSE), ""))))</f>
        <v/>
      </c>
      <c r="N3480" s="128"/>
      <c r="O3480" s="128" t="str">
        <f>IFERROR(VLOOKUP(N3480,연차지정일수,2,FALSE),"")</f>
        <v/>
      </c>
      <c r="P3480" s="143"/>
      <c r="Q3480" s="2"/>
    </row>
    <row r="3481">
      <c r="A3481" s="129">
        <v>47676.0</v>
      </c>
      <c r="B3481" s="129">
        <v>47646.0</v>
      </c>
      <c r="C3481" s="128">
        <v>2030.0</v>
      </c>
      <c r="D3481" s="128">
        <v>7.0</v>
      </c>
      <c r="E3481" s="128">
        <v>2.0</v>
      </c>
      <c r="F3481" s="128">
        <v>2030.0</v>
      </c>
      <c r="G3481" s="128">
        <v>7.0</v>
      </c>
      <c r="H3481" s="128">
        <v>12.0</v>
      </c>
      <c r="I3481" s="128" t="s">
        <v>158</v>
      </c>
      <c r="J3481" s="99"/>
      <c r="K3481" s="99"/>
      <c r="L3481" s="141" t="str">
        <f>IF(J3481-K3481=0,,IFERROR(K3481-J3481-휴게시간-VLOOKUP(A3481,지정휴게시간,2,FALSE),K3481-J3481-휴게시간))</f>
        <v/>
      </c>
      <c r="M3481" s="142" t="str">
        <f>IFERROR(VLOOKUP(Text(A3481,"m월 d일"),양력휴일,2,FALSE),IFERROR(VLOOKUP(Text(B3481,"m월 d일"),음력휴일,2,FALSE),IFERROR(VLOOKUP(A3481,양력지정휴일,2,FALSE), IFERROR(VLOOKUP(B3481,음력지정휴일,2,FALSE), ""))))</f>
        <v/>
      </c>
      <c r="N3481" s="128"/>
      <c r="O3481" s="128" t="str">
        <f>IFERROR(VLOOKUP(N3481,연차지정일수,2,FALSE),"")</f>
        <v/>
      </c>
      <c r="P3481" s="143"/>
      <c r="Q3481" s="2"/>
    </row>
    <row r="3482">
      <c r="A3482" s="129">
        <v>47677.0</v>
      </c>
      <c r="B3482" s="129">
        <v>47647.0</v>
      </c>
      <c r="C3482" s="128">
        <v>2030.0</v>
      </c>
      <c r="D3482" s="128">
        <v>7.0</v>
      </c>
      <c r="E3482" s="128">
        <v>2.0</v>
      </c>
      <c r="F3482" s="128">
        <v>2030.0</v>
      </c>
      <c r="G3482" s="128">
        <v>7.0</v>
      </c>
      <c r="H3482" s="128">
        <v>13.0</v>
      </c>
      <c r="I3482" s="128" t="s">
        <v>159</v>
      </c>
      <c r="J3482" s="99"/>
      <c r="K3482" s="99"/>
      <c r="L3482" s="141" t="str">
        <f>IF(J3482-K3482=0,,IFERROR(K3482-J3482-휴게시간-VLOOKUP(A3482,지정휴게시간,2,FALSE),K3482-J3482-휴게시간))</f>
        <v/>
      </c>
      <c r="M3482" s="142" t="str">
        <f>IFERROR(VLOOKUP(Text(A3482,"m월 d일"),양력휴일,2,FALSE),IFERROR(VLOOKUP(Text(B3482,"m월 d일"),음력휴일,2,FALSE),IFERROR(VLOOKUP(A3482,양력지정휴일,2,FALSE), IFERROR(VLOOKUP(B3482,음력지정휴일,2,FALSE), ""))))</f>
        <v/>
      </c>
      <c r="N3482" s="128"/>
      <c r="O3482" s="128" t="str">
        <f>IFERROR(VLOOKUP(N3482,연차지정일수,2,FALSE),"")</f>
        <v/>
      </c>
      <c r="P3482" s="143"/>
      <c r="Q3482" s="2"/>
    </row>
    <row r="3483">
      <c r="A3483" s="129">
        <v>47678.0</v>
      </c>
      <c r="B3483" s="129">
        <v>47648.0</v>
      </c>
      <c r="C3483" s="128">
        <v>2030.0</v>
      </c>
      <c r="D3483" s="128">
        <v>7.0</v>
      </c>
      <c r="E3483" s="128">
        <v>2.0</v>
      </c>
      <c r="F3483" s="128">
        <v>2030.0</v>
      </c>
      <c r="G3483" s="128">
        <v>7.0</v>
      </c>
      <c r="H3483" s="128">
        <v>14.0</v>
      </c>
      <c r="I3483" s="128" t="s">
        <v>156</v>
      </c>
      <c r="J3483" s="99"/>
      <c r="K3483" s="99"/>
      <c r="L3483" s="141" t="str">
        <f>IF(J3483-K3483=0,,IFERROR(K3483-J3483-휴게시간-VLOOKUP(A3483,지정휴게시간,2,FALSE),K3483-J3483-휴게시간))</f>
        <v/>
      </c>
      <c r="M3483" s="142" t="str">
        <f>IFERROR(VLOOKUP(Text(A3483,"m월 d일"),양력휴일,2,FALSE),IFERROR(VLOOKUP(Text(B3483,"m월 d일"),음력휴일,2,FALSE),IFERROR(VLOOKUP(A3483,양력지정휴일,2,FALSE), IFERROR(VLOOKUP(B3483,음력지정휴일,2,FALSE), ""))))</f>
        <v/>
      </c>
      <c r="N3483" s="128"/>
      <c r="O3483" s="128" t="str">
        <f>IFERROR(VLOOKUP(N3483,연차지정일수,2,FALSE),"")</f>
        <v/>
      </c>
      <c r="P3483" s="143"/>
      <c r="Q3483" s="2"/>
    </row>
    <row r="3484">
      <c r="A3484" s="129">
        <v>47679.0</v>
      </c>
      <c r="B3484" s="129">
        <v>47649.0</v>
      </c>
      <c r="C3484" s="128">
        <v>2030.0</v>
      </c>
      <c r="D3484" s="128">
        <v>7.0</v>
      </c>
      <c r="E3484" s="128">
        <v>3.0</v>
      </c>
      <c r="F3484" s="128">
        <v>2030.0</v>
      </c>
      <c r="G3484" s="128">
        <v>7.0</v>
      </c>
      <c r="H3484" s="128">
        <v>15.0</v>
      </c>
      <c r="I3484" s="128" t="s">
        <v>83</v>
      </c>
      <c r="J3484" s="99"/>
      <c r="K3484" s="99"/>
      <c r="L3484" s="141" t="str">
        <f>IF(J3484-K3484=0,,IFERROR(K3484-J3484-휴게시간-VLOOKUP(A3484,지정휴게시간,2,FALSE),K3484-J3484-휴게시간))</f>
        <v/>
      </c>
      <c r="M3484" s="142" t="str">
        <f>IFERROR(VLOOKUP(Text(A3484,"m월 d일"),양력휴일,2,FALSE),IFERROR(VLOOKUP(Text(B3484,"m월 d일"),음력휴일,2,FALSE),IFERROR(VLOOKUP(A3484,양력지정휴일,2,FALSE), IFERROR(VLOOKUP(B3484,음력지정휴일,2,FALSE), ""))))</f>
        <v/>
      </c>
      <c r="N3484" s="128"/>
      <c r="O3484" s="128" t="str">
        <f>IFERROR(VLOOKUP(N3484,연차지정일수,2,FALSE),"")</f>
        <v/>
      </c>
      <c r="P3484" s="143"/>
      <c r="Q3484" s="2"/>
    </row>
    <row r="3485">
      <c r="A3485" s="129">
        <v>47680.0</v>
      </c>
      <c r="B3485" s="129">
        <v>47650.0</v>
      </c>
      <c r="C3485" s="128">
        <v>2030.0</v>
      </c>
      <c r="D3485" s="128">
        <v>7.0</v>
      </c>
      <c r="E3485" s="128">
        <v>3.0</v>
      </c>
      <c r="F3485" s="128">
        <v>2030.0</v>
      </c>
      <c r="G3485" s="128">
        <v>7.0</v>
      </c>
      <c r="H3485" s="128">
        <v>16.0</v>
      </c>
      <c r="I3485" s="128" t="s">
        <v>160</v>
      </c>
      <c r="J3485" s="99"/>
      <c r="K3485" s="99"/>
      <c r="L3485" s="141" t="str">
        <f>IF(J3485-K3485=0,,IFERROR(K3485-J3485-휴게시간-VLOOKUP(A3485,지정휴게시간,2,FALSE),K3485-J3485-휴게시간))</f>
        <v/>
      </c>
      <c r="M3485" s="142" t="str">
        <f>IFERROR(VLOOKUP(Text(A3485,"m월 d일"),양력휴일,2,FALSE),IFERROR(VLOOKUP(Text(B3485,"m월 d일"),음력휴일,2,FALSE),IFERROR(VLOOKUP(A3485,양력지정휴일,2,FALSE), IFERROR(VLOOKUP(B3485,음력지정휴일,2,FALSE), ""))))</f>
        <v/>
      </c>
      <c r="N3485" s="128"/>
      <c r="O3485" s="128" t="str">
        <f>IFERROR(VLOOKUP(N3485,연차지정일수,2,FALSE),"")</f>
        <v/>
      </c>
      <c r="P3485" s="143"/>
      <c r="Q3485" s="2"/>
    </row>
    <row r="3486">
      <c r="A3486" s="129">
        <v>47681.0</v>
      </c>
      <c r="B3486" s="129">
        <v>47651.0</v>
      </c>
      <c r="C3486" s="128">
        <v>2030.0</v>
      </c>
      <c r="D3486" s="128">
        <v>7.0</v>
      </c>
      <c r="E3486" s="128">
        <v>3.0</v>
      </c>
      <c r="F3486" s="128">
        <v>2030.0</v>
      </c>
      <c r="G3486" s="128">
        <v>7.0</v>
      </c>
      <c r="H3486" s="128">
        <v>17.0</v>
      </c>
      <c r="I3486" s="128" t="s">
        <v>161</v>
      </c>
      <c r="J3486" s="99"/>
      <c r="K3486" s="99"/>
      <c r="L3486" s="141" t="str">
        <f>IF(J3486-K3486=0,,IFERROR(K3486-J3486-휴게시간-VLOOKUP(A3486,지정휴게시간,2,FALSE),K3486-J3486-휴게시간))</f>
        <v/>
      </c>
      <c r="M3486" s="142" t="str">
        <f>IFERROR(VLOOKUP(Text(A3486,"m월 d일"),양력휴일,2,FALSE),IFERROR(VLOOKUP(Text(B3486,"m월 d일"),음력휴일,2,FALSE),IFERROR(VLOOKUP(A3486,양력지정휴일,2,FALSE), IFERROR(VLOOKUP(B3486,음력지정휴일,2,FALSE), ""))))</f>
        <v/>
      </c>
      <c r="N3486" s="128"/>
      <c r="O3486" s="128" t="str">
        <f>IFERROR(VLOOKUP(N3486,연차지정일수,2,FALSE),"")</f>
        <v/>
      </c>
      <c r="P3486" s="143"/>
      <c r="Q3486" s="2"/>
    </row>
    <row r="3487">
      <c r="A3487" s="129">
        <v>47682.0</v>
      </c>
      <c r="B3487" s="129">
        <v>47652.0</v>
      </c>
      <c r="C3487" s="128">
        <v>2030.0</v>
      </c>
      <c r="D3487" s="128">
        <v>7.0</v>
      </c>
      <c r="E3487" s="128">
        <v>3.0</v>
      </c>
      <c r="F3487" s="128">
        <v>2030.0</v>
      </c>
      <c r="G3487" s="128">
        <v>7.0</v>
      </c>
      <c r="H3487" s="128">
        <v>18.0</v>
      </c>
      <c r="I3487" s="128" t="s">
        <v>162</v>
      </c>
      <c r="J3487" s="99"/>
      <c r="K3487" s="99"/>
      <c r="L3487" s="141" t="str">
        <f>IF(J3487-K3487=0,,IFERROR(K3487-J3487-휴게시간-VLOOKUP(A3487,지정휴게시간,2,FALSE),K3487-J3487-휴게시간))</f>
        <v/>
      </c>
      <c r="M3487" s="142" t="str">
        <f>IFERROR(VLOOKUP(Text(A3487,"m월 d일"),양력휴일,2,FALSE),IFERROR(VLOOKUP(Text(B3487,"m월 d일"),음력휴일,2,FALSE),IFERROR(VLOOKUP(A3487,양력지정휴일,2,FALSE), IFERROR(VLOOKUP(B3487,음력지정휴일,2,FALSE), ""))))</f>
        <v/>
      </c>
      <c r="N3487" s="128"/>
      <c r="O3487" s="128" t="str">
        <f>IFERROR(VLOOKUP(N3487,연차지정일수,2,FALSE),"")</f>
        <v/>
      </c>
      <c r="P3487" s="143"/>
      <c r="Q3487" s="2"/>
    </row>
    <row r="3488">
      <c r="A3488" s="129">
        <v>47683.0</v>
      </c>
      <c r="B3488" s="129">
        <v>47653.0</v>
      </c>
      <c r="C3488" s="128">
        <v>2030.0</v>
      </c>
      <c r="D3488" s="128">
        <v>7.0</v>
      </c>
      <c r="E3488" s="128">
        <v>3.0</v>
      </c>
      <c r="F3488" s="128">
        <v>2030.0</v>
      </c>
      <c r="G3488" s="128">
        <v>7.0</v>
      </c>
      <c r="H3488" s="128">
        <v>19.0</v>
      </c>
      <c r="I3488" s="128" t="s">
        <v>158</v>
      </c>
      <c r="J3488" s="99"/>
      <c r="K3488" s="99"/>
      <c r="L3488" s="141" t="str">
        <f>IF(J3488-K3488=0,,IFERROR(K3488-J3488-휴게시간-VLOOKUP(A3488,지정휴게시간,2,FALSE),K3488-J3488-휴게시간))</f>
        <v/>
      </c>
      <c r="M3488" s="142" t="str">
        <f>IFERROR(VLOOKUP(Text(A3488,"m월 d일"),양력휴일,2,FALSE),IFERROR(VLOOKUP(Text(B3488,"m월 d일"),음력휴일,2,FALSE),IFERROR(VLOOKUP(A3488,양력지정휴일,2,FALSE), IFERROR(VLOOKUP(B3488,음력지정휴일,2,FALSE), ""))))</f>
        <v/>
      </c>
      <c r="N3488" s="128"/>
      <c r="O3488" s="128" t="str">
        <f>IFERROR(VLOOKUP(N3488,연차지정일수,2,FALSE),"")</f>
        <v/>
      </c>
      <c r="P3488" s="143"/>
      <c r="Q3488" s="2"/>
    </row>
    <row r="3489">
      <c r="A3489" s="129">
        <v>47684.0</v>
      </c>
      <c r="B3489" s="129">
        <v>47654.0</v>
      </c>
      <c r="C3489" s="128">
        <v>2030.0</v>
      </c>
      <c r="D3489" s="128">
        <v>7.0</v>
      </c>
      <c r="E3489" s="128">
        <v>3.0</v>
      </c>
      <c r="F3489" s="128">
        <v>2030.0</v>
      </c>
      <c r="G3489" s="128">
        <v>7.0</v>
      </c>
      <c r="H3489" s="128">
        <v>20.0</v>
      </c>
      <c r="I3489" s="128" t="s">
        <v>159</v>
      </c>
      <c r="J3489" s="99"/>
      <c r="K3489" s="99"/>
      <c r="L3489" s="141" t="str">
        <f>IF(J3489-K3489=0,,IFERROR(K3489-J3489-휴게시간-VLOOKUP(A3489,지정휴게시간,2,FALSE),K3489-J3489-휴게시간))</f>
        <v/>
      </c>
      <c r="M3489" s="142" t="str">
        <f>IFERROR(VLOOKUP(Text(A3489,"m월 d일"),양력휴일,2,FALSE),IFERROR(VLOOKUP(Text(B3489,"m월 d일"),음력휴일,2,FALSE),IFERROR(VLOOKUP(A3489,양력지정휴일,2,FALSE), IFERROR(VLOOKUP(B3489,음력지정휴일,2,FALSE), ""))))</f>
        <v/>
      </c>
      <c r="N3489" s="128"/>
      <c r="O3489" s="128" t="str">
        <f>IFERROR(VLOOKUP(N3489,연차지정일수,2,FALSE),"")</f>
        <v/>
      </c>
      <c r="P3489" s="143"/>
      <c r="Q3489" s="2"/>
    </row>
    <row r="3490">
      <c r="A3490" s="129">
        <v>47685.0</v>
      </c>
      <c r="B3490" s="129">
        <v>47655.0</v>
      </c>
      <c r="C3490" s="128">
        <v>2030.0</v>
      </c>
      <c r="D3490" s="128">
        <v>7.0</v>
      </c>
      <c r="E3490" s="128">
        <v>3.0</v>
      </c>
      <c r="F3490" s="128">
        <v>2030.0</v>
      </c>
      <c r="G3490" s="128">
        <v>7.0</v>
      </c>
      <c r="H3490" s="128">
        <v>21.0</v>
      </c>
      <c r="I3490" s="128" t="s">
        <v>156</v>
      </c>
      <c r="J3490" s="99"/>
      <c r="K3490" s="99"/>
      <c r="L3490" s="141" t="str">
        <f>IF(J3490-K3490=0,,IFERROR(K3490-J3490-휴게시간-VLOOKUP(A3490,지정휴게시간,2,FALSE),K3490-J3490-휴게시간))</f>
        <v/>
      </c>
      <c r="M3490" s="142" t="str">
        <f>IFERROR(VLOOKUP(Text(A3490,"m월 d일"),양력휴일,2,FALSE),IFERROR(VLOOKUP(Text(B3490,"m월 d일"),음력휴일,2,FALSE),IFERROR(VLOOKUP(A3490,양력지정휴일,2,FALSE), IFERROR(VLOOKUP(B3490,음력지정휴일,2,FALSE), ""))))</f>
        <v/>
      </c>
      <c r="N3490" s="128"/>
      <c r="O3490" s="128" t="str">
        <f>IFERROR(VLOOKUP(N3490,연차지정일수,2,FALSE),"")</f>
        <v/>
      </c>
      <c r="P3490" s="143"/>
      <c r="Q3490" s="2"/>
    </row>
    <row r="3491">
      <c r="A3491" s="129">
        <v>47686.0</v>
      </c>
      <c r="B3491" s="129">
        <v>47656.0</v>
      </c>
      <c r="C3491" s="128">
        <v>2030.0</v>
      </c>
      <c r="D3491" s="128">
        <v>7.0</v>
      </c>
      <c r="E3491" s="128">
        <v>4.0</v>
      </c>
      <c r="F3491" s="128">
        <v>2030.0</v>
      </c>
      <c r="G3491" s="128">
        <v>7.0</v>
      </c>
      <c r="H3491" s="128">
        <v>22.0</v>
      </c>
      <c r="I3491" s="128" t="s">
        <v>83</v>
      </c>
      <c r="J3491" s="99"/>
      <c r="K3491" s="99"/>
      <c r="L3491" s="141" t="str">
        <f>IF(J3491-K3491=0,,IFERROR(K3491-J3491-휴게시간-VLOOKUP(A3491,지정휴게시간,2,FALSE),K3491-J3491-휴게시간))</f>
        <v/>
      </c>
      <c r="M3491" s="142" t="str">
        <f>IFERROR(VLOOKUP(Text(A3491,"m월 d일"),양력휴일,2,FALSE),IFERROR(VLOOKUP(Text(B3491,"m월 d일"),음력휴일,2,FALSE),IFERROR(VLOOKUP(A3491,양력지정휴일,2,FALSE), IFERROR(VLOOKUP(B3491,음력지정휴일,2,FALSE), ""))))</f>
        <v/>
      </c>
      <c r="N3491" s="128"/>
      <c r="O3491" s="128" t="str">
        <f>IFERROR(VLOOKUP(N3491,연차지정일수,2,FALSE),"")</f>
        <v/>
      </c>
      <c r="P3491" s="143"/>
      <c r="Q3491" s="2"/>
    </row>
    <row r="3492">
      <c r="A3492" s="129">
        <v>47687.0</v>
      </c>
      <c r="B3492" s="129">
        <v>47657.0</v>
      </c>
      <c r="C3492" s="128">
        <v>2030.0</v>
      </c>
      <c r="D3492" s="128">
        <v>7.0</v>
      </c>
      <c r="E3492" s="128">
        <v>4.0</v>
      </c>
      <c r="F3492" s="128">
        <v>2030.0</v>
      </c>
      <c r="G3492" s="128">
        <v>7.0</v>
      </c>
      <c r="H3492" s="128">
        <v>23.0</v>
      </c>
      <c r="I3492" s="128" t="s">
        <v>160</v>
      </c>
      <c r="J3492" s="99"/>
      <c r="K3492" s="99"/>
      <c r="L3492" s="141" t="str">
        <f>IF(J3492-K3492=0,,IFERROR(K3492-J3492-휴게시간-VLOOKUP(A3492,지정휴게시간,2,FALSE),K3492-J3492-휴게시간))</f>
        <v/>
      </c>
      <c r="M3492" s="142" t="str">
        <f>IFERROR(VLOOKUP(Text(A3492,"m월 d일"),양력휴일,2,FALSE),IFERROR(VLOOKUP(Text(B3492,"m월 d일"),음력휴일,2,FALSE),IFERROR(VLOOKUP(A3492,양력지정휴일,2,FALSE), IFERROR(VLOOKUP(B3492,음력지정휴일,2,FALSE), ""))))</f>
        <v/>
      </c>
      <c r="N3492" s="128"/>
      <c r="O3492" s="128" t="str">
        <f>IFERROR(VLOOKUP(N3492,연차지정일수,2,FALSE),"")</f>
        <v/>
      </c>
      <c r="P3492" s="143"/>
      <c r="Q3492" s="2"/>
    </row>
    <row r="3493">
      <c r="A3493" s="129">
        <v>47688.0</v>
      </c>
      <c r="B3493" s="129">
        <v>47658.0</v>
      </c>
      <c r="C3493" s="128">
        <v>2030.0</v>
      </c>
      <c r="D3493" s="128">
        <v>7.0</v>
      </c>
      <c r="E3493" s="128">
        <v>4.0</v>
      </c>
      <c r="F3493" s="128">
        <v>2030.0</v>
      </c>
      <c r="G3493" s="128">
        <v>7.0</v>
      </c>
      <c r="H3493" s="128">
        <v>24.0</v>
      </c>
      <c r="I3493" s="128" t="s">
        <v>161</v>
      </c>
      <c r="J3493" s="99"/>
      <c r="K3493" s="99"/>
      <c r="L3493" s="141" t="str">
        <f>IF(J3493-K3493=0,,IFERROR(K3493-J3493-휴게시간-VLOOKUP(A3493,지정휴게시간,2,FALSE),K3493-J3493-휴게시간))</f>
        <v/>
      </c>
      <c r="M3493" s="142" t="str">
        <f>IFERROR(VLOOKUP(Text(A3493,"m월 d일"),양력휴일,2,FALSE),IFERROR(VLOOKUP(Text(B3493,"m월 d일"),음력휴일,2,FALSE),IFERROR(VLOOKUP(A3493,양력지정휴일,2,FALSE), IFERROR(VLOOKUP(B3493,음력지정휴일,2,FALSE), ""))))</f>
        <v/>
      </c>
      <c r="N3493" s="128"/>
      <c r="O3493" s="128" t="str">
        <f>IFERROR(VLOOKUP(N3493,연차지정일수,2,FALSE),"")</f>
        <v/>
      </c>
      <c r="P3493" s="143"/>
      <c r="Q3493" s="2"/>
    </row>
    <row r="3494">
      <c r="A3494" s="129">
        <v>47689.0</v>
      </c>
      <c r="B3494" s="129">
        <v>47659.0</v>
      </c>
      <c r="C3494" s="128">
        <v>2030.0</v>
      </c>
      <c r="D3494" s="128">
        <v>7.0</v>
      </c>
      <c r="E3494" s="128">
        <v>4.0</v>
      </c>
      <c r="F3494" s="128">
        <v>2030.0</v>
      </c>
      <c r="G3494" s="128">
        <v>7.0</v>
      </c>
      <c r="H3494" s="128">
        <v>25.0</v>
      </c>
      <c r="I3494" s="128" t="s">
        <v>162</v>
      </c>
      <c r="J3494" s="99"/>
      <c r="K3494" s="99"/>
      <c r="L3494" s="141" t="str">
        <f>IF(J3494-K3494=0,,IFERROR(K3494-J3494-휴게시간-VLOOKUP(A3494,지정휴게시간,2,FALSE),K3494-J3494-휴게시간))</f>
        <v/>
      </c>
      <c r="M3494" s="142" t="str">
        <f>IFERROR(VLOOKUP(Text(A3494,"m월 d일"),양력휴일,2,FALSE),IFERROR(VLOOKUP(Text(B3494,"m월 d일"),음력휴일,2,FALSE),IFERROR(VLOOKUP(A3494,양력지정휴일,2,FALSE), IFERROR(VLOOKUP(B3494,음력지정휴일,2,FALSE), ""))))</f>
        <v/>
      </c>
      <c r="N3494" s="128"/>
      <c r="O3494" s="128" t="str">
        <f>IFERROR(VLOOKUP(N3494,연차지정일수,2,FALSE),"")</f>
        <v/>
      </c>
      <c r="P3494" s="143"/>
      <c r="Q3494" s="2"/>
    </row>
    <row r="3495">
      <c r="A3495" s="129">
        <v>47690.0</v>
      </c>
      <c r="B3495" s="129">
        <v>47660.0</v>
      </c>
      <c r="C3495" s="128">
        <v>2030.0</v>
      </c>
      <c r="D3495" s="128">
        <v>7.0</v>
      </c>
      <c r="E3495" s="128">
        <v>4.0</v>
      </c>
      <c r="F3495" s="128">
        <v>2030.0</v>
      </c>
      <c r="G3495" s="128">
        <v>7.0</v>
      </c>
      <c r="H3495" s="128">
        <v>26.0</v>
      </c>
      <c r="I3495" s="128" t="s">
        <v>158</v>
      </c>
      <c r="J3495" s="99"/>
      <c r="K3495" s="99"/>
      <c r="L3495" s="141" t="str">
        <f>IF(J3495-K3495=0,,IFERROR(K3495-J3495-휴게시간-VLOOKUP(A3495,지정휴게시간,2,FALSE),K3495-J3495-휴게시간))</f>
        <v/>
      </c>
      <c r="M3495" s="142" t="str">
        <f>IFERROR(VLOOKUP(Text(A3495,"m월 d일"),양력휴일,2,FALSE),IFERROR(VLOOKUP(Text(B3495,"m월 d일"),음력휴일,2,FALSE),IFERROR(VLOOKUP(A3495,양력지정휴일,2,FALSE), IFERROR(VLOOKUP(B3495,음력지정휴일,2,FALSE), ""))))</f>
        <v/>
      </c>
      <c r="N3495" s="128"/>
      <c r="O3495" s="128" t="str">
        <f>IFERROR(VLOOKUP(N3495,연차지정일수,2,FALSE),"")</f>
        <v/>
      </c>
      <c r="P3495" s="143"/>
      <c r="Q3495" s="2"/>
    </row>
    <row r="3496">
      <c r="A3496" s="129">
        <v>47691.0</v>
      </c>
      <c r="B3496" s="129">
        <v>47661.0</v>
      </c>
      <c r="C3496" s="128">
        <v>2030.0</v>
      </c>
      <c r="D3496" s="128">
        <v>7.0</v>
      </c>
      <c r="E3496" s="128">
        <v>4.0</v>
      </c>
      <c r="F3496" s="128">
        <v>2030.0</v>
      </c>
      <c r="G3496" s="128">
        <v>7.0</v>
      </c>
      <c r="H3496" s="128">
        <v>27.0</v>
      </c>
      <c r="I3496" s="128" t="s">
        <v>159</v>
      </c>
      <c r="J3496" s="99"/>
      <c r="K3496" s="99"/>
      <c r="L3496" s="141" t="str">
        <f>IF(J3496-K3496=0,,IFERROR(K3496-J3496-휴게시간-VLOOKUP(A3496,지정휴게시간,2,FALSE),K3496-J3496-휴게시간))</f>
        <v/>
      </c>
      <c r="M3496" s="142" t="str">
        <f>IFERROR(VLOOKUP(Text(A3496,"m월 d일"),양력휴일,2,FALSE),IFERROR(VLOOKUP(Text(B3496,"m월 d일"),음력휴일,2,FALSE),IFERROR(VLOOKUP(A3496,양력지정휴일,2,FALSE), IFERROR(VLOOKUP(B3496,음력지정휴일,2,FALSE), ""))))</f>
        <v/>
      </c>
      <c r="N3496" s="128"/>
      <c r="O3496" s="128" t="str">
        <f>IFERROR(VLOOKUP(N3496,연차지정일수,2,FALSE),"")</f>
        <v/>
      </c>
      <c r="P3496" s="143"/>
      <c r="Q3496" s="2"/>
    </row>
    <row r="3497">
      <c r="A3497" s="129">
        <v>47692.0</v>
      </c>
      <c r="B3497" s="129">
        <v>47662.0</v>
      </c>
      <c r="C3497" s="128">
        <v>2030.0</v>
      </c>
      <c r="D3497" s="128">
        <v>7.0</v>
      </c>
      <c r="E3497" s="128">
        <v>4.0</v>
      </c>
      <c r="F3497" s="128">
        <v>2030.0</v>
      </c>
      <c r="G3497" s="128">
        <v>7.0</v>
      </c>
      <c r="H3497" s="128">
        <v>28.0</v>
      </c>
      <c r="I3497" s="128" t="s">
        <v>156</v>
      </c>
      <c r="J3497" s="99"/>
      <c r="K3497" s="99"/>
      <c r="L3497" s="141" t="str">
        <f>IF(J3497-K3497=0,,IFERROR(K3497-J3497-휴게시간-VLOOKUP(A3497,지정휴게시간,2,FALSE),K3497-J3497-휴게시간))</f>
        <v/>
      </c>
      <c r="M3497" s="142" t="str">
        <f>IFERROR(VLOOKUP(Text(A3497,"m월 d일"),양력휴일,2,FALSE),IFERROR(VLOOKUP(Text(B3497,"m월 d일"),음력휴일,2,FALSE),IFERROR(VLOOKUP(A3497,양력지정휴일,2,FALSE), IFERROR(VLOOKUP(B3497,음력지정휴일,2,FALSE), ""))))</f>
        <v/>
      </c>
      <c r="N3497" s="128"/>
      <c r="O3497" s="128" t="str">
        <f>IFERROR(VLOOKUP(N3497,연차지정일수,2,FALSE),"")</f>
        <v/>
      </c>
      <c r="P3497" s="143"/>
      <c r="Q3497" s="2"/>
    </row>
    <row r="3498">
      <c r="A3498" s="129">
        <v>47693.0</v>
      </c>
      <c r="B3498" s="129">
        <v>47663.0</v>
      </c>
      <c r="C3498" s="128">
        <v>2030.0</v>
      </c>
      <c r="D3498" s="128">
        <v>7.0</v>
      </c>
      <c r="E3498" s="128">
        <v>5.0</v>
      </c>
      <c r="F3498" s="128">
        <v>2030.0</v>
      </c>
      <c r="G3498" s="128">
        <v>7.0</v>
      </c>
      <c r="H3498" s="128">
        <v>29.0</v>
      </c>
      <c r="I3498" s="128" t="s">
        <v>83</v>
      </c>
      <c r="J3498" s="99"/>
      <c r="K3498" s="99"/>
      <c r="L3498" s="141" t="str">
        <f>IF(J3498-K3498=0,,IFERROR(K3498-J3498-휴게시간-VLOOKUP(A3498,지정휴게시간,2,FALSE),K3498-J3498-휴게시간))</f>
        <v/>
      </c>
      <c r="M3498" s="142" t="str">
        <f>IFERROR(VLOOKUP(Text(A3498,"m월 d일"),양력휴일,2,FALSE),IFERROR(VLOOKUP(Text(B3498,"m월 d일"),음력휴일,2,FALSE),IFERROR(VLOOKUP(A3498,양력지정휴일,2,FALSE), IFERROR(VLOOKUP(B3498,음력지정휴일,2,FALSE), ""))))</f>
        <v/>
      </c>
      <c r="N3498" s="128"/>
      <c r="O3498" s="128" t="str">
        <f>IFERROR(VLOOKUP(N3498,연차지정일수,2,FALSE),"")</f>
        <v/>
      </c>
      <c r="P3498" s="143"/>
      <c r="Q3498" s="2"/>
    </row>
    <row r="3499">
      <c r="A3499" s="129">
        <v>47694.0</v>
      </c>
      <c r="B3499" s="129">
        <v>47665.0</v>
      </c>
      <c r="C3499" s="128">
        <v>2030.0</v>
      </c>
      <c r="D3499" s="128">
        <v>7.0</v>
      </c>
      <c r="E3499" s="128">
        <v>5.0</v>
      </c>
      <c r="F3499" s="128">
        <v>2030.0</v>
      </c>
      <c r="G3499" s="128">
        <v>7.0</v>
      </c>
      <c r="H3499" s="128">
        <v>30.0</v>
      </c>
      <c r="I3499" s="128" t="s">
        <v>160</v>
      </c>
      <c r="J3499" s="99"/>
      <c r="K3499" s="99"/>
      <c r="L3499" s="141" t="str">
        <f>IF(J3499-K3499=0,,IFERROR(K3499-J3499-휴게시간-VLOOKUP(A3499,지정휴게시간,2,FALSE),K3499-J3499-휴게시간))</f>
        <v/>
      </c>
      <c r="M3499" s="142" t="str">
        <f>IFERROR(VLOOKUP(Text(A3499,"m월 d일"),양력휴일,2,FALSE),IFERROR(VLOOKUP(Text(B3499,"m월 d일"),음력휴일,2,FALSE),IFERROR(VLOOKUP(A3499,양력지정휴일,2,FALSE), IFERROR(VLOOKUP(B3499,음력지정휴일,2,FALSE), ""))))</f>
        <v/>
      </c>
      <c r="N3499" s="128"/>
      <c r="O3499" s="128" t="str">
        <f>IFERROR(VLOOKUP(N3499,연차지정일수,2,FALSE),"")</f>
        <v/>
      </c>
      <c r="P3499" s="143"/>
      <c r="Q3499" s="2"/>
    </row>
    <row r="3500">
      <c r="A3500" s="129">
        <v>47695.0</v>
      </c>
      <c r="B3500" s="129">
        <v>47666.0</v>
      </c>
      <c r="C3500" s="128">
        <v>2030.0</v>
      </c>
      <c r="D3500" s="128">
        <v>7.0</v>
      </c>
      <c r="E3500" s="128">
        <v>5.0</v>
      </c>
      <c r="F3500" s="128">
        <v>2030.0</v>
      </c>
      <c r="G3500" s="128">
        <v>7.0</v>
      </c>
      <c r="H3500" s="128">
        <v>31.0</v>
      </c>
      <c r="I3500" s="128" t="s">
        <v>161</v>
      </c>
      <c r="J3500" s="99"/>
      <c r="K3500" s="99"/>
      <c r="L3500" s="141" t="str">
        <f>IF(J3500-K3500=0,,IFERROR(K3500-J3500-휴게시간-VLOOKUP(A3500,지정휴게시간,2,FALSE),K3500-J3500-휴게시간))</f>
        <v/>
      </c>
      <c r="M3500" s="142" t="str">
        <f>IFERROR(VLOOKUP(Text(A3500,"m월 d일"),양력휴일,2,FALSE),IFERROR(VLOOKUP(Text(B3500,"m월 d일"),음력휴일,2,FALSE),IFERROR(VLOOKUP(A3500,양력지정휴일,2,FALSE), IFERROR(VLOOKUP(B3500,음력지정휴일,2,FALSE), ""))))</f>
        <v/>
      </c>
      <c r="N3500" s="128"/>
      <c r="O3500" s="128" t="str">
        <f>IFERROR(VLOOKUP(N3500,연차지정일수,2,FALSE),"")</f>
        <v/>
      </c>
      <c r="P3500" s="143"/>
      <c r="Q3500" s="2"/>
    </row>
    <row r="3501">
      <c r="A3501" s="129">
        <v>47696.0</v>
      </c>
      <c r="B3501" s="129">
        <v>47667.0</v>
      </c>
      <c r="C3501" s="128">
        <v>2030.0</v>
      </c>
      <c r="D3501" s="128">
        <v>7.0</v>
      </c>
      <c r="E3501" s="128">
        <v>5.0</v>
      </c>
      <c r="F3501" s="128">
        <v>2030.0</v>
      </c>
      <c r="G3501" s="128">
        <v>8.0</v>
      </c>
      <c r="H3501" s="128">
        <v>1.0</v>
      </c>
      <c r="I3501" s="128" t="s">
        <v>162</v>
      </c>
      <c r="J3501" s="99"/>
      <c r="K3501" s="99"/>
      <c r="L3501" s="141" t="str">
        <f>IF(J3501-K3501=0,,IFERROR(K3501-J3501-휴게시간-VLOOKUP(A3501,지정휴게시간,2,FALSE),K3501-J3501-휴게시간))</f>
        <v/>
      </c>
      <c r="M3501" s="142" t="str">
        <f>IFERROR(VLOOKUP(Text(A3501,"m월 d일"),양력휴일,2,FALSE),IFERROR(VLOOKUP(Text(B3501,"m월 d일"),음력휴일,2,FALSE),IFERROR(VLOOKUP(A3501,양력지정휴일,2,FALSE), IFERROR(VLOOKUP(B3501,음력지정휴일,2,FALSE), ""))))</f>
        <v/>
      </c>
      <c r="N3501" s="128"/>
      <c r="O3501" s="128" t="str">
        <f>IFERROR(VLOOKUP(N3501,연차지정일수,2,FALSE),"")</f>
        <v/>
      </c>
      <c r="P3501" s="143"/>
      <c r="Q3501" s="2"/>
    </row>
    <row r="3502">
      <c r="A3502" s="129">
        <v>47697.0</v>
      </c>
      <c r="B3502" s="129">
        <v>47668.0</v>
      </c>
      <c r="C3502" s="128">
        <v>2030.0</v>
      </c>
      <c r="D3502" s="128">
        <v>7.0</v>
      </c>
      <c r="E3502" s="128">
        <v>5.0</v>
      </c>
      <c r="F3502" s="128">
        <v>2030.0</v>
      </c>
      <c r="G3502" s="128">
        <v>8.0</v>
      </c>
      <c r="H3502" s="128">
        <v>2.0</v>
      </c>
      <c r="I3502" s="128" t="s">
        <v>158</v>
      </c>
      <c r="J3502" s="99"/>
      <c r="K3502" s="99"/>
      <c r="L3502" s="141" t="str">
        <f>IF(J3502-K3502=0,,IFERROR(K3502-J3502-휴게시간-VLOOKUP(A3502,지정휴게시간,2,FALSE),K3502-J3502-휴게시간))</f>
        <v/>
      </c>
      <c r="M3502" s="142" t="str">
        <f>IFERROR(VLOOKUP(Text(A3502,"m월 d일"),양력휴일,2,FALSE),IFERROR(VLOOKUP(Text(B3502,"m월 d일"),음력휴일,2,FALSE),IFERROR(VLOOKUP(A3502,양력지정휴일,2,FALSE), IFERROR(VLOOKUP(B3502,음력지정휴일,2,FALSE), ""))))</f>
        <v/>
      </c>
      <c r="N3502" s="128"/>
      <c r="O3502" s="128" t="str">
        <f>IFERROR(VLOOKUP(N3502,연차지정일수,2,FALSE),"")</f>
        <v/>
      </c>
      <c r="P3502" s="143"/>
      <c r="Q3502" s="2"/>
    </row>
    <row r="3503">
      <c r="A3503" s="129">
        <v>47698.0</v>
      </c>
      <c r="B3503" s="129">
        <v>47669.0</v>
      </c>
      <c r="C3503" s="128">
        <v>2030.0</v>
      </c>
      <c r="D3503" s="128">
        <v>7.0</v>
      </c>
      <c r="E3503" s="128">
        <v>5.0</v>
      </c>
      <c r="F3503" s="128">
        <v>2030.0</v>
      </c>
      <c r="G3503" s="128">
        <v>8.0</v>
      </c>
      <c r="H3503" s="128">
        <v>3.0</v>
      </c>
      <c r="I3503" s="128" t="s">
        <v>159</v>
      </c>
      <c r="J3503" s="99"/>
      <c r="K3503" s="99"/>
      <c r="L3503" s="141" t="str">
        <f>IF(J3503-K3503=0,,IFERROR(K3503-J3503-휴게시간-VLOOKUP(A3503,지정휴게시간,2,FALSE),K3503-J3503-휴게시간))</f>
        <v/>
      </c>
      <c r="M3503" s="142" t="str">
        <f>IFERROR(VLOOKUP(Text(A3503,"m월 d일"),양력휴일,2,FALSE),IFERROR(VLOOKUP(Text(B3503,"m월 d일"),음력휴일,2,FALSE),IFERROR(VLOOKUP(A3503,양력지정휴일,2,FALSE), IFERROR(VLOOKUP(B3503,음력지정휴일,2,FALSE), ""))))</f>
        <v/>
      </c>
      <c r="N3503" s="128"/>
      <c r="O3503" s="128" t="str">
        <f>IFERROR(VLOOKUP(N3503,연차지정일수,2,FALSE),"")</f>
        <v/>
      </c>
      <c r="P3503" s="143"/>
      <c r="Q3503" s="2"/>
    </row>
    <row r="3504">
      <c r="A3504" s="129">
        <v>47699.0</v>
      </c>
      <c r="B3504" s="129">
        <v>47670.0</v>
      </c>
      <c r="C3504" s="128">
        <v>2030.0</v>
      </c>
      <c r="D3504" s="128">
        <v>7.0</v>
      </c>
      <c r="E3504" s="128">
        <v>5.0</v>
      </c>
      <c r="F3504" s="128">
        <v>2030.0</v>
      </c>
      <c r="G3504" s="128">
        <v>8.0</v>
      </c>
      <c r="H3504" s="128">
        <v>4.0</v>
      </c>
      <c r="I3504" s="128" t="s">
        <v>156</v>
      </c>
      <c r="J3504" s="99"/>
      <c r="K3504" s="99"/>
      <c r="L3504" s="141" t="str">
        <f>IF(J3504-K3504=0,,IFERROR(K3504-J3504-휴게시간-VLOOKUP(A3504,지정휴게시간,2,FALSE),K3504-J3504-휴게시간))</f>
        <v/>
      </c>
      <c r="M3504" s="142" t="str">
        <f>IFERROR(VLOOKUP(Text(A3504,"m월 d일"),양력휴일,2,FALSE),IFERROR(VLOOKUP(Text(B3504,"m월 d일"),음력휴일,2,FALSE),IFERROR(VLOOKUP(A3504,양력지정휴일,2,FALSE), IFERROR(VLOOKUP(B3504,음력지정휴일,2,FALSE), ""))))</f>
        <v/>
      </c>
      <c r="N3504" s="128"/>
      <c r="O3504" s="128" t="str">
        <f>IFERROR(VLOOKUP(N3504,연차지정일수,2,FALSE),"")</f>
        <v/>
      </c>
      <c r="P3504" s="143"/>
      <c r="Q3504" s="2"/>
    </row>
    <row r="3505">
      <c r="A3505" s="129">
        <v>47700.0</v>
      </c>
      <c r="B3505" s="129">
        <v>47671.0</v>
      </c>
      <c r="C3505" s="128">
        <v>2030.0</v>
      </c>
      <c r="D3505" s="128">
        <v>8.0</v>
      </c>
      <c r="E3505" s="128">
        <v>1.0</v>
      </c>
      <c r="F3505" s="128">
        <v>2030.0</v>
      </c>
      <c r="G3505" s="128">
        <v>8.0</v>
      </c>
      <c r="H3505" s="128">
        <v>5.0</v>
      </c>
      <c r="I3505" s="128" t="s">
        <v>83</v>
      </c>
      <c r="J3505" s="99"/>
      <c r="K3505" s="99"/>
      <c r="L3505" s="141" t="str">
        <f>IF(J3505-K3505=0,,IFERROR(K3505-J3505-휴게시간-VLOOKUP(A3505,지정휴게시간,2,FALSE),K3505-J3505-휴게시간))</f>
        <v/>
      </c>
      <c r="M3505" s="142" t="str">
        <f>IFERROR(VLOOKUP(Text(A3505,"m월 d일"),양력휴일,2,FALSE),IFERROR(VLOOKUP(Text(B3505,"m월 d일"),음력휴일,2,FALSE),IFERROR(VLOOKUP(A3505,양력지정휴일,2,FALSE), IFERROR(VLOOKUP(B3505,음력지정휴일,2,FALSE), ""))))</f>
        <v/>
      </c>
      <c r="N3505" s="128"/>
      <c r="O3505" s="128" t="str">
        <f>IFERROR(VLOOKUP(N3505,연차지정일수,2,FALSE),"")</f>
        <v/>
      </c>
      <c r="P3505" s="143"/>
      <c r="Q3505" s="2"/>
    </row>
    <row r="3506">
      <c r="A3506" s="129">
        <v>47701.0</v>
      </c>
      <c r="B3506" s="129">
        <v>47672.0</v>
      </c>
      <c r="C3506" s="128">
        <v>2030.0</v>
      </c>
      <c r="D3506" s="128">
        <v>8.0</v>
      </c>
      <c r="E3506" s="128">
        <v>1.0</v>
      </c>
      <c r="F3506" s="128">
        <v>2030.0</v>
      </c>
      <c r="G3506" s="128">
        <v>8.0</v>
      </c>
      <c r="H3506" s="128">
        <v>6.0</v>
      </c>
      <c r="I3506" s="128" t="s">
        <v>160</v>
      </c>
      <c r="J3506" s="99"/>
      <c r="K3506" s="99"/>
      <c r="L3506" s="141" t="str">
        <f>IF(J3506-K3506=0,,IFERROR(K3506-J3506-휴게시간-VLOOKUP(A3506,지정휴게시간,2,FALSE),K3506-J3506-휴게시간))</f>
        <v/>
      </c>
      <c r="M3506" s="142" t="str">
        <f>IFERROR(VLOOKUP(Text(A3506,"m월 d일"),양력휴일,2,FALSE),IFERROR(VLOOKUP(Text(B3506,"m월 d일"),음력휴일,2,FALSE),IFERROR(VLOOKUP(A3506,양력지정휴일,2,FALSE), IFERROR(VLOOKUP(B3506,음력지정휴일,2,FALSE), ""))))</f>
        <v/>
      </c>
      <c r="N3506" s="128"/>
      <c r="O3506" s="128" t="str">
        <f>IFERROR(VLOOKUP(N3506,연차지정일수,2,FALSE),"")</f>
        <v/>
      </c>
      <c r="P3506" s="143"/>
      <c r="Q3506" s="2"/>
    </row>
    <row r="3507">
      <c r="A3507" s="129">
        <v>47702.0</v>
      </c>
      <c r="B3507" s="129">
        <v>47673.0</v>
      </c>
      <c r="C3507" s="128">
        <v>2030.0</v>
      </c>
      <c r="D3507" s="128">
        <v>8.0</v>
      </c>
      <c r="E3507" s="128">
        <v>1.0</v>
      </c>
      <c r="F3507" s="128">
        <v>2030.0</v>
      </c>
      <c r="G3507" s="128">
        <v>8.0</v>
      </c>
      <c r="H3507" s="128">
        <v>7.0</v>
      </c>
      <c r="I3507" s="128" t="s">
        <v>161</v>
      </c>
      <c r="J3507" s="99"/>
      <c r="K3507" s="99"/>
      <c r="L3507" s="141" t="str">
        <f>IF(J3507-K3507=0,,IFERROR(K3507-J3507-휴게시간-VLOOKUP(A3507,지정휴게시간,2,FALSE),K3507-J3507-휴게시간))</f>
        <v/>
      </c>
      <c r="M3507" s="142" t="str">
        <f>IFERROR(VLOOKUP(Text(A3507,"m월 d일"),양력휴일,2,FALSE),IFERROR(VLOOKUP(Text(B3507,"m월 d일"),음력휴일,2,FALSE),IFERROR(VLOOKUP(A3507,양력지정휴일,2,FALSE), IFERROR(VLOOKUP(B3507,음력지정휴일,2,FALSE), ""))))</f>
        <v/>
      </c>
      <c r="N3507" s="128"/>
      <c r="O3507" s="128" t="str">
        <f>IFERROR(VLOOKUP(N3507,연차지정일수,2,FALSE),"")</f>
        <v/>
      </c>
      <c r="P3507" s="143"/>
      <c r="Q3507" s="2"/>
    </row>
    <row r="3508">
      <c r="A3508" s="129">
        <v>47703.0</v>
      </c>
      <c r="B3508" s="129">
        <v>47674.0</v>
      </c>
      <c r="C3508" s="128">
        <v>2030.0</v>
      </c>
      <c r="D3508" s="128">
        <v>8.0</v>
      </c>
      <c r="E3508" s="128">
        <v>1.0</v>
      </c>
      <c r="F3508" s="128">
        <v>2030.0</v>
      </c>
      <c r="G3508" s="128">
        <v>8.0</v>
      </c>
      <c r="H3508" s="128">
        <v>8.0</v>
      </c>
      <c r="I3508" s="128" t="s">
        <v>162</v>
      </c>
      <c r="J3508" s="99"/>
      <c r="K3508" s="99"/>
      <c r="L3508" s="141" t="str">
        <f>IF(J3508-K3508=0,,IFERROR(K3508-J3508-휴게시간-VLOOKUP(A3508,지정휴게시간,2,FALSE),K3508-J3508-휴게시간))</f>
        <v/>
      </c>
      <c r="M3508" s="142" t="str">
        <f>IFERROR(VLOOKUP(Text(A3508,"m월 d일"),양력휴일,2,FALSE),IFERROR(VLOOKUP(Text(B3508,"m월 d일"),음력휴일,2,FALSE),IFERROR(VLOOKUP(A3508,양력지정휴일,2,FALSE), IFERROR(VLOOKUP(B3508,음력지정휴일,2,FALSE), ""))))</f>
        <v/>
      </c>
      <c r="N3508" s="128"/>
      <c r="O3508" s="128" t="str">
        <f>IFERROR(VLOOKUP(N3508,연차지정일수,2,FALSE),"")</f>
        <v/>
      </c>
      <c r="P3508" s="143"/>
      <c r="Q3508" s="2"/>
    </row>
    <row r="3509">
      <c r="A3509" s="129">
        <v>47704.0</v>
      </c>
      <c r="B3509" s="129">
        <v>47675.0</v>
      </c>
      <c r="C3509" s="128">
        <v>2030.0</v>
      </c>
      <c r="D3509" s="128">
        <v>8.0</v>
      </c>
      <c r="E3509" s="128">
        <v>1.0</v>
      </c>
      <c r="F3509" s="128">
        <v>2030.0</v>
      </c>
      <c r="G3509" s="128">
        <v>8.0</v>
      </c>
      <c r="H3509" s="128">
        <v>9.0</v>
      </c>
      <c r="I3509" s="128" t="s">
        <v>158</v>
      </c>
      <c r="J3509" s="99"/>
      <c r="K3509" s="99"/>
      <c r="L3509" s="141" t="str">
        <f>IF(J3509-K3509=0,,IFERROR(K3509-J3509-휴게시간-VLOOKUP(A3509,지정휴게시간,2,FALSE),K3509-J3509-휴게시간))</f>
        <v/>
      </c>
      <c r="M3509" s="142" t="str">
        <f>IFERROR(VLOOKUP(Text(A3509,"m월 d일"),양력휴일,2,FALSE),IFERROR(VLOOKUP(Text(B3509,"m월 d일"),음력휴일,2,FALSE),IFERROR(VLOOKUP(A3509,양력지정휴일,2,FALSE), IFERROR(VLOOKUP(B3509,음력지정휴일,2,FALSE), ""))))</f>
        <v/>
      </c>
      <c r="N3509" s="128"/>
      <c r="O3509" s="128" t="str">
        <f>IFERROR(VLOOKUP(N3509,연차지정일수,2,FALSE),"")</f>
        <v/>
      </c>
      <c r="P3509" s="143"/>
      <c r="Q3509" s="2"/>
    </row>
    <row r="3510">
      <c r="A3510" s="129">
        <v>47705.0</v>
      </c>
      <c r="B3510" s="129">
        <v>47676.0</v>
      </c>
      <c r="C3510" s="128">
        <v>2030.0</v>
      </c>
      <c r="D3510" s="128">
        <v>8.0</v>
      </c>
      <c r="E3510" s="128">
        <v>1.0</v>
      </c>
      <c r="F3510" s="128">
        <v>2030.0</v>
      </c>
      <c r="G3510" s="128">
        <v>8.0</v>
      </c>
      <c r="H3510" s="128">
        <v>10.0</v>
      </c>
      <c r="I3510" s="128" t="s">
        <v>159</v>
      </c>
      <c r="J3510" s="99"/>
      <c r="K3510" s="99"/>
      <c r="L3510" s="141" t="str">
        <f>IF(J3510-K3510=0,,IFERROR(K3510-J3510-휴게시간-VLOOKUP(A3510,지정휴게시간,2,FALSE),K3510-J3510-휴게시간))</f>
        <v/>
      </c>
      <c r="M3510" s="142" t="str">
        <f>IFERROR(VLOOKUP(Text(A3510,"m월 d일"),양력휴일,2,FALSE),IFERROR(VLOOKUP(Text(B3510,"m월 d일"),음력휴일,2,FALSE),IFERROR(VLOOKUP(A3510,양력지정휴일,2,FALSE), IFERROR(VLOOKUP(B3510,음력지정휴일,2,FALSE), ""))))</f>
        <v/>
      </c>
      <c r="N3510" s="128"/>
      <c r="O3510" s="128" t="str">
        <f>IFERROR(VLOOKUP(N3510,연차지정일수,2,FALSE),"")</f>
        <v/>
      </c>
      <c r="P3510" s="143"/>
      <c r="Q3510" s="2"/>
    </row>
    <row r="3511">
      <c r="A3511" s="129">
        <v>47706.0</v>
      </c>
      <c r="B3511" s="129">
        <v>47677.0</v>
      </c>
      <c r="C3511" s="128">
        <v>2030.0</v>
      </c>
      <c r="D3511" s="128">
        <v>8.0</v>
      </c>
      <c r="E3511" s="128">
        <v>1.0</v>
      </c>
      <c r="F3511" s="128">
        <v>2030.0</v>
      </c>
      <c r="G3511" s="128">
        <v>8.0</v>
      </c>
      <c r="H3511" s="128">
        <v>11.0</v>
      </c>
      <c r="I3511" s="128" t="s">
        <v>156</v>
      </c>
      <c r="J3511" s="99"/>
      <c r="K3511" s="99"/>
      <c r="L3511" s="141" t="str">
        <f>IF(J3511-K3511=0,,IFERROR(K3511-J3511-휴게시간-VLOOKUP(A3511,지정휴게시간,2,FALSE),K3511-J3511-휴게시간))</f>
        <v/>
      </c>
      <c r="M3511" s="142" t="str">
        <f>IFERROR(VLOOKUP(Text(A3511,"m월 d일"),양력휴일,2,FALSE),IFERROR(VLOOKUP(Text(B3511,"m월 d일"),음력휴일,2,FALSE),IFERROR(VLOOKUP(A3511,양력지정휴일,2,FALSE), IFERROR(VLOOKUP(B3511,음력지정휴일,2,FALSE), ""))))</f>
        <v/>
      </c>
      <c r="N3511" s="128"/>
      <c r="O3511" s="128" t="str">
        <f>IFERROR(VLOOKUP(N3511,연차지정일수,2,FALSE),"")</f>
        <v/>
      </c>
      <c r="P3511" s="143"/>
      <c r="Q3511" s="2"/>
    </row>
    <row r="3512">
      <c r="A3512" s="129">
        <v>47707.0</v>
      </c>
      <c r="B3512" s="129">
        <v>47678.0</v>
      </c>
      <c r="C3512" s="128">
        <v>2030.0</v>
      </c>
      <c r="D3512" s="128">
        <v>8.0</v>
      </c>
      <c r="E3512" s="128">
        <v>2.0</v>
      </c>
      <c r="F3512" s="128">
        <v>2030.0</v>
      </c>
      <c r="G3512" s="128">
        <v>8.0</v>
      </c>
      <c r="H3512" s="128">
        <v>12.0</v>
      </c>
      <c r="I3512" s="128" t="s">
        <v>83</v>
      </c>
      <c r="J3512" s="99"/>
      <c r="K3512" s="99"/>
      <c r="L3512" s="141" t="str">
        <f>IF(J3512-K3512=0,,IFERROR(K3512-J3512-휴게시간-VLOOKUP(A3512,지정휴게시간,2,FALSE),K3512-J3512-휴게시간))</f>
        <v/>
      </c>
      <c r="M3512" s="142" t="str">
        <f>IFERROR(VLOOKUP(Text(A3512,"m월 d일"),양력휴일,2,FALSE),IFERROR(VLOOKUP(Text(B3512,"m월 d일"),음력휴일,2,FALSE),IFERROR(VLOOKUP(A3512,양력지정휴일,2,FALSE), IFERROR(VLOOKUP(B3512,음력지정휴일,2,FALSE), ""))))</f>
        <v/>
      </c>
      <c r="N3512" s="128"/>
      <c r="O3512" s="128" t="str">
        <f>IFERROR(VLOOKUP(N3512,연차지정일수,2,FALSE),"")</f>
        <v/>
      </c>
      <c r="P3512" s="143"/>
      <c r="Q3512" s="2"/>
    </row>
    <row r="3513">
      <c r="A3513" s="129">
        <v>47708.0</v>
      </c>
      <c r="B3513" s="129">
        <v>47679.0</v>
      </c>
      <c r="C3513" s="128">
        <v>2030.0</v>
      </c>
      <c r="D3513" s="128">
        <v>8.0</v>
      </c>
      <c r="E3513" s="128">
        <v>2.0</v>
      </c>
      <c r="F3513" s="128">
        <v>2030.0</v>
      </c>
      <c r="G3513" s="128">
        <v>8.0</v>
      </c>
      <c r="H3513" s="128">
        <v>13.0</v>
      </c>
      <c r="I3513" s="128" t="s">
        <v>160</v>
      </c>
      <c r="J3513" s="99"/>
      <c r="K3513" s="99"/>
      <c r="L3513" s="141" t="str">
        <f>IF(J3513-K3513=0,,IFERROR(K3513-J3513-휴게시간-VLOOKUP(A3513,지정휴게시간,2,FALSE),K3513-J3513-휴게시간))</f>
        <v/>
      </c>
      <c r="M3513" s="142" t="str">
        <f>IFERROR(VLOOKUP(Text(A3513,"m월 d일"),양력휴일,2,FALSE),IFERROR(VLOOKUP(Text(B3513,"m월 d일"),음력휴일,2,FALSE),IFERROR(VLOOKUP(A3513,양력지정휴일,2,FALSE), IFERROR(VLOOKUP(B3513,음력지정휴일,2,FALSE), ""))))</f>
        <v/>
      </c>
      <c r="N3513" s="128"/>
      <c r="O3513" s="128" t="str">
        <f>IFERROR(VLOOKUP(N3513,연차지정일수,2,FALSE),"")</f>
        <v/>
      </c>
      <c r="P3513" s="143"/>
      <c r="Q3513" s="2"/>
    </row>
    <row r="3514">
      <c r="A3514" s="129">
        <v>47709.0</v>
      </c>
      <c r="B3514" s="129">
        <v>47680.0</v>
      </c>
      <c r="C3514" s="128">
        <v>2030.0</v>
      </c>
      <c r="D3514" s="128">
        <v>8.0</v>
      </c>
      <c r="E3514" s="128">
        <v>2.0</v>
      </c>
      <c r="F3514" s="128">
        <v>2030.0</v>
      </c>
      <c r="G3514" s="128">
        <v>8.0</v>
      </c>
      <c r="H3514" s="128">
        <v>14.0</v>
      </c>
      <c r="I3514" s="128" t="s">
        <v>161</v>
      </c>
      <c r="J3514" s="99"/>
      <c r="K3514" s="99"/>
      <c r="L3514" s="141" t="str">
        <f>IF(J3514-K3514=0,,IFERROR(K3514-J3514-휴게시간-VLOOKUP(A3514,지정휴게시간,2,FALSE),K3514-J3514-휴게시간))</f>
        <v/>
      </c>
      <c r="M3514" s="142" t="str">
        <f>IFERROR(VLOOKUP(Text(A3514,"m월 d일"),양력휴일,2,FALSE),IFERROR(VLOOKUP(Text(B3514,"m월 d일"),음력휴일,2,FALSE),IFERROR(VLOOKUP(A3514,양력지정휴일,2,FALSE), IFERROR(VLOOKUP(B3514,음력지정휴일,2,FALSE), ""))))</f>
        <v/>
      </c>
      <c r="N3514" s="128"/>
      <c r="O3514" s="128" t="str">
        <f>IFERROR(VLOOKUP(N3514,연차지정일수,2,FALSE),"")</f>
        <v/>
      </c>
      <c r="P3514" s="143"/>
      <c r="Q3514" s="2"/>
    </row>
    <row r="3515">
      <c r="A3515" s="129">
        <v>47710.0</v>
      </c>
      <c r="B3515" s="129">
        <v>47681.0</v>
      </c>
      <c r="C3515" s="128">
        <v>2030.0</v>
      </c>
      <c r="D3515" s="128">
        <v>8.0</v>
      </c>
      <c r="E3515" s="128">
        <v>2.0</v>
      </c>
      <c r="F3515" s="128">
        <v>2030.0</v>
      </c>
      <c r="G3515" s="128">
        <v>8.0</v>
      </c>
      <c r="H3515" s="128">
        <v>15.0</v>
      </c>
      <c r="I3515" s="128" t="s">
        <v>162</v>
      </c>
      <c r="J3515" s="99"/>
      <c r="K3515" s="99"/>
      <c r="L3515" s="141" t="str">
        <f>IF(J3515-K3515=0,,IFERROR(K3515-J3515-휴게시간-VLOOKUP(A3515,지정휴게시간,2,FALSE),K3515-J3515-휴게시간))</f>
        <v/>
      </c>
      <c r="M3515" s="142" t="str">
        <f>IFERROR(VLOOKUP(Text(A3515,"m월 d일"),양력휴일,2,FALSE),IFERROR(VLOOKUP(Text(B3515,"m월 d일"),음력휴일,2,FALSE),IFERROR(VLOOKUP(A3515,양력지정휴일,2,FALSE), IFERROR(VLOOKUP(B3515,음력지정휴일,2,FALSE), ""))))</f>
        <v>광복절</v>
      </c>
      <c r="N3515" s="128"/>
      <c r="O3515" s="128" t="str">
        <f>IFERROR(VLOOKUP(N3515,연차지정일수,2,FALSE),"")</f>
        <v/>
      </c>
      <c r="P3515" s="143"/>
      <c r="Q3515" s="2"/>
    </row>
    <row r="3516">
      <c r="A3516" s="129">
        <v>47711.0</v>
      </c>
      <c r="B3516" s="129">
        <v>47682.0</v>
      </c>
      <c r="C3516" s="128">
        <v>2030.0</v>
      </c>
      <c r="D3516" s="128">
        <v>8.0</v>
      </c>
      <c r="E3516" s="128">
        <v>2.0</v>
      </c>
      <c r="F3516" s="128">
        <v>2030.0</v>
      </c>
      <c r="G3516" s="128">
        <v>8.0</v>
      </c>
      <c r="H3516" s="128">
        <v>16.0</v>
      </c>
      <c r="I3516" s="128" t="s">
        <v>158</v>
      </c>
      <c r="J3516" s="99"/>
      <c r="K3516" s="99"/>
      <c r="L3516" s="141" t="str">
        <f>IF(J3516-K3516=0,,IFERROR(K3516-J3516-휴게시간-VLOOKUP(A3516,지정휴게시간,2,FALSE),K3516-J3516-휴게시간))</f>
        <v/>
      </c>
      <c r="M3516" s="142" t="str">
        <f>IFERROR(VLOOKUP(Text(A3516,"m월 d일"),양력휴일,2,FALSE),IFERROR(VLOOKUP(Text(B3516,"m월 d일"),음력휴일,2,FALSE),IFERROR(VLOOKUP(A3516,양력지정휴일,2,FALSE), IFERROR(VLOOKUP(B3516,음력지정휴일,2,FALSE), ""))))</f>
        <v/>
      </c>
      <c r="N3516" s="128"/>
      <c r="O3516" s="128" t="str">
        <f>IFERROR(VLOOKUP(N3516,연차지정일수,2,FALSE),"")</f>
        <v/>
      </c>
      <c r="P3516" s="143"/>
      <c r="Q3516" s="2"/>
    </row>
    <row r="3517">
      <c r="A3517" s="129">
        <v>47712.0</v>
      </c>
      <c r="B3517" s="129">
        <v>47683.0</v>
      </c>
      <c r="C3517" s="128">
        <v>2030.0</v>
      </c>
      <c r="D3517" s="128">
        <v>8.0</v>
      </c>
      <c r="E3517" s="128">
        <v>2.0</v>
      </c>
      <c r="F3517" s="128">
        <v>2030.0</v>
      </c>
      <c r="G3517" s="128">
        <v>8.0</v>
      </c>
      <c r="H3517" s="128">
        <v>17.0</v>
      </c>
      <c r="I3517" s="128" t="s">
        <v>159</v>
      </c>
      <c r="J3517" s="99"/>
      <c r="K3517" s="99"/>
      <c r="L3517" s="141" t="str">
        <f>IF(J3517-K3517=0,,IFERROR(K3517-J3517-휴게시간-VLOOKUP(A3517,지정휴게시간,2,FALSE),K3517-J3517-휴게시간))</f>
        <v/>
      </c>
      <c r="M3517" s="142" t="str">
        <f>IFERROR(VLOOKUP(Text(A3517,"m월 d일"),양력휴일,2,FALSE),IFERROR(VLOOKUP(Text(B3517,"m월 d일"),음력휴일,2,FALSE),IFERROR(VLOOKUP(A3517,양력지정휴일,2,FALSE), IFERROR(VLOOKUP(B3517,음력지정휴일,2,FALSE), ""))))</f>
        <v/>
      </c>
      <c r="N3517" s="128"/>
      <c r="O3517" s="128" t="str">
        <f>IFERROR(VLOOKUP(N3517,연차지정일수,2,FALSE),"")</f>
        <v/>
      </c>
      <c r="P3517" s="143"/>
      <c r="Q3517" s="2"/>
    </row>
    <row r="3518">
      <c r="A3518" s="129">
        <v>47713.0</v>
      </c>
      <c r="B3518" s="129">
        <v>47684.0</v>
      </c>
      <c r="C3518" s="128">
        <v>2030.0</v>
      </c>
      <c r="D3518" s="128">
        <v>8.0</v>
      </c>
      <c r="E3518" s="128">
        <v>2.0</v>
      </c>
      <c r="F3518" s="128">
        <v>2030.0</v>
      </c>
      <c r="G3518" s="128">
        <v>8.0</v>
      </c>
      <c r="H3518" s="128">
        <v>18.0</v>
      </c>
      <c r="I3518" s="128" t="s">
        <v>156</v>
      </c>
      <c r="J3518" s="99"/>
      <c r="K3518" s="99"/>
      <c r="L3518" s="141" t="str">
        <f>IF(J3518-K3518=0,,IFERROR(K3518-J3518-휴게시간-VLOOKUP(A3518,지정휴게시간,2,FALSE),K3518-J3518-휴게시간))</f>
        <v/>
      </c>
      <c r="M3518" s="142" t="str">
        <f>IFERROR(VLOOKUP(Text(A3518,"m월 d일"),양력휴일,2,FALSE),IFERROR(VLOOKUP(Text(B3518,"m월 d일"),음력휴일,2,FALSE),IFERROR(VLOOKUP(A3518,양력지정휴일,2,FALSE), IFERROR(VLOOKUP(B3518,음력지정휴일,2,FALSE), ""))))</f>
        <v/>
      </c>
      <c r="N3518" s="128"/>
      <c r="O3518" s="128" t="str">
        <f>IFERROR(VLOOKUP(N3518,연차지정일수,2,FALSE),"")</f>
        <v/>
      </c>
      <c r="P3518" s="143"/>
      <c r="Q3518" s="2"/>
    </row>
    <row r="3519">
      <c r="A3519" s="129">
        <v>47714.0</v>
      </c>
      <c r="B3519" s="129">
        <v>47685.0</v>
      </c>
      <c r="C3519" s="128">
        <v>2030.0</v>
      </c>
      <c r="D3519" s="128">
        <v>8.0</v>
      </c>
      <c r="E3519" s="128">
        <v>3.0</v>
      </c>
      <c r="F3519" s="128">
        <v>2030.0</v>
      </c>
      <c r="G3519" s="128">
        <v>8.0</v>
      </c>
      <c r="H3519" s="128">
        <v>19.0</v>
      </c>
      <c r="I3519" s="128" t="s">
        <v>83</v>
      </c>
      <c r="J3519" s="99"/>
      <c r="K3519" s="99"/>
      <c r="L3519" s="141" t="str">
        <f>IF(J3519-K3519=0,,IFERROR(K3519-J3519-휴게시간-VLOOKUP(A3519,지정휴게시간,2,FALSE),K3519-J3519-휴게시간))</f>
        <v/>
      </c>
      <c r="M3519" s="142" t="str">
        <f>IFERROR(VLOOKUP(Text(A3519,"m월 d일"),양력휴일,2,FALSE),IFERROR(VLOOKUP(Text(B3519,"m월 d일"),음력휴일,2,FALSE),IFERROR(VLOOKUP(A3519,양력지정휴일,2,FALSE), IFERROR(VLOOKUP(B3519,음력지정휴일,2,FALSE), ""))))</f>
        <v/>
      </c>
      <c r="N3519" s="128"/>
      <c r="O3519" s="128" t="str">
        <f>IFERROR(VLOOKUP(N3519,연차지정일수,2,FALSE),"")</f>
        <v/>
      </c>
      <c r="P3519" s="143"/>
      <c r="Q3519" s="2"/>
    </row>
    <row r="3520">
      <c r="A3520" s="129">
        <v>47715.0</v>
      </c>
      <c r="B3520" s="129">
        <v>47686.0</v>
      </c>
      <c r="C3520" s="128">
        <v>2030.0</v>
      </c>
      <c r="D3520" s="128">
        <v>8.0</v>
      </c>
      <c r="E3520" s="128">
        <v>3.0</v>
      </c>
      <c r="F3520" s="128">
        <v>2030.0</v>
      </c>
      <c r="G3520" s="128">
        <v>8.0</v>
      </c>
      <c r="H3520" s="128">
        <v>20.0</v>
      </c>
      <c r="I3520" s="128" t="s">
        <v>160</v>
      </c>
      <c r="J3520" s="99"/>
      <c r="K3520" s="99"/>
      <c r="L3520" s="141" t="str">
        <f>IF(J3520-K3520=0,,IFERROR(K3520-J3520-휴게시간-VLOOKUP(A3520,지정휴게시간,2,FALSE),K3520-J3520-휴게시간))</f>
        <v/>
      </c>
      <c r="M3520" s="142" t="str">
        <f>IFERROR(VLOOKUP(Text(A3520,"m월 d일"),양력휴일,2,FALSE),IFERROR(VLOOKUP(Text(B3520,"m월 d일"),음력휴일,2,FALSE),IFERROR(VLOOKUP(A3520,양력지정휴일,2,FALSE), IFERROR(VLOOKUP(B3520,음력지정휴일,2,FALSE), ""))))</f>
        <v/>
      </c>
      <c r="N3520" s="128"/>
      <c r="O3520" s="128" t="str">
        <f>IFERROR(VLOOKUP(N3520,연차지정일수,2,FALSE),"")</f>
        <v/>
      </c>
      <c r="P3520" s="143"/>
      <c r="Q3520" s="2"/>
    </row>
    <row r="3521">
      <c r="A3521" s="129">
        <v>47716.0</v>
      </c>
      <c r="B3521" s="129">
        <v>47687.0</v>
      </c>
      <c r="C3521" s="128">
        <v>2030.0</v>
      </c>
      <c r="D3521" s="128">
        <v>8.0</v>
      </c>
      <c r="E3521" s="128">
        <v>3.0</v>
      </c>
      <c r="F3521" s="128">
        <v>2030.0</v>
      </c>
      <c r="G3521" s="128">
        <v>8.0</v>
      </c>
      <c r="H3521" s="128">
        <v>21.0</v>
      </c>
      <c r="I3521" s="128" t="s">
        <v>161</v>
      </c>
      <c r="J3521" s="99"/>
      <c r="K3521" s="99"/>
      <c r="L3521" s="141" t="str">
        <f>IF(J3521-K3521=0,,IFERROR(K3521-J3521-휴게시간-VLOOKUP(A3521,지정휴게시간,2,FALSE),K3521-J3521-휴게시간))</f>
        <v/>
      </c>
      <c r="M3521" s="142" t="str">
        <f>IFERROR(VLOOKUP(Text(A3521,"m월 d일"),양력휴일,2,FALSE),IFERROR(VLOOKUP(Text(B3521,"m월 d일"),음력휴일,2,FALSE),IFERROR(VLOOKUP(A3521,양력지정휴일,2,FALSE), IFERROR(VLOOKUP(B3521,음력지정휴일,2,FALSE), ""))))</f>
        <v/>
      </c>
      <c r="N3521" s="128"/>
      <c r="O3521" s="128" t="str">
        <f>IFERROR(VLOOKUP(N3521,연차지정일수,2,FALSE),"")</f>
        <v/>
      </c>
      <c r="P3521" s="143"/>
      <c r="Q3521" s="2"/>
    </row>
    <row r="3522">
      <c r="A3522" s="129">
        <v>47717.0</v>
      </c>
      <c r="B3522" s="129">
        <v>47688.0</v>
      </c>
      <c r="C3522" s="128">
        <v>2030.0</v>
      </c>
      <c r="D3522" s="128">
        <v>8.0</v>
      </c>
      <c r="E3522" s="128">
        <v>3.0</v>
      </c>
      <c r="F3522" s="128">
        <v>2030.0</v>
      </c>
      <c r="G3522" s="128">
        <v>8.0</v>
      </c>
      <c r="H3522" s="128">
        <v>22.0</v>
      </c>
      <c r="I3522" s="128" t="s">
        <v>162</v>
      </c>
      <c r="J3522" s="99"/>
      <c r="K3522" s="99"/>
      <c r="L3522" s="141" t="str">
        <f>IF(J3522-K3522=0,,IFERROR(K3522-J3522-휴게시간-VLOOKUP(A3522,지정휴게시간,2,FALSE),K3522-J3522-휴게시간))</f>
        <v/>
      </c>
      <c r="M3522" s="142" t="str">
        <f>IFERROR(VLOOKUP(Text(A3522,"m월 d일"),양력휴일,2,FALSE),IFERROR(VLOOKUP(Text(B3522,"m월 d일"),음력휴일,2,FALSE),IFERROR(VLOOKUP(A3522,양력지정휴일,2,FALSE), IFERROR(VLOOKUP(B3522,음력지정휴일,2,FALSE), ""))))</f>
        <v/>
      </c>
      <c r="N3522" s="128"/>
      <c r="O3522" s="128" t="str">
        <f>IFERROR(VLOOKUP(N3522,연차지정일수,2,FALSE),"")</f>
        <v/>
      </c>
      <c r="P3522" s="143"/>
      <c r="Q3522" s="2"/>
    </row>
    <row r="3523">
      <c r="A3523" s="129">
        <v>47718.0</v>
      </c>
      <c r="B3523" s="129">
        <v>47689.0</v>
      </c>
      <c r="C3523" s="128">
        <v>2030.0</v>
      </c>
      <c r="D3523" s="128">
        <v>8.0</v>
      </c>
      <c r="E3523" s="128">
        <v>3.0</v>
      </c>
      <c r="F3523" s="128">
        <v>2030.0</v>
      </c>
      <c r="G3523" s="128">
        <v>8.0</v>
      </c>
      <c r="H3523" s="128">
        <v>23.0</v>
      </c>
      <c r="I3523" s="128" t="s">
        <v>158</v>
      </c>
      <c r="J3523" s="99"/>
      <c r="K3523" s="99"/>
      <c r="L3523" s="141" t="str">
        <f>IF(J3523-K3523=0,,IFERROR(K3523-J3523-휴게시간-VLOOKUP(A3523,지정휴게시간,2,FALSE),K3523-J3523-휴게시간))</f>
        <v/>
      </c>
      <c r="M3523" s="142" t="str">
        <f>IFERROR(VLOOKUP(Text(A3523,"m월 d일"),양력휴일,2,FALSE),IFERROR(VLOOKUP(Text(B3523,"m월 d일"),음력휴일,2,FALSE),IFERROR(VLOOKUP(A3523,양력지정휴일,2,FALSE), IFERROR(VLOOKUP(B3523,음력지정휴일,2,FALSE), ""))))</f>
        <v/>
      </c>
      <c r="N3523" s="128"/>
      <c r="O3523" s="128" t="str">
        <f>IFERROR(VLOOKUP(N3523,연차지정일수,2,FALSE),"")</f>
        <v/>
      </c>
      <c r="P3523" s="143"/>
      <c r="Q3523" s="2"/>
    </row>
    <row r="3524">
      <c r="A3524" s="129">
        <v>47719.0</v>
      </c>
      <c r="B3524" s="129">
        <v>47690.0</v>
      </c>
      <c r="C3524" s="128">
        <v>2030.0</v>
      </c>
      <c r="D3524" s="128">
        <v>8.0</v>
      </c>
      <c r="E3524" s="128">
        <v>3.0</v>
      </c>
      <c r="F3524" s="128">
        <v>2030.0</v>
      </c>
      <c r="G3524" s="128">
        <v>8.0</v>
      </c>
      <c r="H3524" s="128">
        <v>24.0</v>
      </c>
      <c r="I3524" s="128" t="s">
        <v>159</v>
      </c>
      <c r="J3524" s="99"/>
      <c r="K3524" s="99"/>
      <c r="L3524" s="141" t="str">
        <f>IF(J3524-K3524=0,,IFERROR(K3524-J3524-휴게시간-VLOOKUP(A3524,지정휴게시간,2,FALSE),K3524-J3524-휴게시간))</f>
        <v/>
      </c>
      <c r="M3524" s="142" t="str">
        <f>IFERROR(VLOOKUP(Text(A3524,"m월 d일"),양력휴일,2,FALSE),IFERROR(VLOOKUP(Text(B3524,"m월 d일"),음력휴일,2,FALSE),IFERROR(VLOOKUP(A3524,양력지정휴일,2,FALSE), IFERROR(VLOOKUP(B3524,음력지정휴일,2,FALSE), ""))))</f>
        <v/>
      </c>
      <c r="N3524" s="128"/>
      <c r="O3524" s="128" t="str">
        <f>IFERROR(VLOOKUP(N3524,연차지정일수,2,FALSE),"")</f>
        <v/>
      </c>
      <c r="P3524" s="143"/>
      <c r="Q3524" s="2"/>
    </row>
    <row r="3525">
      <c r="A3525" s="129">
        <v>47720.0</v>
      </c>
      <c r="B3525" s="129">
        <v>47691.0</v>
      </c>
      <c r="C3525" s="128">
        <v>2030.0</v>
      </c>
      <c r="D3525" s="128">
        <v>8.0</v>
      </c>
      <c r="E3525" s="128">
        <v>3.0</v>
      </c>
      <c r="F3525" s="128">
        <v>2030.0</v>
      </c>
      <c r="G3525" s="128">
        <v>8.0</v>
      </c>
      <c r="H3525" s="128">
        <v>25.0</v>
      </c>
      <c r="I3525" s="128" t="s">
        <v>156</v>
      </c>
      <c r="J3525" s="99"/>
      <c r="K3525" s="99"/>
      <c r="L3525" s="141" t="str">
        <f>IF(J3525-K3525=0,,IFERROR(K3525-J3525-휴게시간-VLOOKUP(A3525,지정휴게시간,2,FALSE),K3525-J3525-휴게시간))</f>
        <v/>
      </c>
      <c r="M3525" s="142" t="str">
        <f>IFERROR(VLOOKUP(Text(A3525,"m월 d일"),양력휴일,2,FALSE),IFERROR(VLOOKUP(Text(B3525,"m월 d일"),음력휴일,2,FALSE),IFERROR(VLOOKUP(A3525,양력지정휴일,2,FALSE), IFERROR(VLOOKUP(B3525,음력지정휴일,2,FALSE), ""))))</f>
        <v/>
      </c>
      <c r="N3525" s="128"/>
      <c r="O3525" s="128" t="str">
        <f>IFERROR(VLOOKUP(N3525,연차지정일수,2,FALSE),"")</f>
        <v/>
      </c>
      <c r="P3525" s="143"/>
      <c r="Q3525" s="2"/>
    </row>
    <row r="3526">
      <c r="A3526" s="129">
        <v>47721.0</v>
      </c>
      <c r="B3526" s="129">
        <v>47692.0</v>
      </c>
      <c r="C3526" s="128">
        <v>2030.0</v>
      </c>
      <c r="D3526" s="128">
        <v>8.0</v>
      </c>
      <c r="E3526" s="128">
        <v>4.0</v>
      </c>
      <c r="F3526" s="128">
        <v>2030.0</v>
      </c>
      <c r="G3526" s="128">
        <v>8.0</v>
      </c>
      <c r="H3526" s="128">
        <v>26.0</v>
      </c>
      <c r="I3526" s="128" t="s">
        <v>83</v>
      </c>
      <c r="J3526" s="99"/>
      <c r="K3526" s="99"/>
      <c r="L3526" s="141" t="str">
        <f>IF(J3526-K3526=0,,IFERROR(K3526-J3526-휴게시간-VLOOKUP(A3526,지정휴게시간,2,FALSE),K3526-J3526-휴게시간))</f>
        <v/>
      </c>
      <c r="M3526" s="142" t="str">
        <f>IFERROR(VLOOKUP(Text(A3526,"m월 d일"),양력휴일,2,FALSE),IFERROR(VLOOKUP(Text(B3526,"m월 d일"),음력휴일,2,FALSE),IFERROR(VLOOKUP(A3526,양력지정휴일,2,FALSE), IFERROR(VLOOKUP(B3526,음력지정휴일,2,FALSE), ""))))</f>
        <v/>
      </c>
      <c r="N3526" s="128"/>
      <c r="O3526" s="128" t="str">
        <f>IFERROR(VLOOKUP(N3526,연차지정일수,2,FALSE),"")</f>
        <v/>
      </c>
      <c r="P3526" s="143"/>
      <c r="Q3526" s="2"/>
    </row>
    <row r="3527">
      <c r="A3527" s="129">
        <v>47722.0</v>
      </c>
      <c r="B3527" s="129">
        <v>47693.0</v>
      </c>
      <c r="C3527" s="128">
        <v>2030.0</v>
      </c>
      <c r="D3527" s="128">
        <v>8.0</v>
      </c>
      <c r="E3527" s="128">
        <v>4.0</v>
      </c>
      <c r="F3527" s="128">
        <v>2030.0</v>
      </c>
      <c r="G3527" s="128">
        <v>8.0</v>
      </c>
      <c r="H3527" s="128">
        <v>27.0</v>
      </c>
      <c r="I3527" s="128" t="s">
        <v>160</v>
      </c>
      <c r="J3527" s="99"/>
      <c r="K3527" s="99"/>
      <c r="L3527" s="141" t="str">
        <f>IF(J3527-K3527=0,,IFERROR(K3527-J3527-휴게시간-VLOOKUP(A3527,지정휴게시간,2,FALSE),K3527-J3527-휴게시간))</f>
        <v/>
      </c>
      <c r="M3527" s="142" t="str">
        <f>IFERROR(VLOOKUP(Text(A3527,"m월 d일"),양력휴일,2,FALSE),IFERROR(VLOOKUP(Text(B3527,"m월 d일"),음력휴일,2,FALSE),IFERROR(VLOOKUP(A3527,양력지정휴일,2,FALSE), IFERROR(VLOOKUP(B3527,음력지정휴일,2,FALSE), ""))))</f>
        <v/>
      </c>
      <c r="N3527" s="128"/>
      <c r="O3527" s="128" t="str">
        <f>IFERROR(VLOOKUP(N3527,연차지정일수,2,FALSE),"")</f>
        <v/>
      </c>
      <c r="P3527" s="143"/>
      <c r="Q3527" s="2"/>
    </row>
    <row r="3528">
      <c r="A3528" s="129">
        <v>47723.0</v>
      </c>
      <c r="B3528" s="129">
        <v>47694.0</v>
      </c>
      <c r="C3528" s="128">
        <v>2030.0</v>
      </c>
      <c r="D3528" s="128">
        <v>8.0</v>
      </c>
      <c r="E3528" s="128">
        <v>4.0</v>
      </c>
      <c r="F3528" s="128">
        <v>2030.0</v>
      </c>
      <c r="G3528" s="128">
        <v>8.0</v>
      </c>
      <c r="H3528" s="128">
        <v>28.0</v>
      </c>
      <c r="I3528" s="128" t="s">
        <v>161</v>
      </c>
      <c r="J3528" s="99"/>
      <c r="K3528" s="99"/>
      <c r="L3528" s="141" t="str">
        <f>IF(J3528-K3528=0,,IFERROR(K3528-J3528-휴게시간-VLOOKUP(A3528,지정휴게시간,2,FALSE),K3528-J3528-휴게시간))</f>
        <v/>
      </c>
      <c r="M3528" s="142" t="str">
        <f>IFERROR(VLOOKUP(Text(A3528,"m월 d일"),양력휴일,2,FALSE),IFERROR(VLOOKUP(Text(B3528,"m월 d일"),음력휴일,2,FALSE),IFERROR(VLOOKUP(A3528,양력지정휴일,2,FALSE), IFERROR(VLOOKUP(B3528,음력지정휴일,2,FALSE), ""))))</f>
        <v/>
      </c>
      <c r="N3528" s="128"/>
      <c r="O3528" s="128" t="str">
        <f>IFERROR(VLOOKUP(N3528,연차지정일수,2,FALSE),"")</f>
        <v/>
      </c>
      <c r="P3528" s="143"/>
      <c r="Q3528" s="2"/>
    </row>
    <row r="3529">
      <c r="A3529" s="129">
        <v>47724.0</v>
      </c>
      <c r="B3529" s="129">
        <v>47696.0</v>
      </c>
      <c r="C3529" s="128">
        <v>2030.0</v>
      </c>
      <c r="D3529" s="128">
        <v>8.0</v>
      </c>
      <c r="E3529" s="128">
        <v>4.0</v>
      </c>
      <c r="F3529" s="128">
        <v>2030.0</v>
      </c>
      <c r="G3529" s="128">
        <v>8.0</v>
      </c>
      <c r="H3529" s="128">
        <v>29.0</v>
      </c>
      <c r="I3529" s="128" t="s">
        <v>162</v>
      </c>
      <c r="J3529" s="99"/>
      <c r="K3529" s="99"/>
      <c r="L3529" s="141" t="str">
        <f>IF(J3529-K3529=0,,IFERROR(K3529-J3529-휴게시간-VLOOKUP(A3529,지정휴게시간,2,FALSE),K3529-J3529-휴게시간))</f>
        <v/>
      </c>
      <c r="M3529" s="142" t="str">
        <f>IFERROR(VLOOKUP(Text(A3529,"m월 d일"),양력휴일,2,FALSE),IFERROR(VLOOKUP(Text(B3529,"m월 d일"),음력휴일,2,FALSE),IFERROR(VLOOKUP(A3529,양력지정휴일,2,FALSE), IFERROR(VLOOKUP(B3529,음력지정휴일,2,FALSE), ""))))</f>
        <v/>
      </c>
      <c r="N3529" s="128"/>
      <c r="O3529" s="128" t="str">
        <f>IFERROR(VLOOKUP(N3529,연차지정일수,2,FALSE),"")</f>
        <v/>
      </c>
      <c r="P3529" s="143"/>
      <c r="Q3529" s="2"/>
    </row>
    <row r="3530">
      <c r="A3530" s="129">
        <v>47725.0</v>
      </c>
      <c r="B3530" s="129">
        <v>47697.0</v>
      </c>
      <c r="C3530" s="128">
        <v>2030.0</v>
      </c>
      <c r="D3530" s="128">
        <v>8.0</v>
      </c>
      <c r="E3530" s="128">
        <v>4.0</v>
      </c>
      <c r="F3530" s="128">
        <v>2030.0</v>
      </c>
      <c r="G3530" s="128">
        <v>8.0</v>
      </c>
      <c r="H3530" s="128">
        <v>30.0</v>
      </c>
      <c r="I3530" s="128" t="s">
        <v>158</v>
      </c>
      <c r="J3530" s="99"/>
      <c r="K3530" s="99"/>
      <c r="L3530" s="141" t="str">
        <f>IF(J3530-K3530=0,,IFERROR(K3530-J3530-휴게시간-VLOOKUP(A3530,지정휴게시간,2,FALSE),K3530-J3530-휴게시간))</f>
        <v/>
      </c>
      <c r="M3530" s="142" t="str">
        <f>IFERROR(VLOOKUP(Text(A3530,"m월 d일"),양력휴일,2,FALSE),IFERROR(VLOOKUP(Text(B3530,"m월 d일"),음력휴일,2,FALSE),IFERROR(VLOOKUP(A3530,양력지정휴일,2,FALSE), IFERROR(VLOOKUP(B3530,음력지정휴일,2,FALSE), ""))))</f>
        <v/>
      </c>
      <c r="N3530" s="128"/>
      <c r="O3530" s="128" t="str">
        <f>IFERROR(VLOOKUP(N3530,연차지정일수,2,FALSE),"")</f>
        <v/>
      </c>
      <c r="P3530" s="143"/>
      <c r="Q3530" s="2"/>
    </row>
    <row r="3531">
      <c r="A3531" s="129">
        <v>47726.0</v>
      </c>
      <c r="B3531" s="129">
        <v>47698.0</v>
      </c>
      <c r="C3531" s="128">
        <v>2030.0</v>
      </c>
      <c r="D3531" s="128">
        <v>8.0</v>
      </c>
      <c r="E3531" s="128">
        <v>4.0</v>
      </c>
      <c r="F3531" s="128">
        <v>2030.0</v>
      </c>
      <c r="G3531" s="128">
        <v>8.0</v>
      </c>
      <c r="H3531" s="128">
        <v>31.0</v>
      </c>
      <c r="I3531" s="128" t="s">
        <v>159</v>
      </c>
      <c r="J3531" s="99"/>
      <c r="K3531" s="99"/>
      <c r="L3531" s="141" t="str">
        <f>IF(J3531-K3531=0,,IFERROR(K3531-J3531-휴게시간-VLOOKUP(A3531,지정휴게시간,2,FALSE),K3531-J3531-휴게시간))</f>
        <v/>
      </c>
      <c r="M3531" s="142" t="str">
        <f>IFERROR(VLOOKUP(Text(A3531,"m월 d일"),양력휴일,2,FALSE),IFERROR(VLOOKUP(Text(B3531,"m월 d일"),음력휴일,2,FALSE),IFERROR(VLOOKUP(A3531,양력지정휴일,2,FALSE), IFERROR(VLOOKUP(B3531,음력지정휴일,2,FALSE), ""))))</f>
        <v/>
      </c>
      <c r="N3531" s="128"/>
      <c r="O3531" s="128" t="str">
        <f>IFERROR(VLOOKUP(N3531,연차지정일수,2,FALSE),"")</f>
        <v/>
      </c>
      <c r="P3531" s="143"/>
      <c r="Q3531" s="2"/>
    </row>
    <row r="3532">
      <c r="A3532" s="129">
        <v>47727.0</v>
      </c>
      <c r="B3532" s="129">
        <v>47699.0</v>
      </c>
      <c r="C3532" s="128">
        <v>2030.0</v>
      </c>
      <c r="D3532" s="128">
        <v>8.0</v>
      </c>
      <c r="E3532" s="128">
        <v>4.0</v>
      </c>
      <c r="F3532" s="128">
        <v>2030.0</v>
      </c>
      <c r="G3532" s="128">
        <v>9.0</v>
      </c>
      <c r="H3532" s="128">
        <v>1.0</v>
      </c>
      <c r="I3532" s="128" t="s">
        <v>156</v>
      </c>
      <c r="J3532" s="99"/>
      <c r="K3532" s="99"/>
      <c r="L3532" s="141" t="str">
        <f>IF(J3532-K3532=0,,IFERROR(K3532-J3532-휴게시간-VLOOKUP(A3532,지정휴게시간,2,FALSE),K3532-J3532-휴게시간))</f>
        <v/>
      </c>
      <c r="M3532" s="142" t="str">
        <f>IFERROR(VLOOKUP(Text(A3532,"m월 d일"),양력휴일,2,FALSE),IFERROR(VLOOKUP(Text(B3532,"m월 d일"),음력휴일,2,FALSE),IFERROR(VLOOKUP(A3532,양력지정휴일,2,FALSE), IFERROR(VLOOKUP(B3532,음력지정휴일,2,FALSE), ""))))</f>
        <v/>
      </c>
      <c r="N3532" s="128"/>
      <c r="O3532" s="128" t="str">
        <f>IFERROR(VLOOKUP(N3532,연차지정일수,2,FALSE),"")</f>
        <v/>
      </c>
      <c r="P3532" s="143"/>
      <c r="Q3532" s="2"/>
    </row>
    <row r="3533">
      <c r="A3533" s="129">
        <v>47728.0</v>
      </c>
      <c r="B3533" s="129">
        <v>47700.0</v>
      </c>
      <c r="C3533" s="128">
        <v>2030.0</v>
      </c>
      <c r="D3533" s="128">
        <v>9.0</v>
      </c>
      <c r="E3533" s="128">
        <v>1.0</v>
      </c>
      <c r="F3533" s="128">
        <v>2030.0</v>
      </c>
      <c r="G3533" s="128">
        <v>9.0</v>
      </c>
      <c r="H3533" s="128">
        <v>2.0</v>
      </c>
      <c r="I3533" s="128" t="s">
        <v>83</v>
      </c>
      <c r="J3533" s="99"/>
      <c r="K3533" s="99"/>
      <c r="L3533" s="141" t="str">
        <f>IF(J3533-K3533=0,,IFERROR(K3533-J3533-휴게시간-VLOOKUP(A3533,지정휴게시간,2,FALSE),K3533-J3533-휴게시간))</f>
        <v/>
      </c>
      <c r="M3533" s="142" t="str">
        <f>IFERROR(VLOOKUP(Text(A3533,"m월 d일"),양력휴일,2,FALSE),IFERROR(VLOOKUP(Text(B3533,"m월 d일"),음력휴일,2,FALSE),IFERROR(VLOOKUP(A3533,양력지정휴일,2,FALSE), IFERROR(VLOOKUP(B3533,음력지정휴일,2,FALSE), ""))))</f>
        <v/>
      </c>
      <c r="N3533" s="128"/>
      <c r="O3533" s="128" t="str">
        <f>IFERROR(VLOOKUP(N3533,연차지정일수,2,FALSE),"")</f>
        <v/>
      </c>
      <c r="P3533" s="143"/>
      <c r="Q3533" s="2"/>
    </row>
    <row r="3534">
      <c r="A3534" s="129">
        <v>47729.0</v>
      </c>
      <c r="B3534" s="129">
        <v>47701.0</v>
      </c>
      <c r="C3534" s="128">
        <v>2030.0</v>
      </c>
      <c r="D3534" s="128">
        <v>9.0</v>
      </c>
      <c r="E3534" s="128">
        <v>1.0</v>
      </c>
      <c r="F3534" s="128">
        <v>2030.0</v>
      </c>
      <c r="G3534" s="128">
        <v>9.0</v>
      </c>
      <c r="H3534" s="128">
        <v>3.0</v>
      </c>
      <c r="I3534" s="128" t="s">
        <v>160</v>
      </c>
      <c r="J3534" s="99"/>
      <c r="K3534" s="99"/>
      <c r="L3534" s="141" t="str">
        <f>IF(J3534-K3534=0,,IFERROR(K3534-J3534-휴게시간-VLOOKUP(A3534,지정휴게시간,2,FALSE),K3534-J3534-휴게시간))</f>
        <v/>
      </c>
      <c r="M3534" s="142" t="str">
        <f>IFERROR(VLOOKUP(Text(A3534,"m월 d일"),양력휴일,2,FALSE),IFERROR(VLOOKUP(Text(B3534,"m월 d일"),음력휴일,2,FALSE),IFERROR(VLOOKUP(A3534,양력지정휴일,2,FALSE), IFERROR(VLOOKUP(B3534,음력지정휴일,2,FALSE), ""))))</f>
        <v/>
      </c>
      <c r="N3534" s="128"/>
      <c r="O3534" s="128" t="str">
        <f>IFERROR(VLOOKUP(N3534,연차지정일수,2,FALSE),"")</f>
        <v/>
      </c>
      <c r="P3534" s="143"/>
      <c r="Q3534" s="2"/>
    </row>
    <row r="3535">
      <c r="A3535" s="129">
        <v>47730.0</v>
      </c>
      <c r="B3535" s="129">
        <v>47702.0</v>
      </c>
      <c r="C3535" s="128">
        <v>2030.0</v>
      </c>
      <c r="D3535" s="128">
        <v>9.0</v>
      </c>
      <c r="E3535" s="128">
        <v>1.0</v>
      </c>
      <c r="F3535" s="128">
        <v>2030.0</v>
      </c>
      <c r="G3535" s="128">
        <v>9.0</v>
      </c>
      <c r="H3535" s="128">
        <v>4.0</v>
      </c>
      <c r="I3535" s="128" t="s">
        <v>161</v>
      </c>
      <c r="J3535" s="99"/>
      <c r="K3535" s="99"/>
      <c r="L3535" s="141" t="str">
        <f>IF(J3535-K3535=0,,IFERROR(K3535-J3535-휴게시간-VLOOKUP(A3535,지정휴게시간,2,FALSE),K3535-J3535-휴게시간))</f>
        <v/>
      </c>
      <c r="M3535" s="142" t="str">
        <f>IFERROR(VLOOKUP(Text(A3535,"m월 d일"),양력휴일,2,FALSE),IFERROR(VLOOKUP(Text(B3535,"m월 d일"),음력휴일,2,FALSE),IFERROR(VLOOKUP(A3535,양력지정휴일,2,FALSE), IFERROR(VLOOKUP(B3535,음력지정휴일,2,FALSE), ""))))</f>
        <v/>
      </c>
      <c r="N3535" s="128"/>
      <c r="O3535" s="128" t="str">
        <f>IFERROR(VLOOKUP(N3535,연차지정일수,2,FALSE),"")</f>
        <v/>
      </c>
      <c r="P3535" s="143"/>
      <c r="Q3535" s="2"/>
    </row>
    <row r="3536">
      <c r="A3536" s="129">
        <v>47731.0</v>
      </c>
      <c r="B3536" s="129">
        <v>47703.0</v>
      </c>
      <c r="C3536" s="128">
        <v>2030.0</v>
      </c>
      <c r="D3536" s="128">
        <v>9.0</v>
      </c>
      <c r="E3536" s="128">
        <v>1.0</v>
      </c>
      <c r="F3536" s="128">
        <v>2030.0</v>
      </c>
      <c r="G3536" s="128">
        <v>9.0</v>
      </c>
      <c r="H3536" s="128">
        <v>5.0</v>
      </c>
      <c r="I3536" s="128" t="s">
        <v>162</v>
      </c>
      <c r="J3536" s="99"/>
      <c r="K3536" s="99"/>
      <c r="L3536" s="141" t="str">
        <f>IF(J3536-K3536=0,,IFERROR(K3536-J3536-휴게시간-VLOOKUP(A3536,지정휴게시간,2,FALSE),K3536-J3536-휴게시간))</f>
        <v/>
      </c>
      <c r="M3536" s="142" t="str">
        <f>IFERROR(VLOOKUP(Text(A3536,"m월 d일"),양력휴일,2,FALSE),IFERROR(VLOOKUP(Text(B3536,"m월 d일"),음력휴일,2,FALSE),IFERROR(VLOOKUP(A3536,양력지정휴일,2,FALSE), IFERROR(VLOOKUP(B3536,음력지정휴일,2,FALSE), ""))))</f>
        <v/>
      </c>
      <c r="N3536" s="128"/>
      <c r="O3536" s="128" t="str">
        <f>IFERROR(VLOOKUP(N3536,연차지정일수,2,FALSE),"")</f>
        <v/>
      </c>
      <c r="P3536" s="143"/>
      <c r="Q3536" s="2"/>
    </row>
    <row r="3537">
      <c r="A3537" s="129">
        <v>47732.0</v>
      </c>
      <c r="B3537" s="129">
        <v>47704.0</v>
      </c>
      <c r="C3537" s="128">
        <v>2030.0</v>
      </c>
      <c r="D3537" s="128">
        <v>9.0</v>
      </c>
      <c r="E3537" s="128">
        <v>1.0</v>
      </c>
      <c r="F3537" s="128">
        <v>2030.0</v>
      </c>
      <c r="G3537" s="128">
        <v>9.0</v>
      </c>
      <c r="H3537" s="128">
        <v>6.0</v>
      </c>
      <c r="I3537" s="128" t="s">
        <v>158</v>
      </c>
      <c r="J3537" s="99"/>
      <c r="K3537" s="99"/>
      <c r="L3537" s="141" t="str">
        <f>IF(J3537-K3537=0,,IFERROR(K3537-J3537-휴게시간-VLOOKUP(A3537,지정휴게시간,2,FALSE),K3537-J3537-휴게시간))</f>
        <v/>
      </c>
      <c r="M3537" s="142" t="str">
        <f>IFERROR(VLOOKUP(Text(A3537,"m월 d일"),양력휴일,2,FALSE),IFERROR(VLOOKUP(Text(B3537,"m월 d일"),음력휴일,2,FALSE),IFERROR(VLOOKUP(A3537,양력지정휴일,2,FALSE), IFERROR(VLOOKUP(B3537,음력지정휴일,2,FALSE), ""))))</f>
        <v/>
      </c>
      <c r="N3537" s="128"/>
      <c r="O3537" s="128" t="str">
        <f>IFERROR(VLOOKUP(N3537,연차지정일수,2,FALSE),"")</f>
        <v/>
      </c>
      <c r="P3537" s="143"/>
      <c r="Q3537" s="2"/>
    </row>
    <row r="3538">
      <c r="A3538" s="129">
        <v>47733.0</v>
      </c>
      <c r="B3538" s="129">
        <v>47705.0</v>
      </c>
      <c r="C3538" s="128">
        <v>2030.0</v>
      </c>
      <c r="D3538" s="128">
        <v>9.0</v>
      </c>
      <c r="E3538" s="128">
        <v>1.0</v>
      </c>
      <c r="F3538" s="128">
        <v>2030.0</v>
      </c>
      <c r="G3538" s="128">
        <v>9.0</v>
      </c>
      <c r="H3538" s="128">
        <v>7.0</v>
      </c>
      <c r="I3538" s="128" t="s">
        <v>159</v>
      </c>
      <c r="J3538" s="99"/>
      <c r="K3538" s="99"/>
      <c r="L3538" s="141" t="str">
        <f>IF(J3538-K3538=0,,IFERROR(K3538-J3538-휴게시간-VLOOKUP(A3538,지정휴게시간,2,FALSE),K3538-J3538-휴게시간))</f>
        <v/>
      </c>
      <c r="M3538" s="142" t="str">
        <f>IFERROR(VLOOKUP(Text(A3538,"m월 d일"),양력휴일,2,FALSE),IFERROR(VLOOKUP(Text(B3538,"m월 d일"),음력휴일,2,FALSE),IFERROR(VLOOKUP(A3538,양력지정휴일,2,FALSE), IFERROR(VLOOKUP(B3538,음력지정휴일,2,FALSE), ""))))</f>
        <v/>
      </c>
      <c r="N3538" s="128"/>
      <c r="O3538" s="128" t="str">
        <f>IFERROR(VLOOKUP(N3538,연차지정일수,2,FALSE),"")</f>
        <v/>
      </c>
      <c r="P3538" s="143"/>
      <c r="Q3538" s="2"/>
    </row>
    <row r="3539">
      <c r="A3539" s="129">
        <v>47734.0</v>
      </c>
      <c r="B3539" s="129">
        <v>47706.0</v>
      </c>
      <c r="C3539" s="128">
        <v>2030.0</v>
      </c>
      <c r="D3539" s="128">
        <v>9.0</v>
      </c>
      <c r="E3539" s="128">
        <v>1.0</v>
      </c>
      <c r="F3539" s="128">
        <v>2030.0</v>
      </c>
      <c r="G3539" s="128">
        <v>9.0</v>
      </c>
      <c r="H3539" s="128">
        <v>8.0</v>
      </c>
      <c r="I3539" s="128" t="s">
        <v>156</v>
      </c>
      <c r="J3539" s="99"/>
      <c r="K3539" s="99"/>
      <c r="L3539" s="141" t="str">
        <f>IF(J3539-K3539=0,,IFERROR(K3539-J3539-휴게시간-VLOOKUP(A3539,지정휴게시간,2,FALSE),K3539-J3539-휴게시간))</f>
        <v/>
      </c>
      <c r="M3539" s="142" t="str">
        <f>IFERROR(VLOOKUP(Text(A3539,"m월 d일"),양력휴일,2,FALSE),IFERROR(VLOOKUP(Text(B3539,"m월 d일"),음력휴일,2,FALSE),IFERROR(VLOOKUP(A3539,양력지정휴일,2,FALSE), IFERROR(VLOOKUP(B3539,음력지정휴일,2,FALSE), ""))))</f>
        <v/>
      </c>
      <c r="N3539" s="128"/>
      <c r="O3539" s="128" t="str">
        <f>IFERROR(VLOOKUP(N3539,연차지정일수,2,FALSE),"")</f>
        <v/>
      </c>
      <c r="P3539" s="143"/>
      <c r="Q3539" s="2"/>
    </row>
    <row r="3540">
      <c r="A3540" s="129">
        <v>47735.0</v>
      </c>
      <c r="B3540" s="129">
        <v>47707.0</v>
      </c>
      <c r="C3540" s="128">
        <v>2030.0</v>
      </c>
      <c r="D3540" s="128">
        <v>9.0</v>
      </c>
      <c r="E3540" s="128">
        <v>2.0</v>
      </c>
      <c r="F3540" s="128">
        <v>2030.0</v>
      </c>
      <c r="G3540" s="128">
        <v>9.0</v>
      </c>
      <c r="H3540" s="128">
        <v>9.0</v>
      </c>
      <c r="I3540" s="128" t="s">
        <v>83</v>
      </c>
      <c r="J3540" s="99"/>
      <c r="K3540" s="99"/>
      <c r="L3540" s="141" t="str">
        <f>IF(J3540-K3540=0,,IFERROR(K3540-J3540-휴게시간-VLOOKUP(A3540,지정휴게시간,2,FALSE),K3540-J3540-휴게시간))</f>
        <v/>
      </c>
      <c r="M3540" s="142" t="str">
        <f>IFERROR(VLOOKUP(Text(A3540,"m월 d일"),양력휴일,2,FALSE),IFERROR(VLOOKUP(Text(B3540,"m월 d일"),음력휴일,2,FALSE),IFERROR(VLOOKUP(A3540,양력지정휴일,2,FALSE), IFERROR(VLOOKUP(B3540,음력지정휴일,2,FALSE), ""))))</f>
        <v/>
      </c>
      <c r="N3540" s="128"/>
      <c r="O3540" s="128" t="str">
        <f>IFERROR(VLOOKUP(N3540,연차지정일수,2,FALSE),"")</f>
        <v/>
      </c>
      <c r="P3540" s="143"/>
      <c r="Q3540" s="2"/>
    </row>
    <row r="3541">
      <c r="A3541" s="129">
        <v>47736.0</v>
      </c>
      <c r="B3541" s="129">
        <v>47708.0</v>
      </c>
      <c r="C3541" s="128">
        <v>2030.0</v>
      </c>
      <c r="D3541" s="128">
        <v>9.0</v>
      </c>
      <c r="E3541" s="128">
        <v>2.0</v>
      </c>
      <c r="F3541" s="128">
        <v>2030.0</v>
      </c>
      <c r="G3541" s="128">
        <v>9.0</v>
      </c>
      <c r="H3541" s="128">
        <v>10.0</v>
      </c>
      <c r="I3541" s="128" t="s">
        <v>160</v>
      </c>
      <c r="J3541" s="99"/>
      <c r="K3541" s="99"/>
      <c r="L3541" s="141" t="str">
        <f>IF(J3541-K3541=0,,IFERROR(K3541-J3541-휴게시간-VLOOKUP(A3541,지정휴게시간,2,FALSE),K3541-J3541-휴게시간))</f>
        <v/>
      </c>
      <c r="M3541" s="142" t="str">
        <f>IFERROR(VLOOKUP(Text(A3541,"m월 d일"),양력휴일,2,FALSE),IFERROR(VLOOKUP(Text(B3541,"m월 d일"),음력휴일,2,FALSE),IFERROR(VLOOKUP(A3541,양력지정휴일,2,FALSE), IFERROR(VLOOKUP(B3541,음력지정휴일,2,FALSE), ""))))</f>
        <v/>
      </c>
      <c r="N3541" s="128"/>
      <c r="O3541" s="128" t="str">
        <f>IFERROR(VLOOKUP(N3541,연차지정일수,2,FALSE),"")</f>
        <v/>
      </c>
      <c r="P3541" s="143"/>
      <c r="Q3541" s="2"/>
    </row>
    <row r="3542">
      <c r="A3542" s="129">
        <v>47737.0</v>
      </c>
      <c r="B3542" s="129">
        <v>47709.0</v>
      </c>
      <c r="C3542" s="128">
        <v>2030.0</v>
      </c>
      <c r="D3542" s="128">
        <v>9.0</v>
      </c>
      <c r="E3542" s="128">
        <v>2.0</v>
      </c>
      <c r="F3542" s="128">
        <v>2030.0</v>
      </c>
      <c r="G3542" s="128">
        <v>9.0</v>
      </c>
      <c r="H3542" s="128">
        <v>11.0</v>
      </c>
      <c r="I3542" s="128" t="s">
        <v>161</v>
      </c>
      <c r="J3542" s="99"/>
      <c r="K3542" s="99"/>
      <c r="L3542" s="141" t="str">
        <f>IF(J3542-K3542=0,,IFERROR(K3542-J3542-휴게시간-VLOOKUP(A3542,지정휴게시간,2,FALSE),K3542-J3542-휴게시간))</f>
        <v/>
      </c>
      <c r="M3542" s="142" t="str">
        <f>IFERROR(VLOOKUP(Text(A3542,"m월 d일"),양력휴일,2,FALSE),IFERROR(VLOOKUP(Text(B3542,"m월 d일"),음력휴일,2,FALSE),IFERROR(VLOOKUP(A3542,양력지정휴일,2,FALSE), IFERROR(VLOOKUP(B3542,음력지정휴일,2,FALSE), ""))))</f>
        <v>추석연휴</v>
      </c>
      <c r="N3542" s="128"/>
      <c r="O3542" s="128" t="str">
        <f>IFERROR(VLOOKUP(N3542,연차지정일수,2,FALSE),"")</f>
        <v/>
      </c>
      <c r="P3542" s="143"/>
      <c r="Q3542" s="2"/>
    </row>
    <row r="3543">
      <c r="A3543" s="129">
        <v>47738.0</v>
      </c>
      <c r="B3543" s="129">
        <v>47710.0</v>
      </c>
      <c r="C3543" s="128">
        <v>2030.0</v>
      </c>
      <c r="D3543" s="128">
        <v>9.0</v>
      </c>
      <c r="E3543" s="128">
        <v>2.0</v>
      </c>
      <c r="F3543" s="128">
        <v>2030.0</v>
      </c>
      <c r="G3543" s="128">
        <v>9.0</v>
      </c>
      <c r="H3543" s="128">
        <v>12.0</v>
      </c>
      <c r="I3543" s="128" t="s">
        <v>162</v>
      </c>
      <c r="J3543" s="99"/>
      <c r="K3543" s="99"/>
      <c r="L3543" s="141" t="str">
        <f>IF(J3543-K3543=0,,IFERROR(K3543-J3543-휴게시간-VLOOKUP(A3543,지정휴게시간,2,FALSE),K3543-J3543-휴게시간))</f>
        <v/>
      </c>
      <c r="M3543" s="142" t="str">
        <f>IFERROR(VLOOKUP(Text(A3543,"m월 d일"),양력휴일,2,FALSE),IFERROR(VLOOKUP(Text(B3543,"m월 d일"),음력휴일,2,FALSE),IFERROR(VLOOKUP(A3543,양력지정휴일,2,FALSE), IFERROR(VLOOKUP(B3543,음력지정휴일,2,FALSE), ""))))</f>
        <v>추석연휴</v>
      </c>
      <c r="N3543" s="128"/>
      <c r="O3543" s="128" t="str">
        <f>IFERROR(VLOOKUP(N3543,연차지정일수,2,FALSE),"")</f>
        <v/>
      </c>
      <c r="P3543" s="143"/>
      <c r="Q3543" s="2"/>
    </row>
    <row r="3544">
      <c r="A3544" s="129">
        <v>47739.0</v>
      </c>
      <c r="B3544" s="129">
        <v>47711.0</v>
      </c>
      <c r="C3544" s="128">
        <v>2030.0</v>
      </c>
      <c r="D3544" s="128">
        <v>9.0</v>
      </c>
      <c r="E3544" s="128">
        <v>2.0</v>
      </c>
      <c r="F3544" s="128">
        <v>2030.0</v>
      </c>
      <c r="G3544" s="128">
        <v>9.0</v>
      </c>
      <c r="H3544" s="128">
        <v>13.0</v>
      </c>
      <c r="I3544" s="128" t="s">
        <v>158</v>
      </c>
      <c r="J3544" s="99"/>
      <c r="K3544" s="99"/>
      <c r="L3544" s="141" t="str">
        <f>IF(J3544-K3544=0,,IFERROR(K3544-J3544-휴게시간-VLOOKUP(A3544,지정휴게시간,2,FALSE),K3544-J3544-휴게시간))</f>
        <v/>
      </c>
      <c r="M3544" s="142" t="str">
        <f>IFERROR(VLOOKUP(Text(A3544,"m월 d일"),양력휴일,2,FALSE),IFERROR(VLOOKUP(Text(B3544,"m월 d일"),음력휴일,2,FALSE),IFERROR(VLOOKUP(A3544,양력지정휴일,2,FALSE), IFERROR(VLOOKUP(B3544,음력지정휴일,2,FALSE), ""))))</f>
        <v>추석연휴</v>
      </c>
      <c r="N3544" s="128"/>
      <c r="O3544" s="128" t="str">
        <f>IFERROR(VLOOKUP(N3544,연차지정일수,2,FALSE),"")</f>
        <v/>
      </c>
      <c r="P3544" s="143"/>
      <c r="Q3544" s="2"/>
    </row>
    <row r="3545">
      <c r="A3545" s="129">
        <v>47740.0</v>
      </c>
      <c r="B3545" s="129">
        <v>47712.0</v>
      </c>
      <c r="C3545" s="128">
        <v>2030.0</v>
      </c>
      <c r="D3545" s="128">
        <v>9.0</v>
      </c>
      <c r="E3545" s="128">
        <v>2.0</v>
      </c>
      <c r="F3545" s="128">
        <v>2030.0</v>
      </c>
      <c r="G3545" s="128">
        <v>9.0</v>
      </c>
      <c r="H3545" s="128">
        <v>14.0</v>
      </c>
      <c r="I3545" s="128" t="s">
        <v>159</v>
      </c>
      <c r="J3545" s="99"/>
      <c r="K3545" s="99"/>
      <c r="L3545" s="141" t="str">
        <f>IF(J3545-K3545=0,,IFERROR(K3545-J3545-휴게시간-VLOOKUP(A3545,지정휴게시간,2,FALSE),K3545-J3545-휴게시간))</f>
        <v/>
      </c>
      <c r="M3545" s="142" t="str">
        <f>IFERROR(VLOOKUP(Text(A3545,"m월 d일"),양력휴일,2,FALSE),IFERROR(VLOOKUP(Text(B3545,"m월 d일"),음력휴일,2,FALSE),IFERROR(VLOOKUP(A3545,양력지정휴일,2,FALSE), IFERROR(VLOOKUP(B3545,음력지정휴일,2,FALSE), ""))))</f>
        <v/>
      </c>
      <c r="N3545" s="128"/>
      <c r="O3545" s="128" t="str">
        <f>IFERROR(VLOOKUP(N3545,연차지정일수,2,FALSE),"")</f>
        <v/>
      </c>
      <c r="P3545" s="143"/>
      <c r="Q3545" s="2"/>
    </row>
    <row r="3546">
      <c r="A3546" s="129">
        <v>47741.0</v>
      </c>
      <c r="B3546" s="129">
        <v>47713.0</v>
      </c>
      <c r="C3546" s="128">
        <v>2030.0</v>
      </c>
      <c r="D3546" s="128">
        <v>9.0</v>
      </c>
      <c r="E3546" s="128">
        <v>2.0</v>
      </c>
      <c r="F3546" s="128">
        <v>2030.0</v>
      </c>
      <c r="G3546" s="128">
        <v>9.0</v>
      </c>
      <c r="H3546" s="128">
        <v>15.0</v>
      </c>
      <c r="I3546" s="128" t="s">
        <v>156</v>
      </c>
      <c r="J3546" s="99"/>
      <c r="K3546" s="99"/>
      <c r="L3546" s="141" t="str">
        <f>IF(J3546-K3546=0,,IFERROR(K3546-J3546-휴게시간-VLOOKUP(A3546,지정휴게시간,2,FALSE),K3546-J3546-휴게시간))</f>
        <v/>
      </c>
      <c r="M3546" s="142" t="str">
        <f>IFERROR(VLOOKUP(Text(A3546,"m월 d일"),양력휴일,2,FALSE),IFERROR(VLOOKUP(Text(B3546,"m월 d일"),음력휴일,2,FALSE),IFERROR(VLOOKUP(A3546,양력지정휴일,2,FALSE), IFERROR(VLOOKUP(B3546,음력지정휴일,2,FALSE), ""))))</f>
        <v/>
      </c>
      <c r="N3546" s="128"/>
      <c r="O3546" s="128" t="str">
        <f>IFERROR(VLOOKUP(N3546,연차지정일수,2,FALSE),"")</f>
        <v/>
      </c>
      <c r="P3546" s="143"/>
      <c r="Q3546" s="2"/>
    </row>
    <row r="3547">
      <c r="A3547" s="129">
        <v>47742.0</v>
      </c>
      <c r="B3547" s="129">
        <v>47714.0</v>
      </c>
      <c r="C3547" s="128">
        <v>2030.0</v>
      </c>
      <c r="D3547" s="128">
        <v>9.0</v>
      </c>
      <c r="E3547" s="128">
        <v>3.0</v>
      </c>
      <c r="F3547" s="128">
        <v>2030.0</v>
      </c>
      <c r="G3547" s="128">
        <v>9.0</v>
      </c>
      <c r="H3547" s="128">
        <v>16.0</v>
      </c>
      <c r="I3547" s="128" t="s">
        <v>83</v>
      </c>
      <c r="J3547" s="99"/>
      <c r="K3547" s="99"/>
      <c r="L3547" s="141" t="str">
        <f>IF(J3547-K3547=0,,IFERROR(K3547-J3547-휴게시간-VLOOKUP(A3547,지정휴게시간,2,FALSE),K3547-J3547-휴게시간))</f>
        <v/>
      </c>
      <c r="M3547" s="142" t="str">
        <f>IFERROR(VLOOKUP(Text(A3547,"m월 d일"),양력휴일,2,FALSE),IFERROR(VLOOKUP(Text(B3547,"m월 d일"),음력휴일,2,FALSE),IFERROR(VLOOKUP(A3547,양력지정휴일,2,FALSE), IFERROR(VLOOKUP(B3547,음력지정휴일,2,FALSE), ""))))</f>
        <v/>
      </c>
      <c r="N3547" s="128"/>
      <c r="O3547" s="128" t="str">
        <f>IFERROR(VLOOKUP(N3547,연차지정일수,2,FALSE),"")</f>
        <v/>
      </c>
      <c r="P3547" s="143"/>
      <c r="Q3547" s="2"/>
    </row>
    <row r="3548">
      <c r="A3548" s="129">
        <v>47743.0</v>
      </c>
      <c r="B3548" s="129">
        <v>47715.0</v>
      </c>
      <c r="C3548" s="128">
        <v>2030.0</v>
      </c>
      <c r="D3548" s="128">
        <v>9.0</v>
      </c>
      <c r="E3548" s="128">
        <v>3.0</v>
      </c>
      <c r="F3548" s="128">
        <v>2030.0</v>
      </c>
      <c r="G3548" s="128">
        <v>9.0</v>
      </c>
      <c r="H3548" s="128">
        <v>17.0</v>
      </c>
      <c r="I3548" s="128" t="s">
        <v>160</v>
      </c>
      <c r="J3548" s="99"/>
      <c r="K3548" s="99"/>
      <c r="L3548" s="141" t="str">
        <f>IF(J3548-K3548=0,,IFERROR(K3548-J3548-휴게시간-VLOOKUP(A3548,지정휴게시간,2,FALSE),K3548-J3548-휴게시간))</f>
        <v/>
      </c>
      <c r="M3548" s="142" t="str">
        <f>IFERROR(VLOOKUP(Text(A3548,"m월 d일"),양력휴일,2,FALSE),IFERROR(VLOOKUP(Text(B3548,"m월 d일"),음력휴일,2,FALSE),IFERROR(VLOOKUP(A3548,양력지정휴일,2,FALSE), IFERROR(VLOOKUP(B3548,음력지정휴일,2,FALSE), ""))))</f>
        <v/>
      </c>
      <c r="N3548" s="128"/>
      <c r="O3548" s="128" t="str">
        <f>IFERROR(VLOOKUP(N3548,연차지정일수,2,FALSE),"")</f>
        <v/>
      </c>
      <c r="P3548" s="143"/>
      <c r="Q3548" s="2"/>
    </row>
    <row r="3549">
      <c r="A3549" s="129">
        <v>47744.0</v>
      </c>
      <c r="B3549" s="129">
        <v>47716.0</v>
      </c>
      <c r="C3549" s="128">
        <v>2030.0</v>
      </c>
      <c r="D3549" s="128">
        <v>9.0</v>
      </c>
      <c r="E3549" s="128">
        <v>3.0</v>
      </c>
      <c r="F3549" s="128">
        <v>2030.0</v>
      </c>
      <c r="G3549" s="128">
        <v>9.0</v>
      </c>
      <c r="H3549" s="128">
        <v>18.0</v>
      </c>
      <c r="I3549" s="128" t="s">
        <v>161</v>
      </c>
      <c r="J3549" s="99"/>
      <c r="K3549" s="99"/>
      <c r="L3549" s="141" t="str">
        <f>IF(J3549-K3549=0,,IFERROR(K3549-J3549-휴게시간-VLOOKUP(A3549,지정휴게시간,2,FALSE),K3549-J3549-휴게시간))</f>
        <v/>
      </c>
      <c r="M3549" s="142" t="str">
        <f>IFERROR(VLOOKUP(Text(A3549,"m월 d일"),양력휴일,2,FALSE),IFERROR(VLOOKUP(Text(B3549,"m월 d일"),음력휴일,2,FALSE),IFERROR(VLOOKUP(A3549,양력지정휴일,2,FALSE), IFERROR(VLOOKUP(B3549,음력지정휴일,2,FALSE), ""))))</f>
        <v/>
      </c>
      <c r="N3549" s="128"/>
      <c r="O3549" s="128" t="str">
        <f>IFERROR(VLOOKUP(N3549,연차지정일수,2,FALSE),"")</f>
        <v/>
      </c>
      <c r="P3549" s="143"/>
      <c r="Q3549" s="2"/>
    </row>
    <row r="3550">
      <c r="A3550" s="129">
        <v>47745.0</v>
      </c>
      <c r="B3550" s="129">
        <v>47717.0</v>
      </c>
      <c r="C3550" s="128">
        <v>2030.0</v>
      </c>
      <c r="D3550" s="128">
        <v>9.0</v>
      </c>
      <c r="E3550" s="128">
        <v>3.0</v>
      </c>
      <c r="F3550" s="128">
        <v>2030.0</v>
      </c>
      <c r="G3550" s="128">
        <v>9.0</v>
      </c>
      <c r="H3550" s="128">
        <v>19.0</v>
      </c>
      <c r="I3550" s="128" t="s">
        <v>162</v>
      </c>
      <c r="J3550" s="99"/>
      <c r="K3550" s="99"/>
      <c r="L3550" s="141" t="str">
        <f>IF(J3550-K3550=0,,IFERROR(K3550-J3550-휴게시간-VLOOKUP(A3550,지정휴게시간,2,FALSE),K3550-J3550-휴게시간))</f>
        <v/>
      </c>
      <c r="M3550" s="142" t="str">
        <f>IFERROR(VLOOKUP(Text(A3550,"m월 d일"),양력휴일,2,FALSE),IFERROR(VLOOKUP(Text(B3550,"m월 d일"),음력휴일,2,FALSE),IFERROR(VLOOKUP(A3550,양력지정휴일,2,FALSE), IFERROR(VLOOKUP(B3550,음력지정휴일,2,FALSE), ""))))</f>
        <v/>
      </c>
      <c r="N3550" s="128"/>
      <c r="O3550" s="128" t="str">
        <f>IFERROR(VLOOKUP(N3550,연차지정일수,2,FALSE),"")</f>
        <v/>
      </c>
      <c r="P3550" s="143"/>
      <c r="Q3550" s="2"/>
    </row>
    <row r="3551">
      <c r="A3551" s="129">
        <v>47746.0</v>
      </c>
      <c r="B3551" s="129">
        <v>47718.0</v>
      </c>
      <c r="C3551" s="128">
        <v>2030.0</v>
      </c>
      <c r="D3551" s="128">
        <v>9.0</v>
      </c>
      <c r="E3551" s="128">
        <v>3.0</v>
      </c>
      <c r="F3551" s="128">
        <v>2030.0</v>
      </c>
      <c r="G3551" s="128">
        <v>9.0</v>
      </c>
      <c r="H3551" s="128">
        <v>20.0</v>
      </c>
      <c r="I3551" s="128" t="s">
        <v>158</v>
      </c>
      <c r="J3551" s="99"/>
      <c r="K3551" s="99"/>
      <c r="L3551" s="141" t="str">
        <f>IF(J3551-K3551=0,,IFERROR(K3551-J3551-휴게시간-VLOOKUP(A3551,지정휴게시간,2,FALSE),K3551-J3551-휴게시간))</f>
        <v/>
      </c>
      <c r="M3551" s="142" t="str">
        <f>IFERROR(VLOOKUP(Text(A3551,"m월 d일"),양력휴일,2,FALSE),IFERROR(VLOOKUP(Text(B3551,"m월 d일"),음력휴일,2,FALSE),IFERROR(VLOOKUP(A3551,양력지정휴일,2,FALSE), IFERROR(VLOOKUP(B3551,음력지정휴일,2,FALSE), ""))))</f>
        <v/>
      </c>
      <c r="N3551" s="128"/>
      <c r="O3551" s="128" t="str">
        <f>IFERROR(VLOOKUP(N3551,연차지정일수,2,FALSE),"")</f>
        <v/>
      </c>
      <c r="P3551" s="143"/>
      <c r="Q3551" s="2"/>
    </row>
    <row r="3552">
      <c r="A3552" s="129">
        <v>47747.0</v>
      </c>
      <c r="B3552" s="129">
        <v>47719.0</v>
      </c>
      <c r="C3552" s="128">
        <v>2030.0</v>
      </c>
      <c r="D3552" s="128">
        <v>9.0</v>
      </c>
      <c r="E3552" s="128">
        <v>3.0</v>
      </c>
      <c r="F3552" s="128">
        <v>2030.0</v>
      </c>
      <c r="G3552" s="128">
        <v>9.0</v>
      </c>
      <c r="H3552" s="128">
        <v>21.0</v>
      </c>
      <c r="I3552" s="128" t="s">
        <v>159</v>
      </c>
      <c r="J3552" s="99"/>
      <c r="K3552" s="99"/>
      <c r="L3552" s="141" t="str">
        <f>IF(J3552-K3552=0,,IFERROR(K3552-J3552-휴게시간-VLOOKUP(A3552,지정휴게시간,2,FALSE),K3552-J3552-휴게시간))</f>
        <v/>
      </c>
      <c r="M3552" s="142" t="str">
        <f>IFERROR(VLOOKUP(Text(A3552,"m월 d일"),양력휴일,2,FALSE),IFERROR(VLOOKUP(Text(B3552,"m월 d일"),음력휴일,2,FALSE),IFERROR(VLOOKUP(A3552,양력지정휴일,2,FALSE), IFERROR(VLOOKUP(B3552,음력지정휴일,2,FALSE), ""))))</f>
        <v/>
      </c>
      <c r="N3552" s="128"/>
      <c r="O3552" s="128" t="str">
        <f>IFERROR(VLOOKUP(N3552,연차지정일수,2,FALSE),"")</f>
        <v/>
      </c>
      <c r="P3552" s="143"/>
      <c r="Q3552" s="2"/>
    </row>
    <row r="3553">
      <c r="A3553" s="129">
        <v>47748.0</v>
      </c>
      <c r="B3553" s="129">
        <v>47720.0</v>
      </c>
      <c r="C3553" s="128">
        <v>2030.0</v>
      </c>
      <c r="D3553" s="128">
        <v>9.0</v>
      </c>
      <c r="E3553" s="128">
        <v>3.0</v>
      </c>
      <c r="F3553" s="128">
        <v>2030.0</v>
      </c>
      <c r="G3553" s="128">
        <v>9.0</v>
      </c>
      <c r="H3553" s="128">
        <v>22.0</v>
      </c>
      <c r="I3553" s="128" t="s">
        <v>156</v>
      </c>
      <c r="J3553" s="99"/>
      <c r="K3553" s="99"/>
      <c r="L3553" s="141" t="str">
        <f>IF(J3553-K3553=0,,IFERROR(K3553-J3553-휴게시간-VLOOKUP(A3553,지정휴게시간,2,FALSE),K3553-J3553-휴게시간))</f>
        <v/>
      </c>
      <c r="M3553" s="142" t="str">
        <f>IFERROR(VLOOKUP(Text(A3553,"m월 d일"),양력휴일,2,FALSE),IFERROR(VLOOKUP(Text(B3553,"m월 d일"),음력휴일,2,FALSE),IFERROR(VLOOKUP(A3553,양력지정휴일,2,FALSE), IFERROR(VLOOKUP(B3553,음력지정휴일,2,FALSE), ""))))</f>
        <v/>
      </c>
      <c r="N3553" s="128"/>
      <c r="O3553" s="128" t="str">
        <f>IFERROR(VLOOKUP(N3553,연차지정일수,2,FALSE),"")</f>
        <v/>
      </c>
      <c r="P3553" s="143"/>
      <c r="Q3553" s="2"/>
    </row>
    <row r="3554">
      <c r="A3554" s="129">
        <v>47749.0</v>
      </c>
      <c r="B3554" s="129">
        <v>47721.0</v>
      </c>
      <c r="C3554" s="128">
        <v>2030.0</v>
      </c>
      <c r="D3554" s="128">
        <v>9.0</v>
      </c>
      <c r="E3554" s="128">
        <v>4.0</v>
      </c>
      <c r="F3554" s="128">
        <v>2030.0</v>
      </c>
      <c r="G3554" s="128">
        <v>9.0</v>
      </c>
      <c r="H3554" s="128">
        <v>23.0</v>
      </c>
      <c r="I3554" s="128" t="s">
        <v>83</v>
      </c>
      <c r="J3554" s="99"/>
      <c r="K3554" s="99"/>
      <c r="L3554" s="141" t="str">
        <f>IF(J3554-K3554=0,,IFERROR(K3554-J3554-휴게시간-VLOOKUP(A3554,지정휴게시간,2,FALSE),K3554-J3554-휴게시간))</f>
        <v/>
      </c>
      <c r="M3554" s="142" t="str">
        <f>IFERROR(VLOOKUP(Text(A3554,"m월 d일"),양력휴일,2,FALSE),IFERROR(VLOOKUP(Text(B3554,"m월 d일"),음력휴일,2,FALSE),IFERROR(VLOOKUP(A3554,양력지정휴일,2,FALSE), IFERROR(VLOOKUP(B3554,음력지정휴일,2,FALSE), ""))))</f>
        <v/>
      </c>
      <c r="N3554" s="128"/>
      <c r="O3554" s="128" t="str">
        <f>IFERROR(VLOOKUP(N3554,연차지정일수,2,FALSE),"")</f>
        <v/>
      </c>
      <c r="P3554" s="143"/>
      <c r="Q3554" s="2"/>
    </row>
    <row r="3555">
      <c r="A3555" s="129">
        <v>47750.0</v>
      </c>
      <c r="B3555" s="129">
        <v>47722.0</v>
      </c>
      <c r="C3555" s="128">
        <v>2030.0</v>
      </c>
      <c r="D3555" s="128">
        <v>9.0</v>
      </c>
      <c r="E3555" s="128">
        <v>4.0</v>
      </c>
      <c r="F3555" s="128">
        <v>2030.0</v>
      </c>
      <c r="G3555" s="128">
        <v>9.0</v>
      </c>
      <c r="H3555" s="128">
        <v>24.0</v>
      </c>
      <c r="I3555" s="128" t="s">
        <v>160</v>
      </c>
      <c r="J3555" s="99"/>
      <c r="K3555" s="99"/>
      <c r="L3555" s="141" t="str">
        <f>IF(J3555-K3555=0,,IFERROR(K3555-J3555-휴게시간-VLOOKUP(A3555,지정휴게시간,2,FALSE),K3555-J3555-휴게시간))</f>
        <v/>
      </c>
      <c r="M3555" s="142" t="str">
        <f>IFERROR(VLOOKUP(Text(A3555,"m월 d일"),양력휴일,2,FALSE),IFERROR(VLOOKUP(Text(B3555,"m월 d일"),음력휴일,2,FALSE),IFERROR(VLOOKUP(A3555,양력지정휴일,2,FALSE), IFERROR(VLOOKUP(B3555,음력지정휴일,2,FALSE), ""))))</f>
        <v/>
      </c>
      <c r="N3555" s="128"/>
      <c r="O3555" s="128" t="str">
        <f>IFERROR(VLOOKUP(N3555,연차지정일수,2,FALSE),"")</f>
        <v/>
      </c>
      <c r="P3555" s="143"/>
      <c r="Q3555" s="2"/>
    </row>
    <row r="3556">
      <c r="A3556" s="129">
        <v>47751.0</v>
      </c>
      <c r="B3556" s="129">
        <v>47723.0</v>
      </c>
      <c r="C3556" s="128">
        <v>2030.0</v>
      </c>
      <c r="D3556" s="128">
        <v>9.0</v>
      </c>
      <c r="E3556" s="128">
        <v>4.0</v>
      </c>
      <c r="F3556" s="128">
        <v>2030.0</v>
      </c>
      <c r="G3556" s="128">
        <v>9.0</v>
      </c>
      <c r="H3556" s="128">
        <v>25.0</v>
      </c>
      <c r="I3556" s="128" t="s">
        <v>161</v>
      </c>
      <c r="J3556" s="99"/>
      <c r="K3556" s="99"/>
      <c r="L3556" s="141" t="str">
        <f>IF(J3556-K3556=0,,IFERROR(K3556-J3556-휴게시간-VLOOKUP(A3556,지정휴게시간,2,FALSE),K3556-J3556-휴게시간))</f>
        <v/>
      </c>
      <c r="M3556" s="142" t="str">
        <f>IFERROR(VLOOKUP(Text(A3556,"m월 d일"),양력휴일,2,FALSE),IFERROR(VLOOKUP(Text(B3556,"m월 d일"),음력휴일,2,FALSE),IFERROR(VLOOKUP(A3556,양력지정휴일,2,FALSE), IFERROR(VLOOKUP(B3556,음력지정휴일,2,FALSE), ""))))</f>
        <v/>
      </c>
      <c r="N3556" s="128"/>
      <c r="O3556" s="128" t="str">
        <f>IFERROR(VLOOKUP(N3556,연차지정일수,2,FALSE),"")</f>
        <v/>
      </c>
      <c r="P3556" s="143"/>
      <c r="Q3556" s="2"/>
    </row>
    <row r="3557">
      <c r="A3557" s="129">
        <v>47752.0</v>
      </c>
      <c r="B3557" s="129">
        <v>47724.0</v>
      </c>
      <c r="C3557" s="128">
        <v>2030.0</v>
      </c>
      <c r="D3557" s="128">
        <v>9.0</v>
      </c>
      <c r="E3557" s="128">
        <v>4.0</v>
      </c>
      <c r="F3557" s="128">
        <v>2030.0</v>
      </c>
      <c r="G3557" s="128">
        <v>9.0</v>
      </c>
      <c r="H3557" s="128">
        <v>26.0</v>
      </c>
      <c r="I3557" s="128" t="s">
        <v>162</v>
      </c>
      <c r="J3557" s="99"/>
      <c r="K3557" s="99"/>
      <c r="L3557" s="141" t="str">
        <f>IF(J3557-K3557=0,,IFERROR(K3557-J3557-휴게시간-VLOOKUP(A3557,지정휴게시간,2,FALSE),K3557-J3557-휴게시간))</f>
        <v/>
      </c>
      <c r="M3557" s="142" t="str">
        <f>IFERROR(VLOOKUP(Text(A3557,"m월 d일"),양력휴일,2,FALSE),IFERROR(VLOOKUP(Text(B3557,"m월 d일"),음력휴일,2,FALSE),IFERROR(VLOOKUP(A3557,양력지정휴일,2,FALSE), IFERROR(VLOOKUP(B3557,음력지정휴일,2,FALSE), ""))))</f>
        <v/>
      </c>
      <c r="N3557" s="128"/>
      <c r="O3557" s="128" t="str">
        <f>IFERROR(VLOOKUP(N3557,연차지정일수,2,FALSE),"")</f>
        <v/>
      </c>
      <c r="P3557" s="143"/>
      <c r="Q3557" s="2"/>
    </row>
    <row r="3558">
      <c r="A3558" s="129">
        <v>47753.0</v>
      </c>
      <c r="B3558" s="129">
        <v>47727.0</v>
      </c>
      <c r="C3558" s="128">
        <v>2030.0</v>
      </c>
      <c r="D3558" s="128">
        <v>9.0</v>
      </c>
      <c r="E3558" s="128">
        <v>4.0</v>
      </c>
      <c r="F3558" s="128">
        <v>2030.0</v>
      </c>
      <c r="G3558" s="128">
        <v>9.0</v>
      </c>
      <c r="H3558" s="128">
        <v>27.0</v>
      </c>
      <c r="I3558" s="128" t="s">
        <v>158</v>
      </c>
      <c r="J3558" s="99"/>
      <c r="K3558" s="99"/>
      <c r="L3558" s="141" t="str">
        <f>IF(J3558-K3558=0,,IFERROR(K3558-J3558-휴게시간-VLOOKUP(A3558,지정휴게시간,2,FALSE),K3558-J3558-휴게시간))</f>
        <v/>
      </c>
      <c r="M3558" s="142" t="str">
        <f>IFERROR(VLOOKUP(Text(A3558,"m월 d일"),양력휴일,2,FALSE),IFERROR(VLOOKUP(Text(B3558,"m월 d일"),음력휴일,2,FALSE),IFERROR(VLOOKUP(A3558,양력지정휴일,2,FALSE), IFERROR(VLOOKUP(B3558,음력지정휴일,2,FALSE), ""))))</f>
        <v/>
      </c>
      <c r="N3558" s="128"/>
      <c r="O3558" s="128" t="str">
        <f>IFERROR(VLOOKUP(N3558,연차지정일수,2,FALSE),"")</f>
        <v/>
      </c>
      <c r="P3558" s="143"/>
      <c r="Q3558" s="2"/>
    </row>
    <row r="3559">
      <c r="A3559" s="129">
        <v>47754.0</v>
      </c>
      <c r="B3559" s="129">
        <v>47728.0</v>
      </c>
      <c r="C3559" s="128">
        <v>2030.0</v>
      </c>
      <c r="D3559" s="128">
        <v>9.0</v>
      </c>
      <c r="E3559" s="128">
        <v>4.0</v>
      </c>
      <c r="F3559" s="128">
        <v>2030.0</v>
      </c>
      <c r="G3559" s="128">
        <v>9.0</v>
      </c>
      <c r="H3559" s="128">
        <v>28.0</v>
      </c>
      <c r="I3559" s="128" t="s">
        <v>159</v>
      </c>
      <c r="J3559" s="99"/>
      <c r="K3559" s="99"/>
      <c r="L3559" s="141" t="str">
        <f>IF(J3559-K3559=0,,IFERROR(K3559-J3559-휴게시간-VLOOKUP(A3559,지정휴게시간,2,FALSE),K3559-J3559-휴게시간))</f>
        <v/>
      </c>
      <c r="M3559" s="142" t="str">
        <f>IFERROR(VLOOKUP(Text(A3559,"m월 d일"),양력휴일,2,FALSE),IFERROR(VLOOKUP(Text(B3559,"m월 d일"),음력휴일,2,FALSE),IFERROR(VLOOKUP(A3559,양력지정휴일,2,FALSE), IFERROR(VLOOKUP(B3559,음력지정휴일,2,FALSE), ""))))</f>
        <v/>
      </c>
      <c r="N3559" s="128"/>
      <c r="O3559" s="128" t="str">
        <f>IFERROR(VLOOKUP(N3559,연차지정일수,2,FALSE),"")</f>
        <v/>
      </c>
      <c r="P3559" s="143"/>
      <c r="Q3559" s="2"/>
    </row>
    <row r="3560">
      <c r="A3560" s="129">
        <v>47755.0</v>
      </c>
      <c r="B3560" s="129">
        <v>47729.0</v>
      </c>
      <c r="C3560" s="128">
        <v>2030.0</v>
      </c>
      <c r="D3560" s="128">
        <v>9.0</v>
      </c>
      <c r="E3560" s="128">
        <v>4.0</v>
      </c>
      <c r="F3560" s="128">
        <v>2030.0</v>
      </c>
      <c r="G3560" s="128">
        <v>9.0</v>
      </c>
      <c r="H3560" s="128">
        <v>29.0</v>
      </c>
      <c r="I3560" s="128" t="s">
        <v>156</v>
      </c>
      <c r="J3560" s="99"/>
      <c r="K3560" s="99"/>
      <c r="L3560" s="141" t="str">
        <f>IF(J3560-K3560=0,,IFERROR(K3560-J3560-휴게시간-VLOOKUP(A3560,지정휴게시간,2,FALSE),K3560-J3560-휴게시간))</f>
        <v/>
      </c>
      <c r="M3560" s="142" t="str">
        <f>IFERROR(VLOOKUP(Text(A3560,"m월 d일"),양력휴일,2,FALSE),IFERROR(VLOOKUP(Text(B3560,"m월 d일"),음력휴일,2,FALSE),IFERROR(VLOOKUP(A3560,양력지정휴일,2,FALSE), IFERROR(VLOOKUP(B3560,음력지정휴일,2,FALSE), ""))))</f>
        <v/>
      </c>
      <c r="N3560" s="128"/>
      <c r="O3560" s="128" t="str">
        <f>IFERROR(VLOOKUP(N3560,연차지정일수,2,FALSE),"")</f>
        <v/>
      </c>
      <c r="P3560" s="143"/>
      <c r="Q3560" s="2"/>
    </row>
    <row r="3561">
      <c r="A3561" s="129">
        <v>47756.0</v>
      </c>
      <c r="B3561" s="129">
        <v>47730.0</v>
      </c>
      <c r="C3561" s="128">
        <v>2030.0</v>
      </c>
      <c r="D3561" s="128">
        <v>9.0</v>
      </c>
      <c r="E3561" s="128">
        <v>5.0</v>
      </c>
      <c r="F3561" s="128">
        <v>2030.0</v>
      </c>
      <c r="G3561" s="128">
        <v>9.0</v>
      </c>
      <c r="H3561" s="128">
        <v>30.0</v>
      </c>
      <c r="I3561" s="128" t="s">
        <v>83</v>
      </c>
      <c r="J3561" s="99"/>
      <c r="K3561" s="99"/>
      <c r="L3561" s="141" t="str">
        <f>IF(J3561-K3561=0,,IFERROR(K3561-J3561-휴게시간-VLOOKUP(A3561,지정휴게시간,2,FALSE),K3561-J3561-휴게시간))</f>
        <v/>
      </c>
      <c r="M3561" s="142" t="str">
        <f>IFERROR(VLOOKUP(Text(A3561,"m월 d일"),양력휴일,2,FALSE),IFERROR(VLOOKUP(Text(B3561,"m월 d일"),음력휴일,2,FALSE),IFERROR(VLOOKUP(A3561,양력지정휴일,2,FALSE), IFERROR(VLOOKUP(B3561,음력지정휴일,2,FALSE), ""))))</f>
        <v/>
      </c>
      <c r="N3561" s="128"/>
      <c r="O3561" s="128" t="str">
        <f>IFERROR(VLOOKUP(N3561,연차지정일수,2,FALSE),"")</f>
        <v/>
      </c>
      <c r="P3561" s="143"/>
      <c r="Q3561" s="2"/>
    </row>
    <row r="3562">
      <c r="A3562" s="129">
        <v>47757.0</v>
      </c>
      <c r="B3562" s="129">
        <v>47731.0</v>
      </c>
      <c r="C3562" s="128">
        <v>2030.0</v>
      </c>
      <c r="D3562" s="128">
        <v>9.0</v>
      </c>
      <c r="E3562" s="128">
        <v>5.0</v>
      </c>
      <c r="F3562" s="128">
        <v>2030.0</v>
      </c>
      <c r="G3562" s="128">
        <v>10.0</v>
      </c>
      <c r="H3562" s="128">
        <v>1.0</v>
      </c>
      <c r="I3562" s="128" t="s">
        <v>160</v>
      </c>
      <c r="J3562" s="99"/>
      <c r="K3562" s="99"/>
      <c r="L3562" s="141" t="str">
        <f>IF(J3562-K3562=0,,IFERROR(K3562-J3562-휴게시간-VLOOKUP(A3562,지정휴게시간,2,FALSE),K3562-J3562-휴게시간))</f>
        <v/>
      </c>
      <c r="M3562" s="142" t="str">
        <f>IFERROR(VLOOKUP(Text(A3562,"m월 d일"),양력휴일,2,FALSE),IFERROR(VLOOKUP(Text(B3562,"m월 d일"),음력휴일,2,FALSE),IFERROR(VLOOKUP(A3562,양력지정휴일,2,FALSE), IFERROR(VLOOKUP(B3562,음력지정휴일,2,FALSE), ""))))</f>
        <v/>
      </c>
      <c r="N3562" s="128"/>
      <c r="O3562" s="128" t="str">
        <f>IFERROR(VLOOKUP(N3562,연차지정일수,2,FALSE),"")</f>
        <v/>
      </c>
      <c r="P3562" s="143"/>
      <c r="Q3562" s="2"/>
    </row>
    <row r="3563">
      <c r="A3563" s="129">
        <v>47758.0</v>
      </c>
      <c r="B3563" s="129">
        <v>47732.0</v>
      </c>
      <c r="C3563" s="128">
        <v>2030.0</v>
      </c>
      <c r="D3563" s="128">
        <v>9.0</v>
      </c>
      <c r="E3563" s="128">
        <v>5.0</v>
      </c>
      <c r="F3563" s="128">
        <v>2030.0</v>
      </c>
      <c r="G3563" s="128">
        <v>10.0</v>
      </c>
      <c r="H3563" s="128">
        <v>2.0</v>
      </c>
      <c r="I3563" s="128" t="s">
        <v>161</v>
      </c>
      <c r="J3563" s="99"/>
      <c r="K3563" s="99"/>
      <c r="L3563" s="141" t="str">
        <f>IF(J3563-K3563=0,,IFERROR(K3563-J3563-휴게시간-VLOOKUP(A3563,지정휴게시간,2,FALSE),K3563-J3563-휴게시간))</f>
        <v/>
      </c>
      <c r="M3563" s="142" t="str">
        <f>IFERROR(VLOOKUP(Text(A3563,"m월 d일"),양력휴일,2,FALSE),IFERROR(VLOOKUP(Text(B3563,"m월 d일"),음력휴일,2,FALSE),IFERROR(VLOOKUP(A3563,양력지정휴일,2,FALSE), IFERROR(VLOOKUP(B3563,음력지정휴일,2,FALSE), ""))))</f>
        <v/>
      </c>
      <c r="N3563" s="128"/>
      <c r="O3563" s="128" t="str">
        <f>IFERROR(VLOOKUP(N3563,연차지정일수,2,FALSE),"")</f>
        <v/>
      </c>
      <c r="P3563" s="143"/>
      <c r="Q3563" s="2"/>
    </row>
    <row r="3564">
      <c r="A3564" s="129">
        <v>47759.0</v>
      </c>
      <c r="B3564" s="129">
        <v>47733.0</v>
      </c>
      <c r="C3564" s="128">
        <v>2030.0</v>
      </c>
      <c r="D3564" s="128">
        <v>9.0</v>
      </c>
      <c r="E3564" s="128">
        <v>5.0</v>
      </c>
      <c r="F3564" s="128">
        <v>2030.0</v>
      </c>
      <c r="G3564" s="128">
        <v>10.0</v>
      </c>
      <c r="H3564" s="128">
        <v>3.0</v>
      </c>
      <c r="I3564" s="128" t="s">
        <v>162</v>
      </c>
      <c r="J3564" s="99"/>
      <c r="K3564" s="99"/>
      <c r="L3564" s="141" t="str">
        <f>IF(J3564-K3564=0,,IFERROR(K3564-J3564-휴게시간-VLOOKUP(A3564,지정휴게시간,2,FALSE),K3564-J3564-휴게시간))</f>
        <v/>
      </c>
      <c r="M3564" s="142" t="str">
        <f>IFERROR(VLOOKUP(Text(A3564,"m월 d일"),양력휴일,2,FALSE),IFERROR(VLOOKUP(Text(B3564,"m월 d일"),음력휴일,2,FALSE),IFERROR(VLOOKUP(A3564,양력지정휴일,2,FALSE), IFERROR(VLOOKUP(B3564,음력지정휴일,2,FALSE), ""))))</f>
        <v>개천절</v>
      </c>
      <c r="N3564" s="128"/>
      <c r="O3564" s="128" t="str">
        <f>IFERROR(VLOOKUP(N3564,연차지정일수,2,FALSE),"")</f>
        <v/>
      </c>
      <c r="P3564" s="143"/>
      <c r="Q3564" s="2"/>
    </row>
    <row r="3565">
      <c r="A3565" s="129">
        <v>47760.0</v>
      </c>
      <c r="B3565" s="129">
        <v>47734.0</v>
      </c>
      <c r="C3565" s="128">
        <v>2030.0</v>
      </c>
      <c r="D3565" s="128">
        <v>9.0</v>
      </c>
      <c r="E3565" s="128">
        <v>5.0</v>
      </c>
      <c r="F3565" s="128">
        <v>2030.0</v>
      </c>
      <c r="G3565" s="128">
        <v>10.0</v>
      </c>
      <c r="H3565" s="128">
        <v>4.0</v>
      </c>
      <c r="I3565" s="128" t="s">
        <v>158</v>
      </c>
      <c r="J3565" s="99"/>
      <c r="K3565" s="99"/>
      <c r="L3565" s="141" t="str">
        <f>IF(J3565-K3565=0,,IFERROR(K3565-J3565-휴게시간-VLOOKUP(A3565,지정휴게시간,2,FALSE),K3565-J3565-휴게시간))</f>
        <v/>
      </c>
      <c r="M3565" s="142" t="str">
        <f>IFERROR(VLOOKUP(Text(A3565,"m월 d일"),양력휴일,2,FALSE),IFERROR(VLOOKUP(Text(B3565,"m월 d일"),음력휴일,2,FALSE),IFERROR(VLOOKUP(A3565,양력지정휴일,2,FALSE), IFERROR(VLOOKUP(B3565,음력지정휴일,2,FALSE), ""))))</f>
        <v/>
      </c>
      <c r="N3565" s="128"/>
      <c r="O3565" s="128" t="str">
        <f>IFERROR(VLOOKUP(N3565,연차지정일수,2,FALSE),"")</f>
        <v/>
      </c>
      <c r="P3565" s="143"/>
      <c r="Q3565" s="2"/>
    </row>
    <row r="3566">
      <c r="A3566" s="129">
        <v>47761.0</v>
      </c>
      <c r="B3566" s="129">
        <v>47735.0</v>
      </c>
      <c r="C3566" s="128">
        <v>2030.0</v>
      </c>
      <c r="D3566" s="128">
        <v>9.0</v>
      </c>
      <c r="E3566" s="128">
        <v>5.0</v>
      </c>
      <c r="F3566" s="128">
        <v>2030.0</v>
      </c>
      <c r="G3566" s="128">
        <v>10.0</v>
      </c>
      <c r="H3566" s="128">
        <v>5.0</v>
      </c>
      <c r="I3566" s="128" t="s">
        <v>159</v>
      </c>
      <c r="J3566" s="99"/>
      <c r="K3566" s="99"/>
      <c r="L3566" s="141" t="str">
        <f>IF(J3566-K3566=0,,IFERROR(K3566-J3566-휴게시간-VLOOKUP(A3566,지정휴게시간,2,FALSE),K3566-J3566-휴게시간))</f>
        <v/>
      </c>
      <c r="M3566" s="142" t="str">
        <f>IFERROR(VLOOKUP(Text(A3566,"m월 d일"),양력휴일,2,FALSE),IFERROR(VLOOKUP(Text(B3566,"m월 d일"),음력휴일,2,FALSE),IFERROR(VLOOKUP(A3566,양력지정휴일,2,FALSE), IFERROR(VLOOKUP(B3566,음력지정휴일,2,FALSE), ""))))</f>
        <v/>
      </c>
      <c r="N3566" s="128"/>
      <c r="O3566" s="128" t="str">
        <f>IFERROR(VLOOKUP(N3566,연차지정일수,2,FALSE),"")</f>
        <v/>
      </c>
      <c r="P3566" s="143"/>
      <c r="Q3566" s="2"/>
    </row>
    <row r="3567">
      <c r="A3567" s="129">
        <v>47762.0</v>
      </c>
      <c r="B3567" s="129">
        <v>47736.0</v>
      </c>
      <c r="C3567" s="128">
        <v>2030.0</v>
      </c>
      <c r="D3567" s="128">
        <v>9.0</v>
      </c>
      <c r="E3567" s="128">
        <v>5.0</v>
      </c>
      <c r="F3567" s="128">
        <v>2030.0</v>
      </c>
      <c r="G3567" s="128">
        <v>10.0</v>
      </c>
      <c r="H3567" s="128">
        <v>6.0</v>
      </c>
      <c r="I3567" s="128" t="s">
        <v>156</v>
      </c>
      <c r="J3567" s="99"/>
      <c r="K3567" s="99"/>
      <c r="L3567" s="141" t="str">
        <f>IF(J3567-K3567=0,,IFERROR(K3567-J3567-휴게시간-VLOOKUP(A3567,지정휴게시간,2,FALSE),K3567-J3567-휴게시간))</f>
        <v/>
      </c>
      <c r="M3567" s="142" t="str">
        <f>IFERROR(VLOOKUP(Text(A3567,"m월 d일"),양력휴일,2,FALSE),IFERROR(VLOOKUP(Text(B3567,"m월 d일"),음력휴일,2,FALSE),IFERROR(VLOOKUP(A3567,양력지정휴일,2,FALSE), IFERROR(VLOOKUP(B3567,음력지정휴일,2,FALSE), ""))))</f>
        <v/>
      </c>
      <c r="N3567" s="128"/>
      <c r="O3567" s="128" t="str">
        <f>IFERROR(VLOOKUP(N3567,연차지정일수,2,FALSE),"")</f>
        <v/>
      </c>
      <c r="P3567" s="143"/>
      <c r="Q3567" s="2"/>
    </row>
    <row r="3568">
      <c r="A3568" s="129">
        <v>47763.0</v>
      </c>
      <c r="B3568" s="129">
        <v>47737.0</v>
      </c>
      <c r="C3568" s="128">
        <v>2030.0</v>
      </c>
      <c r="D3568" s="128">
        <v>10.0</v>
      </c>
      <c r="E3568" s="128">
        <v>1.0</v>
      </c>
      <c r="F3568" s="128">
        <v>2030.0</v>
      </c>
      <c r="G3568" s="128">
        <v>10.0</v>
      </c>
      <c r="H3568" s="128">
        <v>7.0</v>
      </c>
      <c r="I3568" s="128" t="s">
        <v>83</v>
      </c>
      <c r="J3568" s="99"/>
      <c r="K3568" s="99"/>
      <c r="L3568" s="141" t="str">
        <f>IF(J3568-K3568=0,,IFERROR(K3568-J3568-휴게시간-VLOOKUP(A3568,지정휴게시간,2,FALSE),K3568-J3568-휴게시간))</f>
        <v/>
      </c>
      <c r="M3568" s="142" t="str">
        <f>IFERROR(VLOOKUP(Text(A3568,"m월 d일"),양력휴일,2,FALSE),IFERROR(VLOOKUP(Text(B3568,"m월 d일"),음력휴일,2,FALSE),IFERROR(VLOOKUP(A3568,양력지정휴일,2,FALSE), IFERROR(VLOOKUP(B3568,음력지정휴일,2,FALSE), ""))))</f>
        <v/>
      </c>
      <c r="N3568" s="128"/>
      <c r="O3568" s="128" t="str">
        <f>IFERROR(VLOOKUP(N3568,연차지정일수,2,FALSE),"")</f>
        <v/>
      </c>
      <c r="P3568" s="143"/>
      <c r="Q3568" s="2"/>
    </row>
    <row r="3569">
      <c r="A3569" s="129">
        <v>47764.0</v>
      </c>
      <c r="B3569" s="129">
        <v>47738.0</v>
      </c>
      <c r="C3569" s="128">
        <v>2030.0</v>
      </c>
      <c r="D3569" s="128">
        <v>10.0</v>
      </c>
      <c r="E3569" s="128">
        <v>1.0</v>
      </c>
      <c r="F3569" s="128">
        <v>2030.0</v>
      </c>
      <c r="G3569" s="128">
        <v>10.0</v>
      </c>
      <c r="H3569" s="128">
        <v>8.0</v>
      </c>
      <c r="I3569" s="128" t="s">
        <v>160</v>
      </c>
      <c r="J3569" s="99"/>
      <c r="K3569" s="99"/>
      <c r="L3569" s="141" t="str">
        <f>IF(J3569-K3569=0,,IFERROR(K3569-J3569-휴게시간-VLOOKUP(A3569,지정휴게시간,2,FALSE),K3569-J3569-휴게시간))</f>
        <v/>
      </c>
      <c r="M3569" s="142" t="str">
        <f>IFERROR(VLOOKUP(Text(A3569,"m월 d일"),양력휴일,2,FALSE),IFERROR(VLOOKUP(Text(B3569,"m월 d일"),음력휴일,2,FALSE),IFERROR(VLOOKUP(A3569,양력지정휴일,2,FALSE), IFERROR(VLOOKUP(B3569,음력지정휴일,2,FALSE), ""))))</f>
        <v/>
      </c>
      <c r="N3569" s="128"/>
      <c r="O3569" s="128" t="str">
        <f>IFERROR(VLOOKUP(N3569,연차지정일수,2,FALSE),"")</f>
        <v/>
      </c>
      <c r="P3569" s="143"/>
      <c r="Q3569" s="2"/>
    </row>
    <row r="3570">
      <c r="A3570" s="129">
        <v>47765.0</v>
      </c>
      <c r="B3570" s="129">
        <v>47739.0</v>
      </c>
      <c r="C3570" s="128">
        <v>2030.0</v>
      </c>
      <c r="D3570" s="128">
        <v>10.0</v>
      </c>
      <c r="E3570" s="128">
        <v>1.0</v>
      </c>
      <c r="F3570" s="128">
        <v>2030.0</v>
      </c>
      <c r="G3570" s="128">
        <v>10.0</v>
      </c>
      <c r="H3570" s="128">
        <v>9.0</v>
      </c>
      <c r="I3570" s="128" t="s">
        <v>161</v>
      </c>
      <c r="J3570" s="99"/>
      <c r="K3570" s="99"/>
      <c r="L3570" s="141" t="str">
        <f>IF(J3570-K3570=0,,IFERROR(K3570-J3570-휴게시간-VLOOKUP(A3570,지정휴게시간,2,FALSE),K3570-J3570-휴게시간))</f>
        <v/>
      </c>
      <c r="M3570" s="142" t="str">
        <f>IFERROR(VLOOKUP(Text(A3570,"m월 d일"),양력휴일,2,FALSE),IFERROR(VLOOKUP(Text(B3570,"m월 d일"),음력휴일,2,FALSE),IFERROR(VLOOKUP(A3570,양력지정휴일,2,FALSE), IFERROR(VLOOKUP(B3570,음력지정휴일,2,FALSE), ""))))</f>
        <v>한글날</v>
      </c>
      <c r="N3570" s="128"/>
      <c r="O3570" s="128" t="str">
        <f>IFERROR(VLOOKUP(N3570,연차지정일수,2,FALSE),"")</f>
        <v/>
      </c>
      <c r="P3570" s="143"/>
      <c r="Q3570" s="2"/>
    </row>
    <row r="3571">
      <c r="A3571" s="129">
        <v>47766.0</v>
      </c>
      <c r="B3571" s="129">
        <v>47740.0</v>
      </c>
      <c r="C3571" s="128">
        <v>2030.0</v>
      </c>
      <c r="D3571" s="128">
        <v>10.0</v>
      </c>
      <c r="E3571" s="128">
        <v>1.0</v>
      </c>
      <c r="F3571" s="128">
        <v>2030.0</v>
      </c>
      <c r="G3571" s="128">
        <v>10.0</v>
      </c>
      <c r="H3571" s="128">
        <v>10.0</v>
      </c>
      <c r="I3571" s="128" t="s">
        <v>162</v>
      </c>
      <c r="J3571" s="99"/>
      <c r="K3571" s="99"/>
      <c r="L3571" s="141" t="str">
        <f>IF(J3571-K3571=0,,IFERROR(K3571-J3571-휴게시간-VLOOKUP(A3571,지정휴게시간,2,FALSE),K3571-J3571-휴게시간))</f>
        <v/>
      </c>
      <c r="M3571" s="142" t="str">
        <f>IFERROR(VLOOKUP(Text(A3571,"m월 d일"),양력휴일,2,FALSE),IFERROR(VLOOKUP(Text(B3571,"m월 d일"),음력휴일,2,FALSE),IFERROR(VLOOKUP(A3571,양력지정휴일,2,FALSE), IFERROR(VLOOKUP(B3571,음력지정휴일,2,FALSE), ""))))</f>
        <v/>
      </c>
      <c r="N3571" s="128"/>
      <c r="O3571" s="128" t="str">
        <f>IFERROR(VLOOKUP(N3571,연차지정일수,2,FALSE),"")</f>
        <v/>
      </c>
      <c r="P3571" s="143"/>
      <c r="Q3571" s="2"/>
    </row>
    <row r="3572">
      <c r="A3572" s="129">
        <v>47767.0</v>
      </c>
      <c r="B3572" s="129">
        <v>47741.0</v>
      </c>
      <c r="C3572" s="128">
        <v>2030.0</v>
      </c>
      <c r="D3572" s="128">
        <v>10.0</v>
      </c>
      <c r="E3572" s="128">
        <v>1.0</v>
      </c>
      <c r="F3572" s="128">
        <v>2030.0</v>
      </c>
      <c r="G3572" s="128">
        <v>10.0</v>
      </c>
      <c r="H3572" s="128">
        <v>11.0</v>
      </c>
      <c r="I3572" s="128" t="s">
        <v>158</v>
      </c>
      <c r="J3572" s="99"/>
      <c r="K3572" s="99"/>
      <c r="L3572" s="141" t="str">
        <f>IF(J3572-K3572=0,,IFERROR(K3572-J3572-휴게시간-VLOOKUP(A3572,지정휴게시간,2,FALSE),K3572-J3572-휴게시간))</f>
        <v/>
      </c>
      <c r="M3572" s="142" t="str">
        <f>IFERROR(VLOOKUP(Text(A3572,"m월 d일"),양력휴일,2,FALSE),IFERROR(VLOOKUP(Text(B3572,"m월 d일"),음력휴일,2,FALSE),IFERROR(VLOOKUP(A3572,양력지정휴일,2,FALSE), IFERROR(VLOOKUP(B3572,음력지정휴일,2,FALSE), ""))))</f>
        <v/>
      </c>
      <c r="N3572" s="128"/>
      <c r="O3572" s="128" t="str">
        <f>IFERROR(VLOOKUP(N3572,연차지정일수,2,FALSE),"")</f>
        <v/>
      </c>
      <c r="P3572" s="143"/>
      <c r="Q3572" s="2"/>
    </row>
    <row r="3573">
      <c r="A3573" s="129">
        <v>47768.0</v>
      </c>
      <c r="B3573" s="129">
        <v>47742.0</v>
      </c>
      <c r="C3573" s="128">
        <v>2030.0</v>
      </c>
      <c r="D3573" s="128">
        <v>10.0</v>
      </c>
      <c r="E3573" s="128">
        <v>1.0</v>
      </c>
      <c r="F3573" s="128">
        <v>2030.0</v>
      </c>
      <c r="G3573" s="128">
        <v>10.0</v>
      </c>
      <c r="H3573" s="128">
        <v>12.0</v>
      </c>
      <c r="I3573" s="128" t="s">
        <v>159</v>
      </c>
      <c r="J3573" s="99"/>
      <c r="K3573" s="99"/>
      <c r="L3573" s="141" t="str">
        <f>IF(J3573-K3573=0,,IFERROR(K3573-J3573-휴게시간-VLOOKUP(A3573,지정휴게시간,2,FALSE),K3573-J3573-휴게시간))</f>
        <v/>
      </c>
      <c r="M3573" s="142" t="str">
        <f>IFERROR(VLOOKUP(Text(A3573,"m월 d일"),양력휴일,2,FALSE),IFERROR(VLOOKUP(Text(B3573,"m월 d일"),음력휴일,2,FALSE),IFERROR(VLOOKUP(A3573,양력지정휴일,2,FALSE), IFERROR(VLOOKUP(B3573,음력지정휴일,2,FALSE), ""))))</f>
        <v/>
      </c>
      <c r="N3573" s="128"/>
      <c r="O3573" s="128" t="str">
        <f>IFERROR(VLOOKUP(N3573,연차지정일수,2,FALSE),"")</f>
        <v/>
      </c>
      <c r="P3573" s="143"/>
      <c r="Q3573" s="2"/>
    </row>
    <row r="3574">
      <c r="A3574" s="129">
        <v>47769.0</v>
      </c>
      <c r="B3574" s="129">
        <v>47743.0</v>
      </c>
      <c r="C3574" s="128">
        <v>2030.0</v>
      </c>
      <c r="D3574" s="128">
        <v>10.0</v>
      </c>
      <c r="E3574" s="128">
        <v>1.0</v>
      </c>
      <c r="F3574" s="128">
        <v>2030.0</v>
      </c>
      <c r="G3574" s="128">
        <v>10.0</v>
      </c>
      <c r="H3574" s="128">
        <v>13.0</v>
      </c>
      <c r="I3574" s="128" t="s">
        <v>156</v>
      </c>
      <c r="J3574" s="99"/>
      <c r="K3574" s="99"/>
      <c r="L3574" s="141" t="str">
        <f>IF(J3574-K3574=0,,IFERROR(K3574-J3574-휴게시간-VLOOKUP(A3574,지정휴게시간,2,FALSE),K3574-J3574-휴게시간))</f>
        <v/>
      </c>
      <c r="M3574" s="142" t="str">
        <f>IFERROR(VLOOKUP(Text(A3574,"m월 d일"),양력휴일,2,FALSE),IFERROR(VLOOKUP(Text(B3574,"m월 d일"),음력휴일,2,FALSE),IFERROR(VLOOKUP(A3574,양력지정휴일,2,FALSE), IFERROR(VLOOKUP(B3574,음력지정휴일,2,FALSE), ""))))</f>
        <v/>
      </c>
      <c r="N3574" s="128"/>
      <c r="O3574" s="128" t="str">
        <f>IFERROR(VLOOKUP(N3574,연차지정일수,2,FALSE),"")</f>
        <v/>
      </c>
      <c r="P3574" s="143"/>
      <c r="Q3574" s="2"/>
    </row>
    <row r="3575">
      <c r="A3575" s="129">
        <v>47770.0</v>
      </c>
      <c r="B3575" s="129">
        <v>47744.0</v>
      </c>
      <c r="C3575" s="128">
        <v>2030.0</v>
      </c>
      <c r="D3575" s="128">
        <v>10.0</v>
      </c>
      <c r="E3575" s="128">
        <v>2.0</v>
      </c>
      <c r="F3575" s="128">
        <v>2030.0</v>
      </c>
      <c r="G3575" s="128">
        <v>10.0</v>
      </c>
      <c r="H3575" s="128">
        <v>14.0</v>
      </c>
      <c r="I3575" s="128" t="s">
        <v>83</v>
      </c>
      <c r="J3575" s="99"/>
      <c r="K3575" s="99"/>
      <c r="L3575" s="141" t="str">
        <f>IF(J3575-K3575=0,,IFERROR(K3575-J3575-휴게시간-VLOOKUP(A3575,지정휴게시간,2,FALSE),K3575-J3575-휴게시간))</f>
        <v/>
      </c>
      <c r="M3575" s="142" t="str">
        <f>IFERROR(VLOOKUP(Text(A3575,"m월 d일"),양력휴일,2,FALSE),IFERROR(VLOOKUP(Text(B3575,"m월 d일"),음력휴일,2,FALSE),IFERROR(VLOOKUP(A3575,양력지정휴일,2,FALSE), IFERROR(VLOOKUP(B3575,음력지정휴일,2,FALSE), ""))))</f>
        <v/>
      </c>
      <c r="N3575" s="128"/>
      <c r="O3575" s="128" t="str">
        <f>IFERROR(VLOOKUP(N3575,연차지정일수,2,FALSE),"")</f>
        <v/>
      </c>
      <c r="P3575" s="143"/>
      <c r="Q3575" s="2"/>
    </row>
    <row r="3576">
      <c r="A3576" s="129">
        <v>47771.0</v>
      </c>
      <c r="B3576" s="129">
        <v>47745.0</v>
      </c>
      <c r="C3576" s="128">
        <v>2030.0</v>
      </c>
      <c r="D3576" s="128">
        <v>10.0</v>
      </c>
      <c r="E3576" s="128">
        <v>2.0</v>
      </c>
      <c r="F3576" s="128">
        <v>2030.0</v>
      </c>
      <c r="G3576" s="128">
        <v>10.0</v>
      </c>
      <c r="H3576" s="128">
        <v>15.0</v>
      </c>
      <c r="I3576" s="128" t="s">
        <v>160</v>
      </c>
      <c r="J3576" s="99"/>
      <c r="K3576" s="99"/>
      <c r="L3576" s="141" t="str">
        <f>IF(J3576-K3576=0,,IFERROR(K3576-J3576-휴게시간-VLOOKUP(A3576,지정휴게시간,2,FALSE),K3576-J3576-휴게시간))</f>
        <v/>
      </c>
      <c r="M3576" s="142" t="str">
        <f>IFERROR(VLOOKUP(Text(A3576,"m월 d일"),양력휴일,2,FALSE),IFERROR(VLOOKUP(Text(B3576,"m월 d일"),음력휴일,2,FALSE),IFERROR(VLOOKUP(A3576,양력지정휴일,2,FALSE), IFERROR(VLOOKUP(B3576,음력지정휴일,2,FALSE), ""))))</f>
        <v/>
      </c>
      <c r="N3576" s="128"/>
      <c r="O3576" s="128" t="str">
        <f>IFERROR(VLOOKUP(N3576,연차지정일수,2,FALSE),"")</f>
        <v/>
      </c>
      <c r="P3576" s="143"/>
      <c r="Q3576" s="2"/>
    </row>
    <row r="3577">
      <c r="A3577" s="129">
        <v>47772.0</v>
      </c>
      <c r="B3577" s="129">
        <v>47746.0</v>
      </c>
      <c r="C3577" s="128">
        <v>2030.0</v>
      </c>
      <c r="D3577" s="128">
        <v>10.0</v>
      </c>
      <c r="E3577" s="128">
        <v>2.0</v>
      </c>
      <c r="F3577" s="128">
        <v>2030.0</v>
      </c>
      <c r="G3577" s="128">
        <v>10.0</v>
      </c>
      <c r="H3577" s="128">
        <v>16.0</v>
      </c>
      <c r="I3577" s="128" t="s">
        <v>161</v>
      </c>
      <c r="J3577" s="99"/>
      <c r="K3577" s="99"/>
      <c r="L3577" s="141" t="str">
        <f>IF(J3577-K3577=0,,IFERROR(K3577-J3577-휴게시간-VLOOKUP(A3577,지정휴게시간,2,FALSE),K3577-J3577-휴게시간))</f>
        <v/>
      </c>
      <c r="M3577" s="142" t="str">
        <f>IFERROR(VLOOKUP(Text(A3577,"m월 d일"),양력휴일,2,FALSE),IFERROR(VLOOKUP(Text(B3577,"m월 d일"),음력휴일,2,FALSE),IFERROR(VLOOKUP(A3577,양력지정휴일,2,FALSE), IFERROR(VLOOKUP(B3577,음력지정휴일,2,FALSE), ""))))</f>
        <v/>
      </c>
      <c r="N3577" s="128"/>
      <c r="O3577" s="128" t="str">
        <f>IFERROR(VLOOKUP(N3577,연차지정일수,2,FALSE),"")</f>
        <v/>
      </c>
      <c r="P3577" s="143"/>
      <c r="Q3577" s="2"/>
    </row>
    <row r="3578">
      <c r="A3578" s="129">
        <v>47773.0</v>
      </c>
      <c r="B3578" s="129">
        <v>47747.0</v>
      </c>
      <c r="C3578" s="128">
        <v>2030.0</v>
      </c>
      <c r="D3578" s="128">
        <v>10.0</v>
      </c>
      <c r="E3578" s="128">
        <v>2.0</v>
      </c>
      <c r="F3578" s="128">
        <v>2030.0</v>
      </c>
      <c r="G3578" s="128">
        <v>10.0</v>
      </c>
      <c r="H3578" s="128">
        <v>17.0</v>
      </c>
      <c r="I3578" s="128" t="s">
        <v>162</v>
      </c>
      <c r="J3578" s="99"/>
      <c r="K3578" s="99"/>
      <c r="L3578" s="141" t="str">
        <f>IF(J3578-K3578=0,,IFERROR(K3578-J3578-휴게시간-VLOOKUP(A3578,지정휴게시간,2,FALSE),K3578-J3578-휴게시간))</f>
        <v/>
      </c>
      <c r="M3578" s="142" t="str">
        <f>IFERROR(VLOOKUP(Text(A3578,"m월 d일"),양력휴일,2,FALSE),IFERROR(VLOOKUP(Text(B3578,"m월 d일"),음력휴일,2,FALSE),IFERROR(VLOOKUP(A3578,양력지정휴일,2,FALSE), IFERROR(VLOOKUP(B3578,음력지정휴일,2,FALSE), ""))))</f>
        <v/>
      </c>
      <c r="N3578" s="128"/>
      <c r="O3578" s="128" t="str">
        <f>IFERROR(VLOOKUP(N3578,연차지정일수,2,FALSE),"")</f>
        <v/>
      </c>
      <c r="P3578" s="143"/>
      <c r="Q3578" s="2"/>
    </row>
    <row r="3579">
      <c r="A3579" s="129">
        <v>47774.0</v>
      </c>
      <c r="B3579" s="129">
        <v>47748.0</v>
      </c>
      <c r="C3579" s="128">
        <v>2030.0</v>
      </c>
      <c r="D3579" s="128">
        <v>10.0</v>
      </c>
      <c r="E3579" s="128">
        <v>2.0</v>
      </c>
      <c r="F3579" s="128">
        <v>2030.0</v>
      </c>
      <c r="G3579" s="128">
        <v>10.0</v>
      </c>
      <c r="H3579" s="128">
        <v>18.0</v>
      </c>
      <c r="I3579" s="128" t="s">
        <v>158</v>
      </c>
      <c r="J3579" s="99"/>
      <c r="K3579" s="99"/>
      <c r="L3579" s="141" t="str">
        <f>IF(J3579-K3579=0,,IFERROR(K3579-J3579-휴게시간-VLOOKUP(A3579,지정휴게시간,2,FALSE),K3579-J3579-휴게시간))</f>
        <v/>
      </c>
      <c r="M3579" s="142" t="str">
        <f>IFERROR(VLOOKUP(Text(A3579,"m월 d일"),양력휴일,2,FALSE),IFERROR(VLOOKUP(Text(B3579,"m월 d일"),음력휴일,2,FALSE),IFERROR(VLOOKUP(A3579,양력지정휴일,2,FALSE), IFERROR(VLOOKUP(B3579,음력지정휴일,2,FALSE), ""))))</f>
        <v/>
      </c>
      <c r="N3579" s="128"/>
      <c r="O3579" s="128" t="str">
        <f>IFERROR(VLOOKUP(N3579,연차지정일수,2,FALSE),"")</f>
        <v/>
      </c>
      <c r="P3579" s="143"/>
      <c r="Q3579" s="2"/>
    </row>
    <row r="3580">
      <c r="A3580" s="129">
        <v>47775.0</v>
      </c>
      <c r="B3580" s="129">
        <v>47749.0</v>
      </c>
      <c r="C3580" s="128">
        <v>2030.0</v>
      </c>
      <c r="D3580" s="128">
        <v>10.0</v>
      </c>
      <c r="E3580" s="128">
        <v>2.0</v>
      </c>
      <c r="F3580" s="128">
        <v>2030.0</v>
      </c>
      <c r="G3580" s="128">
        <v>10.0</v>
      </c>
      <c r="H3580" s="128">
        <v>19.0</v>
      </c>
      <c r="I3580" s="128" t="s">
        <v>159</v>
      </c>
      <c r="J3580" s="99"/>
      <c r="K3580" s="99"/>
      <c r="L3580" s="141" t="str">
        <f>IF(J3580-K3580=0,,IFERROR(K3580-J3580-휴게시간-VLOOKUP(A3580,지정휴게시간,2,FALSE),K3580-J3580-휴게시간))</f>
        <v/>
      </c>
      <c r="M3580" s="142" t="str">
        <f>IFERROR(VLOOKUP(Text(A3580,"m월 d일"),양력휴일,2,FALSE),IFERROR(VLOOKUP(Text(B3580,"m월 d일"),음력휴일,2,FALSE),IFERROR(VLOOKUP(A3580,양력지정휴일,2,FALSE), IFERROR(VLOOKUP(B3580,음력지정휴일,2,FALSE), ""))))</f>
        <v/>
      </c>
      <c r="N3580" s="128"/>
      <c r="O3580" s="128" t="str">
        <f>IFERROR(VLOOKUP(N3580,연차지정일수,2,FALSE),"")</f>
        <v/>
      </c>
      <c r="P3580" s="143"/>
      <c r="Q3580" s="2"/>
    </row>
    <row r="3581">
      <c r="A3581" s="129">
        <v>47776.0</v>
      </c>
      <c r="B3581" s="129">
        <v>47750.0</v>
      </c>
      <c r="C3581" s="128">
        <v>2030.0</v>
      </c>
      <c r="D3581" s="128">
        <v>10.0</v>
      </c>
      <c r="E3581" s="128">
        <v>2.0</v>
      </c>
      <c r="F3581" s="128">
        <v>2030.0</v>
      </c>
      <c r="G3581" s="128">
        <v>10.0</v>
      </c>
      <c r="H3581" s="128">
        <v>20.0</v>
      </c>
      <c r="I3581" s="128" t="s">
        <v>156</v>
      </c>
      <c r="J3581" s="99"/>
      <c r="K3581" s="99"/>
      <c r="L3581" s="141" t="str">
        <f>IF(J3581-K3581=0,,IFERROR(K3581-J3581-휴게시간-VLOOKUP(A3581,지정휴게시간,2,FALSE),K3581-J3581-휴게시간))</f>
        <v/>
      </c>
      <c r="M3581" s="142" t="str">
        <f>IFERROR(VLOOKUP(Text(A3581,"m월 d일"),양력휴일,2,FALSE),IFERROR(VLOOKUP(Text(B3581,"m월 d일"),음력휴일,2,FALSE),IFERROR(VLOOKUP(A3581,양력지정휴일,2,FALSE), IFERROR(VLOOKUP(B3581,음력지정휴일,2,FALSE), ""))))</f>
        <v/>
      </c>
      <c r="N3581" s="128"/>
      <c r="O3581" s="128" t="str">
        <f>IFERROR(VLOOKUP(N3581,연차지정일수,2,FALSE),"")</f>
        <v/>
      </c>
      <c r="P3581" s="143"/>
      <c r="Q3581" s="2"/>
    </row>
    <row r="3582">
      <c r="A3582" s="129">
        <v>47777.0</v>
      </c>
      <c r="B3582" s="129">
        <v>47751.0</v>
      </c>
      <c r="C3582" s="128">
        <v>2030.0</v>
      </c>
      <c r="D3582" s="128">
        <v>10.0</v>
      </c>
      <c r="E3582" s="128">
        <v>3.0</v>
      </c>
      <c r="F3582" s="128">
        <v>2030.0</v>
      </c>
      <c r="G3582" s="128">
        <v>10.0</v>
      </c>
      <c r="H3582" s="128">
        <v>21.0</v>
      </c>
      <c r="I3582" s="128" t="s">
        <v>83</v>
      </c>
      <c r="J3582" s="99"/>
      <c r="K3582" s="99"/>
      <c r="L3582" s="141" t="str">
        <f>IF(J3582-K3582=0,,IFERROR(K3582-J3582-휴게시간-VLOOKUP(A3582,지정휴게시간,2,FALSE),K3582-J3582-휴게시간))</f>
        <v/>
      </c>
      <c r="M3582" s="142" t="str">
        <f>IFERROR(VLOOKUP(Text(A3582,"m월 d일"),양력휴일,2,FALSE),IFERROR(VLOOKUP(Text(B3582,"m월 d일"),음력휴일,2,FALSE),IFERROR(VLOOKUP(A3582,양력지정휴일,2,FALSE), IFERROR(VLOOKUP(B3582,음력지정휴일,2,FALSE), ""))))</f>
        <v/>
      </c>
      <c r="N3582" s="128"/>
      <c r="O3582" s="128" t="str">
        <f>IFERROR(VLOOKUP(N3582,연차지정일수,2,FALSE),"")</f>
        <v/>
      </c>
      <c r="P3582" s="143"/>
      <c r="Q3582" s="2"/>
    </row>
    <row r="3583">
      <c r="A3583" s="129">
        <v>47778.0</v>
      </c>
      <c r="B3583" s="129">
        <v>47752.0</v>
      </c>
      <c r="C3583" s="128">
        <v>2030.0</v>
      </c>
      <c r="D3583" s="128">
        <v>10.0</v>
      </c>
      <c r="E3583" s="128">
        <v>3.0</v>
      </c>
      <c r="F3583" s="128">
        <v>2030.0</v>
      </c>
      <c r="G3583" s="128">
        <v>10.0</v>
      </c>
      <c r="H3583" s="128">
        <v>22.0</v>
      </c>
      <c r="I3583" s="128" t="s">
        <v>160</v>
      </c>
      <c r="J3583" s="99"/>
      <c r="K3583" s="99"/>
      <c r="L3583" s="141" t="str">
        <f>IF(J3583-K3583=0,,IFERROR(K3583-J3583-휴게시간-VLOOKUP(A3583,지정휴게시간,2,FALSE),K3583-J3583-휴게시간))</f>
        <v/>
      </c>
      <c r="M3583" s="142" t="str">
        <f>IFERROR(VLOOKUP(Text(A3583,"m월 d일"),양력휴일,2,FALSE),IFERROR(VLOOKUP(Text(B3583,"m월 d일"),음력휴일,2,FALSE),IFERROR(VLOOKUP(A3583,양력지정휴일,2,FALSE), IFERROR(VLOOKUP(B3583,음력지정휴일,2,FALSE), ""))))</f>
        <v/>
      </c>
      <c r="N3583" s="128"/>
      <c r="O3583" s="128" t="str">
        <f>IFERROR(VLOOKUP(N3583,연차지정일수,2,FALSE),"")</f>
        <v/>
      </c>
      <c r="P3583" s="143"/>
      <c r="Q3583" s="2"/>
    </row>
    <row r="3584">
      <c r="A3584" s="129">
        <v>47779.0</v>
      </c>
      <c r="B3584" s="129">
        <v>47753.0</v>
      </c>
      <c r="C3584" s="128">
        <v>2030.0</v>
      </c>
      <c r="D3584" s="128">
        <v>10.0</v>
      </c>
      <c r="E3584" s="128">
        <v>3.0</v>
      </c>
      <c r="F3584" s="128">
        <v>2030.0</v>
      </c>
      <c r="G3584" s="128">
        <v>10.0</v>
      </c>
      <c r="H3584" s="128">
        <v>23.0</v>
      </c>
      <c r="I3584" s="128" t="s">
        <v>161</v>
      </c>
      <c r="J3584" s="99"/>
      <c r="K3584" s="99"/>
      <c r="L3584" s="141" t="str">
        <f>IF(J3584-K3584=0,,IFERROR(K3584-J3584-휴게시간-VLOOKUP(A3584,지정휴게시간,2,FALSE),K3584-J3584-휴게시간))</f>
        <v/>
      </c>
      <c r="M3584" s="142" t="str">
        <f>IFERROR(VLOOKUP(Text(A3584,"m월 d일"),양력휴일,2,FALSE),IFERROR(VLOOKUP(Text(B3584,"m월 d일"),음력휴일,2,FALSE),IFERROR(VLOOKUP(A3584,양력지정휴일,2,FALSE), IFERROR(VLOOKUP(B3584,음력지정휴일,2,FALSE), ""))))</f>
        <v/>
      </c>
      <c r="N3584" s="128"/>
      <c r="O3584" s="128" t="str">
        <f>IFERROR(VLOOKUP(N3584,연차지정일수,2,FALSE),"")</f>
        <v/>
      </c>
      <c r="P3584" s="143"/>
      <c r="Q3584" s="2"/>
    </row>
    <row r="3585">
      <c r="A3585" s="129">
        <v>47780.0</v>
      </c>
      <c r="B3585" s="129">
        <v>47754.0</v>
      </c>
      <c r="C3585" s="128">
        <v>2030.0</v>
      </c>
      <c r="D3585" s="128">
        <v>10.0</v>
      </c>
      <c r="E3585" s="128">
        <v>3.0</v>
      </c>
      <c r="F3585" s="128">
        <v>2030.0</v>
      </c>
      <c r="G3585" s="128">
        <v>10.0</v>
      </c>
      <c r="H3585" s="128">
        <v>24.0</v>
      </c>
      <c r="I3585" s="128" t="s">
        <v>162</v>
      </c>
      <c r="J3585" s="99"/>
      <c r="K3585" s="99"/>
      <c r="L3585" s="141" t="str">
        <f>IF(J3585-K3585=0,,IFERROR(K3585-J3585-휴게시간-VLOOKUP(A3585,지정휴게시간,2,FALSE),K3585-J3585-휴게시간))</f>
        <v/>
      </c>
      <c r="M3585" s="142" t="str">
        <f>IFERROR(VLOOKUP(Text(A3585,"m월 d일"),양력휴일,2,FALSE),IFERROR(VLOOKUP(Text(B3585,"m월 d일"),음력휴일,2,FALSE),IFERROR(VLOOKUP(A3585,양력지정휴일,2,FALSE), IFERROR(VLOOKUP(B3585,음력지정휴일,2,FALSE), ""))))</f>
        <v/>
      </c>
      <c r="N3585" s="128"/>
      <c r="O3585" s="128" t="str">
        <f>IFERROR(VLOOKUP(N3585,연차지정일수,2,FALSE),"")</f>
        <v/>
      </c>
      <c r="P3585" s="143"/>
      <c r="Q3585" s="2"/>
    </row>
    <row r="3586">
      <c r="A3586" s="129">
        <v>47781.0</v>
      </c>
      <c r="B3586" s="129">
        <v>47755.0</v>
      </c>
      <c r="C3586" s="128">
        <v>2030.0</v>
      </c>
      <c r="D3586" s="128">
        <v>10.0</v>
      </c>
      <c r="E3586" s="128">
        <v>3.0</v>
      </c>
      <c r="F3586" s="128">
        <v>2030.0</v>
      </c>
      <c r="G3586" s="128">
        <v>10.0</v>
      </c>
      <c r="H3586" s="128">
        <v>25.0</v>
      </c>
      <c r="I3586" s="128" t="s">
        <v>158</v>
      </c>
      <c r="J3586" s="99"/>
      <c r="K3586" s="99"/>
      <c r="L3586" s="141" t="str">
        <f>IF(J3586-K3586=0,,IFERROR(K3586-J3586-휴게시간-VLOOKUP(A3586,지정휴게시간,2,FALSE),K3586-J3586-휴게시간))</f>
        <v/>
      </c>
      <c r="M3586" s="142" t="str">
        <f>IFERROR(VLOOKUP(Text(A3586,"m월 d일"),양력휴일,2,FALSE),IFERROR(VLOOKUP(Text(B3586,"m월 d일"),음력휴일,2,FALSE),IFERROR(VLOOKUP(A3586,양력지정휴일,2,FALSE), IFERROR(VLOOKUP(B3586,음력지정휴일,2,FALSE), ""))))</f>
        <v/>
      </c>
      <c r="N3586" s="128"/>
      <c r="O3586" s="128" t="str">
        <f>IFERROR(VLOOKUP(N3586,연차지정일수,2,FALSE),"")</f>
        <v/>
      </c>
      <c r="P3586" s="143"/>
      <c r="Q3586" s="2"/>
    </row>
    <row r="3587">
      <c r="A3587" s="129">
        <v>47782.0</v>
      </c>
      <c r="B3587" s="129">
        <v>47756.0</v>
      </c>
      <c r="C3587" s="128">
        <v>2030.0</v>
      </c>
      <c r="D3587" s="128">
        <v>10.0</v>
      </c>
      <c r="E3587" s="128">
        <v>3.0</v>
      </c>
      <c r="F3587" s="128">
        <v>2030.0</v>
      </c>
      <c r="G3587" s="128">
        <v>10.0</v>
      </c>
      <c r="H3587" s="128">
        <v>26.0</v>
      </c>
      <c r="I3587" s="128" t="s">
        <v>159</v>
      </c>
      <c r="J3587" s="99"/>
      <c r="K3587" s="99"/>
      <c r="L3587" s="141" t="str">
        <f>IF(J3587-K3587=0,,IFERROR(K3587-J3587-휴게시간-VLOOKUP(A3587,지정휴게시간,2,FALSE),K3587-J3587-휴게시간))</f>
        <v/>
      </c>
      <c r="M3587" s="142" t="str">
        <f>IFERROR(VLOOKUP(Text(A3587,"m월 d일"),양력휴일,2,FALSE),IFERROR(VLOOKUP(Text(B3587,"m월 d일"),음력휴일,2,FALSE),IFERROR(VLOOKUP(A3587,양력지정휴일,2,FALSE), IFERROR(VLOOKUP(B3587,음력지정휴일,2,FALSE), ""))))</f>
        <v/>
      </c>
      <c r="N3587" s="128"/>
      <c r="O3587" s="128" t="str">
        <f>IFERROR(VLOOKUP(N3587,연차지정일수,2,FALSE),"")</f>
        <v/>
      </c>
      <c r="P3587" s="143"/>
      <c r="Q3587" s="2"/>
    </row>
    <row r="3588">
      <c r="A3588" s="129">
        <v>47783.0</v>
      </c>
      <c r="B3588" s="129">
        <v>47757.0</v>
      </c>
      <c r="C3588" s="128">
        <v>2030.0</v>
      </c>
      <c r="D3588" s="128">
        <v>10.0</v>
      </c>
      <c r="E3588" s="128">
        <v>3.0</v>
      </c>
      <c r="F3588" s="128">
        <v>2030.0</v>
      </c>
      <c r="G3588" s="128">
        <v>10.0</v>
      </c>
      <c r="H3588" s="128">
        <v>27.0</v>
      </c>
      <c r="I3588" s="128" t="s">
        <v>156</v>
      </c>
      <c r="J3588" s="99"/>
      <c r="K3588" s="99"/>
      <c r="L3588" s="141" t="str">
        <f>IF(J3588-K3588=0,,IFERROR(K3588-J3588-휴게시간-VLOOKUP(A3588,지정휴게시간,2,FALSE),K3588-J3588-휴게시간))</f>
        <v/>
      </c>
      <c r="M3588" s="142" t="str">
        <f>IFERROR(VLOOKUP(Text(A3588,"m월 d일"),양력휴일,2,FALSE),IFERROR(VLOOKUP(Text(B3588,"m월 d일"),음력휴일,2,FALSE),IFERROR(VLOOKUP(A3588,양력지정휴일,2,FALSE), IFERROR(VLOOKUP(B3588,음력지정휴일,2,FALSE), ""))))</f>
        <v/>
      </c>
      <c r="N3588" s="128"/>
      <c r="O3588" s="128" t="str">
        <f>IFERROR(VLOOKUP(N3588,연차지정일수,2,FALSE),"")</f>
        <v/>
      </c>
      <c r="P3588" s="143"/>
      <c r="Q3588" s="2"/>
    </row>
    <row r="3589">
      <c r="A3589" s="129">
        <v>47784.0</v>
      </c>
      <c r="B3589" s="129">
        <v>47758.0</v>
      </c>
      <c r="C3589" s="128">
        <v>2030.0</v>
      </c>
      <c r="D3589" s="128">
        <v>10.0</v>
      </c>
      <c r="E3589" s="128">
        <v>4.0</v>
      </c>
      <c r="F3589" s="128">
        <v>2030.0</v>
      </c>
      <c r="G3589" s="128">
        <v>10.0</v>
      </c>
      <c r="H3589" s="128">
        <v>28.0</v>
      </c>
      <c r="I3589" s="128" t="s">
        <v>83</v>
      </c>
      <c r="J3589" s="99"/>
      <c r="K3589" s="99"/>
      <c r="L3589" s="141" t="str">
        <f>IF(J3589-K3589=0,,IFERROR(K3589-J3589-휴게시간-VLOOKUP(A3589,지정휴게시간,2,FALSE),K3589-J3589-휴게시간))</f>
        <v/>
      </c>
      <c r="M3589" s="142" t="str">
        <f>IFERROR(VLOOKUP(Text(A3589,"m월 d일"),양력휴일,2,FALSE),IFERROR(VLOOKUP(Text(B3589,"m월 d일"),음력휴일,2,FALSE),IFERROR(VLOOKUP(A3589,양력지정휴일,2,FALSE), IFERROR(VLOOKUP(B3589,음력지정휴일,2,FALSE), ""))))</f>
        <v/>
      </c>
      <c r="N3589" s="128"/>
      <c r="O3589" s="128" t="str">
        <f>IFERROR(VLOOKUP(N3589,연차지정일수,2,FALSE),"")</f>
        <v/>
      </c>
      <c r="P3589" s="143"/>
      <c r="Q3589" s="2"/>
    </row>
    <row r="3590">
      <c r="A3590" s="129">
        <v>47785.0</v>
      </c>
      <c r="B3590" s="129">
        <v>47759.0</v>
      </c>
      <c r="C3590" s="128">
        <v>2030.0</v>
      </c>
      <c r="D3590" s="128">
        <v>10.0</v>
      </c>
      <c r="E3590" s="128">
        <v>4.0</v>
      </c>
      <c r="F3590" s="128">
        <v>2030.0</v>
      </c>
      <c r="G3590" s="128">
        <v>10.0</v>
      </c>
      <c r="H3590" s="128">
        <v>29.0</v>
      </c>
      <c r="I3590" s="128" t="s">
        <v>160</v>
      </c>
      <c r="J3590" s="99"/>
      <c r="K3590" s="99"/>
      <c r="L3590" s="141" t="str">
        <f>IF(J3590-K3590=0,,IFERROR(K3590-J3590-휴게시간-VLOOKUP(A3590,지정휴게시간,2,FALSE),K3590-J3590-휴게시간))</f>
        <v/>
      </c>
      <c r="M3590" s="142" t="str">
        <f>IFERROR(VLOOKUP(Text(A3590,"m월 d일"),양력휴일,2,FALSE),IFERROR(VLOOKUP(Text(B3590,"m월 d일"),음력휴일,2,FALSE),IFERROR(VLOOKUP(A3590,양력지정휴일,2,FALSE), IFERROR(VLOOKUP(B3590,음력지정휴일,2,FALSE), ""))))</f>
        <v/>
      </c>
      <c r="N3590" s="128"/>
      <c r="O3590" s="128" t="str">
        <f>IFERROR(VLOOKUP(N3590,연차지정일수,2,FALSE),"")</f>
        <v/>
      </c>
      <c r="P3590" s="143"/>
      <c r="Q3590" s="2"/>
    </row>
    <row r="3591">
      <c r="A3591" s="129">
        <v>47786.0</v>
      </c>
      <c r="B3591" s="129">
        <v>47760.0</v>
      </c>
      <c r="C3591" s="128">
        <v>2030.0</v>
      </c>
      <c r="D3591" s="128">
        <v>10.0</v>
      </c>
      <c r="E3591" s="128">
        <v>4.0</v>
      </c>
      <c r="F3591" s="128">
        <v>2030.0</v>
      </c>
      <c r="G3591" s="128">
        <v>10.0</v>
      </c>
      <c r="H3591" s="128">
        <v>30.0</v>
      </c>
      <c r="I3591" s="128" t="s">
        <v>161</v>
      </c>
      <c r="J3591" s="99"/>
      <c r="K3591" s="99"/>
      <c r="L3591" s="141" t="str">
        <f>IF(J3591-K3591=0,,IFERROR(K3591-J3591-휴게시간-VLOOKUP(A3591,지정휴게시간,2,FALSE),K3591-J3591-휴게시간))</f>
        <v/>
      </c>
      <c r="M3591" s="142" t="str">
        <f>IFERROR(VLOOKUP(Text(A3591,"m월 d일"),양력휴일,2,FALSE),IFERROR(VLOOKUP(Text(B3591,"m월 d일"),음력휴일,2,FALSE),IFERROR(VLOOKUP(A3591,양력지정휴일,2,FALSE), IFERROR(VLOOKUP(B3591,음력지정휴일,2,FALSE), ""))))</f>
        <v/>
      </c>
      <c r="N3591" s="128"/>
      <c r="O3591" s="128" t="str">
        <f>IFERROR(VLOOKUP(N3591,연차지정일수,2,FALSE),"")</f>
        <v/>
      </c>
      <c r="P3591" s="143"/>
      <c r="Q3591" s="2"/>
    </row>
    <row r="3592">
      <c r="A3592" s="129">
        <v>47787.0</v>
      </c>
      <c r="B3592" s="129">
        <v>47761.0</v>
      </c>
      <c r="C3592" s="128">
        <v>2030.0</v>
      </c>
      <c r="D3592" s="128">
        <v>10.0</v>
      </c>
      <c r="E3592" s="128">
        <v>4.0</v>
      </c>
      <c r="F3592" s="128">
        <v>2030.0</v>
      </c>
      <c r="G3592" s="128">
        <v>10.0</v>
      </c>
      <c r="H3592" s="128">
        <v>31.0</v>
      </c>
      <c r="I3592" s="128" t="s">
        <v>162</v>
      </c>
      <c r="J3592" s="99"/>
      <c r="K3592" s="99"/>
      <c r="L3592" s="141" t="str">
        <f>IF(J3592-K3592=0,,IFERROR(K3592-J3592-휴게시간-VLOOKUP(A3592,지정휴게시간,2,FALSE),K3592-J3592-휴게시간))</f>
        <v/>
      </c>
      <c r="M3592" s="142" t="str">
        <f>IFERROR(VLOOKUP(Text(A3592,"m월 d일"),양력휴일,2,FALSE),IFERROR(VLOOKUP(Text(B3592,"m월 d일"),음력휴일,2,FALSE),IFERROR(VLOOKUP(A3592,양력지정휴일,2,FALSE), IFERROR(VLOOKUP(B3592,음력지정휴일,2,FALSE), ""))))</f>
        <v/>
      </c>
      <c r="N3592" s="128"/>
      <c r="O3592" s="128" t="str">
        <f>IFERROR(VLOOKUP(N3592,연차지정일수,2,FALSE),"")</f>
        <v/>
      </c>
      <c r="P3592" s="143"/>
      <c r="Q3592" s="2"/>
    </row>
    <row r="3593">
      <c r="A3593" s="129">
        <v>47788.0</v>
      </c>
      <c r="B3593" s="129">
        <v>47762.0</v>
      </c>
      <c r="C3593" s="128">
        <v>2030.0</v>
      </c>
      <c r="D3593" s="128">
        <v>10.0</v>
      </c>
      <c r="E3593" s="128">
        <v>4.0</v>
      </c>
      <c r="F3593" s="128">
        <v>2030.0</v>
      </c>
      <c r="G3593" s="128">
        <v>11.0</v>
      </c>
      <c r="H3593" s="128">
        <v>1.0</v>
      </c>
      <c r="I3593" s="128" t="s">
        <v>158</v>
      </c>
      <c r="J3593" s="99"/>
      <c r="K3593" s="99"/>
      <c r="L3593" s="141" t="str">
        <f>IF(J3593-K3593=0,,IFERROR(K3593-J3593-휴게시간-VLOOKUP(A3593,지정휴게시간,2,FALSE),K3593-J3593-휴게시간))</f>
        <v/>
      </c>
      <c r="M3593" s="142" t="str">
        <f>IFERROR(VLOOKUP(Text(A3593,"m월 d일"),양력휴일,2,FALSE),IFERROR(VLOOKUP(Text(B3593,"m월 d일"),음력휴일,2,FALSE),IFERROR(VLOOKUP(A3593,양력지정휴일,2,FALSE), IFERROR(VLOOKUP(B3593,음력지정휴일,2,FALSE), ""))))</f>
        <v/>
      </c>
      <c r="N3593" s="128"/>
      <c r="O3593" s="128" t="str">
        <f>IFERROR(VLOOKUP(N3593,연차지정일수,2,FALSE),"")</f>
        <v/>
      </c>
      <c r="P3593" s="143"/>
      <c r="Q3593" s="2"/>
    </row>
    <row r="3594">
      <c r="A3594" s="129">
        <v>47789.0</v>
      </c>
      <c r="B3594" s="129">
        <v>47763.0</v>
      </c>
      <c r="C3594" s="128">
        <v>2030.0</v>
      </c>
      <c r="D3594" s="128">
        <v>10.0</v>
      </c>
      <c r="E3594" s="128">
        <v>4.0</v>
      </c>
      <c r="F3594" s="128">
        <v>2030.0</v>
      </c>
      <c r="G3594" s="128">
        <v>11.0</v>
      </c>
      <c r="H3594" s="128">
        <v>2.0</v>
      </c>
      <c r="I3594" s="128" t="s">
        <v>159</v>
      </c>
      <c r="J3594" s="99"/>
      <c r="K3594" s="99"/>
      <c r="L3594" s="141" t="str">
        <f>IF(J3594-K3594=0,,IFERROR(K3594-J3594-휴게시간-VLOOKUP(A3594,지정휴게시간,2,FALSE),K3594-J3594-휴게시간))</f>
        <v/>
      </c>
      <c r="M3594" s="142" t="str">
        <f>IFERROR(VLOOKUP(Text(A3594,"m월 d일"),양력휴일,2,FALSE),IFERROR(VLOOKUP(Text(B3594,"m월 d일"),음력휴일,2,FALSE),IFERROR(VLOOKUP(A3594,양력지정휴일,2,FALSE), IFERROR(VLOOKUP(B3594,음력지정휴일,2,FALSE), ""))))</f>
        <v/>
      </c>
      <c r="N3594" s="128"/>
      <c r="O3594" s="128" t="str">
        <f>IFERROR(VLOOKUP(N3594,연차지정일수,2,FALSE),"")</f>
        <v/>
      </c>
      <c r="P3594" s="143"/>
      <c r="Q3594" s="2"/>
    </row>
    <row r="3595">
      <c r="A3595" s="129">
        <v>47790.0</v>
      </c>
      <c r="B3595" s="129">
        <v>47764.0</v>
      </c>
      <c r="C3595" s="128">
        <v>2030.0</v>
      </c>
      <c r="D3595" s="128">
        <v>10.0</v>
      </c>
      <c r="E3595" s="128">
        <v>4.0</v>
      </c>
      <c r="F3595" s="128">
        <v>2030.0</v>
      </c>
      <c r="G3595" s="128">
        <v>11.0</v>
      </c>
      <c r="H3595" s="128">
        <v>3.0</v>
      </c>
      <c r="I3595" s="128" t="s">
        <v>156</v>
      </c>
      <c r="J3595" s="99"/>
      <c r="K3595" s="99"/>
      <c r="L3595" s="141" t="str">
        <f>IF(J3595-K3595=0,,IFERROR(K3595-J3595-휴게시간-VLOOKUP(A3595,지정휴게시간,2,FALSE),K3595-J3595-휴게시간))</f>
        <v/>
      </c>
      <c r="M3595" s="142" t="str">
        <f>IFERROR(VLOOKUP(Text(A3595,"m월 d일"),양력휴일,2,FALSE),IFERROR(VLOOKUP(Text(B3595,"m월 d일"),음력휴일,2,FALSE),IFERROR(VLOOKUP(A3595,양력지정휴일,2,FALSE), IFERROR(VLOOKUP(B3595,음력지정휴일,2,FALSE), ""))))</f>
        <v/>
      </c>
      <c r="N3595" s="128"/>
      <c r="O3595" s="128" t="str">
        <f>IFERROR(VLOOKUP(N3595,연차지정일수,2,FALSE),"")</f>
        <v/>
      </c>
      <c r="P3595" s="143"/>
      <c r="Q3595" s="2"/>
    </row>
    <row r="3596">
      <c r="A3596" s="129">
        <v>47791.0</v>
      </c>
      <c r="B3596" s="129">
        <v>47765.0</v>
      </c>
      <c r="C3596" s="128">
        <v>2030.0</v>
      </c>
      <c r="D3596" s="128">
        <v>11.0</v>
      </c>
      <c r="E3596" s="128">
        <v>1.0</v>
      </c>
      <c r="F3596" s="128">
        <v>2030.0</v>
      </c>
      <c r="G3596" s="128">
        <v>11.0</v>
      </c>
      <c r="H3596" s="128">
        <v>4.0</v>
      </c>
      <c r="I3596" s="128" t="s">
        <v>83</v>
      </c>
      <c r="J3596" s="99"/>
      <c r="K3596" s="99"/>
      <c r="L3596" s="141" t="str">
        <f>IF(J3596-K3596=0,,IFERROR(K3596-J3596-휴게시간-VLOOKUP(A3596,지정휴게시간,2,FALSE),K3596-J3596-휴게시간))</f>
        <v/>
      </c>
      <c r="M3596" s="142" t="str">
        <f>IFERROR(VLOOKUP(Text(A3596,"m월 d일"),양력휴일,2,FALSE),IFERROR(VLOOKUP(Text(B3596,"m월 d일"),음력휴일,2,FALSE),IFERROR(VLOOKUP(A3596,양력지정휴일,2,FALSE), IFERROR(VLOOKUP(B3596,음력지정휴일,2,FALSE), ""))))</f>
        <v/>
      </c>
      <c r="N3596" s="128"/>
      <c r="O3596" s="128" t="str">
        <f>IFERROR(VLOOKUP(N3596,연차지정일수,2,FALSE),"")</f>
        <v/>
      </c>
      <c r="P3596" s="143"/>
      <c r="Q3596" s="2"/>
    </row>
    <row r="3597">
      <c r="A3597" s="129">
        <v>47792.0</v>
      </c>
      <c r="B3597" s="129">
        <v>47766.0</v>
      </c>
      <c r="C3597" s="128">
        <v>2030.0</v>
      </c>
      <c r="D3597" s="128">
        <v>11.0</v>
      </c>
      <c r="E3597" s="128">
        <v>1.0</v>
      </c>
      <c r="F3597" s="128">
        <v>2030.0</v>
      </c>
      <c r="G3597" s="128">
        <v>11.0</v>
      </c>
      <c r="H3597" s="128">
        <v>5.0</v>
      </c>
      <c r="I3597" s="128" t="s">
        <v>160</v>
      </c>
      <c r="J3597" s="99"/>
      <c r="K3597" s="99"/>
      <c r="L3597" s="141" t="str">
        <f>IF(J3597-K3597=0,,IFERROR(K3597-J3597-휴게시간-VLOOKUP(A3597,지정휴게시간,2,FALSE),K3597-J3597-휴게시간))</f>
        <v/>
      </c>
      <c r="M3597" s="142" t="str">
        <f>IFERROR(VLOOKUP(Text(A3597,"m월 d일"),양력휴일,2,FALSE),IFERROR(VLOOKUP(Text(B3597,"m월 d일"),음력휴일,2,FALSE),IFERROR(VLOOKUP(A3597,양력지정휴일,2,FALSE), IFERROR(VLOOKUP(B3597,음력지정휴일,2,FALSE), ""))))</f>
        <v/>
      </c>
      <c r="N3597" s="128"/>
      <c r="O3597" s="128" t="str">
        <f>IFERROR(VLOOKUP(N3597,연차지정일수,2,FALSE),"")</f>
        <v/>
      </c>
      <c r="P3597" s="143"/>
      <c r="Q3597" s="2"/>
    </row>
    <row r="3598">
      <c r="A3598" s="129">
        <v>47793.0</v>
      </c>
      <c r="B3598" s="129">
        <v>47767.0</v>
      </c>
      <c r="C3598" s="128">
        <v>2030.0</v>
      </c>
      <c r="D3598" s="128">
        <v>11.0</v>
      </c>
      <c r="E3598" s="128">
        <v>1.0</v>
      </c>
      <c r="F3598" s="128">
        <v>2030.0</v>
      </c>
      <c r="G3598" s="128">
        <v>11.0</v>
      </c>
      <c r="H3598" s="128">
        <v>6.0</v>
      </c>
      <c r="I3598" s="128" t="s">
        <v>161</v>
      </c>
      <c r="J3598" s="99"/>
      <c r="K3598" s="99"/>
      <c r="L3598" s="141" t="str">
        <f>IF(J3598-K3598=0,,IFERROR(K3598-J3598-휴게시간-VLOOKUP(A3598,지정휴게시간,2,FALSE),K3598-J3598-휴게시간))</f>
        <v/>
      </c>
      <c r="M3598" s="142" t="str">
        <f>IFERROR(VLOOKUP(Text(A3598,"m월 d일"),양력휴일,2,FALSE),IFERROR(VLOOKUP(Text(B3598,"m월 d일"),음력휴일,2,FALSE),IFERROR(VLOOKUP(A3598,양력지정휴일,2,FALSE), IFERROR(VLOOKUP(B3598,음력지정휴일,2,FALSE), ""))))</f>
        <v/>
      </c>
      <c r="N3598" s="128"/>
      <c r="O3598" s="128" t="str">
        <f>IFERROR(VLOOKUP(N3598,연차지정일수,2,FALSE),"")</f>
        <v/>
      </c>
      <c r="P3598" s="143"/>
      <c r="Q3598" s="2"/>
    </row>
    <row r="3599">
      <c r="A3599" s="129">
        <v>47794.0</v>
      </c>
      <c r="B3599" s="129">
        <v>47768.0</v>
      </c>
      <c r="C3599" s="128">
        <v>2030.0</v>
      </c>
      <c r="D3599" s="128">
        <v>11.0</v>
      </c>
      <c r="E3599" s="128">
        <v>1.0</v>
      </c>
      <c r="F3599" s="128">
        <v>2030.0</v>
      </c>
      <c r="G3599" s="128">
        <v>11.0</v>
      </c>
      <c r="H3599" s="128">
        <v>7.0</v>
      </c>
      <c r="I3599" s="128" t="s">
        <v>162</v>
      </c>
      <c r="J3599" s="99"/>
      <c r="K3599" s="99"/>
      <c r="L3599" s="141" t="str">
        <f>IF(J3599-K3599=0,,IFERROR(K3599-J3599-휴게시간-VLOOKUP(A3599,지정휴게시간,2,FALSE),K3599-J3599-휴게시간))</f>
        <v/>
      </c>
      <c r="M3599" s="142" t="str">
        <f>IFERROR(VLOOKUP(Text(A3599,"m월 d일"),양력휴일,2,FALSE),IFERROR(VLOOKUP(Text(B3599,"m월 d일"),음력휴일,2,FALSE),IFERROR(VLOOKUP(A3599,양력지정휴일,2,FALSE), IFERROR(VLOOKUP(B3599,음력지정휴일,2,FALSE), ""))))</f>
        <v/>
      </c>
      <c r="N3599" s="128"/>
      <c r="O3599" s="128" t="str">
        <f>IFERROR(VLOOKUP(N3599,연차지정일수,2,FALSE),"")</f>
        <v/>
      </c>
      <c r="P3599" s="143"/>
      <c r="Q3599" s="2"/>
    </row>
    <row r="3600">
      <c r="A3600" s="129">
        <v>47795.0</v>
      </c>
      <c r="B3600" s="129">
        <v>47769.0</v>
      </c>
      <c r="C3600" s="128">
        <v>2030.0</v>
      </c>
      <c r="D3600" s="128">
        <v>11.0</v>
      </c>
      <c r="E3600" s="128">
        <v>1.0</v>
      </c>
      <c r="F3600" s="128">
        <v>2030.0</v>
      </c>
      <c r="G3600" s="128">
        <v>11.0</v>
      </c>
      <c r="H3600" s="128">
        <v>8.0</v>
      </c>
      <c r="I3600" s="128" t="s">
        <v>158</v>
      </c>
      <c r="J3600" s="99"/>
      <c r="K3600" s="99"/>
      <c r="L3600" s="141" t="str">
        <f>IF(J3600-K3600=0,,IFERROR(K3600-J3600-휴게시간-VLOOKUP(A3600,지정휴게시간,2,FALSE),K3600-J3600-휴게시간))</f>
        <v/>
      </c>
      <c r="M3600" s="142" t="str">
        <f>IFERROR(VLOOKUP(Text(A3600,"m월 d일"),양력휴일,2,FALSE),IFERROR(VLOOKUP(Text(B3600,"m월 d일"),음력휴일,2,FALSE),IFERROR(VLOOKUP(A3600,양력지정휴일,2,FALSE), IFERROR(VLOOKUP(B3600,음력지정휴일,2,FALSE), ""))))</f>
        <v/>
      </c>
      <c r="N3600" s="128"/>
      <c r="O3600" s="128" t="str">
        <f>IFERROR(VLOOKUP(N3600,연차지정일수,2,FALSE),"")</f>
        <v/>
      </c>
      <c r="P3600" s="143"/>
      <c r="Q3600" s="2"/>
    </row>
    <row r="3601">
      <c r="A3601" s="129">
        <v>47796.0</v>
      </c>
      <c r="B3601" s="129">
        <v>47770.0</v>
      </c>
      <c r="C3601" s="128">
        <v>2030.0</v>
      </c>
      <c r="D3601" s="128">
        <v>11.0</v>
      </c>
      <c r="E3601" s="128">
        <v>1.0</v>
      </c>
      <c r="F3601" s="128">
        <v>2030.0</v>
      </c>
      <c r="G3601" s="128">
        <v>11.0</v>
      </c>
      <c r="H3601" s="128">
        <v>9.0</v>
      </c>
      <c r="I3601" s="128" t="s">
        <v>159</v>
      </c>
      <c r="J3601" s="99"/>
      <c r="K3601" s="99"/>
      <c r="L3601" s="141" t="str">
        <f>IF(J3601-K3601=0,,IFERROR(K3601-J3601-휴게시간-VLOOKUP(A3601,지정휴게시간,2,FALSE),K3601-J3601-휴게시간))</f>
        <v/>
      </c>
      <c r="M3601" s="142" t="str">
        <f>IFERROR(VLOOKUP(Text(A3601,"m월 d일"),양력휴일,2,FALSE),IFERROR(VLOOKUP(Text(B3601,"m월 d일"),음력휴일,2,FALSE),IFERROR(VLOOKUP(A3601,양력지정휴일,2,FALSE), IFERROR(VLOOKUP(B3601,음력지정휴일,2,FALSE), ""))))</f>
        <v/>
      </c>
      <c r="N3601" s="128"/>
      <c r="O3601" s="128" t="str">
        <f>IFERROR(VLOOKUP(N3601,연차지정일수,2,FALSE),"")</f>
        <v/>
      </c>
      <c r="P3601" s="143"/>
      <c r="Q3601" s="2"/>
    </row>
    <row r="3602">
      <c r="A3602" s="129">
        <v>47797.0</v>
      </c>
      <c r="B3602" s="129">
        <v>47771.0</v>
      </c>
      <c r="C3602" s="128">
        <v>2030.0</v>
      </c>
      <c r="D3602" s="128">
        <v>11.0</v>
      </c>
      <c r="E3602" s="128">
        <v>1.0</v>
      </c>
      <c r="F3602" s="128">
        <v>2030.0</v>
      </c>
      <c r="G3602" s="128">
        <v>11.0</v>
      </c>
      <c r="H3602" s="128">
        <v>10.0</v>
      </c>
      <c r="I3602" s="128" t="s">
        <v>156</v>
      </c>
      <c r="J3602" s="99"/>
      <c r="K3602" s="99"/>
      <c r="L3602" s="141" t="str">
        <f>IF(J3602-K3602=0,,IFERROR(K3602-J3602-휴게시간-VLOOKUP(A3602,지정휴게시간,2,FALSE),K3602-J3602-휴게시간))</f>
        <v/>
      </c>
      <c r="M3602" s="142" t="str">
        <f>IFERROR(VLOOKUP(Text(A3602,"m월 d일"),양력휴일,2,FALSE),IFERROR(VLOOKUP(Text(B3602,"m월 d일"),음력휴일,2,FALSE),IFERROR(VLOOKUP(A3602,양력지정휴일,2,FALSE), IFERROR(VLOOKUP(B3602,음력지정휴일,2,FALSE), ""))))</f>
        <v/>
      </c>
      <c r="N3602" s="128"/>
      <c r="O3602" s="128" t="str">
        <f>IFERROR(VLOOKUP(N3602,연차지정일수,2,FALSE),"")</f>
        <v/>
      </c>
      <c r="P3602" s="143"/>
      <c r="Q3602" s="2"/>
    </row>
    <row r="3603">
      <c r="A3603" s="129">
        <v>47798.0</v>
      </c>
      <c r="B3603" s="129">
        <v>47772.0</v>
      </c>
      <c r="C3603" s="128">
        <v>2030.0</v>
      </c>
      <c r="D3603" s="128">
        <v>11.0</v>
      </c>
      <c r="E3603" s="128">
        <v>2.0</v>
      </c>
      <c r="F3603" s="128">
        <v>2030.0</v>
      </c>
      <c r="G3603" s="128">
        <v>11.0</v>
      </c>
      <c r="H3603" s="128">
        <v>11.0</v>
      </c>
      <c r="I3603" s="128" t="s">
        <v>83</v>
      </c>
      <c r="J3603" s="99"/>
      <c r="K3603" s="99"/>
      <c r="L3603" s="141" t="str">
        <f>IF(J3603-K3603=0,,IFERROR(K3603-J3603-휴게시간-VLOOKUP(A3603,지정휴게시간,2,FALSE),K3603-J3603-휴게시간))</f>
        <v/>
      </c>
      <c r="M3603" s="142" t="str">
        <f>IFERROR(VLOOKUP(Text(A3603,"m월 d일"),양력휴일,2,FALSE),IFERROR(VLOOKUP(Text(B3603,"m월 d일"),음력휴일,2,FALSE),IFERROR(VLOOKUP(A3603,양력지정휴일,2,FALSE), IFERROR(VLOOKUP(B3603,음력지정휴일,2,FALSE), ""))))</f>
        <v/>
      </c>
      <c r="N3603" s="128"/>
      <c r="O3603" s="128" t="str">
        <f>IFERROR(VLOOKUP(N3603,연차지정일수,2,FALSE),"")</f>
        <v/>
      </c>
      <c r="P3603" s="143"/>
      <c r="Q3603" s="2"/>
    </row>
    <row r="3604">
      <c r="A3604" s="129">
        <v>47799.0</v>
      </c>
      <c r="B3604" s="129">
        <v>47773.0</v>
      </c>
      <c r="C3604" s="128">
        <v>2030.0</v>
      </c>
      <c r="D3604" s="128">
        <v>11.0</v>
      </c>
      <c r="E3604" s="128">
        <v>2.0</v>
      </c>
      <c r="F3604" s="128">
        <v>2030.0</v>
      </c>
      <c r="G3604" s="128">
        <v>11.0</v>
      </c>
      <c r="H3604" s="128">
        <v>12.0</v>
      </c>
      <c r="I3604" s="128" t="s">
        <v>160</v>
      </c>
      <c r="J3604" s="99"/>
      <c r="K3604" s="99"/>
      <c r="L3604" s="141" t="str">
        <f>IF(J3604-K3604=0,,IFERROR(K3604-J3604-휴게시간-VLOOKUP(A3604,지정휴게시간,2,FALSE),K3604-J3604-휴게시간))</f>
        <v/>
      </c>
      <c r="M3604" s="142" t="str">
        <f>IFERROR(VLOOKUP(Text(A3604,"m월 d일"),양력휴일,2,FALSE),IFERROR(VLOOKUP(Text(B3604,"m월 d일"),음력휴일,2,FALSE),IFERROR(VLOOKUP(A3604,양력지정휴일,2,FALSE), IFERROR(VLOOKUP(B3604,음력지정휴일,2,FALSE), ""))))</f>
        <v/>
      </c>
      <c r="N3604" s="128"/>
      <c r="O3604" s="128" t="str">
        <f>IFERROR(VLOOKUP(N3604,연차지정일수,2,FALSE),"")</f>
        <v/>
      </c>
      <c r="P3604" s="143"/>
      <c r="Q3604" s="2"/>
    </row>
    <row r="3605">
      <c r="A3605" s="129">
        <v>47800.0</v>
      </c>
      <c r="B3605" s="129">
        <v>47774.0</v>
      </c>
      <c r="C3605" s="128">
        <v>2030.0</v>
      </c>
      <c r="D3605" s="128">
        <v>11.0</v>
      </c>
      <c r="E3605" s="128">
        <v>2.0</v>
      </c>
      <c r="F3605" s="128">
        <v>2030.0</v>
      </c>
      <c r="G3605" s="128">
        <v>11.0</v>
      </c>
      <c r="H3605" s="128">
        <v>13.0</v>
      </c>
      <c r="I3605" s="128" t="s">
        <v>161</v>
      </c>
      <c r="J3605" s="99"/>
      <c r="K3605" s="99"/>
      <c r="L3605" s="141" t="str">
        <f>IF(J3605-K3605=0,,IFERROR(K3605-J3605-휴게시간-VLOOKUP(A3605,지정휴게시간,2,FALSE),K3605-J3605-휴게시간))</f>
        <v/>
      </c>
      <c r="M3605" s="142" t="str">
        <f>IFERROR(VLOOKUP(Text(A3605,"m월 d일"),양력휴일,2,FALSE),IFERROR(VLOOKUP(Text(B3605,"m월 d일"),음력휴일,2,FALSE),IFERROR(VLOOKUP(A3605,양력지정휴일,2,FALSE), IFERROR(VLOOKUP(B3605,음력지정휴일,2,FALSE), ""))))</f>
        <v/>
      </c>
      <c r="N3605" s="128"/>
      <c r="O3605" s="128" t="str">
        <f>IFERROR(VLOOKUP(N3605,연차지정일수,2,FALSE),"")</f>
        <v/>
      </c>
      <c r="P3605" s="143"/>
      <c r="Q3605" s="2"/>
    </row>
    <row r="3606">
      <c r="A3606" s="129">
        <v>47801.0</v>
      </c>
      <c r="B3606" s="129">
        <v>47775.0</v>
      </c>
      <c r="C3606" s="128">
        <v>2030.0</v>
      </c>
      <c r="D3606" s="128">
        <v>11.0</v>
      </c>
      <c r="E3606" s="128">
        <v>2.0</v>
      </c>
      <c r="F3606" s="128">
        <v>2030.0</v>
      </c>
      <c r="G3606" s="128">
        <v>11.0</v>
      </c>
      <c r="H3606" s="128">
        <v>14.0</v>
      </c>
      <c r="I3606" s="128" t="s">
        <v>162</v>
      </c>
      <c r="J3606" s="99"/>
      <c r="K3606" s="99"/>
      <c r="L3606" s="141" t="str">
        <f>IF(J3606-K3606=0,,IFERROR(K3606-J3606-휴게시간-VLOOKUP(A3606,지정휴게시간,2,FALSE),K3606-J3606-휴게시간))</f>
        <v/>
      </c>
      <c r="M3606" s="142" t="str">
        <f>IFERROR(VLOOKUP(Text(A3606,"m월 d일"),양력휴일,2,FALSE),IFERROR(VLOOKUP(Text(B3606,"m월 d일"),음력휴일,2,FALSE),IFERROR(VLOOKUP(A3606,양력지정휴일,2,FALSE), IFERROR(VLOOKUP(B3606,음력지정휴일,2,FALSE), ""))))</f>
        <v/>
      </c>
      <c r="N3606" s="128"/>
      <c r="O3606" s="128" t="str">
        <f>IFERROR(VLOOKUP(N3606,연차지정일수,2,FALSE),"")</f>
        <v/>
      </c>
      <c r="P3606" s="143"/>
      <c r="Q3606" s="2"/>
    </row>
    <row r="3607">
      <c r="A3607" s="129">
        <v>47802.0</v>
      </c>
      <c r="B3607" s="129">
        <v>47776.0</v>
      </c>
      <c r="C3607" s="128">
        <v>2030.0</v>
      </c>
      <c r="D3607" s="128">
        <v>11.0</v>
      </c>
      <c r="E3607" s="128">
        <v>2.0</v>
      </c>
      <c r="F3607" s="128">
        <v>2030.0</v>
      </c>
      <c r="G3607" s="128">
        <v>11.0</v>
      </c>
      <c r="H3607" s="128">
        <v>15.0</v>
      </c>
      <c r="I3607" s="128" t="s">
        <v>158</v>
      </c>
      <c r="J3607" s="99"/>
      <c r="K3607" s="99"/>
      <c r="L3607" s="141" t="str">
        <f>IF(J3607-K3607=0,,IFERROR(K3607-J3607-휴게시간-VLOOKUP(A3607,지정휴게시간,2,FALSE),K3607-J3607-휴게시간))</f>
        <v/>
      </c>
      <c r="M3607" s="142" t="str">
        <f>IFERROR(VLOOKUP(Text(A3607,"m월 d일"),양력휴일,2,FALSE),IFERROR(VLOOKUP(Text(B3607,"m월 d일"),음력휴일,2,FALSE),IFERROR(VLOOKUP(A3607,양력지정휴일,2,FALSE), IFERROR(VLOOKUP(B3607,음력지정휴일,2,FALSE), ""))))</f>
        <v/>
      </c>
      <c r="N3607" s="128"/>
      <c r="O3607" s="128" t="str">
        <f>IFERROR(VLOOKUP(N3607,연차지정일수,2,FALSE),"")</f>
        <v/>
      </c>
      <c r="P3607" s="143"/>
      <c r="Q3607" s="2"/>
    </row>
    <row r="3608">
      <c r="A3608" s="129">
        <v>47803.0</v>
      </c>
      <c r="B3608" s="129">
        <v>47777.0</v>
      </c>
      <c r="C3608" s="128">
        <v>2030.0</v>
      </c>
      <c r="D3608" s="128">
        <v>11.0</v>
      </c>
      <c r="E3608" s="128">
        <v>2.0</v>
      </c>
      <c r="F3608" s="128">
        <v>2030.0</v>
      </c>
      <c r="G3608" s="128">
        <v>11.0</v>
      </c>
      <c r="H3608" s="128">
        <v>16.0</v>
      </c>
      <c r="I3608" s="128" t="s">
        <v>159</v>
      </c>
      <c r="J3608" s="99"/>
      <c r="K3608" s="99"/>
      <c r="L3608" s="141" t="str">
        <f>IF(J3608-K3608=0,,IFERROR(K3608-J3608-휴게시간-VLOOKUP(A3608,지정휴게시간,2,FALSE),K3608-J3608-휴게시간))</f>
        <v/>
      </c>
      <c r="M3608" s="142" t="str">
        <f>IFERROR(VLOOKUP(Text(A3608,"m월 d일"),양력휴일,2,FALSE),IFERROR(VLOOKUP(Text(B3608,"m월 d일"),음력휴일,2,FALSE),IFERROR(VLOOKUP(A3608,양력지정휴일,2,FALSE), IFERROR(VLOOKUP(B3608,음력지정휴일,2,FALSE), ""))))</f>
        <v/>
      </c>
      <c r="N3608" s="128"/>
      <c r="O3608" s="128" t="str">
        <f>IFERROR(VLOOKUP(N3608,연차지정일수,2,FALSE),"")</f>
        <v/>
      </c>
      <c r="P3608" s="143"/>
      <c r="Q3608" s="2"/>
    </row>
    <row r="3609">
      <c r="A3609" s="129">
        <v>47804.0</v>
      </c>
      <c r="B3609" s="129">
        <v>47778.0</v>
      </c>
      <c r="C3609" s="128">
        <v>2030.0</v>
      </c>
      <c r="D3609" s="128">
        <v>11.0</v>
      </c>
      <c r="E3609" s="128">
        <v>2.0</v>
      </c>
      <c r="F3609" s="128">
        <v>2030.0</v>
      </c>
      <c r="G3609" s="128">
        <v>11.0</v>
      </c>
      <c r="H3609" s="128">
        <v>17.0</v>
      </c>
      <c r="I3609" s="128" t="s">
        <v>156</v>
      </c>
      <c r="J3609" s="99"/>
      <c r="K3609" s="99"/>
      <c r="L3609" s="141" t="str">
        <f>IF(J3609-K3609=0,,IFERROR(K3609-J3609-휴게시간-VLOOKUP(A3609,지정휴게시간,2,FALSE),K3609-J3609-휴게시간))</f>
        <v/>
      </c>
      <c r="M3609" s="142" t="str">
        <f>IFERROR(VLOOKUP(Text(A3609,"m월 d일"),양력휴일,2,FALSE),IFERROR(VLOOKUP(Text(B3609,"m월 d일"),음력휴일,2,FALSE),IFERROR(VLOOKUP(A3609,양력지정휴일,2,FALSE), IFERROR(VLOOKUP(B3609,음력지정휴일,2,FALSE), ""))))</f>
        <v/>
      </c>
      <c r="N3609" s="128"/>
      <c r="O3609" s="128" t="str">
        <f>IFERROR(VLOOKUP(N3609,연차지정일수,2,FALSE),"")</f>
        <v/>
      </c>
      <c r="P3609" s="143"/>
      <c r="Q3609" s="2"/>
    </row>
    <row r="3610">
      <c r="A3610" s="129">
        <v>47805.0</v>
      </c>
      <c r="B3610" s="129">
        <v>47779.0</v>
      </c>
      <c r="C3610" s="128">
        <v>2030.0</v>
      </c>
      <c r="D3610" s="128">
        <v>11.0</v>
      </c>
      <c r="E3610" s="128">
        <v>3.0</v>
      </c>
      <c r="F3610" s="128">
        <v>2030.0</v>
      </c>
      <c r="G3610" s="128">
        <v>11.0</v>
      </c>
      <c r="H3610" s="128">
        <v>18.0</v>
      </c>
      <c r="I3610" s="128" t="s">
        <v>83</v>
      </c>
      <c r="J3610" s="99"/>
      <c r="K3610" s="99"/>
      <c r="L3610" s="141" t="str">
        <f>IF(J3610-K3610=0,,IFERROR(K3610-J3610-휴게시간-VLOOKUP(A3610,지정휴게시간,2,FALSE),K3610-J3610-휴게시간))</f>
        <v/>
      </c>
      <c r="M3610" s="142" t="str">
        <f>IFERROR(VLOOKUP(Text(A3610,"m월 d일"),양력휴일,2,FALSE),IFERROR(VLOOKUP(Text(B3610,"m월 d일"),음력휴일,2,FALSE),IFERROR(VLOOKUP(A3610,양력지정휴일,2,FALSE), IFERROR(VLOOKUP(B3610,음력지정휴일,2,FALSE), ""))))</f>
        <v/>
      </c>
      <c r="N3610" s="128"/>
      <c r="O3610" s="128" t="str">
        <f>IFERROR(VLOOKUP(N3610,연차지정일수,2,FALSE),"")</f>
        <v/>
      </c>
      <c r="P3610" s="143"/>
      <c r="Q3610" s="2"/>
    </row>
    <row r="3611">
      <c r="A3611" s="129">
        <v>47806.0</v>
      </c>
      <c r="B3611" s="129">
        <v>47780.0</v>
      </c>
      <c r="C3611" s="128">
        <v>2030.0</v>
      </c>
      <c r="D3611" s="128">
        <v>11.0</v>
      </c>
      <c r="E3611" s="128">
        <v>3.0</v>
      </c>
      <c r="F3611" s="128">
        <v>2030.0</v>
      </c>
      <c r="G3611" s="128">
        <v>11.0</v>
      </c>
      <c r="H3611" s="128">
        <v>19.0</v>
      </c>
      <c r="I3611" s="128" t="s">
        <v>160</v>
      </c>
      <c r="J3611" s="99"/>
      <c r="K3611" s="99"/>
      <c r="L3611" s="141" t="str">
        <f>IF(J3611-K3611=0,,IFERROR(K3611-J3611-휴게시간-VLOOKUP(A3611,지정휴게시간,2,FALSE),K3611-J3611-휴게시간))</f>
        <v/>
      </c>
      <c r="M3611" s="142" t="str">
        <f>IFERROR(VLOOKUP(Text(A3611,"m월 d일"),양력휴일,2,FALSE),IFERROR(VLOOKUP(Text(B3611,"m월 d일"),음력휴일,2,FALSE),IFERROR(VLOOKUP(A3611,양력지정휴일,2,FALSE), IFERROR(VLOOKUP(B3611,음력지정휴일,2,FALSE), ""))))</f>
        <v/>
      </c>
      <c r="N3611" s="128"/>
      <c r="O3611" s="128" t="str">
        <f>IFERROR(VLOOKUP(N3611,연차지정일수,2,FALSE),"")</f>
        <v/>
      </c>
      <c r="P3611" s="143"/>
      <c r="Q3611" s="2"/>
    </row>
    <row r="3612">
      <c r="A3612" s="129">
        <v>47807.0</v>
      </c>
      <c r="B3612" s="129">
        <v>47781.0</v>
      </c>
      <c r="C3612" s="128">
        <v>2030.0</v>
      </c>
      <c r="D3612" s="128">
        <v>11.0</v>
      </c>
      <c r="E3612" s="128">
        <v>3.0</v>
      </c>
      <c r="F3612" s="128">
        <v>2030.0</v>
      </c>
      <c r="G3612" s="128">
        <v>11.0</v>
      </c>
      <c r="H3612" s="128">
        <v>20.0</v>
      </c>
      <c r="I3612" s="128" t="s">
        <v>161</v>
      </c>
      <c r="J3612" s="99"/>
      <c r="K3612" s="99"/>
      <c r="L3612" s="141" t="str">
        <f>IF(J3612-K3612=0,,IFERROR(K3612-J3612-휴게시간-VLOOKUP(A3612,지정휴게시간,2,FALSE),K3612-J3612-휴게시간))</f>
        <v/>
      </c>
      <c r="M3612" s="142" t="str">
        <f>IFERROR(VLOOKUP(Text(A3612,"m월 d일"),양력휴일,2,FALSE),IFERROR(VLOOKUP(Text(B3612,"m월 d일"),음력휴일,2,FALSE),IFERROR(VLOOKUP(A3612,양력지정휴일,2,FALSE), IFERROR(VLOOKUP(B3612,음력지정휴일,2,FALSE), ""))))</f>
        <v/>
      </c>
      <c r="N3612" s="128"/>
      <c r="O3612" s="128" t="str">
        <f>IFERROR(VLOOKUP(N3612,연차지정일수,2,FALSE),"")</f>
        <v/>
      </c>
      <c r="P3612" s="143"/>
      <c r="Q3612" s="2"/>
    </row>
    <row r="3613">
      <c r="A3613" s="129">
        <v>47808.0</v>
      </c>
      <c r="B3613" s="129">
        <v>47782.0</v>
      </c>
      <c r="C3613" s="128">
        <v>2030.0</v>
      </c>
      <c r="D3613" s="128">
        <v>11.0</v>
      </c>
      <c r="E3613" s="128">
        <v>3.0</v>
      </c>
      <c r="F3613" s="128">
        <v>2030.0</v>
      </c>
      <c r="G3613" s="128">
        <v>11.0</v>
      </c>
      <c r="H3613" s="128">
        <v>21.0</v>
      </c>
      <c r="I3613" s="128" t="s">
        <v>162</v>
      </c>
      <c r="J3613" s="99"/>
      <c r="K3613" s="99"/>
      <c r="L3613" s="141" t="str">
        <f>IF(J3613-K3613=0,,IFERROR(K3613-J3613-휴게시간-VLOOKUP(A3613,지정휴게시간,2,FALSE),K3613-J3613-휴게시간))</f>
        <v/>
      </c>
      <c r="M3613" s="142" t="str">
        <f>IFERROR(VLOOKUP(Text(A3613,"m월 d일"),양력휴일,2,FALSE),IFERROR(VLOOKUP(Text(B3613,"m월 d일"),음력휴일,2,FALSE),IFERROR(VLOOKUP(A3613,양력지정휴일,2,FALSE), IFERROR(VLOOKUP(B3613,음력지정휴일,2,FALSE), ""))))</f>
        <v/>
      </c>
      <c r="N3613" s="128"/>
      <c r="O3613" s="128" t="str">
        <f>IFERROR(VLOOKUP(N3613,연차지정일수,2,FALSE),"")</f>
        <v/>
      </c>
      <c r="P3613" s="143"/>
      <c r="Q3613" s="2"/>
    </row>
    <row r="3614">
      <c r="A3614" s="129">
        <v>47809.0</v>
      </c>
      <c r="B3614" s="129">
        <v>47783.0</v>
      </c>
      <c r="C3614" s="128">
        <v>2030.0</v>
      </c>
      <c r="D3614" s="128">
        <v>11.0</v>
      </c>
      <c r="E3614" s="128">
        <v>3.0</v>
      </c>
      <c r="F3614" s="128">
        <v>2030.0</v>
      </c>
      <c r="G3614" s="128">
        <v>11.0</v>
      </c>
      <c r="H3614" s="128">
        <v>22.0</v>
      </c>
      <c r="I3614" s="128" t="s">
        <v>158</v>
      </c>
      <c r="J3614" s="99"/>
      <c r="K3614" s="99"/>
      <c r="L3614" s="141" t="str">
        <f>IF(J3614-K3614=0,,IFERROR(K3614-J3614-휴게시간-VLOOKUP(A3614,지정휴게시간,2,FALSE),K3614-J3614-휴게시간))</f>
        <v/>
      </c>
      <c r="M3614" s="142" t="str">
        <f>IFERROR(VLOOKUP(Text(A3614,"m월 d일"),양력휴일,2,FALSE),IFERROR(VLOOKUP(Text(B3614,"m월 d일"),음력휴일,2,FALSE),IFERROR(VLOOKUP(A3614,양력지정휴일,2,FALSE), IFERROR(VLOOKUP(B3614,음력지정휴일,2,FALSE), ""))))</f>
        <v/>
      </c>
      <c r="N3614" s="128"/>
      <c r="O3614" s="128" t="str">
        <f>IFERROR(VLOOKUP(N3614,연차지정일수,2,FALSE),"")</f>
        <v/>
      </c>
      <c r="P3614" s="143"/>
      <c r="Q3614" s="2"/>
    </row>
    <row r="3615">
      <c r="A3615" s="129">
        <v>47810.0</v>
      </c>
      <c r="B3615" s="129">
        <v>47784.0</v>
      </c>
      <c r="C3615" s="128">
        <v>2030.0</v>
      </c>
      <c r="D3615" s="128">
        <v>11.0</v>
      </c>
      <c r="E3615" s="128">
        <v>3.0</v>
      </c>
      <c r="F3615" s="128">
        <v>2030.0</v>
      </c>
      <c r="G3615" s="128">
        <v>11.0</v>
      </c>
      <c r="H3615" s="128">
        <v>23.0</v>
      </c>
      <c r="I3615" s="128" t="s">
        <v>159</v>
      </c>
      <c r="J3615" s="99"/>
      <c r="K3615" s="99"/>
      <c r="L3615" s="141" t="str">
        <f>IF(J3615-K3615=0,,IFERROR(K3615-J3615-휴게시간-VLOOKUP(A3615,지정휴게시간,2,FALSE),K3615-J3615-휴게시간))</f>
        <v/>
      </c>
      <c r="M3615" s="142" t="str">
        <f>IFERROR(VLOOKUP(Text(A3615,"m월 d일"),양력휴일,2,FALSE),IFERROR(VLOOKUP(Text(B3615,"m월 d일"),음력휴일,2,FALSE),IFERROR(VLOOKUP(A3615,양력지정휴일,2,FALSE), IFERROR(VLOOKUP(B3615,음력지정휴일,2,FALSE), ""))))</f>
        <v/>
      </c>
      <c r="N3615" s="128"/>
      <c r="O3615" s="128" t="str">
        <f>IFERROR(VLOOKUP(N3615,연차지정일수,2,FALSE),"")</f>
        <v/>
      </c>
      <c r="P3615" s="143"/>
      <c r="Q3615" s="2"/>
    </row>
    <row r="3616">
      <c r="A3616" s="129">
        <v>47811.0</v>
      </c>
      <c r="B3616" s="129">
        <v>47785.0</v>
      </c>
      <c r="C3616" s="128">
        <v>2030.0</v>
      </c>
      <c r="D3616" s="128">
        <v>11.0</v>
      </c>
      <c r="E3616" s="128">
        <v>3.0</v>
      </c>
      <c r="F3616" s="128">
        <v>2030.0</v>
      </c>
      <c r="G3616" s="128">
        <v>11.0</v>
      </c>
      <c r="H3616" s="128">
        <v>24.0</v>
      </c>
      <c r="I3616" s="128" t="s">
        <v>156</v>
      </c>
      <c r="J3616" s="99"/>
      <c r="K3616" s="99"/>
      <c r="L3616" s="141" t="str">
        <f>IF(J3616-K3616=0,,IFERROR(K3616-J3616-휴게시간-VLOOKUP(A3616,지정휴게시간,2,FALSE),K3616-J3616-휴게시간))</f>
        <v/>
      </c>
      <c r="M3616" s="142" t="str">
        <f>IFERROR(VLOOKUP(Text(A3616,"m월 d일"),양력휴일,2,FALSE),IFERROR(VLOOKUP(Text(B3616,"m월 d일"),음력휴일,2,FALSE),IFERROR(VLOOKUP(A3616,양력지정휴일,2,FALSE), IFERROR(VLOOKUP(B3616,음력지정휴일,2,FALSE), ""))))</f>
        <v/>
      </c>
      <c r="N3616" s="128"/>
      <c r="O3616" s="128" t="str">
        <f>IFERROR(VLOOKUP(N3616,연차지정일수,2,FALSE),"")</f>
        <v/>
      </c>
      <c r="P3616" s="143"/>
      <c r="Q3616" s="2"/>
    </row>
    <row r="3617">
      <c r="A3617" s="129">
        <v>47812.0</v>
      </c>
      <c r="B3617" s="129">
        <v>47788.0</v>
      </c>
      <c r="C3617" s="128">
        <v>2030.0</v>
      </c>
      <c r="D3617" s="128">
        <v>11.0</v>
      </c>
      <c r="E3617" s="128">
        <v>4.0</v>
      </c>
      <c r="F3617" s="128">
        <v>2030.0</v>
      </c>
      <c r="G3617" s="128">
        <v>11.0</v>
      </c>
      <c r="H3617" s="128">
        <v>25.0</v>
      </c>
      <c r="I3617" s="128" t="s">
        <v>83</v>
      </c>
      <c r="J3617" s="99"/>
      <c r="K3617" s="99"/>
      <c r="L3617" s="141" t="str">
        <f>IF(J3617-K3617=0,,IFERROR(K3617-J3617-휴게시간-VLOOKUP(A3617,지정휴게시간,2,FALSE),K3617-J3617-휴게시간))</f>
        <v/>
      </c>
      <c r="M3617" s="142" t="str">
        <f>IFERROR(VLOOKUP(Text(A3617,"m월 d일"),양력휴일,2,FALSE),IFERROR(VLOOKUP(Text(B3617,"m월 d일"),음력휴일,2,FALSE),IFERROR(VLOOKUP(A3617,양력지정휴일,2,FALSE), IFERROR(VLOOKUP(B3617,음력지정휴일,2,FALSE), ""))))</f>
        <v/>
      </c>
      <c r="N3617" s="128"/>
      <c r="O3617" s="128" t="str">
        <f>IFERROR(VLOOKUP(N3617,연차지정일수,2,FALSE),"")</f>
        <v/>
      </c>
      <c r="P3617" s="143"/>
      <c r="Q3617" s="2"/>
    </row>
    <row r="3618">
      <c r="A3618" s="129">
        <v>47813.0</v>
      </c>
      <c r="B3618" s="129">
        <v>47789.0</v>
      </c>
      <c r="C3618" s="128">
        <v>2030.0</v>
      </c>
      <c r="D3618" s="128">
        <v>11.0</v>
      </c>
      <c r="E3618" s="128">
        <v>4.0</v>
      </c>
      <c r="F3618" s="128">
        <v>2030.0</v>
      </c>
      <c r="G3618" s="128">
        <v>11.0</v>
      </c>
      <c r="H3618" s="128">
        <v>26.0</v>
      </c>
      <c r="I3618" s="128" t="s">
        <v>160</v>
      </c>
      <c r="J3618" s="99"/>
      <c r="K3618" s="99"/>
      <c r="L3618" s="141" t="str">
        <f>IF(J3618-K3618=0,,IFERROR(K3618-J3618-휴게시간-VLOOKUP(A3618,지정휴게시간,2,FALSE),K3618-J3618-휴게시간))</f>
        <v/>
      </c>
      <c r="M3618" s="142" t="str">
        <f>IFERROR(VLOOKUP(Text(A3618,"m월 d일"),양력휴일,2,FALSE),IFERROR(VLOOKUP(Text(B3618,"m월 d일"),음력휴일,2,FALSE),IFERROR(VLOOKUP(A3618,양력지정휴일,2,FALSE), IFERROR(VLOOKUP(B3618,음력지정휴일,2,FALSE), ""))))</f>
        <v/>
      </c>
      <c r="N3618" s="128"/>
      <c r="O3618" s="128" t="str">
        <f>IFERROR(VLOOKUP(N3618,연차지정일수,2,FALSE),"")</f>
        <v/>
      </c>
      <c r="P3618" s="143"/>
      <c r="Q3618" s="2"/>
    </row>
    <row r="3619">
      <c r="A3619" s="129">
        <v>47814.0</v>
      </c>
      <c r="B3619" s="129">
        <v>47790.0</v>
      </c>
      <c r="C3619" s="128">
        <v>2030.0</v>
      </c>
      <c r="D3619" s="128">
        <v>11.0</v>
      </c>
      <c r="E3619" s="128">
        <v>4.0</v>
      </c>
      <c r="F3619" s="128">
        <v>2030.0</v>
      </c>
      <c r="G3619" s="128">
        <v>11.0</v>
      </c>
      <c r="H3619" s="128">
        <v>27.0</v>
      </c>
      <c r="I3619" s="128" t="s">
        <v>161</v>
      </c>
      <c r="J3619" s="99"/>
      <c r="K3619" s="99"/>
      <c r="L3619" s="141" t="str">
        <f>IF(J3619-K3619=0,,IFERROR(K3619-J3619-휴게시간-VLOOKUP(A3619,지정휴게시간,2,FALSE),K3619-J3619-휴게시간))</f>
        <v/>
      </c>
      <c r="M3619" s="142" t="str">
        <f>IFERROR(VLOOKUP(Text(A3619,"m월 d일"),양력휴일,2,FALSE),IFERROR(VLOOKUP(Text(B3619,"m월 d일"),음력휴일,2,FALSE),IFERROR(VLOOKUP(A3619,양력지정휴일,2,FALSE), IFERROR(VLOOKUP(B3619,음력지정휴일,2,FALSE), ""))))</f>
        <v/>
      </c>
      <c r="N3619" s="128"/>
      <c r="O3619" s="128" t="str">
        <f>IFERROR(VLOOKUP(N3619,연차지정일수,2,FALSE),"")</f>
        <v/>
      </c>
      <c r="P3619" s="143"/>
      <c r="Q3619" s="2"/>
    </row>
    <row r="3620">
      <c r="A3620" s="129">
        <v>47815.0</v>
      </c>
      <c r="B3620" s="129">
        <v>47791.0</v>
      </c>
      <c r="C3620" s="128">
        <v>2030.0</v>
      </c>
      <c r="D3620" s="128">
        <v>11.0</v>
      </c>
      <c r="E3620" s="128">
        <v>4.0</v>
      </c>
      <c r="F3620" s="128">
        <v>2030.0</v>
      </c>
      <c r="G3620" s="128">
        <v>11.0</v>
      </c>
      <c r="H3620" s="128">
        <v>28.0</v>
      </c>
      <c r="I3620" s="128" t="s">
        <v>162</v>
      </c>
      <c r="J3620" s="99"/>
      <c r="K3620" s="99"/>
      <c r="L3620" s="141" t="str">
        <f>IF(J3620-K3620=0,,IFERROR(K3620-J3620-휴게시간-VLOOKUP(A3620,지정휴게시간,2,FALSE),K3620-J3620-휴게시간))</f>
        <v/>
      </c>
      <c r="M3620" s="142" t="str">
        <f>IFERROR(VLOOKUP(Text(A3620,"m월 d일"),양력휴일,2,FALSE),IFERROR(VLOOKUP(Text(B3620,"m월 d일"),음력휴일,2,FALSE),IFERROR(VLOOKUP(A3620,양력지정휴일,2,FALSE), IFERROR(VLOOKUP(B3620,음력지정휴일,2,FALSE), ""))))</f>
        <v/>
      </c>
      <c r="N3620" s="128"/>
      <c r="O3620" s="128" t="str">
        <f>IFERROR(VLOOKUP(N3620,연차지정일수,2,FALSE),"")</f>
        <v/>
      </c>
      <c r="P3620" s="143"/>
      <c r="Q3620" s="2"/>
    </row>
    <row r="3621">
      <c r="A3621" s="129">
        <v>47816.0</v>
      </c>
      <c r="B3621" s="129">
        <v>47792.0</v>
      </c>
      <c r="C3621" s="128">
        <v>2030.0</v>
      </c>
      <c r="D3621" s="128">
        <v>11.0</v>
      </c>
      <c r="E3621" s="128">
        <v>4.0</v>
      </c>
      <c r="F3621" s="128">
        <v>2030.0</v>
      </c>
      <c r="G3621" s="128">
        <v>11.0</v>
      </c>
      <c r="H3621" s="128">
        <v>29.0</v>
      </c>
      <c r="I3621" s="128" t="s">
        <v>158</v>
      </c>
      <c r="J3621" s="99"/>
      <c r="K3621" s="99"/>
      <c r="L3621" s="141" t="str">
        <f>IF(J3621-K3621=0,,IFERROR(K3621-J3621-휴게시간-VLOOKUP(A3621,지정휴게시간,2,FALSE),K3621-J3621-휴게시간))</f>
        <v/>
      </c>
      <c r="M3621" s="142" t="str">
        <f>IFERROR(VLOOKUP(Text(A3621,"m월 d일"),양력휴일,2,FALSE),IFERROR(VLOOKUP(Text(B3621,"m월 d일"),음력휴일,2,FALSE),IFERROR(VLOOKUP(A3621,양력지정휴일,2,FALSE), IFERROR(VLOOKUP(B3621,음력지정휴일,2,FALSE), ""))))</f>
        <v/>
      </c>
      <c r="N3621" s="128"/>
      <c r="O3621" s="128" t="str">
        <f>IFERROR(VLOOKUP(N3621,연차지정일수,2,FALSE),"")</f>
        <v/>
      </c>
      <c r="P3621" s="143"/>
      <c r="Q3621" s="2"/>
    </row>
    <row r="3622">
      <c r="A3622" s="129">
        <v>47817.0</v>
      </c>
      <c r="B3622" s="129">
        <v>47793.0</v>
      </c>
      <c r="C3622" s="128">
        <v>2030.0</v>
      </c>
      <c r="D3622" s="128">
        <v>11.0</v>
      </c>
      <c r="E3622" s="128">
        <v>4.0</v>
      </c>
      <c r="F3622" s="128">
        <v>2030.0</v>
      </c>
      <c r="G3622" s="128">
        <v>11.0</v>
      </c>
      <c r="H3622" s="128">
        <v>30.0</v>
      </c>
      <c r="I3622" s="128" t="s">
        <v>159</v>
      </c>
      <c r="J3622" s="99"/>
      <c r="K3622" s="99"/>
      <c r="L3622" s="141" t="str">
        <f>IF(J3622-K3622=0,,IFERROR(K3622-J3622-휴게시간-VLOOKUP(A3622,지정휴게시간,2,FALSE),K3622-J3622-휴게시간))</f>
        <v/>
      </c>
      <c r="M3622" s="142" t="str">
        <f>IFERROR(VLOOKUP(Text(A3622,"m월 d일"),양력휴일,2,FALSE),IFERROR(VLOOKUP(Text(B3622,"m월 d일"),음력휴일,2,FALSE),IFERROR(VLOOKUP(A3622,양력지정휴일,2,FALSE), IFERROR(VLOOKUP(B3622,음력지정휴일,2,FALSE), ""))))</f>
        <v/>
      </c>
      <c r="N3622" s="128"/>
      <c r="O3622" s="128" t="str">
        <f>IFERROR(VLOOKUP(N3622,연차지정일수,2,FALSE),"")</f>
        <v/>
      </c>
      <c r="P3622" s="143"/>
      <c r="Q3622" s="2"/>
    </row>
    <row r="3623">
      <c r="A3623" s="129">
        <v>47818.0</v>
      </c>
      <c r="B3623" s="129">
        <v>47794.0</v>
      </c>
      <c r="C3623" s="128">
        <v>2030.0</v>
      </c>
      <c r="D3623" s="128">
        <v>11.0</v>
      </c>
      <c r="E3623" s="128">
        <v>4.0</v>
      </c>
      <c r="F3623" s="128">
        <v>2030.0</v>
      </c>
      <c r="G3623" s="128">
        <v>12.0</v>
      </c>
      <c r="H3623" s="128">
        <v>1.0</v>
      </c>
      <c r="I3623" s="128" t="s">
        <v>156</v>
      </c>
      <c r="J3623" s="99"/>
      <c r="K3623" s="99"/>
      <c r="L3623" s="141" t="str">
        <f>IF(J3623-K3623=0,,IFERROR(K3623-J3623-휴게시간-VLOOKUP(A3623,지정휴게시간,2,FALSE),K3623-J3623-휴게시간))</f>
        <v/>
      </c>
      <c r="M3623" s="142" t="str">
        <f>IFERROR(VLOOKUP(Text(A3623,"m월 d일"),양력휴일,2,FALSE),IFERROR(VLOOKUP(Text(B3623,"m월 d일"),음력휴일,2,FALSE),IFERROR(VLOOKUP(A3623,양력지정휴일,2,FALSE), IFERROR(VLOOKUP(B3623,음력지정휴일,2,FALSE), ""))))</f>
        <v/>
      </c>
      <c r="N3623" s="128"/>
      <c r="O3623" s="128" t="str">
        <f>IFERROR(VLOOKUP(N3623,연차지정일수,2,FALSE),"")</f>
        <v/>
      </c>
      <c r="P3623" s="143"/>
      <c r="Q3623" s="2"/>
    </row>
    <row r="3624">
      <c r="A3624" s="129">
        <v>47819.0</v>
      </c>
      <c r="B3624" s="129">
        <v>47795.0</v>
      </c>
      <c r="C3624" s="128">
        <v>2030.0</v>
      </c>
      <c r="D3624" s="128">
        <v>12.0</v>
      </c>
      <c r="E3624" s="128">
        <v>1.0</v>
      </c>
      <c r="F3624" s="128">
        <v>2030.0</v>
      </c>
      <c r="G3624" s="128">
        <v>12.0</v>
      </c>
      <c r="H3624" s="128">
        <v>2.0</v>
      </c>
      <c r="I3624" s="128" t="s">
        <v>83</v>
      </c>
      <c r="J3624" s="99"/>
      <c r="K3624" s="99"/>
      <c r="L3624" s="141" t="str">
        <f>IF(J3624-K3624=0,,IFERROR(K3624-J3624-휴게시간-VLOOKUP(A3624,지정휴게시간,2,FALSE),K3624-J3624-휴게시간))</f>
        <v/>
      </c>
      <c r="M3624" s="142" t="str">
        <f>IFERROR(VLOOKUP(Text(A3624,"m월 d일"),양력휴일,2,FALSE),IFERROR(VLOOKUP(Text(B3624,"m월 d일"),음력휴일,2,FALSE),IFERROR(VLOOKUP(A3624,양력지정휴일,2,FALSE), IFERROR(VLOOKUP(B3624,음력지정휴일,2,FALSE), ""))))</f>
        <v/>
      </c>
      <c r="N3624" s="128"/>
      <c r="O3624" s="128" t="str">
        <f>IFERROR(VLOOKUP(N3624,연차지정일수,2,FALSE),"")</f>
        <v/>
      </c>
      <c r="P3624" s="143"/>
      <c r="Q3624" s="2"/>
    </row>
    <row r="3625">
      <c r="A3625" s="129">
        <v>47820.0</v>
      </c>
      <c r="B3625" s="129">
        <v>47796.0</v>
      </c>
      <c r="C3625" s="128">
        <v>2030.0</v>
      </c>
      <c r="D3625" s="128">
        <v>12.0</v>
      </c>
      <c r="E3625" s="128">
        <v>1.0</v>
      </c>
      <c r="F3625" s="128">
        <v>2030.0</v>
      </c>
      <c r="G3625" s="128">
        <v>12.0</v>
      </c>
      <c r="H3625" s="128">
        <v>3.0</v>
      </c>
      <c r="I3625" s="128" t="s">
        <v>160</v>
      </c>
      <c r="J3625" s="99"/>
      <c r="K3625" s="99"/>
      <c r="L3625" s="141" t="str">
        <f>IF(J3625-K3625=0,,IFERROR(K3625-J3625-휴게시간-VLOOKUP(A3625,지정휴게시간,2,FALSE),K3625-J3625-휴게시간))</f>
        <v/>
      </c>
      <c r="M3625" s="142" t="str">
        <f>IFERROR(VLOOKUP(Text(A3625,"m월 d일"),양력휴일,2,FALSE),IFERROR(VLOOKUP(Text(B3625,"m월 d일"),음력휴일,2,FALSE),IFERROR(VLOOKUP(A3625,양력지정휴일,2,FALSE), IFERROR(VLOOKUP(B3625,음력지정휴일,2,FALSE), ""))))</f>
        <v/>
      </c>
      <c r="N3625" s="128"/>
      <c r="O3625" s="128" t="str">
        <f>IFERROR(VLOOKUP(N3625,연차지정일수,2,FALSE),"")</f>
        <v/>
      </c>
      <c r="P3625" s="143"/>
      <c r="Q3625" s="2"/>
    </row>
    <row r="3626">
      <c r="A3626" s="129">
        <v>47821.0</v>
      </c>
      <c r="B3626" s="129">
        <v>47797.0</v>
      </c>
      <c r="C3626" s="128">
        <v>2030.0</v>
      </c>
      <c r="D3626" s="128">
        <v>12.0</v>
      </c>
      <c r="E3626" s="128">
        <v>1.0</v>
      </c>
      <c r="F3626" s="128">
        <v>2030.0</v>
      </c>
      <c r="G3626" s="128">
        <v>12.0</v>
      </c>
      <c r="H3626" s="128">
        <v>4.0</v>
      </c>
      <c r="I3626" s="128" t="s">
        <v>161</v>
      </c>
      <c r="J3626" s="99"/>
      <c r="K3626" s="99"/>
      <c r="L3626" s="141" t="str">
        <f>IF(J3626-K3626=0,,IFERROR(K3626-J3626-휴게시간-VLOOKUP(A3626,지정휴게시간,2,FALSE),K3626-J3626-휴게시간))</f>
        <v/>
      </c>
      <c r="M3626" s="142" t="str">
        <f>IFERROR(VLOOKUP(Text(A3626,"m월 d일"),양력휴일,2,FALSE),IFERROR(VLOOKUP(Text(B3626,"m월 d일"),음력휴일,2,FALSE),IFERROR(VLOOKUP(A3626,양력지정휴일,2,FALSE), IFERROR(VLOOKUP(B3626,음력지정휴일,2,FALSE), ""))))</f>
        <v/>
      </c>
      <c r="N3626" s="128"/>
      <c r="O3626" s="128" t="str">
        <f>IFERROR(VLOOKUP(N3626,연차지정일수,2,FALSE),"")</f>
        <v/>
      </c>
      <c r="P3626" s="143"/>
      <c r="Q3626" s="2"/>
    </row>
    <row r="3627">
      <c r="A3627" s="129">
        <v>47822.0</v>
      </c>
      <c r="B3627" s="129">
        <v>47798.0</v>
      </c>
      <c r="C3627" s="128">
        <v>2030.0</v>
      </c>
      <c r="D3627" s="128">
        <v>12.0</v>
      </c>
      <c r="E3627" s="128">
        <v>1.0</v>
      </c>
      <c r="F3627" s="128">
        <v>2030.0</v>
      </c>
      <c r="G3627" s="128">
        <v>12.0</v>
      </c>
      <c r="H3627" s="128">
        <v>5.0</v>
      </c>
      <c r="I3627" s="128" t="s">
        <v>162</v>
      </c>
      <c r="J3627" s="99"/>
      <c r="K3627" s="99"/>
      <c r="L3627" s="141" t="str">
        <f>IF(J3627-K3627=0,,IFERROR(K3627-J3627-휴게시간-VLOOKUP(A3627,지정휴게시간,2,FALSE),K3627-J3627-휴게시간))</f>
        <v/>
      </c>
      <c r="M3627" s="142" t="str">
        <f>IFERROR(VLOOKUP(Text(A3627,"m월 d일"),양력휴일,2,FALSE),IFERROR(VLOOKUP(Text(B3627,"m월 d일"),음력휴일,2,FALSE),IFERROR(VLOOKUP(A3627,양력지정휴일,2,FALSE), IFERROR(VLOOKUP(B3627,음력지정휴일,2,FALSE), ""))))</f>
        <v/>
      </c>
      <c r="N3627" s="128"/>
      <c r="O3627" s="128" t="str">
        <f>IFERROR(VLOOKUP(N3627,연차지정일수,2,FALSE),"")</f>
        <v/>
      </c>
      <c r="P3627" s="143"/>
      <c r="Q3627" s="2"/>
    </row>
    <row r="3628">
      <c r="A3628" s="129">
        <v>47823.0</v>
      </c>
      <c r="B3628" s="129">
        <v>47799.0</v>
      </c>
      <c r="C3628" s="128">
        <v>2030.0</v>
      </c>
      <c r="D3628" s="128">
        <v>12.0</v>
      </c>
      <c r="E3628" s="128">
        <v>1.0</v>
      </c>
      <c r="F3628" s="128">
        <v>2030.0</v>
      </c>
      <c r="G3628" s="128">
        <v>12.0</v>
      </c>
      <c r="H3628" s="128">
        <v>6.0</v>
      </c>
      <c r="I3628" s="128" t="s">
        <v>158</v>
      </c>
      <c r="J3628" s="99"/>
      <c r="K3628" s="99"/>
      <c r="L3628" s="141" t="str">
        <f>IF(J3628-K3628=0,,IFERROR(K3628-J3628-휴게시간-VLOOKUP(A3628,지정휴게시간,2,FALSE),K3628-J3628-휴게시간))</f>
        <v/>
      </c>
      <c r="M3628" s="142" t="str">
        <f>IFERROR(VLOOKUP(Text(A3628,"m월 d일"),양력휴일,2,FALSE),IFERROR(VLOOKUP(Text(B3628,"m월 d일"),음력휴일,2,FALSE),IFERROR(VLOOKUP(A3628,양력지정휴일,2,FALSE), IFERROR(VLOOKUP(B3628,음력지정휴일,2,FALSE), ""))))</f>
        <v/>
      </c>
      <c r="N3628" s="128"/>
      <c r="O3628" s="128" t="str">
        <f>IFERROR(VLOOKUP(N3628,연차지정일수,2,FALSE),"")</f>
        <v/>
      </c>
      <c r="P3628" s="143"/>
      <c r="Q3628" s="2"/>
    </row>
    <row r="3629">
      <c r="A3629" s="129">
        <v>47824.0</v>
      </c>
      <c r="B3629" s="129">
        <v>47800.0</v>
      </c>
      <c r="C3629" s="128">
        <v>2030.0</v>
      </c>
      <c r="D3629" s="128">
        <v>12.0</v>
      </c>
      <c r="E3629" s="128">
        <v>1.0</v>
      </c>
      <c r="F3629" s="128">
        <v>2030.0</v>
      </c>
      <c r="G3629" s="128">
        <v>12.0</v>
      </c>
      <c r="H3629" s="128">
        <v>7.0</v>
      </c>
      <c r="I3629" s="128" t="s">
        <v>159</v>
      </c>
      <c r="J3629" s="99"/>
      <c r="K3629" s="99"/>
      <c r="L3629" s="141" t="str">
        <f>IF(J3629-K3629=0,,IFERROR(K3629-J3629-휴게시간-VLOOKUP(A3629,지정휴게시간,2,FALSE),K3629-J3629-휴게시간))</f>
        <v/>
      </c>
      <c r="M3629" s="142" t="str">
        <f>IFERROR(VLOOKUP(Text(A3629,"m월 d일"),양력휴일,2,FALSE),IFERROR(VLOOKUP(Text(B3629,"m월 d일"),음력휴일,2,FALSE),IFERROR(VLOOKUP(A3629,양력지정휴일,2,FALSE), IFERROR(VLOOKUP(B3629,음력지정휴일,2,FALSE), ""))))</f>
        <v/>
      </c>
      <c r="N3629" s="128"/>
      <c r="O3629" s="128" t="str">
        <f>IFERROR(VLOOKUP(N3629,연차지정일수,2,FALSE),"")</f>
        <v/>
      </c>
      <c r="P3629" s="143"/>
      <c r="Q3629" s="2"/>
    </row>
    <row r="3630">
      <c r="A3630" s="129">
        <v>47825.0</v>
      </c>
      <c r="B3630" s="129">
        <v>47801.0</v>
      </c>
      <c r="C3630" s="128">
        <v>2030.0</v>
      </c>
      <c r="D3630" s="128">
        <v>12.0</v>
      </c>
      <c r="E3630" s="128">
        <v>1.0</v>
      </c>
      <c r="F3630" s="128">
        <v>2030.0</v>
      </c>
      <c r="G3630" s="128">
        <v>12.0</v>
      </c>
      <c r="H3630" s="128">
        <v>8.0</v>
      </c>
      <c r="I3630" s="128" t="s">
        <v>156</v>
      </c>
      <c r="J3630" s="99"/>
      <c r="K3630" s="99"/>
      <c r="L3630" s="141" t="str">
        <f>IF(J3630-K3630=0,,IFERROR(K3630-J3630-휴게시간-VLOOKUP(A3630,지정휴게시간,2,FALSE),K3630-J3630-휴게시간))</f>
        <v/>
      </c>
      <c r="M3630" s="142" t="str">
        <f>IFERROR(VLOOKUP(Text(A3630,"m월 d일"),양력휴일,2,FALSE),IFERROR(VLOOKUP(Text(B3630,"m월 d일"),음력휴일,2,FALSE),IFERROR(VLOOKUP(A3630,양력지정휴일,2,FALSE), IFERROR(VLOOKUP(B3630,음력지정휴일,2,FALSE), ""))))</f>
        <v/>
      </c>
      <c r="N3630" s="128"/>
      <c r="O3630" s="128" t="str">
        <f>IFERROR(VLOOKUP(N3630,연차지정일수,2,FALSE),"")</f>
        <v/>
      </c>
      <c r="P3630" s="143"/>
      <c r="Q3630" s="2"/>
    </row>
    <row r="3631">
      <c r="A3631" s="129">
        <v>47826.0</v>
      </c>
      <c r="B3631" s="129">
        <v>47802.0</v>
      </c>
      <c r="C3631" s="128">
        <v>2030.0</v>
      </c>
      <c r="D3631" s="128">
        <v>12.0</v>
      </c>
      <c r="E3631" s="128">
        <v>2.0</v>
      </c>
      <c r="F3631" s="128">
        <v>2030.0</v>
      </c>
      <c r="G3631" s="128">
        <v>12.0</v>
      </c>
      <c r="H3631" s="128">
        <v>9.0</v>
      </c>
      <c r="I3631" s="128" t="s">
        <v>83</v>
      </c>
      <c r="J3631" s="99"/>
      <c r="K3631" s="99"/>
      <c r="L3631" s="141" t="str">
        <f>IF(J3631-K3631=0,,IFERROR(K3631-J3631-휴게시간-VLOOKUP(A3631,지정휴게시간,2,FALSE),K3631-J3631-휴게시간))</f>
        <v/>
      </c>
      <c r="M3631" s="142" t="str">
        <f>IFERROR(VLOOKUP(Text(A3631,"m월 d일"),양력휴일,2,FALSE),IFERROR(VLOOKUP(Text(B3631,"m월 d일"),음력휴일,2,FALSE),IFERROR(VLOOKUP(A3631,양력지정휴일,2,FALSE), IFERROR(VLOOKUP(B3631,음력지정휴일,2,FALSE), ""))))</f>
        <v/>
      </c>
      <c r="N3631" s="128"/>
      <c r="O3631" s="128" t="str">
        <f>IFERROR(VLOOKUP(N3631,연차지정일수,2,FALSE),"")</f>
        <v/>
      </c>
      <c r="P3631" s="143"/>
      <c r="Q3631" s="2"/>
    </row>
    <row r="3632">
      <c r="A3632" s="129">
        <v>47827.0</v>
      </c>
      <c r="B3632" s="129">
        <v>47803.0</v>
      </c>
      <c r="C3632" s="128">
        <v>2030.0</v>
      </c>
      <c r="D3632" s="128">
        <v>12.0</v>
      </c>
      <c r="E3632" s="128">
        <v>2.0</v>
      </c>
      <c r="F3632" s="128">
        <v>2030.0</v>
      </c>
      <c r="G3632" s="128">
        <v>12.0</v>
      </c>
      <c r="H3632" s="128">
        <v>10.0</v>
      </c>
      <c r="I3632" s="128" t="s">
        <v>160</v>
      </c>
      <c r="J3632" s="99"/>
      <c r="K3632" s="99"/>
      <c r="L3632" s="141" t="str">
        <f>IF(J3632-K3632=0,,IFERROR(K3632-J3632-휴게시간-VLOOKUP(A3632,지정휴게시간,2,FALSE),K3632-J3632-휴게시간))</f>
        <v/>
      </c>
      <c r="M3632" s="142" t="str">
        <f>IFERROR(VLOOKUP(Text(A3632,"m월 d일"),양력휴일,2,FALSE),IFERROR(VLOOKUP(Text(B3632,"m월 d일"),음력휴일,2,FALSE),IFERROR(VLOOKUP(A3632,양력지정휴일,2,FALSE), IFERROR(VLOOKUP(B3632,음력지정휴일,2,FALSE), ""))))</f>
        <v/>
      </c>
      <c r="N3632" s="128"/>
      <c r="O3632" s="128" t="str">
        <f>IFERROR(VLOOKUP(N3632,연차지정일수,2,FALSE),"")</f>
        <v/>
      </c>
      <c r="P3632" s="143"/>
      <c r="Q3632" s="2"/>
    </row>
    <row r="3633">
      <c r="A3633" s="129">
        <v>47828.0</v>
      </c>
      <c r="B3633" s="129">
        <v>47804.0</v>
      </c>
      <c r="C3633" s="128">
        <v>2030.0</v>
      </c>
      <c r="D3633" s="128">
        <v>12.0</v>
      </c>
      <c r="E3633" s="128">
        <v>2.0</v>
      </c>
      <c r="F3633" s="128">
        <v>2030.0</v>
      </c>
      <c r="G3633" s="128">
        <v>12.0</v>
      </c>
      <c r="H3633" s="128">
        <v>11.0</v>
      </c>
      <c r="I3633" s="128" t="s">
        <v>161</v>
      </c>
      <c r="J3633" s="99"/>
      <c r="K3633" s="99"/>
      <c r="L3633" s="141" t="str">
        <f>IF(J3633-K3633=0,,IFERROR(K3633-J3633-휴게시간-VLOOKUP(A3633,지정휴게시간,2,FALSE),K3633-J3633-휴게시간))</f>
        <v/>
      </c>
      <c r="M3633" s="142" t="str">
        <f>IFERROR(VLOOKUP(Text(A3633,"m월 d일"),양력휴일,2,FALSE),IFERROR(VLOOKUP(Text(B3633,"m월 d일"),음력휴일,2,FALSE),IFERROR(VLOOKUP(A3633,양력지정휴일,2,FALSE), IFERROR(VLOOKUP(B3633,음력지정휴일,2,FALSE), ""))))</f>
        <v/>
      </c>
      <c r="N3633" s="128"/>
      <c r="O3633" s="128" t="str">
        <f>IFERROR(VLOOKUP(N3633,연차지정일수,2,FALSE),"")</f>
        <v/>
      </c>
      <c r="P3633" s="143"/>
      <c r="Q3633" s="2"/>
    </row>
    <row r="3634">
      <c r="A3634" s="129">
        <v>47829.0</v>
      </c>
      <c r="B3634" s="129">
        <v>47805.0</v>
      </c>
      <c r="C3634" s="128">
        <v>2030.0</v>
      </c>
      <c r="D3634" s="128">
        <v>12.0</v>
      </c>
      <c r="E3634" s="128">
        <v>2.0</v>
      </c>
      <c r="F3634" s="128">
        <v>2030.0</v>
      </c>
      <c r="G3634" s="128">
        <v>12.0</v>
      </c>
      <c r="H3634" s="128">
        <v>12.0</v>
      </c>
      <c r="I3634" s="128" t="s">
        <v>162</v>
      </c>
      <c r="J3634" s="99"/>
      <c r="K3634" s="99"/>
      <c r="L3634" s="141" t="str">
        <f>IF(J3634-K3634=0,,IFERROR(K3634-J3634-휴게시간-VLOOKUP(A3634,지정휴게시간,2,FALSE),K3634-J3634-휴게시간))</f>
        <v/>
      </c>
      <c r="M3634" s="142" t="str">
        <f>IFERROR(VLOOKUP(Text(A3634,"m월 d일"),양력휴일,2,FALSE),IFERROR(VLOOKUP(Text(B3634,"m월 d일"),음력휴일,2,FALSE),IFERROR(VLOOKUP(A3634,양력지정휴일,2,FALSE), IFERROR(VLOOKUP(B3634,음력지정휴일,2,FALSE), ""))))</f>
        <v/>
      </c>
      <c r="N3634" s="128"/>
      <c r="O3634" s="128" t="str">
        <f>IFERROR(VLOOKUP(N3634,연차지정일수,2,FALSE),"")</f>
        <v/>
      </c>
      <c r="P3634" s="143"/>
      <c r="Q3634" s="2"/>
    </row>
    <row r="3635">
      <c r="A3635" s="129">
        <v>47830.0</v>
      </c>
      <c r="B3635" s="129">
        <v>47806.0</v>
      </c>
      <c r="C3635" s="128">
        <v>2030.0</v>
      </c>
      <c r="D3635" s="128">
        <v>12.0</v>
      </c>
      <c r="E3635" s="128">
        <v>2.0</v>
      </c>
      <c r="F3635" s="128">
        <v>2030.0</v>
      </c>
      <c r="G3635" s="128">
        <v>12.0</v>
      </c>
      <c r="H3635" s="128">
        <v>13.0</v>
      </c>
      <c r="I3635" s="128" t="s">
        <v>158</v>
      </c>
      <c r="J3635" s="99"/>
      <c r="K3635" s="99"/>
      <c r="L3635" s="141" t="str">
        <f>IF(J3635-K3635=0,,IFERROR(K3635-J3635-휴게시간-VLOOKUP(A3635,지정휴게시간,2,FALSE),K3635-J3635-휴게시간))</f>
        <v/>
      </c>
      <c r="M3635" s="142" t="str">
        <f>IFERROR(VLOOKUP(Text(A3635,"m월 d일"),양력휴일,2,FALSE),IFERROR(VLOOKUP(Text(B3635,"m월 d일"),음력휴일,2,FALSE),IFERROR(VLOOKUP(A3635,양력지정휴일,2,FALSE), IFERROR(VLOOKUP(B3635,음력지정휴일,2,FALSE), ""))))</f>
        <v/>
      </c>
      <c r="N3635" s="128"/>
      <c r="O3635" s="128" t="str">
        <f>IFERROR(VLOOKUP(N3635,연차지정일수,2,FALSE),"")</f>
        <v/>
      </c>
      <c r="P3635" s="143"/>
      <c r="Q3635" s="2"/>
    </row>
    <row r="3636">
      <c r="A3636" s="129">
        <v>47831.0</v>
      </c>
      <c r="B3636" s="129">
        <v>47807.0</v>
      </c>
      <c r="C3636" s="128">
        <v>2030.0</v>
      </c>
      <c r="D3636" s="128">
        <v>12.0</v>
      </c>
      <c r="E3636" s="128">
        <v>2.0</v>
      </c>
      <c r="F3636" s="128">
        <v>2030.0</v>
      </c>
      <c r="G3636" s="128">
        <v>12.0</v>
      </c>
      <c r="H3636" s="128">
        <v>14.0</v>
      </c>
      <c r="I3636" s="128" t="s">
        <v>159</v>
      </c>
      <c r="J3636" s="99"/>
      <c r="K3636" s="99"/>
      <c r="L3636" s="141" t="str">
        <f>IF(J3636-K3636=0,,IFERROR(K3636-J3636-휴게시간-VLOOKUP(A3636,지정휴게시간,2,FALSE),K3636-J3636-휴게시간))</f>
        <v/>
      </c>
      <c r="M3636" s="142" t="str">
        <f>IFERROR(VLOOKUP(Text(A3636,"m월 d일"),양력휴일,2,FALSE),IFERROR(VLOOKUP(Text(B3636,"m월 d일"),음력휴일,2,FALSE),IFERROR(VLOOKUP(A3636,양력지정휴일,2,FALSE), IFERROR(VLOOKUP(B3636,음력지정휴일,2,FALSE), ""))))</f>
        <v/>
      </c>
      <c r="N3636" s="128"/>
      <c r="O3636" s="128" t="str">
        <f>IFERROR(VLOOKUP(N3636,연차지정일수,2,FALSE),"")</f>
        <v/>
      </c>
      <c r="P3636" s="143"/>
      <c r="Q3636" s="2"/>
    </row>
    <row r="3637">
      <c r="A3637" s="129">
        <v>47832.0</v>
      </c>
      <c r="B3637" s="129">
        <v>47808.0</v>
      </c>
      <c r="C3637" s="128">
        <v>2030.0</v>
      </c>
      <c r="D3637" s="128">
        <v>12.0</v>
      </c>
      <c r="E3637" s="128">
        <v>2.0</v>
      </c>
      <c r="F3637" s="128">
        <v>2030.0</v>
      </c>
      <c r="G3637" s="128">
        <v>12.0</v>
      </c>
      <c r="H3637" s="128">
        <v>15.0</v>
      </c>
      <c r="I3637" s="128" t="s">
        <v>156</v>
      </c>
      <c r="J3637" s="99"/>
      <c r="K3637" s="99"/>
      <c r="L3637" s="141" t="str">
        <f>IF(J3637-K3637=0,,IFERROR(K3637-J3637-휴게시간-VLOOKUP(A3637,지정휴게시간,2,FALSE),K3637-J3637-휴게시간))</f>
        <v/>
      </c>
      <c r="M3637" s="142" t="str">
        <f>IFERROR(VLOOKUP(Text(A3637,"m월 d일"),양력휴일,2,FALSE),IFERROR(VLOOKUP(Text(B3637,"m월 d일"),음력휴일,2,FALSE),IFERROR(VLOOKUP(A3637,양력지정휴일,2,FALSE), IFERROR(VLOOKUP(B3637,음력지정휴일,2,FALSE), ""))))</f>
        <v/>
      </c>
      <c r="N3637" s="128"/>
      <c r="O3637" s="128" t="str">
        <f>IFERROR(VLOOKUP(N3637,연차지정일수,2,FALSE),"")</f>
        <v/>
      </c>
      <c r="P3637" s="143"/>
      <c r="Q3637" s="2"/>
    </row>
    <row r="3638">
      <c r="A3638" s="129">
        <v>47833.0</v>
      </c>
      <c r="B3638" s="129">
        <v>47809.0</v>
      </c>
      <c r="C3638" s="128">
        <v>2030.0</v>
      </c>
      <c r="D3638" s="128">
        <v>12.0</v>
      </c>
      <c r="E3638" s="128">
        <v>3.0</v>
      </c>
      <c r="F3638" s="128">
        <v>2030.0</v>
      </c>
      <c r="G3638" s="128">
        <v>12.0</v>
      </c>
      <c r="H3638" s="128">
        <v>16.0</v>
      </c>
      <c r="I3638" s="128" t="s">
        <v>83</v>
      </c>
      <c r="J3638" s="99"/>
      <c r="K3638" s="99"/>
      <c r="L3638" s="141" t="str">
        <f>IF(J3638-K3638=0,,IFERROR(K3638-J3638-휴게시간-VLOOKUP(A3638,지정휴게시간,2,FALSE),K3638-J3638-휴게시간))</f>
        <v/>
      </c>
      <c r="M3638" s="142" t="str">
        <f>IFERROR(VLOOKUP(Text(A3638,"m월 d일"),양력휴일,2,FALSE),IFERROR(VLOOKUP(Text(B3638,"m월 d일"),음력휴일,2,FALSE),IFERROR(VLOOKUP(A3638,양력지정휴일,2,FALSE), IFERROR(VLOOKUP(B3638,음력지정휴일,2,FALSE), ""))))</f>
        <v/>
      </c>
      <c r="N3638" s="128"/>
      <c r="O3638" s="128" t="str">
        <f>IFERROR(VLOOKUP(N3638,연차지정일수,2,FALSE),"")</f>
        <v/>
      </c>
      <c r="P3638" s="143"/>
      <c r="Q3638" s="2"/>
    </row>
    <row r="3639">
      <c r="A3639" s="129">
        <v>47834.0</v>
      </c>
      <c r="B3639" s="129">
        <v>47810.0</v>
      </c>
      <c r="C3639" s="128">
        <v>2030.0</v>
      </c>
      <c r="D3639" s="128">
        <v>12.0</v>
      </c>
      <c r="E3639" s="128">
        <v>3.0</v>
      </c>
      <c r="F3639" s="128">
        <v>2030.0</v>
      </c>
      <c r="G3639" s="128">
        <v>12.0</v>
      </c>
      <c r="H3639" s="128">
        <v>17.0</v>
      </c>
      <c r="I3639" s="128" t="s">
        <v>160</v>
      </c>
      <c r="J3639" s="99"/>
      <c r="K3639" s="99"/>
      <c r="L3639" s="141" t="str">
        <f>IF(J3639-K3639=0,,IFERROR(K3639-J3639-휴게시간-VLOOKUP(A3639,지정휴게시간,2,FALSE),K3639-J3639-휴게시간))</f>
        <v/>
      </c>
      <c r="M3639" s="142" t="str">
        <f>IFERROR(VLOOKUP(Text(A3639,"m월 d일"),양력휴일,2,FALSE),IFERROR(VLOOKUP(Text(B3639,"m월 d일"),음력휴일,2,FALSE),IFERROR(VLOOKUP(A3639,양력지정휴일,2,FALSE), IFERROR(VLOOKUP(B3639,음력지정휴일,2,FALSE), ""))))</f>
        <v/>
      </c>
      <c r="N3639" s="128"/>
      <c r="O3639" s="128" t="str">
        <f>IFERROR(VLOOKUP(N3639,연차지정일수,2,FALSE),"")</f>
        <v/>
      </c>
      <c r="P3639" s="143"/>
      <c r="Q3639" s="2"/>
    </row>
    <row r="3640">
      <c r="A3640" s="129">
        <v>47835.0</v>
      </c>
      <c r="B3640" s="129">
        <v>47811.0</v>
      </c>
      <c r="C3640" s="128">
        <v>2030.0</v>
      </c>
      <c r="D3640" s="128">
        <v>12.0</v>
      </c>
      <c r="E3640" s="128">
        <v>3.0</v>
      </c>
      <c r="F3640" s="128">
        <v>2030.0</v>
      </c>
      <c r="G3640" s="128">
        <v>12.0</v>
      </c>
      <c r="H3640" s="128">
        <v>18.0</v>
      </c>
      <c r="I3640" s="128" t="s">
        <v>161</v>
      </c>
      <c r="J3640" s="99"/>
      <c r="K3640" s="99"/>
      <c r="L3640" s="141" t="str">
        <f>IF(J3640-K3640=0,,IFERROR(K3640-J3640-휴게시간-VLOOKUP(A3640,지정휴게시간,2,FALSE),K3640-J3640-휴게시간))</f>
        <v/>
      </c>
      <c r="M3640" s="142" t="str">
        <f>IFERROR(VLOOKUP(Text(A3640,"m월 d일"),양력휴일,2,FALSE),IFERROR(VLOOKUP(Text(B3640,"m월 d일"),음력휴일,2,FALSE),IFERROR(VLOOKUP(A3640,양력지정휴일,2,FALSE), IFERROR(VLOOKUP(B3640,음력지정휴일,2,FALSE), ""))))</f>
        <v/>
      </c>
      <c r="N3640" s="128"/>
      <c r="O3640" s="128" t="str">
        <f>IFERROR(VLOOKUP(N3640,연차지정일수,2,FALSE),"")</f>
        <v/>
      </c>
      <c r="P3640" s="143"/>
      <c r="Q3640" s="2"/>
    </row>
    <row r="3641">
      <c r="A3641" s="129">
        <v>47836.0</v>
      </c>
      <c r="B3641" s="129">
        <v>47812.0</v>
      </c>
      <c r="C3641" s="128">
        <v>2030.0</v>
      </c>
      <c r="D3641" s="128">
        <v>12.0</v>
      </c>
      <c r="E3641" s="128">
        <v>3.0</v>
      </c>
      <c r="F3641" s="128">
        <v>2030.0</v>
      </c>
      <c r="G3641" s="128">
        <v>12.0</v>
      </c>
      <c r="H3641" s="128">
        <v>19.0</v>
      </c>
      <c r="I3641" s="128" t="s">
        <v>162</v>
      </c>
      <c r="J3641" s="99"/>
      <c r="K3641" s="99"/>
      <c r="L3641" s="141" t="str">
        <f>IF(J3641-K3641=0,,IFERROR(K3641-J3641-휴게시간-VLOOKUP(A3641,지정휴게시간,2,FALSE),K3641-J3641-휴게시간))</f>
        <v/>
      </c>
      <c r="M3641" s="142" t="str">
        <f>IFERROR(VLOOKUP(Text(A3641,"m월 d일"),양력휴일,2,FALSE),IFERROR(VLOOKUP(Text(B3641,"m월 d일"),음력휴일,2,FALSE),IFERROR(VLOOKUP(A3641,양력지정휴일,2,FALSE), IFERROR(VLOOKUP(B3641,음력지정휴일,2,FALSE), ""))))</f>
        <v/>
      </c>
      <c r="N3641" s="128"/>
      <c r="O3641" s="128" t="str">
        <f>IFERROR(VLOOKUP(N3641,연차지정일수,2,FALSE),"")</f>
        <v/>
      </c>
      <c r="P3641" s="143"/>
      <c r="Q3641" s="2"/>
    </row>
    <row r="3642">
      <c r="A3642" s="129">
        <v>47837.0</v>
      </c>
      <c r="B3642" s="129">
        <v>47813.0</v>
      </c>
      <c r="C3642" s="128">
        <v>2030.0</v>
      </c>
      <c r="D3642" s="128">
        <v>12.0</v>
      </c>
      <c r="E3642" s="128">
        <v>3.0</v>
      </c>
      <c r="F3642" s="128">
        <v>2030.0</v>
      </c>
      <c r="G3642" s="128">
        <v>12.0</v>
      </c>
      <c r="H3642" s="128">
        <v>20.0</v>
      </c>
      <c r="I3642" s="128" t="s">
        <v>158</v>
      </c>
      <c r="J3642" s="99"/>
      <c r="K3642" s="99"/>
      <c r="L3642" s="141" t="str">
        <f>IF(J3642-K3642=0,,IFERROR(K3642-J3642-휴게시간-VLOOKUP(A3642,지정휴게시간,2,FALSE),K3642-J3642-휴게시간))</f>
        <v/>
      </c>
      <c r="M3642" s="142" t="str">
        <f>IFERROR(VLOOKUP(Text(A3642,"m월 d일"),양력휴일,2,FALSE),IFERROR(VLOOKUP(Text(B3642,"m월 d일"),음력휴일,2,FALSE),IFERROR(VLOOKUP(A3642,양력지정휴일,2,FALSE), IFERROR(VLOOKUP(B3642,음력지정휴일,2,FALSE), ""))))</f>
        <v/>
      </c>
      <c r="N3642" s="128"/>
      <c r="O3642" s="128" t="str">
        <f>IFERROR(VLOOKUP(N3642,연차지정일수,2,FALSE),"")</f>
        <v/>
      </c>
      <c r="P3642" s="143"/>
      <c r="Q3642" s="2"/>
    </row>
    <row r="3643">
      <c r="A3643" s="129">
        <v>47838.0</v>
      </c>
      <c r="B3643" s="129">
        <v>47814.0</v>
      </c>
      <c r="C3643" s="128">
        <v>2030.0</v>
      </c>
      <c r="D3643" s="128">
        <v>12.0</v>
      </c>
      <c r="E3643" s="128">
        <v>3.0</v>
      </c>
      <c r="F3643" s="128">
        <v>2030.0</v>
      </c>
      <c r="G3643" s="128">
        <v>12.0</v>
      </c>
      <c r="H3643" s="128">
        <v>21.0</v>
      </c>
      <c r="I3643" s="128" t="s">
        <v>159</v>
      </c>
      <c r="J3643" s="99"/>
      <c r="K3643" s="99"/>
      <c r="L3643" s="141" t="str">
        <f>IF(J3643-K3643=0,,IFERROR(K3643-J3643-휴게시간-VLOOKUP(A3643,지정휴게시간,2,FALSE),K3643-J3643-휴게시간))</f>
        <v/>
      </c>
      <c r="M3643" s="142" t="str">
        <f>IFERROR(VLOOKUP(Text(A3643,"m월 d일"),양력휴일,2,FALSE),IFERROR(VLOOKUP(Text(B3643,"m월 d일"),음력휴일,2,FALSE),IFERROR(VLOOKUP(A3643,양력지정휴일,2,FALSE), IFERROR(VLOOKUP(B3643,음력지정휴일,2,FALSE), ""))))</f>
        <v/>
      </c>
      <c r="N3643" s="128"/>
      <c r="O3643" s="128" t="str">
        <f>IFERROR(VLOOKUP(N3643,연차지정일수,2,FALSE),"")</f>
        <v/>
      </c>
      <c r="P3643" s="143"/>
      <c r="Q3643" s="2"/>
    </row>
    <row r="3644">
      <c r="A3644" s="129">
        <v>47839.0</v>
      </c>
      <c r="B3644" s="129">
        <v>47815.0</v>
      </c>
      <c r="C3644" s="128">
        <v>2030.0</v>
      </c>
      <c r="D3644" s="128">
        <v>12.0</v>
      </c>
      <c r="E3644" s="128">
        <v>3.0</v>
      </c>
      <c r="F3644" s="128">
        <v>2030.0</v>
      </c>
      <c r="G3644" s="128">
        <v>12.0</v>
      </c>
      <c r="H3644" s="128">
        <v>22.0</v>
      </c>
      <c r="I3644" s="128" t="s">
        <v>156</v>
      </c>
      <c r="J3644" s="99"/>
      <c r="K3644" s="99"/>
      <c r="L3644" s="141" t="str">
        <f>IF(J3644-K3644=0,,IFERROR(K3644-J3644-휴게시간-VLOOKUP(A3644,지정휴게시간,2,FALSE),K3644-J3644-휴게시간))</f>
        <v/>
      </c>
      <c r="M3644" s="142" t="str">
        <f>IFERROR(VLOOKUP(Text(A3644,"m월 d일"),양력휴일,2,FALSE),IFERROR(VLOOKUP(Text(B3644,"m월 d일"),음력휴일,2,FALSE),IFERROR(VLOOKUP(A3644,양력지정휴일,2,FALSE), IFERROR(VLOOKUP(B3644,음력지정휴일,2,FALSE), ""))))</f>
        <v/>
      </c>
      <c r="N3644" s="128"/>
      <c r="O3644" s="128" t="str">
        <f>IFERROR(VLOOKUP(N3644,연차지정일수,2,FALSE),"")</f>
        <v/>
      </c>
      <c r="P3644" s="143"/>
      <c r="Q3644" s="2"/>
    </row>
    <row r="3645">
      <c r="A3645" s="129">
        <v>47840.0</v>
      </c>
      <c r="B3645" s="129">
        <v>47816.0</v>
      </c>
      <c r="C3645" s="128">
        <v>2030.0</v>
      </c>
      <c r="D3645" s="128">
        <v>12.0</v>
      </c>
      <c r="E3645" s="128">
        <v>4.0</v>
      </c>
      <c r="F3645" s="128">
        <v>2030.0</v>
      </c>
      <c r="G3645" s="128">
        <v>12.0</v>
      </c>
      <c r="H3645" s="128">
        <v>23.0</v>
      </c>
      <c r="I3645" s="128" t="s">
        <v>83</v>
      </c>
      <c r="J3645" s="99"/>
      <c r="K3645" s="99"/>
      <c r="L3645" s="141" t="str">
        <f>IF(J3645-K3645=0,,IFERROR(K3645-J3645-휴게시간-VLOOKUP(A3645,지정휴게시간,2,FALSE),K3645-J3645-휴게시간))</f>
        <v/>
      </c>
      <c r="M3645" s="142" t="str">
        <f>IFERROR(VLOOKUP(Text(A3645,"m월 d일"),양력휴일,2,FALSE),IFERROR(VLOOKUP(Text(B3645,"m월 d일"),음력휴일,2,FALSE),IFERROR(VLOOKUP(A3645,양력지정휴일,2,FALSE), IFERROR(VLOOKUP(B3645,음력지정휴일,2,FALSE), ""))))</f>
        <v/>
      </c>
      <c r="N3645" s="128"/>
      <c r="O3645" s="128" t="str">
        <f>IFERROR(VLOOKUP(N3645,연차지정일수,2,FALSE),"")</f>
        <v/>
      </c>
      <c r="P3645" s="143"/>
      <c r="Q3645" s="2"/>
    </row>
    <row r="3646">
      <c r="A3646" s="129">
        <v>47841.0</v>
      </c>
      <c r="B3646" s="129">
        <v>47817.0</v>
      </c>
      <c r="C3646" s="128">
        <v>2030.0</v>
      </c>
      <c r="D3646" s="128">
        <v>12.0</v>
      </c>
      <c r="E3646" s="128">
        <v>4.0</v>
      </c>
      <c r="F3646" s="128">
        <v>2030.0</v>
      </c>
      <c r="G3646" s="128">
        <v>12.0</v>
      </c>
      <c r="H3646" s="128">
        <v>24.0</v>
      </c>
      <c r="I3646" s="128" t="s">
        <v>160</v>
      </c>
      <c r="J3646" s="99"/>
      <c r="K3646" s="99"/>
      <c r="L3646" s="141" t="str">
        <f>IF(J3646-K3646=0,,IFERROR(K3646-J3646-휴게시간-VLOOKUP(A3646,지정휴게시간,2,FALSE),K3646-J3646-휴게시간))</f>
        <v/>
      </c>
      <c r="M3646" s="142" t="str">
        <f>IFERROR(VLOOKUP(Text(A3646,"m월 d일"),양력휴일,2,FALSE),IFERROR(VLOOKUP(Text(B3646,"m월 d일"),음력휴일,2,FALSE),IFERROR(VLOOKUP(A3646,양력지정휴일,2,FALSE), IFERROR(VLOOKUP(B3646,음력지정휴일,2,FALSE), ""))))</f>
        <v/>
      </c>
      <c r="N3646" s="128"/>
      <c r="O3646" s="128" t="str">
        <f>IFERROR(VLOOKUP(N3646,연차지정일수,2,FALSE),"")</f>
        <v/>
      </c>
      <c r="P3646" s="143"/>
      <c r="Q3646" s="2"/>
    </row>
    <row r="3647">
      <c r="A3647" s="129">
        <v>47842.0</v>
      </c>
      <c r="B3647" s="129">
        <v>47818.0</v>
      </c>
      <c r="C3647" s="128">
        <v>2030.0</v>
      </c>
      <c r="D3647" s="128">
        <v>12.0</v>
      </c>
      <c r="E3647" s="128">
        <v>4.0</v>
      </c>
      <c r="F3647" s="128">
        <v>2030.0</v>
      </c>
      <c r="G3647" s="128">
        <v>12.0</v>
      </c>
      <c r="H3647" s="128">
        <v>25.0</v>
      </c>
      <c r="I3647" s="128" t="s">
        <v>161</v>
      </c>
      <c r="J3647" s="99"/>
      <c r="K3647" s="99"/>
      <c r="L3647" s="141" t="str">
        <f>IF(J3647-K3647=0,,IFERROR(K3647-J3647-휴게시간-VLOOKUP(A3647,지정휴게시간,2,FALSE),K3647-J3647-휴게시간))</f>
        <v/>
      </c>
      <c r="M3647" s="142" t="str">
        <f>IFERROR(VLOOKUP(Text(A3647,"m월 d일"),양력휴일,2,FALSE),IFERROR(VLOOKUP(Text(B3647,"m월 d일"),음력휴일,2,FALSE),IFERROR(VLOOKUP(A3647,양력지정휴일,2,FALSE), IFERROR(VLOOKUP(B3647,음력지정휴일,2,FALSE), ""))))</f>
        <v>기독탄신일</v>
      </c>
      <c r="N3647" s="128"/>
      <c r="O3647" s="128" t="str">
        <f>IFERROR(VLOOKUP(N3647,연차지정일수,2,FALSE),"")</f>
        <v/>
      </c>
      <c r="P3647" s="143"/>
      <c r="Q3647" s="2"/>
    </row>
    <row r="3648">
      <c r="A3648" s="129">
        <v>47843.0</v>
      </c>
      <c r="B3648" s="129">
        <v>47819.0</v>
      </c>
      <c r="C3648" s="128">
        <v>2030.0</v>
      </c>
      <c r="D3648" s="128">
        <v>12.0</v>
      </c>
      <c r="E3648" s="128">
        <v>4.0</v>
      </c>
      <c r="F3648" s="128">
        <v>2030.0</v>
      </c>
      <c r="G3648" s="128">
        <v>12.0</v>
      </c>
      <c r="H3648" s="128">
        <v>26.0</v>
      </c>
      <c r="I3648" s="128" t="s">
        <v>162</v>
      </c>
      <c r="J3648" s="99"/>
      <c r="K3648" s="99"/>
      <c r="L3648" s="141" t="str">
        <f>IF(J3648-K3648=0,,IFERROR(K3648-J3648-휴게시간-VLOOKUP(A3648,지정휴게시간,2,FALSE),K3648-J3648-휴게시간))</f>
        <v/>
      </c>
      <c r="M3648" s="142" t="str">
        <f>IFERROR(VLOOKUP(Text(A3648,"m월 d일"),양력휴일,2,FALSE),IFERROR(VLOOKUP(Text(B3648,"m월 d일"),음력휴일,2,FALSE),IFERROR(VLOOKUP(A3648,양력지정휴일,2,FALSE), IFERROR(VLOOKUP(B3648,음력지정휴일,2,FALSE), ""))))</f>
        <v/>
      </c>
      <c r="N3648" s="128"/>
      <c r="O3648" s="128" t="str">
        <f>IFERROR(VLOOKUP(N3648,연차지정일수,2,FALSE),"")</f>
        <v/>
      </c>
      <c r="P3648" s="143"/>
      <c r="Q3648" s="2"/>
    </row>
    <row r="3649">
      <c r="A3649" s="129">
        <v>47844.0</v>
      </c>
      <c r="B3649" s="129">
        <v>47820.0</v>
      </c>
      <c r="C3649" s="128">
        <v>2030.0</v>
      </c>
      <c r="D3649" s="128">
        <v>12.0</v>
      </c>
      <c r="E3649" s="128">
        <v>4.0</v>
      </c>
      <c r="F3649" s="128">
        <v>2030.0</v>
      </c>
      <c r="G3649" s="128">
        <v>12.0</v>
      </c>
      <c r="H3649" s="128">
        <v>27.0</v>
      </c>
      <c r="I3649" s="128" t="s">
        <v>158</v>
      </c>
      <c r="J3649" s="99"/>
      <c r="K3649" s="99"/>
      <c r="L3649" s="141" t="str">
        <f>IF(J3649-K3649=0,,IFERROR(K3649-J3649-휴게시간-VLOOKUP(A3649,지정휴게시간,2,FALSE),K3649-J3649-휴게시간))</f>
        <v/>
      </c>
      <c r="M3649" s="142" t="str">
        <f>IFERROR(VLOOKUP(Text(A3649,"m월 d일"),양력휴일,2,FALSE),IFERROR(VLOOKUP(Text(B3649,"m월 d일"),음력휴일,2,FALSE),IFERROR(VLOOKUP(A3649,양력지정휴일,2,FALSE), IFERROR(VLOOKUP(B3649,음력지정휴일,2,FALSE), ""))))</f>
        <v/>
      </c>
      <c r="N3649" s="128"/>
      <c r="O3649" s="128" t="str">
        <f>IFERROR(VLOOKUP(N3649,연차지정일수,2,FALSE),"")</f>
        <v/>
      </c>
      <c r="P3649" s="143"/>
      <c r="Q3649" s="2"/>
    </row>
    <row r="3650">
      <c r="A3650" s="129">
        <v>47845.0</v>
      </c>
      <c r="B3650" s="129">
        <v>47821.0</v>
      </c>
      <c r="C3650" s="128">
        <v>2030.0</v>
      </c>
      <c r="D3650" s="128">
        <v>12.0</v>
      </c>
      <c r="E3650" s="128">
        <v>4.0</v>
      </c>
      <c r="F3650" s="128">
        <v>2030.0</v>
      </c>
      <c r="G3650" s="128">
        <v>12.0</v>
      </c>
      <c r="H3650" s="128">
        <v>28.0</v>
      </c>
      <c r="I3650" s="128" t="s">
        <v>159</v>
      </c>
      <c r="J3650" s="99"/>
      <c r="K3650" s="99"/>
      <c r="L3650" s="141" t="str">
        <f>IF(J3650-K3650=0,,IFERROR(K3650-J3650-휴게시간-VLOOKUP(A3650,지정휴게시간,2,FALSE),K3650-J3650-휴게시간))</f>
        <v/>
      </c>
      <c r="M3650" s="142" t="str">
        <f>IFERROR(VLOOKUP(Text(A3650,"m월 d일"),양력휴일,2,FALSE),IFERROR(VLOOKUP(Text(B3650,"m월 d일"),음력휴일,2,FALSE),IFERROR(VLOOKUP(A3650,양력지정휴일,2,FALSE), IFERROR(VLOOKUP(B3650,음력지정휴일,2,FALSE), ""))))</f>
        <v/>
      </c>
      <c r="N3650" s="128"/>
      <c r="O3650" s="128" t="str">
        <f>IFERROR(VLOOKUP(N3650,연차지정일수,2,FALSE),"")</f>
        <v/>
      </c>
      <c r="P3650" s="143"/>
      <c r="Q3650" s="2"/>
    </row>
    <row r="3651">
      <c r="A3651" s="129">
        <v>47846.0</v>
      </c>
      <c r="B3651" s="129">
        <v>47822.0</v>
      </c>
      <c r="C3651" s="128">
        <v>2030.0</v>
      </c>
      <c r="D3651" s="128">
        <v>12.0</v>
      </c>
      <c r="E3651" s="128">
        <v>4.0</v>
      </c>
      <c r="F3651" s="128">
        <v>2030.0</v>
      </c>
      <c r="G3651" s="128">
        <v>12.0</v>
      </c>
      <c r="H3651" s="128">
        <v>29.0</v>
      </c>
      <c r="I3651" s="128" t="s">
        <v>156</v>
      </c>
      <c r="J3651" s="99"/>
      <c r="K3651" s="99"/>
      <c r="L3651" s="141" t="str">
        <f>IF(J3651-K3651=0,,IFERROR(K3651-J3651-휴게시간-VLOOKUP(A3651,지정휴게시간,2,FALSE),K3651-J3651-휴게시간))</f>
        <v/>
      </c>
      <c r="M3651" s="142" t="str">
        <f>IFERROR(VLOOKUP(Text(A3651,"m월 d일"),양력휴일,2,FALSE),IFERROR(VLOOKUP(Text(B3651,"m월 d일"),음력휴일,2,FALSE),IFERROR(VLOOKUP(A3651,양력지정휴일,2,FALSE), IFERROR(VLOOKUP(B3651,음력지정휴일,2,FALSE), ""))))</f>
        <v/>
      </c>
      <c r="N3651" s="128"/>
      <c r="O3651" s="128" t="str">
        <f>IFERROR(VLOOKUP(N3651,연차지정일수,2,FALSE),"")</f>
        <v/>
      </c>
      <c r="P3651" s="143"/>
      <c r="Q3651" s="2"/>
    </row>
    <row r="3652">
      <c r="A3652" s="129">
        <v>47847.0</v>
      </c>
      <c r="B3652" s="129">
        <v>47823.0</v>
      </c>
      <c r="C3652" s="128">
        <v>2030.0</v>
      </c>
      <c r="D3652" s="128">
        <v>12.0</v>
      </c>
      <c r="E3652" s="128">
        <v>5.0</v>
      </c>
      <c r="F3652" s="128">
        <v>2030.0</v>
      </c>
      <c r="G3652" s="128">
        <v>12.0</v>
      </c>
      <c r="H3652" s="128">
        <v>30.0</v>
      </c>
      <c r="I3652" s="128" t="s">
        <v>83</v>
      </c>
      <c r="J3652" s="99"/>
      <c r="K3652" s="99"/>
      <c r="L3652" s="141" t="str">
        <f>IF(J3652-K3652=0,,IFERROR(K3652-J3652-휴게시간-VLOOKUP(A3652,지정휴게시간,2,FALSE),K3652-J3652-휴게시간))</f>
        <v/>
      </c>
      <c r="M3652" s="142" t="str">
        <f>IFERROR(VLOOKUP(Text(A3652,"m월 d일"),양력휴일,2,FALSE),IFERROR(VLOOKUP(Text(B3652,"m월 d일"),음력휴일,2,FALSE),IFERROR(VLOOKUP(A3652,양력지정휴일,2,FALSE), IFERROR(VLOOKUP(B3652,음력지정휴일,2,FALSE), ""))))</f>
        <v/>
      </c>
      <c r="N3652" s="128"/>
      <c r="O3652" s="128" t="str">
        <f>IFERROR(VLOOKUP(N3652,연차지정일수,2,FALSE),"")</f>
        <v/>
      </c>
      <c r="P3652" s="143"/>
      <c r="Q3652" s="2"/>
    </row>
    <row r="3653">
      <c r="A3653" s="129">
        <v>47848.0</v>
      </c>
      <c r="B3653" s="129">
        <v>47824.0</v>
      </c>
      <c r="C3653" s="128">
        <v>2030.0</v>
      </c>
      <c r="D3653" s="128">
        <v>12.0</v>
      </c>
      <c r="E3653" s="128">
        <v>5.0</v>
      </c>
      <c r="F3653" s="128">
        <v>2030.0</v>
      </c>
      <c r="G3653" s="128">
        <v>12.0</v>
      </c>
      <c r="H3653" s="128">
        <v>31.0</v>
      </c>
      <c r="I3653" s="128" t="s">
        <v>160</v>
      </c>
      <c r="J3653" s="99"/>
      <c r="K3653" s="99"/>
      <c r="L3653" s="141" t="str">
        <f>IF(J3653-K3653=0,,IFERROR(K3653-J3653-휴게시간-VLOOKUP(A3653,지정휴게시간,2,FALSE),K3653-J3653-휴게시간))</f>
        <v/>
      </c>
      <c r="M3653" s="142" t="str">
        <f>IFERROR(VLOOKUP(Text(A3653,"m월 d일"),양력휴일,2,FALSE),IFERROR(VLOOKUP(Text(B3653,"m월 d일"),음력휴일,2,FALSE),IFERROR(VLOOKUP(A3653,양력지정휴일,2,FALSE), IFERROR(VLOOKUP(B3653,음력지정휴일,2,FALSE), ""))))</f>
        <v/>
      </c>
      <c r="N3653" s="128"/>
      <c r="O3653" s="128" t="str">
        <f>IFERROR(VLOOKUP(N3653,연차지정일수,2,FALSE),"")</f>
        <v/>
      </c>
      <c r="P3653" s="143"/>
      <c r="Q3653" s="2"/>
    </row>
    <row r="3654">
      <c r="A3654" s="129">
        <v>47849.0</v>
      </c>
      <c r="B3654" s="129">
        <v>47825.0</v>
      </c>
      <c r="C3654" s="128">
        <v>2030.0</v>
      </c>
      <c r="D3654" s="128">
        <v>12.0</v>
      </c>
      <c r="E3654" s="128">
        <v>5.0</v>
      </c>
      <c r="F3654" s="128">
        <v>2031.0</v>
      </c>
      <c r="G3654" s="128">
        <v>1.0</v>
      </c>
      <c r="H3654" s="128">
        <v>1.0</v>
      </c>
      <c r="I3654" s="128" t="s">
        <v>161</v>
      </c>
      <c r="J3654" s="99"/>
      <c r="K3654" s="99"/>
      <c r="L3654" s="141" t="str">
        <f>IF(J3654-K3654=0,,IFERROR(K3654-J3654-휴게시간-VLOOKUP(A3654,지정휴게시간,2,FALSE),K3654-J3654-휴게시간))</f>
        <v/>
      </c>
      <c r="M3654" s="142" t="str">
        <f>IFERROR(VLOOKUP(Text(A3654,"m월 d일"),양력휴일,2,FALSE),IFERROR(VLOOKUP(Text(B3654,"m월 d일"),음력휴일,2,FALSE),IFERROR(VLOOKUP(A3654,양력지정휴일,2,FALSE), IFERROR(VLOOKUP(B3654,음력지정휴일,2,FALSE), ""))))</f>
        <v>신정</v>
      </c>
      <c r="N3654" s="128"/>
      <c r="O3654" s="128" t="str">
        <f>IFERROR(VLOOKUP(N3654,연차지정일수,2,FALSE),"")</f>
        <v/>
      </c>
      <c r="P3654" s="143"/>
      <c r="Q3654" s="2"/>
    </row>
    <row r="3655">
      <c r="A3655" s="129">
        <v>47850.0</v>
      </c>
      <c r="B3655" s="129">
        <v>47826.0</v>
      </c>
      <c r="C3655" s="128">
        <v>2030.0</v>
      </c>
      <c r="D3655" s="128">
        <v>12.0</v>
      </c>
      <c r="E3655" s="128">
        <v>5.0</v>
      </c>
      <c r="F3655" s="128">
        <v>2031.0</v>
      </c>
      <c r="G3655" s="128">
        <v>1.0</v>
      </c>
      <c r="H3655" s="128">
        <v>2.0</v>
      </c>
      <c r="I3655" s="128" t="s">
        <v>162</v>
      </c>
      <c r="J3655" s="99"/>
      <c r="K3655" s="99"/>
      <c r="L3655" s="141" t="str">
        <f>IF(J3655-K3655=0,,IFERROR(K3655-J3655-휴게시간-VLOOKUP(A3655,지정휴게시간,2,FALSE),K3655-J3655-휴게시간))</f>
        <v/>
      </c>
      <c r="M3655" s="142" t="str">
        <f>IFERROR(VLOOKUP(Text(A3655,"m월 d일"),양력휴일,2,FALSE),IFERROR(VLOOKUP(Text(B3655,"m월 d일"),음력휴일,2,FALSE),IFERROR(VLOOKUP(A3655,양력지정휴일,2,FALSE), IFERROR(VLOOKUP(B3655,음력지정휴일,2,FALSE), ""))))</f>
        <v/>
      </c>
      <c r="N3655" s="128"/>
      <c r="O3655" s="128" t="str">
        <f>IFERROR(VLOOKUP(N3655,연차지정일수,2,FALSE),"")</f>
        <v/>
      </c>
      <c r="P3655" s="143"/>
      <c r="Q3655" s="2"/>
    </row>
    <row r="3656">
      <c r="A3656" s="129">
        <v>47851.0</v>
      </c>
      <c r="B3656" s="129">
        <v>47827.0</v>
      </c>
      <c r="C3656" s="128">
        <v>2030.0</v>
      </c>
      <c r="D3656" s="128">
        <v>12.0</v>
      </c>
      <c r="E3656" s="128">
        <v>5.0</v>
      </c>
      <c r="F3656" s="128">
        <v>2031.0</v>
      </c>
      <c r="G3656" s="128">
        <v>1.0</v>
      </c>
      <c r="H3656" s="128">
        <v>3.0</v>
      </c>
      <c r="I3656" s="128" t="s">
        <v>158</v>
      </c>
      <c r="J3656" s="99"/>
      <c r="K3656" s="99"/>
      <c r="L3656" s="141" t="str">
        <f>IF(J3656-K3656=0,,IFERROR(K3656-J3656-휴게시간-VLOOKUP(A3656,지정휴게시간,2,FALSE),K3656-J3656-휴게시간))</f>
        <v/>
      </c>
      <c r="M3656" s="142" t="str">
        <f>IFERROR(VLOOKUP(Text(A3656,"m월 d일"),양력휴일,2,FALSE),IFERROR(VLOOKUP(Text(B3656,"m월 d일"),음력휴일,2,FALSE),IFERROR(VLOOKUP(A3656,양력지정휴일,2,FALSE), IFERROR(VLOOKUP(B3656,음력지정휴일,2,FALSE), ""))))</f>
        <v/>
      </c>
      <c r="N3656" s="128"/>
      <c r="O3656" s="128" t="str">
        <f>IFERROR(VLOOKUP(N3656,연차지정일수,2,FALSE),"")</f>
        <v/>
      </c>
      <c r="P3656" s="143"/>
      <c r="Q3656" s="2"/>
    </row>
    <row r="3657">
      <c r="A3657" s="129">
        <v>47852.0</v>
      </c>
      <c r="B3657" s="129">
        <v>47828.0</v>
      </c>
      <c r="C3657" s="128">
        <v>2030.0</v>
      </c>
      <c r="D3657" s="128">
        <v>12.0</v>
      </c>
      <c r="E3657" s="128">
        <v>5.0</v>
      </c>
      <c r="F3657" s="128">
        <v>2031.0</v>
      </c>
      <c r="G3657" s="128">
        <v>1.0</v>
      </c>
      <c r="H3657" s="128">
        <v>4.0</v>
      </c>
      <c r="I3657" s="128" t="s">
        <v>159</v>
      </c>
      <c r="J3657" s="99"/>
      <c r="K3657" s="99"/>
      <c r="L3657" s="141" t="str">
        <f>IF(J3657-K3657=0,,IFERROR(K3657-J3657-휴게시간-VLOOKUP(A3657,지정휴게시간,2,FALSE),K3657-J3657-휴게시간))</f>
        <v/>
      </c>
      <c r="M3657" s="142" t="str">
        <f>IFERROR(VLOOKUP(Text(A3657,"m월 d일"),양력휴일,2,FALSE),IFERROR(VLOOKUP(Text(B3657,"m월 d일"),음력휴일,2,FALSE),IFERROR(VLOOKUP(A3657,양력지정휴일,2,FALSE), IFERROR(VLOOKUP(B3657,음력지정휴일,2,FALSE), ""))))</f>
        <v/>
      </c>
      <c r="N3657" s="128"/>
      <c r="O3657" s="128" t="str">
        <f>IFERROR(VLOOKUP(N3657,연차지정일수,2,FALSE),"")</f>
        <v/>
      </c>
      <c r="P3657" s="143"/>
      <c r="Q3657" s="2"/>
    </row>
    <row r="3658">
      <c r="A3658" s="129">
        <v>47853.0</v>
      </c>
      <c r="B3658" s="129">
        <v>47829.0</v>
      </c>
      <c r="C3658" s="128">
        <v>2030.0</v>
      </c>
      <c r="D3658" s="128">
        <v>12.0</v>
      </c>
      <c r="E3658" s="128">
        <v>5.0</v>
      </c>
      <c r="F3658" s="128">
        <v>2031.0</v>
      </c>
      <c r="G3658" s="128">
        <v>1.0</v>
      </c>
      <c r="H3658" s="128">
        <v>5.0</v>
      </c>
      <c r="I3658" s="128" t="s">
        <v>156</v>
      </c>
      <c r="J3658" s="99"/>
      <c r="K3658" s="99"/>
      <c r="L3658" s="141" t="str">
        <f>IF(J3658-K3658=0,,IFERROR(K3658-J3658-휴게시간-VLOOKUP(A3658,지정휴게시간,2,FALSE),K3658-J3658-휴게시간))</f>
        <v/>
      </c>
      <c r="M3658" s="142" t="str">
        <f>IFERROR(VLOOKUP(Text(A3658,"m월 d일"),양력휴일,2,FALSE),IFERROR(VLOOKUP(Text(B3658,"m월 d일"),음력휴일,2,FALSE),IFERROR(VLOOKUP(A3658,양력지정휴일,2,FALSE), IFERROR(VLOOKUP(B3658,음력지정휴일,2,FALSE), ""))))</f>
        <v/>
      </c>
      <c r="N3658" s="128"/>
      <c r="O3658" s="128" t="str">
        <f>IFERROR(VLOOKUP(N3658,연차지정일수,2,FALSE),"")</f>
        <v/>
      </c>
      <c r="P3658" s="143"/>
      <c r="Q3658" s="2"/>
    </row>
    <row r="3659">
      <c r="A3659" s="129">
        <v>47854.0</v>
      </c>
      <c r="B3659" s="129">
        <v>47830.0</v>
      </c>
      <c r="C3659" s="128">
        <v>2031.0</v>
      </c>
      <c r="D3659" s="128">
        <v>1.0</v>
      </c>
      <c r="E3659" s="128">
        <v>1.0</v>
      </c>
      <c r="F3659" s="128">
        <v>2031.0</v>
      </c>
      <c r="G3659" s="128">
        <v>1.0</v>
      </c>
      <c r="H3659" s="128">
        <v>6.0</v>
      </c>
      <c r="I3659" s="128" t="s">
        <v>83</v>
      </c>
      <c r="J3659" s="99"/>
      <c r="K3659" s="99"/>
      <c r="L3659" s="141" t="str">
        <f>IF(J3659-K3659=0,,IFERROR(K3659-J3659-휴게시간-VLOOKUP(A3659,지정휴게시간,2,FALSE),K3659-J3659-휴게시간))</f>
        <v/>
      </c>
      <c r="M3659" s="142" t="str">
        <f>IFERROR(VLOOKUP(Text(A3659,"m월 d일"),양력휴일,2,FALSE),IFERROR(VLOOKUP(Text(B3659,"m월 d일"),음력휴일,2,FALSE),IFERROR(VLOOKUP(A3659,양력지정휴일,2,FALSE), IFERROR(VLOOKUP(B3659,음력지정휴일,2,FALSE), ""))))</f>
        <v/>
      </c>
      <c r="N3659" s="128"/>
      <c r="O3659" s="128" t="str">
        <f>IFERROR(VLOOKUP(N3659,연차지정일수,2,FALSE),"")</f>
        <v/>
      </c>
      <c r="P3659" s="143"/>
      <c r="Q3659" s="2"/>
    </row>
    <row r="3660">
      <c r="A3660" s="129">
        <v>47855.0</v>
      </c>
      <c r="B3660" s="129">
        <v>47831.0</v>
      </c>
      <c r="C3660" s="128">
        <v>2031.0</v>
      </c>
      <c r="D3660" s="128">
        <v>1.0</v>
      </c>
      <c r="E3660" s="128">
        <v>1.0</v>
      </c>
      <c r="F3660" s="128">
        <v>2031.0</v>
      </c>
      <c r="G3660" s="128">
        <v>1.0</v>
      </c>
      <c r="H3660" s="128">
        <v>7.0</v>
      </c>
      <c r="I3660" s="128" t="s">
        <v>160</v>
      </c>
      <c r="J3660" s="99"/>
      <c r="K3660" s="99"/>
      <c r="L3660" s="141" t="str">
        <f>IF(J3660-K3660=0,,IFERROR(K3660-J3660-휴게시간-VLOOKUP(A3660,지정휴게시간,2,FALSE),K3660-J3660-휴게시간))</f>
        <v/>
      </c>
      <c r="M3660" s="142" t="str">
        <f>IFERROR(VLOOKUP(Text(A3660,"m월 d일"),양력휴일,2,FALSE),IFERROR(VLOOKUP(Text(B3660,"m월 d일"),음력휴일,2,FALSE),IFERROR(VLOOKUP(A3660,양력지정휴일,2,FALSE), IFERROR(VLOOKUP(B3660,음력지정휴일,2,FALSE), ""))))</f>
        <v/>
      </c>
      <c r="N3660" s="128"/>
      <c r="O3660" s="128" t="str">
        <f>IFERROR(VLOOKUP(N3660,연차지정일수,2,FALSE),"")</f>
        <v/>
      </c>
      <c r="P3660" s="143"/>
      <c r="Q3660" s="2"/>
    </row>
    <row r="3661">
      <c r="A3661" s="129">
        <v>47856.0</v>
      </c>
      <c r="B3661" s="129">
        <v>47832.0</v>
      </c>
      <c r="C3661" s="128">
        <v>2031.0</v>
      </c>
      <c r="D3661" s="128">
        <v>1.0</v>
      </c>
      <c r="E3661" s="128">
        <v>1.0</v>
      </c>
      <c r="F3661" s="128">
        <v>2031.0</v>
      </c>
      <c r="G3661" s="128">
        <v>1.0</v>
      </c>
      <c r="H3661" s="128">
        <v>8.0</v>
      </c>
      <c r="I3661" s="128" t="s">
        <v>161</v>
      </c>
      <c r="J3661" s="99"/>
      <c r="K3661" s="99"/>
      <c r="L3661" s="141" t="str">
        <f>IF(J3661-K3661=0,,IFERROR(K3661-J3661-휴게시간-VLOOKUP(A3661,지정휴게시간,2,FALSE),K3661-J3661-휴게시간))</f>
        <v/>
      </c>
      <c r="M3661" s="142" t="str">
        <f>IFERROR(VLOOKUP(Text(A3661,"m월 d일"),양력휴일,2,FALSE),IFERROR(VLOOKUP(Text(B3661,"m월 d일"),음력휴일,2,FALSE),IFERROR(VLOOKUP(A3661,양력지정휴일,2,FALSE), IFERROR(VLOOKUP(B3661,음력지정휴일,2,FALSE), ""))))</f>
        <v/>
      </c>
      <c r="N3661" s="128"/>
      <c r="O3661" s="128" t="str">
        <f>IFERROR(VLOOKUP(N3661,연차지정일수,2,FALSE),"")</f>
        <v/>
      </c>
      <c r="P3661" s="143"/>
      <c r="Q3661" s="2"/>
    </row>
    <row r="3662">
      <c r="A3662" s="129">
        <v>47857.0</v>
      </c>
      <c r="B3662" s="129">
        <v>47833.0</v>
      </c>
      <c r="C3662" s="128">
        <v>2031.0</v>
      </c>
      <c r="D3662" s="128">
        <v>1.0</v>
      </c>
      <c r="E3662" s="128">
        <v>1.0</v>
      </c>
      <c r="F3662" s="128">
        <v>2031.0</v>
      </c>
      <c r="G3662" s="128">
        <v>1.0</v>
      </c>
      <c r="H3662" s="128">
        <v>9.0</v>
      </c>
      <c r="I3662" s="128" t="s">
        <v>162</v>
      </c>
      <c r="J3662" s="99"/>
      <c r="K3662" s="99"/>
      <c r="L3662" s="141" t="str">
        <f>IF(J3662-K3662=0,,IFERROR(K3662-J3662-휴게시간-VLOOKUP(A3662,지정휴게시간,2,FALSE),K3662-J3662-휴게시간))</f>
        <v/>
      </c>
      <c r="M3662" s="142" t="str">
        <f>IFERROR(VLOOKUP(Text(A3662,"m월 d일"),양력휴일,2,FALSE),IFERROR(VLOOKUP(Text(B3662,"m월 d일"),음력휴일,2,FALSE),IFERROR(VLOOKUP(A3662,양력지정휴일,2,FALSE), IFERROR(VLOOKUP(B3662,음력지정휴일,2,FALSE), ""))))</f>
        <v/>
      </c>
      <c r="N3662" s="128"/>
      <c r="O3662" s="128" t="str">
        <f>IFERROR(VLOOKUP(N3662,연차지정일수,2,FALSE),"")</f>
        <v/>
      </c>
      <c r="P3662" s="143"/>
      <c r="Q3662" s="2"/>
    </row>
    <row r="3663">
      <c r="A3663" s="129">
        <v>47858.0</v>
      </c>
      <c r="B3663" s="129">
        <v>47834.0</v>
      </c>
      <c r="C3663" s="128">
        <v>2031.0</v>
      </c>
      <c r="D3663" s="128">
        <v>1.0</v>
      </c>
      <c r="E3663" s="128">
        <v>1.0</v>
      </c>
      <c r="F3663" s="128">
        <v>2031.0</v>
      </c>
      <c r="G3663" s="128">
        <v>1.0</v>
      </c>
      <c r="H3663" s="128">
        <v>10.0</v>
      </c>
      <c r="I3663" s="128" t="s">
        <v>158</v>
      </c>
      <c r="J3663" s="99"/>
      <c r="K3663" s="99"/>
      <c r="L3663" s="141" t="str">
        <f>IF(J3663-K3663=0,,IFERROR(K3663-J3663-휴게시간-VLOOKUP(A3663,지정휴게시간,2,FALSE),K3663-J3663-휴게시간))</f>
        <v/>
      </c>
      <c r="M3663" s="142" t="str">
        <f>IFERROR(VLOOKUP(Text(A3663,"m월 d일"),양력휴일,2,FALSE),IFERROR(VLOOKUP(Text(B3663,"m월 d일"),음력휴일,2,FALSE),IFERROR(VLOOKUP(A3663,양력지정휴일,2,FALSE), IFERROR(VLOOKUP(B3663,음력지정휴일,2,FALSE), ""))))</f>
        <v/>
      </c>
      <c r="N3663" s="128"/>
      <c r="O3663" s="128" t="str">
        <f>IFERROR(VLOOKUP(N3663,연차지정일수,2,FALSE),"")</f>
        <v/>
      </c>
      <c r="P3663" s="143"/>
      <c r="Q3663" s="2"/>
    </row>
    <row r="3664">
      <c r="A3664" s="129">
        <v>47859.0</v>
      </c>
      <c r="B3664" s="129">
        <v>47835.0</v>
      </c>
      <c r="C3664" s="128">
        <v>2031.0</v>
      </c>
      <c r="D3664" s="128">
        <v>1.0</v>
      </c>
      <c r="E3664" s="128">
        <v>1.0</v>
      </c>
      <c r="F3664" s="128">
        <v>2031.0</v>
      </c>
      <c r="G3664" s="128">
        <v>1.0</v>
      </c>
      <c r="H3664" s="128">
        <v>11.0</v>
      </c>
      <c r="I3664" s="128" t="s">
        <v>159</v>
      </c>
      <c r="J3664" s="99"/>
      <c r="K3664" s="99"/>
      <c r="L3664" s="141" t="str">
        <f>IF(J3664-K3664=0,,IFERROR(K3664-J3664-휴게시간-VLOOKUP(A3664,지정휴게시간,2,FALSE),K3664-J3664-휴게시간))</f>
        <v/>
      </c>
      <c r="M3664" s="142" t="str">
        <f>IFERROR(VLOOKUP(Text(A3664,"m월 d일"),양력휴일,2,FALSE),IFERROR(VLOOKUP(Text(B3664,"m월 d일"),음력휴일,2,FALSE),IFERROR(VLOOKUP(A3664,양력지정휴일,2,FALSE), IFERROR(VLOOKUP(B3664,음력지정휴일,2,FALSE), ""))))</f>
        <v/>
      </c>
      <c r="N3664" s="128"/>
      <c r="O3664" s="128" t="str">
        <f>IFERROR(VLOOKUP(N3664,연차지정일수,2,FALSE),"")</f>
        <v/>
      </c>
      <c r="P3664" s="143"/>
      <c r="Q3664" s="2"/>
    </row>
    <row r="3665">
      <c r="A3665" s="129">
        <v>47860.0</v>
      </c>
      <c r="B3665" s="129">
        <v>47836.0</v>
      </c>
      <c r="C3665" s="128">
        <v>2031.0</v>
      </c>
      <c r="D3665" s="128">
        <v>1.0</v>
      </c>
      <c r="E3665" s="128">
        <v>1.0</v>
      </c>
      <c r="F3665" s="128">
        <v>2031.0</v>
      </c>
      <c r="G3665" s="128">
        <v>1.0</v>
      </c>
      <c r="H3665" s="128">
        <v>12.0</v>
      </c>
      <c r="I3665" s="128" t="s">
        <v>156</v>
      </c>
      <c r="J3665" s="99"/>
      <c r="K3665" s="99"/>
      <c r="L3665" s="141" t="str">
        <f>IF(J3665-K3665=0,,IFERROR(K3665-J3665-휴게시간-VLOOKUP(A3665,지정휴게시간,2,FALSE),K3665-J3665-휴게시간))</f>
        <v/>
      </c>
      <c r="M3665" s="142" t="str">
        <f>IFERROR(VLOOKUP(Text(A3665,"m월 d일"),양력휴일,2,FALSE),IFERROR(VLOOKUP(Text(B3665,"m월 d일"),음력휴일,2,FALSE),IFERROR(VLOOKUP(A3665,양력지정휴일,2,FALSE), IFERROR(VLOOKUP(B3665,음력지정휴일,2,FALSE), ""))))</f>
        <v/>
      </c>
      <c r="N3665" s="128"/>
      <c r="O3665" s="128" t="str">
        <f>IFERROR(VLOOKUP(N3665,연차지정일수,2,FALSE),"")</f>
        <v/>
      </c>
      <c r="P3665" s="143"/>
      <c r="Q3665" s="2"/>
    </row>
    <row r="3666">
      <c r="A3666" s="129">
        <v>47861.0</v>
      </c>
      <c r="B3666" s="129">
        <v>47837.0</v>
      </c>
      <c r="C3666" s="128">
        <v>2031.0</v>
      </c>
      <c r="D3666" s="128">
        <v>1.0</v>
      </c>
      <c r="E3666" s="128">
        <v>2.0</v>
      </c>
      <c r="F3666" s="128">
        <v>2031.0</v>
      </c>
      <c r="G3666" s="128">
        <v>1.0</v>
      </c>
      <c r="H3666" s="128">
        <v>13.0</v>
      </c>
      <c r="I3666" s="128" t="s">
        <v>83</v>
      </c>
      <c r="J3666" s="99"/>
      <c r="K3666" s="99"/>
      <c r="L3666" s="141" t="str">
        <f>IF(J3666-K3666=0,,IFERROR(K3666-J3666-휴게시간-VLOOKUP(A3666,지정휴게시간,2,FALSE),K3666-J3666-휴게시간))</f>
        <v/>
      </c>
      <c r="M3666" s="142" t="str">
        <f>IFERROR(VLOOKUP(Text(A3666,"m월 d일"),양력휴일,2,FALSE),IFERROR(VLOOKUP(Text(B3666,"m월 d일"),음력휴일,2,FALSE),IFERROR(VLOOKUP(A3666,양력지정휴일,2,FALSE), IFERROR(VLOOKUP(B3666,음력지정휴일,2,FALSE), ""))))</f>
        <v/>
      </c>
      <c r="N3666" s="128"/>
      <c r="O3666" s="128" t="str">
        <f>IFERROR(VLOOKUP(N3666,연차지정일수,2,FALSE),"")</f>
        <v/>
      </c>
      <c r="P3666" s="143"/>
      <c r="Q3666" s="2"/>
    </row>
    <row r="3667">
      <c r="A3667" s="129">
        <v>47862.0</v>
      </c>
      <c r="B3667" s="129">
        <v>47838.0</v>
      </c>
      <c r="C3667" s="128">
        <v>2031.0</v>
      </c>
      <c r="D3667" s="128">
        <v>1.0</v>
      </c>
      <c r="E3667" s="128">
        <v>2.0</v>
      </c>
      <c r="F3667" s="128">
        <v>2031.0</v>
      </c>
      <c r="G3667" s="128">
        <v>1.0</v>
      </c>
      <c r="H3667" s="128">
        <v>14.0</v>
      </c>
      <c r="I3667" s="128" t="s">
        <v>160</v>
      </c>
      <c r="J3667" s="99"/>
      <c r="K3667" s="99"/>
      <c r="L3667" s="141" t="str">
        <f>IF(J3667-K3667=0,,IFERROR(K3667-J3667-휴게시간-VLOOKUP(A3667,지정휴게시간,2,FALSE),K3667-J3667-휴게시간))</f>
        <v/>
      </c>
      <c r="M3667" s="142" t="str">
        <f>IFERROR(VLOOKUP(Text(A3667,"m월 d일"),양력휴일,2,FALSE),IFERROR(VLOOKUP(Text(B3667,"m월 d일"),음력휴일,2,FALSE),IFERROR(VLOOKUP(A3667,양력지정휴일,2,FALSE), IFERROR(VLOOKUP(B3667,음력지정휴일,2,FALSE), ""))))</f>
        <v/>
      </c>
      <c r="N3667" s="128"/>
      <c r="O3667" s="128" t="str">
        <f>IFERROR(VLOOKUP(N3667,연차지정일수,2,FALSE),"")</f>
        <v/>
      </c>
      <c r="P3667" s="143"/>
      <c r="Q3667" s="2"/>
    </row>
    <row r="3668">
      <c r="A3668" s="129">
        <v>47863.0</v>
      </c>
      <c r="B3668" s="129">
        <v>47839.0</v>
      </c>
      <c r="C3668" s="128">
        <v>2031.0</v>
      </c>
      <c r="D3668" s="128">
        <v>1.0</v>
      </c>
      <c r="E3668" s="128">
        <v>2.0</v>
      </c>
      <c r="F3668" s="128">
        <v>2031.0</v>
      </c>
      <c r="G3668" s="128">
        <v>1.0</v>
      </c>
      <c r="H3668" s="128">
        <v>15.0</v>
      </c>
      <c r="I3668" s="128" t="s">
        <v>161</v>
      </c>
      <c r="J3668" s="99"/>
      <c r="K3668" s="99"/>
      <c r="L3668" s="141" t="str">
        <f>IF(J3668-K3668=0,,IFERROR(K3668-J3668-휴게시간-VLOOKUP(A3668,지정휴게시간,2,FALSE),K3668-J3668-휴게시간))</f>
        <v/>
      </c>
      <c r="M3668" s="142" t="str">
        <f>IFERROR(VLOOKUP(Text(A3668,"m월 d일"),양력휴일,2,FALSE),IFERROR(VLOOKUP(Text(B3668,"m월 d일"),음력휴일,2,FALSE),IFERROR(VLOOKUP(A3668,양력지정휴일,2,FALSE), IFERROR(VLOOKUP(B3668,음력지정휴일,2,FALSE), ""))))</f>
        <v/>
      </c>
      <c r="N3668" s="128"/>
      <c r="O3668" s="128" t="str">
        <f>IFERROR(VLOOKUP(N3668,연차지정일수,2,FALSE),"")</f>
        <v/>
      </c>
      <c r="P3668" s="143"/>
      <c r="Q3668" s="2"/>
    </row>
    <row r="3669">
      <c r="A3669" s="129">
        <v>47864.0</v>
      </c>
      <c r="B3669" s="129">
        <v>47840.0</v>
      </c>
      <c r="C3669" s="128">
        <v>2031.0</v>
      </c>
      <c r="D3669" s="128">
        <v>1.0</v>
      </c>
      <c r="E3669" s="128">
        <v>2.0</v>
      </c>
      <c r="F3669" s="128">
        <v>2031.0</v>
      </c>
      <c r="G3669" s="128">
        <v>1.0</v>
      </c>
      <c r="H3669" s="128">
        <v>16.0</v>
      </c>
      <c r="I3669" s="128" t="s">
        <v>162</v>
      </c>
      <c r="J3669" s="99"/>
      <c r="K3669" s="99"/>
      <c r="L3669" s="141" t="str">
        <f>IF(J3669-K3669=0,,IFERROR(K3669-J3669-휴게시간-VLOOKUP(A3669,지정휴게시간,2,FALSE),K3669-J3669-휴게시간))</f>
        <v/>
      </c>
      <c r="M3669" s="142" t="str">
        <f>IFERROR(VLOOKUP(Text(A3669,"m월 d일"),양력휴일,2,FALSE),IFERROR(VLOOKUP(Text(B3669,"m월 d일"),음력휴일,2,FALSE),IFERROR(VLOOKUP(A3669,양력지정휴일,2,FALSE), IFERROR(VLOOKUP(B3669,음력지정휴일,2,FALSE), ""))))</f>
        <v/>
      </c>
      <c r="N3669" s="128"/>
      <c r="O3669" s="128" t="str">
        <f>IFERROR(VLOOKUP(N3669,연차지정일수,2,FALSE),"")</f>
        <v/>
      </c>
      <c r="P3669" s="143"/>
      <c r="Q3669" s="2"/>
    </row>
    <row r="3670">
      <c r="A3670" s="129">
        <v>47865.0</v>
      </c>
      <c r="B3670" s="129">
        <v>47841.0</v>
      </c>
      <c r="C3670" s="128">
        <v>2031.0</v>
      </c>
      <c r="D3670" s="128">
        <v>1.0</v>
      </c>
      <c r="E3670" s="128">
        <v>2.0</v>
      </c>
      <c r="F3670" s="128">
        <v>2031.0</v>
      </c>
      <c r="G3670" s="128">
        <v>1.0</v>
      </c>
      <c r="H3670" s="128">
        <v>17.0</v>
      </c>
      <c r="I3670" s="128" t="s">
        <v>158</v>
      </c>
      <c r="J3670" s="99"/>
      <c r="K3670" s="99"/>
      <c r="L3670" s="141" t="str">
        <f>IF(J3670-K3670=0,,IFERROR(K3670-J3670-휴게시간-VLOOKUP(A3670,지정휴게시간,2,FALSE),K3670-J3670-휴게시간))</f>
        <v/>
      </c>
      <c r="M3670" s="142" t="str">
        <f>IFERROR(VLOOKUP(Text(A3670,"m월 d일"),양력휴일,2,FALSE),IFERROR(VLOOKUP(Text(B3670,"m월 d일"),음력휴일,2,FALSE),IFERROR(VLOOKUP(A3670,양력지정휴일,2,FALSE), IFERROR(VLOOKUP(B3670,음력지정휴일,2,FALSE), ""))))</f>
        <v/>
      </c>
      <c r="N3670" s="128"/>
      <c r="O3670" s="128" t="str">
        <f>IFERROR(VLOOKUP(N3670,연차지정일수,2,FALSE),"")</f>
        <v/>
      </c>
      <c r="P3670" s="143"/>
      <c r="Q3670" s="2"/>
    </row>
    <row r="3671">
      <c r="A3671" s="129">
        <v>47866.0</v>
      </c>
      <c r="B3671" s="129">
        <v>47842.0</v>
      </c>
      <c r="C3671" s="128">
        <v>2031.0</v>
      </c>
      <c r="D3671" s="128">
        <v>1.0</v>
      </c>
      <c r="E3671" s="128">
        <v>2.0</v>
      </c>
      <c r="F3671" s="128">
        <v>2031.0</v>
      </c>
      <c r="G3671" s="128">
        <v>1.0</v>
      </c>
      <c r="H3671" s="128">
        <v>18.0</v>
      </c>
      <c r="I3671" s="128" t="s">
        <v>159</v>
      </c>
      <c r="J3671" s="99"/>
      <c r="K3671" s="99"/>
      <c r="L3671" s="141" t="str">
        <f>IF(J3671-K3671=0,,IFERROR(K3671-J3671-휴게시간-VLOOKUP(A3671,지정휴게시간,2,FALSE),K3671-J3671-휴게시간))</f>
        <v/>
      </c>
      <c r="M3671" s="142" t="str">
        <f>IFERROR(VLOOKUP(Text(A3671,"m월 d일"),양력휴일,2,FALSE),IFERROR(VLOOKUP(Text(B3671,"m월 d일"),음력휴일,2,FALSE),IFERROR(VLOOKUP(A3671,양력지정휴일,2,FALSE), IFERROR(VLOOKUP(B3671,음력지정휴일,2,FALSE), ""))))</f>
        <v/>
      </c>
      <c r="N3671" s="128"/>
      <c r="O3671" s="128" t="str">
        <f>IFERROR(VLOOKUP(N3671,연차지정일수,2,FALSE),"")</f>
        <v/>
      </c>
      <c r="P3671" s="143"/>
      <c r="Q3671" s="2"/>
    </row>
    <row r="3672">
      <c r="A3672" s="129">
        <v>47867.0</v>
      </c>
      <c r="B3672" s="129">
        <v>47843.0</v>
      </c>
      <c r="C3672" s="128">
        <v>2031.0</v>
      </c>
      <c r="D3672" s="128">
        <v>1.0</v>
      </c>
      <c r="E3672" s="128">
        <v>2.0</v>
      </c>
      <c r="F3672" s="128">
        <v>2031.0</v>
      </c>
      <c r="G3672" s="128">
        <v>1.0</v>
      </c>
      <c r="H3672" s="128">
        <v>19.0</v>
      </c>
      <c r="I3672" s="128" t="s">
        <v>156</v>
      </c>
      <c r="J3672" s="99"/>
      <c r="K3672" s="99"/>
      <c r="L3672" s="141" t="str">
        <f>IF(J3672-K3672=0,,IFERROR(K3672-J3672-휴게시간-VLOOKUP(A3672,지정휴게시간,2,FALSE),K3672-J3672-휴게시간))</f>
        <v/>
      </c>
      <c r="M3672" s="142" t="str">
        <f>IFERROR(VLOOKUP(Text(A3672,"m월 d일"),양력휴일,2,FALSE),IFERROR(VLOOKUP(Text(B3672,"m월 d일"),음력휴일,2,FALSE),IFERROR(VLOOKUP(A3672,양력지정휴일,2,FALSE), IFERROR(VLOOKUP(B3672,음력지정휴일,2,FALSE), ""))))</f>
        <v/>
      </c>
      <c r="N3672" s="128"/>
      <c r="O3672" s="128" t="str">
        <f>IFERROR(VLOOKUP(N3672,연차지정일수,2,FALSE),"")</f>
        <v/>
      </c>
      <c r="P3672" s="143"/>
      <c r="Q3672" s="2"/>
    </row>
    <row r="3673">
      <c r="A3673" s="129">
        <v>47868.0</v>
      </c>
      <c r="B3673" s="129">
        <v>47844.0</v>
      </c>
      <c r="C3673" s="128">
        <v>2031.0</v>
      </c>
      <c r="D3673" s="128">
        <v>1.0</v>
      </c>
      <c r="E3673" s="128">
        <v>3.0</v>
      </c>
      <c r="F3673" s="128">
        <v>2031.0</v>
      </c>
      <c r="G3673" s="128">
        <v>1.0</v>
      </c>
      <c r="H3673" s="128">
        <v>20.0</v>
      </c>
      <c r="I3673" s="128" t="s">
        <v>83</v>
      </c>
      <c r="J3673" s="99"/>
      <c r="K3673" s="99"/>
      <c r="L3673" s="141" t="str">
        <f>IF(J3673-K3673=0,,IFERROR(K3673-J3673-휴게시간-VLOOKUP(A3673,지정휴게시간,2,FALSE),K3673-J3673-휴게시간))</f>
        <v/>
      </c>
      <c r="M3673" s="142" t="str">
        <f>IFERROR(VLOOKUP(Text(A3673,"m월 d일"),양력휴일,2,FALSE),IFERROR(VLOOKUP(Text(B3673,"m월 d일"),음력휴일,2,FALSE),IFERROR(VLOOKUP(A3673,양력지정휴일,2,FALSE), IFERROR(VLOOKUP(B3673,음력지정휴일,2,FALSE), ""))))</f>
        <v/>
      </c>
      <c r="N3673" s="128"/>
      <c r="O3673" s="128" t="str">
        <f>IFERROR(VLOOKUP(N3673,연차지정일수,2,FALSE),"")</f>
        <v/>
      </c>
      <c r="P3673" s="143"/>
      <c r="Q3673" s="2"/>
    </row>
    <row r="3674">
      <c r="A3674" s="129">
        <v>47869.0</v>
      </c>
      <c r="B3674" s="129">
        <v>47845.0</v>
      </c>
      <c r="C3674" s="128">
        <v>2031.0</v>
      </c>
      <c r="D3674" s="128">
        <v>1.0</v>
      </c>
      <c r="E3674" s="128">
        <v>3.0</v>
      </c>
      <c r="F3674" s="128">
        <v>2031.0</v>
      </c>
      <c r="G3674" s="128">
        <v>1.0</v>
      </c>
      <c r="H3674" s="128">
        <v>21.0</v>
      </c>
      <c r="I3674" s="128" t="s">
        <v>160</v>
      </c>
      <c r="J3674" s="99"/>
      <c r="K3674" s="99"/>
      <c r="L3674" s="141" t="str">
        <f>IF(J3674-K3674=0,,IFERROR(K3674-J3674-휴게시간-VLOOKUP(A3674,지정휴게시간,2,FALSE),K3674-J3674-휴게시간))</f>
        <v/>
      </c>
      <c r="M3674" s="142" t="str">
        <f>IFERROR(VLOOKUP(Text(A3674,"m월 d일"),양력휴일,2,FALSE),IFERROR(VLOOKUP(Text(B3674,"m월 d일"),음력휴일,2,FALSE),IFERROR(VLOOKUP(A3674,양력지정휴일,2,FALSE), IFERROR(VLOOKUP(B3674,음력지정휴일,2,FALSE), ""))))</f>
        <v/>
      </c>
      <c r="N3674" s="128"/>
      <c r="O3674" s="128" t="str">
        <f>IFERROR(VLOOKUP(N3674,연차지정일수,2,FALSE),"")</f>
        <v/>
      </c>
      <c r="P3674" s="143"/>
      <c r="Q3674" s="2"/>
    </row>
    <row r="3675">
      <c r="A3675" s="129">
        <v>47870.0</v>
      </c>
      <c r="B3675" s="129">
        <v>47846.0</v>
      </c>
      <c r="C3675" s="128">
        <v>2031.0</v>
      </c>
      <c r="D3675" s="128">
        <v>1.0</v>
      </c>
      <c r="E3675" s="128">
        <v>3.0</v>
      </c>
      <c r="F3675" s="128">
        <v>2031.0</v>
      </c>
      <c r="G3675" s="128">
        <v>1.0</v>
      </c>
      <c r="H3675" s="128">
        <v>22.0</v>
      </c>
      <c r="I3675" s="128" t="s">
        <v>161</v>
      </c>
      <c r="J3675" s="99"/>
      <c r="K3675" s="99"/>
      <c r="L3675" s="141" t="str">
        <f>IF(J3675-K3675=0,,IFERROR(K3675-J3675-휴게시간-VLOOKUP(A3675,지정휴게시간,2,FALSE),K3675-J3675-휴게시간))</f>
        <v/>
      </c>
      <c r="M3675" s="142" t="str">
        <f>IFERROR(VLOOKUP(Text(A3675,"m월 d일"),양력휴일,2,FALSE),IFERROR(VLOOKUP(Text(B3675,"m월 d일"),음력휴일,2,FALSE),IFERROR(VLOOKUP(A3675,양력지정휴일,2,FALSE), IFERROR(VLOOKUP(B3675,음력지정휴일,2,FALSE), ""))))</f>
        <v>설날연휴</v>
      </c>
      <c r="N3675" s="128"/>
      <c r="O3675" s="128" t="str">
        <f>IFERROR(VLOOKUP(N3675,연차지정일수,2,FALSE),"")</f>
        <v/>
      </c>
      <c r="P3675" s="143"/>
      <c r="Q3675" s="2"/>
    </row>
    <row r="3676">
      <c r="A3676" s="129">
        <v>47871.0</v>
      </c>
      <c r="B3676" s="129">
        <v>47849.0</v>
      </c>
      <c r="C3676" s="128">
        <v>2031.0</v>
      </c>
      <c r="D3676" s="128">
        <v>1.0</v>
      </c>
      <c r="E3676" s="128">
        <v>3.0</v>
      </c>
      <c r="F3676" s="128">
        <v>2031.0</v>
      </c>
      <c r="G3676" s="128">
        <v>1.0</v>
      </c>
      <c r="H3676" s="128">
        <v>23.0</v>
      </c>
      <c r="I3676" s="128" t="s">
        <v>162</v>
      </c>
      <c r="J3676" s="99"/>
      <c r="K3676" s="99"/>
      <c r="L3676" s="141" t="str">
        <f>IF(J3676-K3676=0,,IFERROR(K3676-J3676-휴게시간-VLOOKUP(A3676,지정휴게시간,2,FALSE),K3676-J3676-휴게시간))</f>
        <v/>
      </c>
      <c r="M3676" s="142" t="str">
        <f>IFERROR(VLOOKUP(Text(A3676,"m월 d일"),양력휴일,2,FALSE),IFERROR(VLOOKUP(Text(B3676,"m월 d일"),음력휴일,2,FALSE),IFERROR(VLOOKUP(A3676,양력지정휴일,2,FALSE), IFERROR(VLOOKUP(B3676,음력지정휴일,2,FALSE), ""))))</f>
        <v>설날연휴</v>
      </c>
      <c r="N3676" s="128"/>
      <c r="O3676" s="128" t="str">
        <f>IFERROR(VLOOKUP(N3676,연차지정일수,2,FALSE),"")</f>
        <v/>
      </c>
      <c r="P3676" s="143"/>
      <c r="Q3676" s="2"/>
    </row>
    <row r="3677">
      <c r="A3677" s="129">
        <v>47872.0</v>
      </c>
      <c r="B3677" s="129">
        <v>47850.0</v>
      </c>
      <c r="C3677" s="128">
        <v>2031.0</v>
      </c>
      <c r="D3677" s="128">
        <v>1.0</v>
      </c>
      <c r="E3677" s="128">
        <v>3.0</v>
      </c>
      <c r="F3677" s="128">
        <v>2031.0</v>
      </c>
      <c r="G3677" s="128">
        <v>1.0</v>
      </c>
      <c r="H3677" s="128">
        <v>24.0</v>
      </c>
      <c r="I3677" s="128" t="s">
        <v>158</v>
      </c>
      <c r="J3677" s="99"/>
      <c r="K3677" s="99"/>
      <c r="L3677" s="141" t="str">
        <f>IF(J3677-K3677=0,,IFERROR(K3677-J3677-휴게시간-VLOOKUP(A3677,지정휴게시간,2,FALSE),K3677-J3677-휴게시간))</f>
        <v/>
      </c>
      <c r="M3677" s="142" t="str">
        <f>IFERROR(VLOOKUP(Text(A3677,"m월 d일"),양력휴일,2,FALSE),IFERROR(VLOOKUP(Text(B3677,"m월 d일"),음력휴일,2,FALSE),IFERROR(VLOOKUP(A3677,양력지정휴일,2,FALSE), IFERROR(VLOOKUP(B3677,음력지정휴일,2,FALSE), ""))))</f>
        <v>설날연휴</v>
      </c>
      <c r="N3677" s="128"/>
      <c r="O3677" s="128" t="str">
        <f>IFERROR(VLOOKUP(N3677,연차지정일수,2,FALSE),"")</f>
        <v/>
      </c>
      <c r="P3677" s="143"/>
      <c r="Q3677" s="2"/>
    </row>
    <row r="3678">
      <c r="A3678" s="129">
        <v>47873.0</v>
      </c>
      <c r="B3678" s="129">
        <v>47851.0</v>
      </c>
      <c r="C3678" s="128">
        <v>2031.0</v>
      </c>
      <c r="D3678" s="128">
        <v>1.0</v>
      </c>
      <c r="E3678" s="128">
        <v>3.0</v>
      </c>
      <c r="F3678" s="128">
        <v>2031.0</v>
      </c>
      <c r="G3678" s="128">
        <v>1.0</v>
      </c>
      <c r="H3678" s="128">
        <v>25.0</v>
      </c>
      <c r="I3678" s="128" t="s">
        <v>159</v>
      </c>
      <c r="J3678" s="99"/>
      <c r="K3678" s="99"/>
      <c r="L3678" s="141" t="str">
        <f>IF(J3678-K3678=0,,IFERROR(K3678-J3678-휴게시간-VLOOKUP(A3678,지정휴게시간,2,FALSE),K3678-J3678-휴게시간))</f>
        <v/>
      </c>
      <c r="M3678" s="142" t="str">
        <f>IFERROR(VLOOKUP(Text(A3678,"m월 d일"),양력휴일,2,FALSE),IFERROR(VLOOKUP(Text(B3678,"m월 d일"),음력휴일,2,FALSE),IFERROR(VLOOKUP(A3678,양력지정휴일,2,FALSE), IFERROR(VLOOKUP(B3678,음력지정휴일,2,FALSE), ""))))</f>
        <v/>
      </c>
      <c r="N3678" s="128"/>
      <c r="O3678" s="128" t="str">
        <f>IFERROR(VLOOKUP(N3678,연차지정일수,2,FALSE),"")</f>
        <v/>
      </c>
      <c r="P3678" s="143"/>
      <c r="Q3678" s="2"/>
    </row>
    <row r="3679">
      <c r="A3679" s="129">
        <v>47874.0</v>
      </c>
      <c r="B3679" s="129">
        <v>47852.0</v>
      </c>
      <c r="C3679" s="128">
        <v>2031.0</v>
      </c>
      <c r="D3679" s="128">
        <v>1.0</v>
      </c>
      <c r="E3679" s="128">
        <v>3.0</v>
      </c>
      <c r="F3679" s="128">
        <v>2031.0</v>
      </c>
      <c r="G3679" s="128">
        <v>1.0</v>
      </c>
      <c r="H3679" s="128">
        <v>26.0</v>
      </c>
      <c r="I3679" s="128" t="s">
        <v>156</v>
      </c>
      <c r="J3679" s="99"/>
      <c r="K3679" s="99"/>
      <c r="L3679" s="141" t="str">
        <f>IF(J3679-K3679=0,,IFERROR(K3679-J3679-휴게시간-VLOOKUP(A3679,지정휴게시간,2,FALSE),K3679-J3679-휴게시간))</f>
        <v/>
      </c>
      <c r="M3679" s="142" t="str">
        <f>IFERROR(VLOOKUP(Text(A3679,"m월 d일"),양력휴일,2,FALSE),IFERROR(VLOOKUP(Text(B3679,"m월 d일"),음력휴일,2,FALSE),IFERROR(VLOOKUP(A3679,양력지정휴일,2,FALSE), IFERROR(VLOOKUP(B3679,음력지정휴일,2,FALSE), ""))))</f>
        <v/>
      </c>
      <c r="N3679" s="128"/>
      <c r="O3679" s="128" t="str">
        <f>IFERROR(VLOOKUP(N3679,연차지정일수,2,FALSE),"")</f>
        <v/>
      </c>
      <c r="P3679" s="143"/>
      <c r="Q3679" s="2"/>
    </row>
    <row r="3680">
      <c r="A3680" s="129">
        <v>47875.0</v>
      </c>
      <c r="B3680" s="129">
        <v>47853.0</v>
      </c>
      <c r="C3680" s="128">
        <v>2031.0</v>
      </c>
      <c r="D3680" s="128">
        <v>1.0</v>
      </c>
      <c r="E3680" s="128">
        <v>4.0</v>
      </c>
      <c r="F3680" s="128">
        <v>2031.0</v>
      </c>
      <c r="G3680" s="128">
        <v>1.0</v>
      </c>
      <c r="H3680" s="128">
        <v>27.0</v>
      </c>
      <c r="I3680" s="128" t="s">
        <v>83</v>
      </c>
      <c r="J3680" s="99"/>
      <c r="K3680" s="99"/>
      <c r="L3680" s="141" t="str">
        <f>IF(J3680-K3680=0,,IFERROR(K3680-J3680-휴게시간-VLOOKUP(A3680,지정휴게시간,2,FALSE),K3680-J3680-휴게시간))</f>
        <v/>
      </c>
      <c r="M3680" s="142" t="str">
        <f>IFERROR(VLOOKUP(Text(A3680,"m월 d일"),양력휴일,2,FALSE),IFERROR(VLOOKUP(Text(B3680,"m월 d일"),음력휴일,2,FALSE),IFERROR(VLOOKUP(A3680,양력지정휴일,2,FALSE), IFERROR(VLOOKUP(B3680,음력지정휴일,2,FALSE), ""))))</f>
        <v/>
      </c>
      <c r="N3680" s="128"/>
      <c r="O3680" s="128" t="str">
        <f>IFERROR(VLOOKUP(N3680,연차지정일수,2,FALSE),"")</f>
        <v/>
      </c>
      <c r="P3680" s="143"/>
      <c r="Q3680" s="2"/>
    </row>
    <row r="3681">
      <c r="A3681" s="129">
        <v>47876.0</v>
      </c>
      <c r="B3681" s="129">
        <v>47854.0</v>
      </c>
      <c r="C3681" s="128">
        <v>2031.0</v>
      </c>
      <c r="D3681" s="128">
        <v>1.0</v>
      </c>
      <c r="E3681" s="128">
        <v>4.0</v>
      </c>
      <c r="F3681" s="128">
        <v>2031.0</v>
      </c>
      <c r="G3681" s="128">
        <v>1.0</v>
      </c>
      <c r="H3681" s="128">
        <v>28.0</v>
      </c>
      <c r="I3681" s="128" t="s">
        <v>160</v>
      </c>
      <c r="J3681" s="99"/>
      <c r="K3681" s="99"/>
      <c r="L3681" s="141" t="str">
        <f>IF(J3681-K3681=0,,IFERROR(K3681-J3681-휴게시간-VLOOKUP(A3681,지정휴게시간,2,FALSE),K3681-J3681-휴게시간))</f>
        <v/>
      </c>
      <c r="M3681" s="142" t="str">
        <f>IFERROR(VLOOKUP(Text(A3681,"m월 d일"),양력휴일,2,FALSE),IFERROR(VLOOKUP(Text(B3681,"m월 d일"),음력휴일,2,FALSE),IFERROR(VLOOKUP(A3681,양력지정휴일,2,FALSE), IFERROR(VLOOKUP(B3681,음력지정휴일,2,FALSE), ""))))</f>
        <v/>
      </c>
      <c r="N3681" s="128"/>
      <c r="O3681" s="128" t="str">
        <f>IFERROR(VLOOKUP(N3681,연차지정일수,2,FALSE),"")</f>
        <v/>
      </c>
      <c r="P3681" s="143"/>
      <c r="Q3681" s="2"/>
    </row>
    <row r="3682">
      <c r="A3682" s="129">
        <v>47877.0</v>
      </c>
      <c r="B3682" s="129">
        <v>47855.0</v>
      </c>
      <c r="C3682" s="128">
        <v>2031.0</v>
      </c>
      <c r="D3682" s="128">
        <v>1.0</v>
      </c>
      <c r="E3682" s="128">
        <v>4.0</v>
      </c>
      <c r="F3682" s="128">
        <v>2031.0</v>
      </c>
      <c r="G3682" s="128">
        <v>1.0</v>
      </c>
      <c r="H3682" s="128">
        <v>29.0</v>
      </c>
      <c r="I3682" s="128" t="s">
        <v>161</v>
      </c>
      <c r="J3682" s="99"/>
      <c r="K3682" s="99"/>
      <c r="L3682" s="141" t="str">
        <f>IF(J3682-K3682=0,,IFERROR(K3682-J3682-휴게시간-VLOOKUP(A3682,지정휴게시간,2,FALSE),K3682-J3682-휴게시간))</f>
        <v/>
      </c>
      <c r="M3682" s="142" t="str">
        <f>IFERROR(VLOOKUP(Text(A3682,"m월 d일"),양력휴일,2,FALSE),IFERROR(VLOOKUP(Text(B3682,"m월 d일"),음력휴일,2,FALSE),IFERROR(VLOOKUP(A3682,양력지정휴일,2,FALSE), IFERROR(VLOOKUP(B3682,음력지정휴일,2,FALSE), ""))))</f>
        <v/>
      </c>
      <c r="N3682" s="128"/>
      <c r="O3682" s="128" t="str">
        <f>IFERROR(VLOOKUP(N3682,연차지정일수,2,FALSE),"")</f>
        <v/>
      </c>
      <c r="P3682" s="143"/>
      <c r="Q3682" s="2"/>
    </row>
    <row r="3683">
      <c r="A3683" s="129">
        <v>47878.0</v>
      </c>
      <c r="B3683" s="129">
        <v>47856.0</v>
      </c>
      <c r="C3683" s="128">
        <v>2031.0</v>
      </c>
      <c r="D3683" s="128">
        <v>1.0</v>
      </c>
      <c r="E3683" s="128">
        <v>4.0</v>
      </c>
      <c r="F3683" s="128">
        <v>2031.0</v>
      </c>
      <c r="G3683" s="128">
        <v>1.0</v>
      </c>
      <c r="H3683" s="128">
        <v>30.0</v>
      </c>
      <c r="I3683" s="128" t="s">
        <v>162</v>
      </c>
      <c r="J3683" s="99"/>
      <c r="K3683" s="99"/>
      <c r="L3683" s="141" t="str">
        <f>IF(J3683-K3683=0,,IFERROR(K3683-J3683-휴게시간-VLOOKUP(A3683,지정휴게시간,2,FALSE),K3683-J3683-휴게시간))</f>
        <v/>
      </c>
      <c r="M3683" s="142" t="str">
        <f>IFERROR(VLOOKUP(Text(A3683,"m월 d일"),양력휴일,2,FALSE),IFERROR(VLOOKUP(Text(B3683,"m월 d일"),음력휴일,2,FALSE),IFERROR(VLOOKUP(A3683,양력지정휴일,2,FALSE), IFERROR(VLOOKUP(B3683,음력지정휴일,2,FALSE), ""))))</f>
        <v/>
      </c>
      <c r="N3683" s="128"/>
      <c r="O3683" s="128" t="str">
        <f>IFERROR(VLOOKUP(N3683,연차지정일수,2,FALSE),"")</f>
        <v/>
      </c>
      <c r="P3683" s="143"/>
      <c r="Q3683" s="2"/>
    </row>
    <row r="3684">
      <c r="A3684" s="129">
        <v>47879.0</v>
      </c>
      <c r="B3684" s="129">
        <v>47857.0</v>
      </c>
      <c r="C3684" s="128">
        <v>2031.0</v>
      </c>
      <c r="D3684" s="128">
        <v>1.0</v>
      </c>
      <c r="E3684" s="128">
        <v>4.0</v>
      </c>
      <c r="F3684" s="128">
        <v>2031.0</v>
      </c>
      <c r="G3684" s="128">
        <v>1.0</v>
      </c>
      <c r="H3684" s="128">
        <v>31.0</v>
      </c>
      <c r="I3684" s="128" t="s">
        <v>158</v>
      </c>
      <c r="J3684" s="99"/>
      <c r="K3684" s="99"/>
      <c r="L3684" s="141" t="str">
        <f>IF(J3684-K3684=0,,IFERROR(K3684-J3684-휴게시간-VLOOKUP(A3684,지정휴게시간,2,FALSE),K3684-J3684-휴게시간))</f>
        <v/>
      </c>
      <c r="M3684" s="142" t="str">
        <f>IFERROR(VLOOKUP(Text(A3684,"m월 d일"),양력휴일,2,FALSE),IFERROR(VLOOKUP(Text(B3684,"m월 d일"),음력휴일,2,FALSE),IFERROR(VLOOKUP(A3684,양력지정휴일,2,FALSE), IFERROR(VLOOKUP(B3684,음력지정휴일,2,FALSE), ""))))</f>
        <v/>
      </c>
      <c r="N3684" s="128"/>
      <c r="O3684" s="128" t="str">
        <f>IFERROR(VLOOKUP(N3684,연차지정일수,2,FALSE),"")</f>
        <v/>
      </c>
      <c r="P3684" s="143"/>
      <c r="Q3684" s="2"/>
    </row>
    <row r="3685">
      <c r="A3685" s="129">
        <v>47880.0</v>
      </c>
      <c r="B3685" s="129">
        <v>47858.0</v>
      </c>
      <c r="C3685" s="128">
        <v>2031.0</v>
      </c>
      <c r="D3685" s="128">
        <v>1.0</v>
      </c>
      <c r="E3685" s="128">
        <v>4.0</v>
      </c>
      <c r="F3685" s="128">
        <v>2031.0</v>
      </c>
      <c r="G3685" s="128">
        <v>2.0</v>
      </c>
      <c r="H3685" s="128">
        <v>1.0</v>
      </c>
      <c r="I3685" s="128" t="s">
        <v>159</v>
      </c>
      <c r="J3685" s="99"/>
      <c r="K3685" s="99"/>
      <c r="L3685" s="141" t="str">
        <f>IF(J3685-K3685=0,,IFERROR(K3685-J3685-휴게시간-VLOOKUP(A3685,지정휴게시간,2,FALSE),K3685-J3685-휴게시간))</f>
        <v/>
      </c>
      <c r="M3685" s="142" t="str">
        <f>IFERROR(VLOOKUP(Text(A3685,"m월 d일"),양력휴일,2,FALSE),IFERROR(VLOOKUP(Text(B3685,"m월 d일"),음력휴일,2,FALSE),IFERROR(VLOOKUP(A3685,양력지정휴일,2,FALSE), IFERROR(VLOOKUP(B3685,음력지정휴일,2,FALSE), ""))))</f>
        <v/>
      </c>
      <c r="N3685" s="128"/>
      <c r="O3685" s="128" t="str">
        <f>IFERROR(VLOOKUP(N3685,연차지정일수,2,FALSE),"")</f>
        <v/>
      </c>
      <c r="P3685" s="143"/>
      <c r="Q3685" s="2"/>
    </row>
    <row r="3686">
      <c r="A3686" s="129">
        <v>47881.0</v>
      </c>
      <c r="B3686" s="129">
        <v>47859.0</v>
      </c>
      <c r="C3686" s="128">
        <v>2031.0</v>
      </c>
      <c r="D3686" s="128">
        <v>1.0</v>
      </c>
      <c r="E3686" s="128">
        <v>4.0</v>
      </c>
      <c r="F3686" s="128">
        <v>2031.0</v>
      </c>
      <c r="G3686" s="128">
        <v>2.0</v>
      </c>
      <c r="H3686" s="128">
        <v>2.0</v>
      </c>
      <c r="I3686" s="128" t="s">
        <v>156</v>
      </c>
      <c r="J3686" s="99"/>
      <c r="K3686" s="99"/>
      <c r="L3686" s="141" t="str">
        <f>IF(J3686-K3686=0,,IFERROR(K3686-J3686-휴게시간-VLOOKUP(A3686,지정휴게시간,2,FALSE),K3686-J3686-휴게시간))</f>
        <v/>
      </c>
      <c r="M3686" s="142" t="str">
        <f>IFERROR(VLOOKUP(Text(A3686,"m월 d일"),양력휴일,2,FALSE),IFERROR(VLOOKUP(Text(B3686,"m월 d일"),음력휴일,2,FALSE),IFERROR(VLOOKUP(A3686,양력지정휴일,2,FALSE), IFERROR(VLOOKUP(B3686,음력지정휴일,2,FALSE), ""))))</f>
        <v/>
      </c>
      <c r="N3686" s="128"/>
      <c r="O3686" s="128" t="str">
        <f>IFERROR(VLOOKUP(N3686,연차지정일수,2,FALSE),"")</f>
        <v/>
      </c>
      <c r="P3686" s="143"/>
      <c r="Q3686" s="2"/>
    </row>
    <row r="3687">
      <c r="A3687" s="129">
        <v>47882.0</v>
      </c>
      <c r="B3687" s="129">
        <v>47860.0</v>
      </c>
      <c r="C3687" s="128">
        <v>2031.0</v>
      </c>
      <c r="D3687" s="128">
        <v>2.0</v>
      </c>
      <c r="E3687" s="128">
        <v>1.0</v>
      </c>
      <c r="F3687" s="128">
        <v>2031.0</v>
      </c>
      <c r="G3687" s="128">
        <v>2.0</v>
      </c>
      <c r="H3687" s="128">
        <v>3.0</v>
      </c>
      <c r="I3687" s="128" t="s">
        <v>83</v>
      </c>
      <c r="J3687" s="99"/>
      <c r="K3687" s="99"/>
      <c r="L3687" s="141" t="str">
        <f>IF(J3687-K3687=0,,IFERROR(K3687-J3687-휴게시간-VLOOKUP(A3687,지정휴게시간,2,FALSE),K3687-J3687-휴게시간))</f>
        <v/>
      </c>
      <c r="M3687" s="142" t="str">
        <f>IFERROR(VLOOKUP(Text(A3687,"m월 d일"),양력휴일,2,FALSE),IFERROR(VLOOKUP(Text(B3687,"m월 d일"),음력휴일,2,FALSE),IFERROR(VLOOKUP(A3687,양력지정휴일,2,FALSE), IFERROR(VLOOKUP(B3687,음력지정휴일,2,FALSE), ""))))</f>
        <v/>
      </c>
      <c r="N3687" s="128"/>
      <c r="O3687" s="128" t="str">
        <f>IFERROR(VLOOKUP(N3687,연차지정일수,2,FALSE),"")</f>
        <v/>
      </c>
      <c r="P3687" s="143"/>
      <c r="Q3687" s="2"/>
    </row>
    <row r="3688">
      <c r="A3688" s="129">
        <v>47883.0</v>
      </c>
      <c r="B3688" s="129">
        <v>47861.0</v>
      </c>
      <c r="C3688" s="128">
        <v>2031.0</v>
      </c>
      <c r="D3688" s="128">
        <v>2.0</v>
      </c>
      <c r="E3688" s="128">
        <v>1.0</v>
      </c>
      <c r="F3688" s="128">
        <v>2031.0</v>
      </c>
      <c r="G3688" s="128">
        <v>2.0</v>
      </c>
      <c r="H3688" s="128">
        <v>4.0</v>
      </c>
      <c r="I3688" s="128" t="s">
        <v>160</v>
      </c>
      <c r="J3688" s="99"/>
      <c r="K3688" s="99"/>
      <c r="L3688" s="141" t="str">
        <f>IF(J3688-K3688=0,,IFERROR(K3688-J3688-휴게시간-VLOOKUP(A3688,지정휴게시간,2,FALSE),K3688-J3688-휴게시간))</f>
        <v/>
      </c>
      <c r="M3688" s="142" t="str">
        <f>IFERROR(VLOOKUP(Text(A3688,"m월 d일"),양력휴일,2,FALSE),IFERROR(VLOOKUP(Text(B3688,"m월 d일"),음력휴일,2,FALSE),IFERROR(VLOOKUP(A3688,양력지정휴일,2,FALSE), IFERROR(VLOOKUP(B3688,음력지정휴일,2,FALSE), ""))))</f>
        <v/>
      </c>
      <c r="N3688" s="128"/>
      <c r="O3688" s="128" t="str">
        <f>IFERROR(VLOOKUP(N3688,연차지정일수,2,FALSE),"")</f>
        <v/>
      </c>
      <c r="P3688" s="143"/>
      <c r="Q3688" s="2"/>
    </row>
    <row r="3689">
      <c r="A3689" s="129">
        <v>47884.0</v>
      </c>
      <c r="B3689" s="129">
        <v>47862.0</v>
      </c>
      <c r="C3689" s="128">
        <v>2031.0</v>
      </c>
      <c r="D3689" s="128">
        <v>2.0</v>
      </c>
      <c r="E3689" s="128">
        <v>1.0</v>
      </c>
      <c r="F3689" s="128">
        <v>2031.0</v>
      </c>
      <c r="G3689" s="128">
        <v>2.0</v>
      </c>
      <c r="H3689" s="128">
        <v>5.0</v>
      </c>
      <c r="I3689" s="128" t="s">
        <v>161</v>
      </c>
      <c r="J3689" s="99"/>
      <c r="K3689" s="99"/>
      <c r="L3689" s="141" t="str">
        <f>IF(J3689-K3689=0,,IFERROR(K3689-J3689-휴게시간-VLOOKUP(A3689,지정휴게시간,2,FALSE),K3689-J3689-휴게시간))</f>
        <v/>
      </c>
      <c r="M3689" s="142" t="str">
        <f>IFERROR(VLOOKUP(Text(A3689,"m월 d일"),양력휴일,2,FALSE),IFERROR(VLOOKUP(Text(B3689,"m월 d일"),음력휴일,2,FALSE),IFERROR(VLOOKUP(A3689,양력지정휴일,2,FALSE), IFERROR(VLOOKUP(B3689,음력지정휴일,2,FALSE), ""))))</f>
        <v/>
      </c>
      <c r="N3689" s="128"/>
      <c r="O3689" s="128" t="str">
        <f>IFERROR(VLOOKUP(N3689,연차지정일수,2,FALSE),"")</f>
        <v/>
      </c>
      <c r="P3689" s="143"/>
      <c r="Q3689" s="2"/>
    </row>
    <row r="3690">
      <c r="A3690" s="129">
        <v>47885.0</v>
      </c>
      <c r="B3690" s="129">
        <v>47863.0</v>
      </c>
      <c r="C3690" s="128">
        <v>2031.0</v>
      </c>
      <c r="D3690" s="128">
        <v>2.0</v>
      </c>
      <c r="E3690" s="128">
        <v>1.0</v>
      </c>
      <c r="F3690" s="128">
        <v>2031.0</v>
      </c>
      <c r="G3690" s="128">
        <v>2.0</v>
      </c>
      <c r="H3690" s="128">
        <v>6.0</v>
      </c>
      <c r="I3690" s="128" t="s">
        <v>162</v>
      </c>
      <c r="J3690" s="99"/>
      <c r="K3690" s="99"/>
      <c r="L3690" s="141" t="str">
        <f>IF(J3690-K3690=0,,IFERROR(K3690-J3690-휴게시간-VLOOKUP(A3690,지정휴게시간,2,FALSE),K3690-J3690-휴게시간))</f>
        <v/>
      </c>
      <c r="M3690" s="142" t="str">
        <f>IFERROR(VLOOKUP(Text(A3690,"m월 d일"),양력휴일,2,FALSE),IFERROR(VLOOKUP(Text(B3690,"m월 d일"),음력휴일,2,FALSE),IFERROR(VLOOKUP(A3690,양력지정휴일,2,FALSE), IFERROR(VLOOKUP(B3690,음력지정휴일,2,FALSE), ""))))</f>
        <v/>
      </c>
      <c r="N3690" s="128"/>
      <c r="O3690" s="128" t="str">
        <f>IFERROR(VLOOKUP(N3690,연차지정일수,2,FALSE),"")</f>
        <v/>
      </c>
      <c r="P3690" s="143"/>
      <c r="Q3690" s="2"/>
    </row>
    <row r="3691">
      <c r="A3691" s="129">
        <v>47886.0</v>
      </c>
      <c r="B3691" s="129">
        <v>47864.0</v>
      </c>
      <c r="C3691" s="128">
        <v>2031.0</v>
      </c>
      <c r="D3691" s="128">
        <v>2.0</v>
      </c>
      <c r="E3691" s="128">
        <v>1.0</v>
      </c>
      <c r="F3691" s="128">
        <v>2031.0</v>
      </c>
      <c r="G3691" s="128">
        <v>2.0</v>
      </c>
      <c r="H3691" s="128">
        <v>7.0</v>
      </c>
      <c r="I3691" s="128" t="s">
        <v>158</v>
      </c>
      <c r="J3691" s="99"/>
      <c r="K3691" s="99"/>
      <c r="L3691" s="141" t="str">
        <f>IF(J3691-K3691=0,,IFERROR(K3691-J3691-휴게시간-VLOOKUP(A3691,지정휴게시간,2,FALSE),K3691-J3691-휴게시간))</f>
        <v/>
      </c>
      <c r="M3691" s="142" t="str">
        <f>IFERROR(VLOOKUP(Text(A3691,"m월 d일"),양력휴일,2,FALSE),IFERROR(VLOOKUP(Text(B3691,"m월 d일"),음력휴일,2,FALSE),IFERROR(VLOOKUP(A3691,양력지정휴일,2,FALSE), IFERROR(VLOOKUP(B3691,음력지정휴일,2,FALSE), ""))))</f>
        <v/>
      </c>
      <c r="N3691" s="128"/>
      <c r="O3691" s="128" t="str">
        <f>IFERROR(VLOOKUP(N3691,연차지정일수,2,FALSE),"")</f>
        <v/>
      </c>
      <c r="P3691" s="143"/>
      <c r="Q3691" s="2"/>
    </row>
    <row r="3692">
      <c r="A3692" s="129">
        <v>47887.0</v>
      </c>
      <c r="B3692" s="129">
        <v>47865.0</v>
      </c>
      <c r="C3692" s="128">
        <v>2031.0</v>
      </c>
      <c r="D3692" s="128">
        <v>2.0</v>
      </c>
      <c r="E3692" s="128">
        <v>1.0</v>
      </c>
      <c r="F3692" s="128">
        <v>2031.0</v>
      </c>
      <c r="G3692" s="128">
        <v>2.0</v>
      </c>
      <c r="H3692" s="128">
        <v>8.0</v>
      </c>
      <c r="I3692" s="128" t="s">
        <v>159</v>
      </c>
      <c r="J3692" s="99"/>
      <c r="K3692" s="99"/>
      <c r="L3692" s="141" t="str">
        <f>IF(J3692-K3692=0,,IFERROR(K3692-J3692-휴게시간-VLOOKUP(A3692,지정휴게시간,2,FALSE),K3692-J3692-휴게시간))</f>
        <v/>
      </c>
      <c r="M3692" s="142" t="str">
        <f>IFERROR(VLOOKUP(Text(A3692,"m월 d일"),양력휴일,2,FALSE),IFERROR(VLOOKUP(Text(B3692,"m월 d일"),음력휴일,2,FALSE),IFERROR(VLOOKUP(A3692,양력지정휴일,2,FALSE), IFERROR(VLOOKUP(B3692,음력지정휴일,2,FALSE), ""))))</f>
        <v/>
      </c>
      <c r="N3692" s="128"/>
      <c r="O3692" s="128" t="str">
        <f>IFERROR(VLOOKUP(N3692,연차지정일수,2,FALSE),"")</f>
        <v/>
      </c>
      <c r="P3692" s="143"/>
      <c r="Q3692" s="2"/>
    </row>
    <row r="3693">
      <c r="A3693" s="129">
        <v>47888.0</v>
      </c>
      <c r="B3693" s="129">
        <v>47866.0</v>
      </c>
      <c r="C3693" s="128">
        <v>2031.0</v>
      </c>
      <c r="D3693" s="128">
        <v>2.0</v>
      </c>
      <c r="E3693" s="128">
        <v>1.0</v>
      </c>
      <c r="F3693" s="128">
        <v>2031.0</v>
      </c>
      <c r="G3693" s="128">
        <v>2.0</v>
      </c>
      <c r="H3693" s="128">
        <v>9.0</v>
      </c>
      <c r="I3693" s="128" t="s">
        <v>156</v>
      </c>
      <c r="J3693" s="99"/>
      <c r="K3693" s="99"/>
      <c r="L3693" s="141" t="str">
        <f>IF(J3693-K3693=0,,IFERROR(K3693-J3693-휴게시간-VLOOKUP(A3693,지정휴게시간,2,FALSE),K3693-J3693-휴게시간))</f>
        <v/>
      </c>
      <c r="M3693" s="142" t="str">
        <f>IFERROR(VLOOKUP(Text(A3693,"m월 d일"),양력휴일,2,FALSE),IFERROR(VLOOKUP(Text(B3693,"m월 d일"),음력휴일,2,FALSE),IFERROR(VLOOKUP(A3693,양력지정휴일,2,FALSE), IFERROR(VLOOKUP(B3693,음력지정휴일,2,FALSE), ""))))</f>
        <v/>
      </c>
      <c r="N3693" s="128"/>
      <c r="O3693" s="128" t="str">
        <f>IFERROR(VLOOKUP(N3693,연차지정일수,2,FALSE),"")</f>
        <v/>
      </c>
      <c r="P3693" s="143"/>
      <c r="Q3693" s="2"/>
    </row>
    <row r="3694">
      <c r="A3694" s="129">
        <v>47889.0</v>
      </c>
      <c r="B3694" s="129">
        <v>47867.0</v>
      </c>
      <c r="C3694" s="128">
        <v>2031.0</v>
      </c>
      <c r="D3694" s="128">
        <v>2.0</v>
      </c>
      <c r="E3694" s="128">
        <v>2.0</v>
      </c>
      <c r="F3694" s="128">
        <v>2031.0</v>
      </c>
      <c r="G3694" s="128">
        <v>2.0</v>
      </c>
      <c r="H3694" s="128">
        <v>10.0</v>
      </c>
      <c r="I3694" s="128" t="s">
        <v>83</v>
      </c>
      <c r="J3694" s="99"/>
      <c r="K3694" s="99"/>
      <c r="L3694" s="141" t="str">
        <f>IF(J3694-K3694=0,,IFERROR(K3694-J3694-휴게시간-VLOOKUP(A3694,지정휴게시간,2,FALSE),K3694-J3694-휴게시간))</f>
        <v/>
      </c>
      <c r="M3694" s="142" t="str">
        <f>IFERROR(VLOOKUP(Text(A3694,"m월 d일"),양력휴일,2,FALSE),IFERROR(VLOOKUP(Text(B3694,"m월 d일"),음력휴일,2,FALSE),IFERROR(VLOOKUP(A3694,양력지정휴일,2,FALSE), IFERROR(VLOOKUP(B3694,음력지정휴일,2,FALSE), ""))))</f>
        <v/>
      </c>
      <c r="N3694" s="128"/>
      <c r="O3694" s="128" t="str">
        <f>IFERROR(VLOOKUP(N3694,연차지정일수,2,FALSE),"")</f>
        <v/>
      </c>
      <c r="P3694" s="143"/>
      <c r="Q3694" s="2"/>
    </row>
    <row r="3695">
      <c r="A3695" s="129">
        <v>47890.0</v>
      </c>
      <c r="B3695" s="129">
        <v>47868.0</v>
      </c>
      <c r="C3695" s="128">
        <v>2031.0</v>
      </c>
      <c r="D3695" s="128">
        <v>2.0</v>
      </c>
      <c r="E3695" s="128">
        <v>2.0</v>
      </c>
      <c r="F3695" s="128">
        <v>2031.0</v>
      </c>
      <c r="G3695" s="128">
        <v>2.0</v>
      </c>
      <c r="H3695" s="128">
        <v>11.0</v>
      </c>
      <c r="I3695" s="128" t="s">
        <v>160</v>
      </c>
      <c r="J3695" s="99"/>
      <c r="K3695" s="99"/>
      <c r="L3695" s="141" t="str">
        <f>IF(J3695-K3695=0,,IFERROR(K3695-J3695-휴게시간-VLOOKUP(A3695,지정휴게시간,2,FALSE),K3695-J3695-휴게시간))</f>
        <v/>
      </c>
      <c r="M3695" s="142" t="str">
        <f>IFERROR(VLOOKUP(Text(A3695,"m월 d일"),양력휴일,2,FALSE),IFERROR(VLOOKUP(Text(B3695,"m월 d일"),음력휴일,2,FALSE),IFERROR(VLOOKUP(A3695,양력지정휴일,2,FALSE), IFERROR(VLOOKUP(B3695,음력지정휴일,2,FALSE), ""))))</f>
        <v/>
      </c>
      <c r="N3695" s="128"/>
      <c r="O3695" s="128" t="str">
        <f>IFERROR(VLOOKUP(N3695,연차지정일수,2,FALSE),"")</f>
        <v/>
      </c>
      <c r="P3695" s="143"/>
      <c r="Q3695" s="2"/>
    </row>
    <row r="3696">
      <c r="A3696" s="129">
        <v>47891.0</v>
      </c>
      <c r="B3696" s="129">
        <v>47869.0</v>
      </c>
      <c r="C3696" s="128">
        <v>2031.0</v>
      </c>
      <c r="D3696" s="128">
        <v>2.0</v>
      </c>
      <c r="E3696" s="128">
        <v>2.0</v>
      </c>
      <c r="F3696" s="128">
        <v>2031.0</v>
      </c>
      <c r="G3696" s="128">
        <v>2.0</v>
      </c>
      <c r="H3696" s="128">
        <v>12.0</v>
      </c>
      <c r="I3696" s="128" t="s">
        <v>161</v>
      </c>
      <c r="J3696" s="99"/>
      <c r="K3696" s="99"/>
      <c r="L3696" s="141" t="str">
        <f>IF(J3696-K3696=0,,IFERROR(K3696-J3696-휴게시간-VLOOKUP(A3696,지정휴게시간,2,FALSE),K3696-J3696-휴게시간))</f>
        <v/>
      </c>
      <c r="M3696" s="142" t="str">
        <f>IFERROR(VLOOKUP(Text(A3696,"m월 d일"),양력휴일,2,FALSE),IFERROR(VLOOKUP(Text(B3696,"m월 d일"),음력휴일,2,FALSE),IFERROR(VLOOKUP(A3696,양력지정휴일,2,FALSE), IFERROR(VLOOKUP(B3696,음력지정휴일,2,FALSE), ""))))</f>
        <v/>
      </c>
      <c r="N3696" s="128"/>
      <c r="O3696" s="128" t="str">
        <f>IFERROR(VLOOKUP(N3696,연차지정일수,2,FALSE),"")</f>
        <v/>
      </c>
      <c r="P3696" s="143"/>
      <c r="Q3696" s="2"/>
    </row>
    <row r="3697">
      <c r="A3697" s="129">
        <v>47892.0</v>
      </c>
      <c r="B3697" s="129">
        <v>47870.0</v>
      </c>
      <c r="C3697" s="128">
        <v>2031.0</v>
      </c>
      <c r="D3697" s="128">
        <v>2.0</v>
      </c>
      <c r="E3697" s="128">
        <v>2.0</v>
      </c>
      <c r="F3697" s="128">
        <v>2031.0</v>
      </c>
      <c r="G3697" s="128">
        <v>2.0</v>
      </c>
      <c r="H3697" s="128">
        <v>13.0</v>
      </c>
      <c r="I3697" s="128" t="s">
        <v>162</v>
      </c>
      <c r="J3697" s="99"/>
      <c r="K3697" s="99"/>
      <c r="L3697" s="141" t="str">
        <f>IF(J3697-K3697=0,,IFERROR(K3697-J3697-휴게시간-VLOOKUP(A3697,지정휴게시간,2,FALSE),K3697-J3697-휴게시간))</f>
        <v/>
      </c>
      <c r="M3697" s="142" t="str">
        <f>IFERROR(VLOOKUP(Text(A3697,"m월 d일"),양력휴일,2,FALSE),IFERROR(VLOOKUP(Text(B3697,"m월 d일"),음력휴일,2,FALSE),IFERROR(VLOOKUP(A3697,양력지정휴일,2,FALSE), IFERROR(VLOOKUP(B3697,음력지정휴일,2,FALSE), ""))))</f>
        <v/>
      </c>
      <c r="N3697" s="128"/>
      <c r="O3697" s="128" t="str">
        <f>IFERROR(VLOOKUP(N3697,연차지정일수,2,FALSE),"")</f>
        <v/>
      </c>
      <c r="P3697" s="143"/>
      <c r="Q3697" s="2"/>
    </row>
    <row r="3698">
      <c r="A3698" s="129">
        <v>47893.0</v>
      </c>
      <c r="B3698" s="129">
        <v>47871.0</v>
      </c>
      <c r="C3698" s="128">
        <v>2031.0</v>
      </c>
      <c r="D3698" s="128">
        <v>2.0</v>
      </c>
      <c r="E3698" s="128">
        <v>2.0</v>
      </c>
      <c r="F3698" s="128">
        <v>2031.0</v>
      </c>
      <c r="G3698" s="128">
        <v>2.0</v>
      </c>
      <c r="H3698" s="128">
        <v>14.0</v>
      </c>
      <c r="I3698" s="128" t="s">
        <v>158</v>
      </c>
      <c r="J3698" s="99"/>
      <c r="K3698" s="99"/>
      <c r="L3698" s="141" t="str">
        <f>IF(J3698-K3698=0,,IFERROR(K3698-J3698-휴게시간-VLOOKUP(A3698,지정휴게시간,2,FALSE),K3698-J3698-휴게시간))</f>
        <v/>
      </c>
      <c r="M3698" s="142" t="str">
        <f>IFERROR(VLOOKUP(Text(A3698,"m월 d일"),양력휴일,2,FALSE),IFERROR(VLOOKUP(Text(B3698,"m월 d일"),음력휴일,2,FALSE),IFERROR(VLOOKUP(A3698,양력지정휴일,2,FALSE), IFERROR(VLOOKUP(B3698,음력지정휴일,2,FALSE), ""))))</f>
        <v/>
      </c>
      <c r="N3698" s="128"/>
      <c r="O3698" s="128" t="str">
        <f>IFERROR(VLOOKUP(N3698,연차지정일수,2,FALSE),"")</f>
        <v/>
      </c>
      <c r="P3698" s="143"/>
      <c r="Q3698" s="2"/>
    </row>
    <row r="3699">
      <c r="A3699" s="129">
        <v>47894.0</v>
      </c>
      <c r="B3699" s="129">
        <v>47872.0</v>
      </c>
      <c r="C3699" s="128">
        <v>2031.0</v>
      </c>
      <c r="D3699" s="128">
        <v>2.0</v>
      </c>
      <c r="E3699" s="128">
        <v>2.0</v>
      </c>
      <c r="F3699" s="128">
        <v>2031.0</v>
      </c>
      <c r="G3699" s="128">
        <v>2.0</v>
      </c>
      <c r="H3699" s="128">
        <v>15.0</v>
      </c>
      <c r="I3699" s="128" t="s">
        <v>159</v>
      </c>
      <c r="J3699" s="99"/>
      <c r="K3699" s="99"/>
      <c r="L3699" s="141" t="str">
        <f>IF(J3699-K3699=0,,IFERROR(K3699-J3699-휴게시간-VLOOKUP(A3699,지정휴게시간,2,FALSE),K3699-J3699-휴게시간))</f>
        <v/>
      </c>
      <c r="M3699" s="142" t="str">
        <f>IFERROR(VLOOKUP(Text(A3699,"m월 d일"),양력휴일,2,FALSE),IFERROR(VLOOKUP(Text(B3699,"m월 d일"),음력휴일,2,FALSE),IFERROR(VLOOKUP(A3699,양력지정휴일,2,FALSE), IFERROR(VLOOKUP(B3699,음력지정휴일,2,FALSE), ""))))</f>
        <v/>
      </c>
      <c r="N3699" s="128"/>
      <c r="O3699" s="128" t="str">
        <f>IFERROR(VLOOKUP(N3699,연차지정일수,2,FALSE),"")</f>
        <v/>
      </c>
      <c r="P3699" s="143"/>
      <c r="Q3699" s="2"/>
    </row>
    <row r="3700">
      <c r="A3700" s="129">
        <v>47895.0</v>
      </c>
      <c r="B3700" s="129">
        <v>47873.0</v>
      </c>
      <c r="C3700" s="128">
        <v>2031.0</v>
      </c>
      <c r="D3700" s="128">
        <v>2.0</v>
      </c>
      <c r="E3700" s="128">
        <v>2.0</v>
      </c>
      <c r="F3700" s="128">
        <v>2031.0</v>
      </c>
      <c r="G3700" s="128">
        <v>2.0</v>
      </c>
      <c r="H3700" s="128">
        <v>16.0</v>
      </c>
      <c r="I3700" s="128" t="s">
        <v>156</v>
      </c>
      <c r="J3700" s="99"/>
      <c r="K3700" s="99"/>
      <c r="L3700" s="141" t="str">
        <f>IF(J3700-K3700=0,,IFERROR(K3700-J3700-휴게시간-VLOOKUP(A3700,지정휴게시간,2,FALSE),K3700-J3700-휴게시간))</f>
        <v/>
      </c>
      <c r="M3700" s="142" t="str">
        <f>IFERROR(VLOOKUP(Text(A3700,"m월 d일"),양력휴일,2,FALSE),IFERROR(VLOOKUP(Text(B3700,"m월 d일"),음력휴일,2,FALSE),IFERROR(VLOOKUP(A3700,양력지정휴일,2,FALSE), IFERROR(VLOOKUP(B3700,음력지정휴일,2,FALSE), ""))))</f>
        <v/>
      </c>
      <c r="N3700" s="128"/>
      <c r="O3700" s="128" t="str">
        <f>IFERROR(VLOOKUP(N3700,연차지정일수,2,FALSE),"")</f>
        <v/>
      </c>
      <c r="P3700" s="143"/>
      <c r="Q3700" s="2"/>
    </row>
    <row r="3701">
      <c r="A3701" s="129">
        <v>47896.0</v>
      </c>
      <c r="B3701" s="129">
        <v>47874.0</v>
      </c>
      <c r="C3701" s="128">
        <v>2031.0</v>
      </c>
      <c r="D3701" s="128">
        <v>2.0</v>
      </c>
      <c r="E3701" s="128">
        <v>3.0</v>
      </c>
      <c r="F3701" s="128">
        <v>2031.0</v>
      </c>
      <c r="G3701" s="128">
        <v>2.0</v>
      </c>
      <c r="H3701" s="128">
        <v>17.0</v>
      </c>
      <c r="I3701" s="128" t="s">
        <v>83</v>
      </c>
      <c r="J3701" s="99"/>
      <c r="K3701" s="99"/>
      <c r="L3701" s="141" t="str">
        <f>IF(J3701-K3701=0,,IFERROR(K3701-J3701-휴게시간-VLOOKUP(A3701,지정휴게시간,2,FALSE),K3701-J3701-휴게시간))</f>
        <v/>
      </c>
      <c r="M3701" s="142" t="str">
        <f>IFERROR(VLOOKUP(Text(A3701,"m월 d일"),양력휴일,2,FALSE),IFERROR(VLOOKUP(Text(B3701,"m월 d일"),음력휴일,2,FALSE),IFERROR(VLOOKUP(A3701,양력지정휴일,2,FALSE), IFERROR(VLOOKUP(B3701,음력지정휴일,2,FALSE), ""))))</f>
        <v/>
      </c>
      <c r="N3701" s="128"/>
      <c r="O3701" s="128" t="str">
        <f>IFERROR(VLOOKUP(N3701,연차지정일수,2,FALSE),"")</f>
        <v/>
      </c>
      <c r="P3701" s="143"/>
      <c r="Q3701" s="2"/>
    </row>
    <row r="3702">
      <c r="A3702" s="129">
        <v>47897.0</v>
      </c>
      <c r="B3702" s="129">
        <v>47875.0</v>
      </c>
      <c r="C3702" s="128">
        <v>2031.0</v>
      </c>
      <c r="D3702" s="128">
        <v>2.0</v>
      </c>
      <c r="E3702" s="128">
        <v>3.0</v>
      </c>
      <c r="F3702" s="128">
        <v>2031.0</v>
      </c>
      <c r="G3702" s="128">
        <v>2.0</v>
      </c>
      <c r="H3702" s="128">
        <v>18.0</v>
      </c>
      <c r="I3702" s="128" t="s">
        <v>160</v>
      </c>
      <c r="J3702" s="99"/>
      <c r="K3702" s="99"/>
      <c r="L3702" s="141" t="str">
        <f>IF(J3702-K3702=0,,IFERROR(K3702-J3702-휴게시간-VLOOKUP(A3702,지정휴게시간,2,FALSE),K3702-J3702-휴게시간))</f>
        <v/>
      </c>
      <c r="M3702" s="142" t="str">
        <f>IFERROR(VLOOKUP(Text(A3702,"m월 d일"),양력휴일,2,FALSE),IFERROR(VLOOKUP(Text(B3702,"m월 d일"),음력휴일,2,FALSE),IFERROR(VLOOKUP(A3702,양력지정휴일,2,FALSE), IFERROR(VLOOKUP(B3702,음력지정휴일,2,FALSE), ""))))</f>
        <v/>
      </c>
      <c r="N3702" s="128"/>
      <c r="O3702" s="128" t="str">
        <f>IFERROR(VLOOKUP(N3702,연차지정일수,2,FALSE),"")</f>
        <v/>
      </c>
      <c r="P3702" s="143"/>
      <c r="Q3702" s="2"/>
    </row>
    <row r="3703">
      <c r="A3703" s="129">
        <v>47898.0</v>
      </c>
      <c r="B3703" s="129">
        <v>47876.0</v>
      </c>
      <c r="C3703" s="128">
        <v>2031.0</v>
      </c>
      <c r="D3703" s="128">
        <v>2.0</v>
      </c>
      <c r="E3703" s="128">
        <v>3.0</v>
      </c>
      <c r="F3703" s="128">
        <v>2031.0</v>
      </c>
      <c r="G3703" s="128">
        <v>2.0</v>
      </c>
      <c r="H3703" s="128">
        <v>19.0</v>
      </c>
      <c r="I3703" s="128" t="s">
        <v>161</v>
      </c>
      <c r="J3703" s="99"/>
      <c r="K3703" s="99"/>
      <c r="L3703" s="141" t="str">
        <f>IF(J3703-K3703=0,,IFERROR(K3703-J3703-휴게시간-VLOOKUP(A3703,지정휴게시간,2,FALSE),K3703-J3703-휴게시간))</f>
        <v/>
      </c>
      <c r="M3703" s="142" t="str">
        <f>IFERROR(VLOOKUP(Text(A3703,"m월 d일"),양력휴일,2,FALSE),IFERROR(VLOOKUP(Text(B3703,"m월 d일"),음력휴일,2,FALSE),IFERROR(VLOOKUP(A3703,양력지정휴일,2,FALSE), IFERROR(VLOOKUP(B3703,음력지정휴일,2,FALSE), ""))))</f>
        <v/>
      </c>
      <c r="N3703" s="128"/>
      <c r="O3703" s="128" t="str">
        <f>IFERROR(VLOOKUP(N3703,연차지정일수,2,FALSE),"")</f>
        <v/>
      </c>
      <c r="P3703" s="143"/>
      <c r="Q3703" s="2"/>
    </row>
    <row r="3704">
      <c r="A3704" s="129">
        <v>47899.0</v>
      </c>
      <c r="B3704" s="129">
        <v>47877.0</v>
      </c>
      <c r="C3704" s="128">
        <v>2031.0</v>
      </c>
      <c r="D3704" s="128">
        <v>2.0</v>
      </c>
      <c r="E3704" s="128">
        <v>3.0</v>
      </c>
      <c r="F3704" s="128">
        <v>2031.0</v>
      </c>
      <c r="G3704" s="128">
        <v>2.0</v>
      </c>
      <c r="H3704" s="128">
        <v>20.0</v>
      </c>
      <c r="I3704" s="128" t="s">
        <v>162</v>
      </c>
      <c r="J3704" s="99"/>
      <c r="K3704" s="99"/>
      <c r="L3704" s="141" t="str">
        <f>IF(J3704-K3704=0,,IFERROR(K3704-J3704-휴게시간-VLOOKUP(A3704,지정휴게시간,2,FALSE),K3704-J3704-휴게시간))</f>
        <v/>
      </c>
      <c r="M3704" s="142" t="str">
        <f>IFERROR(VLOOKUP(Text(A3704,"m월 d일"),양력휴일,2,FALSE),IFERROR(VLOOKUP(Text(B3704,"m월 d일"),음력휴일,2,FALSE),IFERROR(VLOOKUP(A3704,양력지정휴일,2,FALSE), IFERROR(VLOOKUP(B3704,음력지정휴일,2,FALSE), ""))))</f>
        <v/>
      </c>
      <c r="N3704" s="128"/>
      <c r="O3704" s="128" t="str">
        <f>IFERROR(VLOOKUP(N3704,연차지정일수,2,FALSE),"")</f>
        <v/>
      </c>
      <c r="P3704" s="143"/>
      <c r="Q3704" s="2"/>
    </row>
    <row r="3705">
      <c r="A3705" s="129">
        <v>47900.0</v>
      </c>
      <c r="B3705" s="129">
        <v>47878.0</v>
      </c>
      <c r="C3705" s="128">
        <v>2031.0</v>
      </c>
      <c r="D3705" s="128">
        <v>2.0</v>
      </c>
      <c r="E3705" s="128">
        <v>3.0</v>
      </c>
      <c r="F3705" s="128">
        <v>2031.0</v>
      </c>
      <c r="G3705" s="128">
        <v>2.0</v>
      </c>
      <c r="H3705" s="128">
        <v>21.0</v>
      </c>
      <c r="I3705" s="128" t="s">
        <v>158</v>
      </c>
      <c r="J3705" s="99"/>
      <c r="K3705" s="99"/>
      <c r="L3705" s="141" t="str">
        <f>IF(J3705-K3705=0,,IFERROR(K3705-J3705-휴게시간-VLOOKUP(A3705,지정휴게시간,2,FALSE),K3705-J3705-휴게시간))</f>
        <v/>
      </c>
      <c r="M3705" s="142" t="str">
        <f>IFERROR(VLOOKUP(Text(A3705,"m월 d일"),양력휴일,2,FALSE),IFERROR(VLOOKUP(Text(B3705,"m월 d일"),음력휴일,2,FALSE),IFERROR(VLOOKUP(A3705,양력지정휴일,2,FALSE), IFERROR(VLOOKUP(B3705,음력지정휴일,2,FALSE), ""))))</f>
        <v/>
      </c>
      <c r="N3705" s="128"/>
      <c r="O3705" s="128" t="str">
        <f>IFERROR(VLOOKUP(N3705,연차지정일수,2,FALSE),"")</f>
        <v/>
      </c>
      <c r="P3705" s="143"/>
      <c r="Q3705" s="2"/>
    </row>
    <row r="3706">
      <c r="A3706" s="129">
        <v>47901.0</v>
      </c>
      <c r="B3706" s="129">
        <v>47880.0</v>
      </c>
      <c r="C3706" s="128">
        <v>2031.0</v>
      </c>
      <c r="D3706" s="128">
        <v>2.0</v>
      </c>
      <c r="E3706" s="128">
        <v>3.0</v>
      </c>
      <c r="F3706" s="128">
        <v>2031.0</v>
      </c>
      <c r="G3706" s="128">
        <v>2.0</v>
      </c>
      <c r="H3706" s="128">
        <v>22.0</v>
      </c>
      <c r="I3706" s="128" t="s">
        <v>159</v>
      </c>
      <c r="J3706" s="99"/>
      <c r="K3706" s="99"/>
      <c r="L3706" s="141" t="str">
        <f>IF(J3706-K3706=0,,IFERROR(K3706-J3706-휴게시간-VLOOKUP(A3706,지정휴게시간,2,FALSE),K3706-J3706-휴게시간))</f>
        <v/>
      </c>
      <c r="M3706" s="142" t="str">
        <f>IFERROR(VLOOKUP(Text(A3706,"m월 d일"),양력휴일,2,FALSE),IFERROR(VLOOKUP(Text(B3706,"m월 d일"),음력휴일,2,FALSE),IFERROR(VLOOKUP(A3706,양력지정휴일,2,FALSE), IFERROR(VLOOKUP(B3706,음력지정휴일,2,FALSE), ""))))</f>
        <v/>
      </c>
      <c r="N3706" s="128"/>
      <c r="O3706" s="128" t="str">
        <f>IFERROR(VLOOKUP(N3706,연차지정일수,2,FALSE),"")</f>
        <v/>
      </c>
      <c r="P3706" s="143"/>
      <c r="Q3706" s="2"/>
    </row>
    <row r="3707">
      <c r="A3707" s="129">
        <v>47902.0</v>
      </c>
      <c r="B3707" s="129">
        <v>47881.0</v>
      </c>
      <c r="C3707" s="128">
        <v>2031.0</v>
      </c>
      <c r="D3707" s="128">
        <v>2.0</v>
      </c>
      <c r="E3707" s="128">
        <v>3.0</v>
      </c>
      <c r="F3707" s="128">
        <v>2031.0</v>
      </c>
      <c r="G3707" s="128">
        <v>2.0</v>
      </c>
      <c r="H3707" s="128">
        <v>23.0</v>
      </c>
      <c r="I3707" s="128" t="s">
        <v>156</v>
      </c>
      <c r="J3707" s="99"/>
      <c r="K3707" s="99"/>
      <c r="L3707" s="141" t="str">
        <f>IF(J3707-K3707=0,,IFERROR(K3707-J3707-휴게시간-VLOOKUP(A3707,지정휴게시간,2,FALSE),K3707-J3707-휴게시간))</f>
        <v/>
      </c>
      <c r="M3707" s="142" t="str">
        <f>IFERROR(VLOOKUP(Text(A3707,"m월 d일"),양력휴일,2,FALSE),IFERROR(VLOOKUP(Text(B3707,"m월 d일"),음력휴일,2,FALSE),IFERROR(VLOOKUP(A3707,양력지정휴일,2,FALSE), IFERROR(VLOOKUP(B3707,음력지정휴일,2,FALSE), ""))))</f>
        <v/>
      </c>
      <c r="N3707" s="128"/>
      <c r="O3707" s="128" t="str">
        <f>IFERROR(VLOOKUP(N3707,연차지정일수,2,FALSE),"")</f>
        <v/>
      </c>
      <c r="P3707" s="143"/>
      <c r="Q3707" s="2"/>
    </row>
    <row r="3708">
      <c r="A3708" s="129">
        <v>47903.0</v>
      </c>
      <c r="B3708" s="129">
        <v>47882.0</v>
      </c>
      <c r="C3708" s="128">
        <v>2031.0</v>
      </c>
      <c r="D3708" s="128">
        <v>2.0</v>
      </c>
      <c r="E3708" s="128">
        <v>4.0</v>
      </c>
      <c r="F3708" s="128">
        <v>2031.0</v>
      </c>
      <c r="G3708" s="128">
        <v>2.0</v>
      </c>
      <c r="H3708" s="128">
        <v>24.0</v>
      </c>
      <c r="I3708" s="128" t="s">
        <v>83</v>
      </c>
      <c r="J3708" s="99"/>
      <c r="K3708" s="99"/>
      <c r="L3708" s="141" t="str">
        <f>IF(J3708-K3708=0,,IFERROR(K3708-J3708-휴게시간-VLOOKUP(A3708,지정휴게시간,2,FALSE),K3708-J3708-휴게시간))</f>
        <v/>
      </c>
      <c r="M3708" s="142" t="str">
        <f>IFERROR(VLOOKUP(Text(A3708,"m월 d일"),양력휴일,2,FALSE),IFERROR(VLOOKUP(Text(B3708,"m월 d일"),음력휴일,2,FALSE),IFERROR(VLOOKUP(A3708,양력지정휴일,2,FALSE), IFERROR(VLOOKUP(B3708,음력지정휴일,2,FALSE), ""))))</f>
        <v/>
      </c>
      <c r="N3708" s="128"/>
      <c r="O3708" s="128" t="str">
        <f>IFERROR(VLOOKUP(N3708,연차지정일수,2,FALSE),"")</f>
        <v/>
      </c>
      <c r="P3708" s="143"/>
      <c r="Q3708" s="2"/>
    </row>
    <row r="3709">
      <c r="A3709" s="129">
        <v>47904.0</v>
      </c>
      <c r="B3709" s="129">
        <v>47883.0</v>
      </c>
      <c r="C3709" s="128">
        <v>2031.0</v>
      </c>
      <c r="D3709" s="128">
        <v>2.0</v>
      </c>
      <c r="E3709" s="128">
        <v>4.0</v>
      </c>
      <c r="F3709" s="128">
        <v>2031.0</v>
      </c>
      <c r="G3709" s="128">
        <v>2.0</v>
      </c>
      <c r="H3709" s="128">
        <v>25.0</v>
      </c>
      <c r="I3709" s="128" t="s">
        <v>160</v>
      </c>
      <c r="J3709" s="99"/>
      <c r="K3709" s="99"/>
      <c r="L3709" s="141" t="str">
        <f>IF(J3709-K3709=0,,IFERROR(K3709-J3709-휴게시간-VLOOKUP(A3709,지정휴게시간,2,FALSE),K3709-J3709-휴게시간))</f>
        <v/>
      </c>
      <c r="M3709" s="142" t="str">
        <f>IFERROR(VLOOKUP(Text(A3709,"m월 d일"),양력휴일,2,FALSE),IFERROR(VLOOKUP(Text(B3709,"m월 d일"),음력휴일,2,FALSE),IFERROR(VLOOKUP(A3709,양력지정휴일,2,FALSE), IFERROR(VLOOKUP(B3709,음력지정휴일,2,FALSE), ""))))</f>
        <v/>
      </c>
      <c r="N3709" s="128"/>
      <c r="O3709" s="128" t="str">
        <f>IFERROR(VLOOKUP(N3709,연차지정일수,2,FALSE),"")</f>
        <v/>
      </c>
      <c r="P3709" s="143"/>
      <c r="Q3709" s="2"/>
    </row>
    <row r="3710">
      <c r="A3710" s="129">
        <v>47905.0</v>
      </c>
      <c r="B3710" s="129">
        <v>47884.0</v>
      </c>
      <c r="C3710" s="128">
        <v>2031.0</v>
      </c>
      <c r="D3710" s="128">
        <v>2.0</v>
      </c>
      <c r="E3710" s="128">
        <v>4.0</v>
      </c>
      <c r="F3710" s="128">
        <v>2031.0</v>
      </c>
      <c r="G3710" s="128">
        <v>2.0</v>
      </c>
      <c r="H3710" s="128">
        <v>26.0</v>
      </c>
      <c r="I3710" s="128" t="s">
        <v>161</v>
      </c>
      <c r="J3710" s="99"/>
      <c r="K3710" s="99"/>
      <c r="L3710" s="141" t="str">
        <f>IF(J3710-K3710=0,,IFERROR(K3710-J3710-휴게시간-VLOOKUP(A3710,지정휴게시간,2,FALSE),K3710-J3710-휴게시간))</f>
        <v/>
      </c>
      <c r="M3710" s="142" t="str">
        <f>IFERROR(VLOOKUP(Text(A3710,"m월 d일"),양력휴일,2,FALSE),IFERROR(VLOOKUP(Text(B3710,"m월 d일"),음력휴일,2,FALSE),IFERROR(VLOOKUP(A3710,양력지정휴일,2,FALSE), IFERROR(VLOOKUP(B3710,음력지정휴일,2,FALSE), ""))))</f>
        <v/>
      </c>
      <c r="N3710" s="128"/>
      <c r="O3710" s="128" t="str">
        <f>IFERROR(VLOOKUP(N3710,연차지정일수,2,FALSE),"")</f>
        <v/>
      </c>
      <c r="P3710" s="143"/>
      <c r="Q3710" s="2"/>
    </row>
    <row r="3711">
      <c r="A3711" s="129">
        <v>47906.0</v>
      </c>
      <c r="B3711" s="129">
        <v>47885.0</v>
      </c>
      <c r="C3711" s="128">
        <v>2031.0</v>
      </c>
      <c r="D3711" s="128">
        <v>2.0</v>
      </c>
      <c r="E3711" s="128">
        <v>4.0</v>
      </c>
      <c r="F3711" s="128">
        <v>2031.0</v>
      </c>
      <c r="G3711" s="128">
        <v>2.0</v>
      </c>
      <c r="H3711" s="128">
        <v>27.0</v>
      </c>
      <c r="I3711" s="128" t="s">
        <v>162</v>
      </c>
      <c r="J3711" s="99"/>
      <c r="K3711" s="99"/>
      <c r="L3711" s="141" t="str">
        <f>IF(J3711-K3711=0,,IFERROR(K3711-J3711-휴게시간-VLOOKUP(A3711,지정휴게시간,2,FALSE),K3711-J3711-휴게시간))</f>
        <v/>
      </c>
      <c r="M3711" s="142" t="str">
        <f>IFERROR(VLOOKUP(Text(A3711,"m월 d일"),양력휴일,2,FALSE),IFERROR(VLOOKUP(Text(B3711,"m월 d일"),음력휴일,2,FALSE),IFERROR(VLOOKUP(A3711,양력지정휴일,2,FALSE), IFERROR(VLOOKUP(B3711,음력지정휴일,2,FALSE), ""))))</f>
        <v/>
      </c>
      <c r="N3711" s="128"/>
      <c r="O3711" s="128" t="str">
        <f>IFERROR(VLOOKUP(N3711,연차지정일수,2,FALSE),"")</f>
        <v/>
      </c>
      <c r="P3711" s="143"/>
      <c r="Q3711" s="2"/>
    </row>
    <row r="3712">
      <c r="A3712" s="129">
        <v>47907.0</v>
      </c>
      <c r="B3712" s="129">
        <v>47886.0</v>
      </c>
      <c r="C3712" s="128">
        <v>2031.0</v>
      </c>
      <c r="D3712" s="128">
        <v>2.0</v>
      </c>
      <c r="E3712" s="128">
        <v>4.0</v>
      </c>
      <c r="F3712" s="128">
        <v>2031.0</v>
      </c>
      <c r="G3712" s="128">
        <v>2.0</v>
      </c>
      <c r="H3712" s="128">
        <v>28.0</v>
      </c>
      <c r="I3712" s="128" t="s">
        <v>158</v>
      </c>
      <c r="J3712" s="99"/>
      <c r="K3712" s="99"/>
      <c r="L3712" s="141" t="str">
        <f>IF(J3712-K3712=0,,IFERROR(K3712-J3712-휴게시간-VLOOKUP(A3712,지정휴게시간,2,FALSE),K3712-J3712-휴게시간))</f>
        <v/>
      </c>
      <c r="M3712" s="142" t="str">
        <f>IFERROR(VLOOKUP(Text(A3712,"m월 d일"),양력휴일,2,FALSE),IFERROR(VLOOKUP(Text(B3712,"m월 d일"),음력휴일,2,FALSE),IFERROR(VLOOKUP(A3712,양력지정휴일,2,FALSE), IFERROR(VLOOKUP(B3712,음력지정휴일,2,FALSE), ""))))</f>
        <v/>
      </c>
      <c r="N3712" s="128"/>
      <c r="O3712" s="128" t="str">
        <f>IFERROR(VLOOKUP(N3712,연차지정일수,2,FALSE),"")</f>
        <v/>
      </c>
      <c r="P3712" s="143"/>
      <c r="Q3712" s="2"/>
    </row>
    <row r="3713">
      <c r="A3713" s="129">
        <v>47908.0</v>
      </c>
      <c r="B3713" s="129">
        <v>47887.0</v>
      </c>
      <c r="C3713" s="128">
        <v>2031.0</v>
      </c>
      <c r="D3713" s="128">
        <v>2.0</v>
      </c>
      <c r="E3713" s="128">
        <v>4.0</v>
      </c>
      <c r="F3713" s="128">
        <v>2031.0</v>
      </c>
      <c r="G3713" s="128">
        <v>3.0</v>
      </c>
      <c r="H3713" s="128">
        <v>1.0</v>
      </c>
      <c r="I3713" s="128" t="s">
        <v>159</v>
      </c>
      <c r="J3713" s="99"/>
      <c r="K3713" s="99"/>
      <c r="L3713" s="141" t="str">
        <f>IF(J3713-K3713=0,,IFERROR(K3713-J3713-휴게시간-VLOOKUP(A3713,지정휴게시간,2,FALSE),K3713-J3713-휴게시간))</f>
        <v/>
      </c>
      <c r="M3713" s="142" t="str">
        <f>IFERROR(VLOOKUP(Text(A3713,"m월 d일"),양력휴일,2,FALSE),IFERROR(VLOOKUP(Text(B3713,"m월 d일"),음력휴일,2,FALSE),IFERROR(VLOOKUP(A3713,양력지정휴일,2,FALSE), IFERROR(VLOOKUP(B3713,음력지정휴일,2,FALSE), ""))))</f>
        <v>삼일절</v>
      </c>
      <c r="N3713" s="128"/>
      <c r="O3713" s="128" t="str">
        <f>IFERROR(VLOOKUP(N3713,연차지정일수,2,FALSE),"")</f>
        <v/>
      </c>
      <c r="P3713" s="143"/>
      <c r="Q3713" s="2"/>
    </row>
    <row r="3714">
      <c r="A3714" s="129">
        <v>47909.0</v>
      </c>
      <c r="B3714" s="129">
        <v>47888.0</v>
      </c>
      <c r="C3714" s="128">
        <v>2031.0</v>
      </c>
      <c r="D3714" s="128">
        <v>2.0</v>
      </c>
      <c r="E3714" s="128">
        <v>4.0</v>
      </c>
      <c r="F3714" s="128">
        <v>2031.0</v>
      </c>
      <c r="G3714" s="128">
        <v>3.0</v>
      </c>
      <c r="H3714" s="128">
        <v>2.0</v>
      </c>
      <c r="I3714" s="128" t="s">
        <v>156</v>
      </c>
      <c r="J3714" s="99"/>
      <c r="K3714" s="99"/>
      <c r="L3714" s="141" t="str">
        <f>IF(J3714-K3714=0,,IFERROR(K3714-J3714-휴게시간-VLOOKUP(A3714,지정휴게시간,2,FALSE),K3714-J3714-휴게시간))</f>
        <v/>
      </c>
      <c r="M3714" s="142" t="str">
        <f>IFERROR(VLOOKUP(Text(A3714,"m월 d일"),양력휴일,2,FALSE),IFERROR(VLOOKUP(Text(B3714,"m월 d일"),음력휴일,2,FALSE),IFERROR(VLOOKUP(A3714,양력지정휴일,2,FALSE), IFERROR(VLOOKUP(B3714,음력지정휴일,2,FALSE), ""))))</f>
        <v/>
      </c>
      <c r="N3714" s="128"/>
      <c r="O3714" s="128" t="str">
        <f>IFERROR(VLOOKUP(N3714,연차지정일수,2,FALSE),"")</f>
        <v/>
      </c>
      <c r="P3714" s="143"/>
      <c r="Q3714" s="2"/>
    </row>
    <row r="3715">
      <c r="A3715" s="129">
        <v>47910.0</v>
      </c>
      <c r="B3715" s="129">
        <v>47889.0</v>
      </c>
      <c r="C3715" s="128">
        <v>2031.0</v>
      </c>
      <c r="D3715" s="128">
        <v>3.0</v>
      </c>
      <c r="E3715" s="128">
        <v>1.0</v>
      </c>
      <c r="F3715" s="128">
        <v>2031.0</v>
      </c>
      <c r="G3715" s="128">
        <v>3.0</v>
      </c>
      <c r="H3715" s="128">
        <v>3.0</v>
      </c>
      <c r="I3715" s="128" t="s">
        <v>83</v>
      </c>
      <c r="J3715" s="99"/>
      <c r="K3715" s="99"/>
      <c r="L3715" s="141" t="str">
        <f>IF(J3715-K3715=0,,IFERROR(K3715-J3715-휴게시간-VLOOKUP(A3715,지정휴게시간,2,FALSE),K3715-J3715-휴게시간))</f>
        <v/>
      </c>
      <c r="M3715" s="142" t="str">
        <f>IFERROR(VLOOKUP(Text(A3715,"m월 d일"),양력휴일,2,FALSE),IFERROR(VLOOKUP(Text(B3715,"m월 d일"),음력휴일,2,FALSE),IFERROR(VLOOKUP(A3715,양력지정휴일,2,FALSE), IFERROR(VLOOKUP(B3715,음력지정휴일,2,FALSE), ""))))</f>
        <v/>
      </c>
      <c r="N3715" s="128"/>
      <c r="O3715" s="128" t="str">
        <f>IFERROR(VLOOKUP(N3715,연차지정일수,2,FALSE),"")</f>
        <v/>
      </c>
      <c r="P3715" s="143"/>
      <c r="Q3715" s="2"/>
    </row>
    <row r="3716">
      <c r="A3716" s="129">
        <v>47911.0</v>
      </c>
      <c r="B3716" s="129">
        <v>47890.0</v>
      </c>
      <c r="C3716" s="128">
        <v>2031.0</v>
      </c>
      <c r="D3716" s="128">
        <v>3.0</v>
      </c>
      <c r="E3716" s="128">
        <v>1.0</v>
      </c>
      <c r="F3716" s="128">
        <v>2031.0</v>
      </c>
      <c r="G3716" s="128">
        <v>3.0</v>
      </c>
      <c r="H3716" s="128">
        <v>4.0</v>
      </c>
      <c r="I3716" s="128" t="s">
        <v>160</v>
      </c>
      <c r="J3716" s="99"/>
      <c r="K3716" s="99"/>
      <c r="L3716" s="141" t="str">
        <f>IF(J3716-K3716=0,,IFERROR(K3716-J3716-휴게시간-VLOOKUP(A3716,지정휴게시간,2,FALSE),K3716-J3716-휴게시간))</f>
        <v/>
      </c>
      <c r="M3716" s="142" t="str">
        <f>IFERROR(VLOOKUP(Text(A3716,"m월 d일"),양력휴일,2,FALSE),IFERROR(VLOOKUP(Text(B3716,"m월 d일"),음력휴일,2,FALSE),IFERROR(VLOOKUP(A3716,양력지정휴일,2,FALSE), IFERROR(VLOOKUP(B3716,음력지정휴일,2,FALSE), ""))))</f>
        <v/>
      </c>
      <c r="N3716" s="128"/>
      <c r="O3716" s="128" t="str">
        <f>IFERROR(VLOOKUP(N3716,연차지정일수,2,FALSE),"")</f>
        <v/>
      </c>
      <c r="P3716" s="143"/>
      <c r="Q3716" s="2"/>
    </row>
    <row r="3717">
      <c r="A3717" s="129">
        <v>47912.0</v>
      </c>
      <c r="B3717" s="129">
        <v>47891.0</v>
      </c>
      <c r="C3717" s="128">
        <v>2031.0</v>
      </c>
      <c r="D3717" s="128">
        <v>3.0</v>
      </c>
      <c r="E3717" s="128">
        <v>1.0</v>
      </c>
      <c r="F3717" s="128">
        <v>2031.0</v>
      </c>
      <c r="G3717" s="128">
        <v>3.0</v>
      </c>
      <c r="H3717" s="128">
        <v>5.0</v>
      </c>
      <c r="I3717" s="128" t="s">
        <v>161</v>
      </c>
      <c r="J3717" s="99"/>
      <c r="K3717" s="99"/>
      <c r="L3717" s="141" t="str">
        <f>IF(J3717-K3717=0,,IFERROR(K3717-J3717-휴게시간-VLOOKUP(A3717,지정휴게시간,2,FALSE),K3717-J3717-휴게시간))</f>
        <v/>
      </c>
      <c r="M3717" s="142" t="str">
        <f>IFERROR(VLOOKUP(Text(A3717,"m월 d일"),양력휴일,2,FALSE),IFERROR(VLOOKUP(Text(B3717,"m월 d일"),음력휴일,2,FALSE),IFERROR(VLOOKUP(A3717,양력지정휴일,2,FALSE), IFERROR(VLOOKUP(B3717,음력지정휴일,2,FALSE), ""))))</f>
        <v/>
      </c>
      <c r="N3717" s="128"/>
      <c r="O3717" s="128" t="str">
        <f>IFERROR(VLOOKUP(N3717,연차지정일수,2,FALSE),"")</f>
        <v/>
      </c>
      <c r="P3717" s="143"/>
      <c r="Q3717" s="2"/>
    </row>
    <row r="3718">
      <c r="A3718" s="129">
        <v>47913.0</v>
      </c>
      <c r="B3718" s="129">
        <v>47892.0</v>
      </c>
      <c r="C3718" s="128">
        <v>2031.0</v>
      </c>
      <c r="D3718" s="128">
        <v>3.0</v>
      </c>
      <c r="E3718" s="128">
        <v>1.0</v>
      </c>
      <c r="F3718" s="128">
        <v>2031.0</v>
      </c>
      <c r="G3718" s="128">
        <v>3.0</v>
      </c>
      <c r="H3718" s="128">
        <v>6.0</v>
      </c>
      <c r="I3718" s="128" t="s">
        <v>162</v>
      </c>
      <c r="J3718" s="99"/>
      <c r="K3718" s="99"/>
      <c r="L3718" s="141" t="str">
        <f>IF(J3718-K3718=0,,IFERROR(K3718-J3718-휴게시간-VLOOKUP(A3718,지정휴게시간,2,FALSE),K3718-J3718-휴게시간))</f>
        <v/>
      </c>
      <c r="M3718" s="142" t="str">
        <f>IFERROR(VLOOKUP(Text(A3718,"m월 d일"),양력휴일,2,FALSE),IFERROR(VLOOKUP(Text(B3718,"m월 d일"),음력휴일,2,FALSE),IFERROR(VLOOKUP(A3718,양력지정휴일,2,FALSE), IFERROR(VLOOKUP(B3718,음력지정휴일,2,FALSE), ""))))</f>
        <v/>
      </c>
      <c r="N3718" s="128"/>
      <c r="O3718" s="128" t="str">
        <f>IFERROR(VLOOKUP(N3718,연차지정일수,2,FALSE),"")</f>
        <v/>
      </c>
      <c r="P3718" s="143"/>
      <c r="Q3718" s="2"/>
    </row>
    <row r="3719">
      <c r="A3719" s="129">
        <v>47914.0</v>
      </c>
      <c r="B3719" s="129">
        <v>47893.0</v>
      </c>
      <c r="C3719" s="128">
        <v>2031.0</v>
      </c>
      <c r="D3719" s="128">
        <v>3.0</v>
      </c>
      <c r="E3719" s="128">
        <v>1.0</v>
      </c>
      <c r="F3719" s="128">
        <v>2031.0</v>
      </c>
      <c r="G3719" s="128">
        <v>3.0</v>
      </c>
      <c r="H3719" s="128">
        <v>7.0</v>
      </c>
      <c r="I3719" s="128" t="s">
        <v>158</v>
      </c>
      <c r="J3719" s="99"/>
      <c r="K3719" s="99"/>
      <c r="L3719" s="141" t="str">
        <f>IF(J3719-K3719=0,,IFERROR(K3719-J3719-휴게시간-VLOOKUP(A3719,지정휴게시간,2,FALSE),K3719-J3719-휴게시간))</f>
        <v/>
      </c>
      <c r="M3719" s="142" t="str">
        <f>IFERROR(VLOOKUP(Text(A3719,"m월 d일"),양력휴일,2,FALSE),IFERROR(VLOOKUP(Text(B3719,"m월 d일"),음력휴일,2,FALSE),IFERROR(VLOOKUP(A3719,양력지정휴일,2,FALSE), IFERROR(VLOOKUP(B3719,음력지정휴일,2,FALSE), ""))))</f>
        <v/>
      </c>
      <c r="N3719" s="128"/>
      <c r="O3719" s="128" t="str">
        <f>IFERROR(VLOOKUP(N3719,연차지정일수,2,FALSE),"")</f>
        <v/>
      </c>
      <c r="P3719" s="143"/>
      <c r="Q3719" s="2"/>
    </row>
    <row r="3720">
      <c r="A3720" s="129">
        <v>47915.0</v>
      </c>
      <c r="B3720" s="129">
        <v>47894.0</v>
      </c>
      <c r="C3720" s="128">
        <v>2031.0</v>
      </c>
      <c r="D3720" s="128">
        <v>3.0</v>
      </c>
      <c r="E3720" s="128">
        <v>1.0</v>
      </c>
      <c r="F3720" s="128">
        <v>2031.0</v>
      </c>
      <c r="G3720" s="128">
        <v>3.0</v>
      </c>
      <c r="H3720" s="128">
        <v>8.0</v>
      </c>
      <c r="I3720" s="128" t="s">
        <v>159</v>
      </c>
      <c r="J3720" s="99"/>
      <c r="K3720" s="99"/>
      <c r="L3720" s="141" t="str">
        <f>IF(J3720-K3720=0,,IFERROR(K3720-J3720-휴게시간-VLOOKUP(A3720,지정휴게시간,2,FALSE),K3720-J3720-휴게시간))</f>
        <v/>
      </c>
      <c r="M3720" s="142" t="str">
        <f>IFERROR(VLOOKUP(Text(A3720,"m월 d일"),양력휴일,2,FALSE),IFERROR(VLOOKUP(Text(B3720,"m월 d일"),음력휴일,2,FALSE),IFERROR(VLOOKUP(A3720,양력지정휴일,2,FALSE), IFERROR(VLOOKUP(B3720,음력지정휴일,2,FALSE), ""))))</f>
        <v/>
      </c>
      <c r="N3720" s="128"/>
      <c r="O3720" s="128" t="str">
        <f>IFERROR(VLOOKUP(N3720,연차지정일수,2,FALSE),"")</f>
        <v/>
      </c>
      <c r="P3720" s="143"/>
      <c r="Q3720" s="2"/>
    </row>
    <row r="3721">
      <c r="A3721" s="129">
        <v>47916.0</v>
      </c>
      <c r="B3721" s="129">
        <v>47895.0</v>
      </c>
      <c r="C3721" s="128">
        <v>2031.0</v>
      </c>
      <c r="D3721" s="128">
        <v>3.0</v>
      </c>
      <c r="E3721" s="128">
        <v>1.0</v>
      </c>
      <c r="F3721" s="128">
        <v>2031.0</v>
      </c>
      <c r="G3721" s="128">
        <v>3.0</v>
      </c>
      <c r="H3721" s="128">
        <v>9.0</v>
      </c>
      <c r="I3721" s="128" t="s">
        <v>156</v>
      </c>
      <c r="J3721" s="99"/>
      <c r="K3721" s="99"/>
      <c r="L3721" s="141" t="str">
        <f>IF(J3721-K3721=0,,IFERROR(K3721-J3721-휴게시간-VLOOKUP(A3721,지정휴게시간,2,FALSE),K3721-J3721-휴게시간))</f>
        <v/>
      </c>
      <c r="M3721" s="142" t="str">
        <f>IFERROR(VLOOKUP(Text(A3721,"m월 d일"),양력휴일,2,FALSE),IFERROR(VLOOKUP(Text(B3721,"m월 d일"),음력휴일,2,FALSE),IFERROR(VLOOKUP(A3721,양력지정휴일,2,FALSE), IFERROR(VLOOKUP(B3721,음력지정휴일,2,FALSE), ""))))</f>
        <v/>
      </c>
      <c r="N3721" s="128"/>
      <c r="O3721" s="128" t="str">
        <f>IFERROR(VLOOKUP(N3721,연차지정일수,2,FALSE),"")</f>
        <v/>
      </c>
      <c r="P3721" s="143"/>
      <c r="Q3721" s="2"/>
    </row>
    <row r="3722">
      <c r="A3722" s="129">
        <v>47917.0</v>
      </c>
      <c r="B3722" s="129">
        <v>47896.0</v>
      </c>
      <c r="C3722" s="128">
        <v>2031.0</v>
      </c>
      <c r="D3722" s="128">
        <v>3.0</v>
      </c>
      <c r="E3722" s="128">
        <v>2.0</v>
      </c>
      <c r="F3722" s="128">
        <v>2031.0</v>
      </c>
      <c r="G3722" s="128">
        <v>3.0</v>
      </c>
      <c r="H3722" s="128">
        <v>10.0</v>
      </c>
      <c r="I3722" s="128" t="s">
        <v>83</v>
      </c>
      <c r="J3722" s="99"/>
      <c r="K3722" s="99"/>
      <c r="L3722" s="141" t="str">
        <f>IF(J3722-K3722=0,,IFERROR(K3722-J3722-휴게시간-VLOOKUP(A3722,지정휴게시간,2,FALSE),K3722-J3722-휴게시간))</f>
        <v/>
      </c>
      <c r="M3722" s="142" t="str">
        <f>IFERROR(VLOOKUP(Text(A3722,"m월 d일"),양력휴일,2,FALSE),IFERROR(VLOOKUP(Text(B3722,"m월 d일"),음력휴일,2,FALSE),IFERROR(VLOOKUP(A3722,양력지정휴일,2,FALSE), IFERROR(VLOOKUP(B3722,음력지정휴일,2,FALSE), ""))))</f>
        <v/>
      </c>
      <c r="N3722" s="128"/>
      <c r="O3722" s="128" t="str">
        <f>IFERROR(VLOOKUP(N3722,연차지정일수,2,FALSE),"")</f>
        <v/>
      </c>
      <c r="P3722" s="143"/>
      <c r="Q3722" s="2"/>
    </row>
    <row r="3723">
      <c r="A3723" s="129">
        <v>47918.0</v>
      </c>
      <c r="B3723" s="129">
        <v>47897.0</v>
      </c>
      <c r="C3723" s="128">
        <v>2031.0</v>
      </c>
      <c r="D3723" s="128">
        <v>3.0</v>
      </c>
      <c r="E3723" s="128">
        <v>2.0</v>
      </c>
      <c r="F3723" s="128">
        <v>2031.0</v>
      </c>
      <c r="G3723" s="128">
        <v>3.0</v>
      </c>
      <c r="H3723" s="128">
        <v>11.0</v>
      </c>
      <c r="I3723" s="128" t="s">
        <v>160</v>
      </c>
      <c r="J3723" s="99"/>
      <c r="K3723" s="99"/>
      <c r="L3723" s="141" t="str">
        <f>IF(J3723-K3723=0,,IFERROR(K3723-J3723-휴게시간-VLOOKUP(A3723,지정휴게시간,2,FALSE),K3723-J3723-휴게시간))</f>
        <v/>
      </c>
      <c r="M3723" s="142" t="str">
        <f>IFERROR(VLOOKUP(Text(A3723,"m월 d일"),양력휴일,2,FALSE),IFERROR(VLOOKUP(Text(B3723,"m월 d일"),음력휴일,2,FALSE),IFERROR(VLOOKUP(A3723,양력지정휴일,2,FALSE), IFERROR(VLOOKUP(B3723,음력지정휴일,2,FALSE), ""))))</f>
        <v/>
      </c>
      <c r="N3723" s="128"/>
      <c r="O3723" s="128" t="str">
        <f>IFERROR(VLOOKUP(N3723,연차지정일수,2,FALSE),"")</f>
        <v/>
      </c>
      <c r="P3723" s="143"/>
      <c r="Q3723" s="2"/>
    </row>
    <row r="3724">
      <c r="A3724" s="129">
        <v>47919.0</v>
      </c>
      <c r="B3724" s="129">
        <v>47898.0</v>
      </c>
      <c r="C3724" s="128">
        <v>2031.0</v>
      </c>
      <c r="D3724" s="128">
        <v>3.0</v>
      </c>
      <c r="E3724" s="128">
        <v>2.0</v>
      </c>
      <c r="F3724" s="128">
        <v>2031.0</v>
      </c>
      <c r="G3724" s="128">
        <v>3.0</v>
      </c>
      <c r="H3724" s="128">
        <v>12.0</v>
      </c>
      <c r="I3724" s="128" t="s">
        <v>161</v>
      </c>
      <c r="J3724" s="99"/>
      <c r="K3724" s="99"/>
      <c r="L3724" s="141" t="str">
        <f>IF(J3724-K3724=0,,IFERROR(K3724-J3724-휴게시간-VLOOKUP(A3724,지정휴게시간,2,FALSE),K3724-J3724-휴게시간))</f>
        <v/>
      </c>
      <c r="M3724" s="142" t="str">
        <f>IFERROR(VLOOKUP(Text(A3724,"m월 d일"),양력휴일,2,FALSE),IFERROR(VLOOKUP(Text(B3724,"m월 d일"),음력휴일,2,FALSE),IFERROR(VLOOKUP(A3724,양력지정휴일,2,FALSE), IFERROR(VLOOKUP(B3724,음력지정휴일,2,FALSE), ""))))</f>
        <v/>
      </c>
      <c r="N3724" s="128"/>
      <c r="O3724" s="128" t="str">
        <f>IFERROR(VLOOKUP(N3724,연차지정일수,2,FALSE),"")</f>
        <v/>
      </c>
      <c r="P3724" s="143"/>
      <c r="Q3724" s="2"/>
    </row>
    <row r="3725">
      <c r="A3725" s="129">
        <v>47920.0</v>
      </c>
      <c r="B3725" s="129">
        <v>47899.0</v>
      </c>
      <c r="C3725" s="128">
        <v>2031.0</v>
      </c>
      <c r="D3725" s="128">
        <v>3.0</v>
      </c>
      <c r="E3725" s="128">
        <v>2.0</v>
      </c>
      <c r="F3725" s="128">
        <v>2031.0</v>
      </c>
      <c r="G3725" s="128">
        <v>3.0</v>
      </c>
      <c r="H3725" s="128">
        <v>13.0</v>
      </c>
      <c r="I3725" s="128" t="s">
        <v>162</v>
      </c>
      <c r="J3725" s="99"/>
      <c r="K3725" s="99"/>
      <c r="L3725" s="141" t="str">
        <f>IF(J3725-K3725=0,,IFERROR(K3725-J3725-휴게시간-VLOOKUP(A3725,지정휴게시간,2,FALSE),K3725-J3725-휴게시간))</f>
        <v/>
      </c>
      <c r="M3725" s="142" t="str">
        <f>IFERROR(VLOOKUP(Text(A3725,"m월 d일"),양력휴일,2,FALSE),IFERROR(VLOOKUP(Text(B3725,"m월 d일"),음력휴일,2,FALSE),IFERROR(VLOOKUP(A3725,양력지정휴일,2,FALSE), IFERROR(VLOOKUP(B3725,음력지정휴일,2,FALSE), ""))))</f>
        <v/>
      </c>
      <c r="N3725" s="128"/>
      <c r="O3725" s="128" t="str">
        <f>IFERROR(VLOOKUP(N3725,연차지정일수,2,FALSE),"")</f>
        <v/>
      </c>
      <c r="P3725" s="143"/>
      <c r="Q3725" s="2"/>
    </row>
    <row r="3726">
      <c r="A3726" s="129">
        <v>47921.0</v>
      </c>
      <c r="B3726" s="129">
        <v>47900.0</v>
      </c>
      <c r="C3726" s="128">
        <v>2031.0</v>
      </c>
      <c r="D3726" s="128">
        <v>3.0</v>
      </c>
      <c r="E3726" s="128">
        <v>2.0</v>
      </c>
      <c r="F3726" s="128">
        <v>2031.0</v>
      </c>
      <c r="G3726" s="128">
        <v>3.0</v>
      </c>
      <c r="H3726" s="128">
        <v>14.0</v>
      </c>
      <c r="I3726" s="128" t="s">
        <v>158</v>
      </c>
      <c r="J3726" s="99"/>
      <c r="K3726" s="99"/>
      <c r="L3726" s="141" t="str">
        <f>IF(J3726-K3726=0,,IFERROR(K3726-J3726-휴게시간-VLOOKUP(A3726,지정휴게시간,2,FALSE),K3726-J3726-휴게시간))</f>
        <v/>
      </c>
      <c r="M3726" s="142" t="str">
        <f>IFERROR(VLOOKUP(Text(A3726,"m월 d일"),양력휴일,2,FALSE),IFERROR(VLOOKUP(Text(B3726,"m월 d일"),음력휴일,2,FALSE),IFERROR(VLOOKUP(A3726,양력지정휴일,2,FALSE), IFERROR(VLOOKUP(B3726,음력지정휴일,2,FALSE), ""))))</f>
        <v/>
      </c>
      <c r="N3726" s="128"/>
      <c r="O3726" s="128" t="str">
        <f>IFERROR(VLOOKUP(N3726,연차지정일수,2,FALSE),"")</f>
        <v/>
      </c>
      <c r="P3726" s="143"/>
      <c r="Q3726" s="2"/>
    </row>
    <row r="3727">
      <c r="A3727" s="129">
        <v>47922.0</v>
      </c>
      <c r="B3727" s="129">
        <v>47901.0</v>
      </c>
      <c r="C3727" s="128">
        <v>2031.0</v>
      </c>
      <c r="D3727" s="128">
        <v>3.0</v>
      </c>
      <c r="E3727" s="128">
        <v>2.0</v>
      </c>
      <c r="F3727" s="128">
        <v>2031.0</v>
      </c>
      <c r="G3727" s="128">
        <v>3.0</v>
      </c>
      <c r="H3727" s="128">
        <v>15.0</v>
      </c>
      <c r="I3727" s="128" t="s">
        <v>159</v>
      </c>
      <c r="J3727" s="99"/>
      <c r="K3727" s="99"/>
      <c r="L3727" s="141" t="str">
        <f>IF(J3727-K3727=0,,IFERROR(K3727-J3727-휴게시간-VLOOKUP(A3727,지정휴게시간,2,FALSE),K3727-J3727-휴게시간))</f>
        <v/>
      </c>
      <c r="M3727" s="142" t="str">
        <f>IFERROR(VLOOKUP(Text(A3727,"m월 d일"),양력휴일,2,FALSE),IFERROR(VLOOKUP(Text(B3727,"m월 d일"),음력휴일,2,FALSE),IFERROR(VLOOKUP(A3727,양력지정휴일,2,FALSE), IFERROR(VLOOKUP(B3727,음력지정휴일,2,FALSE), ""))))</f>
        <v/>
      </c>
      <c r="N3727" s="128"/>
      <c r="O3727" s="128" t="str">
        <f>IFERROR(VLOOKUP(N3727,연차지정일수,2,FALSE),"")</f>
        <v/>
      </c>
      <c r="P3727" s="143"/>
      <c r="Q3727" s="2"/>
    </row>
    <row r="3728">
      <c r="A3728" s="129">
        <v>47923.0</v>
      </c>
      <c r="B3728" s="129">
        <v>47902.0</v>
      </c>
      <c r="C3728" s="128">
        <v>2031.0</v>
      </c>
      <c r="D3728" s="128">
        <v>3.0</v>
      </c>
      <c r="E3728" s="128">
        <v>2.0</v>
      </c>
      <c r="F3728" s="128">
        <v>2031.0</v>
      </c>
      <c r="G3728" s="128">
        <v>3.0</v>
      </c>
      <c r="H3728" s="128">
        <v>16.0</v>
      </c>
      <c r="I3728" s="128" t="s">
        <v>156</v>
      </c>
      <c r="J3728" s="99"/>
      <c r="K3728" s="99"/>
      <c r="L3728" s="141" t="str">
        <f>IF(J3728-K3728=0,,IFERROR(K3728-J3728-휴게시간-VLOOKUP(A3728,지정휴게시간,2,FALSE),K3728-J3728-휴게시간))</f>
        <v/>
      </c>
      <c r="M3728" s="142" t="str">
        <f>IFERROR(VLOOKUP(Text(A3728,"m월 d일"),양력휴일,2,FALSE),IFERROR(VLOOKUP(Text(B3728,"m월 d일"),음력휴일,2,FALSE),IFERROR(VLOOKUP(A3728,양력지정휴일,2,FALSE), IFERROR(VLOOKUP(B3728,음력지정휴일,2,FALSE), ""))))</f>
        <v/>
      </c>
      <c r="N3728" s="128"/>
      <c r="O3728" s="128" t="str">
        <f>IFERROR(VLOOKUP(N3728,연차지정일수,2,FALSE),"")</f>
        <v/>
      </c>
      <c r="P3728" s="143"/>
      <c r="Q3728" s="2"/>
    </row>
    <row r="3729">
      <c r="A3729" s="129">
        <v>47924.0</v>
      </c>
      <c r="B3729" s="129">
        <v>47903.0</v>
      </c>
      <c r="C3729" s="128">
        <v>2031.0</v>
      </c>
      <c r="D3729" s="128">
        <v>3.0</v>
      </c>
      <c r="E3729" s="128">
        <v>3.0</v>
      </c>
      <c r="F3729" s="128">
        <v>2031.0</v>
      </c>
      <c r="G3729" s="128">
        <v>3.0</v>
      </c>
      <c r="H3729" s="128">
        <v>17.0</v>
      </c>
      <c r="I3729" s="128" t="s">
        <v>83</v>
      </c>
      <c r="J3729" s="99"/>
      <c r="K3729" s="99"/>
      <c r="L3729" s="141" t="str">
        <f>IF(J3729-K3729=0,,IFERROR(K3729-J3729-휴게시간-VLOOKUP(A3729,지정휴게시간,2,FALSE),K3729-J3729-휴게시간))</f>
        <v/>
      </c>
      <c r="M3729" s="142" t="str">
        <f>IFERROR(VLOOKUP(Text(A3729,"m월 d일"),양력휴일,2,FALSE),IFERROR(VLOOKUP(Text(B3729,"m월 d일"),음력휴일,2,FALSE),IFERROR(VLOOKUP(A3729,양력지정휴일,2,FALSE), IFERROR(VLOOKUP(B3729,음력지정휴일,2,FALSE), ""))))</f>
        <v/>
      </c>
      <c r="N3729" s="128"/>
      <c r="O3729" s="128" t="str">
        <f>IFERROR(VLOOKUP(N3729,연차지정일수,2,FALSE),"")</f>
        <v/>
      </c>
      <c r="P3729" s="143"/>
      <c r="Q3729" s="2"/>
    </row>
    <row r="3730">
      <c r="A3730" s="129">
        <v>47925.0</v>
      </c>
      <c r="B3730" s="129">
        <v>47904.0</v>
      </c>
      <c r="C3730" s="128">
        <v>2031.0</v>
      </c>
      <c r="D3730" s="128">
        <v>3.0</v>
      </c>
      <c r="E3730" s="128">
        <v>3.0</v>
      </c>
      <c r="F3730" s="128">
        <v>2031.0</v>
      </c>
      <c r="G3730" s="128">
        <v>3.0</v>
      </c>
      <c r="H3730" s="128">
        <v>18.0</v>
      </c>
      <c r="I3730" s="128" t="s">
        <v>160</v>
      </c>
      <c r="J3730" s="99"/>
      <c r="K3730" s="99"/>
      <c r="L3730" s="141" t="str">
        <f>IF(J3730-K3730=0,,IFERROR(K3730-J3730-휴게시간-VLOOKUP(A3730,지정휴게시간,2,FALSE),K3730-J3730-휴게시간))</f>
        <v/>
      </c>
      <c r="M3730" s="142" t="str">
        <f>IFERROR(VLOOKUP(Text(A3730,"m월 d일"),양력휴일,2,FALSE),IFERROR(VLOOKUP(Text(B3730,"m월 d일"),음력휴일,2,FALSE),IFERROR(VLOOKUP(A3730,양력지정휴일,2,FALSE), IFERROR(VLOOKUP(B3730,음력지정휴일,2,FALSE), ""))))</f>
        <v/>
      </c>
      <c r="N3730" s="128"/>
      <c r="O3730" s="128" t="str">
        <f>IFERROR(VLOOKUP(N3730,연차지정일수,2,FALSE),"")</f>
        <v/>
      </c>
      <c r="P3730" s="143"/>
      <c r="Q3730" s="2"/>
    </row>
    <row r="3731">
      <c r="A3731" s="129">
        <v>47926.0</v>
      </c>
      <c r="B3731" s="129">
        <v>47905.0</v>
      </c>
      <c r="C3731" s="128">
        <v>2031.0</v>
      </c>
      <c r="D3731" s="128">
        <v>3.0</v>
      </c>
      <c r="E3731" s="128">
        <v>3.0</v>
      </c>
      <c r="F3731" s="128">
        <v>2031.0</v>
      </c>
      <c r="G3731" s="128">
        <v>3.0</v>
      </c>
      <c r="H3731" s="128">
        <v>19.0</v>
      </c>
      <c r="I3731" s="128" t="s">
        <v>161</v>
      </c>
      <c r="J3731" s="99"/>
      <c r="K3731" s="99"/>
      <c r="L3731" s="141" t="str">
        <f>IF(J3731-K3731=0,,IFERROR(K3731-J3731-휴게시간-VLOOKUP(A3731,지정휴게시간,2,FALSE),K3731-J3731-휴게시간))</f>
        <v/>
      </c>
      <c r="M3731" s="142" t="str">
        <f>IFERROR(VLOOKUP(Text(A3731,"m월 d일"),양력휴일,2,FALSE),IFERROR(VLOOKUP(Text(B3731,"m월 d일"),음력휴일,2,FALSE),IFERROR(VLOOKUP(A3731,양력지정휴일,2,FALSE), IFERROR(VLOOKUP(B3731,음력지정휴일,2,FALSE), ""))))</f>
        <v/>
      </c>
      <c r="N3731" s="128"/>
      <c r="O3731" s="128" t="str">
        <f>IFERROR(VLOOKUP(N3731,연차지정일수,2,FALSE),"")</f>
        <v/>
      </c>
      <c r="P3731" s="143"/>
      <c r="Q3731" s="2"/>
    </row>
    <row r="3732">
      <c r="A3732" s="129">
        <v>47927.0</v>
      </c>
      <c r="B3732" s="129">
        <v>47906.0</v>
      </c>
      <c r="C3732" s="128">
        <v>2031.0</v>
      </c>
      <c r="D3732" s="128">
        <v>3.0</v>
      </c>
      <c r="E3732" s="128">
        <v>3.0</v>
      </c>
      <c r="F3732" s="128">
        <v>2031.0</v>
      </c>
      <c r="G3732" s="128">
        <v>3.0</v>
      </c>
      <c r="H3732" s="128">
        <v>20.0</v>
      </c>
      <c r="I3732" s="128" t="s">
        <v>162</v>
      </c>
      <c r="J3732" s="99"/>
      <c r="K3732" s="99"/>
      <c r="L3732" s="141" t="str">
        <f>IF(J3732-K3732=0,,IFERROR(K3732-J3732-휴게시간-VLOOKUP(A3732,지정휴게시간,2,FALSE),K3732-J3732-휴게시간))</f>
        <v/>
      </c>
      <c r="M3732" s="142" t="str">
        <f>IFERROR(VLOOKUP(Text(A3732,"m월 d일"),양력휴일,2,FALSE),IFERROR(VLOOKUP(Text(B3732,"m월 d일"),음력휴일,2,FALSE),IFERROR(VLOOKUP(A3732,양력지정휴일,2,FALSE), IFERROR(VLOOKUP(B3732,음력지정휴일,2,FALSE), ""))))</f>
        <v/>
      </c>
      <c r="N3732" s="128"/>
      <c r="O3732" s="128" t="str">
        <f>IFERROR(VLOOKUP(N3732,연차지정일수,2,FALSE),"")</f>
        <v/>
      </c>
      <c r="P3732" s="143"/>
      <c r="Q3732" s="2"/>
    </row>
    <row r="3733">
      <c r="A3733" s="129">
        <v>47928.0</v>
      </c>
      <c r="B3733" s="129">
        <v>47907.0</v>
      </c>
      <c r="C3733" s="128">
        <v>2031.0</v>
      </c>
      <c r="D3733" s="128">
        <v>3.0</v>
      </c>
      <c r="E3733" s="128">
        <v>3.0</v>
      </c>
      <c r="F3733" s="128">
        <v>2031.0</v>
      </c>
      <c r="G3733" s="128">
        <v>3.0</v>
      </c>
      <c r="H3733" s="128">
        <v>21.0</v>
      </c>
      <c r="I3733" s="128" t="s">
        <v>158</v>
      </c>
      <c r="J3733" s="99"/>
      <c r="K3733" s="99"/>
      <c r="L3733" s="141" t="str">
        <f>IF(J3733-K3733=0,,IFERROR(K3733-J3733-휴게시간-VLOOKUP(A3733,지정휴게시간,2,FALSE),K3733-J3733-휴게시간))</f>
        <v/>
      </c>
      <c r="M3733" s="142" t="str">
        <f>IFERROR(VLOOKUP(Text(A3733,"m월 d일"),양력휴일,2,FALSE),IFERROR(VLOOKUP(Text(B3733,"m월 d일"),음력휴일,2,FALSE),IFERROR(VLOOKUP(A3733,양력지정휴일,2,FALSE), IFERROR(VLOOKUP(B3733,음력지정휴일,2,FALSE), ""))))</f>
        <v/>
      </c>
      <c r="N3733" s="128"/>
      <c r="O3733" s="128" t="str">
        <f>IFERROR(VLOOKUP(N3733,연차지정일수,2,FALSE),"")</f>
        <v/>
      </c>
      <c r="P3733" s="143"/>
      <c r="Q3733" s="2"/>
    </row>
    <row r="3734">
      <c r="A3734" s="129">
        <v>47929.0</v>
      </c>
      <c r="B3734" s="129" t="s">
        <v>178</v>
      </c>
      <c r="C3734" s="128">
        <v>2031.0</v>
      </c>
      <c r="D3734" s="128">
        <v>3.0</v>
      </c>
      <c r="E3734" s="128">
        <v>3.0</v>
      </c>
      <c r="F3734" s="128">
        <v>2031.0</v>
      </c>
      <c r="G3734" s="128">
        <v>3.0</v>
      </c>
      <c r="H3734" s="128">
        <v>22.0</v>
      </c>
      <c r="I3734" s="128" t="s">
        <v>159</v>
      </c>
      <c r="J3734" s="99"/>
      <c r="K3734" s="99"/>
      <c r="L3734" s="141" t="str">
        <f>IF(J3734-K3734=0,,IFERROR(K3734-J3734-휴게시간-VLOOKUP(A3734,지정휴게시간,2,FALSE),K3734-J3734-휴게시간))</f>
        <v/>
      </c>
      <c r="M3734" s="142" t="str">
        <f>IFERROR(VLOOKUP(Text(A3734,"m월 d일"),양력휴일,2,FALSE),IFERROR(VLOOKUP(Text(B3734,"m월 d일"),음력휴일,2,FALSE),IFERROR(VLOOKUP(A3734,양력지정휴일,2,FALSE), IFERROR(VLOOKUP(B3734,음력지정휴일,2,FALSE), ""))))</f>
        <v/>
      </c>
      <c r="N3734" s="128"/>
      <c r="O3734" s="128" t="str">
        <f>IFERROR(VLOOKUP(N3734,연차지정일수,2,FALSE),"")</f>
        <v/>
      </c>
      <c r="P3734" s="143"/>
      <c r="Q3734" s="2"/>
    </row>
    <row r="3735">
      <c r="A3735" s="129">
        <v>47930.0</v>
      </c>
      <c r="B3735" s="129">
        <v>47908.0</v>
      </c>
      <c r="C3735" s="128">
        <v>2031.0</v>
      </c>
      <c r="D3735" s="128">
        <v>3.0</v>
      </c>
      <c r="E3735" s="128">
        <v>3.0</v>
      </c>
      <c r="F3735" s="128">
        <v>2031.0</v>
      </c>
      <c r="G3735" s="128">
        <v>3.0</v>
      </c>
      <c r="H3735" s="128">
        <v>23.0</v>
      </c>
      <c r="I3735" s="128" t="s">
        <v>156</v>
      </c>
      <c r="J3735" s="99"/>
      <c r="K3735" s="99"/>
      <c r="L3735" s="141" t="str">
        <f>IF(J3735-K3735=0,,IFERROR(K3735-J3735-휴게시간-VLOOKUP(A3735,지정휴게시간,2,FALSE),K3735-J3735-휴게시간))</f>
        <v/>
      </c>
      <c r="M3735" s="142" t="str">
        <f>IFERROR(VLOOKUP(Text(A3735,"m월 d일"),양력휴일,2,FALSE),IFERROR(VLOOKUP(Text(B3735,"m월 d일"),음력휴일,2,FALSE),IFERROR(VLOOKUP(A3735,양력지정휴일,2,FALSE), IFERROR(VLOOKUP(B3735,음력지정휴일,2,FALSE), ""))))</f>
        <v/>
      </c>
      <c r="N3735" s="128"/>
      <c r="O3735" s="128" t="str">
        <f>IFERROR(VLOOKUP(N3735,연차지정일수,2,FALSE),"")</f>
        <v/>
      </c>
      <c r="P3735" s="143"/>
      <c r="Q3735" s="2"/>
    </row>
    <row r="3736">
      <c r="A3736" s="129">
        <v>47931.0</v>
      </c>
      <c r="B3736" s="129">
        <v>47909.0</v>
      </c>
      <c r="C3736" s="128">
        <v>2031.0</v>
      </c>
      <c r="D3736" s="128">
        <v>3.0</v>
      </c>
      <c r="E3736" s="128">
        <v>4.0</v>
      </c>
      <c r="F3736" s="128">
        <v>2031.0</v>
      </c>
      <c r="G3736" s="128">
        <v>3.0</v>
      </c>
      <c r="H3736" s="128">
        <v>24.0</v>
      </c>
      <c r="I3736" s="128" t="s">
        <v>83</v>
      </c>
      <c r="J3736" s="99"/>
      <c r="K3736" s="99"/>
      <c r="L3736" s="141" t="str">
        <f>IF(J3736-K3736=0,,IFERROR(K3736-J3736-휴게시간-VLOOKUP(A3736,지정휴게시간,2,FALSE),K3736-J3736-휴게시간))</f>
        <v/>
      </c>
      <c r="M3736" s="142" t="str">
        <f>IFERROR(VLOOKUP(Text(A3736,"m월 d일"),양력휴일,2,FALSE),IFERROR(VLOOKUP(Text(B3736,"m월 d일"),음력휴일,2,FALSE),IFERROR(VLOOKUP(A3736,양력지정휴일,2,FALSE), IFERROR(VLOOKUP(B3736,음력지정휴일,2,FALSE), ""))))</f>
        <v/>
      </c>
      <c r="N3736" s="128"/>
      <c r="O3736" s="128" t="str">
        <f>IFERROR(VLOOKUP(N3736,연차지정일수,2,FALSE),"")</f>
        <v/>
      </c>
      <c r="P3736" s="143"/>
      <c r="Q3736" s="2"/>
    </row>
    <row r="3737">
      <c r="A3737" s="129">
        <v>47932.0</v>
      </c>
      <c r="B3737" s="129">
        <v>47910.0</v>
      </c>
      <c r="C3737" s="128">
        <v>2031.0</v>
      </c>
      <c r="D3737" s="128">
        <v>3.0</v>
      </c>
      <c r="E3737" s="128">
        <v>4.0</v>
      </c>
      <c r="F3737" s="128">
        <v>2031.0</v>
      </c>
      <c r="G3737" s="128">
        <v>3.0</v>
      </c>
      <c r="H3737" s="128">
        <v>25.0</v>
      </c>
      <c r="I3737" s="128" t="s">
        <v>160</v>
      </c>
      <c r="J3737" s="99"/>
      <c r="K3737" s="99"/>
      <c r="L3737" s="141" t="str">
        <f>IF(J3737-K3737=0,,IFERROR(K3737-J3737-휴게시간-VLOOKUP(A3737,지정휴게시간,2,FALSE),K3737-J3737-휴게시간))</f>
        <v/>
      </c>
      <c r="M3737" s="142" t="str">
        <f>IFERROR(VLOOKUP(Text(A3737,"m월 d일"),양력휴일,2,FALSE),IFERROR(VLOOKUP(Text(B3737,"m월 d일"),음력휴일,2,FALSE),IFERROR(VLOOKUP(A3737,양력지정휴일,2,FALSE), IFERROR(VLOOKUP(B3737,음력지정휴일,2,FALSE), ""))))</f>
        <v/>
      </c>
      <c r="N3737" s="128"/>
      <c r="O3737" s="128" t="str">
        <f>IFERROR(VLOOKUP(N3737,연차지정일수,2,FALSE),"")</f>
        <v/>
      </c>
      <c r="P3737" s="143"/>
      <c r="Q3737" s="2"/>
    </row>
    <row r="3738">
      <c r="A3738" s="129">
        <v>47933.0</v>
      </c>
      <c r="B3738" s="129">
        <v>47911.0</v>
      </c>
      <c r="C3738" s="128">
        <v>2031.0</v>
      </c>
      <c r="D3738" s="128">
        <v>3.0</v>
      </c>
      <c r="E3738" s="128">
        <v>4.0</v>
      </c>
      <c r="F3738" s="128">
        <v>2031.0</v>
      </c>
      <c r="G3738" s="128">
        <v>3.0</v>
      </c>
      <c r="H3738" s="128">
        <v>26.0</v>
      </c>
      <c r="I3738" s="128" t="s">
        <v>161</v>
      </c>
      <c r="J3738" s="99"/>
      <c r="K3738" s="99"/>
      <c r="L3738" s="141" t="str">
        <f>IF(J3738-K3738=0,,IFERROR(K3738-J3738-휴게시간-VLOOKUP(A3738,지정휴게시간,2,FALSE),K3738-J3738-휴게시간))</f>
        <v/>
      </c>
      <c r="M3738" s="142" t="str">
        <f>IFERROR(VLOOKUP(Text(A3738,"m월 d일"),양력휴일,2,FALSE),IFERROR(VLOOKUP(Text(B3738,"m월 d일"),음력휴일,2,FALSE),IFERROR(VLOOKUP(A3738,양력지정휴일,2,FALSE), IFERROR(VLOOKUP(B3738,음력지정휴일,2,FALSE), ""))))</f>
        <v/>
      </c>
      <c r="N3738" s="128"/>
      <c r="O3738" s="128" t="str">
        <f>IFERROR(VLOOKUP(N3738,연차지정일수,2,FALSE),"")</f>
        <v/>
      </c>
      <c r="P3738" s="143"/>
      <c r="Q3738" s="2"/>
    </row>
    <row r="3739">
      <c r="A3739" s="129">
        <v>47934.0</v>
      </c>
      <c r="B3739" s="129">
        <v>47912.0</v>
      </c>
      <c r="C3739" s="128">
        <v>2031.0</v>
      </c>
      <c r="D3739" s="128">
        <v>3.0</v>
      </c>
      <c r="E3739" s="128">
        <v>4.0</v>
      </c>
      <c r="F3739" s="128">
        <v>2031.0</v>
      </c>
      <c r="G3739" s="128">
        <v>3.0</v>
      </c>
      <c r="H3739" s="128">
        <v>27.0</v>
      </c>
      <c r="I3739" s="128" t="s">
        <v>162</v>
      </c>
      <c r="J3739" s="99"/>
      <c r="K3739" s="99"/>
      <c r="L3739" s="141" t="str">
        <f>IF(J3739-K3739=0,,IFERROR(K3739-J3739-휴게시간-VLOOKUP(A3739,지정휴게시간,2,FALSE),K3739-J3739-휴게시간))</f>
        <v/>
      </c>
      <c r="M3739" s="142" t="str">
        <f>IFERROR(VLOOKUP(Text(A3739,"m월 d일"),양력휴일,2,FALSE),IFERROR(VLOOKUP(Text(B3739,"m월 d일"),음력휴일,2,FALSE),IFERROR(VLOOKUP(A3739,양력지정휴일,2,FALSE), IFERROR(VLOOKUP(B3739,음력지정휴일,2,FALSE), ""))))</f>
        <v/>
      </c>
      <c r="N3739" s="128"/>
      <c r="O3739" s="128" t="str">
        <f>IFERROR(VLOOKUP(N3739,연차지정일수,2,FALSE),"")</f>
        <v/>
      </c>
      <c r="P3739" s="143"/>
      <c r="Q3739" s="2"/>
    </row>
    <row r="3740">
      <c r="A3740" s="129">
        <v>47935.0</v>
      </c>
      <c r="B3740" s="129">
        <v>47913.0</v>
      </c>
      <c r="C3740" s="128">
        <v>2031.0</v>
      </c>
      <c r="D3740" s="128">
        <v>3.0</v>
      </c>
      <c r="E3740" s="128">
        <v>4.0</v>
      </c>
      <c r="F3740" s="128">
        <v>2031.0</v>
      </c>
      <c r="G3740" s="128">
        <v>3.0</v>
      </c>
      <c r="H3740" s="128">
        <v>28.0</v>
      </c>
      <c r="I3740" s="128" t="s">
        <v>158</v>
      </c>
      <c r="J3740" s="99"/>
      <c r="K3740" s="99"/>
      <c r="L3740" s="141" t="str">
        <f>IF(J3740-K3740=0,,IFERROR(K3740-J3740-휴게시간-VLOOKUP(A3740,지정휴게시간,2,FALSE),K3740-J3740-휴게시간))</f>
        <v/>
      </c>
      <c r="M3740" s="142" t="str">
        <f>IFERROR(VLOOKUP(Text(A3740,"m월 d일"),양력휴일,2,FALSE),IFERROR(VLOOKUP(Text(B3740,"m월 d일"),음력휴일,2,FALSE),IFERROR(VLOOKUP(A3740,양력지정휴일,2,FALSE), IFERROR(VLOOKUP(B3740,음력지정휴일,2,FALSE), ""))))</f>
        <v/>
      </c>
      <c r="N3740" s="128"/>
      <c r="O3740" s="128" t="str">
        <f>IFERROR(VLOOKUP(N3740,연차지정일수,2,FALSE),"")</f>
        <v/>
      </c>
      <c r="P3740" s="143"/>
      <c r="Q3740" s="2"/>
    </row>
    <row r="3741">
      <c r="A3741" s="129">
        <v>47936.0</v>
      </c>
      <c r="B3741" s="129">
        <v>47914.0</v>
      </c>
      <c r="C3741" s="128">
        <v>2031.0</v>
      </c>
      <c r="D3741" s="128">
        <v>3.0</v>
      </c>
      <c r="E3741" s="128">
        <v>4.0</v>
      </c>
      <c r="F3741" s="128">
        <v>2031.0</v>
      </c>
      <c r="G3741" s="128">
        <v>3.0</v>
      </c>
      <c r="H3741" s="128">
        <v>29.0</v>
      </c>
      <c r="I3741" s="128" t="s">
        <v>159</v>
      </c>
      <c r="J3741" s="99"/>
      <c r="K3741" s="99"/>
      <c r="L3741" s="141" t="str">
        <f>IF(J3741-K3741=0,,IFERROR(K3741-J3741-휴게시간-VLOOKUP(A3741,지정휴게시간,2,FALSE),K3741-J3741-휴게시간))</f>
        <v/>
      </c>
      <c r="M3741" s="142" t="str">
        <f>IFERROR(VLOOKUP(Text(A3741,"m월 d일"),양력휴일,2,FALSE),IFERROR(VLOOKUP(Text(B3741,"m월 d일"),음력휴일,2,FALSE),IFERROR(VLOOKUP(A3741,양력지정휴일,2,FALSE), IFERROR(VLOOKUP(B3741,음력지정휴일,2,FALSE), ""))))</f>
        <v/>
      </c>
      <c r="N3741" s="128"/>
      <c r="O3741" s="128" t="str">
        <f>IFERROR(VLOOKUP(N3741,연차지정일수,2,FALSE),"")</f>
        <v/>
      </c>
      <c r="P3741" s="143"/>
      <c r="Q3741" s="2"/>
    </row>
    <row r="3742">
      <c r="A3742" s="129">
        <v>47937.0</v>
      </c>
      <c r="B3742" s="129">
        <v>47915.0</v>
      </c>
      <c r="C3742" s="128">
        <v>2031.0</v>
      </c>
      <c r="D3742" s="128">
        <v>3.0</v>
      </c>
      <c r="E3742" s="128">
        <v>4.0</v>
      </c>
      <c r="F3742" s="128">
        <v>2031.0</v>
      </c>
      <c r="G3742" s="128">
        <v>3.0</v>
      </c>
      <c r="H3742" s="128">
        <v>30.0</v>
      </c>
      <c r="I3742" s="128" t="s">
        <v>156</v>
      </c>
      <c r="J3742" s="99"/>
      <c r="K3742" s="99"/>
      <c r="L3742" s="141" t="str">
        <f>IF(J3742-K3742=0,,IFERROR(K3742-J3742-휴게시간-VLOOKUP(A3742,지정휴게시간,2,FALSE),K3742-J3742-휴게시간))</f>
        <v/>
      </c>
      <c r="M3742" s="142" t="str">
        <f>IFERROR(VLOOKUP(Text(A3742,"m월 d일"),양력휴일,2,FALSE),IFERROR(VLOOKUP(Text(B3742,"m월 d일"),음력휴일,2,FALSE),IFERROR(VLOOKUP(A3742,양력지정휴일,2,FALSE), IFERROR(VLOOKUP(B3742,음력지정휴일,2,FALSE), ""))))</f>
        <v/>
      </c>
      <c r="N3742" s="128"/>
      <c r="O3742" s="128" t="str">
        <f>IFERROR(VLOOKUP(N3742,연차지정일수,2,FALSE),"")</f>
        <v/>
      </c>
      <c r="P3742" s="143"/>
      <c r="Q3742" s="2"/>
    </row>
    <row r="3743">
      <c r="A3743" s="129">
        <v>47938.0</v>
      </c>
      <c r="B3743" s="129">
        <v>47916.0</v>
      </c>
      <c r="C3743" s="128">
        <v>2031.0</v>
      </c>
      <c r="D3743" s="128">
        <v>3.0</v>
      </c>
      <c r="E3743" s="128">
        <v>5.0</v>
      </c>
      <c r="F3743" s="128">
        <v>2031.0</v>
      </c>
      <c r="G3743" s="128">
        <v>3.0</v>
      </c>
      <c r="H3743" s="128">
        <v>31.0</v>
      </c>
      <c r="I3743" s="128" t="s">
        <v>83</v>
      </c>
      <c r="J3743" s="99"/>
      <c r="K3743" s="99"/>
      <c r="L3743" s="141" t="str">
        <f>IF(J3743-K3743=0,,IFERROR(K3743-J3743-휴게시간-VLOOKUP(A3743,지정휴게시간,2,FALSE),K3743-J3743-휴게시간))</f>
        <v/>
      </c>
      <c r="M3743" s="142" t="str">
        <f>IFERROR(VLOOKUP(Text(A3743,"m월 d일"),양력휴일,2,FALSE),IFERROR(VLOOKUP(Text(B3743,"m월 d일"),음력휴일,2,FALSE),IFERROR(VLOOKUP(A3743,양력지정휴일,2,FALSE), IFERROR(VLOOKUP(B3743,음력지정휴일,2,FALSE), ""))))</f>
        <v/>
      </c>
      <c r="N3743" s="128"/>
      <c r="O3743" s="128" t="str">
        <f>IFERROR(VLOOKUP(N3743,연차지정일수,2,FALSE),"")</f>
        <v/>
      </c>
      <c r="P3743" s="143"/>
      <c r="Q3743" s="2"/>
    </row>
    <row r="3744">
      <c r="A3744" s="129">
        <v>47939.0</v>
      </c>
      <c r="B3744" s="129">
        <v>47917.0</v>
      </c>
      <c r="C3744" s="128">
        <v>2031.0</v>
      </c>
      <c r="D3744" s="128">
        <v>3.0</v>
      </c>
      <c r="E3744" s="128">
        <v>5.0</v>
      </c>
      <c r="F3744" s="128">
        <v>2031.0</v>
      </c>
      <c r="G3744" s="128">
        <v>4.0</v>
      </c>
      <c r="H3744" s="128">
        <v>1.0</v>
      </c>
      <c r="I3744" s="128" t="s">
        <v>160</v>
      </c>
      <c r="J3744" s="99"/>
      <c r="K3744" s="99"/>
      <c r="L3744" s="141" t="str">
        <f>IF(J3744-K3744=0,,IFERROR(K3744-J3744-휴게시간-VLOOKUP(A3744,지정휴게시간,2,FALSE),K3744-J3744-휴게시간))</f>
        <v/>
      </c>
      <c r="M3744" s="142" t="str">
        <f>IFERROR(VLOOKUP(Text(A3744,"m월 d일"),양력휴일,2,FALSE),IFERROR(VLOOKUP(Text(B3744,"m월 d일"),음력휴일,2,FALSE),IFERROR(VLOOKUP(A3744,양력지정휴일,2,FALSE), IFERROR(VLOOKUP(B3744,음력지정휴일,2,FALSE), ""))))</f>
        <v/>
      </c>
      <c r="N3744" s="128"/>
      <c r="O3744" s="128" t="str">
        <f>IFERROR(VLOOKUP(N3744,연차지정일수,2,FALSE),"")</f>
        <v/>
      </c>
      <c r="P3744" s="143"/>
      <c r="Q3744" s="2"/>
    </row>
    <row r="3745">
      <c r="A3745" s="129">
        <v>47940.0</v>
      </c>
      <c r="B3745" s="129">
        <v>47918.0</v>
      </c>
      <c r="C3745" s="128">
        <v>2031.0</v>
      </c>
      <c r="D3745" s="128">
        <v>3.0</v>
      </c>
      <c r="E3745" s="128">
        <v>5.0</v>
      </c>
      <c r="F3745" s="128">
        <v>2031.0</v>
      </c>
      <c r="G3745" s="128">
        <v>4.0</v>
      </c>
      <c r="H3745" s="128">
        <v>2.0</v>
      </c>
      <c r="I3745" s="128" t="s">
        <v>161</v>
      </c>
      <c r="J3745" s="99"/>
      <c r="K3745" s="99"/>
      <c r="L3745" s="141" t="str">
        <f>IF(J3745-K3745=0,,IFERROR(K3745-J3745-휴게시간-VLOOKUP(A3745,지정휴게시간,2,FALSE),K3745-J3745-휴게시간))</f>
        <v/>
      </c>
      <c r="M3745" s="142" t="str">
        <f>IFERROR(VLOOKUP(Text(A3745,"m월 d일"),양력휴일,2,FALSE),IFERROR(VLOOKUP(Text(B3745,"m월 d일"),음력휴일,2,FALSE),IFERROR(VLOOKUP(A3745,양력지정휴일,2,FALSE), IFERROR(VLOOKUP(B3745,음력지정휴일,2,FALSE), ""))))</f>
        <v/>
      </c>
      <c r="N3745" s="128"/>
      <c r="O3745" s="128" t="str">
        <f>IFERROR(VLOOKUP(N3745,연차지정일수,2,FALSE),"")</f>
        <v/>
      </c>
      <c r="P3745" s="143"/>
      <c r="Q3745" s="2"/>
    </row>
    <row r="3746">
      <c r="A3746" s="129">
        <v>47941.0</v>
      </c>
      <c r="B3746" s="129">
        <v>47919.0</v>
      </c>
      <c r="C3746" s="128">
        <v>2031.0</v>
      </c>
      <c r="D3746" s="128">
        <v>3.0</v>
      </c>
      <c r="E3746" s="128">
        <v>5.0</v>
      </c>
      <c r="F3746" s="128">
        <v>2031.0</v>
      </c>
      <c r="G3746" s="128">
        <v>4.0</v>
      </c>
      <c r="H3746" s="128">
        <v>3.0</v>
      </c>
      <c r="I3746" s="128" t="s">
        <v>162</v>
      </c>
      <c r="J3746" s="99"/>
      <c r="K3746" s="99"/>
      <c r="L3746" s="141" t="str">
        <f>IF(J3746-K3746=0,,IFERROR(K3746-J3746-휴게시간-VLOOKUP(A3746,지정휴게시간,2,FALSE),K3746-J3746-휴게시간))</f>
        <v/>
      </c>
      <c r="M3746" s="142" t="str">
        <f>IFERROR(VLOOKUP(Text(A3746,"m월 d일"),양력휴일,2,FALSE),IFERROR(VLOOKUP(Text(B3746,"m월 d일"),음력휴일,2,FALSE),IFERROR(VLOOKUP(A3746,양력지정휴일,2,FALSE), IFERROR(VLOOKUP(B3746,음력지정휴일,2,FALSE), ""))))</f>
        <v/>
      </c>
      <c r="N3746" s="128"/>
      <c r="O3746" s="128" t="str">
        <f>IFERROR(VLOOKUP(N3746,연차지정일수,2,FALSE),"")</f>
        <v/>
      </c>
      <c r="P3746" s="143"/>
      <c r="Q3746" s="2"/>
    </row>
    <row r="3747">
      <c r="A3747" s="129">
        <v>47942.0</v>
      </c>
      <c r="B3747" s="129">
        <v>47920.0</v>
      </c>
      <c r="C3747" s="128">
        <v>2031.0</v>
      </c>
      <c r="D3747" s="128">
        <v>3.0</v>
      </c>
      <c r="E3747" s="128">
        <v>5.0</v>
      </c>
      <c r="F3747" s="128">
        <v>2031.0</v>
      </c>
      <c r="G3747" s="128">
        <v>4.0</v>
      </c>
      <c r="H3747" s="128">
        <v>4.0</v>
      </c>
      <c r="I3747" s="128" t="s">
        <v>158</v>
      </c>
      <c r="J3747" s="99"/>
      <c r="K3747" s="99"/>
      <c r="L3747" s="141" t="str">
        <f>IF(J3747-K3747=0,,IFERROR(K3747-J3747-휴게시간-VLOOKUP(A3747,지정휴게시간,2,FALSE),K3747-J3747-휴게시간))</f>
        <v/>
      </c>
      <c r="M3747" s="142" t="str">
        <f>IFERROR(VLOOKUP(Text(A3747,"m월 d일"),양력휴일,2,FALSE),IFERROR(VLOOKUP(Text(B3747,"m월 d일"),음력휴일,2,FALSE),IFERROR(VLOOKUP(A3747,양력지정휴일,2,FALSE), IFERROR(VLOOKUP(B3747,음력지정휴일,2,FALSE), ""))))</f>
        <v/>
      </c>
      <c r="N3747" s="128"/>
      <c r="O3747" s="128" t="str">
        <f>IFERROR(VLOOKUP(N3747,연차지정일수,2,FALSE),"")</f>
        <v/>
      </c>
      <c r="P3747" s="143"/>
      <c r="Q3747" s="2"/>
    </row>
    <row r="3748">
      <c r="A3748" s="129">
        <v>47943.0</v>
      </c>
      <c r="B3748" s="129">
        <v>47921.0</v>
      </c>
      <c r="C3748" s="128">
        <v>2031.0</v>
      </c>
      <c r="D3748" s="128">
        <v>3.0</v>
      </c>
      <c r="E3748" s="128">
        <v>5.0</v>
      </c>
      <c r="F3748" s="128">
        <v>2031.0</v>
      </c>
      <c r="G3748" s="128">
        <v>4.0</v>
      </c>
      <c r="H3748" s="128">
        <v>5.0</v>
      </c>
      <c r="I3748" s="128" t="s">
        <v>159</v>
      </c>
      <c r="J3748" s="99"/>
      <c r="K3748" s="99"/>
      <c r="L3748" s="141" t="str">
        <f>IF(J3748-K3748=0,,IFERROR(K3748-J3748-휴게시간-VLOOKUP(A3748,지정휴게시간,2,FALSE),K3748-J3748-휴게시간))</f>
        <v/>
      </c>
      <c r="M3748" s="142" t="str">
        <f>IFERROR(VLOOKUP(Text(A3748,"m월 d일"),양력휴일,2,FALSE),IFERROR(VLOOKUP(Text(B3748,"m월 d일"),음력휴일,2,FALSE),IFERROR(VLOOKUP(A3748,양력지정휴일,2,FALSE), IFERROR(VLOOKUP(B3748,음력지정휴일,2,FALSE), ""))))</f>
        <v/>
      </c>
      <c r="N3748" s="128"/>
      <c r="O3748" s="128" t="str">
        <f>IFERROR(VLOOKUP(N3748,연차지정일수,2,FALSE),"")</f>
        <v/>
      </c>
      <c r="P3748" s="143"/>
      <c r="Q3748" s="2"/>
    </row>
    <row r="3749">
      <c r="A3749" s="129">
        <v>47944.0</v>
      </c>
      <c r="B3749" s="129">
        <v>47922.0</v>
      </c>
      <c r="C3749" s="128">
        <v>2031.0</v>
      </c>
      <c r="D3749" s="128">
        <v>3.0</v>
      </c>
      <c r="E3749" s="128">
        <v>5.0</v>
      </c>
      <c r="F3749" s="128">
        <v>2031.0</v>
      </c>
      <c r="G3749" s="128">
        <v>4.0</v>
      </c>
      <c r="H3749" s="128">
        <v>6.0</v>
      </c>
      <c r="I3749" s="128" t="s">
        <v>156</v>
      </c>
      <c r="J3749" s="99"/>
      <c r="K3749" s="99"/>
      <c r="L3749" s="141" t="str">
        <f>IF(J3749-K3749=0,,IFERROR(K3749-J3749-휴게시간-VLOOKUP(A3749,지정휴게시간,2,FALSE),K3749-J3749-휴게시간))</f>
        <v/>
      </c>
      <c r="M3749" s="142" t="str">
        <f>IFERROR(VLOOKUP(Text(A3749,"m월 d일"),양력휴일,2,FALSE),IFERROR(VLOOKUP(Text(B3749,"m월 d일"),음력휴일,2,FALSE),IFERROR(VLOOKUP(A3749,양력지정휴일,2,FALSE), IFERROR(VLOOKUP(B3749,음력지정휴일,2,FALSE), ""))))</f>
        <v/>
      </c>
      <c r="N3749" s="128"/>
      <c r="O3749" s="128" t="str">
        <f>IFERROR(VLOOKUP(N3749,연차지정일수,2,FALSE),"")</f>
        <v/>
      </c>
      <c r="P3749" s="143"/>
      <c r="Q3749" s="2"/>
    </row>
    <row r="3750">
      <c r="A3750" s="129">
        <v>47945.0</v>
      </c>
      <c r="B3750" s="129">
        <v>47923.0</v>
      </c>
      <c r="C3750" s="128">
        <v>2031.0</v>
      </c>
      <c r="D3750" s="128">
        <v>4.0</v>
      </c>
      <c r="E3750" s="128">
        <v>1.0</v>
      </c>
      <c r="F3750" s="128">
        <v>2031.0</v>
      </c>
      <c r="G3750" s="128">
        <v>4.0</v>
      </c>
      <c r="H3750" s="128">
        <v>7.0</v>
      </c>
      <c r="I3750" s="128" t="s">
        <v>83</v>
      </c>
      <c r="J3750" s="99"/>
      <c r="K3750" s="99"/>
      <c r="L3750" s="141" t="str">
        <f>IF(J3750-K3750=0,,IFERROR(K3750-J3750-휴게시간-VLOOKUP(A3750,지정휴게시간,2,FALSE),K3750-J3750-휴게시간))</f>
        <v/>
      </c>
      <c r="M3750" s="142" t="str">
        <f>IFERROR(VLOOKUP(Text(A3750,"m월 d일"),양력휴일,2,FALSE),IFERROR(VLOOKUP(Text(B3750,"m월 d일"),음력휴일,2,FALSE),IFERROR(VLOOKUP(A3750,양력지정휴일,2,FALSE), IFERROR(VLOOKUP(B3750,음력지정휴일,2,FALSE), ""))))</f>
        <v/>
      </c>
      <c r="N3750" s="128"/>
      <c r="O3750" s="128" t="str">
        <f>IFERROR(VLOOKUP(N3750,연차지정일수,2,FALSE),"")</f>
        <v/>
      </c>
      <c r="P3750" s="143"/>
      <c r="Q3750" s="2"/>
    </row>
    <row r="3751">
      <c r="A3751" s="129">
        <v>47946.0</v>
      </c>
      <c r="B3751" s="129">
        <v>47924.0</v>
      </c>
      <c r="C3751" s="128">
        <v>2031.0</v>
      </c>
      <c r="D3751" s="128">
        <v>4.0</v>
      </c>
      <c r="E3751" s="128">
        <v>1.0</v>
      </c>
      <c r="F3751" s="128">
        <v>2031.0</v>
      </c>
      <c r="G3751" s="128">
        <v>4.0</v>
      </c>
      <c r="H3751" s="128">
        <v>8.0</v>
      </c>
      <c r="I3751" s="128" t="s">
        <v>160</v>
      </c>
      <c r="J3751" s="99"/>
      <c r="K3751" s="99"/>
      <c r="L3751" s="141" t="str">
        <f>IF(J3751-K3751=0,,IFERROR(K3751-J3751-휴게시간-VLOOKUP(A3751,지정휴게시간,2,FALSE),K3751-J3751-휴게시간))</f>
        <v/>
      </c>
      <c r="M3751" s="142" t="str">
        <f>IFERROR(VLOOKUP(Text(A3751,"m월 d일"),양력휴일,2,FALSE),IFERROR(VLOOKUP(Text(B3751,"m월 d일"),음력휴일,2,FALSE),IFERROR(VLOOKUP(A3751,양력지정휴일,2,FALSE), IFERROR(VLOOKUP(B3751,음력지정휴일,2,FALSE), ""))))</f>
        <v/>
      </c>
      <c r="N3751" s="128"/>
      <c r="O3751" s="128" t="str">
        <f>IFERROR(VLOOKUP(N3751,연차지정일수,2,FALSE),"")</f>
        <v/>
      </c>
      <c r="P3751" s="143"/>
      <c r="Q3751" s="2"/>
    </row>
    <row r="3752">
      <c r="A3752" s="129">
        <v>47947.0</v>
      </c>
      <c r="B3752" s="129">
        <v>47925.0</v>
      </c>
      <c r="C3752" s="128">
        <v>2031.0</v>
      </c>
      <c r="D3752" s="128">
        <v>4.0</v>
      </c>
      <c r="E3752" s="128">
        <v>1.0</v>
      </c>
      <c r="F3752" s="128">
        <v>2031.0</v>
      </c>
      <c r="G3752" s="128">
        <v>4.0</v>
      </c>
      <c r="H3752" s="128">
        <v>9.0</v>
      </c>
      <c r="I3752" s="128" t="s">
        <v>161</v>
      </c>
      <c r="J3752" s="99"/>
      <c r="K3752" s="99"/>
      <c r="L3752" s="141" t="str">
        <f>IF(J3752-K3752=0,,IFERROR(K3752-J3752-휴게시간-VLOOKUP(A3752,지정휴게시간,2,FALSE),K3752-J3752-휴게시간))</f>
        <v/>
      </c>
      <c r="M3752" s="142" t="str">
        <f>IFERROR(VLOOKUP(Text(A3752,"m월 d일"),양력휴일,2,FALSE),IFERROR(VLOOKUP(Text(B3752,"m월 d일"),음력휴일,2,FALSE),IFERROR(VLOOKUP(A3752,양력지정휴일,2,FALSE), IFERROR(VLOOKUP(B3752,음력지정휴일,2,FALSE), ""))))</f>
        <v/>
      </c>
      <c r="N3752" s="128"/>
      <c r="O3752" s="128" t="str">
        <f>IFERROR(VLOOKUP(N3752,연차지정일수,2,FALSE),"")</f>
        <v/>
      </c>
      <c r="P3752" s="143"/>
      <c r="Q3752" s="2"/>
    </row>
    <row r="3753">
      <c r="A3753" s="129">
        <v>47948.0</v>
      </c>
      <c r="B3753" s="129">
        <v>47926.0</v>
      </c>
      <c r="C3753" s="128">
        <v>2031.0</v>
      </c>
      <c r="D3753" s="128">
        <v>4.0</v>
      </c>
      <c r="E3753" s="128">
        <v>1.0</v>
      </c>
      <c r="F3753" s="128">
        <v>2031.0</v>
      </c>
      <c r="G3753" s="128">
        <v>4.0</v>
      </c>
      <c r="H3753" s="128">
        <v>10.0</v>
      </c>
      <c r="I3753" s="128" t="s">
        <v>162</v>
      </c>
      <c r="J3753" s="99"/>
      <c r="K3753" s="99"/>
      <c r="L3753" s="141" t="str">
        <f>IF(J3753-K3753=0,,IFERROR(K3753-J3753-휴게시간-VLOOKUP(A3753,지정휴게시간,2,FALSE),K3753-J3753-휴게시간))</f>
        <v/>
      </c>
      <c r="M3753" s="142" t="str">
        <f>IFERROR(VLOOKUP(Text(A3753,"m월 d일"),양력휴일,2,FALSE),IFERROR(VLOOKUP(Text(B3753,"m월 d일"),음력휴일,2,FALSE),IFERROR(VLOOKUP(A3753,양력지정휴일,2,FALSE), IFERROR(VLOOKUP(B3753,음력지정휴일,2,FALSE), ""))))</f>
        <v/>
      </c>
      <c r="N3753" s="128"/>
      <c r="O3753" s="128" t="str">
        <f>IFERROR(VLOOKUP(N3753,연차지정일수,2,FALSE),"")</f>
        <v/>
      </c>
      <c r="P3753" s="143"/>
      <c r="Q3753" s="2"/>
    </row>
    <row r="3754">
      <c r="A3754" s="129">
        <v>47949.0</v>
      </c>
      <c r="B3754" s="129">
        <v>47927.0</v>
      </c>
      <c r="C3754" s="128">
        <v>2031.0</v>
      </c>
      <c r="D3754" s="128">
        <v>4.0</v>
      </c>
      <c r="E3754" s="128">
        <v>1.0</v>
      </c>
      <c r="F3754" s="128">
        <v>2031.0</v>
      </c>
      <c r="G3754" s="128">
        <v>4.0</v>
      </c>
      <c r="H3754" s="128">
        <v>11.0</v>
      </c>
      <c r="I3754" s="128" t="s">
        <v>158</v>
      </c>
      <c r="J3754" s="99"/>
      <c r="K3754" s="99"/>
      <c r="L3754" s="141" t="str">
        <f>IF(J3754-K3754=0,,IFERROR(K3754-J3754-휴게시간-VLOOKUP(A3754,지정휴게시간,2,FALSE),K3754-J3754-휴게시간))</f>
        <v/>
      </c>
      <c r="M3754" s="142" t="str">
        <f>IFERROR(VLOOKUP(Text(A3754,"m월 d일"),양력휴일,2,FALSE),IFERROR(VLOOKUP(Text(B3754,"m월 d일"),음력휴일,2,FALSE),IFERROR(VLOOKUP(A3754,양력지정휴일,2,FALSE), IFERROR(VLOOKUP(B3754,음력지정휴일,2,FALSE), ""))))</f>
        <v/>
      </c>
      <c r="N3754" s="128"/>
      <c r="O3754" s="128" t="str">
        <f>IFERROR(VLOOKUP(N3754,연차지정일수,2,FALSE),"")</f>
        <v/>
      </c>
      <c r="P3754" s="143"/>
      <c r="Q3754" s="2"/>
    </row>
    <row r="3755">
      <c r="A3755" s="129">
        <v>47950.0</v>
      </c>
      <c r="B3755" s="129">
        <v>47928.0</v>
      </c>
      <c r="C3755" s="128">
        <v>2031.0</v>
      </c>
      <c r="D3755" s="128">
        <v>4.0</v>
      </c>
      <c r="E3755" s="128">
        <v>1.0</v>
      </c>
      <c r="F3755" s="128">
        <v>2031.0</v>
      </c>
      <c r="G3755" s="128">
        <v>4.0</v>
      </c>
      <c r="H3755" s="128">
        <v>12.0</v>
      </c>
      <c r="I3755" s="128" t="s">
        <v>159</v>
      </c>
      <c r="J3755" s="99"/>
      <c r="K3755" s="99"/>
      <c r="L3755" s="141" t="str">
        <f>IF(J3755-K3755=0,,IFERROR(K3755-J3755-휴게시간-VLOOKUP(A3755,지정휴게시간,2,FALSE),K3755-J3755-휴게시간))</f>
        <v/>
      </c>
      <c r="M3755" s="142" t="str">
        <f>IFERROR(VLOOKUP(Text(A3755,"m월 d일"),양력휴일,2,FALSE),IFERROR(VLOOKUP(Text(B3755,"m월 d일"),음력휴일,2,FALSE),IFERROR(VLOOKUP(A3755,양력지정휴일,2,FALSE), IFERROR(VLOOKUP(B3755,음력지정휴일,2,FALSE), ""))))</f>
        <v/>
      </c>
      <c r="N3755" s="128"/>
      <c r="O3755" s="128" t="str">
        <f>IFERROR(VLOOKUP(N3755,연차지정일수,2,FALSE),"")</f>
        <v/>
      </c>
      <c r="P3755" s="143"/>
      <c r="Q3755" s="2"/>
    </row>
    <row r="3756">
      <c r="A3756" s="129">
        <v>47951.0</v>
      </c>
      <c r="B3756" s="129">
        <v>47929.0</v>
      </c>
      <c r="C3756" s="128">
        <v>2031.0</v>
      </c>
      <c r="D3756" s="128">
        <v>4.0</v>
      </c>
      <c r="E3756" s="128">
        <v>1.0</v>
      </c>
      <c r="F3756" s="128">
        <v>2031.0</v>
      </c>
      <c r="G3756" s="128">
        <v>4.0</v>
      </c>
      <c r="H3756" s="128">
        <v>13.0</v>
      </c>
      <c r="I3756" s="128" t="s">
        <v>156</v>
      </c>
      <c r="J3756" s="99"/>
      <c r="K3756" s="99"/>
      <c r="L3756" s="141" t="str">
        <f>IF(J3756-K3756=0,,IFERROR(K3756-J3756-휴게시간-VLOOKUP(A3756,지정휴게시간,2,FALSE),K3756-J3756-휴게시간))</f>
        <v/>
      </c>
      <c r="M3756" s="142" t="str">
        <f>IFERROR(VLOOKUP(Text(A3756,"m월 d일"),양력휴일,2,FALSE),IFERROR(VLOOKUP(Text(B3756,"m월 d일"),음력휴일,2,FALSE),IFERROR(VLOOKUP(A3756,양력지정휴일,2,FALSE), IFERROR(VLOOKUP(B3756,음력지정휴일,2,FALSE), ""))))</f>
        <v/>
      </c>
      <c r="N3756" s="128"/>
      <c r="O3756" s="128" t="str">
        <f>IFERROR(VLOOKUP(N3756,연차지정일수,2,FALSE),"")</f>
        <v/>
      </c>
      <c r="P3756" s="143"/>
      <c r="Q3756" s="2"/>
    </row>
    <row r="3757">
      <c r="A3757" s="129">
        <v>47952.0</v>
      </c>
      <c r="B3757" s="129">
        <v>47930.0</v>
      </c>
      <c r="C3757" s="128">
        <v>2031.0</v>
      </c>
      <c r="D3757" s="128">
        <v>4.0</v>
      </c>
      <c r="E3757" s="128">
        <v>2.0</v>
      </c>
      <c r="F3757" s="128">
        <v>2031.0</v>
      </c>
      <c r="G3757" s="128">
        <v>4.0</v>
      </c>
      <c r="H3757" s="128">
        <v>14.0</v>
      </c>
      <c r="I3757" s="128" t="s">
        <v>83</v>
      </c>
      <c r="J3757" s="99"/>
      <c r="K3757" s="99"/>
      <c r="L3757" s="141" t="str">
        <f>IF(J3757-K3757=0,,IFERROR(K3757-J3757-휴게시간-VLOOKUP(A3757,지정휴게시간,2,FALSE),K3757-J3757-휴게시간))</f>
        <v/>
      </c>
      <c r="M3757" s="142" t="str">
        <f>IFERROR(VLOOKUP(Text(A3757,"m월 d일"),양력휴일,2,FALSE),IFERROR(VLOOKUP(Text(B3757,"m월 d일"),음력휴일,2,FALSE),IFERROR(VLOOKUP(A3757,양력지정휴일,2,FALSE), IFERROR(VLOOKUP(B3757,음력지정휴일,2,FALSE), ""))))</f>
        <v/>
      </c>
      <c r="N3757" s="128"/>
      <c r="O3757" s="128" t="str">
        <f>IFERROR(VLOOKUP(N3757,연차지정일수,2,FALSE),"")</f>
        <v/>
      </c>
      <c r="P3757" s="143"/>
      <c r="Q3757" s="2"/>
    </row>
    <row r="3758">
      <c r="A3758" s="129">
        <v>47953.0</v>
      </c>
      <c r="B3758" s="129">
        <v>47931.0</v>
      </c>
      <c r="C3758" s="128">
        <v>2031.0</v>
      </c>
      <c r="D3758" s="128">
        <v>4.0</v>
      </c>
      <c r="E3758" s="128">
        <v>2.0</v>
      </c>
      <c r="F3758" s="128">
        <v>2031.0</v>
      </c>
      <c r="G3758" s="128">
        <v>4.0</v>
      </c>
      <c r="H3758" s="128">
        <v>15.0</v>
      </c>
      <c r="I3758" s="128" t="s">
        <v>160</v>
      </c>
      <c r="J3758" s="99"/>
      <c r="K3758" s="99"/>
      <c r="L3758" s="141" t="str">
        <f>IF(J3758-K3758=0,,IFERROR(K3758-J3758-휴게시간-VLOOKUP(A3758,지정휴게시간,2,FALSE),K3758-J3758-휴게시간))</f>
        <v/>
      </c>
      <c r="M3758" s="142" t="str">
        <f>IFERROR(VLOOKUP(Text(A3758,"m월 d일"),양력휴일,2,FALSE),IFERROR(VLOOKUP(Text(B3758,"m월 d일"),음력휴일,2,FALSE),IFERROR(VLOOKUP(A3758,양력지정휴일,2,FALSE), IFERROR(VLOOKUP(B3758,음력지정휴일,2,FALSE), ""))))</f>
        <v/>
      </c>
      <c r="N3758" s="128"/>
      <c r="O3758" s="128" t="str">
        <f>IFERROR(VLOOKUP(N3758,연차지정일수,2,FALSE),"")</f>
        <v/>
      </c>
      <c r="P3758" s="143"/>
      <c r="Q3758" s="2"/>
    </row>
    <row r="3759">
      <c r="A3759" s="129">
        <v>47954.0</v>
      </c>
      <c r="B3759" s="129">
        <v>47932.0</v>
      </c>
      <c r="C3759" s="128">
        <v>2031.0</v>
      </c>
      <c r="D3759" s="128">
        <v>4.0</v>
      </c>
      <c r="E3759" s="128">
        <v>2.0</v>
      </c>
      <c r="F3759" s="128">
        <v>2031.0</v>
      </c>
      <c r="G3759" s="128">
        <v>4.0</v>
      </c>
      <c r="H3759" s="128">
        <v>16.0</v>
      </c>
      <c r="I3759" s="128" t="s">
        <v>161</v>
      </c>
      <c r="J3759" s="99"/>
      <c r="K3759" s="99"/>
      <c r="L3759" s="141" t="str">
        <f>IF(J3759-K3759=0,,IFERROR(K3759-J3759-휴게시간-VLOOKUP(A3759,지정휴게시간,2,FALSE),K3759-J3759-휴게시간))</f>
        <v/>
      </c>
      <c r="M3759" s="142" t="str">
        <f>IFERROR(VLOOKUP(Text(A3759,"m월 d일"),양력휴일,2,FALSE),IFERROR(VLOOKUP(Text(B3759,"m월 d일"),음력휴일,2,FALSE),IFERROR(VLOOKUP(A3759,양력지정휴일,2,FALSE), IFERROR(VLOOKUP(B3759,음력지정휴일,2,FALSE), ""))))</f>
        <v/>
      </c>
      <c r="N3759" s="128"/>
      <c r="O3759" s="128" t="str">
        <f>IFERROR(VLOOKUP(N3759,연차지정일수,2,FALSE),"")</f>
        <v/>
      </c>
      <c r="P3759" s="143"/>
      <c r="Q3759" s="2"/>
    </row>
    <row r="3760">
      <c r="A3760" s="129">
        <v>47955.0</v>
      </c>
      <c r="B3760" s="129">
        <v>47933.0</v>
      </c>
      <c r="C3760" s="128">
        <v>2031.0</v>
      </c>
      <c r="D3760" s="128">
        <v>4.0</v>
      </c>
      <c r="E3760" s="128">
        <v>2.0</v>
      </c>
      <c r="F3760" s="128">
        <v>2031.0</v>
      </c>
      <c r="G3760" s="128">
        <v>4.0</v>
      </c>
      <c r="H3760" s="128">
        <v>17.0</v>
      </c>
      <c r="I3760" s="128" t="s">
        <v>162</v>
      </c>
      <c r="J3760" s="99"/>
      <c r="K3760" s="99"/>
      <c r="L3760" s="141" t="str">
        <f>IF(J3760-K3760=0,,IFERROR(K3760-J3760-휴게시간-VLOOKUP(A3760,지정휴게시간,2,FALSE),K3760-J3760-휴게시간))</f>
        <v/>
      </c>
      <c r="M3760" s="142" t="str">
        <f>IFERROR(VLOOKUP(Text(A3760,"m월 d일"),양력휴일,2,FALSE),IFERROR(VLOOKUP(Text(B3760,"m월 d일"),음력휴일,2,FALSE),IFERROR(VLOOKUP(A3760,양력지정휴일,2,FALSE), IFERROR(VLOOKUP(B3760,음력지정휴일,2,FALSE), ""))))</f>
        <v/>
      </c>
      <c r="N3760" s="128"/>
      <c r="O3760" s="128" t="str">
        <f>IFERROR(VLOOKUP(N3760,연차지정일수,2,FALSE),"")</f>
        <v/>
      </c>
      <c r="P3760" s="143"/>
      <c r="Q3760" s="2"/>
    </row>
    <row r="3761">
      <c r="A3761" s="129">
        <v>47956.0</v>
      </c>
      <c r="B3761" s="129">
        <v>47934.0</v>
      </c>
      <c r="C3761" s="128">
        <v>2031.0</v>
      </c>
      <c r="D3761" s="128">
        <v>4.0</v>
      </c>
      <c r="E3761" s="128">
        <v>2.0</v>
      </c>
      <c r="F3761" s="128">
        <v>2031.0</v>
      </c>
      <c r="G3761" s="128">
        <v>4.0</v>
      </c>
      <c r="H3761" s="128">
        <v>18.0</v>
      </c>
      <c r="I3761" s="128" t="s">
        <v>158</v>
      </c>
      <c r="J3761" s="99"/>
      <c r="K3761" s="99"/>
      <c r="L3761" s="141" t="str">
        <f>IF(J3761-K3761=0,,IFERROR(K3761-J3761-휴게시간-VLOOKUP(A3761,지정휴게시간,2,FALSE),K3761-J3761-휴게시간))</f>
        <v/>
      </c>
      <c r="M3761" s="142" t="str">
        <f>IFERROR(VLOOKUP(Text(A3761,"m월 d일"),양력휴일,2,FALSE),IFERROR(VLOOKUP(Text(B3761,"m월 d일"),음력휴일,2,FALSE),IFERROR(VLOOKUP(A3761,양력지정휴일,2,FALSE), IFERROR(VLOOKUP(B3761,음력지정휴일,2,FALSE), ""))))</f>
        <v/>
      </c>
      <c r="N3761" s="128"/>
      <c r="O3761" s="128" t="str">
        <f>IFERROR(VLOOKUP(N3761,연차지정일수,2,FALSE),"")</f>
        <v/>
      </c>
      <c r="P3761" s="143"/>
      <c r="Q3761" s="2"/>
    </row>
    <row r="3762">
      <c r="A3762" s="129">
        <v>47957.0</v>
      </c>
      <c r="B3762" s="129">
        <v>47935.0</v>
      </c>
      <c r="C3762" s="128">
        <v>2031.0</v>
      </c>
      <c r="D3762" s="128">
        <v>4.0</v>
      </c>
      <c r="E3762" s="128">
        <v>2.0</v>
      </c>
      <c r="F3762" s="128">
        <v>2031.0</v>
      </c>
      <c r="G3762" s="128">
        <v>4.0</v>
      </c>
      <c r="H3762" s="128">
        <v>19.0</v>
      </c>
      <c r="I3762" s="128" t="s">
        <v>159</v>
      </c>
      <c r="J3762" s="99"/>
      <c r="K3762" s="99"/>
      <c r="L3762" s="141" t="str">
        <f>IF(J3762-K3762=0,,IFERROR(K3762-J3762-휴게시간-VLOOKUP(A3762,지정휴게시간,2,FALSE),K3762-J3762-휴게시간))</f>
        <v/>
      </c>
      <c r="M3762" s="142" t="str">
        <f>IFERROR(VLOOKUP(Text(A3762,"m월 d일"),양력휴일,2,FALSE),IFERROR(VLOOKUP(Text(B3762,"m월 d일"),음력휴일,2,FALSE),IFERROR(VLOOKUP(A3762,양력지정휴일,2,FALSE), IFERROR(VLOOKUP(B3762,음력지정휴일,2,FALSE), ""))))</f>
        <v/>
      </c>
      <c r="N3762" s="128"/>
      <c r="O3762" s="128" t="str">
        <f>IFERROR(VLOOKUP(N3762,연차지정일수,2,FALSE),"")</f>
        <v/>
      </c>
      <c r="P3762" s="143"/>
      <c r="Q3762" s="2"/>
    </row>
    <row r="3763">
      <c r="A3763" s="129">
        <v>47958.0</v>
      </c>
      <c r="B3763" s="129">
        <v>47936.0</v>
      </c>
      <c r="C3763" s="128">
        <v>2031.0</v>
      </c>
      <c r="D3763" s="128">
        <v>4.0</v>
      </c>
      <c r="E3763" s="128">
        <v>2.0</v>
      </c>
      <c r="F3763" s="128">
        <v>2031.0</v>
      </c>
      <c r="G3763" s="128">
        <v>4.0</v>
      </c>
      <c r="H3763" s="128">
        <v>20.0</v>
      </c>
      <c r="I3763" s="128" t="s">
        <v>156</v>
      </c>
      <c r="J3763" s="99"/>
      <c r="K3763" s="99"/>
      <c r="L3763" s="141" t="str">
        <f>IF(J3763-K3763=0,,IFERROR(K3763-J3763-휴게시간-VLOOKUP(A3763,지정휴게시간,2,FALSE),K3763-J3763-휴게시간))</f>
        <v/>
      </c>
      <c r="M3763" s="142" t="str">
        <f>IFERROR(VLOOKUP(Text(A3763,"m월 d일"),양력휴일,2,FALSE),IFERROR(VLOOKUP(Text(B3763,"m월 d일"),음력휴일,2,FALSE),IFERROR(VLOOKUP(A3763,양력지정휴일,2,FALSE), IFERROR(VLOOKUP(B3763,음력지정휴일,2,FALSE), ""))))</f>
        <v/>
      </c>
      <c r="N3763" s="128"/>
      <c r="O3763" s="128" t="str">
        <f>IFERROR(VLOOKUP(N3763,연차지정일수,2,FALSE),"")</f>
        <v/>
      </c>
      <c r="P3763" s="143"/>
      <c r="Q3763" s="2"/>
    </row>
    <row r="3764">
      <c r="A3764" s="129">
        <v>47959.0</v>
      </c>
      <c r="B3764" s="129">
        <v>47937.0</v>
      </c>
      <c r="C3764" s="128">
        <v>2031.0</v>
      </c>
      <c r="D3764" s="128">
        <v>4.0</v>
      </c>
      <c r="E3764" s="128">
        <v>3.0</v>
      </c>
      <c r="F3764" s="128">
        <v>2031.0</v>
      </c>
      <c r="G3764" s="128">
        <v>4.0</v>
      </c>
      <c r="H3764" s="128">
        <v>21.0</v>
      </c>
      <c r="I3764" s="128" t="s">
        <v>83</v>
      </c>
      <c r="J3764" s="99"/>
      <c r="K3764" s="99"/>
      <c r="L3764" s="141" t="str">
        <f>IF(J3764-K3764=0,,IFERROR(K3764-J3764-휴게시간-VLOOKUP(A3764,지정휴게시간,2,FALSE),K3764-J3764-휴게시간))</f>
        <v/>
      </c>
      <c r="M3764" s="142" t="str">
        <f>IFERROR(VLOOKUP(Text(A3764,"m월 d일"),양력휴일,2,FALSE),IFERROR(VLOOKUP(Text(B3764,"m월 d일"),음력휴일,2,FALSE),IFERROR(VLOOKUP(A3764,양력지정휴일,2,FALSE), IFERROR(VLOOKUP(B3764,음력지정휴일,2,FALSE), ""))))</f>
        <v/>
      </c>
      <c r="N3764" s="128"/>
      <c r="O3764" s="128" t="str">
        <f>IFERROR(VLOOKUP(N3764,연차지정일수,2,FALSE),"")</f>
        <v/>
      </c>
      <c r="P3764" s="143"/>
      <c r="Q3764" s="2"/>
    </row>
    <row r="3765">
      <c r="A3765" s="129">
        <v>47960.0</v>
      </c>
      <c r="B3765" s="129">
        <v>47908.0</v>
      </c>
      <c r="C3765" s="128">
        <v>2031.0</v>
      </c>
      <c r="D3765" s="128">
        <v>4.0</v>
      </c>
      <c r="E3765" s="128">
        <v>3.0</v>
      </c>
      <c r="F3765" s="128">
        <v>2031.0</v>
      </c>
      <c r="G3765" s="128">
        <v>4.0</v>
      </c>
      <c r="H3765" s="128">
        <v>22.0</v>
      </c>
      <c r="I3765" s="128" t="s">
        <v>160</v>
      </c>
      <c r="J3765" s="99"/>
      <c r="K3765" s="99"/>
      <c r="L3765" s="141" t="str">
        <f>IF(J3765-K3765=0,,IFERROR(K3765-J3765-휴게시간-VLOOKUP(A3765,지정휴게시간,2,FALSE),K3765-J3765-휴게시간))</f>
        <v/>
      </c>
      <c r="M3765" s="142" t="str">
        <f>IFERROR(VLOOKUP(Text(A3765,"m월 d일"),양력휴일,2,FALSE),IFERROR(VLOOKUP(Text(B3765,"m월 d일"),음력휴일,2,FALSE),IFERROR(VLOOKUP(A3765,양력지정휴일,2,FALSE), IFERROR(VLOOKUP(B3765,음력지정휴일,2,FALSE), ""))))</f>
        <v/>
      </c>
      <c r="N3765" s="128"/>
      <c r="O3765" s="128" t="str">
        <f>IFERROR(VLOOKUP(N3765,연차지정일수,2,FALSE),"")</f>
        <v/>
      </c>
      <c r="P3765" s="143"/>
      <c r="Q3765" s="2"/>
    </row>
    <row r="3766">
      <c r="A3766" s="129">
        <v>47961.0</v>
      </c>
      <c r="B3766" s="129">
        <v>47909.0</v>
      </c>
      <c r="C3766" s="128">
        <v>2031.0</v>
      </c>
      <c r="D3766" s="128">
        <v>4.0</v>
      </c>
      <c r="E3766" s="128">
        <v>3.0</v>
      </c>
      <c r="F3766" s="128">
        <v>2031.0</v>
      </c>
      <c r="G3766" s="128">
        <v>4.0</v>
      </c>
      <c r="H3766" s="128">
        <v>23.0</v>
      </c>
      <c r="I3766" s="128" t="s">
        <v>161</v>
      </c>
      <c r="J3766" s="99"/>
      <c r="K3766" s="99"/>
      <c r="L3766" s="141" t="str">
        <f>IF(J3766-K3766=0,,IFERROR(K3766-J3766-휴게시간-VLOOKUP(A3766,지정휴게시간,2,FALSE),K3766-J3766-휴게시간))</f>
        <v/>
      </c>
      <c r="M3766" s="142" t="str">
        <f>IFERROR(VLOOKUP(Text(A3766,"m월 d일"),양력휴일,2,FALSE),IFERROR(VLOOKUP(Text(B3766,"m월 d일"),음력휴일,2,FALSE),IFERROR(VLOOKUP(A3766,양력지정휴일,2,FALSE), IFERROR(VLOOKUP(B3766,음력지정휴일,2,FALSE), ""))))</f>
        <v/>
      </c>
      <c r="N3766" s="128"/>
      <c r="O3766" s="128" t="str">
        <f>IFERROR(VLOOKUP(N3766,연차지정일수,2,FALSE),"")</f>
        <v/>
      </c>
      <c r="P3766" s="143"/>
      <c r="Q3766" s="2"/>
    </row>
    <row r="3767">
      <c r="A3767" s="129">
        <v>47962.0</v>
      </c>
      <c r="B3767" s="129">
        <v>47910.0</v>
      </c>
      <c r="C3767" s="128">
        <v>2031.0</v>
      </c>
      <c r="D3767" s="128">
        <v>4.0</v>
      </c>
      <c r="E3767" s="128">
        <v>3.0</v>
      </c>
      <c r="F3767" s="128">
        <v>2031.0</v>
      </c>
      <c r="G3767" s="128">
        <v>4.0</v>
      </c>
      <c r="H3767" s="128">
        <v>24.0</v>
      </c>
      <c r="I3767" s="128" t="s">
        <v>162</v>
      </c>
      <c r="J3767" s="99"/>
      <c r="K3767" s="99"/>
      <c r="L3767" s="141" t="str">
        <f>IF(J3767-K3767=0,,IFERROR(K3767-J3767-휴게시간-VLOOKUP(A3767,지정휴게시간,2,FALSE),K3767-J3767-휴게시간))</f>
        <v/>
      </c>
      <c r="M3767" s="142" t="str">
        <f>IFERROR(VLOOKUP(Text(A3767,"m월 d일"),양력휴일,2,FALSE),IFERROR(VLOOKUP(Text(B3767,"m월 d일"),음력휴일,2,FALSE),IFERROR(VLOOKUP(A3767,양력지정휴일,2,FALSE), IFERROR(VLOOKUP(B3767,음력지정휴일,2,FALSE), ""))))</f>
        <v/>
      </c>
      <c r="N3767" s="128"/>
      <c r="O3767" s="128" t="str">
        <f>IFERROR(VLOOKUP(N3767,연차지정일수,2,FALSE),"")</f>
        <v/>
      </c>
      <c r="P3767" s="143"/>
      <c r="Q3767" s="2"/>
    </row>
    <row r="3768">
      <c r="A3768" s="129">
        <v>47963.0</v>
      </c>
      <c r="B3768" s="129">
        <v>47911.0</v>
      </c>
      <c r="C3768" s="128">
        <v>2031.0</v>
      </c>
      <c r="D3768" s="128">
        <v>4.0</v>
      </c>
      <c r="E3768" s="128">
        <v>3.0</v>
      </c>
      <c r="F3768" s="128">
        <v>2031.0</v>
      </c>
      <c r="G3768" s="128">
        <v>4.0</v>
      </c>
      <c r="H3768" s="128">
        <v>25.0</v>
      </c>
      <c r="I3768" s="128" t="s">
        <v>158</v>
      </c>
      <c r="J3768" s="99"/>
      <c r="K3768" s="99"/>
      <c r="L3768" s="141" t="str">
        <f>IF(J3768-K3768=0,,IFERROR(K3768-J3768-휴게시간-VLOOKUP(A3768,지정휴게시간,2,FALSE),K3768-J3768-휴게시간))</f>
        <v/>
      </c>
      <c r="M3768" s="142" t="str">
        <f>IFERROR(VLOOKUP(Text(A3768,"m월 d일"),양력휴일,2,FALSE),IFERROR(VLOOKUP(Text(B3768,"m월 d일"),음력휴일,2,FALSE),IFERROR(VLOOKUP(A3768,양력지정휴일,2,FALSE), IFERROR(VLOOKUP(B3768,음력지정휴일,2,FALSE), ""))))</f>
        <v/>
      </c>
      <c r="N3768" s="128"/>
      <c r="O3768" s="128" t="str">
        <f>IFERROR(VLOOKUP(N3768,연차지정일수,2,FALSE),"")</f>
        <v/>
      </c>
      <c r="P3768" s="143"/>
      <c r="Q3768" s="2"/>
    </row>
    <row r="3769">
      <c r="A3769" s="129">
        <v>47964.0</v>
      </c>
      <c r="B3769" s="129">
        <v>47912.0</v>
      </c>
      <c r="C3769" s="128">
        <v>2031.0</v>
      </c>
      <c r="D3769" s="128">
        <v>4.0</v>
      </c>
      <c r="E3769" s="128">
        <v>3.0</v>
      </c>
      <c r="F3769" s="128">
        <v>2031.0</v>
      </c>
      <c r="G3769" s="128">
        <v>4.0</v>
      </c>
      <c r="H3769" s="128">
        <v>26.0</v>
      </c>
      <c r="I3769" s="128" t="s">
        <v>159</v>
      </c>
      <c r="J3769" s="99"/>
      <c r="K3769" s="99"/>
      <c r="L3769" s="141" t="str">
        <f>IF(J3769-K3769=0,,IFERROR(K3769-J3769-휴게시간-VLOOKUP(A3769,지정휴게시간,2,FALSE),K3769-J3769-휴게시간))</f>
        <v/>
      </c>
      <c r="M3769" s="142" t="str">
        <f>IFERROR(VLOOKUP(Text(A3769,"m월 d일"),양력휴일,2,FALSE),IFERROR(VLOOKUP(Text(B3769,"m월 d일"),음력휴일,2,FALSE),IFERROR(VLOOKUP(A3769,양력지정휴일,2,FALSE), IFERROR(VLOOKUP(B3769,음력지정휴일,2,FALSE), ""))))</f>
        <v/>
      </c>
      <c r="N3769" s="128"/>
      <c r="O3769" s="128" t="str">
        <f>IFERROR(VLOOKUP(N3769,연차지정일수,2,FALSE),"")</f>
        <v/>
      </c>
      <c r="P3769" s="143"/>
      <c r="Q3769" s="2"/>
    </row>
    <row r="3770">
      <c r="A3770" s="129">
        <v>47965.0</v>
      </c>
      <c r="B3770" s="129">
        <v>47913.0</v>
      </c>
      <c r="C3770" s="128">
        <v>2031.0</v>
      </c>
      <c r="D3770" s="128">
        <v>4.0</v>
      </c>
      <c r="E3770" s="128">
        <v>3.0</v>
      </c>
      <c r="F3770" s="128">
        <v>2031.0</v>
      </c>
      <c r="G3770" s="128">
        <v>4.0</v>
      </c>
      <c r="H3770" s="128">
        <v>27.0</v>
      </c>
      <c r="I3770" s="128" t="s">
        <v>156</v>
      </c>
      <c r="J3770" s="99"/>
      <c r="K3770" s="99"/>
      <c r="L3770" s="141" t="str">
        <f>IF(J3770-K3770=0,,IFERROR(K3770-J3770-휴게시간-VLOOKUP(A3770,지정휴게시간,2,FALSE),K3770-J3770-휴게시간))</f>
        <v/>
      </c>
      <c r="M3770" s="142" t="str">
        <f>IFERROR(VLOOKUP(Text(A3770,"m월 d일"),양력휴일,2,FALSE),IFERROR(VLOOKUP(Text(B3770,"m월 d일"),음력휴일,2,FALSE),IFERROR(VLOOKUP(A3770,양력지정휴일,2,FALSE), IFERROR(VLOOKUP(B3770,음력지정휴일,2,FALSE), ""))))</f>
        <v/>
      </c>
      <c r="N3770" s="128"/>
      <c r="O3770" s="128" t="str">
        <f>IFERROR(VLOOKUP(N3770,연차지정일수,2,FALSE),"")</f>
        <v/>
      </c>
      <c r="P3770" s="143"/>
      <c r="Q3770" s="2"/>
    </row>
    <row r="3771">
      <c r="A3771" s="129">
        <v>47966.0</v>
      </c>
      <c r="B3771" s="129">
        <v>47914.0</v>
      </c>
      <c r="C3771" s="128">
        <v>2031.0</v>
      </c>
      <c r="D3771" s="128">
        <v>4.0</v>
      </c>
      <c r="E3771" s="128">
        <v>4.0</v>
      </c>
      <c r="F3771" s="128">
        <v>2031.0</v>
      </c>
      <c r="G3771" s="128">
        <v>4.0</v>
      </c>
      <c r="H3771" s="128">
        <v>28.0</v>
      </c>
      <c r="I3771" s="128" t="s">
        <v>83</v>
      </c>
      <c r="J3771" s="99"/>
      <c r="K3771" s="99"/>
      <c r="L3771" s="141" t="str">
        <f>IF(J3771-K3771=0,,IFERROR(K3771-J3771-휴게시간-VLOOKUP(A3771,지정휴게시간,2,FALSE),K3771-J3771-휴게시간))</f>
        <v/>
      </c>
      <c r="M3771" s="142" t="str">
        <f>IFERROR(VLOOKUP(Text(A3771,"m월 d일"),양력휴일,2,FALSE),IFERROR(VLOOKUP(Text(B3771,"m월 d일"),음력휴일,2,FALSE),IFERROR(VLOOKUP(A3771,양력지정휴일,2,FALSE), IFERROR(VLOOKUP(B3771,음력지정휴일,2,FALSE), ""))))</f>
        <v/>
      </c>
      <c r="N3771" s="128"/>
      <c r="O3771" s="128" t="str">
        <f>IFERROR(VLOOKUP(N3771,연차지정일수,2,FALSE),"")</f>
        <v/>
      </c>
      <c r="P3771" s="143"/>
      <c r="Q3771" s="2"/>
    </row>
    <row r="3772">
      <c r="A3772" s="129">
        <v>47967.0</v>
      </c>
      <c r="B3772" s="129">
        <v>47915.0</v>
      </c>
      <c r="C3772" s="128">
        <v>2031.0</v>
      </c>
      <c r="D3772" s="128">
        <v>4.0</v>
      </c>
      <c r="E3772" s="128">
        <v>4.0</v>
      </c>
      <c r="F3772" s="128">
        <v>2031.0</v>
      </c>
      <c r="G3772" s="128">
        <v>4.0</v>
      </c>
      <c r="H3772" s="128">
        <v>29.0</v>
      </c>
      <c r="I3772" s="128" t="s">
        <v>160</v>
      </c>
      <c r="J3772" s="99"/>
      <c r="K3772" s="99"/>
      <c r="L3772" s="141" t="str">
        <f>IF(J3772-K3772=0,,IFERROR(K3772-J3772-휴게시간-VLOOKUP(A3772,지정휴게시간,2,FALSE),K3772-J3772-휴게시간))</f>
        <v/>
      </c>
      <c r="M3772" s="142" t="str">
        <f>IFERROR(VLOOKUP(Text(A3772,"m월 d일"),양력휴일,2,FALSE),IFERROR(VLOOKUP(Text(B3772,"m월 d일"),음력휴일,2,FALSE),IFERROR(VLOOKUP(A3772,양력지정휴일,2,FALSE), IFERROR(VLOOKUP(B3772,음력지정휴일,2,FALSE), ""))))</f>
        <v/>
      </c>
      <c r="N3772" s="128"/>
      <c r="O3772" s="128" t="str">
        <f>IFERROR(VLOOKUP(N3772,연차지정일수,2,FALSE),"")</f>
        <v/>
      </c>
      <c r="P3772" s="143"/>
      <c r="Q3772" s="2"/>
    </row>
    <row r="3773">
      <c r="A3773" s="129">
        <v>47968.0</v>
      </c>
      <c r="B3773" s="129">
        <v>47916.0</v>
      </c>
      <c r="C3773" s="128">
        <v>2031.0</v>
      </c>
      <c r="D3773" s="128">
        <v>4.0</v>
      </c>
      <c r="E3773" s="128">
        <v>4.0</v>
      </c>
      <c r="F3773" s="128">
        <v>2031.0</v>
      </c>
      <c r="G3773" s="128">
        <v>4.0</v>
      </c>
      <c r="H3773" s="128">
        <v>30.0</v>
      </c>
      <c r="I3773" s="128" t="s">
        <v>161</v>
      </c>
      <c r="J3773" s="99"/>
      <c r="K3773" s="99"/>
      <c r="L3773" s="141" t="str">
        <f>IF(J3773-K3773=0,,IFERROR(K3773-J3773-휴게시간-VLOOKUP(A3773,지정휴게시간,2,FALSE),K3773-J3773-휴게시간))</f>
        <v/>
      </c>
      <c r="M3773" s="142" t="str">
        <f>IFERROR(VLOOKUP(Text(A3773,"m월 d일"),양력휴일,2,FALSE),IFERROR(VLOOKUP(Text(B3773,"m월 d일"),음력휴일,2,FALSE),IFERROR(VLOOKUP(A3773,양력지정휴일,2,FALSE), IFERROR(VLOOKUP(B3773,음력지정휴일,2,FALSE), ""))))</f>
        <v/>
      </c>
      <c r="N3773" s="128"/>
      <c r="O3773" s="128" t="str">
        <f>IFERROR(VLOOKUP(N3773,연차지정일수,2,FALSE),"")</f>
        <v/>
      </c>
      <c r="P3773" s="143"/>
      <c r="Q3773" s="2"/>
    </row>
    <row r="3774">
      <c r="A3774" s="129">
        <v>47969.0</v>
      </c>
      <c r="B3774" s="129">
        <v>47917.0</v>
      </c>
      <c r="C3774" s="128">
        <v>2031.0</v>
      </c>
      <c r="D3774" s="128">
        <v>4.0</v>
      </c>
      <c r="E3774" s="128">
        <v>4.0</v>
      </c>
      <c r="F3774" s="128">
        <v>2031.0</v>
      </c>
      <c r="G3774" s="128">
        <v>5.0</v>
      </c>
      <c r="H3774" s="128">
        <v>1.0</v>
      </c>
      <c r="I3774" s="128" t="s">
        <v>162</v>
      </c>
      <c r="J3774" s="99"/>
      <c r="K3774" s="99"/>
      <c r="L3774" s="141" t="str">
        <f>IF(J3774-K3774=0,,IFERROR(K3774-J3774-휴게시간-VLOOKUP(A3774,지정휴게시간,2,FALSE),K3774-J3774-휴게시간))</f>
        <v/>
      </c>
      <c r="M3774" s="142" t="str">
        <f>IFERROR(VLOOKUP(Text(A3774,"m월 d일"),양력휴일,2,FALSE),IFERROR(VLOOKUP(Text(B3774,"m월 d일"),음력휴일,2,FALSE),IFERROR(VLOOKUP(A3774,양력지정휴일,2,FALSE), IFERROR(VLOOKUP(B3774,음력지정휴일,2,FALSE), ""))))</f>
        <v>근로자의 날</v>
      </c>
      <c r="N3774" s="128"/>
      <c r="O3774" s="128" t="str">
        <f>IFERROR(VLOOKUP(N3774,연차지정일수,2,FALSE),"")</f>
        <v/>
      </c>
      <c r="P3774" s="143"/>
      <c r="Q3774" s="2"/>
    </row>
    <row r="3775">
      <c r="A3775" s="129">
        <v>47970.0</v>
      </c>
      <c r="B3775" s="129">
        <v>47918.0</v>
      </c>
      <c r="C3775" s="128">
        <v>2031.0</v>
      </c>
      <c r="D3775" s="128">
        <v>4.0</v>
      </c>
      <c r="E3775" s="128">
        <v>4.0</v>
      </c>
      <c r="F3775" s="128">
        <v>2031.0</v>
      </c>
      <c r="G3775" s="128">
        <v>5.0</v>
      </c>
      <c r="H3775" s="128">
        <v>2.0</v>
      </c>
      <c r="I3775" s="128" t="s">
        <v>158</v>
      </c>
      <c r="J3775" s="99"/>
      <c r="K3775" s="99"/>
      <c r="L3775" s="141" t="str">
        <f>IF(J3775-K3775=0,,IFERROR(K3775-J3775-휴게시간-VLOOKUP(A3775,지정휴게시간,2,FALSE),K3775-J3775-휴게시간))</f>
        <v/>
      </c>
      <c r="M3775" s="142" t="str">
        <f>IFERROR(VLOOKUP(Text(A3775,"m월 d일"),양력휴일,2,FALSE),IFERROR(VLOOKUP(Text(B3775,"m월 d일"),음력휴일,2,FALSE),IFERROR(VLOOKUP(A3775,양력지정휴일,2,FALSE), IFERROR(VLOOKUP(B3775,음력지정휴일,2,FALSE), ""))))</f>
        <v/>
      </c>
      <c r="N3775" s="128"/>
      <c r="O3775" s="128" t="str">
        <f>IFERROR(VLOOKUP(N3775,연차지정일수,2,FALSE),"")</f>
        <v/>
      </c>
      <c r="P3775" s="143"/>
      <c r="Q3775" s="2"/>
    </row>
    <row r="3776">
      <c r="A3776" s="129">
        <v>47971.0</v>
      </c>
      <c r="B3776" s="129">
        <v>47919.0</v>
      </c>
      <c r="C3776" s="128">
        <v>2031.0</v>
      </c>
      <c r="D3776" s="128">
        <v>4.0</v>
      </c>
      <c r="E3776" s="128">
        <v>4.0</v>
      </c>
      <c r="F3776" s="128">
        <v>2031.0</v>
      </c>
      <c r="G3776" s="128">
        <v>5.0</v>
      </c>
      <c r="H3776" s="128">
        <v>3.0</v>
      </c>
      <c r="I3776" s="128" t="s">
        <v>159</v>
      </c>
      <c r="J3776" s="99"/>
      <c r="K3776" s="99"/>
      <c r="L3776" s="141" t="str">
        <f>IF(J3776-K3776=0,,IFERROR(K3776-J3776-휴게시간-VLOOKUP(A3776,지정휴게시간,2,FALSE),K3776-J3776-휴게시간))</f>
        <v/>
      </c>
      <c r="M3776" s="142" t="str">
        <f>IFERROR(VLOOKUP(Text(A3776,"m월 d일"),양력휴일,2,FALSE),IFERROR(VLOOKUP(Text(B3776,"m월 d일"),음력휴일,2,FALSE),IFERROR(VLOOKUP(A3776,양력지정휴일,2,FALSE), IFERROR(VLOOKUP(B3776,음력지정휴일,2,FALSE), ""))))</f>
        <v/>
      </c>
      <c r="N3776" s="128"/>
      <c r="O3776" s="128" t="str">
        <f>IFERROR(VLOOKUP(N3776,연차지정일수,2,FALSE),"")</f>
        <v/>
      </c>
      <c r="P3776" s="143"/>
      <c r="Q3776" s="2"/>
    </row>
    <row r="3777">
      <c r="A3777" s="129">
        <v>47972.0</v>
      </c>
      <c r="B3777" s="129">
        <v>47920.0</v>
      </c>
      <c r="C3777" s="128">
        <v>2031.0</v>
      </c>
      <c r="D3777" s="128">
        <v>4.0</v>
      </c>
      <c r="E3777" s="128">
        <v>4.0</v>
      </c>
      <c r="F3777" s="128">
        <v>2031.0</v>
      </c>
      <c r="G3777" s="128">
        <v>5.0</v>
      </c>
      <c r="H3777" s="128">
        <v>4.0</v>
      </c>
      <c r="I3777" s="128" t="s">
        <v>156</v>
      </c>
      <c r="J3777" s="99"/>
      <c r="K3777" s="99"/>
      <c r="L3777" s="141" t="str">
        <f>IF(J3777-K3777=0,,IFERROR(K3777-J3777-휴게시간-VLOOKUP(A3777,지정휴게시간,2,FALSE),K3777-J3777-휴게시간))</f>
        <v/>
      </c>
      <c r="M3777" s="142" t="str">
        <f>IFERROR(VLOOKUP(Text(A3777,"m월 d일"),양력휴일,2,FALSE),IFERROR(VLOOKUP(Text(B3777,"m월 d일"),음력휴일,2,FALSE),IFERROR(VLOOKUP(A3777,양력지정휴일,2,FALSE), IFERROR(VLOOKUP(B3777,음력지정휴일,2,FALSE), ""))))</f>
        <v/>
      </c>
      <c r="N3777" s="128"/>
      <c r="O3777" s="128" t="str">
        <f>IFERROR(VLOOKUP(N3777,연차지정일수,2,FALSE),"")</f>
        <v/>
      </c>
      <c r="P3777" s="143"/>
      <c r="Q3777" s="2"/>
    </row>
    <row r="3778">
      <c r="A3778" s="129">
        <v>47973.0</v>
      </c>
      <c r="B3778" s="129">
        <v>47921.0</v>
      </c>
      <c r="C3778" s="128">
        <v>2031.0</v>
      </c>
      <c r="D3778" s="128">
        <v>5.0</v>
      </c>
      <c r="E3778" s="128">
        <v>1.0</v>
      </c>
      <c r="F3778" s="128">
        <v>2031.0</v>
      </c>
      <c r="G3778" s="128">
        <v>5.0</v>
      </c>
      <c r="H3778" s="128">
        <v>5.0</v>
      </c>
      <c r="I3778" s="128" t="s">
        <v>83</v>
      </c>
      <c r="J3778" s="99"/>
      <c r="K3778" s="99"/>
      <c r="L3778" s="141" t="str">
        <f>IF(J3778-K3778=0,,IFERROR(K3778-J3778-휴게시간-VLOOKUP(A3778,지정휴게시간,2,FALSE),K3778-J3778-휴게시간))</f>
        <v/>
      </c>
      <c r="M3778" s="142" t="str">
        <f>IFERROR(VLOOKUP(Text(A3778,"m월 d일"),양력휴일,2,FALSE),IFERROR(VLOOKUP(Text(B3778,"m월 d일"),음력휴일,2,FALSE),IFERROR(VLOOKUP(A3778,양력지정휴일,2,FALSE), IFERROR(VLOOKUP(B3778,음력지정휴일,2,FALSE), ""))))</f>
        <v>어린이날</v>
      </c>
      <c r="N3778" s="128"/>
      <c r="O3778" s="128" t="str">
        <f>IFERROR(VLOOKUP(N3778,연차지정일수,2,FALSE),"")</f>
        <v/>
      </c>
      <c r="P3778" s="143"/>
      <c r="Q3778" s="2"/>
    </row>
    <row r="3779">
      <c r="A3779" s="129">
        <v>47974.0</v>
      </c>
      <c r="B3779" s="129">
        <v>47922.0</v>
      </c>
      <c r="C3779" s="128">
        <v>2031.0</v>
      </c>
      <c r="D3779" s="128">
        <v>5.0</v>
      </c>
      <c r="E3779" s="128">
        <v>1.0</v>
      </c>
      <c r="F3779" s="128">
        <v>2031.0</v>
      </c>
      <c r="G3779" s="128">
        <v>5.0</v>
      </c>
      <c r="H3779" s="128">
        <v>6.0</v>
      </c>
      <c r="I3779" s="128" t="s">
        <v>160</v>
      </c>
      <c r="J3779" s="99"/>
      <c r="K3779" s="99"/>
      <c r="L3779" s="141" t="str">
        <f>IF(J3779-K3779=0,,IFERROR(K3779-J3779-휴게시간-VLOOKUP(A3779,지정휴게시간,2,FALSE),K3779-J3779-휴게시간))</f>
        <v/>
      </c>
      <c r="M3779" s="142" t="str">
        <f>IFERROR(VLOOKUP(Text(A3779,"m월 d일"),양력휴일,2,FALSE),IFERROR(VLOOKUP(Text(B3779,"m월 d일"),음력휴일,2,FALSE),IFERROR(VLOOKUP(A3779,양력지정휴일,2,FALSE), IFERROR(VLOOKUP(B3779,음력지정휴일,2,FALSE), ""))))</f>
        <v/>
      </c>
      <c r="N3779" s="128"/>
      <c r="O3779" s="128" t="str">
        <f>IFERROR(VLOOKUP(N3779,연차지정일수,2,FALSE),"")</f>
        <v/>
      </c>
      <c r="P3779" s="143"/>
      <c r="Q3779" s="2"/>
    </row>
    <row r="3780">
      <c r="A3780" s="129">
        <v>47975.0</v>
      </c>
      <c r="B3780" s="129">
        <v>47923.0</v>
      </c>
      <c r="C3780" s="128">
        <v>2031.0</v>
      </c>
      <c r="D3780" s="128">
        <v>5.0</v>
      </c>
      <c r="E3780" s="128">
        <v>1.0</v>
      </c>
      <c r="F3780" s="128">
        <v>2031.0</v>
      </c>
      <c r="G3780" s="128">
        <v>5.0</v>
      </c>
      <c r="H3780" s="128">
        <v>7.0</v>
      </c>
      <c r="I3780" s="128" t="s">
        <v>161</v>
      </c>
      <c r="J3780" s="99"/>
      <c r="K3780" s="99"/>
      <c r="L3780" s="141" t="str">
        <f>IF(J3780-K3780=0,,IFERROR(K3780-J3780-휴게시간-VLOOKUP(A3780,지정휴게시간,2,FALSE),K3780-J3780-휴게시간))</f>
        <v/>
      </c>
      <c r="M3780" s="142" t="str">
        <f>IFERROR(VLOOKUP(Text(A3780,"m월 d일"),양력휴일,2,FALSE),IFERROR(VLOOKUP(Text(B3780,"m월 d일"),음력휴일,2,FALSE),IFERROR(VLOOKUP(A3780,양력지정휴일,2,FALSE), IFERROR(VLOOKUP(B3780,음력지정휴일,2,FALSE), ""))))</f>
        <v/>
      </c>
      <c r="N3780" s="128"/>
      <c r="O3780" s="128" t="str">
        <f>IFERROR(VLOOKUP(N3780,연차지정일수,2,FALSE),"")</f>
        <v/>
      </c>
      <c r="P3780" s="143"/>
      <c r="Q3780" s="2"/>
    </row>
    <row r="3781">
      <c r="A3781" s="129">
        <v>47976.0</v>
      </c>
      <c r="B3781" s="129">
        <v>47924.0</v>
      </c>
      <c r="C3781" s="128">
        <v>2031.0</v>
      </c>
      <c r="D3781" s="128">
        <v>5.0</v>
      </c>
      <c r="E3781" s="128">
        <v>1.0</v>
      </c>
      <c r="F3781" s="128">
        <v>2031.0</v>
      </c>
      <c r="G3781" s="128">
        <v>5.0</v>
      </c>
      <c r="H3781" s="128">
        <v>8.0</v>
      </c>
      <c r="I3781" s="128" t="s">
        <v>162</v>
      </c>
      <c r="J3781" s="99"/>
      <c r="K3781" s="99"/>
      <c r="L3781" s="141" t="str">
        <f>IF(J3781-K3781=0,,IFERROR(K3781-J3781-휴게시간-VLOOKUP(A3781,지정휴게시간,2,FALSE),K3781-J3781-휴게시간))</f>
        <v/>
      </c>
      <c r="M3781" s="142" t="str">
        <f>IFERROR(VLOOKUP(Text(A3781,"m월 d일"),양력휴일,2,FALSE),IFERROR(VLOOKUP(Text(B3781,"m월 d일"),음력휴일,2,FALSE),IFERROR(VLOOKUP(A3781,양력지정휴일,2,FALSE), IFERROR(VLOOKUP(B3781,음력지정휴일,2,FALSE), ""))))</f>
        <v/>
      </c>
      <c r="N3781" s="128"/>
      <c r="O3781" s="128" t="str">
        <f>IFERROR(VLOOKUP(N3781,연차지정일수,2,FALSE),"")</f>
        <v/>
      </c>
      <c r="P3781" s="143"/>
      <c r="Q3781" s="2"/>
    </row>
    <row r="3782">
      <c r="A3782" s="129">
        <v>47977.0</v>
      </c>
      <c r="B3782" s="129">
        <v>47925.0</v>
      </c>
      <c r="C3782" s="128">
        <v>2031.0</v>
      </c>
      <c r="D3782" s="128">
        <v>5.0</v>
      </c>
      <c r="E3782" s="128">
        <v>1.0</v>
      </c>
      <c r="F3782" s="128">
        <v>2031.0</v>
      </c>
      <c r="G3782" s="128">
        <v>5.0</v>
      </c>
      <c r="H3782" s="128">
        <v>9.0</v>
      </c>
      <c r="I3782" s="128" t="s">
        <v>158</v>
      </c>
      <c r="J3782" s="99"/>
      <c r="K3782" s="99"/>
      <c r="L3782" s="141" t="str">
        <f>IF(J3782-K3782=0,,IFERROR(K3782-J3782-휴게시간-VLOOKUP(A3782,지정휴게시간,2,FALSE),K3782-J3782-휴게시간))</f>
        <v/>
      </c>
      <c r="M3782" s="142" t="str">
        <f>IFERROR(VLOOKUP(Text(A3782,"m월 d일"),양력휴일,2,FALSE),IFERROR(VLOOKUP(Text(B3782,"m월 d일"),음력휴일,2,FALSE),IFERROR(VLOOKUP(A3782,양력지정휴일,2,FALSE), IFERROR(VLOOKUP(B3782,음력지정휴일,2,FALSE), ""))))</f>
        <v/>
      </c>
      <c r="N3782" s="128"/>
      <c r="O3782" s="128" t="str">
        <f>IFERROR(VLOOKUP(N3782,연차지정일수,2,FALSE),"")</f>
        <v/>
      </c>
      <c r="P3782" s="143"/>
      <c r="Q3782" s="2"/>
    </row>
    <row r="3783">
      <c r="A3783" s="129">
        <v>47978.0</v>
      </c>
      <c r="B3783" s="129">
        <v>47926.0</v>
      </c>
      <c r="C3783" s="128">
        <v>2031.0</v>
      </c>
      <c r="D3783" s="128">
        <v>5.0</v>
      </c>
      <c r="E3783" s="128">
        <v>1.0</v>
      </c>
      <c r="F3783" s="128">
        <v>2031.0</v>
      </c>
      <c r="G3783" s="128">
        <v>5.0</v>
      </c>
      <c r="H3783" s="128">
        <v>10.0</v>
      </c>
      <c r="I3783" s="128" t="s">
        <v>159</v>
      </c>
      <c r="J3783" s="99"/>
      <c r="K3783" s="99"/>
      <c r="L3783" s="141" t="str">
        <f>IF(J3783-K3783=0,,IFERROR(K3783-J3783-휴게시간-VLOOKUP(A3783,지정휴게시간,2,FALSE),K3783-J3783-휴게시간))</f>
        <v/>
      </c>
      <c r="M3783" s="142" t="str">
        <f>IFERROR(VLOOKUP(Text(A3783,"m월 d일"),양력휴일,2,FALSE),IFERROR(VLOOKUP(Text(B3783,"m월 d일"),음력휴일,2,FALSE),IFERROR(VLOOKUP(A3783,양력지정휴일,2,FALSE), IFERROR(VLOOKUP(B3783,음력지정휴일,2,FALSE), ""))))</f>
        <v/>
      </c>
      <c r="N3783" s="128"/>
      <c r="O3783" s="128" t="str">
        <f>IFERROR(VLOOKUP(N3783,연차지정일수,2,FALSE),"")</f>
        <v/>
      </c>
      <c r="P3783" s="143"/>
      <c r="Q3783" s="2"/>
    </row>
    <row r="3784">
      <c r="A3784" s="129">
        <v>47979.0</v>
      </c>
      <c r="B3784" s="129">
        <v>47927.0</v>
      </c>
      <c r="C3784" s="128">
        <v>2031.0</v>
      </c>
      <c r="D3784" s="128">
        <v>5.0</v>
      </c>
      <c r="E3784" s="128">
        <v>1.0</v>
      </c>
      <c r="F3784" s="128">
        <v>2031.0</v>
      </c>
      <c r="G3784" s="128">
        <v>5.0</v>
      </c>
      <c r="H3784" s="128">
        <v>11.0</v>
      </c>
      <c r="I3784" s="128" t="s">
        <v>156</v>
      </c>
      <c r="J3784" s="99"/>
      <c r="K3784" s="99"/>
      <c r="L3784" s="141" t="str">
        <f>IF(J3784-K3784=0,,IFERROR(K3784-J3784-휴게시간-VLOOKUP(A3784,지정휴게시간,2,FALSE),K3784-J3784-휴게시간))</f>
        <v/>
      </c>
      <c r="M3784" s="142" t="str">
        <f>IFERROR(VLOOKUP(Text(A3784,"m월 d일"),양력휴일,2,FALSE),IFERROR(VLOOKUP(Text(B3784,"m월 d일"),음력휴일,2,FALSE),IFERROR(VLOOKUP(A3784,양력지정휴일,2,FALSE), IFERROR(VLOOKUP(B3784,음력지정휴일,2,FALSE), ""))))</f>
        <v/>
      </c>
      <c r="N3784" s="128"/>
      <c r="O3784" s="128" t="str">
        <f>IFERROR(VLOOKUP(N3784,연차지정일수,2,FALSE),"")</f>
        <v/>
      </c>
      <c r="P3784" s="143"/>
      <c r="Q3784" s="2"/>
    </row>
    <row r="3785">
      <c r="A3785" s="129">
        <v>47980.0</v>
      </c>
      <c r="B3785" s="129">
        <v>47928.0</v>
      </c>
      <c r="C3785" s="128">
        <v>2031.0</v>
      </c>
      <c r="D3785" s="128">
        <v>5.0</v>
      </c>
      <c r="E3785" s="128">
        <v>2.0</v>
      </c>
      <c r="F3785" s="128">
        <v>2031.0</v>
      </c>
      <c r="G3785" s="128">
        <v>5.0</v>
      </c>
      <c r="H3785" s="128">
        <v>12.0</v>
      </c>
      <c r="I3785" s="128" t="s">
        <v>83</v>
      </c>
      <c r="J3785" s="99"/>
      <c r="K3785" s="99"/>
      <c r="L3785" s="141" t="str">
        <f>IF(J3785-K3785=0,,IFERROR(K3785-J3785-휴게시간-VLOOKUP(A3785,지정휴게시간,2,FALSE),K3785-J3785-휴게시간))</f>
        <v/>
      </c>
      <c r="M3785" s="142" t="str">
        <f>IFERROR(VLOOKUP(Text(A3785,"m월 d일"),양력휴일,2,FALSE),IFERROR(VLOOKUP(Text(B3785,"m월 d일"),음력휴일,2,FALSE),IFERROR(VLOOKUP(A3785,양력지정휴일,2,FALSE), IFERROR(VLOOKUP(B3785,음력지정휴일,2,FALSE), ""))))</f>
        <v/>
      </c>
      <c r="N3785" s="128"/>
      <c r="O3785" s="128" t="str">
        <f>IFERROR(VLOOKUP(N3785,연차지정일수,2,FALSE),"")</f>
        <v/>
      </c>
      <c r="P3785" s="143"/>
      <c r="Q3785" s="2"/>
    </row>
    <row r="3786">
      <c r="A3786" s="129">
        <v>47981.0</v>
      </c>
      <c r="B3786" s="129">
        <v>47929.0</v>
      </c>
      <c r="C3786" s="128">
        <v>2031.0</v>
      </c>
      <c r="D3786" s="128">
        <v>5.0</v>
      </c>
      <c r="E3786" s="128">
        <v>2.0</v>
      </c>
      <c r="F3786" s="128">
        <v>2031.0</v>
      </c>
      <c r="G3786" s="128">
        <v>5.0</v>
      </c>
      <c r="H3786" s="128">
        <v>13.0</v>
      </c>
      <c r="I3786" s="128" t="s">
        <v>160</v>
      </c>
      <c r="J3786" s="99"/>
      <c r="K3786" s="99"/>
      <c r="L3786" s="141" t="str">
        <f>IF(J3786-K3786=0,,IFERROR(K3786-J3786-휴게시간-VLOOKUP(A3786,지정휴게시간,2,FALSE),K3786-J3786-휴게시간))</f>
        <v/>
      </c>
      <c r="M3786" s="142" t="str">
        <f>IFERROR(VLOOKUP(Text(A3786,"m월 d일"),양력휴일,2,FALSE),IFERROR(VLOOKUP(Text(B3786,"m월 d일"),음력휴일,2,FALSE),IFERROR(VLOOKUP(A3786,양력지정휴일,2,FALSE), IFERROR(VLOOKUP(B3786,음력지정휴일,2,FALSE), ""))))</f>
        <v/>
      </c>
      <c r="N3786" s="128"/>
      <c r="O3786" s="128" t="str">
        <f>IFERROR(VLOOKUP(N3786,연차지정일수,2,FALSE),"")</f>
        <v/>
      </c>
      <c r="P3786" s="143"/>
      <c r="Q3786" s="2"/>
    </row>
    <row r="3787">
      <c r="A3787" s="129">
        <v>47982.0</v>
      </c>
      <c r="B3787" s="129">
        <v>47930.0</v>
      </c>
      <c r="C3787" s="128">
        <v>2031.0</v>
      </c>
      <c r="D3787" s="128">
        <v>5.0</v>
      </c>
      <c r="E3787" s="128">
        <v>2.0</v>
      </c>
      <c r="F3787" s="128">
        <v>2031.0</v>
      </c>
      <c r="G3787" s="128">
        <v>5.0</v>
      </c>
      <c r="H3787" s="128">
        <v>14.0</v>
      </c>
      <c r="I3787" s="128" t="s">
        <v>161</v>
      </c>
      <c r="J3787" s="99"/>
      <c r="K3787" s="99"/>
      <c r="L3787" s="141" t="str">
        <f>IF(J3787-K3787=0,,IFERROR(K3787-J3787-휴게시간-VLOOKUP(A3787,지정휴게시간,2,FALSE),K3787-J3787-휴게시간))</f>
        <v/>
      </c>
      <c r="M3787" s="142" t="str">
        <f>IFERROR(VLOOKUP(Text(A3787,"m월 d일"),양력휴일,2,FALSE),IFERROR(VLOOKUP(Text(B3787,"m월 d일"),음력휴일,2,FALSE),IFERROR(VLOOKUP(A3787,양력지정휴일,2,FALSE), IFERROR(VLOOKUP(B3787,음력지정휴일,2,FALSE), ""))))</f>
        <v/>
      </c>
      <c r="N3787" s="128"/>
      <c r="O3787" s="128" t="str">
        <f>IFERROR(VLOOKUP(N3787,연차지정일수,2,FALSE),"")</f>
        <v/>
      </c>
      <c r="P3787" s="143"/>
      <c r="Q3787" s="2"/>
    </row>
    <row r="3788">
      <c r="A3788" s="129">
        <v>47983.0</v>
      </c>
      <c r="B3788" s="129">
        <v>47931.0</v>
      </c>
      <c r="C3788" s="128">
        <v>2031.0</v>
      </c>
      <c r="D3788" s="128">
        <v>5.0</v>
      </c>
      <c r="E3788" s="128">
        <v>2.0</v>
      </c>
      <c r="F3788" s="128">
        <v>2031.0</v>
      </c>
      <c r="G3788" s="128">
        <v>5.0</v>
      </c>
      <c r="H3788" s="128">
        <v>15.0</v>
      </c>
      <c r="I3788" s="128" t="s">
        <v>162</v>
      </c>
      <c r="J3788" s="99"/>
      <c r="K3788" s="99"/>
      <c r="L3788" s="141" t="str">
        <f>IF(J3788-K3788=0,,IFERROR(K3788-J3788-휴게시간-VLOOKUP(A3788,지정휴게시간,2,FALSE),K3788-J3788-휴게시간))</f>
        <v/>
      </c>
      <c r="M3788" s="142" t="str">
        <f>IFERROR(VLOOKUP(Text(A3788,"m월 d일"),양력휴일,2,FALSE),IFERROR(VLOOKUP(Text(B3788,"m월 d일"),음력휴일,2,FALSE),IFERROR(VLOOKUP(A3788,양력지정휴일,2,FALSE), IFERROR(VLOOKUP(B3788,음력지정휴일,2,FALSE), ""))))</f>
        <v/>
      </c>
      <c r="N3788" s="128"/>
      <c r="O3788" s="128" t="str">
        <f>IFERROR(VLOOKUP(N3788,연차지정일수,2,FALSE),"")</f>
        <v/>
      </c>
      <c r="P3788" s="143"/>
      <c r="Q3788" s="2"/>
    </row>
    <row r="3789">
      <c r="A3789" s="129">
        <v>47984.0</v>
      </c>
      <c r="B3789" s="129">
        <v>47932.0</v>
      </c>
      <c r="C3789" s="128">
        <v>2031.0</v>
      </c>
      <c r="D3789" s="128">
        <v>5.0</v>
      </c>
      <c r="E3789" s="128">
        <v>2.0</v>
      </c>
      <c r="F3789" s="128">
        <v>2031.0</v>
      </c>
      <c r="G3789" s="128">
        <v>5.0</v>
      </c>
      <c r="H3789" s="128">
        <v>16.0</v>
      </c>
      <c r="I3789" s="128" t="s">
        <v>158</v>
      </c>
      <c r="J3789" s="99"/>
      <c r="K3789" s="99"/>
      <c r="L3789" s="141" t="str">
        <f>IF(J3789-K3789=0,,IFERROR(K3789-J3789-휴게시간-VLOOKUP(A3789,지정휴게시간,2,FALSE),K3789-J3789-휴게시간))</f>
        <v/>
      </c>
      <c r="M3789" s="142" t="str">
        <f>IFERROR(VLOOKUP(Text(A3789,"m월 d일"),양력휴일,2,FALSE),IFERROR(VLOOKUP(Text(B3789,"m월 d일"),음력휴일,2,FALSE),IFERROR(VLOOKUP(A3789,양력지정휴일,2,FALSE), IFERROR(VLOOKUP(B3789,음력지정휴일,2,FALSE), ""))))</f>
        <v/>
      </c>
      <c r="N3789" s="128"/>
      <c r="O3789" s="128" t="str">
        <f>IFERROR(VLOOKUP(N3789,연차지정일수,2,FALSE),"")</f>
        <v/>
      </c>
      <c r="P3789" s="143"/>
      <c r="Q3789" s="2"/>
    </row>
    <row r="3790">
      <c r="A3790" s="129">
        <v>47985.0</v>
      </c>
      <c r="B3790" s="129">
        <v>47933.0</v>
      </c>
      <c r="C3790" s="128">
        <v>2031.0</v>
      </c>
      <c r="D3790" s="128">
        <v>5.0</v>
      </c>
      <c r="E3790" s="128">
        <v>2.0</v>
      </c>
      <c r="F3790" s="128">
        <v>2031.0</v>
      </c>
      <c r="G3790" s="128">
        <v>5.0</v>
      </c>
      <c r="H3790" s="128">
        <v>17.0</v>
      </c>
      <c r="I3790" s="128" t="s">
        <v>159</v>
      </c>
      <c r="J3790" s="99"/>
      <c r="K3790" s="99"/>
      <c r="L3790" s="141" t="str">
        <f>IF(J3790-K3790=0,,IFERROR(K3790-J3790-휴게시간-VLOOKUP(A3790,지정휴게시간,2,FALSE),K3790-J3790-휴게시간))</f>
        <v/>
      </c>
      <c r="M3790" s="142" t="str">
        <f>IFERROR(VLOOKUP(Text(A3790,"m월 d일"),양력휴일,2,FALSE),IFERROR(VLOOKUP(Text(B3790,"m월 d일"),음력휴일,2,FALSE),IFERROR(VLOOKUP(A3790,양력지정휴일,2,FALSE), IFERROR(VLOOKUP(B3790,음력지정휴일,2,FALSE), ""))))</f>
        <v/>
      </c>
      <c r="N3790" s="128"/>
      <c r="O3790" s="128" t="str">
        <f>IFERROR(VLOOKUP(N3790,연차지정일수,2,FALSE),"")</f>
        <v/>
      </c>
      <c r="P3790" s="143"/>
      <c r="Q3790" s="2"/>
    </row>
    <row r="3791">
      <c r="A3791" s="129">
        <v>47986.0</v>
      </c>
      <c r="B3791" s="129">
        <v>47934.0</v>
      </c>
      <c r="C3791" s="128">
        <v>2031.0</v>
      </c>
      <c r="D3791" s="128">
        <v>5.0</v>
      </c>
      <c r="E3791" s="128">
        <v>2.0</v>
      </c>
      <c r="F3791" s="128">
        <v>2031.0</v>
      </c>
      <c r="G3791" s="128">
        <v>5.0</v>
      </c>
      <c r="H3791" s="128">
        <v>18.0</v>
      </c>
      <c r="I3791" s="128" t="s">
        <v>156</v>
      </c>
      <c r="J3791" s="99"/>
      <c r="K3791" s="99"/>
      <c r="L3791" s="141" t="str">
        <f>IF(J3791-K3791=0,,IFERROR(K3791-J3791-휴게시간-VLOOKUP(A3791,지정휴게시간,2,FALSE),K3791-J3791-휴게시간))</f>
        <v/>
      </c>
      <c r="M3791" s="142" t="str">
        <f>IFERROR(VLOOKUP(Text(A3791,"m월 d일"),양력휴일,2,FALSE),IFERROR(VLOOKUP(Text(B3791,"m월 d일"),음력휴일,2,FALSE),IFERROR(VLOOKUP(A3791,양력지정휴일,2,FALSE), IFERROR(VLOOKUP(B3791,음력지정휴일,2,FALSE), ""))))</f>
        <v/>
      </c>
      <c r="N3791" s="128"/>
      <c r="O3791" s="128" t="str">
        <f>IFERROR(VLOOKUP(N3791,연차지정일수,2,FALSE),"")</f>
        <v/>
      </c>
      <c r="P3791" s="143"/>
      <c r="Q3791" s="2"/>
    </row>
    <row r="3792">
      <c r="A3792" s="129">
        <v>47987.0</v>
      </c>
      <c r="B3792" s="129">
        <v>47935.0</v>
      </c>
      <c r="C3792" s="128">
        <v>2031.0</v>
      </c>
      <c r="D3792" s="128">
        <v>5.0</v>
      </c>
      <c r="E3792" s="128">
        <v>3.0</v>
      </c>
      <c r="F3792" s="128">
        <v>2031.0</v>
      </c>
      <c r="G3792" s="128">
        <v>5.0</v>
      </c>
      <c r="H3792" s="128">
        <v>19.0</v>
      </c>
      <c r="I3792" s="128" t="s">
        <v>83</v>
      </c>
      <c r="J3792" s="99"/>
      <c r="K3792" s="99"/>
      <c r="L3792" s="141" t="str">
        <f>IF(J3792-K3792=0,,IFERROR(K3792-J3792-휴게시간-VLOOKUP(A3792,지정휴게시간,2,FALSE),K3792-J3792-휴게시간))</f>
        <v/>
      </c>
      <c r="M3792" s="142" t="str">
        <f>IFERROR(VLOOKUP(Text(A3792,"m월 d일"),양력휴일,2,FALSE),IFERROR(VLOOKUP(Text(B3792,"m월 d일"),음력휴일,2,FALSE),IFERROR(VLOOKUP(A3792,양력지정휴일,2,FALSE), IFERROR(VLOOKUP(B3792,음력지정휴일,2,FALSE), ""))))</f>
        <v/>
      </c>
      <c r="N3792" s="128"/>
      <c r="O3792" s="128" t="str">
        <f>IFERROR(VLOOKUP(N3792,연차지정일수,2,FALSE),"")</f>
        <v/>
      </c>
      <c r="P3792" s="143"/>
      <c r="Q3792" s="2"/>
    </row>
    <row r="3793">
      <c r="A3793" s="129">
        <v>47988.0</v>
      </c>
      <c r="B3793" s="129">
        <v>47936.0</v>
      </c>
      <c r="C3793" s="128">
        <v>2031.0</v>
      </c>
      <c r="D3793" s="128">
        <v>5.0</v>
      </c>
      <c r="E3793" s="128">
        <v>3.0</v>
      </c>
      <c r="F3793" s="128">
        <v>2031.0</v>
      </c>
      <c r="G3793" s="128">
        <v>5.0</v>
      </c>
      <c r="H3793" s="128">
        <v>20.0</v>
      </c>
      <c r="I3793" s="128" t="s">
        <v>160</v>
      </c>
      <c r="J3793" s="99"/>
      <c r="K3793" s="99"/>
      <c r="L3793" s="141" t="str">
        <f>IF(J3793-K3793=0,,IFERROR(K3793-J3793-휴게시간-VLOOKUP(A3793,지정휴게시간,2,FALSE),K3793-J3793-휴게시간))</f>
        <v/>
      </c>
      <c r="M3793" s="142" t="str">
        <f>IFERROR(VLOOKUP(Text(A3793,"m월 d일"),양력휴일,2,FALSE),IFERROR(VLOOKUP(Text(B3793,"m월 d일"),음력휴일,2,FALSE),IFERROR(VLOOKUP(A3793,양력지정휴일,2,FALSE), IFERROR(VLOOKUP(B3793,음력지정휴일,2,FALSE), ""))))</f>
        <v/>
      </c>
      <c r="N3793" s="128"/>
      <c r="O3793" s="128" t="str">
        <f>IFERROR(VLOOKUP(N3793,연차지정일수,2,FALSE),"")</f>
        <v/>
      </c>
      <c r="P3793" s="143"/>
      <c r="Q3793" s="2"/>
    </row>
    <row r="3794">
      <c r="A3794" s="129">
        <v>47989.0</v>
      </c>
      <c r="B3794" s="129">
        <v>47939.0</v>
      </c>
      <c r="C3794" s="128">
        <v>2031.0</v>
      </c>
      <c r="D3794" s="128">
        <v>5.0</v>
      </c>
      <c r="E3794" s="128">
        <v>3.0</v>
      </c>
      <c r="F3794" s="128">
        <v>2031.0</v>
      </c>
      <c r="G3794" s="128">
        <v>5.0</v>
      </c>
      <c r="H3794" s="128">
        <v>21.0</v>
      </c>
      <c r="I3794" s="128" t="s">
        <v>161</v>
      </c>
      <c r="J3794" s="99"/>
      <c r="K3794" s="99"/>
      <c r="L3794" s="141" t="str">
        <f>IF(J3794-K3794=0,,IFERROR(K3794-J3794-휴게시간-VLOOKUP(A3794,지정휴게시간,2,FALSE),K3794-J3794-휴게시간))</f>
        <v/>
      </c>
      <c r="M3794" s="142" t="str">
        <f>IFERROR(VLOOKUP(Text(A3794,"m월 d일"),양력휴일,2,FALSE),IFERROR(VLOOKUP(Text(B3794,"m월 d일"),음력휴일,2,FALSE),IFERROR(VLOOKUP(A3794,양력지정휴일,2,FALSE), IFERROR(VLOOKUP(B3794,음력지정휴일,2,FALSE), ""))))</f>
        <v/>
      </c>
      <c r="N3794" s="128"/>
      <c r="O3794" s="128" t="str">
        <f>IFERROR(VLOOKUP(N3794,연차지정일수,2,FALSE),"")</f>
        <v/>
      </c>
      <c r="P3794" s="143"/>
      <c r="Q3794" s="2"/>
    </row>
    <row r="3795">
      <c r="A3795" s="129">
        <v>47990.0</v>
      </c>
      <c r="B3795" s="129">
        <v>47940.0</v>
      </c>
      <c r="C3795" s="128">
        <v>2031.0</v>
      </c>
      <c r="D3795" s="128">
        <v>5.0</v>
      </c>
      <c r="E3795" s="128">
        <v>3.0</v>
      </c>
      <c r="F3795" s="128">
        <v>2031.0</v>
      </c>
      <c r="G3795" s="128">
        <v>5.0</v>
      </c>
      <c r="H3795" s="128">
        <v>22.0</v>
      </c>
      <c r="I3795" s="128" t="s">
        <v>162</v>
      </c>
      <c r="J3795" s="99"/>
      <c r="K3795" s="99"/>
      <c r="L3795" s="141" t="str">
        <f>IF(J3795-K3795=0,,IFERROR(K3795-J3795-휴게시간-VLOOKUP(A3795,지정휴게시간,2,FALSE),K3795-J3795-휴게시간))</f>
        <v/>
      </c>
      <c r="M3795" s="142" t="str">
        <f>IFERROR(VLOOKUP(Text(A3795,"m월 d일"),양력휴일,2,FALSE),IFERROR(VLOOKUP(Text(B3795,"m월 d일"),음력휴일,2,FALSE),IFERROR(VLOOKUP(A3795,양력지정휴일,2,FALSE), IFERROR(VLOOKUP(B3795,음력지정휴일,2,FALSE), ""))))</f>
        <v/>
      </c>
      <c r="N3795" s="128"/>
      <c r="O3795" s="128" t="str">
        <f>IFERROR(VLOOKUP(N3795,연차지정일수,2,FALSE),"")</f>
        <v/>
      </c>
      <c r="P3795" s="143"/>
      <c r="Q3795" s="2"/>
    </row>
    <row r="3796">
      <c r="A3796" s="129">
        <v>47991.0</v>
      </c>
      <c r="B3796" s="129">
        <v>47941.0</v>
      </c>
      <c r="C3796" s="128">
        <v>2031.0</v>
      </c>
      <c r="D3796" s="128">
        <v>5.0</v>
      </c>
      <c r="E3796" s="128">
        <v>3.0</v>
      </c>
      <c r="F3796" s="128">
        <v>2031.0</v>
      </c>
      <c r="G3796" s="128">
        <v>5.0</v>
      </c>
      <c r="H3796" s="128">
        <v>23.0</v>
      </c>
      <c r="I3796" s="128" t="s">
        <v>158</v>
      </c>
      <c r="J3796" s="99"/>
      <c r="K3796" s="99"/>
      <c r="L3796" s="141" t="str">
        <f>IF(J3796-K3796=0,,IFERROR(K3796-J3796-휴게시간-VLOOKUP(A3796,지정휴게시간,2,FALSE),K3796-J3796-휴게시간))</f>
        <v/>
      </c>
      <c r="M3796" s="142" t="str">
        <f>IFERROR(VLOOKUP(Text(A3796,"m월 d일"),양력휴일,2,FALSE),IFERROR(VLOOKUP(Text(B3796,"m월 d일"),음력휴일,2,FALSE),IFERROR(VLOOKUP(A3796,양력지정휴일,2,FALSE), IFERROR(VLOOKUP(B3796,음력지정휴일,2,FALSE), ""))))</f>
        <v/>
      </c>
      <c r="N3796" s="128"/>
      <c r="O3796" s="128" t="str">
        <f>IFERROR(VLOOKUP(N3796,연차지정일수,2,FALSE),"")</f>
        <v/>
      </c>
      <c r="P3796" s="143"/>
      <c r="Q3796" s="2"/>
    </row>
    <row r="3797">
      <c r="A3797" s="129">
        <v>47992.0</v>
      </c>
      <c r="B3797" s="129">
        <v>47942.0</v>
      </c>
      <c r="C3797" s="128">
        <v>2031.0</v>
      </c>
      <c r="D3797" s="128">
        <v>5.0</v>
      </c>
      <c r="E3797" s="128">
        <v>3.0</v>
      </c>
      <c r="F3797" s="128">
        <v>2031.0</v>
      </c>
      <c r="G3797" s="128">
        <v>5.0</v>
      </c>
      <c r="H3797" s="128">
        <v>24.0</v>
      </c>
      <c r="I3797" s="128" t="s">
        <v>159</v>
      </c>
      <c r="J3797" s="99"/>
      <c r="K3797" s="99"/>
      <c r="L3797" s="141" t="str">
        <f>IF(J3797-K3797=0,,IFERROR(K3797-J3797-휴게시간-VLOOKUP(A3797,지정휴게시간,2,FALSE),K3797-J3797-휴게시간))</f>
        <v/>
      </c>
      <c r="M3797" s="142" t="str">
        <f>IFERROR(VLOOKUP(Text(A3797,"m월 d일"),양력휴일,2,FALSE),IFERROR(VLOOKUP(Text(B3797,"m월 d일"),음력휴일,2,FALSE),IFERROR(VLOOKUP(A3797,양력지정휴일,2,FALSE), IFERROR(VLOOKUP(B3797,음력지정휴일,2,FALSE), ""))))</f>
        <v/>
      </c>
      <c r="N3797" s="128"/>
      <c r="O3797" s="128" t="str">
        <f>IFERROR(VLOOKUP(N3797,연차지정일수,2,FALSE),"")</f>
        <v/>
      </c>
      <c r="P3797" s="143"/>
      <c r="Q3797" s="2"/>
    </row>
    <row r="3798">
      <c r="A3798" s="129">
        <v>47993.0</v>
      </c>
      <c r="B3798" s="129">
        <v>47943.0</v>
      </c>
      <c r="C3798" s="128">
        <v>2031.0</v>
      </c>
      <c r="D3798" s="128">
        <v>5.0</v>
      </c>
      <c r="E3798" s="128">
        <v>3.0</v>
      </c>
      <c r="F3798" s="128">
        <v>2031.0</v>
      </c>
      <c r="G3798" s="128">
        <v>5.0</v>
      </c>
      <c r="H3798" s="128">
        <v>25.0</v>
      </c>
      <c r="I3798" s="128" t="s">
        <v>156</v>
      </c>
      <c r="J3798" s="99"/>
      <c r="K3798" s="99"/>
      <c r="L3798" s="141" t="str">
        <f>IF(J3798-K3798=0,,IFERROR(K3798-J3798-휴게시간-VLOOKUP(A3798,지정휴게시간,2,FALSE),K3798-J3798-휴게시간))</f>
        <v/>
      </c>
      <c r="M3798" s="142" t="str">
        <f>IFERROR(VLOOKUP(Text(A3798,"m월 d일"),양력휴일,2,FALSE),IFERROR(VLOOKUP(Text(B3798,"m월 d일"),음력휴일,2,FALSE),IFERROR(VLOOKUP(A3798,양력지정휴일,2,FALSE), IFERROR(VLOOKUP(B3798,음력지정휴일,2,FALSE), ""))))</f>
        <v/>
      </c>
      <c r="N3798" s="128"/>
      <c r="O3798" s="128" t="str">
        <f>IFERROR(VLOOKUP(N3798,연차지정일수,2,FALSE),"")</f>
        <v/>
      </c>
      <c r="P3798" s="143"/>
      <c r="Q3798" s="2"/>
    </row>
    <row r="3799">
      <c r="A3799" s="129">
        <v>47994.0</v>
      </c>
      <c r="B3799" s="129">
        <v>47944.0</v>
      </c>
      <c r="C3799" s="128">
        <v>2031.0</v>
      </c>
      <c r="D3799" s="128">
        <v>5.0</v>
      </c>
      <c r="E3799" s="128">
        <v>4.0</v>
      </c>
      <c r="F3799" s="128">
        <v>2031.0</v>
      </c>
      <c r="G3799" s="128">
        <v>5.0</v>
      </c>
      <c r="H3799" s="128">
        <v>26.0</v>
      </c>
      <c r="I3799" s="128" t="s">
        <v>83</v>
      </c>
      <c r="J3799" s="99"/>
      <c r="K3799" s="99"/>
      <c r="L3799" s="141" t="str">
        <f>IF(J3799-K3799=0,,IFERROR(K3799-J3799-휴게시간-VLOOKUP(A3799,지정휴게시간,2,FALSE),K3799-J3799-휴게시간))</f>
        <v/>
      </c>
      <c r="M3799" s="142" t="str">
        <f>IFERROR(VLOOKUP(Text(A3799,"m월 d일"),양력휴일,2,FALSE),IFERROR(VLOOKUP(Text(B3799,"m월 d일"),음력휴일,2,FALSE),IFERROR(VLOOKUP(A3799,양력지정휴일,2,FALSE), IFERROR(VLOOKUP(B3799,음력지정휴일,2,FALSE), ""))))</f>
        <v/>
      </c>
      <c r="N3799" s="128"/>
      <c r="O3799" s="128" t="str">
        <f>IFERROR(VLOOKUP(N3799,연차지정일수,2,FALSE),"")</f>
        <v/>
      </c>
      <c r="P3799" s="143"/>
      <c r="Q3799" s="2"/>
    </row>
    <row r="3800">
      <c r="A3800" s="129">
        <v>47995.0</v>
      </c>
      <c r="B3800" s="129">
        <v>47945.0</v>
      </c>
      <c r="C3800" s="128">
        <v>2031.0</v>
      </c>
      <c r="D3800" s="128">
        <v>5.0</v>
      </c>
      <c r="E3800" s="128">
        <v>4.0</v>
      </c>
      <c r="F3800" s="128">
        <v>2031.0</v>
      </c>
      <c r="G3800" s="128">
        <v>5.0</v>
      </c>
      <c r="H3800" s="128">
        <v>27.0</v>
      </c>
      <c r="I3800" s="128" t="s">
        <v>160</v>
      </c>
      <c r="J3800" s="99"/>
      <c r="K3800" s="99"/>
      <c r="L3800" s="141" t="str">
        <f>IF(J3800-K3800=0,,IFERROR(K3800-J3800-휴게시간-VLOOKUP(A3800,지정휴게시간,2,FALSE),K3800-J3800-휴게시간))</f>
        <v/>
      </c>
      <c r="M3800" s="142" t="str">
        <f>IFERROR(VLOOKUP(Text(A3800,"m월 d일"),양력휴일,2,FALSE),IFERROR(VLOOKUP(Text(B3800,"m월 d일"),음력휴일,2,FALSE),IFERROR(VLOOKUP(A3800,양력지정휴일,2,FALSE), IFERROR(VLOOKUP(B3800,음력지정휴일,2,FALSE), ""))))</f>
        <v/>
      </c>
      <c r="N3800" s="128"/>
      <c r="O3800" s="128" t="str">
        <f>IFERROR(VLOOKUP(N3800,연차지정일수,2,FALSE),"")</f>
        <v/>
      </c>
      <c r="P3800" s="143"/>
      <c r="Q3800" s="2"/>
    </row>
    <row r="3801">
      <c r="A3801" s="129">
        <v>47996.0</v>
      </c>
      <c r="B3801" s="129">
        <v>47946.0</v>
      </c>
      <c r="C3801" s="128">
        <v>2031.0</v>
      </c>
      <c r="D3801" s="128">
        <v>5.0</v>
      </c>
      <c r="E3801" s="128">
        <v>4.0</v>
      </c>
      <c r="F3801" s="128">
        <v>2031.0</v>
      </c>
      <c r="G3801" s="128">
        <v>5.0</v>
      </c>
      <c r="H3801" s="128">
        <v>28.0</v>
      </c>
      <c r="I3801" s="128" t="s">
        <v>161</v>
      </c>
      <c r="J3801" s="99"/>
      <c r="K3801" s="99"/>
      <c r="L3801" s="141" t="str">
        <f>IF(J3801-K3801=0,,IFERROR(K3801-J3801-휴게시간-VLOOKUP(A3801,지정휴게시간,2,FALSE),K3801-J3801-휴게시간))</f>
        <v/>
      </c>
      <c r="M3801" s="142" t="str">
        <f>IFERROR(VLOOKUP(Text(A3801,"m월 d일"),양력휴일,2,FALSE),IFERROR(VLOOKUP(Text(B3801,"m월 d일"),음력휴일,2,FALSE),IFERROR(VLOOKUP(A3801,양력지정휴일,2,FALSE), IFERROR(VLOOKUP(B3801,음력지정휴일,2,FALSE), ""))))</f>
        <v>부처님오신날</v>
      </c>
      <c r="N3801" s="128"/>
      <c r="O3801" s="128" t="str">
        <f>IFERROR(VLOOKUP(N3801,연차지정일수,2,FALSE),"")</f>
        <v/>
      </c>
      <c r="P3801" s="143"/>
      <c r="Q3801" s="2"/>
    </row>
    <row r="3802">
      <c r="A3802" s="129">
        <v>47997.0</v>
      </c>
      <c r="B3802" s="129">
        <v>47947.0</v>
      </c>
      <c r="C3802" s="128">
        <v>2031.0</v>
      </c>
      <c r="D3802" s="128">
        <v>5.0</v>
      </c>
      <c r="E3802" s="128">
        <v>4.0</v>
      </c>
      <c r="F3802" s="128">
        <v>2031.0</v>
      </c>
      <c r="G3802" s="128">
        <v>5.0</v>
      </c>
      <c r="H3802" s="128">
        <v>29.0</v>
      </c>
      <c r="I3802" s="128" t="s">
        <v>162</v>
      </c>
      <c r="J3802" s="99"/>
      <c r="K3802" s="99"/>
      <c r="L3802" s="141" t="str">
        <f>IF(J3802-K3802=0,,IFERROR(K3802-J3802-휴게시간-VLOOKUP(A3802,지정휴게시간,2,FALSE),K3802-J3802-휴게시간))</f>
        <v/>
      </c>
      <c r="M3802" s="142" t="str">
        <f>IFERROR(VLOOKUP(Text(A3802,"m월 d일"),양력휴일,2,FALSE),IFERROR(VLOOKUP(Text(B3802,"m월 d일"),음력휴일,2,FALSE),IFERROR(VLOOKUP(A3802,양력지정휴일,2,FALSE), IFERROR(VLOOKUP(B3802,음력지정휴일,2,FALSE), ""))))</f>
        <v/>
      </c>
      <c r="N3802" s="128"/>
      <c r="O3802" s="128" t="str">
        <f>IFERROR(VLOOKUP(N3802,연차지정일수,2,FALSE),"")</f>
        <v/>
      </c>
      <c r="P3802" s="143"/>
      <c r="Q3802" s="2"/>
    </row>
    <row r="3803">
      <c r="A3803" s="129">
        <v>47998.0</v>
      </c>
      <c r="B3803" s="129">
        <v>47948.0</v>
      </c>
      <c r="C3803" s="128">
        <v>2031.0</v>
      </c>
      <c r="D3803" s="128">
        <v>5.0</v>
      </c>
      <c r="E3803" s="128">
        <v>4.0</v>
      </c>
      <c r="F3803" s="128">
        <v>2031.0</v>
      </c>
      <c r="G3803" s="128">
        <v>5.0</v>
      </c>
      <c r="H3803" s="128">
        <v>30.0</v>
      </c>
      <c r="I3803" s="128" t="s">
        <v>158</v>
      </c>
      <c r="J3803" s="99"/>
      <c r="K3803" s="99"/>
      <c r="L3803" s="141" t="str">
        <f>IF(J3803-K3803=0,,IFERROR(K3803-J3803-휴게시간-VLOOKUP(A3803,지정휴게시간,2,FALSE),K3803-J3803-휴게시간))</f>
        <v/>
      </c>
      <c r="M3803" s="142" t="str">
        <f>IFERROR(VLOOKUP(Text(A3803,"m월 d일"),양력휴일,2,FALSE),IFERROR(VLOOKUP(Text(B3803,"m월 d일"),음력휴일,2,FALSE),IFERROR(VLOOKUP(A3803,양력지정휴일,2,FALSE), IFERROR(VLOOKUP(B3803,음력지정휴일,2,FALSE), ""))))</f>
        <v/>
      </c>
      <c r="N3803" s="128"/>
      <c r="O3803" s="128" t="str">
        <f>IFERROR(VLOOKUP(N3803,연차지정일수,2,FALSE),"")</f>
        <v/>
      </c>
      <c r="P3803" s="143"/>
      <c r="Q3803" s="2"/>
    </row>
    <row r="3804">
      <c r="A3804" s="129">
        <v>47999.0</v>
      </c>
      <c r="B3804" s="129">
        <v>47949.0</v>
      </c>
      <c r="C3804" s="128">
        <v>2031.0</v>
      </c>
      <c r="D3804" s="128">
        <v>5.0</v>
      </c>
      <c r="E3804" s="128">
        <v>4.0</v>
      </c>
      <c r="F3804" s="128">
        <v>2031.0</v>
      </c>
      <c r="G3804" s="128">
        <v>5.0</v>
      </c>
      <c r="H3804" s="128">
        <v>31.0</v>
      </c>
      <c r="I3804" s="128" t="s">
        <v>159</v>
      </c>
      <c r="J3804" s="99"/>
      <c r="K3804" s="99"/>
      <c r="L3804" s="141" t="str">
        <f>IF(J3804-K3804=0,,IFERROR(K3804-J3804-휴게시간-VLOOKUP(A3804,지정휴게시간,2,FALSE),K3804-J3804-휴게시간))</f>
        <v/>
      </c>
      <c r="M3804" s="142" t="str">
        <f>IFERROR(VLOOKUP(Text(A3804,"m월 d일"),양력휴일,2,FALSE),IFERROR(VLOOKUP(Text(B3804,"m월 d일"),음력휴일,2,FALSE),IFERROR(VLOOKUP(A3804,양력지정휴일,2,FALSE), IFERROR(VLOOKUP(B3804,음력지정휴일,2,FALSE), ""))))</f>
        <v/>
      </c>
      <c r="N3804" s="128"/>
      <c r="O3804" s="128" t="str">
        <f>IFERROR(VLOOKUP(N3804,연차지정일수,2,FALSE),"")</f>
        <v/>
      </c>
      <c r="P3804" s="143"/>
      <c r="Q3804" s="2"/>
    </row>
    <row r="3805">
      <c r="A3805" s="129">
        <v>48000.0</v>
      </c>
      <c r="B3805" s="129">
        <v>47950.0</v>
      </c>
      <c r="C3805" s="128">
        <v>2031.0</v>
      </c>
      <c r="D3805" s="128">
        <v>5.0</v>
      </c>
      <c r="E3805" s="128">
        <v>4.0</v>
      </c>
      <c r="F3805" s="128">
        <v>2031.0</v>
      </c>
      <c r="G3805" s="128">
        <v>6.0</v>
      </c>
      <c r="H3805" s="128">
        <v>1.0</v>
      </c>
      <c r="I3805" s="128" t="s">
        <v>156</v>
      </c>
      <c r="J3805" s="99"/>
      <c r="K3805" s="99"/>
      <c r="L3805" s="141" t="str">
        <f>IF(J3805-K3805=0,,IFERROR(K3805-J3805-휴게시간-VLOOKUP(A3805,지정휴게시간,2,FALSE),K3805-J3805-휴게시간))</f>
        <v/>
      </c>
      <c r="M3805" s="142" t="str">
        <f>IFERROR(VLOOKUP(Text(A3805,"m월 d일"),양력휴일,2,FALSE),IFERROR(VLOOKUP(Text(B3805,"m월 d일"),음력휴일,2,FALSE),IFERROR(VLOOKUP(A3805,양력지정휴일,2,FALSE), IFERROR(VLOOKUP(B3805,음력지정휴일,2,FALSE), ""))))</f>
        <v/>
      </c>
      <c r="N3805" s="128"/>
      <c r="O3805" s="128" t="str">
        <f>IFERROR(VLOOKUP(N3805,연차지정일수,2,FALSE),"")</f>
        <v/>
      </c>
      <c r="P3805" s="143"/>
      <c r="Q3805" s="2"/>
    </row>
    <row r="3806">
      <c r="A3806" s="129">
        <v>48001.0</v>
      </c>
      <c r="B3806" s="129">
        <v>47951.0</v>
      </c>
      <c r="C3806" s="128">
        <v>2031.0</v>
      </c>
      <c r="D3806" s="128">
        <v>6.0</v>
      </c>
      <c r="E3806" s="128">
        <v>1.0</v>
      </c>
      <c r="F3806" s="128">
        <v>2031.0</v>
      </c>
      <c r="G3806" s="128">
        <v>6.0</v>
      </c>
      <c r="H3806" s="128">
        <v>2.0</v>
      </c>
      <c r="I3806" s="128" t="s">
        <v>83</v>
      </c>
      <c r="J3806" s="99"/>
      <c r="K3806" s="99"/>
      <c r="L3806" s="141" t="str">
        <f>IF(J3806-K3806=0,,IFERROR(K3806-J3806-휴게시간-VLOOKUP(A3806,지정휴게시간,2,FALSE),K3806-J3806-휴게시간))</f>
        <v/>
      </c>
      <c r="M3806" s="142" t="str">
        <f>IFERROR(VLOOKUP(Text(A3806,"m월 d일"),양력휴일,2,FALSE),IFERROR(VLOOKUP(Text(B3806,"m월 d일"),음력휴일,2,FALSE),IFERROR(VLOOKUP(A3806,양력지정휴일,2,FALSE), IFERROR(VLOOKUP(B3806,음력지정휴일,2,FALSE), ""))))</f>
        <v/>
      </c>
      <c r="N3806" s="128"/>
      <c r="O3806" s="128" t="str">
        <f>IFERROR(VLOOKUP(N3806,연차지정일수,2,FALSE),"")</f>
        <v/>
      </c>
      <c r="P3806" s="143"/>
      <c r="Q3806" s="2"/>
    </row>
    <row r="3807">
      <c r="A3807" s="129">
        <v>48002.0</v>
      </c>
      <c r="B3807" s="129">
        <v>47952.0</v>
      </c>
      <c r="C3807" s="128">
        <v>2031.0</v>
      </c>
      <c r="D3807" s="128">
        <v>6.0</v>
      </c>
      <c r="E3807" s="128">
        <v>1.0</v>
      </c>
      <c r="F3807" s="128">
        <v>2031.0</v>
      </c>
      <c r="G3807" s="128">
        <v>6.0</v>
      </c>
      <c r="H3807" s="128">
        <v>3.0</v>
      </c>
      <c r="I3807" s="128" t="s">
        <v>160</v>
      </c>
      <c r="J3807" s="99"/>
      <c r="K3807" s="99"/>
      <c r="L3807" s="141" t="str">
        <f>IF(J3807-K3807=0,,IFERROR(K3807-J3807-휴게시간-VLOOKUP(A3807,지정휴게시간,2,FALSE),K3807-J3807-휴게시간))</f>
        <v/>
      </c>
      <c r="M3807" s="142" t="str">
        <f>IFERROR(VLOOKUP(Text(A3807,"m월 d일"),양력휴일,2,FALSE),IFERROR(VLOOKUP(Text(B3807,"m월 d일"),음력휴일,2,FALSE),IFERROR(VLOOKUP(A3807,양력지정휴일,2,FALSE), IFERROR(VLOOKUP(B3807,음력지정휴일,2,FALSE), ""))))</f>
        <v/>
      </c>
      <c r="N3807" s="128"/>
      <c r="O3807" s="128" t="str">
        <f>IFERROR(VLOOKUP(N3807,연차지정일수,2,FALSE),"")</f>
        <v/>
      </c>
      <c r="P3807" s="143"/>
      <c r="Q3807" s="2"/>
    </row>
    <row r="3808">
      <c r="A3808" s="129">
        <v>48003.0</v>
      </c>
      <c r="B3808" s="129">
        <v>47953.0</v>
      </c>
      <c r="C3808" s="128">
        <v>2031.0</v>
      </c>
      <c r="D3808" s="128">
        <v>6.0</v>
      </c>
      <c r="E3808" s="128">
        <v>1.0</v>
      </c>
      <c r="F3808" s="128">
        <v>2031.0</v>
      </c>
      <c r="G3808" s="128">
        <v>6.0</v>
      </c>
      <c r="H3808" s="128">
        <v>4.0</v>
      </c>
      <c r="I3808" s="128" t="s">
        <v>161</v>
      </c>
      <c r="J3808" s="99"/>
      <c r="K3808" s="99"/>
      <c r="L3808" s="141" t="str">
        <f>IF(J3808-K3808=0,,IFERROR(K3808-J3808-휴게시간-VLOOKUP(A3808,지정휴게시간,2,FALSE),K3808-J3808-휴게시간))</f>
        <v/>
      </c>
      <c r="M3808" s="142" t="str">
        <f>IFERROR(VLOOKUP(Text(A3808,"m월 d일"),양력휴일,2,FALSE),IFERROR(VLOOKUP(Text(B3808,"m월 d일"),음력휴일,2,FALSE),IFERROR(VLOOKUP(A3808,양력지정휴일,2,FALSE), IFERROR(VLOOKUP(B3808,음력지정휴일,2,FALSE), ""))))</f>
        <v/>
      </c>
      <c r="N3808" s="128"/>
      <c r="O3808" s="128" t="str">
        <f>IFERROR(VLOOKUP(N3808,연차지정일수,2,FALSE),"")</f>
        <v/>
      </c>
      <c r="P3808" s="143"/>
      <c r="Q3808" s="2"/>
    </row>
    <row r="3809">
      <c r="A3809" s="129">
        <v>48004.0</v>
      </c>
      <c r="B3809" s="129">
        <v>47954.0</v>
      </c>
      <c r="C3809" s="128">
        <v>2031.0</v>
      </c>
      <c r="D3809" s="128">
        <v>6.0</v>
      </c>
      <c r="E3809" s="128">
        <v>1.0</v>
      </c>
      <c r="F3809" s="128">
        <v>2031.0</v>
      </c>
      <c r="G3809" s="128">
        <v>6.0</v>
      </c>
      <c r="H3809" s="128">
        <v>5.0</v>
      </c>
      <c r="I3809" s="128" t="s">
        <v>162</v>
      </c>
      <c r="J3809" s="99"/>
      <c r="K3809" s="99"/>
      <c r="L3809" s="141" t="str">
        <f>IF(J3809-K3809=0,,IFERROR(K3809-J3809-휴게시간-VLOOKUP(A3809,지정휴게시간,2,FALSE),K3809-J3809-휴게시간))</f>
        <v/>
      </c>
      <c r="M3809" s="142" t="str">
        <f>IFERROR(VLOOKUP(Text(A3809,"m월 d일"),양력휴일,2,FALSE),IFERROR(VLOOKUP(Text(B3809,"m월 d일"),음력휴일,2,FALSE),IFERROR(VLOOKUP(A3809,양력지정휴일,2,FALSE), IFERROR(VLOOKUP(B3809,음력지정휴일,2,FALSE), ""))))</f>
        <v/>
      </c>
      <c r="N3809" s="128"/>
      <c r="O3809" s="128" t="str">
        <f>IFERROR(VLOOKUP(N3809,연차지정일수,2,FALSE),"")</f>
        <v/>
      </c>
      <c r="P3809" s="143"/>
      <c r="Q3809" s="2"/>
    </row>
    <row r="3810">
      <c r="A3810" s="129">
        <v>48005.0</v>
      </c>
      <c r="B3810" s="129">
        <v>47955.0</v>
      </c>
      <c r="C3810" s="128">
        <v>2031.0</v>
      </c>
      <c r="D3810" s="128">
        <v>6.0</v>
      </c>
      <c r="E3810" s="128">
        <v>1.0</v>
      </c>
      <c r="F3810" s="128">
        <v>2031.0</v>
      </c>
      <c r="G3810" s="128">
        <v>6.0</v>
      </c>
      <c r="H3810" s="128">
        <v>6.0</v>
      </c>
      <c r="I3810" s="128" t="s">
        <v>158</v>
      </c>
      <c r="J3810" s="99"/>
      <c r="K3810" s="99"/>
      <c r="L3810" s="141" t="str">
        <f>IF(J3810-K3810=0,,IFERROR(K3810-J3810-휴게시간-VLOOKUP(A3810,지정휴게시간,2,FALSE),K3810-J3810-휴게시간))</f>
        <v/>
      </c>
      <c r="M3810" s="142" t="str">
        <f>IFERROR(VLOOKUP(Text(A3810,"m월 d일"),양력휴일,2,FALSE),IFERROR(VLOOKUP(Text(B3810,"m월 d일"),음력휴일,2,FALSE),IFERROR(VLOOKUP(A3810,양력지정휴일,2,FALSE), IFERROR(VLOOKUP(B3810,음력지정휴일,2,FALSE), ""))))</f>
        <v>현충일</v>
      </c>
      <c r="N3810" s="128"/>
      <c r="O3810" s="128" t="str">
        <f>IFERROR(VLOOKUP(N3810,연차지정일수,2,FALSE),"")</f>
        <v/>
      </c>
      <c r="P3810" s="143"/>
      <c r="Q3810" s="2"/>
    </row>
    <row r="3811">
      <c r="A3811" s="129">
        <v>48006.0</v>
      </c>
      <c r="B3811" s="129">
        <v>47956.0</v>
      </c>
      <c r="C3811" s="128">
        <v>2031.0</v>
      </c>
      <c r="D3811" s="128">
        <v>6.0</v>
      </c>
      <c r="E3811" s="128">
        <v>1.0</v>
      </c>
      <c r="F3811" s="128">
        <v>2031.0</v>
      </c>
      <c r="G3811" s="128">
        <v>6.0</v>
      </c>
      <c r="H3811" s="128">
        <v>7.0</v>
      </c>
      <c r="I3811" s="128" t="s">
        <v>159</v>
      </c>
      <c r="J3811" s="99"/>
      <c r="K3811" s="99"/>
      <c r="L3811" s="141" t="str">
        <f>IF(J3811-K3811=0,,IFERROR(K3811-J3811-휴게시간-VLOOKUP(A3811,지정휴게시간,2,FALSE),K3811-J3811-휴게시간))</f>
        <v/>
      </c>
      <c r="M3811" s="142" t="str">
        <f>IFERROR(VLOOKUP(Text(A3811,"m월 d일"),양력휴일,2,FALSE),IFERROR(VLOOKUP(Text(B3811,"m월 d일"),음력휴일,2,FALSE),IFERROR(VLOOKUP(A3811,양력지정휴일,2,FALSE), IFERROR(VLOOKUP(B3811,음력지정휴일,2,FALSE), ""))))</f>
        <v/>
      </c>
      <c r="N3811" s="128"/>
      <c r="O3811" s="128" t="str">
        <f>IFERROR(VLOOKUP(N3811,연차지정일수,2,FALSE),"")</f>
        <v/>
      </c>
      <c r="P3811" s="143"/>
      <c r="Q3811" s="2"/>
    </row>
    <row r="3812">
      <c r="A3812" s="129">
        <v>48007.0</v>
      </c>
      <c r="B3812" s="129">
        <v>47957.0</v>
      </c>
      <c r="C3812" s="128">
        <v>2031.0</v>
      </c>
      <c r="D3812" s="128">
        <v>6.0</v>
      </c>
      <c r="E3812" s="128">
        <v>1.0</v>
      </c>
      <c r="F3812" s="128">
        <v>2031.0</v>
      </c>
      <c r="G3812" s="128">
        <v>6.0</v>
      </c>
      <c r="H3812" s="128">
        <v>8.0</v>
      </c>
      <c r="I3812" s="128" t="s">
        <v>156</v>
      </c>
      <c r="J3812" s="99"/>
      <c r="K3812" s="99"/>
      <c r="L3812" s="141" t="str">
        <f>IF(J3812-K3812=0,,IFERROR(K3812-J3812-휴게시간-VLOOKUP(A3812,지정휴게시간,2,FALSE),K3812-J3812-휴게시간))</f>
        <v/>
      </c>
      <c r="M3812" s="142" t="str">
        <f>IFERROR(VLOOKUP(Text(A3812,"m월 d일"),양력휴일,2,FALSE),IFERROR(VLOOKUP(Text(B3812,"m월 d일"),음력휴일,2,FALSE),IFERROR(VLOOKUP(A3812,양력지정휴일,2,FALSE), IFERROR(VLOOKUP(B3812,음력지정휴일,2,FALSE), ""))))</f>
        <v/>
      </c>
      <c r="N3812" s="128"/>
      <c r="O3812" s="128" t="str">
        <f>IFERROR(VLOOKUP(N3812,연차지정일수,2,FALSE),"")</f>
        <v/>
      </c>
      <c r="P3812" s="143"/>
      <c r="Q3812" s="2"/>
    </row>
    <row r="3813">
      <c r="A3813" s="129">
        <v>48008.0</v>
      </c>
      <c r="B3813" s="129">
        <v>47958.0</v>
      </c>
      <c r="C3813" s="128">
        <v>2031.0</v>
      </c>
      <c r="D3813" s="128">
        <v>6.0</v>
      </c>
      <c r="E3813" s="128">
        <v>2.0</v>
      </c>
      <c r="F3813" s="128">
        <v>2031.0</v>
      </c>
      <c r="G3813" s="128">
        <v>6.0</v>
      </c>
      <c r="H3813" s="128">
        <v>9.0</v>
      </c>
      <c r="I3813" s="128" t="s">
        <v>83</v>
      </c>
      <c r="J3813" s="99"/>
      <c r="K3813" s="99"/>
      <c r="L3813" s="141" t="str">
        <f>IF(J3813-K3813=0,,IFERROR(K3813-J3813-휴게시간-VLOOKUP(A3813,지정휴게시간,2,FALSE),K3813-J3813-휴게시간))</f>
        <v/>
      </c>
      <c r="M3813" s="142" t="str">
        <f>IFERROR(VLOOKUP(Text(A3813,"m월 d일"),양력휴일,2,FALSE),IFERROR(VLOOKUP(Text(B3813,"m월 d일"),음력휴일,2,FALSE),IFERROR(VLOOKUP(A3813,양력지정휴일,2,FALSE), IFERROR(VLOOKUP(B3813,음력지정휴일,2,FALSE), ""))))</f>
        <v/>
      </c>
      <c r="N3813" s="128"/>
      <c r="O3813" s="128" t="str">
        <f>IFERROR(VLOOKUP(N3813,연차지정일수,2,FALSE),"")</f>
        <v/>
      </c>
      <c r="P3813" s="143"/>
      <c r="Q3813" s="2"/>
    </row>
    <row r="3814">
      <c r="A3814" s="129">
        <v>48009.0</v>
      </c>
      <c r="B3814" s="129">
        <v>47959.0</v>
      </c>
      <c r="C3814" s="128">
        <v>2031.0</v>
      </c>
      <c r="D3814" s="128">
        <v>6.0</v>
      </c>
      <c r="E3814" s="128">
        <v>2.0</v>
      </c>
      <c r="F3814" s="128">
        <v>2031.0</v>
      </c>
      <c r="G3814" s="128">
        <v>6.0</v>
      </c>
      <c r="H3814" s="128">
        <v>10.0</v>
      </c>
      <c r="I3814" s="128" t="s">
        <v>160</v>
      </c>
      <c r="J3814" s="99"/>
      <c r="K3814" s="99"/>
      <c r="L3814" s="141" t="str">
        <f>IF(J3814-K3814=0,,IFERROR(K3814-J3814-휴게시간-VLOOKUP(A3814,지정휴게시간,2,FALSE),K3814-J3814-휴게시간))</f>
        <v/>
      </c>
      <c r="M3814" s="142" t="str">
        <f>IFERROR(VLOOKUP(Text(A3814,"m월 d일"),양력휴일,2,FALSE),IFERROR(VLOOKUP(Text(B3814,"m월 d일"),음력휴일,2,FALSE),IFERROR(VLOOKUP(A3814,양력지정휴일,2,FALSE), IFERROR(VLOOKUP(B3814,음력지정휴일,2,FALSE), ""))))</f>
        <v/>
      </c>
      <c r="N3814" s="128"/>
      <c r="O3814" s="128" t="str">
        <f>IFERROR(VLOOKUP(N3814,연차지정일수,2,FALSE),"")</f>
        <v/>
      </c>
      <c r="P3814" s="143"/>
      <c r="Q3814" s="2"/>
    </row>
    <row r="3815">
      <c r="A3815" s="129">
        <v>48010.0</v>
      </c>
      <c r="B3815" s="129">
        <v>47960.0</v>
      </c>
      <c r="C3815" s="128">
        <v>2031.0</v>
      </c>
      <c r="D3815" s="128">
        <v>6.0</v>
      </c>
      <c r="E3815" s="128">
        <v>2.0</v>
      </c>
      <c r="F3815" s="128">
        <v>2031.0</v>
      </c>
      <c r="G3815" s="128">
        <v>6.0</v>
      </c>
      <c r="H3815" s="128">
        <v>11.0</v>
      </c>
      <c r="I3815" s="128" t="s">
        <v>161</v>
      </c>
      <c r="J3815" s="99"/>
      <c r="K3815" s="99"/>
      <c r="L3815" s="141" t="str">
        <f>IF(J3815-K3815=0,,IFERROR(K3815-J3815-휴게시간-VLOOKUP(A3815,지정휴게시간,2,FALSE),K3815-J3815-휴게시간))</f>
        <v/>
      </c>
      <c r="M3815" s="142" t="str">
        <f>IFERROR(VLOOKUP(Text(A3815,"m월 d일"),양력휴일,2,FALSE),IFERROR(VLOOKUP(Text(B3815,"m월 d일"),음력휴일,2,FALSE),IFERROR(VLOOKUP(A3815,양력지정휴일,2,FALSE), IFERROR(VLOOKUP(B3815,음력지정휴일,2,FALSE), ""))))</f>
        <v/>
      </c>
      <c r="N3815" s="128"/>
      <c r="O3815" s="128" t="str">
        <f>IFERROR(VLOOKUP(N3815,연차지정일수,2,FALSE),"")</f>
        <v/>
      </c>
      <c r="P3815" s="143"/>
      <c r="Q3815" s="2"/>
    </row>
    <row r="3816">
      <c r="A3816" s="129">
        <v>48011.0</v>
      </c>
      <c r="B3816" s="129">
        <v>47961.0</v>
      </c>
      <c r="C3816" s="128">
        <v>2031.0</v>
      </c>
      <c r="D3816" s="128">
        <v>6.0</v>
      </c>
      <c r="E3816" s="128">
        <v>2.0</v>
      </c>
      <c r="F3816" s="128">
        <v>2031.0</v>
      </c>
      <c r="G3816" s="128">
        <v>6.0</v>
      </c>
      <c r="H3816" s="128">
        <v>12.0</v>
      </c>
      <c r="I3816" s="128" t="s">
        <v>162</v>
      </c>
      <c r="J3816" s="99"/>
      <c r="K3816" s="99"/>
      <c r="L3816" s="141" t="str">
        <f>IF(J3816-K3816=0,,IFERROR(K3816-J3816-휴게시간-VLOOKUP(A3816,지정휴게시간,2,FALSE),K3816-J3816-휴게시간))</f>
        <v/>
      </c>
      <c r="M3816" s="142" t="str">
        <f>IFERROR(VLOOKUP(Text(A3816,"m월 d일"),양력휴일,2,FALSE),IFERROR(VLOOKUP(Text(B3816,"m월 d일"),음력휴일,2,FALSE),IFERROR(VLOOKUP(A3816,양력지정휴일,2,FALSE), IFERROR(VLOOKUP(B3816,음력지정휴일,2,FALSE), ""))))</f>
        <v/>
      </c>
      <c r="N3816" s="128"/>
      <c r="O3816" s="128" t="str">
        <f>IFERROR(VLOOKUP(N3816,연차지정일수,2,FALSE),"")</f>
        <v/>
      </c>
      <c r="P3816" s="143"/>
      <c r="Q3816" s="2"/>
    </row>
    <row r="3817">
      <c r="A3817" s="129">
        <v>48012.0</v>
      </c>
      <c r="B3817" s="129">
        <v>47962.0</v>
      </c>
      <c r="C3817" s="128">
        <v>2031.0</v>
      </c>
      <c r="D3817" s="128">
        <v>6.0</v>
      </c>
      <c r="E3817" s="128">
        <v>2.0</v>
      </c>
      <c r="F3817" s="128">
        <v>2031.0</v>
      </c>
      <c r="G3817" s="128">
        <v>6.0</v>
      </c>
      <c r="H3817" s="128">
        <v>13.0</v>
      </c>
      <c r="I3817" s="128" t="s">
        <v>158</v>
      </c>
      <c r="J3817" s="99"/>
      <c r="K3817" s="99"/>
      <c r="L3817" s="141" t="str">
        <f>IF(J3817-K3817=0,,IFERROR(K3817-J3817-휴게시간-VLOOKUP(A3817,지정휴게시간,2,FALSE),K3817-J3817-휴게시간))</f>
        <v/>
      </c>
      <c r="M3817" s="142" t="str">
        <f>IFERROR(VLOOKUP(Text(A3817,"m월 d일"),양력휴일,2,FALSE),IFERROR(VLOOKUP(Text(B3817,"m월 d일"),음력휴일,2,FALSE),IFERROR(VLOOKUP(A3817,양력지정휴일,2,FALSE), IFERROR(VLOOKUP(B3817,음력지정휴일,2,FALSE), ""))))</f>
        <v/>
      </c>
      <c r="N3817" s="128"/>
      <c r="O3817" s="128" t="str">
        <f>IFERROR(VLOOKUP(N3817,연차지정일수,2,FALSE),"")</f>
        <v/>
      </c>
      <c r="P3817" s="143"/>
      <c r="Q3817" s="2"/>
    </row>
    <row r="3818">
      <c r="A3818" s="129">
        <v>48013.0</v>
      </c>
      <c r="B3818" s="129">
        <v>47963.0</v>
      </c>
      <c r="C3818" s="128">
        <v>2031.0</v>
      </c>
      <c r="D3818" s="128">
        <v>6.0</v>
      </c>
      <c r="E3818" s="128">
        <v>2.0</v>
      </c>
      <c r="F3818" s="128">
        <v>2031.0</v>
      </c>
      <c r="G3818" s="128">
        <v>6.0</v>
      </c>
      <c r="H3818" s="128">
        <v>14.0</v>
      </c>
      <c r="I3818" s="128" t="s">
        <v>159</v>
      </c>
      <c r="J3818" s="99"/>
      <c r="K3818" s="99"/>
      <c r="L3818" s="141" t="str">
        <f>IF(J3818-K3818=0,,IFERROR(K3818-J3818-휴게시간-VLOOKUP(A3818,지정휴게시간,2,FALSE),K3818-J3818-휴게시간))</f>
        <v/>
      </c>
      <c r="M3818" s="142" t="str">
        <f>IFERROR(VLOOKUP(Text(A3818,"m월 d일"),양력휴일,2,FALSE),IFERROR(VLOOKUP(Text(B3818,"m월 d일"),음력휴일,2,FALSE),IFERROR(VLOOKUP(A3818,양력지정휴일,2,FALSE), IFERROR(VLOOKUP(B3818,음력지정휴일,2,FALSE), ""))))</f>
        <v/>
      </c>
      <c r="N3818" s="128"/>
      <c r="O3818" s="128" t="str">
        <f>IFERROR(VLOOKUP(N3818,연차지정일수,2,FALSE),"")</f>
        <v/>
      </c>
      <c r="P3818" s="143"/>
      <c r="Q3818" s="2"/>
    </row>
    <row r="3819">
      <c r="A3819" s="129">
        <v>48014.0</v>
      </c>
      <c r="B3819" s="129">
        <v>47964.0</v>
      </c>
      <c r="C3819" s="128">
        <v>2031.0</v>
      </c>
      <c r="D3819" s="128">
        <v>6.0</v>
      </c>
      <c r="E3819" s="128">
        <v>2.0</v>
      </c>
      <c r="F3819" s="128">
        <v>2031.0</v>
      </c>
      <c r="G3819" s="128">
        <v>6.0</v>
      </c>
      <c r="H3819" s="128">
        <v>15.0</v>
      </c>
      <c r="I3819" s="128" t="s">
        <v>156</v>
      </c>
      <c r="J3819" s="99"/>
      <c r="K3819" s="99"/>
      <c r="L3819" s="141" t="str">
        <f>IF(J3819-K3819=0,,IFERROR(K3819-J3819-휴게시간-VLOOKUP(A3819,지정휴게시간,2,FALSE),K3819-J3819-휴게시간))</f>
        <v/>
      </c>
      <c r="M3819" s="142" t="str">
        <f>IFERROR(VLOOKUP(Text(A3819,"m월 d일"),양력휴일,2,FALSE),IFERROR(VLOOKUP(Text(B3819,"m월 d일"),음력휴일,2,FALSE),IFERROR(VLOOKUP(A3819,양력지정휴일,2,FALSE), IFERROR(VLOOKUP(B3819,음력지정휴일,2,FALSE), ""))))</f>
        <v/>
      </c>
      <c r="N3819" s="128"/>
      <c r="O3819" s="128" t="str">
        <f>IFERROR(VLOOKUP(N3819,연차지정일수,2,FALSE),"")</f>
        <v/>
      </c>
      <c r="P3819" s="143"/>
      <c r="Q3819" s="2"/>
    </row>
    <row r="3820">
      <c r="A3820" s="129">
        <v>48015.0</v>
      </c>
      <c r="B3820" s="129">
        <v>47965.0</v>
      </c>
      <c r="C3820" s="128">
        <v>2031.0</v>
      </c>
      <c r="D3820" s="128">
        <v>6.0</v>
      </c>
      <c r="E3820" s="128">
        <v>3.0</v>
      </c>
      <c r="F3820" s="128">
        <v>2031.0</v>
      </c>
      <c r="G3820" s="128">
        <v>6.0</v>
      </c>
      <c r="H3820" s="128">
        <v>16.0</v>
      </c>
      <c r="I3820" s="128" t="s">
        <v>83</v>
      </c>
      <c r="J3820" s="99"/>
      <c r="K3820" s="99"/>
      <c r="L3820" s="141" t="str">
        <f>IF(J3820-K3820=0,,IFERROR(K3820-J3820-휴게시간-VLOOKUP(A3820,지정휴게시간,2,FALSE),K3820-J3820-휴게시간))</f>
        <v/>
      </c>
      <c r="M3820" s="142" t="str">
        <f>IFERROR(VLOOKUP(Text(A3820,"m월 d일"),양력휴일,2,FALSE),IFERROR(VLOOKUP(Text(B3820,"m월 d일"),음력휴일,2,FALSE),IFERROR(VLOOKUP(A3820,양력지정휴일,2,FALSE), IFERROR(VLOOKUP(B3820,음력지정휴일,2,FALSE), ""))))</f>
        <v/>
      </c>
      <c r="N3820" s="128"/>
      <c r="O3820" s="128" t="str">
        <f>IFERROR(VLOOKUP(N3820,연차지정일수,2,FALSE),"")</f>
        <v/>
      </c>
      <c r="P3820" s="143"/>
      <c r="Q3820" s="2"/>
    </row>
    <row r="3821">
      <c r="A3821" s="129">
        <v>48016.0</v>
      </c>
      <c r="B3821" s="129">
        <v>47966.0</v>
      </c>
      <c r="C3821" s="128">
        <v>2031.0</v>
      </c>
      <c r="D3821" s="128">
        <v>6.0</v>
      </c>
      <c r="E3821" s="128">
        <v>3.0</v>
      </c>
      <c r="F3821" s="128">
        <v>2031.0</v>
      </c>
      <c r="G3821" s="128">
        <v>6.0</v>
      </c>
      <c r="H3821" s="128">
        <v>17.0</v>
      </c>
      <c r="I3821" s="128" t="s">
        <v>160</v>
      </c>
      <c r="J3821" s="99"/>
      <c r="K3821" s="99"/>
      <c r="L3821" s="141" t="str">
        <f>IF(J3821-K3821=0,,IFERROR(K3821-J3821-휴게시간-VLOOKUP(A3821,지정휴게시간,2,FALSE),K3821-J3821-휴게시간))</f>
        <v/>
      </c>
      <c r="M3821" s="142" t="str">
        <f>IFERROR(VLOOKUP(Text(A3821,"m월 d일"),양력휴일,2,FALSE),IFERROR(VLOOKUP(Text(B3821,"m월 d일"),음력휴일,2,FALSE),IFERROR(VLOOKUP(A3821,양력지정휴일,2,FALSE), IFERROR(VLOOKUP(B3821,음력지정휴일,2,FALSE), ""))))</f>
        <v/>
      </c>
      <c r="N3821" s="128"/>
      <c r="O3821" s="128" t="str">
        <f>IFERROR(VLOOKUP(N3821,연차지정일수,2,FALSE),"")</f>
        <v/>
      </c>
      <c r="P3821" s="143"/>
      <c r="Q3821" s="2"/>
    </row>
    <row r="3822">
      <c r="A3822" s="129">
        <v>48017.0</v>
      </c>
      <c r="B3822" s="129">
        <v>47967.0</v>
      </c>
      <c r="C3822" s="128">
        <v>2031.0</v>
      </c>
      <c r="D3822" s="128">
        <v>6.0</v>
      </c>
      <c r="E3822" s="128">
        <v>3.0</v>
      </c>
      <c r="F3822" s="128">
        <v>2031.0</v>
      </c>
      <c r="G3822" s="128">
        <v>6.0</v>
      </c>
      <c r="H3822" s="128">
        <v>18.0</v>
      </c>
      <c r="I3822" s="128" t="s">
        <v>161</v>
      </c>
      <c r="J3822" s="99"/>
      <c r="K3822" s="99"/>
      <c r="L3822" s="141" t="str">
        <f>IF(J3822-K3822=0,,IFERROR(K3822-J3822-휴게시간-VLOOKUP(A3822,지정휴게시간,2,FALSE),K3822-J3822-휴게시간))</f>
        <v/>
      </c>
      <c r="M3822" s="142" t="str">
        <f>IFERROR(VLOOKUP(Text(A3822,"m월 d일"),양력휴일,2,FALSE),IFERROR(VLOOKUP(Text(B3822,"m월 d일"),음력휴일,2,FALSE),IFERROR(VLOOKUP(A3822,양력지정휴일,2,FALSE), IFERROR(VLOOKUP(B3822,음력지정휴일,2,FALSE), ""))))</f>
        <v/>
      </c>
      <c r="N3822" s="128"/>
      <c r="O3822" s="128" t="str">
        <f>IFERROR(VLOOKUP(N3822,연차지정일수,2,FALSE),"")</f>
        <v/>
      </c>
      <c r="P3822" s="143"/>
      <c r="Q3822" s="2"/>
    </row>
    <row r="3823">
      <c r="A3823" s="129">
        <v>48018.0</v>
      </c>
      <c r="B3823" s="129">
        <v>47968.0</v>
      </c>
      <c r="C3823" s="128">
        <v>2031.0</v>
      </c>
      <c r="D3823" s="128">
        <v>6.0</v>
      </c>
      <c r="E3823" s="128">
        <v>3.0</v>
      </c>
      <c r="F3823" s="128">
        <v>2031.0</v>
      </c>
      <c r="G3823" s="128">
        <v>6.0</v>
      </c>
      <c r="H3823" s="128">
        <v>19.0</v>
      </c>
      <c r="I3823" s="128" t="s">
        <v>162</v>
      </c>
      <c r="J3823" s="99"/>
      <c r="K3823" s="99"/>
      <c r="L3823" s="141" t="str">
        <f>IF(J3823-K3823=0,,IFERROR(K3823-J3823-휴게시간-VLOOKUP(A3823,지정휴게시간,2,FALSE),K3823-J3823-휴게시간))</f>
        <v/>
      </c>
      <c r="M3823" s="142" t="str">
        <f>IFERROR(VLOOKUP(Text(A3823,"m월 d일"),양력휴일,2,FALSE),IFERROR(VLOOKUP(Text(B3823,"m월 d일"),음력휴일,2,FALSE),IFERROR(VLOOKUP(A3823,양력지정휴일,2,FALSE), IFERROR(VLOOKUP(B3823,음력지정휴일,2,FALSE), ""))))</f>
        <v/>
      </c>
      <c r="N3823" s="128"/>
      <c r="O3823" s="128" t="str">
        <f>IFERROR(VLOOKUP(N3823,연차지정일수,2,FALSE),"")</f>
        <v/>
      </c>
      <c r="P3823" s="143"/>
      <c r="Q3823" s="2"/>
    </row>
    <row r="3824">
      <c r="A3824" s="129">
        <v>48019.0</v>
      </c>
      <c r="B3824" s="129">
        <v>47969.0</v>
      </c>
      <c r="C3824" s="128">
        <v>2031.0</v>
      </c>
      <c r="D3824" s="128">
        <v>6.0</v>
      </c>
      <c r="E3824" s="128">
        <v>3.0</v>
      </c>
      <c r="F3824" s="128">
        <v>2031.0</v>
      </c>
      <c r="G3824" s="128">
        <v>6.0</v>
      </c>
      <c r="H3824" s="128">
        <v>20.0</v>
      </c>
      <c r="I3824" s="128" t="s">
        <v>158</v>
      </c>
      <c r="J3824" s="99"/>
      <c r="K3824" s="99"/>
      <c r="L3824" s="141" t="str">
        <f>IF(J3824-K3824=0,,IFERROR(K3824-J3824-휴게시간-VLOOKUP(A3824,지정휴게시간,2,FALSE),K3824-J3824-휴게시간))</f>
        <v/>
      </c>
      <c r="M3824" s="142" t="str">
        <f>IFERROR(VLOOKUP(Text(A3824,"m월 d일"),양력휴일,2,FALSE),IFERROR(VLOOKUP(Text(B3824,"m월 d일"),음력휴일,2,FALSE),IFERROR(VLOOKUP(A3824,양력지정휴일,2,FALSE), IFERROR(VLOOKUP(B3824,음력지정휴일,2,FALSE), ""))))</f>
        <v/>
      </c>
      <c r="N3824" s="128"/>
      <c r="O3824" s="128" t="str">
        <f>IFERROR(VLOOKUP(N3824,연차지정일수,2,FALSE),"")</f>
        <v/>
      </c>
      <c r="P3824" s="143"/>
      <c r="Q3824" s="2"/>
    </row>
    <row r="3825">
      <c r="A3825" s="129">
        <v>48020.0</v>
      </c>
      <c r="B3825" s="129">
        <v>47970.0</v>
      </c>
      <c r="C3825" s="128">
        <v>2031.0</v>
      </c>
      <c r="D3825" s="128">
        <v>6.0</v>
      </c>
      <c r="E3825" s="128">
        <v>3.0</v>
      </c>
      <c r="F3825" s="128">
        <v>2031.0</v>
      </c>
      <c r="G3825" s="128">
        <v>6.0</v>
      </c>
      <c r="H3825" s="128">
        <v>21.0</v>
      </c>
      <c r="I3825" s="128" t="s">
        <v>159</v>
      </c>
      <c r="J3825" s="99"/>
      <c r="K3825" s="99"/>
      <c r="L3825" s="141" t="str">
        <f>IF(J3825-K3825=0,,IFERROR(K3825-J3825-휴게시간-VLOOKUP(A3825,지정휴게시간,2,FALSE),K3825-J3825-휴게시간))</f>
        <v/>
      </c>
      <c r="M3825" s="142" t="str">
        <f>IFERROR(VLOOKUP(Text(A3825,"m월 d일"),양력휴일,2,FALSE),IFERROR(VLOOKUP(Text(B3825,"m월 d일"),음력휴일,2,FALSE),IFERROR(VLOOKUP(A3825,양력지정휴일,2,FALSE), IFERROR(VLOOKUP(B3825,음력지정휴일,2,FALSE), ""))))</f>
        <v/>
      </c>
      <c r="N3825" s="128"/>
      <c r="O3825" s="128" t="str">
        <f>IFERROR(VLOOKUP(N3825,연차지정일수,2,FALSE),"")</f>
        <v/>
      </c>
      <c r="P3825" s="143"/>
      <c r="Q3825" s="2"/>
    </row>
    <row r="3826">
      <c r="A3826" s="129">
        <v>48021.0</v>
      </c>
      <c r="B3826" s="129">
        <v>47971.0</v>
      </c>
      <c r="C3826" s="128">
        <v>2031.0</v>
      </c>
      <c r="D3826" s="128">
        <v>6.0</v>
      </c>
      <c r="E3826" s="128">
        <v>3.0</v>
      </c>
      <c r="F3826" s="128">
        <v>2031.0</v>
      </c>
      <c r="G3826" s="128">
        <v>6.0</v>
      </c>
      <c r="H3826" s="128">
        <v>22.0</v>
      </c>
      <c r="I3826" s="128" t="s">
        <v>156</v>
      </c>
      <c r="J3826" s="99"/>
      <c r="K3826" s="99"/>
      <c r="L3826" s="141" t="str">
        <f>IF(J3826-K3826=0,,IFERROR(K3826-J3826-휴게시간-VLOOKUP(A3826,지정휴게시간,2,FALSE),K3826-J3826-휴게시간))</f>
        <v/>
      </c>
      <c r="M3826" s="142" t="str">
        <f>IFERROR(VLOOKUP(Text(A3826,"m월 d일"),양력휴일,2,FALSE),IFERROR(VLOOKUP(Text(B3826,"m월 d일"),음력휴일,2,FALSE),IFERROR(VLOOKUP(A3826,양력지정휴일,2,FALSE), IFERROR(VLOOKUP(B3826,음력지정휴일,2,FALSE), ""))))</f>
        <v/>
      </c>
      <c r="N3826" s="128"/>
      <c r="O3826" s="128" t="str">
        <f>IFERROR(VLOOKUP(N3826,연차지정일수,2,FALSE),"")</f>
        <v/>
      </c>
      <c r="P3826" s="143"/>
      <c r="Q3826" s="2"/>
    </row>
    <row r="3827">
      <c r="A3827" s="129">
        <v>48022.0</v>
      </c>
      <c r="B3827" s="129">
        <v>47972.0</v>
      </c>
      <c r="C3827" s="128">
        <v>2031.0</v>
      </c>
      <c r="D3827" s="128">
        <v>6.0</v>
      </c>
      <c r="E3827" s="128">
        <v>4.0</v>
      </c>
      <c r="F3827" s="128">
        <v>2031.0</v>
      </c>
      <c r="G3827" s="128">
        <v>6.0</v>
      </c>
      <c r="H3827" s="128">
        <v>23.0</v>
      </c>
      <c r="I3827" s="128" t="s">
        <v>83</v>
      </c>
      <c r="J3827" s="99"/>
      <c r="K3827" s="99"/>
      <c r="L3827" s="141" t="str">
        <f>IF(J3827-K3827=0,,IFERROR(K3827-J3827-휴게시간-VLOOKUP(A3827,지정휴게시간,2,FALSE),K3827-J3827-휴게시간))</f>
        <v/>
      </c>
      <c r="M3827" s="142" t="str">
        <f>IFERROR(VLOOKUP(Text(A3827,"m월 d일"),양력휴일,2,FALSE),IFERROR(VLOOKUP(Text(B3827,"m월 d일"),음력휴일,2,FALSE),IFERROR(VLOOKUP(A3827,양력지정휴일,2,FALSE), IFERROR(VLOOKUP(B3827,음력지정휴일,2,FALSE), ""))))</f>
        <v/>
      </c>
      <c r="N3827" s="128"/>
      <c r="O3827" s="128" t="str">
        <f>IFERROR(VLOOKUP(N3827,연차지정일수,2,FALSE),"")</f>
        <v/>
      </c>
      <c r="P3827" s="143"/>
      <c r="Q3827" s="2"/>
    </row>
    <row r="3828">
      <c r="A3828" s="129">
        <v>48023.0</v>
      </c>
      <c r="B3828" s="129">
        <v>47973.0</v>
      </c>
      <c r="C3828" s="128">
        <v>2031.0</v>
      </c>
      <c r="D3828" s="128">
        <v>6.0</v>
      </c>
      <c r="E3828" s="128">
        <v>4.0</v>
      </c>
      <c r="F3828" s="128">
        <v>2031.0</v>
      </c>
      <c r="G3828" s="128">
        <v>6.0</v>
      </c>
      <c r="H3828" s="128">
        <v>24.0</v>
      </c>
      <c r="I3828" s="128" t="s">
        <v>160</v>
      </c>
      <c r="J3828" s="99"/>
      <c r="K3828" s="99"/>
      <c r="L3828" s="141" t="str">
        <f>IF(J3828-K3828=0,,IFERROR(K3828-J3828-휴게시간-VLOOKUP(A3828,지정휴게시간,2,FALSE),K3828-J3828-휴게시간))</f>
        <v/>
      </c>
      <c r="M3828" s="142" t="str">
        <f>IFERROR(VLOOKUP(Text(A3828,"m월 d일"),양력휴일,2,FALSE),IFERROR(VLOOKUP(Text(B3828,"m월 d일"),음력휴일,2,FALSE),IFERROR(VLOOKUP(A3828,양력지정휴일,2,FALSE), IFERROR(VLOOKUP(B3828,음력지정휴일,2,FALSE), ""))))</f>
        <v/>
      </c>
      <c r="N3828" s="128"/>
      <c r="O3828" s="128" t="str">
        <f>IFERROR(VLOOKUP(N3828,연차지정일수,2,FALSE),"")</f>
        <v/>
      </c>
      <c r="P3828" s="143"/>
      <c r="Q3828" s="2"/>
    </row>
    <row r="3829">
      <c r="A3829" s="129">
        <v>48024.0</v>
      </c>
      <c r="B3829" s="129">
        <v>47974.0</v>
      </c>
      <c r="C3829" s="128">
        <v>2031.0</v>
      </c>
      <c r="D3829" s="128">
        <v>6.0</v>
      </c>
      <c r="E3829" s="128">
        <v>4.0</v>
      </c>
      <c r="F3829" s="128">
        <v>2031.0</v>
      </c>
      <c r="G3829" s="128">
        <v>6.0</v>
      </c>
      <c r="H3829" s="128">
        <v>25.0</v>
      </c>
      <c r="I3829" s="128" t="s">
        <v>161</v>
      </c>
      <c r="J3829" s="99"/>
      <c r="K3829" s="99"/>
      <c r="L3829" s="141" t="str">
        <f>IF(J3829-K3829=0,,IFERROR(K3829-J3829-휴게시간-VLOOKUP(A3829,지정휴게시간,2,FALSE),K3829-J3829-휴게시간))</f>
        <v/>
      </c>
      <c r="M3829" s="142" t="str">
        <f>IFERROR(VLOOKUP(Text(A3829,"m월 d일"),양력휴일,2,FALSE),IFERROR(VLOOKUP(Text(B3829,"m월 d일"),음력휴일,2,FALSE),IFERROR(VLOOKUP(A3829,양력지정휴일,2,FALSE), IFERROR(VLOOKUP(B3829,음력지정휴일,2,FALSE), ""))))</f>
        <v/>
      </c>
      <c r="N3829" s="128"/>
      <c r="O3829" s="128" t="str">
        <f>IFERROR(VLOOKUP(N3829,연차지정일수,2,FALSE),"")</f>
        <v/>
      </c>
      <c r="P3829" s="143"/>
      <c r="Q3829" s="2"/>
    </row>
    <row r="3830">
      <c r="A3830" s="129">
        <v>48025.0</v>
      </c>
      <c r="B3830" s="129">
        <v>47975.0</v>
      </c>
      <c r="C3830" s="128">
        <v>2031.0</v>
      </c>
      <c r="D3830" s="128">
        <v>6.0</v>
      </c>
      <c r="E3830" s="128">
        <v>4.0</v>
      </c>
      <c r="F3830" s="128">
        <v>2031.0</v>
      </c>
      <c r="G3830" s="128">
        <v>6.0</v>
      </c>
      <c r="H3830" s="128">
        <v>26.0</v>
      </c>
      <c r="I3830" s="128" t="s">
        <v>162</v>
      </c>
      <c r="J3830" s="99"/>
      <c r="K3830" s="99"/>
      <c r="L3830" s="141" t="str">
        <f>IF(J3830-K3830=0,,IFERROR(K3830-J3830-휴게시간-VLOOKUP(A3830,지정휴게시간,2,FALSE),K3830-J3830-휴게시간))</f>
        <v/>
      </c>
      <c r="M3830" s="142" t="str">
        <f>IFERROR(VLOOKUP(Text(A3830,"m월 d일"),양력휴일,2,FALSE),IFERROR(VLOOKUP(Text(B3830,"m월 d일"),음력휴일,2,FALSE),IFERROR(VLOOKUP(A3830,양력지정휴일,2,FALSE), IFERROR(VLOOKUP(B3830,음력지정휴일,2,FALSE), ""))))</f>
        <v/>
      </c>
      <c r="N3830" s="128"/>
      <c r="O3830" s="128" t="str">
        <f>IFERROR(VLOOKUP(N3830,연차지정일수,2,FALSE),"")</f>
        <v/>
      </c>
      <c r="P3830" s="143"/>
      <c r="Q3830" s="2"/>
    </row>
    <row r="3831">
      <c r="A3831" s="129">
        <v>48026.0</v>
      </c>
      <c r="B3831" s="129">
        <v>47976.0</v>
      </c>
      <c r="C3831" s="128">
        <v>2031.0</v>
      </c>
      <c r="D3831" s="128">
        <v>6.0</v>
      </c>
      <c r="E3831" s="128">
        <v>4.0</v>
      </c>
      <c r="F3831" s="128">
        <v>2031.0</v>
      </c>
      <c r="G3831" s="128">
        <v>6.0</v>
      </c>
      <c r="H3831" s="128">
        <v>27.0</v>
      </c>
      <c r="I3831" s="128" t="s">
        <v>158</v>
      </c>
      <c r="J3831" s="99"/>
      <c r="K3831" s="99"/>
      <c r="L3831" s="141" t="str">
        <f>IF(J3831-K3831=0,,IFERROR(K3831-J3831-휴게시간-VLOOKUP(A3831,지정휴게시간,2,FALSE),K3831-J3831-휴게시간))</f>
        <v/>
      </c>
      <c r="M3831" s="142" t="str">
        <f>IFERROR(VLOOKUP(Text(A3831,"m월 d일"),양력휴일,2,FALSE),IFERROR(VLOOKUP(Text(B3831,"m월 d일"),음력휴일,2,FALSE),IFERROR(VLOOKUP(A3831,양력지정휴일,2,FALSE), IFERROR(VLOOKUP(B3831,음력지정휴일,2,FALSE), ""))))</f>
        <v/>
      </c>
      <c r="N3831" s="128"/>
      <c r="O3831" s="128" t="str">
        <f>IFERROR(VLOOKUP(N3831,연차지정일수,2,FALSE),"")</f>
        <v/>
      </c>
      <c r="P3831" s="143"/>
      <c r="Q3831" s="2"/>
    </row>
    <row r="3832">
      <c r="A3832" s="129">
        <v>48027.0</v>
      </c>
      <c r="B3832" s="129">
        <v>47977.0</v>
      </c>
      <c r="C3832" s="128">
        <v>2031.0</v>
      </c>
      <c r="D3832" s="128">
        <v>6.0</v>
      </c>
      <c r="E3832" s="128">
        <v>4.0</v>
      </c>
      <c r="F3832" s="128">
        <v>2031.0</v>
      </c>
      <c r="G3832" s="128">
        <v>6.0</v>
      </c>
      <c r="H3832" s="128">
        <v>28.0</v>
      </c>
      <c r="I3832" s="128" t="s">
        <v>159</v>
      </c>
      <c r="J3832" s="99"/>
      <c r="K3832" s="99"/>
      <c r="L3832" s="141" t="str">
        <f>IF(J3832-K3832=0,,IFERROR(K3832-J3832-휴게시간-VLOOKUP(A3832,지정휴게시간,2,FALSE),K3832-J3832-휴게시간))</f>
        <v/>
      </c>
      <c r="M3832" s="142" t="str">
        <f>IFERROR(VLOOKUP(Text(A3832,"m월 d일"),양력휴일,2,FALSE),IFERROR(VLOOKUP(Text(B3832,"m월 d일"),음력휴일,2,FALSE),IFERROR(VLOOKUP(A3832,양력지정휴일,2,FALSE), IFERROR(VLOOKUP(B3832,음력지정휴일,2,FALSE), ""))))</f>
        <v/>
      </c>
      <c r="N3832" s="128"/>
      <c r="O3832" s="128" t="str">
        <f>IFERROR(VLOOKUP(N3832,연차지정일수,2,FALSE),"")</f>
        <v/>
      </c>
      <c r="P3832" s="143"/>
      <c r="Q3832" s="2"/>
    </row>
    <row r="3833">
      <c r="A3833" s="129">
        <v>48028.0</v>
      </c>
      <c r="B3833" s="129">
        <v>47978.0</v>
      </c>
      <c r="C3833" s="128">
        <v>2031.0</v>
      </c>
      <c r="D3833" s="128">
        <v>6.0</v>
      </c>
      <c r="E3833" s="128">
        <v>4.0</v>
      </c>
      <c r="F3833" s="128">
        <v>2031.0</v>
      </c>
      <c r="G3833" s="128">
        <v>6.0</v>
      </c>
      <c r="H3833" s="128">
        <v>29.0</v>
      </c>
      <c r="I3833" s="128" t="s">
        <v>156</v>
      </c>
      <c r="J3833" s="99"/>
      <c r="K3833" s="99"/>
      <c r="L3833" s="141" t="str">
        <f>IF(J3833-K3833=0,,IFERROR(K3833-J3833-휴게시간-VLOOKUP(A3833,지정휴게시간,2,FALSE),K3833-J3833-휴게시간))</f>
        <v/>
      </c>
      <c r="M3833" s="142" t="str">
        <f>IFERROR(VLOOKUP(Text(A3833,"m월 d일"),양력휴일,2,FALSE),IFERROR(VLOOKUP(Text(B3833,"m월 d일"),음력휴일,2,FALSE),IFERROR(VLOOKUP(A3833,양력지정휴일,2,FALSE), IFERROR(VLOOKUP(B3833,음력지정휴일,2,FALSE), ""))))</f>
        <v/>
      </c>
      <c r="N3833" s="128"/>
      <c r="O3833" s="128" t="str">
        <f>IFERROR(VLOOKUP(N3833,연차지정일수,2,FALSE),"")</f>
        <v/>
      </c>
      <c r="P3833" s="143"/>
      <c r="Q3833" s="2"/>
    </row>
    <row r="3834">
      <c r="A3834" s="129">
        <v>48029.0</v>
      </c>
      <c r="B3834" s="129">
        <v>47979.0</v>
      </c>
      <c r="C3834" s="128">
        <v>2031.0</v>
      </c>
      <c r="D3834" s="128">
        <v>6.0</v>
      </c>
      <c r="E3834" s="128">
        <v>5.0</v>
      </c>
      <c r="F3834" s="128">
        <v>2031.0</v>
      </c>
      <c r="G3834" s="128">
        <v>6.0</v>
      </c>
      <c r="H3834" s="128">
        <v>30.0</v>
      </c>
      <c r="I3834" s="128" t="s">
        <v>83</v>
      </c>
      <c r="J3834" s="99"/>
      <c r="K3834" s="99"/>
      <c r="L3834" s="141" t="str">
        <f>IF(J3834-K3834=0,,IFERROR(K3834-J3834-휴게시간-VLOOKUP(A3834,지정휴게시간,2,FALSE),K3834-J3834-휴게시간))</f>
        <v/>
      </c>
      <c r="M3834" s="142" t="str">
        <f>IFERROR(VLOOKUP(Text(A3834,"m월 d일"),양력휴일,2,FALSE),IFERROR(VLOOKUP(Text(B3834,"m월 d일"),음력휴일,2,FALSE),IFERROR(VLOOKUP(A3834,양력지정휴일,2,FALSE), IFERROR(VLOOKUP(B3834,음력지정휴일,2,FALSE), ""))))</f>
        <v/>
      </c>
      <c r="N3834" s="128"/>
      <c r="O3834" s="128" t="str">
        <f>IFERROR(VLOOKUP(N3834,연차지정일수,2,FALSE),"")</f>
        <v/>
      </c>
      <c r="P3834" s="143"/>
      <c r="Q3834" s="2"/>
    </row>
    <row r="3835">
      <c r="A3835" s="129">
        <v>48030.0</v>
      </c>
      <c r="B3835" s="129">
        <v>47980.0</v>
      </c>
      <c r="C3835" s="128">
        <v>2031.0</v>
      </c>
      <c r="D3835" s="128">
        <v>6.0</v>
      </c>
      <c r="E3835" s="128">
        <v>5.0</v>
      </c>
      <c r="F3835" s="128">
        <v>2031.0</v>
      </c>
      <c r="G3835" s="128">
        <v>7.0</v>
      </c>
      <c r="H3835" s="128">
        <v>1.0</v>
      </c>
      <c r="I3835" s="128" t="s">
        <v>160</v>
      </c>
      <c r="J3835" s="99"/>
      <c r="K3835" s="99"/>
      <c r="L3835" s="141" t="str">
        <f>IF(J3835-K3835=0,,IFERROR(K3835-J3835-휴게시간-VLOOKUP(A3835,지정휴게시간,2,FALSE),K3835-J3835-휴게시간))</f>
        <v/>
      </c>
      <c r="M3835" s="142" t="str">
        <f>IFERROR(VLOOKUP(Text(A3835,"m월 d일"),양력휴일,2,FALSE),IFERROR(VLOOKUP(Text(B3835,"m월 d일"),음력휴일,2,FALSE),IFERROR(VLOOKUP(A3835,양력지정휴일,2,FALSE), IFERROR(VLOOKUP(B3835,음력지정휴일,2,FALSE), ""))))</f>
        <v/>
      </c>
      <c r="N3835" s="128"/>
      <c r="O3835" s="128" t="str">
        <f>IFERROR(VLOOKUP(N3835,연차지정일수,2,FALSE),"")</f>
        <v/>
      </c>
      <c r="P3835" s="143"/>
      <c r="Q3835" s="2"/>
    </row>
    <row r="3836">
      <c r="A3836" s="129">
        <v>48031.0</v>
      </c>
      <c r="B3836" s="129">
        <v>47981.0</v>
      </c>
      <c r="C3836" s="128">
        <v>2031.0</v>
      </c>
      <c r="D3836" s="128">
        <v>6.0</v>
      </c>
      <c r="E3836" s="128">
        <v>5.0</v>
      </c>
      <c r="F3836" s="128">
        <v>2031.0</v>
      </c>
      <c r="G3836" s="128">
        <v>7.0</v>
      </c>
      <c r="H3836" s="128">
        <v>2.0</v>
      </c>
      <c r="I3836" s="128" t="s">
        <v>161</v>
      </c>
      <c r="J3836" s="99"/>
      <c r="K3836" s="99"/>
      <c r="L3836" s="141" t="str">
        <f>IF(J3836-K3836=0,,IFERROR(K3836-J3836-휴게시간-VLOOKUP(A3836,지정휴게시간,2,FALSE),K3836-J3836-휴게시간))</f>
        <v/>
      </c>
      <c r="M3836" s="142" t="str">
        <f>IFERROR(VLOOKUP(Text(A3836,"m월 d일"),양력휴일,2,FALSE),IFERROR(VLOOKUP(Text(B3836,"m월 d일"),음력휴일,2,FALSE),IFERROR(VLOOKUP(A3836,양력지정휴일,2,FALSE), IFERROR(VLOOKUP(B3836,음력지정휴일,2,FALSE), ""))))</f>
        <v/>
      </c>
      <c r="N3836" s="128"/>
      <c r="O3836" s="128" t="str">
        <f>IFERROR(VLOOKUP(N3836,연차지정일수,2,FALSE),"")</f>
        <v/>
      </c>
      <c r="P3836" s="143"/>
      <c r="Q3836" s="2"/>
    </row>
    <row r="3837">
      <c r="A3837" s="129">
        <v>48032.0</v>
      </c>
      <c r="B3837" s="129">
        <v>47982.0</v>
      </c>
      <c r="C3837" s="128">
        <v>2031.0</v>
      </c>
      <c r="D3837" s="128">
        <v>6.0</v>
      </c>
      <c r="E3837" s="128">
        <v>5.0</v>
      </c>
      <c r="F3837" s="128">
        <v>2031.0</v>
      </c>
      <c r="G3837" s="128">
        <v>7.0</v>
      </c>
      <c r="H3837" s="128">
        <v>3.0</v>
      </c>
      <c r="I3837" s="128" t="s">
        <v>162</v>
      </c>
      <c r="J3837" s="99"/>
      <c r="K3837" s="99"/>
      <c r="L3837" s="141" t="str">
        <f>IF(J3837-K3837=0,,IFERROR(K3837-J3837-휴게시간-VLOOKUP(A3837,지정휴게시간,2,FALSE),K3837-J3837-휴게시간))</f>
        <v/>
      </c>
      <c r="M3837" s="142" t="str">
        <f>IFERROR(VLOOKUP(Text(A3837,"m월 d일"),양력휴일,2,FALSE),IFERROR(VLOOKUP(Text(B3837,"m월 d일"),음력휴일,2,FALSE),IFERROR(VLOOKUP(A3837,양력지정휴일,2,FALSE), IFERROR(VLOOKUP(B3837,음력지정휴일,2,FALSE), ""))))</f>
        <v/>
      </c>
      <c r="N3837" s="128"/>
      <c r="O3837" s="128" t="str">
        <f>IFERROR(VLOOKUP(N3837,연차지정일수,2,FALSE),"")</f>
        <v/>
      </c>
      <c r="P3837" s="143"/>
      <c r="Q3837" s="2"/>
    </row>
    <row r="3838">
      <c r="A3838" s="129">
        <v>48033.0</v>
      </c>
      <c r="B3838" s="129">
        <v>47983.0</v>
      </c>
      <c r="C3838" s="128">
        <v>2031.0</v>
      </c>
      <c r="D3838" s="128">
        <v>6.0</v>
      </c>
      <c r="E3838" s="128">
        <v>5.0</v>
      </c>
      <c r="F3838" s="128">
        <v>2031.0</v>
      </c>
      <c r="G3838" s="128">
        <v>7.0</v>
      </c>
      <c r="H3838" s="128">
        <v>4.0</v>
      </c>
      <c r="I3838" s="128" t="s">
        <v>158</v>
      </c>
      <c r="J3838" s="99"/>
      <c r="K3838" s="99"/>
      <c r="L3838" s="141" t="str">
        <f>IF(J3838-K3838=0,,IFERROR(K3838-J3838-휴게시간-VLOOKUP(A3838,지정휴게시간,2,FALSE),K3838-J3838-휴게시간))</f>
        <v/>
      </c>
      <c r="M3838" s="142" t="str">
        <f>IFERROR(VLOOKUP(Text(A3838,"m월 d일"),양력휴일,2,FALSE),IFERROR(VLOOKUP(Text(B3838,"m월 d일"),음력휴일,2,FALSE),IFERROR(VLOOKUP(A3838,양력지정휴일,2,FALSE), IFERROR(VLOOKUP(B3838,음력지정휴일,2,FALSE), ""))))</f>
        <v/>
      </c>
      <c r="N3838" s="128"/>
      <c r="O3838" s="128" t="str">
        <f>IFERROR(VLOOKUP(N3838,연차지정일수,2,FALSE),"")</f>
        <v/>
      </c>
      <c r="P3838" s="143"/>
      <c r="Q3838" s="2"/>
    </row>
    <row r="3839">
      <c r="A3839" s="129">
        <v>48034.0</v>
      </c>
      <c r="B3839" s="129">
        <v>47984.0</v>
      </c>
      <c r="C3839" s="128">
        <v>2031.0</v>
      </c>
      <c r="D3839" s="128">
        <v>6.0</v>
      </c>
      <c r="E3839" s="128">
        <v>5.0</v>
      </c>
      <c r="F3839" s="128">
        <v>2031.0</v>
      </c>
      <c r="G3839" s="128">
        <v>7.0</v>
      </c>
      <c r="H3839" s="128">
        <v>5.0</v>
      </c>
      <c r="I3839" s="128" t="s">
        <v>159</v>
      </c>
      <c r="J3839" s="99"/>
      <c r="K3839" s="99"/>
      <c r="L3839" s="141" t="str">
        <f>IF(J3839-K3839=0,,IFERROR(K3839-J3839-휴게시간-VLOOKUP(A3839,지정휴게시간,2,FALSE),K3839-J3839-휴게시간))</f>
        <v/>
      </c>
      <c r="M3839" s="142" t="str">
        <f>IFERROR(VLOOKUP(Text(A3839,"m월 d일"),양력휴일,2,FALSE),IFERROR(VLOOKUP(Text(B3839,"m월 d일"),음력휴일,2,FALSE),IFERROR(VLOOKUP(A3839,양력지정휴일,2,FALSE), IFERROR(VLOOKUP(B3839,음력지정휴일,2,FALSE), ""))))</f>
        <v/>
      </c>
      <c r="N3839" s="128"/>
      <c r="O3839" s="128" t="str">
        <f>IFERROR(VLOOKUP(N3839,연차지정일수,2,FALSE),"")</f>
        <v/>
      </c>
      <c r="P3839" s="143"/>
      <c r="Q3839" s="2"/>
    </row>
    <row r="3840">
      <c r="A3840" s="129">
        <v>48035.0</v>
      </c>
      <c r="B3840" s="129">
        <v>47985.0</v>
      </c>
      <c r="C3840" s="128">
        <v>2031.0</v>
      </c>
      <c r="D3840" s="128">
        <v>6.0</v>
      </c>
      <c r="E3840" s="128">
        <v>5.0</v>
      </c>
      <c r="F3840" s="128">
        <v>2031.0</v>
      </c>
      <c r="G3840" s="128">
        <v>7.0</v>
      </c>
      <c r="H3840" s="128">
        <v>6.0</v>
      </c>
      <c r="I3840" s="128" t="s">
        <v>156</v>
      </c>
      <c r="J3840" s="99"/>
      <c r="K3840" s="99"/>
      <c r="L3840" s="141" t="str">
        <f>IF(J3840-K3840=0,,IFERROR(K3840-J3840-휴게시간-VLOOKUP(A3840,지정휴게시간,2,FALSE),K3840-J3840-휴게시간))</f>
        <v/>
      </c>
      <c r="M3840" s="142" t="str">
        <f>IFERROR(VLOOKUP(Text(A3840,"m월 d일"),양력휴일,2,FALSE),IFERROR(VLOOKUP(Text(B3840,"m월 d일"),음력휴일,2,FALSE),IFERROR(VLOOKUP(A3840,양력지정휴일,2,FALSE), IFERROR(VLOOKUP(B3840,음력지정휴일,2,FALSE), ""))))</f>
        <v/>
      </c>
      <c r="N3840" s="128"/>
      <c r="O3840" s="128" t="str">
        <f>IFERROR(VLOOKUP(N3840,연차지정일수,2,FALSE),"")</f>
        <v/>
      </c>
      <c r="P3840" s="143"/>
      <c r="Q3840" s="2"/>
    </row>
    <row r="3841">
      <c r="A3841" s="129">
        <v>48036.0</v>
      </c>
      <c r="B3841" s="129">
        <v>47986.0</v>
      </c>
      <c r="C3841" s="128">
        <v>2031.0</v>
      </c>
      <c r="D3841" s="128">
        <v>7.0</v>
      </c>
      <c r="E3841" s="128">
        <v>1.0</v>
      </c>
      <c r="F3841" s="128">
        <v>2031.0</v>
      </c>
      <c r="G3841" s="128">
        <v>7.0</v>
      </c>
      <c r="H3841" s="128">
        <v>7.0</v>
      </c>
      <c r="I3841" s="128" t="s">
        <v>83</v>
      </c>
      <c r="J3841" s="99"/>
      <c r="K3841" s="99"/>
      <c r="L3841" s="141" t="str">
        <f>IF(J3841-K3841=0,,IFERROR(K3841-J3841-휴게시간-VLOOKUP(A3841,지정휴게시간,2,FALSE),K3841-J3841-휴게시간))</f>
        <v/>
      </c>
      <c r="M3841" s="142" t="str">
        <f>IFERROR(VLOOKUP(Text(A3841,"m월 d일"),양력휴일,2,FALSE),IFERROR(VLOOKUP(Text(B3841,"m월 d일"),음력휴일,2,FALSE),IFERROR(VLOOKUP(A3841,양력지정휴일,2,FALSE), IFERROR(VLOOKUP(B3841,음력지정휴일,2,FALSE), ""))))</f>
        <v/>
      </c>
      <c r="N3841" s="128"/>
      <c r="O3841" s="128" t="str">
        <f>IFERROR(VLOOKUP(N3841,연차지정일수,2,FALSE),"")</f>
        <v/>
      </c>
      <c r="P3841" s="143"/>
      <c r="Q3841" s="2"/>
    </row>
    <row r="3842">
      <c r="A3842" s="129">
        <v>48037.0</v>
      </c>
      <c r="B3842" s="129">
        <v>47987.0</v>
      </c>
      <c r="C3842" s="128">
        <v>2031.0</v>
      </c>
      <c r="D3842" s="128">
        <v>7.0</v>
      </c>
      <c r="E3842" s="128">
        <v>1.0</v>
      </c>
      <c r="F3842" s="128">
        <v>2031.0</v>
      </c>
      <c r="G3842" s="128">
        <v>7.0</v>
      </c>
      <c r="H3842" s="128">
        <v>8.0</v>
      </c>
      <c r="I3842" s="128" t="s">
        <v>160</v>
      </c>
      <c r="J3842" s="99"/>
      <c r="K3842" s="99"/>
      <c r="L3842" s="141" t="str">
        <f>IF(J3842-K3842=0,,IFERROR(K3842-J3842-휴게시간-VLOOKUP(A3842,지정휴게시간,2,FALSE),K3842-J3842-휴게시간))</f>
        <v/>
      </c>
      <c r="M3842" s="142" t="str">
        <f>IFERROR(VLOOKUP(Text(A3842,"m월 d일"),양력휴일,2,FALSE),IFERROR(VLOOKUP(Text(B3842,"m월 d일"),음력휴일,2,FALSE),IFERROR(VLOOKUP(A3842,양력지정휴일,2,FALSE), IFERROR(VLOOKUP(B3842,음력지정휴일,2,FALSE), ""))))</f>
        <v/>
      </c>
      <c r="N3842" s="128"/>
      <c r="O3842" s="128" t="str">
        <f>IFERROR(VLOOKUP(N3842,연차지정일수,2,FALSE),"")</f>
        <v/>
      </c>
      <c r="P3842" s="143"/>
      <c r="Q3842" s="2"/>
    </row>
    <row r="3843">
      <c r="A3843" s="129">
        <v>48038.0</v>
      </c>
      <c r="B3843" s="129">
        <v>47988.0</v>
      </c>
      <c r="C3843" s="128">
        <v>2031.0</v>
      </c>
      <c r="D3843" s="128">
        <v>7.0</v>
      </c>
      <c r="E3843" s="128">
        <v>1.0</v>
      </c>
      <c r="F3843" s="128">
        <v>2031.0</v>
      </c>
      <c r="G3843" s="128">
        <v>7.0</v>
      </c>
      <c r="H3843" s="128">
        <v>9.0</v>
      </c>
      <c r="I3843" s="128" t="s">
        <v>161</v>
      </c>
      <c r="J3843" s="99"/>
      <c r="K3843" s="99"/>
      <c r="L3843" s="141" t="str">
        <f>IF(J3843-K3843=0,,IFERROR(K3843-J3843-휴게시간-VLOOKUP(A3843,지정휴게시간,2,FALSE),K3843-J3843-휴게시간))</f>
        <v/>
      </c>
      <c r="M3843" s="142" t="str">
        <f>IFERROR(VLOOKUP(Text(A3843,"m월 d일"),양력휴일,2,FALSE),IFERROR(VLOOKUP(Text(B3843,"m월 d일"),음력휴일,2,FALSE),IFERROR(VLOOKUP(A3843,양력지정휴일,2,FALSE), IFERROR(VLOOKUP(B3843,음력지정휴일,2,FALSE), ""))))</f>
        <v/>
      </c>
      <c r="N3843" s="128"/>
      <c r="O3843" s="128" t="str">
        <f>IFERROR(VLOOKUP(N3843,연차지정일수,2,FALSE),"")</f>
        <v/>
      </c>
      <c r="P3843" s="143"/>
      <c r="Q3843" s="2"/>
    </row>
    <row r="3844">
      <c r="A3844" s="129">
        <v>48039.0</v>
      </c>
      <c r="B3844" s="129">
        <v>47989.0</v>
      </c>
      <c r="C3844" s="128">
        <v>2031.0</v>
      </c>
      <c r="D3844" s="128">
        <v>7.0</v>
      </c>
      <c r="E3844" s="128">
        <v>1.0</v>
      </c>
      <c r="F3844" s="128">
        <v>2031.0</v>
      </c>
      <c r="G3844" s="128">
        <v>7.0</v>
      </c>
      <c r="H3844" s="128">
        <v>10.0</v>
      </c>
      <c r="I3844" s="128" t="s">
        <v>162</v>
      </c>
      <c r="J3844" s="99"/>
      <c r="K3844" s="99"/>
      <c r="L3844" s="141" t="str">
        <f>IF(J3844-K3844=0,,IFERROR(K3844-J3844-휴게시간-VLOOKUP(A3844,지정휴게시간,2,FALSE),K3844-J3844-휴게시간))</f>
        <v/>
      </c>
      <c r="M3844" s="142" t="str">
        <f>IFERROR(VLOOKUP(Text(A3844,"m월 d일"),양력휴일,2,FALSE),IFERROR(VLOOKUP(Text(B3844,"m월 d일"),음력휴일,2,FALSE),IFERROR(VLOOKUP(A3844,양력지정휴일,2,FALSE), IFERROR(VLOOKUP(B3844,음력지정휴일,2,FALSE), ""))))</f>
        <v/>
      </c>
      <c r="N3844" s="128"/>
      <c r="O3844" s="128" t="str">
        <f>IFERROR(VLOOKUP(N3844,연차지정일수,2,FALSE),"")</f>
        <v/>
      </c>
      <c r="P3844" s="143"/>
      <c r="Q3844" s="2"/>
    </row>
    <row r="3845">
      <c r="A3845" s="129">
        <v>48040.0</v>
      </c>
      <c r="B3845" s="129">
        <v>47990.0</v>
      </c>
      <c r="C3845" s="128">
        <v>2031.0</v>
      </c>
      <c r="D3845" s="128">
        <v>7.0</v>
      </c>
      <c r="E3845" s="128">
        <v>1.0</v>
      </c>
      <c r="F3845" s="128">
        <v>2031.0</v>
      </c>
      <c r="G3845" s="128">
        <v>7.0</v>
      </c>
      <c r="H3845" s="128">
        <v>11.0</v>
      </c>
      <c r="I3845" s="128" t="s">
        <v>158</v>
      </c>
      <c r="J3845" s="99"/>
      <c r="K3845" s="99"/>
      <c r="L3845" s="141" t="str">
        <f>IF(J3845-K3845=0,,IFERROR(K3845-J3845-휴게시간-VLOOKUP(A3845,지정휴게시간,2,FALSE),K3845-J3845-휴게시간))</f>
        <v/>
      </c>
      <c r="M3845" s="142" t="str">
        <f>IFERROR(VLOOKUP(Text(A3845,"m월 d일"),양력휴일,2,FALSE),IFERROR(VLOOKUP(Text(B3845,"m월 d일"),음력휴일,2,FALSE),IFERROR(VLOOKUP(A3845,양력지정휴일,2,FALSE), IFERROR(VLOOKUP(B3845,음력지정휴일,2,FALSE), ""))))</f>
        <v/>
      </c>
      <c r="N3845" s="128"/>
      <c r="O3845" s="128" t="str">
        <f>IFERROR(VLOOKUP(N3845,연차지정일수,2,FALSE),"")</f>
        <v/>
      </c>
      <c r="P3845" s="143"/>
      <c r="Q3845" s="2"/>
    </row>
    <row r="3846">
      <c r="A3846" s="129">
        <v>48041.0</v>
      </c>
      <c r="B3846" s="129">
        <v>47991.0</v>
      </c>
      <c r="C3846" s="128">
        <v>2031.0</v>
      </c>
      <c r="D3846" s="128">
        <v>7.0</v>
      </c>
      <c r="E3846" s="128">
        <v>1.0</v>
      </c>
      <c r="F3846" s="128">
        <v>2031.0</v>
      </c>
      <c r="G3846" s="128">
        <v>7.0</v>
      </c>
      <c r="H3846" s="128">
        <v>12.0</v>
      </c>
      <c r="I3846" s="128" t="s">
        <v>159</v>
      </c>
      <c r="J3846" s="99"/>
      <c r="K3846" s="99"/>
      <c r="L3846" s="141" t="str">
        <f>IF(J3846-K3846=0,,IFERROR(K3846-J3846-휴게시간-VLOOKUP(A3846,지정휴게시간,2,FALSE),K3846-J3846-휴게시간))</f>
        <v/>
      </c>
      <c r="M3846" s="142" t="str">
        <f>IFERROR(VLOOKUP(Text(A3846,"m월 d일"),양력휴일,2,FALSE),IFERROR(VLOOKUP(Text(B3846,"m월 d일"),음력휴일,2,FALSE),IFERROR(VLOOKUP(A3846,양력지정휴일,2,FALSE), IFERROR(VLOOKUP(B3846,음력지정휴일,2,FALSE), ""))))</f>
        <v/>
      </c>
      <c r="N3846" s="128"/>
      <c r="O3846" s="128" t="str">
        <f>IFERROR(VLOOKUP(N3846,연차지정일수,2,FALSE),"")</f>
        <v/>
      </c>
      <c r="P3846" s="143"/>
      <c r="Q3846" s="2"/>
    </row>
    <row r="3847">
      <c r="A3847" s="129">
        <v>48042.0</v>
      </c>
      <c r="B3847" s="129">
        <v>47992.0</v>
      </c>
      <c r="C3847" s="128">
        <v>2031.0</v>
      </c>
      <c r="D3847" s="128">
        <v>7.0</v>
      </c>
      <c r="E3847" s="128">
        <v>1.0</v>
      </c>
      <c r="F3847" s="128">
        <v>2031.0</v>
      </c>
      <c r="G3847" s="128">
        <v>7.0</v>
      </c>
      <c r="H3847" s="128">
        <v>13.0</v>
      </c>
      <c r="I3847" s="128" t="s">
        <v>156</v>
      </c>
      <c r="J3847" s="99"/>
      <c r="K3847" s="99"/>
      <c r="L3847" s="141" t="str">
        <f>IF(J3847-K3847=0,,IFERROR(K3847-J3847-휴게시간-VLOOKUP(A3847,지정휴게시간,2,FALSE),K3847-J3847-휴게시간))</f>
        <v/>
      </c>
      <c r="M3847" s="142" t="str">
        <f>IFERROR(VLOOKUP(Text(A3847,"m월 d일"),양력휴일,2,FALSE),IFERROR(VLOOKUP(Text(B3847,"m월 d일"),음력휴일,2,FALSE),IFERROR(VLOOKUP(A3847,양력지정휴일,2,FALSE), IFERROR(VLOOKUP(B3847,음력지정휴일,2,FALSE), ""))))</f>
        <v/>
      </c>
      <c r="N3847" s="128"/>
      <c r="O3847" s="128" t="str">
        <f>IFERROR(VLOOKUP(N3847,연차지정일수,2,FALSE),"")</f>
        <v/>
      </c>
      <c r="P3847" s="143"/>
      <c r="Q3847" s="2"/>
    </row>
    <row r="3848">
      <c r="A3848" s="129">
        <v>48043.0</v>
      </c>
      <c r="B3848" s="129">
        <v>47993.0</v>
      </c>
      <c r="C3848" s="128">
        <v>2031.0</v>
      </c>
      <c r="D3848" s="128">
        <v>7.0</v>
      </c>
      <c r="E3848" s="128">
        <v>2.0</v>
      </c>
      <c r="F3848" s="128">
        <v>2031.0</v>
      </c>
      <c r="G3848" s="128">
        <v>7.0</v>
      </c>
      <c r="H3848" s="128">
        <v>14.0</v>
      </c>
      <c r="I3848" s="128" t="s">
        <v>83</v>
      </c>
      <c r="J3848" s="99"/>
      <c r="K3848" s="99"/>
      <c r="L3848" s="141" t="str">
        <f>IF(J3848-K3848=0,,IFERROR(K3848-J3848-휴게시간-VLOOKUP(A3848,지정휴게시간,2,FALSE),K3848-J3848-휴게시간))</f>
        <v/>
      </c>
      <c r="M3848" s="142" t="str">
        <f>IFERROR(VLOOKUP(Text(A3848,"m월 d일"),양력휴일,2,FALSE),IFERROR(VLOOKUP(Text(B3848,"m월 d일"),음력휴일,2,FALSE),IFERROR(VLOOKUP(A3848,양력지정휴일,2,FALSE), IFERROR(VLOOKUP(B3848,음력지정휴일,2,FALSE), ""))))</f>
        <v/>
      </c>
      <c r="N3848" s="128"/>
      <c r="O3848" s="128" t="str">
        <f>IFERROR(VLOOKUP(N3848,연차지정일수,2,FALSE),"")</f>
        <v/>
      </c>
      <c r="P3848" s="143"/>
      <c r="Q3848" s="2"/>
    </row>
    <row r="3849">
      <c r="A3849" s="129">
        <v>48044.0</v>
      </c>
      <c r="B3849" s="129">
        <v>47994.0</v>
      </c>
      <c r="C3849" s="128">
        <v>2031.0</v>
      </c>
      <c r="D3849" s="128">
        <v>7.0</v>
      </c>
      <c r="E3849" s="128">
        <v>2.0</v>
      </c>
      <c r="F3849" s="128">
        <v>2031.0</v>
      </c>
      <c r="G3849" s="128">
        <v>7.0</v>
      </c>
      <c r="H3849" s="128">
        <v>15.0</v>
      </c>
      <c r="I3849" s="128" t="s">
        <v>160</v>
      </c>
      <c r="J3849" s="99"/>
      <c r="K3849" s="99"/>
      <c r="L3849" s="141" t="str">
        <f>IF(J3849-K3849=0,,IFERROR(K3849-J3849-휴게시간-VLOOKUP(A3849,지정휴게시간,2,FALSE),K3849-J3849-휴게시간))</f>
        <v/>
      </c>
      <c r="M3849" s="142" t="str">
        <f>IFERROR(VLOOKUP(Text(A3849,"m월 d일"),양력휴일,2,FALSE),IFERROR(VLOOKUP(Text(B3849,"m월 d일"),음력휴일,2,FALSE),IFERROR(VLOOKUP(A3849,양력지정휴일,2,FALSE), IFERROR(VLOOKUP(B3849,음력지정휴일,2,FALSE), ""))))</f>
        <v/>
      </c>
      <c r="N3849" s="128"/>
      <c r="O3849" s="128" t="str">
        <f>IFERROR(VLOOKUP(N3849,연차지정일수,2,FALSE),"")</f>
        <v/>
      </c>
      <c r="P3849" s="143"/>
      <c r="Q3849" s="2"/>
    </row>
    <row r="3850">
      <c r="A3850" s="129">
        <v>48045.0</v>
      </c>
      <c r="B3850" s="129">
        <v>47995.0</v>
      </c>
      <c r="C3850" s="128">
        <v>2031.0</v>
      </c>
      <c r="D3850" s="128">
        <v>7.0</v>
      </c>
      <c r="E3850" s="128">
        <v>2.0</v>
      </c>
      <c r="F3850" s="128">
        <v>2031.0</v>
      </c>
      <c r="G3850" s="128">
        <v>7.0</v>
      </c>
      <c r="H3850" s="128">
        <v>16.0</v>
      </c>
      <c r="I3850" s="128" t="s">
        <v>161</v>
      </c>
      <c r="J3850" s="99"/>
      <c r="K3850" s="99"/>
      <c r="L3850" s="141" t="str">
        <f>IF(J3850-K3850=0,,IFERROR(K3850-J3850-휴게시간-VLOOKUP(A3850,지정휴게시간,2,FALSE),K3850-J3850-휴게시간))</f>
        <v/>
      </c>
      <c r="M3850" s="142" t="str">
        <f>IFERROR(VLOOKUP(Text(A3850,"m월 d일"),양력휴일,2,FALSE),IFERROR(VLOOKUP(Text(B3850,"m월 d일"),음력휴일,2,FALSE),IFERROR(VLOOKUP(A3850,양력지정휴일,2,FALSE), IFERROR(VLOOKUP(B3850,음력지정휴일,2,FALSE), ""))))</f>
        <v/>
      </c>
      <c r="N3850" s="128"/>
      <c r="O3850" s="128" t="str">
        <f>IFERROR(VLOOKUP(N3850,연차지정일수,2,FALSE),"")</f>
        <v/>
      </c>
      <c r="P3850" s="143"/>
      <c r="Q3850" s="2"/>
    </row>
    <row r="3851">
      <c r="A3851" s="129">
        <v>48046.0</v>
      </c>
      <c r="B3851" s="129">
        <v>47996.0</v>
      </c>
      <c r="C3851" s="128">
        <v>2031.0</v>
      </c>
      <c r="D3851" s="128">
        <v>7.0</v>
      </c>
      <c r="E3851" s="128">
        <v>2.0</v>
      </c>
      <c r="F3851" s="128">
        <v>2031.0</v>
      </c>
      <c r="G3851" s="128">
        <v>7.0</v>
      </c>
      <c r="H3851" s="128">
        <v>17.0</v>
      </c>
      <c r="I3851" s="128" t="s">
        <v>162</v>
      </c>
      <c r="J3851" s="99"/>
      <c r="K3851" s="99"/>
      <c r="L3851" s="141" t="str">
        <f>IF(J3851-K3851=0,,IFERROR(K3851-J3851-휴게시간-VLOOKUP(A3851,지정휴게시간,2,FALSE),K3851-J3851-휴게시간))</f>
        <v/>
      </c>
      <c r="M3851" s="142" t="str">
        <f>IFERROR(VLOOKUP(Text(A3851,"m월 d일"),양력휴일,2,FALSE),IFERROR(VLOOKUP(Text(B3851,"m월 d일"),음력휴일,2,FALSE),IFERROR(VLOOKUP(A3851,양력지정휴일,2,FALSE), IFERROR(VLOOKUP(B3851,음력지정휴일,2,FALSE), ""))))</f>
        <v/>
      </c>
      <c r="N3851" s="128"/>
      <c r="O3851" s="128" t="str">
        <f>IFERROR(VLOOKUP(N3851,연차지정일수,2,FALSE),"")</f>
        <v/>
      </c>
      <c r="P3851" s="143"/>
      <c r="Q3851" s="2"/>
    </row>
    <row r="3852">
      <c r="A3852" s="129">
        <v>48047.0</v>
      </c>
      <c r="B3852" s="129">
        <v>47997.0</v>
      </c>
      <c r="C3852" s="128">
        <v>2031.0</v>
      </c>
      <c r="D3852" s="128">
        <v>7.0</v>
      </c>
      <c r="E3852" s="128">
        <v>2.0</v>
      </c>
      <c r="F3852" s="128">
        <v>2031.0</v>
      </c>
      <c r="G3852" s="128">
        <v>7.0</v>
      </c>
      <c r="H3852" s="128">
        <v>18.0</v>
      </c>
      <c r="I3852" s="128" t="s">
        <v>158</v>
      </c>
      <c r="J3852" s="99"/>
      <c r="K3852" s="99"/>
      <c r="L3852" s="141" t="str">
        <f>IF(J3852-K3852=0,,IFERROR(K3852-J3852-휴게시간-VLOOKUP(A3852,지정휴게시간,2,FALSE),K3852-J3852-휴게시간))</f>
        <v/>
      </c>
      <c r="M3852" s="142" t="str">
        <f>IFERROR(VLOOKUP(Text(A3852,"m월 d일"),양력휴일,2,FALSE),IFERROR(VLOOKUP(Text(B3852,"m월 d일"),음력휴일,2,FALSE),IFERROR(VLOOKUP(A3852,양력지정휴일,2,FALSE), IFERROR(VLOOKUP(B3852,음력지정휴일,2,FALSE), ""))))</f>
        <v/>
      </c>
      <c r="N3852" s="128"/>
      <c r="O3852" s="128" t="str">
        <f>IFERROR(VLOOKUP(N3852,연차지정일수,2,FALSE),"")</f>
        <v/>
      </c>
      <c r="P3852" s="143"/>
      <c r="Q3852" s="2"/>
    </row>
    <row r="3853">
      <c r="A3853" s="129">
        <v>48048.0</v>
      </c>
      <c r="B3853" s="129">
        <v>48000.0</v>
      </c>
      <c r="C3853" s="128">
        <v>2031.0</v>
      </c>
      <c r="D3853" s="128">
        <v>7.0</v>
      </c>
      <c r="E3853" s="128">
        <v>2.0</v>
      </c>
      <c r="F3853" s="128">
        <v>2031.0</v>
      </c>
      <c r="G3853" s="128">
        <v>7.0</v>
      </c>
      <c r="H3853" s="128">
        <v>19.0</v>
      </c>
      <c r="I3853" s="128" t="s">
        <v>159</v>
      </c>
      <c r="J3853" s="99"/>
      <c r="K3853" s="99"/>
      <c r="L3853" s="141" t="str">
        <f>IF(J3853-K3853=0,,IFERROR(K3853-J3853-휴게시간-VLOOKUP(A3853,지정휴게시간,2,FALSE),K3853-J3853-휴게시간))</f>
        <v/>
      </c>
      <c r="M3853" s="142" t="str">
        <f>IFERROR(VLOOKUP(Text(A3853,"m월 d일"),양력휴일,2,FALSE),IFERROR(VLOOKUP(Text(B3853,"m월 d일"),음력휴일,2,FALSE),IFERROR(VLOOKUP(A3853,양력지정휴일,2,FALSE), IFERROR(VLOOKUP(B3853,음력지정휴일,2,FALSE), ""))))</f>
        <v/>
      </c>
      <c r="N3853" s="128"/>
      <c r="O3853" s="128" t="str">
        <f>IFERROR(VLOOKUP(N3853,연차지정일수,2,FALSE),"")</f>
        <v/>
      </c>
      <c r="P3853" s="143"/>
      <c r="Q3853" s="2"/>
    </row>
    <row r="3854">
      <c r="A3854" s="129">
        <v>48049.0</v>
      </c>
      <c r="B3854" s="129">
        <v>48001.0</v>
      </c>
      <c r="C3854" s="128">
        <v>2031.0</v>
      </c>
      <c r="D3854" s="128">
        <v>7.0</v>
      </c>
      <c r="E3854" s="128">
        <v>2.0</v>
      </c>
      <c r="F3854" s="128">
        <v>2031.0</v>
      </c>
      <c r="G3854" s="128">
        <v>7.0</v>
      </c>
      <c r="H3854" s="128">
        <v>20.0</v>
      </c>
      <c r="I3854" s="128" t="s">
        <v>156</v>
      </c>
      <c r="J3854" s="99"/>
      <c r="K3854" s="99"/>
      <c r="L3854" s="141" t="str">
        <f>IF(J3854-K3854=0,,IFERROR(K3854-J3854-휴게시간-VLOOKUP(A3854,지정휴게시간,2,FALSE),K3854-J3854-휴게시간))</f>
        <v/>
      </c>
      <c r="M3854" s="142" t="str">
        <f>IFERROR(VLOOKUP(Text(A3854,"m월 d일"),양력휴일,2,FALSE),IFERROR(VLOOKUP(Text(B3854,"m월 d일"),음력휴일,2,FALSE),IFERROR(VLOOKUP(A3854,양력지정휴일,2,FALSE), IFERROR(VLOOKUP(B3854,음력지정휴일,2,FALSE), ""))))</f>
        <v/>
      </c>
      <c r="N3854" s="128"/>
      <c r="O3854" s="128" t="str">
        <f>IFERROR(VLOOKUP(N3854,연차지정일수,2,FALSE),"")</f>
        <v/>
      </c>
      <c r="P3854" s="143"/>
      <c r="Q3854" s="2"/>
    </row>
    <row r="3855">
      <c r="A3855" s="129">
        <v>48050.0</v>
      </c>
      <c r="B3855" s="129">
        <v>48002.0</v>
      </c>
      <c r="C3855" s="128">
        <v>2031.0</v>
      </c>
      <c r="D3855" s="128">
        <v>7.0</v>
      </c>
      <c r="E3855" s="128">
        <v>3.0</v>
      </c>
      <c r="F3855" s="128">
        <v>2031.0</v>
      </c>
      <c r="G3855" s="128">
        <v>7.0</v>
      </c>
      <c r="H3855" s="128">
        <v>21.0</v>
      </c>
      <c r="I3855" s="128" t="s">
        <v>83</v>
      </c>
      <c r="J3855" s="99"/>
      <c r="K3855" s="99"/>
      <c r="L3855" s="141" t="str">
        <f>IF(J3855-K3855=0,,IFERROR(K3855-J3855-휴게시간-VLOOKUP(A3855,지정휴게시간,2,FALSE),K3855-J3855-휴게시간))</f>
        <v/>
      </c>
      <c r="M3855" s="142" t="str">
        <f>IFERROR(VLOOKUP(Text(A3855,"m월 d일"),양력휴일,2,FALSE),IFERROR(VLOOKUP(Text(B3855,"m월 d일"),음력휴일,2,FALSE),IFERROR(VLOOKUP(A3855,양력지정휴일,2,FALSE), IFERROR(VLOOKUP(B3855,음력지정휴일,2,FALSE), ""))))</f>
        <v/>
      </c>
      <c r="N3855" s="128"/>
      <c r="O3855" s="128" t="str">
        <f>IFERROR(VLOOKUP(N3855,연차지정일수,2,FALSE),"")</f>
        <v/>
      </c>
      <c r="P3855" s="143"/>
      <c r="Q3855" s="2"/>
    </row>
    <row r="3856">
      <c r="A3856" s="129">
        <v>48051.0</v>
      </c>
      <c r="B3856" s="129">
        <v>48003.0</v>
      </c>
      <c r="C3856" s="128">
        <v>2031.0</v>
      </c>
      <c r="D3856" s="128">
        <v>7.0</v>
      </c>
      <c r="E3856" s="128">
        <v>3.0</v>
      </c>
      <c r="F3856" s="128">
        <v>2031.0</v>
      </c>
      <c r="G3856" s="128">
        <v>7.0</v>
      </c>
      <c r="H3856" s="128">
        <v>22.0</v>
      </c>
      <c r="I3856" s="128" t="s">
        <v>160</v>
      </c>
      <c r="J3856" s="99"/>
      <c r="K3856" s="99"/>
      <c r="L3856" s="141" t="str">
        <f>IF(J3856-K3856=0,,IFERROR(K3856-J3856-휴게시간-VLOOKUP(A3856,지정휴게시간,2,FALSE),K3856-J3856-휴게시간))</f>
        <v/>
      </c>
      <c r="M3856" s="142" t="str">
        <f>IFERROR(VLOOKUP(Text(A3856,"m월 d일"),양력휴일,2,FALSE),IFERROR(VLOOKUP(Text(B3856,"m월 d일"),음력휴일,2,FALSE),IFERROR(VLOOKUP(A3856,양력지정휴일,2,FALSE), IFERROR(VLOOKUP(B3856,음력지정휴일,2,FALSE), ""))))</f>
        <v/>
      </c>
      <c r="N3856" s="128"/>
      <c r="O3856" s="128" t="str">
        <f>IFERROR(VLOOKUP(N3856,연차지정일수,2,FALSE),"")</f>
        <v/>
      </c>
      <c r="P3856" s="143"/>
      <c r="Q3856" s="2"/>
    </row>
    <row r="3857">
      <c r="A3857" s="129">
        <v>48052.0</v>
      </c>
      <c r="B3857" s="129">
        <v>48004.0</v>
      </c>
      <c r="C3857" s="128">
        <v>2031.0</v>
      </c>
      <c r="D3857" s="128">
        <v>7.0</v>
      </c>
      <c r="E3857" s="128">
        <v>3.0</v>
      </c>
      <c r="F3857" s="128">
        <v>2031.0</v>
      </c>
      <c r="G3857" s="128">
        <v>7.0</v>
      </c>
      <c r="H3857" s="128">
        <v>23.0</v>
      </c>
      <c r="I3857" s="128" t="s">
        <v>161</v>
      </c>
      <c r="J3857" s="99"/>
      <c r="K3857" s="99"/>
      <c r="L3857" s="141" t="str">
        <f>IF(J3857-K3857=0,,IFERROR(K3857-J3857-휴게시간-VLOOKUP(A3857,지정휴게시간,2,FALSE),K3857-J3857-휴게시간))</f>
        <v/>
      </c>
      <c r="M3857" s="142" t="str">
        <f>IFERROR(VLOOKUP(Text(A3857,"m월 d일"),양력휴일,2,FALSE),IFERROR(VLOOKUP(Text(B3857,"m월 d일"),음력휴일,2,FALSE),IFERROR(VLOOKUP(A3857,양력지정휴일,2,FALSE), IFERROR(VLOOKUP(B3857,음력지정휴일,2,FALSE), ""))))</f>
        <v/>
      </c>
      <c r="N3857" s="128"/>
      <c r="O3857" s="128" t="str">
        <f>IFERROR(VLOOKUP(N3857,연차지정일수,2,FALSE),"")</f>
        <v/>
      </c>
      <c r="P3857" s="143"/>
      <c r="Q3857" s="2"/>
    </row>
    <row r="3858">
      <c r="A3858" s="129">
        <v>48053.0</v>
      </c>
      <c r="B3858" s="129">
        <v>48005.0</v>
      </c>
      <c r="C3858" s="128">
        <v>2031.0</v>
      </c>
      <c r="D3858" s="128">
        <v>7.0</v>
      </c>
      <c r="E3858" s="128">
        <v>3.0</v>
      </c>
      <c r="F3858" s="128">
        <v>2031.0</v>
      </c>
      <c r="G3858" s="128">
        <v>7.0</v>
      </c>
      <c r="H3858" s="128">
        <v>24.0</v>
      </c>
      <c r="I3858" s="128" t="s">
        <v>162</v>
      </c>
      <c r="J3858" s="99"/>
      <c r="K3858" s="99"/>
      <c r="L3858" s="141" t="str">
        <f>IF(J3858-K3858=0,,IFERROR(K3858-J3858-휴게시간-VLOOKUP(A3858,지정휴게시간,2,FALSE),K3858-J3858-휴게시간))</f>
        <v/>
      </c>
      <c r="M3858" s="142" t="str">
        <f>IFERROR(VLOOKUP(Text(A3858,"m월 d일"),양력휴일,2,FALSE),IFERROR(VLOOKUP(Text(B3858,"m월 d일"),음력휴일,2,FALSE),IFERROR(VLOOKUP(A3858,양력지정휴일,2,FALSE), IFERROR(VLOOKUP(B3858,음력지정휴일,2,FALSE), ""))))</f>
        <v/>
      </c>
      <c r="N3858" s="128"/>
      <c r="O3858" s="128" t="str">
        <f>IFERROR(VLOOKUP(N3858,연차지정일수,2,FALSE),"")</f>
        <v/>
      </c>
      <c r="P3858" s="143"/>
      <c r="Q3858" s="2"/>
    </row>
    <row r="3859">
      <c r="A3859" s="129">
        <v>48054.0</v>
      </c>
      <c r="B3859" s="129">
        <v>48006.0</v>
      </c>
      <c r="C3859" s="128">
        <v>2031.0</v>
      </c>
      <c r="D3859" s="128">
        <v>7.0</v>
      </c>
      <c r="E3859" s="128">
        <v>3.0</v>
      </c>
      <c r="F3859" s="128">
        <v>2031.0</v>
      </c>
      <c r="G3859" s="128">
        <v>7.0</v>
      </c>
      <c r="H3859" s="128">
        <v>25.0</v>
      </c>
      <c r="I3859" s="128" t="s">
        <v>158</v>
      </c>
      <c r="J3859" s="99"/>
      <c r="K3859" s="99"/>
      <c r="L3859" s="141" t="str">
        <f>IF(J3859-K3859=0,,IFERROR(K3859-J3859-휴게시간-VLOOKUP(A3859,지정휴게시간,2,FALSE),K3859-J3859-휴게시간))</f>
        <v/>
      </c>
      <c r="M3859" s="142" t="str">
        <f>IFERROR(VLOOKUP(Text(A3859,"m월 d일"),양력휴일,2,FALSE),IFERROR(VLOOKUP(Text(B3859,"m월 d일"),음력휴일,2,FALSE),IFERROR(VLOOKUP(A3859,양력지정휴일,2,FALSE), IFERROR(VLOOKUP(B3859,음력지정휴일,2,FALSE), ""))))</f>
        <v/>
      </c>
      <c r="N3859" s="128"/>
      <c r="O3859" s="128" t="str">
        <f>IFERROR(VLOOKUP(N3859,연차지정일수,2,FALSE),"")</f>
        <v/>
      </c>
      <c r="P3859" s="143"/>
      <c r="Q3859" s="2"/>
    </row>
    <row r="3860">
      <c r="A3860" s="129">
        <v>48055.0</v>
      </c>
      <c r="B3860" s="129">
        <v>48007.0</v>
      </c>
      <c r="C3860" s="128">
        <v>2031.0</v>
      </c>
      <c r="D3860" s="128">
        <v>7.0</v>
      </c>
      <c r="E3860" s="128">
        <v>3.0</v>
      </c>
      <c r="F3860" s="128">
        <v>2031.0</v>
      </c>
      <c r="G3860" s="128">
        <v>7.0</v>
      </c>
      <c r="H3860" s="128">
        <v>26.0</v>
      </c>
      <c r="I3860" s="128" t="s">
        <v>159</v>
      </c>
      <c r="J3860" s="99"/>
      <c r="K3860" s="99"/>
      <c r="L3860" s="141" t="str">
        <f>IF(J3860-K3860=0,,IFERROR(K3860-J3860-휴게시간-VLOOKUP(A3860,지정휴게시간,2,FALSE),K3860-J3860-휴게시간))</f>
        <v/>
      </c>
      <c r="M3860" s="142" t="str">
        <f>IFERROR(VLOOKUP(Text(A3860,"m월 d일"),양력휴일,2,FALSE),IFERROR(VLOOKUP(Text(B3860,"m월 d일"),음력휴일,2,FALSE),IFERROR(VLOOKUP(A3860,양력지정휴일,2,FALSE), IFERROR(VLOOKUP(B3860,음력지정휴일,2,FALSE), ""))))</f>
        <v/>
      </c>
      <c r="N3860" s="128"/>
      <c r="O3860" s="128" t="str">
        <f>IFERROR(VLOOKUP(N3860,연차지정일수,2,FALSE),"")</f>
        <v/>
      </c>
      <c r="P3860" s="143"/>
      <c r="Q3860" s="2"/>
    </row>
    <row r="3861">
      <c r="A3861" s="129">
        <v>48056.0</v>
      </c>
      <c r="B3861" s="129">
        <v>48008.0</v>
      </c>
      <c r="C3861" s="128">
        <v>2031.0</v>
      </c>
      <c r="D3861" s="128">
        <v>7.0</v>
      </c>
      <c r="E3861" s="128">
        <v>3.0</v>
      </c>
      <c r="F3861" s="128">
        <v>2031.0</v>
      </c>
      <c r="G3861" s="128">
        <v>7.0</v>
      </c>
      <c r="H3861" s="128">
        <v>27.0</v>
      </c>
      <c r="I3861" s="128" t="s">
        <v>156</v>
      </c>
      <c r="J3861" s="99"/>
      <c r="K3861" s="99"/>
      <c r="L3861" s="141" t="str">
        <f>IF(J3861-K3861=0,,IFERROR(K3861-J3861-휴게시간-VLOOKUP(A3861,지정휴게시간,2,FALSE),K3861-J3861-휴게시간))</f>
        <v/>
      </c>
      <c r="M3861" s="142" t="str">
        <f>IFERROR(VLOOKUP(Text(A3861,"m월 d일"),양력휴일,2,FALSE),IFERROR(VLOOKUP(Text(B3861,"m월 d일"),음력휴일,2,FALSE),IFERROR(VLOOKUP(A3861,양력지정휴일,2,FALSE), IFERROR(VLOOKUP(B3861,음력지정휴일,2,FALSE), ""))))</f>
        <v/>
      </c>
      <c r="N3861" s="128"/>
      <c r="O3861" s="128" t="str">
        <f>IFERROR(VLOOKUP(N3861,연차지정일수,2,FALSE),"")</f>
        <v/>
      </c>
      <c r="P3861" s="143"/>
      <c r="Q3861" s="2"/>
    </row>
    <row r="3862">
      <c r="A3862" s="129">
        <v>48057.0</v>
      </c>
      <c r="B3862" s="129">
        <v>48009.0</v>
      </c>
      <c r="C3862" s="128">
        <v>2031.0</v>
      </c>
      <c r="D3862" s="128">
        <v>7.0</v>
      </c>
      <c r="E3862" s="128">
        <v>4.0</v>
      </c>
      <c r="F3862" s="128">
        <v>2031.0</v>
      </c>
      <c r="G3862" s="128">
        <v>7.0</v>
      </c>
      <c r="H3862" s="128">
        <v>28.0</v>
      </c>
      <c r="I3862" s="128" t="s">
        <v>83</v>
      </c>
      <c r="J3862" s="99"/>
      <c r="K3862" s="99"/>
      <c r="L3862" s="141" t="str">
        <f>IF(J3862-K3862=0,,IFERROR(K3862-J3862-휴게시간-VLOOKUP(A3862,지정휴게시간,2,FALSE),K3862-J3862-휴게시간))</f>
        <v/>
      </c>
      <c r="M3862" s="142" t="str">
        <f>IFERROR(VLOOKUP(Text(A3862,"m월 d일"),양력휴일,2,FALSE),IFERROR(VLOOKUP(Text(B3862,"m월 d일"),음력휴일,2,FALSE),IFERROR(VLOOKUP(A3862,양력지정휴일,2,FALSE), IFERROR(VLOOKUP(B3862,음력지정휴일,2,FALSE), ""))))</f>
        <v/>
      </c>
      <c r="N3862" s="128"/>
      <c r="O3862" s="128" t="str">
        <f>IFERROR(VLOOKUP(N3862,연차지정일수,2,FALSE),"")</f>
        <v/>
      </c>
      <c r="P3862" s="143"/>
      <c r="Q3862" s="2"/>
    </row>
    <row r="3863">
      <c r="A3863" s="129">
        <v>48058.0</v>
      </c>
      <c r="B3863" s="129">
        <v>48010.0</v>
      </c>
      <c r="C3863" s="128">
        <v>2031.0</v>
      </c>
      <c r="D3863" s="128">
        <v>7.0</v>
      </c>
      <c r="E3863" s="128">
        <v>4.0</v>
      </c>
      <c r="F3863" s="128">
        <v>2031.0</v>
      </c>
      <c r="G3863" s="128">
        <v>7.0</v>
      </c>
      <c r="H3863" s="128">
        <v>29.0</v>
      </c>
      <c r="I3863" s="128" t="s">
        <v>160</v>
      </c>
      <c r="J3863" s="99"/>
      <c r="K3863" s="99"/>
      <c r="L3863" s="141" t="str">
        <f>IF(J3863-K3863=0,,IFERROR(K3863-J3863-휴게시간-VLOOKUP(A3863,지정휴게시간,2,FALSE),K3863-J3863-휴게시간))</f>
        <v/>
      </c>
      <c r="M3863" s="142" t="str">
        <f>IFERROR(VLOOKUP(Text(A3863,"m월 d일"),양력휴일,2,FALSE),IFERROR(VLOOKUP(Text(B3863,"m월 d일"),음력휴일,2,FALSE),IFERROR(VLOOKUP(A3863,양력지정휴일,2,FALSE), IFERROR(VLOOKUP(B3863,음력지정휴일,2,FALSE), ""))))</f>
        <v/>
      </c>
      <c r="N3863" s="128"/>
      <c r="O3863" s="128" t="str">
        <f>IFERROR(VLOOKUP(N3863,연차지정일수,2,FALSE),"")</f>
        <v/>
      </c>
      <c r="P3863" s="143"/>
      <c r="Q3863" s="2"/>
    </row>
    <row r="3864">
      <c r="A3864" s="129">
        <v>48059.0</v>
      </c>
      <c r="B3864" s="129">
        <v>48011.0</v>
      </c>
      <c r="C3864" s="128">
        <v>2031.0</v>
      </c>
      <c r="D3864" s="128">
        <v>7.0</v>
      </c>
      <c r="E3864" s="128">
        <v>4.0</v>
      </c>
      <c r="F3864" s="128">
        <v>2031.0</v>
      </c>
      <c r="G3864" s="128">
        <v>7.0</v>
      </c>
      <c r="H3864" s="128">
        <v>30.0</v>
      </c>
      <c r="I3864" s="128" t="s">
        <v>161</v>
      </c>
      <c r="J3864" s="99"/>
      <c r="K3864" s="99"/>
      <c r="L3864" s="141" t="str">
        <f>IF(J3864-K3864=0,,IFERROR(K3864-J3864-휴게시간-VLOOKUP(A3864,지정휴게시간,2,FALSE),K3864-J3864-휴게시간))</f>
        <v/>
      </c>
      <c r="M3864" s="142" t="str">
        <f>IFERROR(VLOOKUP(Text(A3864,"m월 d일"),양력휴일,2,FALSE),IFERROR(VLOOKUP(Text(B3864,"m월 d일"),음력휴일,2,FALSE),IFERROR(VLOOKUP(A3864,양력지정휴일,2,FALSE), IFERROR(VLOOKUP(B3864,음력지정휴일,2,FALSE), ""))))</f>
        <v/>
      </c>
      <c r="N3864" s="128"/>
      <c r="O3864" s="128" t="str">
        <f>IFERROR(VLOOKUP(N3864,연차지정일수,2,FALSE),"")</f>
        <v/>
      </c>
      <c r="P3864" s="143"/>
      <c r="Q3864" s="2"/>
    </row>
    <row r="3865">
      <c r="A3865" s="129">
        <v>48060.0</v>
      </c>
      <c r="B3865" s="129">
        <v>48012.0</v>
      </c>
      <c r="C3865" s="128">
        <v>2031.0</v>
      </c>
      <c r="D3865" s="128">
        <v>7.0</v>
      </c>
      <c r="E3865" s="128">
        <v>4.0</v>
      </c>
      <c r="F3865" s="128">
        <v>2031.0</v>
      </c>
      <c r="G3865" s="128">
        <v>7.0</v>
      </c>
      <c r="H3865" s="128">
        <v>31.0</v>
      </c>
      <c r="I3865" s="128" t="s">
        <v>162</v>
      </c>
      <c r="J3865" s="99"/>
      <c r="K3865" s="99"/>
      <c r="L3865" s="141" t="str">
        <f>IF(J3865-K3865=0,,IFERROR(K3865-J3865-휴게시간-VLOOKUP(A3865,지정휴게시간,2,FALSE),K3865-J3865-휴게시간))</f>
        <v/>
      </c>
      <c r="M3865" s="142" t="str">
        <f>IFERROR(VLOOKUP(Text(A3865,"m월 d일"),양력휴일,2,FALSE),IFERROR(VLOOKUP(Text(B3865,"m월 d일"),음력휴일,2,FALSE),IFERROR(VLOOKUP(A3865,양력지정휴일,2,FALSE), IFERROR(VLOOKUP(B3865,음력지정휴일,2,FALSE), ""))))</f>
        <v/>
      </c>
      <c r="N3865" s="128"/>
      <c r="O3865" s="128" t="str">
        <f>IFERROR(VLOOKUP(N3865,연차지정일수,2,FALSE),"")</f>
        <v/>
      </c>
      <c r="P3865" s="143"/>
      <c r="Q3865" s="2"/>
    </row>
    <row r="3866">
      <c r="A3866" s="129">
        <v>48061.0</v>
      </c>
      <c r="B3866" s="129">
        <v>48013.0</v>
      </c>
      <c r="C3866" s="128">
        <v>2031.0</v>
      </c>
      <c r="D3866" s="128">
        <v>7.0</v>
      </c>
      <c r="E3866" s="128">
        <v>4.0</v>
      </c>
      <c r="F3866" s="128">
        <v>2031.0</v>
      </c>
      <c r="G3866" s="128">
        <v>8.0</v>
      </c>
      <c r="H3866" s="128">
        <v>1.0</v>
      </c>
      <c r="I3866" s="128" t="s">
        <v>158</v>
      </c>
      <c r="J3866" s="99"/>
      <c r="K3866" s="99"/>
      <c r="L3866" s="141" t="str">
        <f>IF(J3866-K3866=0,,IFERROR(K3866-J3866-휴게시간-VLOOKUP(A3866,지정휴게시간,2,FALSE),K3866-J3866-휴게시간))</f>
        <v/>
      </c>
      <c r="M3866" s="142" t="str">
        <f>IFERROR(VLOOKUP(Text(A3866,"m월 d일"),양력휴일,2,FALSE),IFERROR(VLOOKUP(Text(B3866,"m월 d일"),음력휴일,2,FALSE),IFERROR(VLOOKUP(A3866,양력지정휴일,2,FALSE), IFERROR(VLOOKUP(B3866,음력지정휴일,2,FALSE), ""))))</f>
        <v/>
      </c>
      <c r="N3866" s="128"/>
      <c r="O3866" s="128" t="str">
        <f>IFERROR(VLOOKUP(N3866,연차지정일수,2,FALSE),"")</f>
        <v/>
      </c>
      <c r="P3866" s="143"/>
      <c r="Q3866" s="2"/>
    </row>
    <row r="3867">
      <c r="A3867" s="129">
        <v>48062.0</v>
      </c>
      <c r="B3867" s="129">
        <v>48014.0</v>
      </c>
      <c r="C3867" s="128">
        <v>2031.0</v>
      </c>
      <c r="D3867" s="128">
        <v>7.0</v>
      </c>
      <c r="E3867" s="128">
        <v>4.0</v>
      </c>
      <c r="F3867" s="128">
        <v>2031.0</v>
      </c>
      <c r="G3867" s="128">
        <v>8.0</v>
      </c>
      <c r="H3867" s="128">
        <v>2.0</v>
      </c>
      <c r="I3867" s="128" t="s">
        <v>159</v>
      </c>
      <c r="J3867" s="99"/>
      <c r="K3867" s="99"/>
      <c r="L3867" s="141" t="str">
        <f>IF(J3867-K3867=0,,IFERROR(K3867-J3867-휴게시간-VLOOKUP(A3867,지정휴게시간,2,FALSE),K3867-J3867-휴게시간))</f>
        <v/>
      </c>
      <c r="M3867" s="142" t="str">
        <f>IFERROR(VLOOKUP(Text(A3867,"m월 d일"),양력휴일,2,FALSE),IFERROR(VLOOKUP(Text(B3867,"m월 d일"),음력휴일,2,FALSE),IFERROR(VLOOKUP(A3867,양력지정휴일,2,FALSE), IFERROR(VLOOKUP(B3867,음력지정휴일,2,FALSE), ""))))</f>
        <v/>
      </c>
      <c r="N3867" s="128"/>
      <c r="O3867" s="128" t="str">
        <f>IFERROR(VLOOKUP(N3867,연차지정일수,2,FALSE),"")</f>
        <v/>
      </c>
      <c r="P3867" s="143"/>
      <c r="Q3867" s="2"/>
    </row>
    <row r="3868">
      <c r="A3868" s="129">
        <v>48063.0</v>
      </c>
      <c r="B3868" s="129">
        <v>48015.0</v>
      </c>
      <c r="C3868" s="128">
        <v>2031.0</v>
      </c>
      <c r="D3868" s="128">
        <v>7.0</v>
      </c>
      <c r="E3868" s="128">
        <v>4.0</v>
      </c>
      <c r="F3868" s="128">
        <v>2031.0</v>
      </c>
      <c r="G3868" s="128">
        <v>8.0</v>
      </c>
      <c r="H3868" s="128">
        <v>3.0</v>
      </c>
      <c r="I3868" s="128" t="s">
        <v>156</v>
      </c>
      <c r="J3868" s="99"/>
      <c r="K3868" s="99"/>
      <c r="L3868" s="141" t="str">
        <f>IF(J3868-K3868=0,,IFERROR(K3868-J3868-휴게시간-VLOOKUP(A3868,지정휴게시간,2,FALSE),K3868-J3868-휴게시간))</f>
        <v/>
      </c>
      <c r="M3868" s="142" t="str">
        <f>IFERROR(VLOOKUP(Text(A3868,"m월 d일"),양력휴일,2,FALSE),IFERROR(VLOOKUP(Text(B3868,"m월 d일"),음력휴일,2,FALSE),IFERROR(VLOOKUP(A3868,양력지정휴일,2,FALSE), IFERROR(VLOOKUP(B3868,음력지정휴일,2,FALSE), ""))))</f>
        <v/>
      </c>
      <c r="N3868" s="128"/>
      <c r="O3868" s="128" t="str">
        <f>IFERROR(VLOOKUP(N3868,연차지정일수,2,FALSE),"")</f>
        <v/>
      </c>
      <c r="P3868" s="143"/>
      <c r="Q3868" s="2"/>
    </row>
    <row r="3869">
      <c r="A3869" s="129">
        <v>48064.0</v>
      </c>
      <c r="B3869" s="129">
        <v>48016.0</v>
      </c>
      <c r="C3869" s="128">
        <v>2031.0</v>
      </c>
      <c r="D3869" s="128">
        <v>8.0</v>
      </c>
      <c r="E3869" s="128">
        <v>1.0</v>
      </c>
      <c r="F3869" s="128">
        <v>2031.0</v>
      </c>
      <c r="G3869" s="128">
        <v>8.0</v>
      </c>
      <c r="H3869" s="128">
        <v>4.0</v>
      </c>
      <c r="I3869" s="128" t="s">
        <v>83</v>
      </c>
      <c r="J3869" s="99"/>
      <c r="K3869" s="99"/>
      <c r="L3869" s="141" t="str">
        <f>IF(J3869-K3869=0,,IFERROR(K3869-J3869-휴게시간-VLOOKUP(A3869,지정휴게시간,2,FALSE),K3869-J3869-휴게시간))</f>
        <v/>
      </c>
      <c r="M3869" s="142" t="str">
        <f>IFERROR(VLOOKUP(Text(A3869,"m월 d일"),양력휴일,2,FALSE),IFERROR(VLOOKUP(Text(B3869,"m월 d일"),음력휴일,2,FALSE),IFERROR(VLOOKUP(A3869,양력지정휴일,2,FALSE), IFERROR(VLOOKUP(B3869,음력지정휴일,2,FALSE), ""))))</f>
        <v/>
      </c>
      <c r="N3869" s="128"/>
      <c r="O3869" s="128" t="str">
        <f>IFERROR(VLOOKUP(N3869,연차지정일수,2,FALSE),"")</f>
        <v/>
      </c>
      <c r="P3869" s="143"/>
      <c r="Q3869" s="2"/>
    </row>
    <row r="3870">
      <c r="A3870" s="129">
        <v>48065.0</v>
      </c>
      <c r="B3870" s="129">
        <v>48017.0</v>
      </c>
      <c r="C3870" s="128">
        <v>2031.0</v>
      </c>
      <c r="D3870" s="128">
        <v>8.0</v>
      </c>
      <c r="E3870" s="128">
        <v>1.0</v>
      </c>
      <c r="F3870" s="128">
        <v>2031.0</v>
      </c>
      <c r="G3870" s="128">
        <v>8.0</v>
      </c>
      <c r="H3870" s="128">
        <v>5.0</v>
      </c>
      <c r="I3870" s="128" t="s">
        <v>160</v>
      </c>
      <c r="J3870" s="99"/>
      <c r="K3870" s="99"/>
      <c r="L3870" s="141" t="str">
        <f>IF(J3870-K3870=0,,IFERROR(K3870-J3870-휴게시간-VLOOKUP(A3870,지정휴게시간,2,FALSE),K3870-J3870-휴게시간))</f>
        <v/>
      </c>
      <c r="M3870" s="142" t="str">
        <f>IFERROR(VLOOKUP(Text(A3870,"m월 d일"),양력휴일,2,FALSE),IFERROR(VLOOKUP(Text(B3870,"m월 d일"),음력휴일,2,FALSE),IFERROR(VLOOKUP(A3870,양력지정휴일,2,FALSE), IFERROR(VLOOKUP(B3870,음력지정휴일,2,FALSE), ""))))</f>
        <v/>
      </c>
      <c r="N3870" s="128"/>
      <c r="O3870" s="128" t="str">
        <f>IFERROR(VLOOKUP(N3870,연차지정일수,2,FALSE),"")</f>
        <v/>
      </c>
      <c r="P3870" s="143"/>
      <c r="Q3870" s="2"/>
    </row>
    <row r="3871">
      <c r="A3871" s="129">
        <v>48066.0</v>
      </c>
      <c r="B3871" s="129">
        <v>48018.0</v>
      </c>
      <c r="C3871" s="128">
        <v>2031.0</v>
      </c>
      <c r="D3871" s="128">
        <v>8.0</v>
      </c>
      <c r="E3871" s="128">
        <v>1.0</v>
      </c>
      <c r="F3871" s="128">
        <v>2031.0</v>
      </c>
      <c r="G3871" s="128">
        <v>8.0</v>
      </c>
      <c r="H3871" s="128">
        <v>6.0</v>
      </c>
      <c r="I3871" s="128" t="s">
        <v>161</v>
      </c>
      <c r="J3871" s="99"/>
      <c r="K3871" s="99"/>
      <c r="L3871" s="141" t="str">
        <f>IF(J3871-K3871=0,,IFERROR(K3871-J3871-휴게시간-VLOOKUP(A3871,지정휴게시간,2,FALSE),K3871-J3871-휴게시간))</f>
        <v/>
      </c>
      <c r="M3871" s="142" t="str">
        <f>IFERROR(VLOOKUP(Text(A3871,"m월 d일"),양력휴일,2,FALSE),IFERROR(VLOOKUP(Text(B3871,"m월 d일"),음력휴일,2,FALSE),IFERROR(VLOOKUP(A3871,양력지정휴일,2,FALSE), IFERROR(VLOOKUP(B3871,음력지정휴일,2,FALSE), ""))))</f>
        <v/>
      </c>
      <c r="N3871" s="128"/>
      <c r="O3871" s="128" t="str">
        <f>IFERROR(VLOOKUP(N3871,연차지정일수,2,FALSE),"")</f>
        <v/>
      </c>
      <c r="P3871" s="143"/>
      <c r="Q3871" s="2"/>
    </row>
    <row r="3872">
      <c r="A3872" s="129">
        <v>48067.0</v>
      </c>
      <c r="B3872" s="129">
        <v>48019.0</v>
      </c>
      <c r="C3872" s="128">
        <v>2031.0</v>
      </c>
      <c r="D3872" s="128">
        <v>8.0</v>
      </c>
      <c r="E3872" s="128">
        <v>1.0</v>
      </c>
      <c r="F3872" s="128">
        <v>2031.0</v>
      </c>
      <c r="G3872" s="128">
        <v>8.0</v>
      </c>
      <c r="H3872" s="128">
        <v>7.0</v>
      </c>
      <c r="I3872" s="128" t="s">
        <v>162</v>
      </c>
      <c r="J3872" s="99"/>
      <c r="K3872" s="99"/>
      <c r="L3872" s="141" t="str">
        <f>IF(J3872-K3872=0,,IFERROR(K3872-J3872-휴게시간-VLOOKUP(A3872,지정휴게시간,2,FALSE),K3872-J3872-휴게시간))</f>
        <v/>
      </c>
      <c r="M3872" s="142" t="str">
        <f>IFERROR(VLOOKUP(Text(A3872,"m월 d일"),양력휴일,2,FALSE),IFERROR(VLOOKUP(Text(B3872,"m월 d일"),음력휴일,2,FALSE),IFERROR(VLOOKUP(A3872,양력지정휴일,2,FALSE), IFERROR(VLOOKUP(B3872,음력지정휴일,2,FALSE), ""))))</f>
        <v/>
      </c>
      <c r="N3872" s="128"/>
      <c r="O3872" s="128" t="str">
        <f>IFERROR(VLOOKUP(N3872,연차지정일수,2,FALSE),"")</f>
        <v/>
      </c>
      <c r="P3872" s="143"/>
      <c r="Q3872" s="2"/>
    </row>
    <row r="3873">
      <c r="A3873" s="129">
        <v>48068.0</v>
      </c>
      <c r="B3873" s="129">
        <v>48020.0</v>
      </c>
      <c r="C3873" s="128">
        <v>2031.0</v>
      </c>
      <c r="D3873" s="128">
        <v>8.0</v>
      </c>
      <c r="E3873" s="128">
        <v>1.0</v>
      </c>
      <c r="F3873" s="128">
        <v>2031.0</v>
      </c>
      <c r="G3873" s="128">
        <v>8.0</v>
      </c>
      <c r="H3873" s="128">
        <v>8.0</v>
      </c>
      <c r="I3873" s="128" t="s">
        <v>158</v>
      </c>
      <c r="J3873" s="99"/>
      <c r="K3873" s="99"/>
      <c r="L3873" s="141" t="str">
        <f>IF(J3873-K3873=0,,IFERROR(K3873-J3873-휴게시간-VLOOKUP(A3873,지정휴게시간,2,FALSE),K3873-J3873-휴게시간))</f>
        <v/>
      </c>
      <c r="M3873" s="142" t="str">
        <f>IFERROR(VLOOKUP(Text(A3873,"m월 d일"),양력휴일,2,FALSE),IFERROR(VLOOKUP(Text(B3873,"m월 d일"),음력휴일,2,FALSE),IFERROR(VLOOKUP(A3873,양력지정휴일,2,FALSE), IFERROR(VLOOKUP(B3873,음력지정휴일,2,FALSE), ""))))</f>
        <v/>
      </c>
      <c r="N3873" s="128"/>
      <c r="O3873" s="128" t="str">
        <f>IFERROR(VLOOKUP(N3873,연차지정일수,2,FALSE),"")</f>
        <v/>
      </c>
      <c r="P3873" s="143"/>
      <c r="Q3873" s="2"/>
    </row>
    <row r="3874">
      <c r="A3874" s="129">
        <v>48069.0</v>
      </c>
      <c r="B3874" s="129">
        <v>48021.0</v>
      </c>
      <c r="C3874" s="128">
        <v>2031.0</v>
      </c>
      <c r="D3874" s="128">
        <v>8.0</v>
      </c>
      <c r="E3874" s="128">
        <v>1.0</v>
      </c>
      <c r="F3874" s="128">
        <v>2031.0</v>
      </c>
      <c r="G3874" s="128">
        <v>8.0</v>
      </c>
      <c r="H3874" s="128">
        <v>9.0</v>
      </c>
      <c r="I3874" s="128" t="s">
        <v>159</v>
      </c>
      <c r="J3874" s="99"/>
      <c r="K3874" s="99"/>
      <c r="L3874" s="141" t="str">
        <f>IF(J3874-K3874=0,,IFERROR(K3874-J3874-휴게시간-VLOOKUP(A3874,지정휴게시간,2,FALSE),K3874-J3874-휴게시간))</f>
        <v/>
      </c>
      <c r="M3874" s="142" t="str">
        <f>IFERROR(VLOOKUP(Text(A3874,"m월 d일"),양력휴일,2,FALSE),IFERROR(VLOOKUP(Text(B3874,"m월 d일"),음력휴일,2,FALSE),IFERROR(VLOOKUP(A3874,양력지정휴일,2,FALSE), IFERROR(VLOOKUP(B3874,음력지정휴일,2,FALSE), ""))))</f>
        <v/>
      </c>
      <c r="N3874" s="128"/>
      <c r="O3874" s="128" t="str">
        <f>IFERROR(VLOOKUP(N3874,연차지정일수,2,FALSE),"")</f>
        <v/>
      </c>
      <c r="P3874" s="143"/>
      <c r="Q3874" s="2"/>
    </row>
    <row r="3875">
      <c r="A3875" s="129">
        <v>48070.0</v>
      </c>
      <c r="B3875" s="129">
        <v>48022.0</v>
      </c>
      <c r="C3875" s="128">
        <v>2031.0</v>
      </c>
      <c r="D3875" s="128">
        <v>8.0</v>
      </c>
      <c r="E3875" s="128">
        <v>1.0</v>
      </c>
      <c r="F3875" s="128">
        <v>2031.0</v>
      </c>
      <c r="G3875" s="128">
        <v>8.0</v>
      </c>
      <c r="H3875" s="128">
        <v>10.0</v>
      </c>
      <c r="I3875" s="128" t="s">
        <v>156</v>
      </c>
      <c r="J3875" s="99"/>
      <c r="K3875" s="99"/>
      <c r="L3875" s="141" t="str">
        <f>IF(J3875-K3875=0,,IFERROR(K3875-J3875-휴게시간-VLOOKUP(A3875,지정휴게시간,2,FALSE),K3875-J3875-휴게시간))</f>
        <v/>
      </c>
      <c r="M3875" s="142" t="str">
        <f>IFERROR(VLOOKUP(Text(A3875,"m월 d일"),양력휴일,2,FALSE),IFERROR(VLOOKUP(Text(B3875,"m월 d일"),음력휴일,2,FALSE),IFERROR(VLOOKUP(A3875,양력지정휴일,2,FALSE), IFERROR(VLOOKUP(B3875,음력지정휴일,2,FALSE), ""))))</f>
        <v/>
      </c>
      <c r="N3875" s="128"/>
      <c r="O3875" s="128" t="str">
        <f>IFERROR(VLOOKUP(N3875,연차지정일수,2,FALSE),"")</f>
        <v/>
      </c>
      <c r="P3875" s="143"/>
      <c r="Q3875" s="2"/>
    </row>
    <row r="3876">
      <c r="A3876" s="129">
        <v>48071.0</v>
      </c>
      <c r="B3876" s="129">
        <v>48023.0</v>
      </c>
      <c r="C3876" s="128">
        <v>2031.0</v>
      </c>
      <c r="D3876" s="128">
        <v>8.0</v>
      </c>
      <c r="E3876" s="128">
        <v>2.0</v>
      </c>
      <c r="F3876" s="128">
        <v>2031.0</v>
      </c>
      <c r="G3876" s="128">
        <v>8.0</v>
      </c>
      <c r="H3876" s="128">
        <v>11.0</v>
      </c>
      <c r="I3876" s="128" t="s">
        <v>83</v>
      </c>
      <c r="J3876" s="99"/>
      <c r="K3876" s="99"/>
      <c r="L3876" s="141" t="str">
        <f>IF(J3876-K3876=0,,IFERROR(K3876-J3876-휴게시간-VLOOKUP(A3876,지정휴게시간,2,FALSE),K3876-J3876-휴게시간))</f>
        <v/>
      </c>
      <c r="M3876" s="142" t="str">
        <f>IFERROR(VLOOKUP(Text(A3876,"m월 d일"),양력휴일,2,FALSE),IFERROR(VLOOKUP(Text(B3876,"m월 d일"),음력휴일,2,FALSE),IFERROR(VLOOKUP(A3876,양력지정휴일,2,FALSE), IFERROR(VLOOKUP(B3876,음력지정휴일,2,FALSE), ""))))</f>
        <v/>
      </c>
      <c r="N3876" s="128"/>
      <c r="O3876" s="128" t="str">
        <f>IFERROR(VLOOKUP(N3876,연차지정일수,2,FALSE),"")</f>
        <v/>
      </c>
      <c r="P3876" s="143"/>
      <c r="Q3876" s="2"/>
    </row>
    <row r="3877">
      <c r="A3877" s="129">
        <v>48072.0</v>
      </c>
      <c r="B3877" s="129">
        <v>48024.0</v>
      </c>
      <c r="C3877" s="128">
        <v>2031.0</v>
      </c>
      <c r="D3877" s="128">
        <v>8.0</v>
      </c>
      <c r="E3877" s="128">
        <v>2.0</v>
      </c>
      <c r="F3877" s="128">
        <v>2031.0</v>
      </c>
      <c r="G3877" s="128">
        <v>8.0</v>
      </c>
      <c r="H3877" s="128">
        <v>12.0</v>
      </c>
      <c r="I3877" s="128" t="s">
        <v>160</v>
      </c>
      <c r="J3877" s="99"/>
      <c r="K3877" s="99"/>
      <c r="L3877" s="141" t="str">
        <f>IF(J3877-K3877=0,,IFERROR(K3877-J3877-휴게시간-VLOOKUP(A3877,지정휴게시간,2,FALSE),K3877-J3877-휴게시간))</f>
        <v/>
      </c>
      <c r="M3877" s="142" t="str">
        <f>IFERROR(VLOOKUP(Text(A3877,"m월 d일"),양력휴일,2,FALSE),IFERROR(VLOOKUP(Text(B3877,"m월 d일"),음력휴일,2,FALSE),IFERROR(VLOOKUP(A3877,양력지정휴일,2,FALSE), IFERROR(VLOOKUP(B3877,음력지정휴일,2,FALSE), ""))))</f>
        <v/>
      </c>
      <c r="N3877" s="128"/>
      <c r="O3877" s="128" t="str">
        <f>IFERROR(VLOOKUP(N3877,연차지정일수,2,FALSE),"")</f>
        <v/>
      </c>
      <c r="P3877" s="143"/>
      <c r="Q3877" s="2"/>
    </row>
    <row r="3878">
      <c r="A3878" s="129">
        <v>48073.0</v>
      </c>
      <c r="B3878" s="129">
        <v>48025.0</v>
      </c>
      <c r="C3878" s="128">
        <v>2031.0</v>
      </c>
      <c r="D3878" s="128">
        <v>8.0</v>
      </c>
      <c r="E3878" s="128">
        <v>2.0</v>
      </c>
      <c r="F3878" s="128">
        <v>2031.0</v>
      </c>
      <c r="G3878" s="128">
        <v>8.0</v>
      </c>
      <c r="H3878" s="128">
        <v>13.0</v>
      </c>
      <c r="I3878" s="128" t="s">
        <v>161</v>
      </c>
      <c r="J3878" s="99"/>
      <c r="K3878" s="99"/>
      <c r="L3878" s="141" t="str">
        <f>IF(J3878-K3878=0,,IFERROR(K3878-J3878-휴게시간-VLOOKUP(A3878,지정휴게시간,2,FALSE),K3878-J3878-휴게시간))</f>
        <v/>
      </c>
      <c r="M3878" s="142" t="str">
        <f>IFERROR(VLOOKUP(Text(A3878,"m월 d일"),양력휴일,2,FALSE),IFERROR(VLOOKUP(Text(B3878,"m월 d일"),음력휴일,2,FALSE),IFERROR(VLOOKUP(A3878,양력지정휴일,2,FALSE), IFERROR(VLOOKUP(B3878,음력지정휴일,2,FALSE), ""))))</f>
        <v/>
      </c>
      <c r="N3878" s="128"/>
      <c r="O3878" s="128" t="str">
        <f>IFERROR(VLOOKUP(N3878,연차지정일수,2,FALSE),"")</f>
        <v/>
      </c>
      <c r="P3878" s="143"/>
      <c r="Q3878" s="2"/>
    </row>
    <row r="3879">
      <c r="A3879" s="129">
        <v>48074.0</v>
      </c>
      <c r="B3879" s="129">
        <v>48026.0</v>
      </c>
      <c r="C3879" s="128">
        <v>2031.0</v>
      </c>
      <c r="D3879" s="128">
        <v>8.0</v>
      </c>
      <c r="E3879" s="128">
        <v>2.0</v>
      </c>
      <c r="F3879" s="128">
        <v>2031.0</v>
      </c>
      <c r="G3879" s="128">
        <v>8.0</v>
      </c>
      <c r="H3879" s="128">
        <v>14.0</v>
      </c>
      <c r="I3879" s="128" t="s">
        <v>162</v>
      </c>
      <c r="J3879" s="99"/>
      <c r="K3879" s="99"/>
      <c r="L3879" s="141" t="str">
        <f>IF(J3879-K3879=0,,IFERROR(K3879-J3879-휴게시간-VLOOKUP(A3879,지정휴게시간,2,FALSE),K3879-J3879-휴게시간))</f>
        <v/>
      </c>
      <c r="M3879" s="142" t="str">
        <f>IFERROR(VLOOKUP(Text(A3879,"m월 d일"),양력휴일,2,FALSE),IFERROR(VLOOKUP(Text(B3879,"m월 d일"),음력휴일,2,FALSE),IFERROR(VLOOKUP(A3879,양력지정휴일,2,FALSE), IFERROR(VLOOKUP(B3879,음력지정휴일,2,FALSE), ""))))</f>
        <v/>
      </c>
      <c r="N3879" s="128"/>
      <c r="O3879" s="128" t="str">
        <f>IFERROR(VLOOKUP(N3879,연차지정일수,2,FALSE),"")</f>
        <v/>
      </c>
      <c r="P3879" s="143"/>
      <c r="Q3879" s="2"/>
    </row>
    <row r="3880">
      <c r="A3880" s="129">
        <v>48075.0</v>
      </c>
      <c r="B3880" s="129">
        <v>48027.0</v>
      </c>
      <c r="C3880" s="128">
        <v>2031.0</v>
      </c>
      <c r="D3880" s="128">
        <v>8.0</v>
      </c>
      <c r="E3880" s="128">
        <v>2.0</v>
      </c>
      <c r="F3880" s="128">
        <v>2031.0</v>
      </c>
      <c r="G3880" s="128">
        <v>8.0</v>
      </c>
      <c r="H3880" s="128">
        <v>15.0</v>
      </c>
      <c r="I3880" s="128" t="s">
        <v>158</v>
      </c>
      <c r="J3880" s="99"/>
      <c r="K3880" s="99"/>
      <c r="L3880" s="141" t="str">
        <f>IF(J3880-K3880=0,,IFERROR(K3880-J3880-휴게시간-VLOOKUP(A3880,지정휴게시간,2,FALSE),K3880-J3880-휴게시간))</f>
        <v/>
      </c>
      <c r="M3880" s="142" t="str">
        <f>IFERROR(VLOOKUP(Text(A3880,"m월 d일"),양력휴일,2,FALSE),IFERROR(VLOOKUP(Text(B3880,"m월 d일"),음력휴일,2,FALSE),IFERROR(VLOOKUP(A3880,양력지정휴일,2,FALSE), IFERROR(VLOOKUP(B3880,음력지정휴일,2,FALSE), ""))))</f>
        <v>광복절</v>
      </c>
      <c r="N3880" s="128"/>
      <c r="O3880" s="128" t="str">
        <f>IFERROR(VLOOKUP(N3880,연차지정일수,2,FALSE),"")</f>
        <v/>
      </c>
      <c r="P3880" s="143"/>
      <c r="Q3880" s="2"/>
    </row>
    <row r="3881">
      <c r="A3881" s="129">
        <v>48076.0</v>
      </c>
      <c r="B3881" s="129">
        <v>48028.0</v>
      </c>
      <c r="C3881" s="128">
        <v>2031.0</v>
      </c>
      <c r="D3881" s="128">
        <v>8.0</v>
      </c>
      <c r="E3881" s="128">
        <v>2.0</v>
      </c>
      <c r="F3881" s="128">
        <v>2031.0</v>
      </c>
      <c r="G3881" s="128">
        <v>8.0</v>
      </c>
      <c r="H3881" s="128">
        <v>16.0</v>
      </c>
      <c r="I3881" s="128" t="s">
        <v>159</v>
      </c>
      <c r="J3881" s="99"/>
      <c r="K3881" s="99"/>
      <c r="L3881" s="141" t="str">
        <f>IF(J3881-K3881=0,,IFERROR(K3881-J3881-휴게시간-VLOOKUP(A3881,지정휴게시간,2,FALSE),K3881-J3881-휴게시간))</f>
        <v/>
      </c>
      <c r="M3881" s="142" t="str">
        <f>IFERROR(VLOOKUP(Text(A3881,"m월 d일"),양력휴일,2,FALSE),IFERROR(VLOOKUP(Text(B3881,"m월 d일"),음력휴일,2,FALSE),IFERROR(VLOOKUP(A3881,양력지정휴일,2,FALSE), IFERROR(VLOOKUP(B3881,음력지정휴일,2,FALSE), ""))))</f>
        <v/>
      </c>
      <c r="N3881" s="128"/>
      <c r="O3881" s="128" t="str">
        <f>IFERROR(VLOOKUP(N3881,연차지정일수,2,FALSE),"")</f>
        <v/>
      </c>
      <c r="P3881" s="143"/>
      <c r="Q3881" s="2"/>
    </row>
    <row r="3882">
      <c r="A3882" s="129">
        <v>48077.0</v>
      </c>
      <c r="B3882" s="129">
        <v>48029.0</v>
      </c>
      <c r="C3882" s="128">
        <v>2031.0</v>
      </c>
      <c r="D3882" s="128">
        <v>8.0</v>
      </c>
      <c r="E3882" s="128">
        <v>2.0</v>
      </c>
      <c r="F3882" s="128">
        <v>2031.0</v>
      </c>
      <c r="G3882" s="128">
        <v>8.0</v>
      </c>
      <c r="H3882" s="128">
        <v>17.0</v>
      </c>
      <c r="I3882" s="128" t="s">
        <v>156</v>
      </c>
      <c r="J3882" s="99"/>
      <c r="K3882" s="99"/>
      <c r="L3882" s="141" t="str">
        <f>IF(J3882-K3882=0,,IFERROR(K3882-J3882-휴게시간-VLOOKUP(A3882,지정휴게시간,2,FALSE),K3882-J3882-휴게시간))</f>
        <v/>
      </c>
      <c r="M3882" s="142" t="str">
        <f>IFERROR(VLOOKUP(Text(A3882,"m월 d일"),양력휴일,2,FALSE),IFERROR(VLOOKUP(Text(B3882,"m월 d일"),음력휴일,2,FALSE),IFERROR(VLOOKUP(A3882,양력지정휴일,2,FALSE), IFERROR(VLOOKUP(B3882,음력지정휴일,2,FALSE), ""))))</f>
        <v/>
      </c>
      <c r="N3882" s="128"/>
      <c r="O3882" s="128" t="str">
        <f>IFERROR(VLOOKUP(N3882,연차지정일수,2,FALSE),"")</f>
        <v/>
      </c>
      <c r="P3882" s="143"/>
      <c r="Q3882" s="2"/>
    </row>
    <row r="3883">
      <c r="A3883" s="129">
        <v>48078.0</v>
      </c>
      <c r="B3883" s="129">
        <v>48030.0</v>
      </c>
      <c r="C3883" s="128">
        <v>2031.0</v>
      </c>
      <c r="D3883" s="128">
        <v>8.0</v>
      </c>
      <c r="E3883" s="128">
        <v>3.0</v>
      </c>
      <c r="F3883" s="128">
        <v>2031.0</v>
      </c>
      <c r="G3883" s="128">
        <v>8.0</v>
      </c>
      <c r="H3883" s="128">
        <v>18.0</v>
      </c>
      <c r="I3883" s="128" t="s">
        <v>83</v>
      </c>
      <c r="J3883" s="99"/>
      <c r="K3883" s="99"/>
      <c r="L3883" s="141" t="str">
        <f>IF(J3883-K3883=0,,IFERROR(K3883-J3883-휴게시간-VLOOKUP(A3883,지정휴게시간,2,FALSE),K3883-J3883-휴게시간))</f>
        <v/>
      </c>
      <c r="M3883" s="142" t="str">
        <f>IFERROR(VLOOKUP(Text(A3883,"m월 d일"),양력휴일,2,FALSE),IFERROR(VLOOKUP(Text(B3883,"m월 d일"),음력휴일,2,FALSE),IFERROR(VLOOKUP(A3883,양력지정휴일,2,FALSE), IFERROR(VLOOKUP(B3883,음력지정휴일,2,FALSE), ""))))</f>
        <v/>
      </c>
      <c r="N3883" s="128"/>
      <c r="O3883" s="128" t="str">
        <f>IFERROR(VLOOKUP(N3883,연차지정일수,2,FALSE),"")</f>
        <v/>
      </c>
      <c r="P3883" s="143"/>
      <c r="Q3883" s="2"/>
    </row>
    <row r="3884">
      <c r="A3884" s="129">
        <v>48079.0</v>
      </c>
      <c r="B3884" s="129">
        <v>48031.0</v>
      </c>
      <c r="C3884" s="128">
        <v>2031.0</v>
      </c>
      <c r="D3884" s="128">
        <v>8.0</v>
      </c>
      <c r="E3884" s="128">
        <v>3.0</v>
      </c>
      <c r="F3884" s="128">
        <v>2031.0</v>
      </c>
      <c r="G3884" s="128">
        <v>8.0</v>
      </c>
      <c r="H3884" s="128">
        <v>19.0</v>
      </c>
      <c r="I3884" s="128" t="s">
        <v>160</v>
      </c>
      <c r="J3884" s="99"/>
      <c r="K3884" s="99"/>
      <c r="L3884" s="141" t="str">
        <f>IF(J3884-K3884=0,,IFERROR(K3884-J3884-휴게시간-VLOOKUP(A3884,지정휴게시간,2,FALSE),K3884-J3884-휴게시간))</f>
        <v/>
      </c>
      <c r="M3884" s="142" t="str">
        <f>IFERROR(VLOOKUP(Text(A3884,"m월 d일"),양력휴일,2,FALSE),IFERROR(VLOOKUP(Text(B3884,"m월 d일"),음력휴일,2,FALSE),IFERROR(VLOOKUP(A3884,양력지정휴일,2,FALSE), IFERROR(VLOOKUP(B3884,음력지정휴일,2,FALSE), ""))))</f>
        <v/>
      </c>
      <c r="N3884" s="128"/>
      <c r="O3884" s="128" t="str">
        <f>IFERROR(VLOOKUP(N3884,연차지정일수,2,FALSE),"")</f>
        <v/>
      </c>
      <c r="P3884" s="143"/>
      <c r="Q3884" s="2"/>
    </row>
    <row r="3885">
      <c r="A3885" s="129">
        <v>48080.0</v>
      </c>
      <c r="B3885" s="129">
        <v>48032.0</v>
      </c>
      <c r="C3885" s="128">
        <v>2031.0</v>
      </c>
      <c r="D3885" s="128">
        <v>8.0</v>
      </c>
      <c r="E3885" s="128">
        <v>3.0</v>
      </c>
      <c r="F3885" s="128">
        <v>2031.0</v>
      </c>
      <c r="G3885" s="128">
        <v>8.0</v>
      </c>
      <c r="H3885" s="128">
        <v>20.0</v>
      </c>
      <c r="I3885" s="128" t="s">
        <v>161</v>
      </c>
      <c r="J3885" s="99"/>
      <c r="K3885" s="99"/>
      <c r="L3885" s="141" t="str">
        <f>IF(J3885-K3885=0,,IFERROR(K3885-J3885-휴게시간-VLOOKUP(A3885,지정휴게시간,2,FALSE),K3885-J3885-휴게시간))</f>
        <v/>
      </c>
      <c r="M3885" s="142" t="str">
        <f>IFERROR(VLOOKUP(Text(A3885,"m월 d일"),양력휴일,2,FALSE),IFERROR(VLOOKUP(Text(B3885,"m월 d일"),음력휴일,2,FALSE),IFERROR(VLOOKUP(A3885,양력지정휴일,2,FALSE), IFERROR(VLOOKUP(B3885,음력지정휴일,2,FALSE), ""))))</f>
        <v/>
      </c>
      <c r="N3885" s="128"/>
      <c r="O3885" s="128" t="str">
        <f>IFERROR(VLOOKUP(N3885,연차지정일수,2,FALSE),"")</f>
        <v/>
      </c>
      <c r="P3885" s="143"/>
      <c r="Q3885" s="2"/>
    </row>
    <row r="3886">
      <c r="A3886" s="129">
        <v>48081.0</v>
      </c>
      <c r="B3886" s="129">
        <v>48033.0</v>
      </c>
      <c r="C3886" s="128">
        <v>2031.0</v>
      </c>
      <c r="D3886" s="128">
        <v>8.0</v>
      </c>
      <c r="E3886" s="128">
        <v>3.0</v>
      </c>
      <c r="F3886" s="128">
        <v>2031.0</v>
      </c>
      <c r="G3886" s="128">
        <v>8.0</v>
      </c>
      <c r="H3886" s="128">
        <v>21.0</v>
      </c>
      <c r="I3886" s="128" t="s">
        <v>162</v>
      </c>
      <c r="J3886" s="99"/>
      <c r="K3886" s="99"/>
      <c r="L3886" s="141" t="str">
        <f>IF(J3886-K3886=0,,IFERROR(K3886-J3886-휴게시간-VLOOKUP(A3886,지정휴게시간,2,FALSE),K3886-J3886-휴게시간))</f>
        <v/>
      </c>
      <c r="M3886" s="142" t="str">
        <f>IFERROR(VLOOKUP(Text(A3886,"m월 d일"),양력휴일,2,FALSE),IFERROR(VLOOKUP(Text(B3886,"m월 d일"),음력휴일,2,FALSE),IFERROR(VLOOKUP(A3886,양력지정휴일,2,FALSE), IFERROR(VLOOKUP(B3886,음력지정휴일,2,FALSE), ""))))</f>
        <v/>
      </c>
      <c r="N3886" s="128"/>
      <c r="O3886" s="128" t="str">
        <f>IFERROR(VLOOKUP(N3886,연차지정일수,2,FALSE),"")</f>
        <v/>
      </c>
      <c r="P3886" s="143"/>
      <c r="Q3886" s="2"/>
    </row>
    <row r="3887">
      <c r="A3887" s="129">
        <v>48082.0</v>
      </c>
      <c r="B3887" s="129">
        <v>48034.0</v>
      </c>
      <c r="C3887" s="128">
        <v>2031.0</v>
      </c>
      <c r="D3887" s="128">
        <v>8.0</v>
      </c>
      <c r="E3887" s="128">
        <v>3.0</v>
      </c>
      <c r="F3887" s="128">
        <v>2031.0</v>
      </c>
      <c r="G3887" s="128">
        <v>8.0</v>
      </c>
      <c r="H3887" s="128">
        <v>22.0</v>
      </c>
      <c r="I3887" s="128" t="s">
        <v>158</v>
      </c>
      <c r="J3887" s="99"/>
      <c r="K3887" s="99"/>
      <c r="L3887" s="141" t="str">
        <f>IF(J3887-K3887=0,,IFERROR(K3887-J3887-휴게시간-VLOOKUP(A3887,지정휴게시간,2,FALSE),K3887-J3887-휴게시간))</f>
        <v/>
      </c>
      <c r="M3887" s="142" t="str">
        <f>IFERROR(VLOOKUP(Text(A3887,"m월 d일"),양력휴일,2,FALSE),IFERROR(VLOOKUP(Text(B3887,"m월 d일"),음력휴일,2,FALSE),IFERROR(VLOOKUP(A3887,양력지정휴일,2,FALSE), IFERROR(VLOOKUP(B3887,음력지정휴일,2,FALSE), ""))))</f>
        <v/>
      </c>
      <c r="N3887" s="128"/>
      <c r="O3887" s="128" t="str">
        <f>IFERROR(VLOOKUP(N3887,연차지정일수,2,FALSE),"")</f>
        <v/>
      </c>
      <c r="P3887" s="143"/>
      <c r="Q3887" s="2"/>
    </row>
    <row r="3888">
      <c r="A3888" s="129">
        <v>48083.0</v>
      </c>
      <c r="B3888" s="129">
        <v>48035.0</v>
      </c>
      <c r="C3888" s="128">
        <v>2031.0</v>
      </c>
      <c r="D3888" s="128">
        <v>8.0</v>
      </c>
      <c r="E3888" s="128">
        <v>3.0</v>
      </c>
      <c r="F3888" s="128">
        <v>2031.0</v>
      </c>
      <c r="G3888" s="128">
        <v>8.0</v>
      </c>
      <c r="H3888" s="128">
        <v>23.0</v>
      </c>
      <c r="I3888" s="128" t="s">
        <v>159</v>
      </c>
      <c r="J3888" s="99"/>
      <c r="K3888" s="99"/>
      <c r="L3888" s="141" t="str">
        <f>IF(J3888-K3888=0,,IFERROR(K3888-J3888-휴게시간-VLOOKUP(A3888,지정휴게시간,2,FALSE),K3888-J3888-휴게시간))</f>
        <v/>
      </c>
      <c r="M3888" s="142" t="str">
        <f>IFERROR(VLOOKUP(Text(A3888,"m월 d일"),양력휴일,2,FALSE),IFERROR(VLOOKUP(Text(B3888,"m월 d일"),음력휴일,2,FALSE),IFERROR(VLOOKUP(A3888,양력지정휴일,2,FALSE), IFERROR(VLOOKUP(B3888,음력지정휴일,2,FALSE), ""))))</f>
        <v/>
      </c>
      <c r="N3888" s="128"/>
      <c r="O3888" s="128" t="str">
        <f>IFERROR(VLOOKUP(N3888,연차지정일수,2,FALSE),"")</f>
        <v/>
      </c>
      <c r="P3888" s="143"/>
      <c r="Q3888" s="2"/>
    </row>
    <row r="3889">
      <c r="A3889" s="129">
        <v>48084.0</v>
      </c>
      <c r="B3889" s="129">
        <v>48036.0</v>
      </c>
      <c r="C3889" s="128">
        <v>2031.0</v>
      </c>
      <c r="D3889" s="128">
        <v>8.0</v>
      </c>
      <c r="E3889" s="128">
        <v>3.0</v>
      </c>
      <c r="F3889" s="128">
        <v>2031.0</v>
      </c>
      <c r="G3889" s="128">
        <v>8.0</v>
      </c>
      <c r="H3889" s="128">
        <v>24.0</v>
      </c>
      <c r="I3889" s="128" t="s">
        <v>156</v>
      </c>
      <c r="J3889" s="99"/>
      <c r="K3889" s="99"/>
      <c r="L3889" s="141" t="str">
        <f>IF(J3889-K3889=0,,IFERROR(K3889-J3889-휴게시간-VLOOKUP(A3889,지정휴게시간,2,FALSE),K3889-J3889-휴게시간))</f>
        <v/>
      </c>
      <c r="M3889" s="142" t="str">
        <f>IFERROR(VLOOKUP(Text(A3889,"m월 d일"),양력휴일,2,FALSE),IFERROR(VLOOKUP(Text(B3889,"m월 d일"),음력휴일,2,FALSE),IFERROR(VLOOKUP(A3889,양력지정휴일,2,FALSE), IFERROR(VLOOKUP(B3889,음력지정휴일,2,FALSE), ""))))</f>
        <v/>
      </c>
      <c r="N3889" s="128"/>
      <c r="O3889" s="128" t="str">
        <f>IFERROR(VLOOKUP(N3889,연차지정일수,2,FALSE),"")</f>
        <v/>
      </c>
      <c r="P3889" s="143"/>
      <c r="Q3889" s="2"/>
    </row>
    <row r="3890">
      <c r="A3890" s="129">
        <v>48085.0</v>
      </c>
      <c r="B3890" s="129">
        <v>48037.0</v>
      </c>
      <c r="C3890" s="128">
        <v>2031.0</v>
      </c>
      <c r="D3890" s="128">
        <v>8.0</v>
      </c>
      <c r="E3890" s="128">
        <v>4.0</v>
      </c>
      <c r="F3890" s="128">
        <v>2031.0</v>
      </c>
      <c r="G3890" s="128">
        <v>8.0</v>
      </c>
      <c r="H3890" s="128">
        <v>25.0</v>
      </c>
      <c r="I3890" s="128" t="s">
        <v>83</v>
      </c>
      <c r="J3890" s="99"/>
      <c r="K3890" s="99"/>
      <c r="L3890" s="141" t="str">
        <f>IF(J3890-K3890=0,,IFERROR(K3890-J3890-휴게시간-VLOOKUP(A3890,지정휴게시간,2,FALSE),K3890-J3890-휴게시간))</f>
        <v/>
      </c>
      <c r="M3890" s="142" t="str">
        <f>IFERROR(VLOOKUP(Text(A3890,"m월 d일"),양력휴일,2,FALSE),IFERROR(VLOOKUP(Text(B3890,"m월 d일"),음력휴일,2,FALSE),IFERROR(VLOOKUP(A3890,양력지정휴일,2,FALSE), IFERROR(VLOOKUP(B3890,음력지정휴일,2,FALSE), ""))))</f>
        <v/>
      </c>
      <c r="N3890" s="128"/>
      <c r="O3890" s="128" t="str">
        <f>IFERROR(VLOOKUP(N3890,연차지정일수,2,FALSE),"")</f>
        <v/>
      </c>
      <c r="P3890" s="143"/>
      <c r="Q3890" s="2"/>
    </row>
    <row r="3891">
      <c r="A3891" s="129">
        <v>48086.0</v>
      </c>
      <c r="B3891" s="129">
        <v>48038.0</v>
      </c>
      <c r="C3891" s="128">
        <v>2031.0</v>
      </c>
      <c r="D3891" s="128">
        <v>8.0</v>
      </c>
      <c r="E3891" s="128">
        <v>4.0</v>
      </c>
      <c r="F3891" s="128">
        <v>2031.0</v>
      </c>
      <c r="G3891" s="128">
        <v>8.0</v>
      </c>
      <c r="H3891" s="128">
        <v>26.0</v>
      </c>
      <c r="I3891" s="128" t="s">
        <v>160</v>
      </c>
      <c r="J3891" s="99"/>
      <c r="K3891" s="99"/>
      <c r="L3891" s="141" t="str">
        <f>IF(J3891-K3891=0,,IFERROR(K3891-J3891-휴게시간-VLOOKUP(A3891,지정휴게시간,2,FALSE),K3891-J3891-휴게시간))</f>
        <v/>
      </c>
      <c r="M3891" s="142" t="str">
        <f>IFERROR(VLOOKUP(Text(A3891,"m월 d일"),양력휴일,2,FALSE),IFERROR(VLOOKUP(Text(B3891,"m월 d일"),음력휴일,2,FALSE),IFERROR(VLOOKUP(A3891,양력지정휴일,2,FALSE), IFERROR(VLOOKUP(B3891,음력지정휴일,2,FALSE), ""))))</f>
        <v/>
      </c>
      <c r="N3891" s="128"/>
      <c r="O3891" s="128" t="str">
        <f>IFERROR(VLOOKUP(N3891,연차지정일수,2,FALSE),"")</f>
        <v/>
      </c>
      <c r="P3891" s="143"/>
      <c r="Q3891" s="2"/>
    </row>
    <row r="3892">
      <c r="A3892" s="129">
        <v>48087.0</v>
      </c>
      <c r="B3892" s="129">
        <v>48039.0</v>
      </c>
      <c r="C3892" s="128">
        <v>2031.0</v>
      </c>
      <c r="D3892" s="128">
        <v>8.0</v>
      </c>
      <c r="E3892" s="128">
        <v>4.0</v>
      </c>
      <c r="F3892" s="128">
        <v>2031.0</v>
      </c>
      <c r="G3892" s="128">
        <v>8.0</v>
      </c>
      <c r="H3892" s="128">
        <v>27.0</v>
      </c>
      <c r="I3892" s="128" t="s">
        <v>161</v>
      </c>
      <c r="J3892" s="99"/>
      <c r="K3892" s="99"/>
      <c r="L3892" s="141" t="str">
        <f>IF(J3892-K3892=0,,IFERROR(K3892-J3892-휴게시간-VLOOKUP(A3892,지정휴게시간,2,FALSE),K3892-J3892-휴게시간))</f>
        <v/>
      </c>
      <c r="M3892" s="142" t="str">
        <f>IFERROR(VLOOKUP(Text(A3892,"m월 d일"),양력휴일,2,FALSE),IFERROR(VLOOKUP(Text(B3892,"m월 d일"),음력휴일,2,FALSE),IFERROR(VLOOKUP(A3892,양력지정휴일,2,FALSE), IFERROR(VLOOKUP(B3892,음력지정휴일,2,FALSE), ""))))</f>
        <v/>
      </c>
      <c r="N3892" s="128"/>
      <c r="O3892" s="128" t="str">
        <f>IFERROR(VLOOKUP(N3892,연차지정일수,2,FALSE),"")</f>
        <v/>
      </c>
      <c r="P3892" s="143"/>
      <c r="Q3892" s="2"/>
    </row>
    <row r="3893">
      <c r="A3893" s="129">
        <v>48088.0</v>
      </c>
      <c r="B3893" s="129">
        <v>48040.0</v>
      </c>
      <c r="C3893" s="128">
        <v>2031.0</v>
      </c>
      <c r="D3893" s="128">
        <v>8.0</v>
      </c>
      <c r="E3893" s="128">
        <v>4.0</v>
      </c>
      <c r="F3893" s="128">
        <v>2031.0</v>
      </c>
      <c r="G3893" s="128">
        <v>8.0</v>
      </c>
      <c r="H3893" s="128">
        <v>28.0</v>
      </c>
      <c r="I3893" s="128" t="s">
        <v>162</v>
      </c>
      <c r="J3893" s="99"/>
      <c r="K3893" s="99"/>
      <c r="L3893" s="141" t="str">
        <f>IF(J3893-K3893=0,,IFERROR(K3893-J3893-휴게시간-VLOOKUP(A3893,지정휴게시간,2,FALSE),K3893-J3893-휴게시간))</f>
        <v/>
      </c>
      <c r="M3893" s="142" t="str">
        <f>IFERROR(VLOOKUP(Text(A3893,"m월 d일"),양력휴일,2,FALSE),IFERROR(VLOOKUP(Text(B3893,"m월 d일"),음력휴일,2,FALSE),IFERROR(VLOOKUP(A3893,양력지정휴일,2,FALSE), IFERROR(VLOOKUP(B3893,음력지정휴일,2,FALSE), ""))))</f>
        <v/>
      </c>
      <c r="N3893" s="128"/>
      <c r="O3893" s="128" t="str">
        <f>IFERROR(VLOOKUP(N3893,연차지정일수,2,FALSE),"")</f>
        <v/>
      </c>
      <c r="P3893" s="143"/>
      <c r="Q3893" s="2"/>
    </row>
    <row r="3894">
      <c r="A3894" s="129">
        <v>48089.0</v>
      </c>
      <c r="B3894" s="129">
        <v>48041.0</v>
      </c>
      <c r="C3894" s="128">
        <v>2031.0</v>
      </c>
      <c r="D3894" s="128">
        <v>8.0</v>
      </c>
      <c r="E3894" s="128">
        <v>4.0</v>
      </c>
      <c r="F3894" s="128">
        <v>2031.0</v>
      </c>
      <c r="G3894" s="128">
        <v>8.0</v>
      </c>
      <c r="H3894" s="128">
        <v>29.0</v>
      </c>
      <c r="I3894" s="128" t="s">
        <v>158</v>
      </c>
      <c r="J3894" s="99"/>
      <c r="K3894" s="99"/>
      <c r="L3894" s="141" t="str">
        <f>IF(J3894-K3894=0,,IFERROR(K3894-J3894-휴게시간-VLOOKUP(A3894,지정휴게시간,2,FALSE),K3894-J3894-휴게시간))</f>
        <v/>
      </c>
      <c r="M3894" s="142" t="str">
        <f>IFERROR(VLOOKUP(Text(A3894,"m월 d일"),양력휴일,2,FALSE),IFERROR(VLOOKUP(Text(B3894,"m월 d일"),음력휴일,2,FALSE),IFERROR(VLOOKUP(A3894,양력지정휴일,2,FALSE), IFERROR(VLOOKUP(B3894,음력지정휴일,2,FALSE), ""))))</f>
        <v/>
      </c>
      <c r="N3894" s="128"/>
      <c r="O3894" s="128" t="str">
        <f>IFERROR(VLOOKUP(N3894,연차지정일수,2,FALSE),"")</f>
        <v/>
      </c>
      <c r="P3894" s="143"/>
      <c r="Q3894" s="2"/>
    </row>
    <row r="3895">
      <c r="A3895" s="129">
        <v>48090.0</v>
      </c>
      <c r="B3895" s="129">
        <v>48042.0</v>
      </c>
      <c r="C3895" s="128">
        <v>2031.0</v>
      </c>
      <c r="D3895" s="128">
        <v>8.0</v>
      </c>
      <c r="E3895" s="128">
        <v>4.0</v>
      </c>
      <c r="F3895" s="128">
        <v>2031.0</v>
      </c>
      <c r="G3895" s="128">
        <v>8.0</v>
      </c>
      <c r="H3895" s="128">
        <v>30.0</v>
      </c>
      <c r="I3895" s="128" t="s">
        <v>159</v>
      </c>
      <c r="J3895" s="99"/>
      <c r="K3895" s="99"/>
      <c r="L3895" s="141" t="str">
        <f>IF(J3895-K3895=0,,IFERROR(K3895-J3895-휴게시간-VLOOKUP(A3895,지정휴게시간,2,FALSE),K3895-J3895-휴게시간))</f>
        <v/>
      </c>
      <c r="M3895" s="142" t="str">
        <f>IFERROR(VLOOKUP(Text(A3895,"m월 d일"),양력휴일,2,FALSE),IFERROR(VLOOKUP(Text(B3895,"m월 d일"),음력휴일,2,FALSE),IFERROR(VLOOKUP(A3895,양력지정휴일,2,FALSE), IFERROR(VLOOKUP(B3895,음력지정휴일,2,FALSE), ""))))</f>
        <v/>
      </c>
      <c r="N3895" s="128"/>
      <c r="O3895" s="128" t="str">
        <f>IFERROR(VLOOKUP(N3895,연차지정일수,2,FALSE),"")</f>
        <v/>
      </c>
      <c r="P3895" s="143"/>
      <c r="Q3895" s="2"/>
    </row>
    <row r="3896">
      <c r="A3896" s="129">
        <v>48091.0</v>
      </c>
      <c r="B3896" s="129">
        <v>48043.0</v>
      </c>
      <c r="C3896" s="128">
        <v>2031.0</v>
      </c>
      <c r="D3896" s="128">
        <v>8.0</v>
      </c>
      <c r="E3896" s="128">
        <v>4.0</v>
      </c>
      <c r="F3896" s="128">
        <v>2031.0</v>
      </c>
      <c r="G3896" s="128">
        <v>8.0</v>
      </c>
      <c r="H3896" s="128">
        <v>31.0</v>
      </c>
      <c r="I3896" s="128" t="s">
        <v>156</v>
      </c>
      <c r="J3896" s="99"/>
      <c r="K3896" s="99"/>
      <c r="L3896" s="141" t="str">
        <f>IF(J3896-K3896=0,,IFERROR(K3896-J3896-휴게시간-VLOOKUP(A3896,지정휴게시간,2,FALSE),K3896-J3896-휴게시간))</f>
        <v/>
      </c>
      <c r="M3896" s="142" t="str">
        <f>IFERROR(VLOOKUP(Text(A3896,"m월 d일"),양력휴일,2,FALSE),IFERROR(VLOOKUP(Text(B3896,"m월 d일"),음력휴일,2,FALSE),IFERROR(VLOOKUP(A3896,양력지정휴일,2,FALSE), IFERROR(VLOOKUP(B3896,음력지정휴일,2,FALSE), ""))))</f>
        <v/>
      </c>
      <c r="N3896" s="128"/>
      <c r="O3896" s="128" t="str">
        <f>IFERROR(VLOOKUP(N3896,연차지정일수,2,FALSE),"")</f>
        <v/>
      </c>
      <c r="P3896" s="143"/>
      <c r="Q3896" s="2"/>
    </row>
    <row r="3897">
      <c r="A3897" s="129">
        <v>48092.0</v>
      </c>
      <c r="B3897" s="129">
        <v>48044.0</v>
      </c>
      <c r="C3897" s="128">
        <v>2031.0</v>
      </c>
      <c r="D3897" s="128">
        <v>8.0</v>
      </c>
      <c r="E3897" s="128">
        <v>1.0</v>
      </c>
      <c r="F3897" s="128">
        <v>2031.0</v>
      </c>
      <c r="G3897" s="128">
        <v>9.0</v>
      </c>
      <c r="H3897" s="128">
        <v>1.0</v>
      </c>
      <c r="I3897" s="128" t="s">
        <v>83</v>
      </c>
      <c r="J3897" s="99"/>
      <c r="K3897" s="99"/>
      <c r="L3897" s="141" t="str">
        <f>IF(J3897-K3897=0,,IFERROR(K3897-J3897-휴게시간-VLOOKUP(A3897,지정휴게시간,2,FALSE),K3897-J3897-휴게시간))</f>
        <v/>
      </c>
      <c r="M3897" s="142" t="str">
        <f>IFERROR(VLOOKUP(Text(A3897,"m월 d일"),양력휴일,2,FALSE),IFERROR(VLOOKUP(Text(B3897,"m월 d일"),음력휴일,2,FALSE),IFERROR(VLOOKUP(A3897,양력지정휴일,2,FALSE), IFERROR(VLOOKUP(B3897,음력지정휴일,2,FALSE), ""))))</f>
        <v/>
      </c>
      <c r="N3897" s="128"/>
      <c r="O3897" s="128" t="str">
        <f>IFERROR(VLOOKUP(N3897,연차지정일수,2,FALSE),"")</f>
        <v/>
      </c>
      <c r="P3897" s="143"/>
      <c r="Q3897" s="2"/>
    </row>
    <row r="3898">
      <c r="A3898" s="129">
        <v>48093.0</v>
      </c>
      <c r="B3898" s="129">
        <v>48045.0</v>
      </c>
      <c r="C3898" s="128">
        <v>2031.0</v>
      </c>
      <c r="D3898" s="128">
        <v>8.0</v>
      </c>
      <c r="E3898" s="128">
        <v>1.0</v>
      </c>
      <c r="F3898" s="128">
        <v>2031.0</v>
      </c>
      <c r="G3898" s="128">
        <v>9.0</v>
      </c>
      <c r="H3898" s="128">
        <v>2.0</v>
      </c>
      <c r="I3898" s="128" t="s">
        <v>160</v>
      </c>
      <c r="J3898" s="99"/>
      <c r="K3898" s="99"/>
      <c r="L3898" s="141" t="str">
        <f>IF(J3898-K3898=0,,IFERROR(K3898-J3898-휴게시간-VLOOKUP(A3898,지정휴게시간,2,FALSE),K3898-J3898-휴게시간))</f>
        <v/>
      </c>
      <c r="M3898" s="142" t="str">
        <f>IFERROR(VLOOKUP(Text(A3898,"m월 d일"),양력휴일,2,FALSE),IFERROR(VLOOKUP(Text(B3898,"m월 d일"),음력휴일,2,FALSE),IFERROR(VLOOKUP(A3898,양력지정휴일,2,FALSE), IFERROR(VLOOKUP(B3898,음력지정휴일,2,FALSE), ""))))</f>
        <v/>
      </c>
      <c r="N3898" s="128"/>
      <c r="O3898" s="128" t="str">
        <f>IFERROR(VLOOKUP(N3898,연차지정일수,2,FALSE),"")</f>
        <v/>
      </c>
      <c r="P3898" s="143"/>
      <c r="Q3898" s="2"/>
    </row>
    <row r="3899">
      <c r="A3899" s="129">
        <v>48094.0</v>
      </c>
      <c r="B3899" s="129">
        <v>48046.0</v>
      </c>
      <c r="C3899" s="128">
        <v>2031.0</v>
      </c>
      <c r="D3899" s="128">
        <v>8.0</v>
      </c>
      <c r="E3899" s="128">
        <v>1.0</v>
      </c>
      <c r="F3899" s="128">
        <v>2031.0</v>
      </c>
      <c r="G3899" s="128">
        <v>9.0</v>
      </c>
      <c r="H3899" s="128">
        <v>3.0</v>
      </c>
      <c r="I3899" s="128" t="s">
        <v>161</v>
      </c>
      <c r="J3899" s="99"/>
      <c r="K3899" s="99"/>
      <c r="L3899" s="141" t="str">
        <f>IF(J3899-K3899=0,,IFERROR(K3899-J3899-휴게시간-VLOOKUP(A3899,지정휴게시간,2,FALSE),K3899-J3899-휴게시간))</f>
        <v/>
      </c>
      <c r="M3899" s="142" t="str">
        <f>IFERROR(VLOOKUP(Text(A3899,"m월 d일"),양력휴일,2,FALSE),IFERROR(VLOOKUP(Text(B3899,"m월 d일"),음력휴일,2,FALSE),IFERROR(VLOOKUP(A3899,양력지정휴일,2,FALSE), IFERROR(VLOOKUP(B3899,음력지정휴일,2,FALSE), ""))))</f>
        <v/>
      </c>
      <c r="N3899" s="128"/>
      <c r="O3899" s="128" t="str">
        <f>IFERROR(VLOOKUP(N3899,연차지정일수,2,FALSE),"")</f>
        <v/>
      </c>
      <c r="P3899" s="143"/>
      <c r="Q3899" s="2"/>
    </row>
    <row r="3900">
      <c r="A3900" s="129">
        <v>48095.0</v>
      </c>
      <c r="B3900" s="129">
        <v>48047.0</v>
      </c>
      <c r="C3900" s="128">
        <v>2031.0</v>
      </c>
      <c r="D3900" s="128">
        <v>8.0</v>
      </c>
      <c r="E3900" s="128">
        <v>1.0</v>
      </c>
      <c r="F3900" s="128">
        <v>2031.0</v>
      </c>
      <c r="G3900" s="128">
        <v>9.0</v>
      </c>
      <c r="H3900" s="128">
        <v>4.0</v>
      </c>
      <c r="I3900" s="128" t="s">
        <v>162</v>
      </c>
      <c r="J3900" s="99"/>
      <c r="K3900" s="99"/>
      <c r="L3900" s="141" t="str">
        <f>IF(J3900-K3900=0,,IFERROR(K3900-J3900-휴게시간-VLOOKUP(A3900,지정휴게시간,2,FALSE),K3900-J3900-휴게시간))</f>
        <v/>
      </c>
      <c r="M3900" s="142" t="str">
        <f>IFERROR(VLOOKUP(Text(A3900,"m월 d일"),양력휴일,2,FALSE),IFERROR(VLOOKUP(Text(B3900,"m월 d일"),음력휴일,2,FALSE),IFERROR(VLOOKUP(A3900,양력지정휴일,2,FALSE), IFERROR(VLOOKUP(B3900,음력지정휴일,2,FALSE), ""))))</f>
        <v/>
      </c>
      <c r="N3900" s="128"/>
      <c r="O3900" s="128" t="str">
        <f>IFERROR(VLOOKUP(N3900,연차지정일수,2,FALSE),"")</f>
        <v/>
      </c>
      <c r="P3900" s="143"/>
      <c r="Q3900" s="2"/>
    </row>
    <row r="3901">
      <c r="A3901" s="129">
        <v>48096.0</v>
      </c>
      <c r="B3901" s="129">
        <v>48048.0</v>
      </c>
      <c r="C3901" s="128">
        <v>2031.0</v>
      </c>
      <c r="D3901" s="128">
        <v>8.0</v>
      </c>
      <c r="E3901" s="128">
        <v>1.0</v>
      </c>
      <c r="F3901" s="128">
        <v>2031.0</v>
      </c>
      <c r="G3901" s="128">
        <v>9.0</v>
      </c>
      <c r="H3901" s="128">
        <v>5.0</v>
      </c>
      <c r="I3901" s="128" t="s">
        <v>158</v>
      </c>
      <c r="J3901" s="99"/>
      <c r="K3901" s="99"/>
      <c r="L3901" s="141" t="str">
        <f>IF(J3901-K3901=0,,IFERROR(K3901-J3901-휴게시간-VLOOKUP(A3901,지정휴게시간,2,FALSE),K3901-J3901-휴게시간))</f>
        <v/>
      </c>
      <c r="M3901" s="142" t="str">
        <f>IFERROR(VLOOKUP(Text(A3901,"m월 d일"),양력휴일,2,FALSE),IFERROR(VLOOKUP(Text(B3901,"m월 d일"),음력휴일,2,FALSE),IFERROR(VLOOKUP(A3901,양력지정휴일,2,FALSE), IFERROR(VLOOKUP(B3901,음력지정휴일,2,FALSE), ""))))</f>
        <v/>
      </c>
      <c r="N3901" s="128"/>
      <c r="O3901" s="128" t="str">
        <f>IFERROR(VLOOKUP(N3901,연차지정일수,2,FALSE),"")</f>
        <v/>
      </c>
      <c r="P3901" s="143"/>
      <c r="Q3901" s="2"/>
    </row>
    <row r="3902">
      <c r="A3902" s="129">
        <v>48097.0</v>
      </c>
      <c r="B3902" s="129">
        <v>48049.0</v>
      </c>
      <c r="C3902" s="128">
        <v>2031.0</v>
      </c>
      <c r="D3902" s="128">
        <v>8.0</v>
      </c>
      <c r="E3902" s="128">
        <v>1.0</v>
      </c>
      <c r="F3902" s="128">
        <v>2031.0</v>
      </c>
      <c r="G3902" s="128">
        <v>9.0</v>
      </c>
      <c r="H3902" s="128">
        <v>6.0</v>
      </c>
      <c r="I3902" s="128" t="s">
        <v>159</v>
      </c>
      <c r="J3902" s="99"/>
      <c r="K3902" s="99"/>
      <c r="L3902" s="141" t="str">
        <f>IF(J3902-K3902=0,,IFERROR(K3902-J3902-휴게시간-VLOOKUP(A3902,지정휴게시간,2,FALSE),K3902-J3902-휴게시간))</f>
        <v/>
      </c>
      <c r="M3902" s="142" t="str">
        <f>IFERROR(VLOOKUP(Text(A3902,"m월 d일"),양력휴일,2,FALSE),IFERROR(VLOOKUP(Text(B3902,"m월 d일"),음력휴일,2,FALSE),IFERROR(VLOOKUP(A3902,양력지정휴일,2,FALSE), IFERROR(VLOOKUP(B3902,음력지정휴일,2,FALSE), ""))))</f>
        <v/>
      </c>
      <c r="N3902" s="128"/>
      <c r="O3902" s="128" t="str">
        <f>IFERROR(VLOOKUP(N3902,연차지정일수,2,FALSE),"")</f>
        <v/>
      </c>
      <c r="P3902" s="143"/>
      <c r="Q3902" s="2"/>
    </row>
    <row r="3903">
      <c r="A3903" s="129">
        <v>48098.0</v>
      </c>
      <c r="B3903" s="129">
        <v>48050.0</v>
      </c>
      <c r="C3903" s="128">
        <v>2031.0</v>
      </c>
      <c r="D3903" s="128">
        <v>8.0</v>
      </c>
      <c r="E3903" s="128">
        <v>1.0</v>
      </c>
      <c r="F3903" s="128">
        <v>2031.0</v>
      </c>
      <c r="G3903" s="128">
        <v>9.0</v>
      </c>
      <c r="H3903" s="128">
        <v>7.0</v>
      </c>
      <c r="I3903" s="128" t="s">
        <v>156</v>
      </c>
      <c r="J3903" s="99"/>
      <c r="K3903" s="99"/>
      <c r="L3903" s="141" t="str">
        <f>IF(J3903-K3903=0,,IFERROR(K3903-J3903-휴게시간-VLOOKUP(A3903,지정휴게시간,2,FALSE),K3903-J3903-휴게시간))</f>
        <v/>
      </c>
      <c r="M3903" s="142" t="str">
        <f>IFERROR(VLOOKUP(Text(A3903,"m월 d일"),양력휴일,2,FALSE),IFERROR(VLOOKUP(Text(B3903,"m월 d일"),음력휴일,2,FALSE),IFERROR(VLOOKUP(A3903,양력지정휴일,2,FALSE), IFERROR(VLOOKUP(B3903,음력지정휴일,2,FALSE), ""))))</f>
        <v/>
      </c>
      <c r="N3903" s="128"/>
      <c r="O3903" s="128" t="str">
        <f>IFERROR(VLOOKUP(N3903,연차지정일수,2,FALSE),"")</f>
        <v/>
      </c>
      <c r="P3903" s="143"/>
      <c r="Q3903" s="2"/>
    </row>
    <row r="3904">
      <c r="A3904" s="129">
        <v>48099.0</v>
      </c>
      <c r="B3904" s="129">
        <v>48051.0</v>
      </c>
      <c r="C3904" s="128">
        <v>2031.0</v>
      </c>
      <c r="D3904" s="128">
        <v>9.0</v>
      </c>
      <c r="E3904" s="128">
        <v>2.0</v>
      </c>
      <c r="F3904" s="128">
        <v>2031.0</v>
      </c>
      <c r="G3904" s="128">
        <v>9.0</v>
      </c>
      <c r="H3904" s="128">
        <v>8.0</v>
      </c>
      <c r="I3904" s="128" t="s">
        <v>83</v>
      </c>
      <c r="J3904" s="99"/>
      <c r="K3904" s="99"/>
      <c r="L3904" s="141" t="str">
        <f>IF(J3904-K3904=0,,IFERROR(K3904-J3904-휴게시간-VLOOKUP(A3904,지정휴게시간,2,FALSE),K3904-J3904-휴게시간))</f>
        <v/>
      </c>
      <c r="M3904" s="142" t="str">
        <f>IFERROR(VLOOKUP(Text(A3904,"m월 d일"),양력휴일,2,FALSE),IFERROR(VLOOKUP(Text(B3904,"m월 d일"),음력휴일,2,FALSE),IFERROR(VLOOKUP(A3904,양력지정휴일,2,FALSE), IFERROR(VLOOKUP(B3904,음력지정휴일,2,FALSE), ""))))</f>
        <v/>
      </c>
      <c r="N3904" s="128"/>
      <c r="O3904" s="128" t="str">
        <f>IFERROR(VLOOKUP(N3904,연차지정일수,2,FALSE),"")</f>
        <v/>
      </c>
      <c r="P3904" s="143"/>
      <c r="Q3904" s="2"/>
    </row>
    <row r="3905">
      <c r="A3905" s="129">
        <v>48100.0</v>
      </c>
      <c r="B3905" s="129">
        <v>48052.0</v>
      </c>
      <c r="C3905" s="128">
        <v>2031.0</v>
      </c>
      <c r="D3905" s="128">
        <v>9.0</v>
      </c>
      <c r="E3905" s="128">
        <v>2.0</v>
      </c>
      <c r="F3905" s="128">
        <v>2031.0</v>
      </c>
      <c r="G3905" s="128">
        <v>9.0</v>
      </c>
      <c r="H3905" s="128">
        <v>9.0</v>
      </c>
      <c r="I3905" s="128" t="s">
        <v>160</v>
      </c>
      <c r="J3905" s="99"/>
      <c r="K3905" s="99"/>
      <c r="L3905" s="141" t="str">
        <f>IF(J3905-K3905=0,,IFERROR(K3905-J3905-휴게시간-VLOOKUP(A3905,지정휴게시간,2,FALSE),K3905-J3905-휴게시간))</f>
        <v/>
      </c>
      <c r="M3905" s="142" t="str">
        <f>IFERROR(VLOOKUP(Text(A3905,"m월 d일"),양력휴일,2,FALSE),IFERROR(VLOOKUP(Text(B3905,"m월 d일"),음력휴일,2,FALSE),IFERROR(VLOOKUP(A3905,양력지정휴일,2,FALSE), IFERROR(VLOOKUP(B3905,음력지정휴일,2,FALSE), ""))))</f>
        <v/>
      </c>
      <c r="N3905" s="128"/>
      <c r="O3905" s="128" t="str">
        <f>IFERROR(VLOOKUP(N3905,연차지정일수,2,FALSE),"")</f>
        <v/>
      </c>
      <c r="P3905" s="143"/>
      <c r="Q3905" s="2"/>
    </row>
    <row r="3906">
      <c r="A3906" s="129">
        <v>48101.0</v>
      </c>
      <c r="B3906" s="129">
        <v>48053.0</v>
      </c>
      <c r="C3906" s="128">
        <v>2031.0</v>
      </c>
      <c r="D3906" s="128">
        <v>9.0</v>
      </c>
      <c r="E3906" s="128">
        <v>2.0</v>
      </c>
      <c r="F3906" s="128">
        <v>2031.0</v>
      </c>
      <c r="G3906" s="128">
        <v>9.0</v>
      </c>
      <c r="H3906" s="128">
        <v>10.0</v>
      </c>
      <c r="I3906" s="128" t="s">
        <v>161</v>
      </c>
      <c r="J3906" s="99"/>
      <c r="K3906" s="99"/>
      <c r="L3906" s="141" t="str">
        <f>IF(J3906-K3906=0,,IFERROR(K3906-J3906-휴게시간-VLOOKUP(A3906,지정휴게시간,2,FALSE),K3906-J3906-휴게시간))</f>
        <v/>
      </c>
      <c r="M3906" s="142" t="str">
        <f>IFERROR(VLOOKUP(Text(A3906,"m월 d일"),양력휴일,2,FALSE),IFERROR(VLOOKUP(Text(B3906,"m월 d일"),음력휴일,2,FALSE),IFERROR(VLOOKUP(A3906,양력지정휴일,2,FALSE), IFERROR(VLOOKUP(B3906,음력지정휴일,2,FALSE), ""))))</f>
        <v/>
      </c>
      <c r="N3906" s="128"/>
      <c r="O3906" s="128" t="str">
        <f>IFERROR(VLOOKUP(N3906,연차지정일수,2,FALSE),"")</f>
        <v/>
      </c>
      <c r="P3906" s="143"/>
      <c r="Q3906" s="2"/>
    </row>
    <row r="3907">
      <c r="A3907" s="129">
        <v>48102.0</v>
      </c>
      <c r="B3907" s="129">
        <v>48054.0</v>
      </c>
      <c r="C3907" s="128">
        <v>2031.0</v>
      </c>
      <c r="D3907" s="128">
        <v>9.0</v>
      </c>
      <c r="E3907" s="128">
        <v>2.0</v>
      </c>
      <c r="F3907" s="128">
        <v>2031.0</v>
      </c>
      <c r="G3907" s="128">
        <v>9.0</v>
      </c>
      <c r="H3907" s="128">
        <v>11.0</v>
      </c>
      <c r="I3907" s="128" t="s">
        <v>162</v>
      </c>
      <c r="J3907" s="99"/>
      <c r="K3907" s="99"/>
      <c r="L3907" s="141" t="str">
        <f>IF(J3907-K3907=0,,IFERROR(K3907-J3907-휴게시간-VLOOKUP(A3907,지정휴게시간,2,FALSE),K3907-J3907-휴게시간))</f>
        <v/>
      </c>
      <c r="M3907" s="142" t="str">
        <f>IFERROR(VLOOKUP(Text(A3907,"m월 d일"),양력휴일,2,FALSE),IFERROR(VLOOKUP(Text(B3907,"m월 d일"),음력휴일,2,FALSE),IFERROR(VLOOKUP(A3907,양력지정휴일,2,FALSE), IFERROR(VLOOKUP(B3907,음력지정휴일,2,FALSE), ""))))</f>
        <v/>
      </c>
      <c r="N3907" s="128"/>
      <c r="O3907" s="128" t="str">
        <f>IFERROR(VLOOKUP(N3907,연차지정일수,2,FALSE),"")</f>
        <v/>
      </c>
      <c r="P3907" s="143"/>
      <c r="Q3907" s="2"/>
    </row>
    <row r="3908">
      <c r="A3908" s="129">
        <v>48103.0</v>
      </c>
      <c r="B3908" s="129">
        <v>48055.0</v>
      </c>
      <c r="C3908" s="128">
        <v>2031.0</v>
      </c>
      <c r="D3908" s="128">
        <v>9.0</v>
      </c>
      <c r="E3908" s="128">
        <v>2.0</v>
      </c>
      <c r="F3908" s="128">
        <v>2031.0</v>
      </c>
      <c r="G3908" s="128">
        <v>9.0</v>
      </c>
      <c r="H3908" s="128">
        <v>12.0</v>
      </c>
      <c r="I3908" s="128" t="s">
        <v>158</v>
      </c>
      <c r="J3908" s="99"/>
      <c r="K3908" s="99"/>
      <c r="L3908" s="141" t="str">
        <f>IF(J3908-K3908=0,,IFERROR(K3908-J3908-휴게시간-VLOOKUP(A3908,지정휴게시간,2,FALSE),K3908-J3908-휴게시간))</f>
        <v/>
      </c>
      <c r="M3908" s="142" t="str">
        <f>IFERROR(VLOOKUP(Text(A3908,"m월 d일"),양력휴일,2,FALSE),IFERROR(VLOOKUP(Text(B3908,"m월 d일"),음력휴일,2,FALSE),IFERROR(VLOOKUP(A3908,양력지정휴일,2,FALSE), IFERROR(VLOOKUP(B3908,음력지정휴일,2,FALSE), ""))))</f>
        <v/>
      </c>
      <c r="N3908" s="128"/>
      <c r="O3908" s="128" t="str">
        <f>IFERROR(VLOOKUP(N3908,연차지정일수,2,FALSE),"")</f>
        <v/>
      </c>
      <c r="P3908" s="143"/>
      <c r="Q3908" s="2"/>
    </row>
    <row r="3909">
      <c r="A3909" s="129">
        <v>48104.0</v>
      </c>
      <c r="B3909" s="129">
        <v>48056.0</v>
      </c>
      <c r="C3909" s="128">
        <v>2031.0</v>
      </c>
      <c r="D3909" s="128">
        <v>9.0</v>
      </c>
      <c r="E3909" s="128">
        <v>2.0</v>
      </c>
      <c r="F3909" s="128">
        <v>2031.0</v>
      </c>
      <c r="G3909" s="128">
        <v>9.0</v>
      </c>
      <c r="H3909" s="128">
        <v>13.0</v>
      </c>
      <c r="I3909" s="128" t="s">
        <v>159</v>
      </c>
      <c r="J3909" s="99"/>
      <c r="K3909" s="99"/>
      <c r="L3909" s="141" t="str">
        <f>IF(J3909-K3909=0,,IFERROR(K3909-J3909-휴게시간-VLOOKUP(A3909,지정휴게시간,2,FALSE),K3909-J3909-휴게시간))</f>
        <v/>
      </c>
      <c r="M3909" s="142" t="str">
        <f>IFERROR(VLOOKUP(Text(A3909,"m월 d일"),양력휴일,2,FALSE),IFERROR(VLOOKUP(Text(B3909,"m월 d일"),음력휴일,2,FALSE),IFERROR(VLOOKUP(A3909,양력지정휴일,2,FALSE), IFERROR(VLOOKUP(B3909,음력지정휴일,2,FALSE), ""))))</f>
        <v/>
      </c>
      <c r="N3909" s="128"/>
      <c r="O3909" s="128" t="str">
        <f>IFERROR(VLOOKUP(N3909,연차지정일수,2,FALSE),"")</f>
        <v/>
      </c>
      <c r="P3909" s="143"/>
      <c r="Q3909" s="2"/>
    </row>
    <row r="3910">
      <c r="A3910" s="129">
        <v>48105.0</v>
      </c>
      <c r="B3910" s="129">
        <v>48057.0</v>
      </c>
      <c r="C3910" s="128">
        <v>2031.0</v>
      </c>
      <c r="D3910" s="128">
        <v>9.0</v>
      </c>
      <c r="E3910" s="128">
        <v>2.0</v>
      </c>
      <c r="F3910" s="128">
        <v>2031.0</v>
      </c>
      <c r="G3910" s="128">
        <v>9.0</v>
      </c>
      <c r="H3910" s="128">
        <v>14.0</v>
      </c>
      <c r="I3910" s="128" t="s">
        <v>156</v>
      </c>
      <c r="J3910" s="99"/>
      <c r="K3910" s="99"/>
      <c r="L3910" s="141" t="str">
        <f>IF(J3910-K3910=0,,IFERROR(K3910-J3910-휴게시간-VLOOKUP(A3910,지정휴게시간,2,FALSE),K3910-J3910-휴게시간))</f>
        <v/>
      </c>
      <c r="M3910" s="142" t="str">
        <f>IFERROR(VLOOKUP(Text(A3910,"m월 d일"),양력휴일,2,FALSE),IFERROR(VLOOKUP(Text(B3910,"m월 d일"),음력휴일,2,FALSE),IFERROR(VLOOKUP(A3910,양력지정휴일,2,FALSE), IFERROR(VLOOKUP(B3910,음력지정휴일,2,FALSE), ""))))</f>
        <v/>
      </c>
      <c r="N3910" s="128"/>
      <c r="O3910" s="128" t="str">
        <f>IFERROR(VLOOKUP(N3910,연차지정일수,2,FALSE),"")</f>
        <v/>
      </c>
      <c r="P3910" s="143"/>
      <c r="Q3910" s="2"/>
    </row>
    <row r="3911">
      <c r="A3911" s="129">
        <v>48106.0</v>
      </c>
      <c r="B3911" s="129">
        <v>48058.0</v>
      </c>
      <c r="C3911" s="128">
        <v>2031.0</v>
      </c>
      <c r="D3911" s="128">
        <v>9.0</v>
      </c>
      <c r="E3911" s="128">
        <v>3.0</v>
      </c>
      <c r="F3911" s="128">
        <v>2031.0</v>
      </c>
      <c r="G3911" s="128">
        <v>9.0</v>
      </c>
      <c r="H3911" s="128">
        <v>15.0</v>
      </c>
      <c r="I3911" s="128" t="s">
        <v>83</v>
      </c>
      <c r="J3911" s="99"/>
      <c r="K3911" s="99"/>
      <c r="L3911" s="141" t="str">
        <f>IF(J3911-K3911=0,,IFERROR(K3911-J3911-휴게시간-VLOOKUP(A3911,지정휴게시간,2,FALSE),K3911-J3911-휴게시간))</f>
        <v/>
      </c>
      <c r="M3911" s="142" t="str">
        <f>IFERROR(VLOOKUP(Text(A3911,"m월 d일"),양력휴일,2,FALSE),IFERROR(VLOOKUP(Text(B3911,"m월 d일"),음력휴일,2,FALSE),IFERROR(VLOOKUP(A3911,양력지정휴일,2,FALSE), IFERROR(VLOOKUP(B3911,음력지정휴일,2,FALSE), ""))))</f>
        <v/>
      </c>
      <c r="N3911" s="128"/>
      <c r="O3911" s="128" t="str">
        <f>IFERROR(VLOOKUP(N3911,연차지정일수,2,FALSE),"")</f>
        <v/>
      </c>
      <c r="P3911" s="143"/>
      <c r="Q3911" s="2"/>
    </row>
    <row r="3912">
      <c r="A3912" s="129">
        <v>48107.0</v>
      </c>
      <c r="B3912" s="129">
        <v>48059.0</v>
      </c>
      <c r="C3912" s="128">
        <v>2031.0</v>
      </c>
      <c r="D3912" s="128">
        <v>9.0</v>
      </c>
      <c r="E3912" s="128">
        <v>3.0</v>
      </c>
      <c r="F3912" s="128">
        <v>2031.0</v>
      </c>
      <c r="G3912" s="128">
        <v>9.0</v>
      </c>
      <c r="H3912" s="128">
        <v>16.0</v>
      </c>
      <c r="I3912" s="128" t="s">
        <v>160</v>
      </c>
      <c r="J3912" s="99"/>
      <c r="K3912" s="99"/>
      <c r="L3912" s="141" t="str">
        <f>IF(J3912-K3912=0,,IFERROR(K3912-J3912-휴게시간-VLOOKUP(A3912,지정휴게시간,2,FALSE),K3912-J3912-휴게시간))</f>
        <v/>
      </c>
      <c r="M3912" s="142" t="str">
        <f>IFERROR(VLOOKUP(Text(A3912,"m월 d일"),양력휴일,2,FALSE),IFERROR(VLOOKUP(Text(B3912,"m월 d일"),음력휴일,2,FALSE),IFERROR(VLOOKUP(A3912,양력지정휴일,2,FALSE), IFERROR(VLOOKUP(B3912,음력지정휴일,2,FALSE), ""))))</f>
        <v/>
      </c>
      <c r="N3912" s="128"/>
      <c r="O3912" s="128" t="str">
        <f>IFERROR(VLOOKUP(N3912,연차지정일수,2,FALSE),"")</f>
        <v/>
      </c>
      <c r="P3912" s="143"/>
      <c r="Q3912" s="2"/>
    </row>
    <row r="3913">
      <c r="A3913" s="129">
        <v>48108.0</v>
      </c>
      <c r="B3913" s="129">
        <v>48061.0</v>
      </c>
      <c r="C3913" s="128">
        <v>2031.0</v>
      </c>
      <c r="D3913" s="128">
        <v>9.0</v>
      </c>
      <c r="E3913" s="128">
        <v>3.0</v>
      </c>
      <c r="F3913" s="128">
        <v>2031.0</v>
      </c>
      <c r="G3913" s="128">
        <v>9.0</v>
      </c>
      <c r="H3913" s="128">
        <v>17.0</v>
      </c>
      <c r="I3913" s="128" t="s">
        <v>161</v>
      </c>
      <c r="J3913" s="99"/>
      <c r="K3913" s="99"/>
      <c r="L3913" s="141" t="str">
        <f>IF(J3913-K3913=0,,IFERROR(K3913-J3913-휴게시간-VLOOKUP(A3913,지정휴게시간,2,FALSE),K3913-J3913-휴게시간))</f>
        <v/>
      </c>
      <c r="M3913" s="142" t="str">
        <f>IFERROR(VLOOKUP(Text(A3913,"m월 d일"),양력휴일,2,FALSE),IFERROR(VLOOKUP(Text(B3913,"m월 d일"),음력휴일,2,FALSE),IFERROR(VLOOKUP(A3913,양력지정휴일,2,FALSE), IFERROR(VLOOKUP(B3913,음력지정휴일,2,FALSE), ""))))</f>
        <v/>
      </c>
      <c r="N3913" s="128"/>
      <c r="O3913" s="128" t="str">
        <f>IFERROR(VLOOKUP(N3913,연차지정일수,2,FALSE),"")</f>
        <v/>
      </c>
      <c r="P3913" s="143"/>
      <c r="Q3913" s="2"/>
    </row>
    <row r="3914">
      <c r="A3914" s="129">
        <v>48109.0</v>
      </c>
      <c r="B3914" s="129">
        <v>48062.0</v>
      </c>
      <c r="C3914" s="128">
        <v>2031.0</v>
      </c>
      <c r="D3914" s="128">
        <v>9.0</v>
      </c>
      <c r="E3914" s="128">
        <v>3.0</v>
      </c>
      <c r="F3914" s="128">
        <v>2031.0</v>
      </c>
      <c r="G3914" s="128">
        <v>9.0</v>
      </c>
      <c r="H3914" s="128">
        <v>18.0</v>
      </c>
      <c r="I3914" s="128" t="s">
        <v>162</v>
      </c>
      <c r="J3914" s="99"/>
      <c r="K3914" s="99"/>
      <c r="L3914" s="141" t="str">
        <f>IF(J3914-K3914=0,,IFERROR(K3914-J3914-휴게시간-VLOOKUP(A3914,지정휴게시간,2,FALSE),K3914-J3914-휴게시간))</f>
        <v/>
      </c>
      <c r="M3914" s="142" t="str">
        <f>IFERROR(VLOOKUP(Text(A3914,"m월 d일"),양력휴일,2,FALSE),IFERROR(VLOOKUP(Text(B3914,"m월 d일"),음력휴일,2,FALSE),IFERROR(VLOOKUP(A3914,양력지정휴일,2,FALSE), IFERROR(VLOOKUP(B3914,음력지정휴일,2,FALSE), ""))))</f>
        <v/>
      </c>
      <c r="N3914" s="128"/>
      <c r="O3914" s="128" t="str">
        <f>IFERROR(VLOOKUP(N3914,연차지정일수,2,FALSE),"")</f>
        <v/>
      </c>
      <c r="P3914" s="143"/>
      <c r="Q3914" s="2"/>
    </row>
    <row r="3915">
      <c r="A3915" s="129">
        <v>48110.0</v>
      </c>
      <c r="B3915" s="129">
        <v>48063.0</v>
      </c>
      <c r="C3915" s="128">
        <v>2031.0</v>
      </c>
      <c r="D3915" s="128">
        <v>9.0</v>
      </c>
      <c r="E3915" s="128">
        <v>3.0</v>
      </c>
      <c r="F3915" s="128">
        <v>2031.0</v>
      </c>
      <c r="G3915" s="128">
        <v>9.0</v>
      </c>
      <c r="H3915" s="128">
        <v>19.0</v>
      </c>
      <c r="I3915" s="128" t="s">
        <v>158</v>
      </c>
      <c r="J3915" s="99"/>
      <c r="K3915" s="99"/>
      <c r="L3915" s="141" t="str">
        <f>IF(J3915-K3915=0,,IFERROR(K3915-J3915-휴게시간-VLOOKUP(A3915,지정휴게시간,2,FALSE),K3915-J3915-휴게시간))</f>
        <v/>
      </c>
      <c r="M3915" s="142" t="str">
        <f>IFERROR(VLOOKUP(Text(A3915,"m월 d일"),양력휴일,2,FALSE),IFERROR(VLOOKUP(Text(B3915,"m월 d일"),음력휴일,2,FALSE),IFERROR(VLOOKUP(A3915,양력지정휴일,2,FALSE), IFERROR(VLOOKUP(B3915,음력지정휴일,2,FALSE), ""))))</f>
        <v/>
      </c>
      <c r="N3915" s="128"/>
      <c r="O3915" s="128" t="str">
        <f>IFERROR(VLOOKUP(N3915,연차지정일수,2,FALSE),"")</f>
        <v/>
      </c>
      <c r="P3915" s="143"/>
      <c r="Q3915" s="2"/>
    </row>
    <row r="3916">
      <c r="A3916" s="129">
        <v>48111.0</v>
      </c>
      <c r="B3916" s="129">
        <v>48064.0</v>
      </c>
      <c r="C3916" s="128">
        <v>2031.0</v>
      </c>
      <c r="D3916" s="128">
        <v>9.0</v>
      </c>
      <c r="E3916" s="128">
        <v>3.0</v>
      </c>
      <c r="F3916" s="128">
        <v>2031.0</v>
      </c>
      <c r="G3916" s="128">
        <v>9.0</v>
      </c>
      <c r="H3916" s="128">
        <v>20.0</v>
      </c>
      <c r="I3916" s="128" t="s">
        <v>159</v>
      </c>
      <c r="J3916" s="99"/>
      <c r="K3916" s="99"/>
      <c r="L3916" s="141" t="str">
        <f>IF(J3916-K3916=0,,IFERROR(K3916-J3916-휴게시간-VLOOKUP(A3916,지정휴게시간,2,FALSE),K3916-J3916-휴게시간))</f>
        <v/>
      </c>
      <c r="M3916" s="142" t="str">
        <f>IFERROR(VLOOKUP(Text(A3916,"m월 d일"),양력휴일,2,FALSE),IFERROR(VLOOKUP(Text(B3916,"m월 d일"),음력휴일,2,FALSE),IFERROR(VLOOKUP(A3916,양력지정휴일,2,FALSE), IFERROR(VLOOKUP(B3916,음력지정휴일,2,FALSE), ""))))</f>
        <v/>
      </c>
      <c r="N3916" s="128"/>
      <c r="O3916" s="128" t="str">
        <f>IFERROR(VLOOKUP(N3916,연차지정일수,2,FALSE),"")</f>
        <v/>
      </c>
      <c r="P3916" s="143"/>
      <c r="Q3916" s="2"/>
    </row>
    <row r="3917">
      <c r="A3917" s="129">
        <v>48112.0</v>
      </c>
      <c r="B3917" s="129">
        <v>48065.0</v>
      </c>
      <c r="C3917" s="128">
        <v>2031.0</v>
      </c>
      <c r="D3917" s="128">
        <v>9.0</v>
      </c>
      <c r="E3917" s="128">
        <v>3.0</v>
      </c>
      <c r="F3917" s="128">
        <v>2031.0</v>
      </c>
      <c r="G3917" s="128">
        <v>9.0</v>
      </c>
      <c r="H3917" s="128">
        <v>21.0</v>
      </c>
      <c r="I3917" s="128" t="s">
        <v>156</v>
      </c>
      <c r="J3917" s="99"/>
      <c r="K3917" s="99"/>
      <c r="L3917" s="141" t="str">
        <f>IF(J3917-K3917=0,,IFERROR(K3917-J3917-휴게시간-VLOOKUP(A3917,지정휴게시간,2,FALSE),K3917-J3917-휴게시간))</f>
        <v/>
      </c>
      <c r="M3917" s="142" t="str">
        <f>IFERROR(VLOOKUP(Text(A3917,"m월 d일"),양력휴일,2,FALSE),IFERROR(VLOOKUP(Text(B3917,"m월 d일"),음력휴일,2,FALSE),IFERROR(VLOOKUP(A3917,양력지정휴일,2,FALSE), IFERROR(VLOOKUP(B3917,음력지정휴일,2,FALSE), ""))))</f>
        <v/>
      </c>
      <c r="N3917" s="128"/>
      <c r="O3917" s="128" t="str">
        <f>IFERROR(VLOOKUP(N3917,연차지정일수,2,FALSE),"")</f>
        <v/>
      </c>
      <c r="P3917" s="143"/>
      <c r="Q3917" s="2"/>
    </row>
    <row r="3918">
      <c r="A3918" s="129">
        <v>48113.0</v>
      </c>
      <c r="B3918" s="129">
        <v>48066.0</v>
      </c>
      <c r="C3918" s="128">
        <v>2031.0</v>
      </c>
      <c r="D3918" s="128">
        <v>9.0</v>
      </c>
      <c r="E3918" s="128">
        <v>4.0</v>
      </c>
      <c r="F3918" s="128">
        <v>2031.0</v>
      </c>
      <c r="G3918" s="128">
        <v>9.0</v>
      </c>
      <c r="H3918" s="128">
        <v>22.0</v>
      </c>
      <c r="I3918" s="128" t="s">
        <v>83</v>
      </c>
      <c r="J3918" s="99"/>
      <c r="K3918" s="99"/>
      <c r="L3918" s="141" t="str">
        <f>IF(J3918-K3918=0,,IFERROR(K3918-J3918-휴게시간-VLOOKUP(A3918,지정휴게시간,2,FALSE),K3918-J3918-휴게시간))</f>
        <v/>
      </c>
      <c r="M3918" s="142" t="str">
        <f>IFERROR(VLOOKUP(Text(A3918,"m월 d일"),양력휴일,2,FALSE),IFERROR(VLOOKUP(Text(B3918,"m월 d일"),음력휴일,2,FALSE),IFERROR(VLOOKUP(A3918,양력지정휴일,2,FALSE), IFERROR(VLOOKUP(B3918,음력지정휴일,2,FALSE), ""))))</f>
        <v/>
      </c>
      <c r="N3918" s="128"/>
      <c r="O3918" s="128" t="str">
        <f>IFERROR(VLOOKUP(N3918,연차지정일수,2,FALSE),"")</f>
        <v/>
      </c>
      <c r="P3918" s="143"/>
      <c r="Q3918" s="2"/>
    </row>
    <row r="3919">
      <c r="A3919" s="129">
        <v>48114.0</v>
      </c>
      <c r="B3919" s="129">
        <v>48067.0</v>
      </c>
      <c r="C3919" s="128">
        <v>2031.0</v>
      </c>
      <c r="D3919" s="128">
        <v>9.0</v>
      </c>
      <c r="E3919" s="128">
        <v>4.0</v>
      </c>
      <c r="F3919" s="128">
        <v>2031.0</v>
      </c>
      <c r="G3919" s="128">
        <v>9.0</v>
      </c>
      <c r="H3919" s="128">
        <v>23.0</v>
      </c>
      <c r="I3919" s="128" t="s">
        <v>160</v>
      </c>
      <c r="J3919" s="99"/>
      <c r="K3919" s="99"/>
      <c r="L3919" s="141" t="str">
        <f>IF(J3919-K3919=0,,IFERROR(K3919-J3919-휴게시간-VLOOKUP(A3919,지정휴게시간,2,FALSE),K3919-J3919-휴게시간))</f>
        <v/>
      </c>
      <c r="M3919" s="142" t="str">
        <f>IFERROR(VLOOKUP(Text(A3919,"m월 d일"),양력휴일,2,FALSE),IFERROR(VLOOKUP(Text(B3919,"m월 d일"),음력휴일,2,FALSE),IFERROR(VLOOKUP(A3919,양력지정휴일,2,FALSE), IFERROR(VLOOKUP(B3919,음력지정휴일,2,FALSE), ""))))</f>
        <v/>
      </c>
      <c r="N3919" s="128"/>
      <c r="O3919" s="128" t="str">
        <f>IFERROR(VLOOKUP(N3919,연차지정일수,2,FALSE),"")</f>
        <v/>
      </c>
      <c r="P3919" s="143"/>
      <c r="Q3919" s="2"/>
    </row>
    <row r="3920">
      <c r="A3920" s="129">
        <v>48115.0</v>
      </c>
      <c r="B3920" s="129">
        <v>48068.0</v>
      </c>
      <c r="C3920" s="128">
        <v>2031.0</v>
      </c>
      <c r="D3920" s="128">
        <v>9.0</v>
      </c>
      <c r="E3920" s="128">
        <v>4.0</v>
      </c>
      <c r="F3920" s="128">
        <v>2031.0</v>
      </c>
      <c r="G3920" s="128">
        <v>9.0</v>
      </c>
      <c r="H3920" s="128">
        <v>24.0</v>
      </c>
      <c r="I3920" s="128" t="s">
        <v>161</v>
      </c>
      <c r="J3920" s="99"/>
      <c r="K3920" s="99"/>
      <c r="L3920" s="141" t="str">
        <f>IF(J3920-K3920=0,,IFERROR(K3920-J3920-휴게시간-VLOOKUP(A3920,지정휴게시간,2,FALSE),K3920-J3920-휴게시간))</f>
        <v/>
      </c>
      <c r="M3920" s="142" t="str">
        <f>IFERROR(VLOOKUP(Text(A3920,"m월 d일"),양력휴일,2,FALSE),IFERROR(VLOOKUP(Text(B3920,"m월 d일"),음력휴일,2,FALSE),IFERROR(VLOOKUP(A3920,양력지정휴일,2,FALSE), IFERROR(VLOOKUP(B3920,음력지정휴일,2,FALSE), ""))))</f>
        <v/>
      </c>
      <c r="N3920" s="128"/>
      <c r="O3920" s="128" t="str">
        <f>IFERROR(VLOOKUP(N3920,연차지정일수,2,FALSE),"")</f>
        <v/>
      </c>
      <c r="P3920" s="143"/>
      <c r="Q3920" s="2"/>
    </row>
    <row r="3921">
      <c r="A3921" s="129">
        <v>48116.0</v>
      </c>
      <c r="B3921" s="129">
        <v>48069.0</v>
      </c>
      <c r="C3921" s="128">
        <v>2031.0</v>
      </c>
      <c r="D3921" s="128">
        <v>9.0</v>
      </c>
      <c r="E3921" s="128">
        <v>4.0</v>
      </c>
      <c r="F3921" s="128">
        <v>2031.0</v>
      </c>
      <c r="G3921" s="128">
        <v>9.0</v>
      </c>
      <c r="H3921" s="128">
        <v>25.0</v>
      </c>
      <c r="I3921" s="128" t="s">
        <v>162</v>
      </c>
      <c r="J3921" s="99"/>
      <c r="K3921" s="99"/>
      <c r="L3921" s="141" t="str">
        <f>IF(J3921-K3921=0,,IFERROR(K3921-J3921-휴게시간-VLOOKUP(A3921,지정휴게시간,2,FALSE),K3921-J3921-휴게시간))</f>
        <v/>
      </c>
      <c r="M3921" s="142" t="str">
        <f>IFERROR(VLOOKUP(Text(A3921,"m월 d일"),양력휴일,2,FALSE),IFERROR(VLOOKUP(Text(B3921,"m월 d일"),음력휴일,2,FALSE),IFERROR(VLOOKUP(A3921,양력지정휴일,2,FALSE), IFERROR(VLOOKUP(B3921,음력지정휴일,2,FALSE), ""))))</f>
        <v/>
      </c>
      <c r="N3921" s="128"/>
      <c r="O3921" s="128" t="str">
        <f>IFERROR(VLOOKUP(N3921,연차지정일수,2,FALSE),"")</f>
        <v/>
      </c>
      <c r="P3921" s="143"/>
      <c r="Q3921" s="2"/>
    </row>
    <row r="3922">
      <c r="A3922" s="129">
        <v>48117.0</v>
      </c>
      <c r="B3922" s="129">
        <v>48070.0</v>
      </c>
      <c r="C3922" s="128">
        <v>2031.0</v>
      </c>
      <c r="D3922" s="128">
        <v>9.0</v>
      </c>
      <c r="E3922" s="128">
        <v>4.0</v>
      </c>
      <c r="F3922" s="128">
        <v>2031.0</v>
      </c>
      <c r="G3922" s="128">
        <v>9.0</v>
      </c>
      <c r="H3922" s="128">
        <v>26.0</v>
      </c>
      <c r="I3922" s="128" t="s">
        <v>158</v>
      </c>
      <c r="J3922" s="99"/>
      <c r="K3922" s="99"/>
      <c r="L3922" s="141" t="str">
        <f>IF(J3922-K3922=0,,IFERROR(K3922-J3922-휴게시간-VLOOKUP(A3922,지정휴게시간,2,FALSE),K3922-J3922-휴게시간))</f>
        <v/>
      </c>
      <c r="M3922" s="142" t="str">
        <f>IFERROR(VLOOKUP(Text(A3922,"m월 d일"),양력휴일,2,FALSE),IFERROR(VLOOKUP(Text(B3922,"m월 d일"),음력휴일,2,FALSE),IFERROR(VLOOKUP(A3922,양력지정휴일,2,FALSE), IFERROR(VLOOKUP(B3922,음력지정휴일,2,FALSE), ""))))</f>
        <v/>
      </c>
      <c r="N3922" s="128"/>
      <c r="O3922" s="128" t="str">
        <f>IFERROR(VLOOKUP(N3922,연차지정일수,2,FALSE),"")</f>
        <v/>
      </c>
      <c r="P3922" s="143"/>
      <c r="Q3922" s="2"/>
    </row>
    <row r="3923">
      <c r="A3923" s="129">
        <v>48118.0</v>
      </c>
      <c r="B3923" s="129">
        <v>48071.0</v>
      </c>
      <c r="C3923" s="128">
        <v>2031.0</v>
      </c>
      <c r="D3923" s="128">
        <v>9.0</v>
      </c>
      <c r="E3923" s="128">
        <v>4.0</v>
      </c>
      <c r="F3923" s="128">
        <v>2031.0</v>
      </c>
      <c r="G3923" s="128">
        <v>9.0</v>
      </c>
      <c r="H3923" s="128">
        <v>27.0</v>
      </c>
      <c r="I3923" s="128" t="s">
        <v>159</v>
      </c>
      <c r="J3923" s="99"/>
      <c r="K3923" s="99"/>
      <c r="L3923" s="141" t="str">
        <f>IF(J3923-K3923=0,,IFERROR(K3923-J3923-휴게시간-VLOOKUP(A3923,지정휴게시간,2,FALSE),K3923-J3923-휴게시간))</f>
        <v/>
      </c>
      <c r="M3923" s="142" t="str">
        <f>IFERROR(VLOOKUP(Text(A3923,"m월 d일"),양력휴일,2,FALSE),IFERROR(VLOOKUP(Text(B3923,"m월 d일"),음력휴일,2,FALSE),IFERROR(VLOOKUP(A3923,양력지정휴일,2,FALSE), IFERROR(VLOOKUP(B3923,음력지정휴일,2,FALSE), ""))))</f>
        <v/>
      </c>
      <c r="N3923" s="128"/>
      <c r="O3923" s="128" t="str">
        <f>IFERROR(VLOOKUP(N3923,연차지정일수,2,FALSE),"")</f>
        <v/>
      </c>
      <c r="P3923" s="143"/>
      <c r="Q3923" s="2"/>
    </row>
    <row r="3924">
      <c r="A3924" s="129">
        <v>48119.0</v>
      </c>
      <c r="B3924" s="129">
        <v>48072.0</v>
      </c>
      <c r="C3924" s="128">
        <v>2031.0</v>
      </c>
      <c r="D3924" s="128">
        <v>9.0</v>
      </c>
      <c r="E3924" s="128">
        <v>4.0</v>
      </c>
      <c r="F3924" s="128">
        <v>2031.0</v>
      </c>
      <c r="G3924" s="128">
        <v>9.0</v>
      </c>
      <c r="H3924" s="128">
        <v>28.0</v>
      </c>
      <c r="I3924" s="128" t="s">
        <v>156</v>
      </c>
      <c r="J3924" s="99"/>
      <c r="K3924" s="99"/>
      <c r="L3924" s="141" t="str">
        <f>IF(J3924-K3924=0,,IFERROR(K3924-J3924-휴게시간-VLOOKUP(A3924,지정휴게시간,2,FALSE),K3924-J3924-휴게시간))</f>
        <v/>
      </c>
      <c r="M3924" s="142" t="str">
        <f>IFERROR(VLOOKUP(Text(A3924,"m월 d일"),양력휴일,2,FALSE),IFERROR(VLOOKUP(Text(B3924,"m월 d일"),음력휴일,2,FALSE),IFERROR(VLOOKUP(A3924,양력지정휴일,2,FALSE), IFERROR(VLOOKUP(B3924,음력지정휴일,2,FALSE), ""))))</f>
        <v/>
      </c>
      <c r="N3924" s="128"/>
      <c r="O3924" s="128" t="str">
        <f>IFERROR(VLOOKUP(N3924,연차지정일수,2,FALSE),"")</f>
        <v/>
      </c>
      <c r="P3924" s="143"/>
      <c r="Q3924" s="2"/>
    </row>
    <row r="3925">
      <c r="A3925" s="129">
        <v>48120.0</v>
      </c>
      <c r="B3925" s="129">
        <v>48073.0</v>
      </c>
      <c r="C3925" s="128">
        <v>2031.0</v>
      </c>
      <c r="D3925" s="128">
        <v>9.0</v>
      </c>
      <c r="E3925" s="128">
        <v>5.0</v>
      </c>
      <c r="F3925" s="128">
        <v>2031.0</v>
      </c>
      <c r="G3925" s="128">
        <v>9.0</v>
      </c>
      <c r="H3925" s="128">
        <v>29.0</v>
      </c>
      <c r="I3925" s="128" t="s">
        <v>83</v>
      </c>
      <c r="J3925" s="99"/>
      <c r="K3925" s="99"/>
      <c r="L3925" s="141" t="str">
        <f>IF(J3925-K3925=0,,IFERROR(K3925-J3925-휴게시간-VLOOKUP(A3925,지정휴게시간,2,FALSE),K3925-J3925-휴게시간))</f>
        <v/>
      </c>
      <c r="M3925" s="142" t="str">
        <f>IFERROR(VLOOKUP(Text(A3925,"m월 d일"),양력휴일,2,FALSE),IFERROR(VLOOKUP(Text(B3925,"m월 d일"),음력휴일,2,FALSE),IFERROR(VLOOKUP(A3925,양력지정휴일,2,FALSE), IFERROR(VLOOKUP(B3925,음력지정휴일,2,FALSE), ""))))</f>
        <v/>
      </c>
      <c r="N3925" s="128"/>
      <c r="O3925" s="128" t="str">
        <f>IFERROR(VLOOKUP(N3925,연차지정일수,2,FALSE),"")</f>
        <v/>
      </c>
      <c r="P3925" s="143"/>
      <c r="Q3925" s="2"/>
    </row>
    <row r="3926">
      <c r="A3926" s="129">
        <v>48121.0</v>
      </c>
      <c r="B3926" s="129">
        <v>48074.0</v>
      </c>
      <c r="C3926" s="128">
        <v>2031.0</v>
      </c>
      <c r="D3926" s="128">
        <v>9.0</v>
      </c>
      <c r="E3926" s="128">
        <v>5.0</v>
      </c>
      <c r="F3926" s="128">
        <v>2031.0</v>
      </c>
      <c r="G3926" s="128">
        <v>9.0</v>
      </c>
      <c r="H3926" s="128">
        <v>30.0</v>
      </c>
      <c r="I3926" s="128" t="s">
        <v>160</v>
      </c>
      <c r="J3926" s="99"/>
      <c r="K3926" s="99"/>
      <c r="L3926" s="141" t="str">
        <f>IF(J3926-K3926=0,,IFERROR(K3926-J3926-휴게시간-VLOOKUP(A3926,지정휴게시간,2,FALSE),K3926-J3926-휴게시간))</f>
        <v/>
      </c>
      <c r="M3926" s="142" t="str">
        <f>IFERROR(VLOOKUP(Text(A3926,"m월 d일"),양력휴일,2,FALSE),IFERROR(VLOOKUP(Text(B3926,"m월 d일"),음력휴일,2,FALSE),IFERROR(VLOOKUP(A3926,양력지정휴일,2,FALSE), IFERROR(VLOOKUP(B3926,음력지정휴일,2,FALSE), ""))))</f>
        <v>추석연휴</v>
      </c>
      <c r="N3926" s="128"/>
      <c r="O3926" s="128" t="str">
        <f>IFERROR(VLOOKUP(N3926,연차지정일수,2,FALSE),"")</f>
        <v/>
      </c>
      <c r="P3926" s="143"/>
      <c r="Q3926" s="2"/>
    </row>
    <row r="3927">
      <c r="A3927" s="129">
        <v>48122.0</v>
      </c>
      <c r="B3927" s="129">
        <v>48075.0</v>
      </c>
      <c r="C3927" s="128">
        <v>2031.0</v>
      </c>
      <c r="D3927" s="128">
        <v>9.0</v>
      </c>
      <c r="E3927" s="128">
        <v>5.0</v>
      </c>
      <c r="F3927" s="128">
        <v>2031.0</v>
      </c>
      <c r="G3927" s="128">
        <v>10.0</v>
      </c>
      <c r="H3927" s="128">
        <v>1.0</v>
      </c>
      <c r="I3927" s="128" t="s">
        <v>161</v>
      </c>
      <c r="J3927" s="99"/>
      <c r="K3927" s="99"/>
      <c r="L3927" s="141" t="str">
        <f>IF(J3927-K3927=0,,IFERROR(K3927-J3927-휴게시간-VLOOKUP(A3927,지정휴게시간,2,FALSE),K3927-J3927-휴게시간))</f>
        <v/>
      </c>
      <c r="M3927" s="142" t="str">
        <f>IFERROR(VLOOKUP(Text(A3927,"m월 d일"),양력휴일,2,FALSE),IFERROR(VLOOKUP(Text(B3927,"m월 d일"),음력휴일,2,FALSE),IFERROR(VLOOKUP(A3927,양력지정휴일,2,FALSE), IFERROR(VLOOKUP(B3927,음력지정휴일,2,FALSE), ""))))</f>
        <v>추석연휴</v>
      </c>
      <c r="N3927" s="128"/>
      <c r="O3927" s="128" t="str">
        <f>IFERROR(VLOOKUP(N3927,연차지정일수,2,FALSE),"")</f>
        <v/>
      </c>
      <c r="P3927" s="143"/>
      <c r="Q3927" s="2"/>
    </row>
    <row r="3928">
      <c r="A3928" s="129">
        <v>48123.0</v>
      </c>
      <c r="B3928" s="129">
        <v>48076.0</v>
      </c>
      <c r="C3928" s="128">
        <v>2031.0</v>
      </c>
      <c r="D3928" s="128">
        <v>9.0</v>
      </c>
      <c r="E3928" s="128">
        <v>5.0</v>
      </c>
      <c r="F3928" s="128">
        <v>2031.0</v>
      </c>
      <c r="G3928" s="128">
        <v>10.0</v>
      </c>
      <c r="H3928" s="128">
        <v>2.0</v>
      </c>
      <c r="I3928" s="128" t="s">
        <v>162</v>
      </c>
      <c r="J3928" s="99"/>
      <c r="K3928" s="99"/>
      <c r="L3928" s="141" t="str">
        <f>IF(J3928-K3928=0,,IFERROR(K3928-J3928-휴게시간-VLOOKUP(A3928,지정휴게시간,2,FALSE),K3928-J3928-휴게시간))</f>
        <v/>
      </c>
      <c r="M3928" s="142" t="str">
        <f>IFERROR(VLOOKUP(Text(A3928,"m월 d일"),양력휴일,2,FALSE),IFERROR(VLOOKUP(Text(B3928,"m월 d일"),음력휴일,2,FALSE),IFERROR(VLOOKUP(A3928,양력지정휴일,2,FALSE), IFERROR(VLOOKUP(B3928,음력지정휴일,2,FALSE), ""))))</f>
        <v>추석연휴</v>
      </c>
      <c r="N3928" s="128"/>
      <c r="O3928" s="128" t="str">
        <f>IFERROR(VLOOKUP(N3928,연차지정일수,2,FALSE),"")</f>
        <v/>
      </c>
      <c r="P3928" s="143"/>
      <c r="Q3928" s="2"/>
    </row>
    <row r="3929">
      <c r="A3929" s="129">
        <v>48124.0</v>
      </c>
      <c r="B3929" s="129">
        <v>48077.0</v>
      </c>
      <c r="C3929" s="128">
        <v>2031.0</v>
      </c>
      <c r="D3929" s="128">
        <v>9.0</v>
      </c>
      <c r="E3929" s="128">
        <v>5.0</v>
      </c>
      <c r="F3929" s="128">
        <v>2031.0</v>
      </c>
      <c r="G3929" s="128">
        <v>10.0</v>
      </c>
      <c r="H3929" s="128">
        <v>3.0</v>
      </c>
      <c r="I3929" s="128" t="s">
        <v>158</v>
      </c>
      <c r="J3929" s="99"/>
      <c r="K3929" s="99"/>
      <c r="L3929" s="141" t="str">
        <f>IF(J3929-K3929=0,,IFERROR(K3929-J3929-휴게시간-VLOOKUP(A3929,지정휴게시간,2,FALSE),K3929-J3929-휴게시간))</f>
        <v/>
      </c>
      <c r="M3929" s="142" t="str">
        <f>IFERROR(VLOOKUP(Text(A3929,"m월 d일"),양력휴일,2,FALSE),IFERROR(VLOOKUP(Text(B3929,"m월 d일"),음력휴일,2,FALSE),IFERROR(VLOOKUP(A3929,양력지정휴일,2,FALSE), IFERROR(VLOOKUP(B3929,음력지정휴일,2,FALSE), ""))))</f>
        <v>개천절</v>
      </c>
      <c r="N3929" s="128"/>
      <c r="O3929" s="128" t="str">
        <f>IFERROR(VLOOKUP(N3929,연차지정일수,2,FALSE),"")</f>
        <v/>
      </c>
      <c r="P3929" s="143"/>
      <c r="Q3929" s="2"/>
    </row>
    <row r="3930">
      <c r="A3930" s="129">
        <v>48125.0</v>
      </c>
      <c r="B3930" s="129">
        <v>48078.0</v>
      </c>
      <c r="C3930" s="128">
        <v>2031.0</v>
      </c>
      <c r="D3930" s="128">
        <v>9.0</v>
      </c>
      <c r="E3930" s="128">
        <v>5.0</v>
      </c>
      <c r="F3930" s="128">
        <v>2031.0</v>
      </c>
      <c r="G3930" s="128">
        <v>10.0</v>
      </c>
      <c r="H3930" s="128">
        <v>4.0</v>
      </c>
      <c r="I3930" s="128" t="s">
        <v>159</v>
      </c>
      <c r="J3930" s="99"/>
      <c r="K3930" s="99"/>
      <c r="L3930" s="141" t="str">
        <f>IF(J3930-K3930=0,,IFERROR(K3930-J3930-휴게시간-VLOOKUP(A3930,지정휴게시간,2,FALSE),K3930-J3930-휴게시간))</f>
        <v/>
      </c>
      <c r="M3930" s="142" t="str">
        <f>IFERROR(VLOOKUP(Text(A3930,"m월 d일"),양력휴일,2,FALSE),IFERROR(VLOOKUP(Text(B3930,"m월 d일"),음력휴일,2,FALSE),IFERROR(VLOOKUP(A3930,양력지정휴일,2,FALSE), IFERROR(VLOOKUP(B3930,음력지정휴일,2,FALSE), ""))))</f>
        <v/>
      </c>
      <c r="N3930" s="128"/>
      <c r="O3930" s="128" t="str">
        <f>IFERROR(VLOOKUP(N3930,연차지정일수,2,FALSE),"")</f>
        <v/>
      </c>
      <c r="P3930" s="143"/>
      <c r="Q3930" s="2"/>
    </row>
    <row r="3931">
      <c r="A3931" s="129">
        <v>48126.0</v>
      </c>
      <c r="B3931" s="129">
        <v>48079.0</v>
      </c>
      <c r="C3931" s="128">
        <v>2031.0</v>
      </c>
      <c r="D3931" s="128">
        <v>9.0</v>
      </c>
      <c r="E3931" s="128">
        <v>5.0</v>
      </c>
      <c r="F3931" s="128">
        <v>2031.0</v>
      </c>
      <c r="G3931" s="128">
        <v>10.0</v>
      </c>
      <c r="H3931" s="128">
        <v>5.0</v>
      </c>
      <c r="I3931" s="128" t="s">
        <v>156</v>
      </c>
      <c r="J3931" s="99"/>
      <c r="K3931" s="99"/>
      <c r="L3931" s="141" t="str">
        <f>IF(J3931-K3931=0,,IFERROR(K3931-J3931-휴게시간-VLOOKUP(A3931,지정휴게시간,2,FALSE),K3931-J3931-휴게시간))</f>
        <v/>
      </c>
      <c r="M3931" s="142" t="str">
        <f>IFERROR(VLOOKUP(Text(A3931,"m월 d일"),양력휴일,2,FALSE),IFERROR(VLOOKUP(Text(B3931,"m월 d일"),음력휴일,2,FALSE),IFERROR(VLOOKUP(A3931,양력지정휴일,2,FALSE), IFERROR(VLOOKUP(B3931,음력지정휴일,2,FALSE), ""))))</f>
        <v/>
      </c>
      <c r="N3931" s="128"/>
      <c r="O3931" s="128" t="str">
        <f>IFERROR(VLOOKUP(N3931,연차지정일수,2,FALSE),"")</f>
        <v/>
      </c>
      <c r="P3931" s="143"/>
      <c r="Q3931" s="2"/>
    </row>
    <row r="3932">
      <c r="A3932" s="129">
        <v>48127.0</v>
      </c>
      <c r="B3932" s="129">
        <v>48080.0</v>
      </c>
      <c r="C3932" s="128">
        <v>2031.0</v>
      </c>
      <c r="D3932" s="128">
        <v>10.0</v>
      </c>
      <c r="E3932" s="128">
        <v>1.0</v>
      </c>
      <c r="F3932" s="128">
        <v>2031.0</v>
      </c>
      <c r="G3932" s="128">
        <v>10.0</v>
      </c>
      <c r="H3932" s="128">
        <v>6.0</v>
      </c>
      <c r="I3932" s="128" t="s">
        <v>83</v>
      </c>
      <c r="J3932" s="99"/>
      <c r="K3932" s="99"/>
      <c r="L3932" s="141" t="str">
        <f>IF(J3932-K3932=0,,IFERROR(K3932-J3932-휴게시간-VLOOKUP(A3932,지정휴게시간,2,FALSE),K3932-J3932-휴게시간))</f>
        <v/>
      </c>
      <c r="M3932" s="142" t="str">
        <f>IFERROR(VLOOKUP(Text(A3932,"m월 d일"),양력휴일,2,FALSE),IFERROR(VLOOKUP(Text(B3932,"m월 d일"),음력휴일,2,FALSE),IFERROR(VLOOKUP(A3932,양력지정휴일,2,FALSE), IFERROR(VLOOKUP(B3932,음력지정휴일,2,FALSE), ""))))</f>
        <v/>
      </c>
      <c r="N3932" s="128"/>
      <c r="O3932" s="128" t="str">
        <f>IFERROR(VLOOKUP(N3932,연차지정일수,2,FALSE),"")</f>
        <v/>
      </c>
      <c r="P3932" s="143"/>
      <c r="Q3932" s="2"/>
    </row>
    <row r="3933">
      <c r="A3933" s="129">
        <v>48128.0</v>
      </c>
      <c r="B3933" s="129">
        <v>48081.0</v>
      </c>
      <c r="C3933" s="128">
        <v>2031.0</v>
      </c>
      <c r="D3933" s="128">
        <v>10.0</v>
      </c>
      <c r="E3933" s="128">
        <v>1.0</v>
      </c>
      <c r="F3933" s="128">
        <v>2031.0</v>
      </c>
      <c r="G3933" s="128">
        <v>10.0</v>
      </c>
      <c r="H3933" s="128">
        <v>7.0</v>
      </c>
      <c r="I3933" s="128" t="s">
        <v>160</v>
      </c>
      <c r="J3933" s="99"/>
      <c r="K3933" s="99"/>
      <c r="L3933" s="141" t="str">
        <f>IF(J3933-K3933=0,,IFERROR(K3933-J3933-휴게시간-VLOOKUP(A3933,지정휴게시간,2,FALSE),K3933-J3933-휴게시간))</f>
        <v/>
      </c>
      <c r="M3933" s="142" t="str">
        <f>IFERROR(VLOOKUP(Text(A3933,"m월 d일"),양력휴일,2,FALSE),IFERROR(VLOOKUP(Text(B3933,"m월 d일"),음력휴일,2,FALSE),IFERROR(VLOOKUP(A3933,양력지정휴일,2,FALSE), IFERROR(VLOOKUP(B3933,음력지정휴일,2,FALSE), ""))))</f>
        <v/>
      </c>
      <c r="N3933" s="128"/>
      <c r="O3933" s="128" t="str">
        <f>IFERROR(VLOOKUP(N3933,연차지정일수,2,FALSE),"")</f>
        <v/>
      </c>
      <c r="P3933" s="143"/>
      <c r="Q3933" s="2"/>
    </row>
    <row r="3934">
      <c r="A3934" s="129">
        <v>48129.0</v>
      </c>
      <c r="B3934" s="129">
        <v>48082.0</v>
      </c>
      <c r="C3934" s="128">
        <v>2031.0</v>
      </c>
      <c r="D3934" s="128">
        <v>10.0</v>
      </c>
      <c r="E3934" s="128">
        <v>1.0</v>
      </c>
      <c r="F3934" s="128">
        <v>2031.0</v>
      </c>
      <c r="G3934" s="128">
        <v>10.0</v>
      </c>
      <c r="H3934" s="128">
        <v>8.0</v>
      </c>
      <c r="I3934" s="128" t="s">
        <v>161</v>
      </c>
      <c r="J3934" s="99"/>
      <c r="K3934" s="99"/>
      <c r="L3934" s="141" t="str">
        <f>IF(J3934-K3934=0,,IFERROR(K3934-J3934-휴게시간-VLOOKUP(A3934,지정휴게시간,2,FALSE),K3934-J3934-휴게시간))</f>
        <v/>
      </c>
      <c r="M3934" s="142" t="str">
        <f>IFERROR(VLOOKUP(Text(A3934,"m월 d일"),양력휴일,2,FALSE),IFERROR(VLOOKUP(Text(B3934,"m월 d일"),음력휴일,2,FALSE),IFERROR(VLOOKUP(A3934,양력지정휴일,2,FALSE), IFERROR(VLOOKUP(B3934,음력지정휴일,2,FALSE), ""))))</f>
        <v/>
      </c>
      <c r="N3934" s="128"/>
      <c r="O3934" s="128" t="str">
        <f>IFERROR(VLOOKUP(N3934,연차지정일수,2,FALSE),"")</f>
        <v/>
      </c>
      <c r="P3934" s="143"/>
      <c r="Q3934" s="2"/>
    </row>
    <row r="3935">
      <c r="A3935" s="129">
        <v>48130.0</v>
      </c>
      <c r="B3935" s="129">
        <v>48083.0</v>
      </c>
      <c r="C3935" s="128">
        <v>2031.0</v>
      </c>
      <c r="D3935" s="128">
        <v>10.0</v>
      </c>
      <c r="E3935" s="128">
        <v>1.0</v>
      </c>
      <c r="F3935" s="128">
        <v>2031.0</v>
      </c>
      <c r="G3935" s="128">
        <v>10.0</v>
      </c>
      <c r="H3935" s="128">
        <v>9.0</v>
      </c>
      <c r="I3935" s="128" t="s">
        <v>162</v>
      </c>
      <c r="J3935" s="99"/>
      <c r="K3935" s="99"/>
      <c r="L3935" s="141" t="str">
        <f>IF(J3935-K3935=0,,IFERROR(K3935-J3935-휴게시간-VLOOKUP(A3935,지정휴게시간,2,FALSE),K3935-J3935-휴게시간))</f>
        <v/>
      </c>
      <c r="M3935" s="142" t="str">
        <f>IFERROR(VLOOKUP(Text(A3935,"m월 d일"),양력휴일,2,FALSE),IFERROR(VLOOKUP(Text(B3935,"m월 d일"),음력휴일,2,FALSE),IFERROR(VLOOKUP(A3935,양력지정휴일,2,FALSE), IFERROR(VLOOKUP(B3935,음력지정휴일,2,FALSE), ""))))</f>
        <v>한글날</v>
      </c>
      <c r="N3935" s="128"/>
      <c r="O3935" s="128" t="str">
        <f>IFERROR(VLOOKUP(N3935,연차지정일수,2,FALSE),"")</f>
        <v/>
      </c>
      <c r="P3935" s="143"/>
      <c r="Q3935" s="2"/>
    </row>
    <row r="3936">
      <c r="A3936" s="129">
        <v>48131.0</v>
      </c>
      <c r="B3936" s="129">
        <v>48084.0</v>
      </c>
      <c r="C3936" s="128">
        <v>2031.0</v>
      </c>
      <c r="D3936" s="128">
        <v>10.0</v>
      </c>
      <c r="E3936" s="128">
        <v>1.0</v>
      </c>
      <c r="F3936" s="128">
        <v>2031.0</v>
      </c>
      <c r="G3936" s="128">
        <v>10.0</v>
      </c>
      <c r="H3936" s="128">
        <v>10.0</v>
      </c>
      <c r="I3936" s="128" t="s">
        <v>158</v>
      </c>
      <c r="J3936" s="99"/>
      <c r="K3936" s="99"/>
      <c r="L3936" s="141" t="str">
        <f>IF(J3936-K3936=0,,IFERROR(K3936-J3936-휴게시간-VLOOKUP(A3936,지정휴게시간,2,FALSE),K3936-J3936-휴게시간))</f>
        <v/>
      </c>
      <c r="M3936" s="142" t="str">
        <f>IFERROR(VLOOKUP(Text(A3936,"m월 d일"),양력휴일,2,FALSE),IFERROR(VLOOKUP(Text(B3936,"m월 d일"),음력휴일,2,FALSE),IFERROR(VLOOKUP(A3936,양력지정휴일,2,FALSE), IFERROR(VLOOKUP(B3936,음력지정휴일,2,FALSE), ""))))</f>
        <v/>
      </c>
      <c r="N3936" s="128"/>
      <c r="O3936" s="128" t="str">
        <f>IFERROR(VLOOKUP(N3936,연차지정일수,2,FALSE),"")</f>
        <v/>
      </c>
      <c r="P3936" s="143"/>
      <c r="Q3936" s="2"/>
    </row>
    <row r="3937">
      <c r="A3937" s="129">
        <v>48132.0</v>
      </c>
      <c r="B3937" s="129">
        <v>48085.0</v>
      </c>
      <c r="C3937" s="128">
        <v>2031.0</v>
      </c>
      <c r="D3937" s="128">
        <v>10.0</v>
      </c>
      <c r="E3937" s="128">
        <v>1.0</v>
      </c>
      <c r="F3937" s="128">
        <v>2031.0</v>
      </c>
      <c r="G3937" s="128">
        <v>10.0</v>
      </c>
      <c r="H3937" s="128">
        <v>11.0</v>
      </c>
      <c r="I3937" s="128" t="s">
        <v>159</v>
      </c>
      <c r="J3937" s="99"/>
      <c r="K3937" s="99"/>
      <c r="L3937" s="141" t="str">
        <f>IF(J3937-K3937=0,,IFERROR(K3937-J3937-휴게시간-VLOOKUP(A3937,지정휴게시간,2,FALSE),K3937-J3937-휴게시간))</f>
        <v/>
      </c>
      <c r="M3937" s="142" t="str">
        <f>IFERROR(VLOOKUP(Text(A3937,"m월 d일"),양력휴일,2,FALSE),IFERROR(VLOOKUP(Text(B3937,"m월 d일"),음력휴일,2,FALSE),IFERROR(VLOOKUP(A3937,양력지정휴일,2,FALSE), IFERROR(VLOOKUP(B3937,음력지정휴일,2,FALSE), ""))))</f>
        <v/>
      </c>
      <c r="N3937" s="128"/>
      <c r="O3937" s="128" t="str">
        <f>IFERROR(VLOOKUP(N3937,연차지정일수,2,FALSE),"")</f>
        <v/>
      </c>
      <c r="P3937" s="143"/>
      <c r="Q3937" s="2"/>
    </row>
    <row r="3938">
      <c r="A3938" s="129">
        <v>48133.0</v>
      </c>
      <c r="B3938" s="129">
        <v>48086.0</v>
      </c>
      <c r="C3938" s="128">
        <v>2031.0</v>
      </c>
      <c r="D3938" s="128">
        <v>10.0</v>
      </c>
      <c r="E3938" s="128">
        <v>1.0</v>
      </c>
      <c r="F3938" s="128">
        <v>2031.0</v>
      </c>
      <c r="G3938" s="128">
        <v>10.0</v>
      </c>
      <c r="H3938" s="128">
        <v>12.0</v>
      </c>
      <c r="I3938" s="128" t="s">
        <v>156</v>
      </c>
      <c r="J3938" s="99"/>
      <c r="K3938" s="99"/>
      <c r="L3938" s="141" t="str">
        <f>IF(J3938-K3938=0,,IFERROR(K3938-J3938-휴게시간-VLOOKUP(A3938,지정휴게시간,2,FALSE),K3938-J3938-휴게시간))</f>
        <v/>
      </c>
      <c r="M3938" s="142" t="str">
        <f>IFERROR(VLOOKUP(Text(A3938,"m월 d일"),양력휴일,2,FALSE),IFERROR(VLOOKUP(Text(B3938,"m월 d일"),음력휴일,2,FALSE),IFERROR(VLOOKUP(A3938,양력지정휴일,2,FALSE), IFERROR(VLOOKUP(B3938,음력지정휴일,2,FALSE), ""))))</f>
        <v/>
      </c>
      <c r="N3938" s="128"/>
      <c r="O3938" s="128" t="str">
        <f>IFERROR(VLOOKUP(N3938,연차지정일수,2,FALSE),"")</f>
        <v/>
      </c>
      <c r="P3938" s="143"/>
      <c r="Q3938" s="2"/>
    </row>
    <row r="3939">
      <c r="A3939" s="129">
        <v>48134.0</v>
      </c>
      <c r="B3939" s="129">
        <v>48087.0</v>
      </c>
      <c r="C3939" s="128">
        <v>2031.0</v>
      </c>
      <c r="D3939" s="128">
        <v>10.0</v>
      </c>
      <c r="E3939" s="128">
        <v>2.0</v>
      </c>
      <c r="F3939" s="128">
        <v>2031.0</v>
      </c>
      <c r="G3939" s="128">
        <v>10.0</v>
      </c>
      <c r="H3939" s="128">
        <v>13.0</v>
      </c>
      <c r="I3939" s="128" t="s">
        <v>83</v>
      </c>
      <c r="J3939" s="99"/>
      <c r="K3939" s="99"/>
      <c r="L3939" s="141" t="str">
        <f>IF(J3939-K3939=0,,IFERROR(K3939-J3939-휴게시간-VLOOKUP(A3939,지정휴게시간,2,FALSE),K3939-J3939-휴게시간))</f>
        <v/>
      </c>
      <c r="M3939" s="142" t="str">
        <f>IFERROR(VLOOKUP(Text(A3939,"m월 d일"),양력휴일,2,FALSE),IFERROR(VLOOKUP(Text(B3939,"m월 d일"),음력휴일,2,FALSE),IFERROR(VLOOKUP(A3939,양력지정휴일,2,FALSE), IFERROR(VLOOKUP(B3939,음력지정휴일,2,FALSE), ""))))</f>
        <v/>
      </c>
      <c r="N3939" s="128"/>
      <c r="O3939" s="128" t="str">
        <f>IFERROR(VLOOKUP(N3939,연차지정일수,2,FALSE),"")</f>
        <v/>
      </c>
      <c r="P3939" s="143"/>
      <c r="Q3939" s="2"/>
    </row>
    <row r="3940">
      <c r="A3940" s="129">
        <v>48135.0</v>
      </c>
      <c r="B3940" s="129">
        <v>48088.0</v>
      </c>
      <c r="C3940" s="128">
        <v>2031.0</v>
      </c>
      <c r="D3940" s="128">
        <v>10.0</v>
      </c>
      <c r="E3940" s="128">
        <v>2.0</v>
      </c>
      <c r="F3940" s="128">
        <v>2031.0</v>
      </c>
      <c r="G3940" s="128">
        <v>10.0</v>
      </c>
      <c r="H3940" s="128">
        <v>14.0</v>
      </c>
      <c r="I3940" s="128" t="s">
        <v>160</v>
      </c>
      <c r="J3940" s="99"/>
      <c r="K3940" s="99"/>
      <c r="L3940" s="141" t="str">
        <f>IF(J3940-K3940=0,,IFERROR(K3940-J3940-휴게시간-VLOOKUP(A3940,지정휴게시간,2,FALSE),K3940-J3940-휴게시간))</f>
        <v/>
      </c>
      <c r="M3940" s="142" t="str">
        <f>IFERROR(VLOOKUP(Text(A3940,"m월 d일"),양력휴일,2,FALSE),IFERROR(VLOOKUP(Text(B3940,"m월 d일"),음력휴일,2,FALSE),IFERROR(VLOOKUP(A3940,양력지정휴일,2,FALSE), IFERROR(VLOOKUP(B3940,음력지정휴일,2,FALSE), ""))))</f>
        <v/>
      </c>
      <c r="N3940" s="128"/>
      <c r="O3940" s="128" t="str">
        <f>IFERROR(VLOOKUP(N3940,연차지정일수,2,FALSE),"")</f>
        <v/>
      </c>
      <c r="P3940" s="143"/>
      <c r="Q3940" s="2"/>
    </row>
    <row r="3941">
      <c r="A3941" s="129">
        <v>48136.0</v>
      </c>
      <c r="B3941" s="129">
        <v>48089.0</v>
      </c>
      <c r="C3941" s="128">
        <v>2031.0</v>
      </c>
      <c r="D3941" s="128">
        <v>10.0</v>
      </c>
      <c r="E3941" s="128">
        <v>2.0</v>
      </c>
      <c r="F3941" s="128">
        <v>2031.0</v>
      </c>
      <c r="G3941" s="128">
        <v>10.0</v>
      </c>
      <c r="H3941" s="128">
        <v>15.0</v>
      </c>
      <c r="I3941" s="128" t="s">
        <v>161</v>
      </c>
      <c r="J3941" s="99"/>
      <c r="K3941" s="99"/>
      <c r="L3941" s="141" t="str">
        <f>IF(J3941-K3941=0,,IFERROR(K3941-J3941-휴게시간-VLOOKUP(A3941,지정휴게시간,2,FALSE),K3941-J3941-휴게시간))</f>
        <v/>
      </c>
      <c r="M3941" s="142" t="str">
        <f>IFERROR(VLOOKUP(Text(A3941,"m월 d일"),양력휴일,2,FALSE),IFERROR(VLOOKUP(Text(B3941,"m월 d일"),음력휴일,2,FALSE),IFERROR(VLOOKUP(A3941,양력지정휴일,2,FALSE), IFERROR(VLOOKUP(B3941,음력지정휴일,2,FALSE), ""))))</f>
        <v/>
      </c>
      <c r="N3941" s="128"/>
      <c r="O3941" s="128" t="str">
        <f>IFERROR(VLOOKUP(N3941,연차지정일수,2,FALSE),"")</f>
        <v/>
      </c>
      <c r="P3941" s="143"/>
      <c r="Q3941" s="2"/>
    </row>
    <row r="3942">
      <c r="A3942" s="129">
        <v>48137.0</v>
      </c>
      <c r="B3942" s="129">
        <v>48092.0</v>
      </c>
      <c r="C3942" s="128">
        <v>2031.0</v>
      </c>
      <c r="D3942" s="128">
        <v>10.0</v>
      </c>
      <c r="E3942" s="128">
        <v>2.0</v>
      </c>
      <c r="F3942" s="128">
        <v>2031.0</v>
      </c>
      <c r="G3942" s="128">
        <v>10.0</v>
      </c>
      <c r="H3942" s="128">
        <v>16.0</v>
      </c>
      <c r="I3942" s="128" t="s">
        <v>162</v>
      </c>
      <c r="J3942" s="99"/>
      <c r="K3942" s="99"/>
      <c r="L3942" s="141" t="str">
        <f>IF(J3942-K3942=0,,IFERROR(K3942-J3942-휴게시간-VLOOKUP(A3942,지정휴게시간,2,FALSE),K3942-J3942-휴게시간))</f>
        <v/>
      </c>
      <c r="M3942" s="142" t="str">
        <f>IFERROR(VLOOKUP(Text(A3942,"m월 d일"),양력휴일,2,FALSE),IFERROR(VLOOKUP(Text(B3942,"m월 d일"),음력휴일,2,FALSE),IFERROR(VLOOKUP(A3942,양력지정휴일,2,FALSE), IFERROR(VLOOKUP(B3942,음력지정휴일,2,FALSE), ""))))</f>
        <v/>
      </c>
      <c r="N3942" s="128"/>
      <c r="O3942" s="128" t="str">
        <f>IFERROR(VLOOKUP(N3942,연차지정일수,2,FALSE),"")</f>
        <v/>
      </c>
      <c r="P3942" s="143"/>
      <c r="Q3942" s="2"/>
    </row>
    <row r="3943">
      <c r="A3943" s="129">
        <v>48138.0</v>
      </c>
      <c r="B3943" s="129">
        <v>48093.0</v>
      </c>
      <c r="C3943" s="128">
        <v>2031.0</v>
      </c>
      <c r="D3943" s="128">
        <v>10.0</v>
      </c>
      <c r="E3943" s="128">
        <v>2.0</v>
      </c>
      <c r="F3943" s="128">
        <v>2031.0</v>
      </c>
      <c r="G3943" s="128">
        <v>10.0</v>
      </c>
      <c r="H3943" s="128">
        <v>17.0</v>
      </c>
      <c r="I3943" s="128" t="s">
        <v>158</v>
      </c>
      <c r="J3943" s="99"/>
      <c r="K3943" s="99"/>
      <c r="L3943" s="141" t="str">
        <f>IF(J3943-K3943=0,,IFERROR(K3943-J3943-휴게시간-VLOOKUP(A3943,지정휴게시간,2,FALSE),K3943-J3943-휴게시간))</f>
        <v/>
      </c>
      <c r="M3943" s="142" t="str">
        <f>IFERROR(VLOOKUP(Text(A3943,"m월 d일"),양력휴일,2,FALSE),IFERROR(VLOOKUP(Text(B3943,"m월 d일"),음력휴일,2,FALSE),IFERROR(VLOOKUP(A3943,양력지정휴일,2,FALSE), IFERROR(VLOOKUP(B3943,음력지정휴일,2,FALSE), ""))))</f>
        <v/>
      </c>
      <c r="N3943" s="128"/>
      <c r="O3943" s="128" t="str">
        <f>IFERROR(VLOOKUP(N3943,연차지정일수,2,FALSE),"")</f>
        <v/>
      </c>
      <c r="P3943" s="143"/>
      <c r="Q3943" s="2"/>
    </row>
    <row r="3944">
      <c r="A3944" s="129">
        <v>48139.0</v>
      </c>
      <c r="B3944" s="129">
        <v>48094.0</v>
      </c>
      <c r="C3944" s="128">
        <v>2031.0</v>
      </c>
      <c r="D3944" s="128">
        <v>10.0</v>
      </c>
      <c r="E3944" s="128">
        <v>2.0</v>
      </c>
      <c r="F3944" s="128">
        <v>2031.0</v>
      </c>
      <c r="G3944" s="128">
        <v>10.0</v>
      </c>
      <c r="H3944" s="128">
        <v>18.0</v>
      </c>
      <c r="I3944" s="128" t="s">
        <v>159</v>
      </c>
      <c r="J3944" s="99"/>
      <c r="K3944" s="99"/>
      <c r="L3944" s="141" t="str">
        <f>IF(J3944-K3944=0,,IFERROR(K3944-J3944-휴게시간-VLOOKUP(A3944,지정휴게시간,2,FALSE),K3944-J3944-휴게시간))</f>
        <v/>
      </c>
      <c r="M3944" s="142" t="str">
        <f>IFERROR(VLOOKUP(Text(A3944,"m월 d일"),양력휴일,2,FALSE),IFERROR(VLOOKUP(Text(B3944,"m월 d일"),음력휴일,2,FALSE),IFERROR(VLOOKUP(A3944,양력지정휴일,2,FALSE), IFERROR(VLOOKUP(B3944,음력지정휴일,2,FALSE), ""))))</f>
        <v/>
      </c>
      <c r="N3944" s="128"/>
      <c r="O3944" s="128" t="str">
        <f>IFERROR(VLOOKUP(N3944,연차지정일수,2,FALSE),"")</f>
        <v/>
      </c>
      <c r="P3944" s="143"/>
      <c r="Q3944" s="2"/>
    </row>
    <row r="3945">
      <c r="A3945" s="129">
        <v>48140.0</v>
      </c>
      <c r="B3945" s="129">
        <v>48095.0</v>
      </c>
      <c r="C3945" s="128">
        <v>2031.0</v>
      </c>
      <c r="D3945" s="128">
        <v>10.0</v>
      </c>
      <c r="E3945" s="128">
        <v>2.0</v>
      </c>
      <c r="F3945" s="128">
        <v>2031.0</v>
      </c>
      <c r="G3945" s="128">
        <v>10.0</v>
      </c>
      <c r="H3945" s="128">
        <v>19.0</v>
      </c>
      <c r="I3945" s="128" t="s">
        <v>156</v>
      </c>
      <c r="J3945" s="99"/>
      <c r="K3945" s="99"/>
      <c r="L3945" s="141" t="str">
        <f>IF(J3945-K3945=0,,IFERROR(K3945-J3945-휴게시간-VLOOKUP(A3945,지정휴게시간,2,FALSE),K3945-J3945-휴게시간))</f>
        <v/>
      </c>
      <c r="M3945" s="142" t="str">
        <f>IFERROR(VLOOKUP(Text(A3945,"m월 d일"),양력휴일,2,FALSE),IFERROR(VLOOKUP(Text(B3945,"m월 d일"),음력휴일,2,FALSE),IFERROR(VLOOKUP(A3945,양력지정휴일,2,FALSE), IFERROR(VLOOKUP(B3945,음력지정휴일,2,FALSE), ""))))</f>
        <v/>
      </c>
      <c r="N3945" s="128"/>
      <c r="O3945" s="128" t="str">
        <f>IFERROR(VLOOKUP(N3945,연차지정일수,2,FALSE),"")</f>
        <v/>
      </c>
      <c r="P3945" s="143"/>
      <c r="Q3945" s="2"/>
    </row>
    <row r="3946">
      <c r="A3946" s="129">
        <v>48141.0</v>
      </c>
      <c r="B3946" s="129">
        <v>48096.0</v>
      </c>
      <c r="C3946" s="128">
        <v>2031.0</v>
      </c>
      <c r="D3946" s="128">
        <v>10.0</v>
      </c>
      <c r="E3946" s="128">
        <v>3.0</v>
      </c>
      <c r="F3946" s="128">
        <v>2031.0</v>
      </c>
      <c r="G3946" s="128">
        <v>10.0</v>
      </c>
      <c r="H3946" s="128">
        <v>20.0</v>
      </c>
      <c r="I3946" s="128" t="s">
        <v>83</v>
      </c>
      <c r="J3946" s="99"/>
      <c r="K3946" s="99"/>
      <c r="L3946" s="141" t="str">
        <f>IF(J3946-K3946=0,,IFERROR(K3946-J3946-휴게시간-VLOOKUP(A3946,지정휴게시간,2,FALSE),K3946-J3946-휴게시간))</f>
        <v/>
      </c>
      <c r="M3946" s="142" t="str">
        <f>IFERROR(VLOOKUP(Text(A3946,"m월 d일"),양력휴일,2,FALSE),IFERROR(VLOOKUP(Text(B3946,"m월 d일"),음력휴일,2,FALSE),IFERROR(VLOOKUP(A3946,양력지정휴일,2,FALSE), IFERROR(VLOOKUP(B3946,음력지정휴일,2,FALSE), ""))))</f>
        <v/>
      </c>
      <c r="N3946" s="128"/>
      <c r="O3946" s="128" t="str">
        <f>IFERROR(VLOOKUP(N3946,연차지정일수,2,FALSE),"")</f>
        <v/>
      </c>
      <c r="P3946" s="143"/>
      <c r="Q3946" s="2"/>
    </row>
    <row r="3947">
      <c r="A3947" s="129">
        <v>48142.0</v>
      </c>
      <c r="B3947" s="129">
        <v>48097.0</v>
      </c>
      <c r="C3947" s="128">
        <v>2031.0</v>
      </c>
      <c r="D3947" s="128">
        <v>10.0</v>
      </c>
      <c r="E3947" s="128">
        <v>3.0</v>
      </c>
      <c r="F3947" s="128">
        <v>2031.0</v>
      </c>
      <c r="G3947" s="128">
        <v>10.0</v>
      </c>
      <c r="H3947" s="128">
        <v>21.0</v>
      </c>
      <c r="I3947" s="128" t="s">
        <v>160</v>
      </c>
      <c r="J3947" s="99"/>
      <c r="K3947" s="99"/>
      <c r="L3947" s="141" t="str">
        <f>IF(J3947-K3947=0,,IFERROR(K3947-J3947-휴게시간-VLOOKUP(A3947,지정휴게시간,2,FALSE),K3947-J3947-휴게시간))</f>
        <v/>
      </c>
      <c r="M3947" s="142" t="str">
        <f>IFERROR(VLOOKUP(Text(A3947,"m월 d일"),양력휴일,2,FALSE),IFERROR(VLOOKUP(Text(B3947,"m월 d일"),음력휴일,2,FALSE),IFERROR(VLOOKUP(A3947,양력지정휴일,2,FALSE), IFERROR(VLOOKUP(B3947,음력지정휴일,2,FALSE), ""))))</f>
        <v/>
      </c>
      <c r="N3947" s="128"/>
      <c r="O3947" s="128" t="str">
        <f>IFERROR(VLOOKUP(N3947,연차지정일수,2,FALSE),"")</f>
        <v/>
      </c>
      <c r="P3947" s="143"/>
      <c r="Q3947" s="2"/>
    </row>
    <row r="3948">
      <c r="A3948" s="129">
        <v>48143.0</v>
      </c>
      <c r="B3948" s="129">
        <v>48098.0</v>
      </c>
      <c r="C3948" s="128">
        <v>2031.0</v>
      </c>
      <c r="D3948" s="128">
        <v>10.0</v>
      </c>
      <c r="E3948" s="128">
        <v>3.0</v>
      </c>
      <c r="F3948" s="128">
        <v>2031.0</v>
      </c>
      <c r="G3948" s="128">
        <v>10.0</v>
      </c>
      <c r="H3948" s="128">
        <v>22.0</v>
      </c>
      <c r="I3948" s="128" t="s">
        <v>161</v>
      </c>
      <c r="J3948" s="99"/>
      <c r="K3948" s="99"/>
      <c r="L3948" s="141" t="str">
        <f>IF(J3948-K3948=0,,IFERROR(K3948-J3948-휴게시간-VLOOKUP(A3948,지정휴게시간,2,FALSE),K3948-J3948-휴게시간))</f>
        <v/>
      </c>
      <c r="M3948" s="142" t="str">
        <f>IFERROR(VLOOKUP(Text(A3948,"m월 d일"),양력휴일,2,FALSE),IFERROR(VLOOKUP(Text(B3948,"m월 d일"),음력휴일,2,FALSE),IFERROR(VLOOKUP(A3948,양력지정휴일,2,FALSE), IFERROR(VLOOKUP(B3948,음력지정휴일,2,FALSE), ""))))</f>
        <v/>
      </c>
      <c r="N3948" s="128"/>
      <c r="O3948" s="128" t="str">
        <f>IFERROR(VLOOKUP(N3948,연차지정일수,2,FALSE),"")</f>
        <v/>
      </c>
      <c r="P3948" s="143"/>
      <c r="Q3948" s="2"/>
    </row>
    <row r="3949">
      <c r="A3949" s="129">
        <v>48144.0</v>
      </c>
      <c r="B3949" s="129">
        <v>48099.0</v>
      </c>
      <c r="C3949" s="128">
        <v>2031.0</v>
      </c>
      <c r="D3949" s="128">
        <v>10.0</v>
      </c>
      <c r="E3949" s="128">
        <v>3.0</v>
      </c>
      <c r="F3949" s="128">
        <v>2031.0</v>
      </c>
      <c r="G3949" s="128">
        <v>10.0</v>
      </c>
      <c r="H3949" s="128">
        <v>23.0</v>
      </c>
      <c r="I3949" s="128" t="s">
        <v>162</v>
      </c>
      <c r="J3949" s="99"/>
      <c r="K3949" s="99"/>
      <c r="L3949" s="141" t="str">
        <f>IF(J3949-K3949=0,,IFERROR(K3949-J3949-휴게시간-VLOOKUP(A3949,지정휴게시간,2,FALSE),K3949-J3949-휴게시간))</f>
        <v/>
      </c>
      <c r="M3949" s="142" t="str">
        <f>IFERROR(VLOOKUP(Text(A3949,"m월 d일"),양력휴일,2,FALSE),IFERROR(VLOOKUP(Text(B3949,"m월 d일"),음력휴일,2,FALSE),IFERROR(VLOOKUP(A3949,양력지정휴일,2,FALSE), IFERROR(VLOOKUP(B3949,음력지정휴일,2,FALSE), ""))))</f>
        <v/>
      </c>
      <c r="N3949" s="128"/>
      <c r="O3949" s="128" t="str">
        <f>IFERROR(VLOOKUP(N3949,연차지정일수,2,FALSE),"")</f>
        <v/>
      </c>
      <c r="P3949" s="143"/>
      <c r="Q3949" s="2"/>
    </row>
    <row r="3950">
      <c r="A3950" s="129">
        <v>48145.0</v>
      </c>
      <c r="B3950" s="129">
        <v>48100.0</v>
      </c>
      <c r="C3950" s="128">
        <v>2031.0</v>
      </c>
      <c r="D3950" s="128">
        <v>10.0</v>
      </c>
      <c r="E3950" s="128">
        <v>3.0</v>
      </c>
      <c r="F3950" s="128">
        <v>2031.0</v>
      </c>
      <c r="G3950" s="128">
        <v>10.0</v>
      </c>
      <c r="H3950" s="128">
        <v>24.0</v>
      </c>
      <c r="I3950" s="128" t="s">
        <v>158</v>
      </c>
      <c r="J3950" s="99"/>
      <c r="K3950" s="99"/>
      <c r="L3950" s="141" t="str">
        <f>IF(J3950-K3950=0,,IFERROR(K3950-J3950-휴게시간-VLOOKUP(A3950,지정휴게시간,2,FALSE),K3950-J3950-휴게시간))</f>
        <v/>
      </c>
      <c r="M3950" s="142" t="str">
        <f>IFERROR(VLOOKUP(Text(A3950,"m월 d일"),양력휴일,2,FALSE),IFERROR(VLOOKUP(Text(B3950,"m월 d일"),음력휴일,2,FALSE),IFERROR(VLOOKUP(A3950,양력지정휴일,2,FALSE), IFERROR(VLOOKUP(B3950,음력지정휴일,2,FALSE), ""))))</f>
        <v/>
      </c>
      <c r="N3950" s="128"/>
      <c r="O3950" s="128" t="str">
        <f>IFERROR(VLOOKUP(N3950,연차지정일수,2,FALSE),"")</f>
        <v/>
      </c>
      <c r="P3950" s="143"/>
      <c r="Q3950" s="2"/>
    </row>
    <row r="3951">
      <c r="A3951" s="129">
        <v>48146.0</v>
      </c>
      <c r="B3951" s="129">
        <v>48101.0</v>
      </c>
      <c r="C3951" s="128">
        <v>2031.0</v>
      </c>
      <c r="D3951" s="128">
        <v>10.0</v>
      </c>
      <c r="E3951" s="128">
        <v>3.0</v>
      </c>
      <c r="F3951" s="128">
        <v>2031.0</v>
      </c>
      <c r="G3951" s="128">
        <v>10.0</v>
      </c>
      <c r="H3951" s="128">
        <v>25.0</v>
      </c>
      <c r="I3951" s="128" t="s">
        <v>159</v>
      </c>
      <c r="J3951" s="99"/>
      <c r="K3951" s="99"/>
      <c r="L3951" s="141" t="str">
        <f>IF(J3951-K3951=0,,IFERROR(K3951-J3951-휴게시간-VLOOKUP(A3951,지정휴게시간,2,FALSE),K3951-J3951-휴게시간))</f>
        <v/>
      </c>
      <c r="M3951" s="142" t="str">
        <f>IFERROR(VLOOKUP(Text(A3951,"m월 d일"),양력휴일,2,FALSE),IFERROR(VLOOKUP(Text(B3951,"m월 d일"),음력휴일,2,FALSE),IFERROR(VLOOKUP(A3951,양력지정휴일,2,FALSE), IFERROR(VLOOKUP(B3951,음력지정휴일,2,FALSE), ""))))</f>
        <v/>
      </c>
      <c r="N3951" s="128"/>
      <c r="O3951" s="128" t="str">
        <f>IFERROR(VLOOKUP(N3951,연차지정일수,2,FALSE),"")</f>
        <v/>
      </c>
      <c r="P3951" s="143"/>
      <c r="Q3951" s="2"/>
    </row>
    <row r="3952">
      <c r="A3952" s="129">
        <v>48147.0</v>
      </c>
      <c r="B3952" s="129">
        <v>48102.0</v>
      </c>
      <c r="C3952" s="128">
        <v>2031.0</v>
      </c>
      <c r="D3952" s="128">
        <v>10.0</v>
      </c>
      <c r="E3952" s="128">
        <v>3.0</v>
      </c>
      <c r="F3952" s="128">
        <v>2031.0</v>
      </c>
      <c r="G3952" s="128">
        <v>10.0</v>
      </c>
      <c r="H3952" s="128">
        <v>26.0</v>
      </c>
      <c r="I3952" s="128" t="s">
        <v>156</v>
      </c>
      <c r="J3952" s="99"/>
      <c r="K3952" s="99"/>
      <c r="L3952" s="141" t="str">
        <f>IF(J3952-K3952=0,,IFERROR(K3952-J3952-휴게시간-VLOOKUP(A3952,지정휴게시간,2,FALSE),K3952-J3952-휴게시간))</f>
        <v/>
      </c>
      <c r="M3952" s="142" t="str">
        <f>IFERROR(VLOOKUP(Text(A3952,"m월 d일"),양력휴일,2,FALSE),IFERROR(VLOOKUP(Text(B3952,"m월 d일"),음력휴일,2,FALSE),IFERROR(VLOOKUP(A3952,양력지정휴일,2,FALSE), IFERROR(VLOOKUP(B3952,음력지정휴일,2,FALSE), ""))))</f>
        <v/>
      </c>
      <c r="N3952" s="128"/>
      <c r="O3952" s="128" t="str">
        <f>IFERROR(VLOOKUP(N3952,연차지정일수,2,FALSE),"")</f>
        <v/>
      </c>
      <c r="P3952" s="143"/>
      <c r="Q3952" s="2"/>
    </row>
    <row r="3953">
      <c r="A3953" s="129">
        <v>48148.0</v>
      </c>
      <c r="B3953" s="129">
        <v>48103.0</v>
      </c>
      <c r="C3953" s="128">
        <v>2031.0</v>
      </c>
      <c r="D3953" s="128">
        <v>10.0</v>
      </c>
      <c r="E3953" s="128">
        <v>4.0</v>
      </c>
      <c r="F3953" s="128">
        <v>2031.0</v>
      </c>
      <c r="G3953" s="128">
        <v>10.0</v>
      </c>
      <c r="H3953" s="128">
        <v>27.0</v>
      </c>
      <c r="I3953" s="128" t="s">
        <v>83</v>
      </c>
      <c r="J3953" s="99"/>
      <c r="K3953" s="99"/>
      <c r="L3953" s="141" t="str">
        <f>IF(J3953-K3953=0,,IFERROR(K3953-J3953-휴게시간-VLOOKUP(A3953,지정휴게시간,2,FALSE),K3953-J3953-휴게시간))</f>
        <v/>
      </c>
      <c r="M3953" s="142" t="str">
        <f>IFERROR(VLOOKUP(Text(A3953,"m월 d일"),양력휴일,2,FALSE),IFERROR(VLOOKUP(Text(B3953,"m월 d일"),음력휴일,2,FALSE),IFERROR(VLOOKUP(A3953,양력지정휴일,2,FALSE), IFERROR(VLOOKUP(B3953,음력지정휴일,2,FALSE), ""))))</f>
        <v/>
      </c>
      <c r="N3953" s="128"/>
      <c r="O3953" s="128" t="str">
        <f>IFERROR(VLOOKUP(N3953,연차지정일수,2,FALSE),"")</f>
        <v/>
      </c>
      <c r="P3953" s="143"/>
      <c r="Q3953" s="2"/>
    </row>
    <row r="3954">
      <c r="A3954" s="129">
        <v>48149.0</v>
      </c>
      <c r="B3954" s="129">
        <v>48104.0</v>
      </c>
      <c r="C3954" s="128">
        <v>2031.0</v>
      </c>
      <c r="D3954" s="128">
        <v>10.0</v>
      </c>
      <c r="E3954" s="128">
        <v>4.0</v>
      </c>
      <c r="F3954" s="128">
        <v>2031.0</v>
      </c>
      <c r="G3954" s="128">
        <v>10.0</v>
      </c>
      <c r="H3954" s="128">
        <v>28.0</v>
      </c>
      <c r="I3954" s="128" t="s">
        <v>160</v>
      </c>
      <c r="J3954" s="99"/>
      <c r="K3954" s="99"/>
      <c r="L3954" s="141" t="str">
        <f>IF(J3954-K3954=0,,IFERROR(K3954-J3954-휴게시간-VLOOKUP(A3954,지정휴게시간,2,FALSE),K3954-J3954-휴게시간))</f>
        <v/>
      </c>
      <c r="M3954" s="142" t="str">
        <f>IFERROR(VLOOKUP(Text(A3954,"m월 d일"),양력휴일,2,FALSE),IFERROR(VLOOKUP(Text(B3954,"m월 d일"),음력휴일,2,FALSE),IFERROR(VLOOKUP(A3954,양력지정휴일,2,FALSE), IFERROR(VLOOKUP(B3954,음력지정휴일,2,FALSE), ""))))</f>
        <v/>
      </c>
      <c r="N3954" s="128"/>
      <c r="O3954" s="128" t="str">
        <f>IFERROR(VLOOKUP(N3954,연차지정일수,2,FALSE),"")</f>
        <v/>
      </c>
      <c r="P3954" s="143"/>
      <c r="Q3954" s="2"/>
    </row>
    <row r="3955">
      <c r="A3955" s="129">
        <v>48150.0</v>
      </c>
      <c r="B3955" s="129">
        <v>48105.0</v>
      </c>
      <c r="C3955" s="128">
        <v>2031.0</v>
      </c>
      <c r="D3955" s="128">
        <v>10.0</v>
      </c>
      <c r="E3955" s="128">
        <v>4.0</v>
      </c>
      <c r="F3955" s="128">
        <v>2031.0</v>
      </c>
      <c r="G3955" s="128">
        <v>10.0</v>
      </c>
      <c r="H3955" s="128">
        <v>29.0</v>
      </c>
      <c r="I3955" s="128" t="s">
        <v>161</v>
      </c>
      <c r="J3955" s="99"/>
      <c r="K3955" s="99"/>
      <c r="L3955" s="141" t="str">
        <f>IF(J3955-K3955=0,,IFERROR(K3955-J3955-휴게시간-VLOOKUP(A3955,지정휴게시간,2,FALSE),K3955-J3955-휴게시간))</f>
        <v/>
      </c>
      <c r="M3955" s="142" t="str">
        <f>IFERROR(VLOOKUP(Text(A3955,"m월 d일"),양력휴일,2,FALSE),IFERROR(VLOOKUP(Text(B3955,"m월 d일"),음력휴일,2,FALSE),IFERROR(VLOOKUP(A3955,양력지정휴일,2,FALSE), IFERROR(VLOOKUP(B3955,음력지정휴일,2,FALSE), ""))))</f>
        <v/>
      </c>
      <c r="N3955" s="128"/>
      <c r="O3955" s="128" t="str">
        <f>IFERROR(VLOOKUP(N3955,연차지정일수,2,FALSE),"")</f>
        <v/>
      </c>
      <c r="P3955" s="143"/>
      <c r="Q3955" s="2"/>
    </row>
    <row r="3956">
      <c r="A3956" s="129">
        <v>48151.0</v>
      </c>
      <c r="B3956" s="129">
        <v>48106.0</v>
      </c>
      <c r="C3956" s="128">
        <v>2031.0</v>
      </c>
      <c r="D3956" s="128">
        <v>10.0</v>
      </c>
      <c r="E3956" s="128">
        <v>4.0</v>
      </c>
      <c r="F3956" s="128">
        <v>2031.0</v>
      </c>
      <c r="G3956" s="128">
        <v>10.0</v>
      </c>
      <c r="H3956" s="128">
        <v>30.0</v>
      </c>
      <c r="I3956" s="128" t="s">
        <v>162</v>
      </c>
      <c r="J3956" s="99"/>
      <c r="K3956" s="99"/>
      <c r="L3956" s="141" t="str">
        <f>IF(J3956-K3956=0,,IFERROR(K3956-J3956-휴게시간-VLOOKUP(A3956,지정휴게시간,2,FALSE),K3956-J3956-휴게시간))</f>
        <v/>
      </c>
      <c r="M3956" s="142" t="str">
        <f>IFERROR(VLOOKUP(Text(A3956,"m월 d일"),양력휴일,2,FALSE),IFERROR(VLOOKUP(Text(B3956,"m월 d일"),음력휴일,2,FALSE),IFERROR(VLOOKUP(A3956,양력지정휴일,2,FALSE), IFERROR(VLOOKUP(B3956,음력지정휴일,2,FALSE), ""))))</f>
        <v/>
      </c>
      <c r="N3956" s="128"/>
      <c r="O3956" s="128" t="str">
        <f>IFERROR(VLOOKUP(N3956,연차지정일수,2,FALSE),"")</f>
        <v/>
      </c>
      <c r="P3956" s="143"/>
      <c r="Q3956" s="2"/>
    </row>
    <row r="3957">
      <c r="A3957" s="129">
        <v>48152.0</v>
      </c>
      <c r="B3957" s="129">
        <v>48107.0</v>
      </c>
      <c r="C3957" s="128">
        <v>2031.0</v>
      </c>
      <c r="D3957" s="128">
        <v>10.0</v>
      </c>
      <c r="E3957" s="128">
        <v>4.0</v>
      </c>
      <c r="F3957" s="128">
        <v>2031.0</v>
      </c>
      <c r="G3957" s="128">
        <v>10.0</v>
      </c>
      <c r="H3957" s="128">
        <v>31.0</v>
      </c>
      <c r="I3957" s="128" t="s">
        <v>158</v>
      </c>
      <c r="J3957" s="99"/>
      <c r="K3957" s="99"/>
      <c r="L3957" s="141" t="str">
        <f>IF(J3957-K3957=0,,IFERROR(K3957-J3957-휴게시간-VLOOKUP(A3957,지정휴게시간,2,FALSE),K3957-J3957-휴게시간))</f>
        <v/>
      </c>
      <c r="M3957" s="142" t="str">
        <f>IFERROR(VLOOKUP(Text(A3957,"m월 d일"),양력휴일,2,FALSE),IFERROR(VLOOKUP(Text(B3957,"m월 d일"),음력휴일,2,FALSE),IFERROR(VLOOKUP(A3957,양력지정휴일,2,FALSE), IFERROR(VLOOKUP(B3957,음력지정휴일,2,FALSE), ""))))</f>
        <v/>
      </c>
      <c r="N3957" s="128"/>
      <c r="O3957" s="128" t="str">
        <f>IFERROR(VLOOKUP(N3957,연차지정일수,2,FALSE),"")</f>
        <v/>
      </c>
      <c r="P3957" s="143"/>
      <c r="Q3957" s="2"/>
    </row>
    <row r="3958">
      <c r="A3958" s="129">
        <v>48153.0</v>
      </c>
      <c r="B3958" s="129">
        <v>48108.0</v>
      </c>
      <c r="C3958" s="128">
        <v>2031.0</v>
      </c>
      <c r="D3958" s="128">
        <v>10.0</v>
      </c>
      <c r="E3958" s="128">
        <v>4.0</v>
      </c>
      <c r="F3958" s="128">
        <v>2031.0</v>
      </c>
      <c r="G3958" s="128">
        <v>11.0</v>
      </c>
      <c r="H3958" s="128">
        <v>1.0</v>
      </c>
      <c r="I3958" s="128" t="s">
        <v>159</v>
      </c>
      <c r="J3958" s="99"/>
      <c r="K3958" s="99"/>
      <c r="L3958" s="141" t="str">
        <f>IF(J3958-K3958=0,,IFERROR(K3958-J3958-휴게시간-VLOOKUP(A3958,지정휴게시간,2,FALSE),K3958-J3958-휴게시간))</f>
        <v/>
      </c>
      <c r="M3958" s="142" t="str">
        <f>IFERROR(VLOOKUP(Text(A3958,"m월 d일"),양력휴일,2,FALSE),IFERROR(VLOOKUP(Text(B3958,"m월 d일"),음력휴일,2,FALSE),IFERROR(VLOOKUP(A3958,양력지정휴일,2,FALSE), IFERROR(VLOOKUP(B3958,음력지정휴일,2,FALSE), ""))))</f>
        <v/>
      </c>
      <c r="N3958" s="128"/>
      <c r="O3958" s="128" t="str">
        <f>IFERROR(VLOOKUP(N3958,연차지정일수,2,FALSE),"")</f>
        <v/>
      </c>
      <c r="P3958" s="143"/>
      <c r="Q3958" s="2"/>
    </row>
    <row r="3959">
      <c r="A3959" s="129">
        <v>48154.0</v>
      </c>
      <c r="B3959" s="129">
        <v>48109.0</v>
      </c>
      <c r="C3959" s="128">
        <v>2031.0</v>
      </c>
      <c r="D3959" s="128">
        <v>10.0</v>
      </c>
      <c r="E3959" s="128">
        <v>4.0</v>
      </c>
      <c r="F3959" s="128">
        <v>2031.0</v>
      </c>
      <c r="G3959" s="128">
        <v>11.0</v>
      </c>
      <c r="H3959" s="128">
        <v>2.0</v>
      </c>
      <c r="I3959" s="128" t="s">
        <v>156</v>
      </c>
      <c r="J3959" s="99"/>
      <c r="K3959" s="99"/>
      <c r="L3959" s="141" t="str">
        <f>IF(J3959-K3959=0,,IFERROR(K3959-J3959-휴게시간-VLOOKUP(A3959,지정휴게시간,2,FALSE),K3959-J3959-휴게시간))</f>
        <v/>
      </c>
      <c r="M3959" s="142" t="str">
        <f>IFERROR(VLOOKUP(Text(A3959,"m월 d일"),양력휴일,2,FALSE),IFERROR(VLOOKUP(Text(B3959,"m월 d일"),음력휴일,2,FALSE),IFERROR(VLOOKUP(A3959,양력지정휴일,2,FALSE), IFERROR(VLOOKUP(B3959,음력지정휴일,2,FALSE), ""))))</f>
        <v/>
      </c>
      <c r="N3959" s="128"/>
      <c r="O3959" s="128" t="str">
        <f>IFERROR(VLOOKUP(N3959,연차지정일수,2,FALSE),"")</f>
        <v/>
      </c>
      <c r="P3959" s="143"/>
      <c r="Q3959" s="2"/>
    </row>
    <row r="3960">
      <c r="A3960" s="129">
        <v>48155.0</v>
      </c>
      <c r="B3960" s="129">
        <v>48110.0</v>
      </c>
      <c r="C3960" s="128">
        <v>2031.0</v>
      </c>
      <c r="D3960" s="128">
        <v>11.0</v>
      </c>
      <c r="E3960" s="128">
        <v>1.0</v>
      </c>
      <c r="F3960" s="128">
        <v>2031.0</v>
      </c>
      <c r="G3960" s="128">
        <v>11.0</v>
      </c>
      <c r="H3960" s="128">
        <v>3.0</v>
      </c>
      <c r="I3960" s="128" t="s">
        <v>83</v>
      </c>
      <c r="J3960" s="99"/>
      <c r="K3960" s="99"/>
      <c r="L3960" s="141" t="str">
        <f>IF(J3960-K3960=0,,IFERROR(K3960-J3960-휴게시간-VLOOKUP(A3960,지정휴게시간,2,FALSE),K3960-J3960-휴게시간))</f>
        <v/>
      </c>
      <c r="M3960" s="142" t="str">
        <f>IFERROR(VLOOKUP(Text(A3960,"m월 d일"),양력휴일,2,FALSE),IFERROR(VLOOKUP(Text(B3960,"m월 d일"),음력휴일,2,FALSE),IFERROR(VLOOKUP(A3960,양력지정휴일,2,FALSE), IFERROR(VLOOKUP(B3960,음력지정휴일,2,FALSE), ""))))</f>
        <v/>
      </c>
      <c r="N3960" s="128"/>
      <c r="O3960" s="128" t="str">
        <f>IFERROR(VLOOKUP(N3960,연차지정일수,2,FALSE),"")</f>
        <v/>
      </c>
      <c r="P3960" s="143"/>
      <c r="Q3960" s="2"/>
    </row>
    <row r="3961">
      <c r="A3961" s="129">
        <v>48156.0</v>
      </c>
      <c r="B3961" s="129">
        <v>48111.0</v>
      </c>
      <c r="C3961" s="128">
        <v>2031.0</v>
      </c>
      <c r="D3961" s="128">
        <v>11.0</v>
      </c>
      <c r="E3961" s="128">
        <v>1.0</v>
      </c>
      <c r="F3961" s="128">
        <v>2031.0</v>
      </c>
      <c r="G3961" s="128">
        <v>11.0</v>
      </c>
      <c r="H3961" s="128">
        <v>4.0</v>
      </c>
      <c r="I3961" s="128" t="s">
        <v>160</v>
      </c>
      <c r="J3961" s="99"/>
      <c r="K3961" s="99"/>
      <c r="L3961" s="141" t="str">
        <f>IF(J3961-K3961=0,,IFERROR(K3961-J3961-휴게시간-VLOOKUP(A3961,지정휴게시간,2,FALSE),K3961-J3961-휴게시간))</f>
        <v/>
      </c>
      <c r="M3961" s="142" t="str">
        <f>IFERROR(VLOOKUP(Text(A3961,"m월 d일"),양력휴일,2,FALSE),IFERROR(VLOOKUP(Text(B3961,"m월 d일"),음력휴일,2,FALSE),IFERROR(VLOOKUP(A3961,양력지정휴일,2,FALSE), IFERROR(VLOOKUP(B3961,음력지정휴일,2,FALSE), ""))))</f>
        <v/>
      </c>
      <c r="N3961" s="128"/>
      <c r="O3961" s="128" t="str">
        <f>IFERROR(VLOOKUP(N3961,연차지정일수,2,FALSE),"")</f>
        <v/>
      </c>
      <c r="P3961" s="143"/>
      <c r="Q3961" s="2"/>
    </row>
    <row r="3962">
      <c r="A3962" s="129">
        <v>48157.0</v>
      </c>
      <c r="B3962" s="129">
        <v>48112.0</v>
      </c>
      <c r="C3962" s="128">
        <v>2031.0</v>
      </c>
      <c r="D3962" s="128">
        <v>11.0</v>
      </c>
      <c r="E3962" s="128">
        <v>1.0</v>
      </c>
      <c r="F3962" s="128">
        <v>2031.0</v>
      </c>
      <c r="G3962" s="128">
        <v>11.0</v>
      </c>
      <c r="H3962" s="128">
        <v>5.0</v>
      </c>
      <c r="I3962" s="128" t="s">
        <v>161</v>
      </c>
      <c r="J3962" s="99"/>
      <c r="K3962" s="99"/>
      <c r="L3962" s="141" t="str">
        <f>IF(J3962-K3962=0,,IFERROR(K3962-J3962-휴게시간-VLOOKUP(A3962,지정휴게시간,2,FALSE),K3962-J3962-휴게시간))</f>
        <v/>
      </c>
      <c r="M3962" s="142" t="str">
        <f>IFERROR(VLOOKUP(Text(A3962,"m월 d일"),양력휴일,2,FALSE),IFERROR(VLOOKUP(Text(B3962,"m월 d일"),음력휴일,2,FALSE),IFERROR(VLOOKUP(A3962,양력지정휴일,2,FALSE), IFERROR(VLOOKUP(B3962,음력지정휴일,2,FALSE), ""))))</f>
        <v/>
      </c>
      <c r="N3962" s="128"/>
      <c r="O3962" s="128" t="str">
        <f>IFERROR(VLOOKUP(N3962,연차지정일수,2,FALSE),"")</f>
        <v/>
      </c>
      <c r="P3962" s="143"/>
      <c r="Q3962" s="2"/>
    </row>
    <row r="3963">
      <c r="A3963" s="129">
        <v>48158.0</v>
      </c>
      <c r="B3963" s="129">
        <v>48113.0</v>
      </c>
      <c r="C3963" s="128">
        <v>2031.0</v>
      </c>
      <c r="D3963" s="128">
        <v>11.0</v>
      </c>
      <c r="E3963" s="128">
        <v>1.0</v>
      </c>
      <c r="F3963" s="128">
        <v>2031.0</v>
      </c>
      <c r="G3963" s="128">
        <v>11.0</v>
      </c>
      <c r="H3963" s="128">
        <v>6.0</v>
      </c>
      <c r="I3963" s="128" t="s">
        <v>162</v>
      </c>
      <c r="J3963" s="99"/>
      <c r="K3963" s="99"/>
      <c r="L3963" s="141" t="str">
        <f>IF(J3963-K3963=0,,IFERROR(K3963-J3963-휴게시간-VLOOKUP(A3963,지정휴게시간,2,FALSE),K3963-J3963-휴게시간))</f>
        <v/>
      </c>
      <c r="M3963" s="142" t="str">
        <f>IFERROR(VLOOKUP(Text(A3963,"m월 d일"),양력휴일,2,FALSE),IFERROR(VLOOKUP(Text(B3963,"m월 d일"),음력휴일,2,FALSE),IFERROR(VLOOKUP(A3963,양력지정휴일,2,FALSE), IFERROR(VLOOKUP(B3963,음력지정휴일,2,FALSE), ""))))</f>
        <v/>
      </c>
      <c r="N3963" s="128"/>
      <c r="O3963" s="128" t="str">
        <f>IFERROR(VLOOKUP(N3963,연차지정일수,2,FALSE),"")</f>
        <v/>
      </c>
      <c r="P3963" s="143"/>
      <c r="Q3963" s="2"/>
    </row>
    <row r="3964">
      <c r="A3964" s="129">
        <v>48159.0</v>
      </c>
      <c r="B3964" s="129">
        <v>48114.0</v>
      </c>
      <c r="C3964" s="128">
        <v>2031.0</v>
      </c>
      <c r="D3964" s="128">
        <v>11.0</v>
      </c>
      <c r="E3964" s="128">
        <v>1.0</v>
      </c>
      <c r="F3964" s="128">
        <v>2031.0</v>
      </c>
      <c r="G3964" s="128">
        <v>11.0</v>
      </c>
      <c r="H3964" s="128">
        <v>7.0</v>
      </c>
      <c r="I3964" s="128" t="s">
        <v>158</v>
      </c>
      <c r="J3964" s="99"/>
      <c r="K3964" s="99"/>
      <c r="L3964" s="141" t="str">
        <f>IF(J3964-K3964=0,,IFERROR(K3964-J3964-휴게시간-VLOOKUP(A3964,지정휴게시간,2,FALSE),K3964-J3964-휴게시간))</f>
        <v/>
      </c>
      <c r="M3964" s="142" t="str">
        <f>IFERROR(VLOOKUP(Text(A3964,"m월 d일"),양력휴일,2,FALSE),IFERROR(VLOOKUP(Text(B3964,"m월 d일"),음력휴일,2,FALSE),IFERROR(VLOOKUP(A3964,양력지정휴일,2,FALSE), IFERROR(VLOOKUP(B3964,음력지정휴일,2,FALSE), ""))))</f>
        <v/>
      </c>
      <c r="N3964" s="128"/>
      <c r="O3964" s="128" t="str">
        <f>IFERROR(VLOOKUP(N3964,연차지정일수,2,FALSE),"")</f>
        <v/>
      </c>
      <c r="P3964" s="143"/>
      <c r="Q3964" s="2"/>
    </row>
    <row r="3965">
      <c r="A3965" s="129">
        <v>48160.0</v>
      </c>
      <c r="B3965" s="129">
        <v>48115.0</v>
      </c>
      <c r="C3965" s="128">
        <v>2031.0</v>
      </c>
      <c r="D3965" s="128">
        <v>11.0</v>
      </c>
      <c r="E3965" s="128">
        <v>1.0</v>
      </c>
      <c r="F3965" s="128">
        <v>2031.0</v>
      </c>
      <c r="G3965" s="128">
        <v>11.0</v>
      </c>
      <c r="H3965" s="128">
        <v>8.0</v>
      </c>
      <c r="I3965" s="128" t="s">
        <v>159</v>
      </c>
      <c r="J3965" s="99"/>
      <c r="K3965" s="99"/>
      <c r="L3965" s="141" t="str">
        <f>IF(J3965-K3965=0,,IFERROR(K3965-J3965-휴게시간-VLOOKUP(A3965,지정휴게시간,2,FALSE),K3965-J3965-휴게시간))</f>
        <v/>
      </c>
      <c r="M3965" s="142" t="str">
        <f>IFERROR(VLOOKUP(Text(A3965,"m월 d일"),양력휴일,2,FALSE),IFERROR(VLOOKUP(Text(B3965,"m월 d일"),음력휴일,2,FALSE),IFERROR(VLOOKUP(A3965,양력지정휴일,2,FALSE), IFERROR(VLOOKUP(B3965,음력지정휴일,2,FALSE), ""))))</f>
        <v/>
      </c>
      <c r="N3965" s="128"/>
      <c r="O3965" s="128" t="str">
        <f>IFERROR(VLOOKUP(N3965,연차지정일수,2,FALSE),"")</f>
        <v/>
      </c>
      <c r="P3965" s="143"/>
      <c r="Q3965" s="2"/>
    </row>
    <row r="3966">
      <c r="A3966" s="129">
        <v>48161.0</v>
      </c>
      <c r="B3966" s="129">
        <v>48116.0</v>
      </c>
      <c r="C3966" s="128">
        <v>2031.0</v>
      </c>
      <c r="D3966" s="128">
        <v>11.0</v>
      </c>
      <c r="E3966" s="128">
        <v>1.0</v>
      </c>
      <c r="F3966" s="128">
        <v>2031.0</v>
      </c>
      <c r="G3966" s="128">
        <v>11.0</v>
      </c>
      <c r="H3966" s="128">
        <v>9.0</v>
      </c>
      <c r="I3966" s="128" t="s">
        <v>156</v>
      </c>
      <c r="J3966" s="99"/>
      <c r="K3966" s="99"/>
      <c r="L3966" s="141" t="str">
        <f>IF(J3966-K3966=0,,IFERROR(K3966-J3966-휴게시간-VLOOKUP(A3966,지정휴게시간,2,FALSE),K3966-J3966-휴게시간))</f>
        <v/>
      </c>
      <c r="M3966" s="142" t="str">
        <f>IFERROR(VLOOKUP(Text(A3966,"m월 d일"),양력휴일,2,FALSE),IFERROR(VLOOKUP(Text(B3966,"m월 d일"),음력휴일,2,FALSE),IFERROR(VLOOKUP(A3966,양력지정휴일,2,FALSE), IFERROR(VLOOKUP(B3966,음력지정휴일,2,FALSE), ""))))</f>
        <v/>
      </c>
      <c r="N3966" s="128"/>
      <c r="O3966" s="128" t="str">
        <f>IFERROR(VLOOKUP(N3966,연차지정일수,2,FALSE),"")</f>
        <v/>
      </c>
      <c r="P3966" s="143"/>
      <c r="Q3966" s="2"/>
    </row>
    <row r="3967">
      <c r="A3967" s="129">
        <v>48162.0</v>
      </c>
      <c r="B3967" s="129">
        <v>48117.0</v>
      </c>
      <c r="C3967" s="128">
        <v>2031.0</v>
      </c>
      <c r="D3967" s="128">
        <v>11.0</v>
      </c>
      <c r="E3967" s="128">
        <v>2.0</v>
      </c>
      <c r="F3967" s="128">
        <v>2031.0</v>
      </c>
      <c r="G3967" s="128">
        <v>11.0</v>
      </c>
      <c r="H3967" s="128">
        <v>10.0</v>
      </c>
      <c r="I3967" s="128" t="s">
        <v>83</v>
      </c>
      <c r="J3967" s="99"/>
      <c r="K3967" s="99"/>
      <c r="L3967" s="141" t="str">
        <f>IF(J3967-K3967=0,,IFERROR(K3967-J3967-휴게시간-VLOOKUP(A3967,지정휴게시간,2,FALSE),K3967-J3967-휴게시간))</f>
        <v/>
      </c>
      <c r="M3967" s="142" t="str">
        <f>IFERROR(VLOOKUP(Text(A3967,"m월 d일"),양력휴일,2,FALSE),IFERROR(VLOOKUP(Text(B3967,"m월 d일"),음력휴일,2,FALSE),IFERROR(VLOOKUP(A3967,양력지정휴일,2,FALSE), IFERROR(VLOOKUP(B3967,음력지정휴일,2,FALSE), ""))))</f>
        <v/>
      </c>
      <c r="N3967" s="128"/>
      <c r="O3967" s="128" t="str">
        <f>IFERROR(VLOOKUP(N3967,연차지정일수,2,FALSE),"")</f>
        <v/>
      </c>
      <c r="P3967" s="143"/>
      <c r="Q3967" s="2"/>
    </row>
    <row r="3968">
      <c r="A3968" s="129">
        <v>48163.0</v>
      </c>
      <c r="B3968" s="129">
        <v>48118.0</v>
      </c>
      <c r="C3968" s="128">
        <v>2031.0</v>
      </c>
      <c r="D3968" s="128">
        <v>11.0</v>
      </c>
      <c r="E3968" s="128">
        <v>2.0</v>
      </c>
      <c r="F3968" s="128">
        <v>2031.0</v>
      </c>
      <c r="G3968" s="128">
        <v>11.0</v>
      </c>
      <c r="H3968" s="128">
        <v>11.0</v>
      </c>
      <c r="I3968" s="128" t="s">
        <v>160</v>
      </c>
      <c r="J3968" s="99"/>
      <c r="K3968" s="99"/>
      <c r="L3968" s="141" t="str">
        <f>IF(J3968-K3968=0,,IFERROR(K3968-J3968-휴게시간-VLOOKUP(A3968,지정휴게시간,2,FALSE),K3968-J3968-휴게시간))</f>
        <v/>
      </c>
      <c r="M3968" s="142" t="str">
        <f>IFERROR(VLOOKUP(Text(A3968,"m월 d일"),양력휴일,2,FALSE),IFERROR(VLOOKUP(Text(B3968,"m월 d일"),음력휴일,2,FALSE),IFERROR(VLOOKUP(A3968,양력지정휴일,2,FALSE), IFERROR(VLOOKUP(B3968,음력지정휴일,2,FALSE), ""))))</f>
        <v/>
      </c>
      <c r="N3968" s="128"/>
      <c r="O3968" s="128" t="str">
        <f>IFERROR(VLOOKUP(N3968,연차지정일수,2,FALSE),"")</f>
        <v/>
      </c>
      <c r="P3968" s="143"/>
      <c r="Q3968" s="2"/>
    </row>
    <row r="3969">
      <c r="A3969" s="129">
        <v>48164.0</v>
      </c>
      <c r="B3969" s="129">
        <v>48119.0</v>
      </c>
      <c r="C3969" s="128">
        <v>2031.0</v>
      </c>
      <c r="D3969" s="128">
        <v>11.0</v>
      </c>
      <c r="E3969" s="128">
        <v>2.0</v>
      </c>
      <c r="F3969" s="128">
        <v>2031.0</v>
      </c>
      <c r="G3969" s="128">
        <v>11.0</v>
      </c>
      <c r="H3969" s="128">
        <v>12.0</v>
      </c>
      <c r="I3969" s="128" t="s">
        <v>161</v>
      </c>
      <c r="J3969" s="99"/>
      <c r="K3969" s="99"/>
      <c r="L3969" s="141" t="str">
        <f>IF(J3969-K3969=0,,IFERROR(K3969-J3969-휴게시간-VLOOKUP(A3969,지정휴게시간,2,FALSE),K3969-J3969-휴게시간))</f>
        <v/>
      </c>
      <c r="M3969" s="142" t="str">
        <f>IFERROR(VLOOKUP(Text(A3969,"m월 d일"),양력휴일,2,FALSE),IFERROR(VLOOKUP(Text(B3969,"m월 d일"),음력휴일,2,FALSE),IFERROR(VLOOKUP(A3969,양력지정휴일,2,FALSE), IFERROR(VLOOKUP(B3969,음력지정휴일,2,FALSE), ""))))</f>
        <v/>
      </c>
      <c r="N3969" s="128"/>
      <c r="O3969" s="128" t="str">
        <f>IFERROR(VLOOKUP(N3969,연차지정일수,2,FALSE),"")</f>
        <v/>
      </c>
      <c r="P3969" s="143"/>
      <c r="Q3969" s="2"/>
    </row>
    <row r="3970">
      <c r="A3970" s="129">
        <v>48165.0</v>
      </c>
      <c r="B3970" s="129">
        <v>48120.0</v>
      </c>
      <c r="C3970" s="128">
        <v>2031.0</v>
      </c>
      <c r="D3970" s="128">
        <v>11.0</v>
      </c>
      <c r="E3970" s="128">
        <v>2.0</v>
      </c>
      <c r="F3970" s="128">
        <v>2031.0</v>
      </c>
      <c r="G3970" s="128">
        <v>11.0</v>
      </c>
      <c r="H3970" s="128">
        <v>13.0</v>
      </c>
      <c r="I3970" s="128" t="s">
        <v>162</v>
      </c>
      <c r="J3970" s="99"/>
      <c r="K3970" s="99"/>
      <c r="L3970" s="141" t="str">
        <f>IF(J3970-K3970=0,,IFERROR(K3970-J3970-휴게시간-VLOOKUP(A3970,지정휴게시간,2,FALSE),K3970-J3970-휴게시간))</f>
        <v/>
      </c>
      <c r="M3970" s="142" t="str">
        <f>IFERROR(VLOOKUP(Text(A3970,"m월 d일"),양력휴일,2,FALSE),IFERROR(VLOOKUP(Text(B3970,"m월 d일"),음력휴일,2,FALSE),IFERROR(VLOOKUP(A3970,양력지정휴일,2,FALSE), IFERROR(VLOOKUP(B3970,음력지정휴일,2,FALSE), ""))))</f>
        <v/>
      </c>
      <c r="N3970" s="128"/>
      <c r="O3970" s="128" t="str">
        <f>IFERROR(VLOOKUP(N3970,연차지정일수,2,FALSE),"")</f>
        <v/>
      </c>
      <c r="P3970" s="143"/>
      <c r="Q3970" s="2"/>
    </row>
    <row r="3971">
      <c r="A3971" s="129">
        <v>48166.0</v>
      </c>
      <c r="B3971" s="129">
        <v>48121.0</v>
      </c>
      <c r="C3971" s="128">
        <v>2031.0</v>
      </c>
      <c r="D3971" s="128">
        <v>11.0</v>
      </c>
      <c r="E3971" s="128">
        <v>2.0</v>
      </c>
      <c r="F3971" s="128">
        <v>2031.0</v>
      </c>
      <c r="G3971" s="128">
        <v>11.0</v>
      </c>
      <c r="H3971" s="128">
        <v>14.0</v>
      </c>
      <c r="I3971" s="128" t="s">
        <v>158</v>
      </c>
      <c r="J3971" s="99"/>
      <c r="K3971" s="99"/>
      <c r="L3971" s="141" t="str">
        <f>IF(J3971-K3971=0,,IFERROR(K3971-J3971-휴게시간-VLOOKUP(A3971,지정휴게시간,2,FALSE),K3971-J3971-휴게시간))</f>
        <v/>
      </c>
      <c r="M3971" s="142" t="str">
        <f>IFERROR(VLOOKUP(Text(A3971,"m월 d일"),양력휴일,2,FALSE),IFERROR(VLOOKUP(Text(B3971,"m월 d일"),음력휴일,2,FALSE),IFERROR(VLOOKUP(A3971,양력지정휴일,2,FALSE), IFERROR(VLOOKUP(B3971,음력지정휴일,2,FALSE), ""))))</f>
        <v/>
      </c>
      <c r="N3971" s="128"/>
      <c r="O3971" s="128" t="str">
        <f>IFERROR(VLOOKUP(N3971,연차지정일수,2,FALSE),"")</f>
        <v/>
      </c>
      <c r="P3971" s="143"/>
      <c r="Q3971" s="2"/>
    </row>
    <row r="3972">
      <c r="A3972" s="129">
        <v>48167.0</v>
      </c>
      <c r="B3972" s="129">
        <v>48122.0</v>
      </c>
      <c r="C3972" s="128">
        <v>2031.0</v>
      </c>
      <c r="D3972" s="128">
        <v>11.0</v>
      </c>
      <c r="E3972" s="128">
        <v>2.0</v>
      </c>
      <c r="F3972" s="128">
        <v>2031.0</v>
      </c>
      <c r="G3972" s="128">
        <v>11.0</v>
      </c>
      <c r="H3972" s="128">
        <v>15.0</v>
      </c>
      <c r="I3972" s="128" t="s">
        <v>159</v>
      </c>
      <c r="J3972" s="99"/>
      <c r="K3972" s="99"/>
      <c r="L3972" s="141" t="str">
        <f>IF(J3972-K3972=0,,IFERROR(K3972-J3972-휴게시간-VLOOKUP(A3972,지정휴게시간,2,FALSE),K3972-J3972-휴게시간))</f>
        <v/>
      </c>
      <c r="M3972" s="142" t="str">
        <f>IFERROR(VLOOKUP(Text(A3972,"m월 d일"),양력휴일,2,FALSE),IFERROR(VLOOKUP(Text(B3972,"m월 d일"),음력휴일,2,FALSE),IFERROR(VLOOKUP(A3972,양력지정휴일,2,FALSE), IFERROR(VLOOKUP(B3972,음력지정휴일,2,FALSE), ""))))</f>
        <v/>
      </c>
      <c r="N3972" s="128"/>
      <c r="O3972" s="128" t="str">
        <f>IFERROR(VLOOKUP(N3972,연차지정일수,2,FALSE),"")</f>
        <v/>
      </c>
      <c r="P3972" s="143"/>
      <c r="Q3972" s="2"/>
    </row>
    <row r="3973">
      <c r="A3973" s="129">
        <v>48168.0</v>
      </c>
      <c r="B3973" s="129">
        <v>48123.0</v>
      </c>
      <c r="C3973" s="128">
        <v>2031.0</v>
      </c>
      <c r="D3973" s="128">
        <v>11.0</v>
      </c>
      <c r="E3973" s="128">
        <v>2.0</v>
      </c>
      <c r="F3973" s="128">
        <v>2031.0</v>
      </c>
      <c r="G3973" s="128">
        <v>11.0</v>
      </c>
      <c r="H3973" s="128">
        <v>16.0</v>
      </c>
      <c r="I3973" s="128" t="s">
        <v>156</v>
      </c>
      <c r="J3973" s="99"/>
      <c r="K3973" s="99"/>
      <c r="L3973" s="141" t="str">
        <f>IF(J3973-K3973=0,,IFERROR(K3973-J3973-휴게시간-VLOOKUP(A3973,지정휴게시간,2,FALSE),K3973-J3973-휴게시간))</f>
        <v/>
      </c>
      <c r="M3973" s="142" t="str">
        <f>IFERROR(VLOOKUP(Text(A3973,"m월 d일"),양력휴일,2,FALSE),IFERROR(VLOOKUP(Text(B3973,"m월 d일"),음력휴일,2,FALSE),IFERROR(VLOOKUP(A3973,양력지정휴일,2,FALSE), IFERROR(VLOOKUP(B3973,음력지정휴일,2,FALSE), ""))))</f>
        <v/>
      </c>
      <c r="N3973" s="128"/>
      <c r="O3973" s="128" t="str">
        <f>IFERROR(VLOOKUP(N3973,연차지정일수,2,FALSE),"")</f>
        <v/>
      </c>
      <c r="P3973" s="143"/>
      <c r="Q3973" s="2"/>
    </row>
    <row r="3974">
      <c r="A3974" s="129">
        <v>48169.0</v>
      </c>
      <c r="B3974" s="129">
        <v>48124.0</v>
      </c>
      <c r="C3974" s="128">
        <v>2031.0</v>
      </c>
      <c r="D3974" s="128">
        <v>11.0</v>
      </c>
      <c r="E3974" s="128">
        <v>3.0</v>
      </c>
      <c r="F3974" s="128">
        <v>2031.0</v>
      </c>
      <c r="G3974" s="128">
        <v>11.0</v>
      </c>
      <c r="H3974" s="128">
        <v>17.0</v>
      </c>
      <c r="I3974" s="128" t="s">
        <v>83</v>
      </c>
      <c r="J3974" s="99"/>
      <c r="K3974" s="99"/>
      <c r="L3974" s="141" t="str">
        <f>IF(J3974-K3974=0,,IFERROR(K3974-J3974-휴게시간-VLOOKUP(A3974,지정휴게시간,2,FALSE),K3974-J3974-휴게시간))</f>
        <v/>
      </c>
      <c r="M3974" s="142" t="str">
        <f>IFERROR(VLOOKUP(Text(A3974,"m월 d일"),양력휴일,2,FALSE),IFERROR(VLOOKUP(Text(B3974,"m월 d일"),음력휴일,2,FALSE),IFERROR(VLOOKUP(A3974,양력지정휴일,2,FALSE), IFERROR(VLOOKUP(B3974,음력지정휴일,2,FALSE), ""))))</f>
        <v/>
      </c>
      <c r="N3974" s="128"/>
      <c r="O3974" s="128" t="str">
        <f>IFERROR(VLOOKUP(N3974,연차지정일수,2,FALSE),"")</f>
        <v/>
      </c>
      <c r="P3974" s="143"/>
      <c r="Q3974" s="2"/>
    </row>
    <row r="3975">
      <c r="A3975" s="129">
        <v>48170.0</v>
      </c>
      <c r="B3975" s="129">
        <v>48125.0</v>
      </c>
      <c r="C3975" s="128">
        <v>2031.0</v>
      </c>
      <c r="D3975" s="128">
        <v>11.0</v>
      </c>
      <c r="E3975" s="128">
        <v>3.0</v>
      </c>
      <c r="F3975" s="128">
        <v>2031.0</v>
      </c>
      <c r="G3975" s="128">
        <v>11.0</v>
      </c>
      <c r="H3975" s="128">
        <v>18.0</v>
      </c>
      <c r="I3975" s="128" t="s">
        <v>160</v>
      </c>
      <c r="J3975" s="99"/>
      <c r="K3975" s="99"/>
      <c r="L3975" s="141" t="str">
        <f>IF(J3975-K3975=0,,IFERROR(K3975-J3975-휴게시간-VLOOKUP(A3975,지정휴게시간,2,FALSE),K3975-J3975-휴게시간))</f>
        <v/>
      </c>
      <c r="M3975" s="142" t="str">
        <f>IFERROR(VLOOKUP(Text(A3975,"m월 d일"),양력휴일,2,FALSE),IFERROR(VLOOKUP(Text(B3975,"m월 d일"),음력휴일,2,FALSE),IFERROR(VLOOKUP(A3975,양력지정휴일,2,FALSE), IFERROR(VLOOKUP(B3975,음력지정휴일,2,FALSE), ""))))</f>
        <v/>
      </c>
      <c r="N3975" s="128"/>
      <c r="O3975" s="128" t="str">
        <f>IFERROR(VLOOKUP(N3975,연차지정일수,2,FALSE),"")</f>
        <v/>
      </c>
      <c r="P3975" s="143"/>
      <c r="Q3975" s="2"/>
    </row>
    <row r="3976">
      <c r="A3976" s="129">
        <v>48171.0</v>
      </c>
      <c r="B3976" s="129">
        <v>48126.0</v>
      </c>
      <c r="C3976" s="128">
        <v>2031.0</v>
      </c>
      <c r="D3976" s="128">
        <v>11.0</v>
      </c>
      <c r="E3976" s="128">
        <v>3.0</v>
      </c>
      <c r="F3976" s="128">
        <v>2031.0</v>
      </c>
      <c r="G3976" s="128">
        <v>11.0</v>
      </c>
      <c r="H3976" s="128">
        <v>19.0</v>
      </c>
      <c r="I3976" s="128" t="s">
        <v>161</v>
      </c>
      <c r="J3976" s="99"/>
      <c r="K3976" s="99"/>
      <c r="L3976" s="141" t="str">
        <f>IF(J3976-K3976=0,,IFERROR(K3976-J3976-휴게시간-VLOOKUP(A3976,지정휴게시간,2,FALSE),K3976-J3976-휴게시간))</f>
        <v/>
      </c>
      <c r="M3976" s="142" t="str">
        <f>IFERROR(VLOOKUP(Text(A3976,"m월 d일"),양력휴일,2,FALSE),IFERROR(VLOOKUP(Text(B3976,"m월 d일"),음력휴일,2,FALSE),IFERROR(VLOOKUP(A3976,양력지정휴일,2,FALSE), IFERROR(VLOOKUP(B3976,음력지정휴일,2,FALSE), ""))))</f>
        <v/>
      </c>
      <c r="N3976" s="128"/>
      <c r="O3976" s="128" t="str">
        <f>IFERROR(VLOOKUP(N3976,연차지정일수,2,FALSE),"")</f>
        <v/>
      </c>
      <c r="P3976" s="143"/>
      <c r="Q3976" s="2"/>
    </row>
    <row r="3977">
      <c r="A3977" s="129">
        <v>48172.0</v>
      </c>
      <c r="B3977" s="129">
        <v>48127.0</v>
      </c>
      <c r="C3977" s="128">
        <v>2031.0</v>
      </c>
      <c r="D3977" s="128">
        <v>11.0</v>
      </c>
      <c r="E3977" s="128">
        <v>3.0</v>
      </c>
      <c r="F3977" s="128">
        <v>2031.0</v>
      </c>
      <c r="G3977" s="128">
        <v>11.0</v>
      </c>
      <c r="H3977" s="128">
        <v>20.0</v>
      </c>
      <c r="I3977" s="128" t="s">
        <v>162</v>
      </c>
      <c r="J3977" s="99"/>
      <c r="K3977" s="99"/>
      <c r="L3977" s="141" t="str">
        <f>IF(J3977-K3977=0,,IFERROR(K3977-J3977-휴게시간-VLOOKUP(A3977,지정휴게시간,2,FALSE),K3977-J3977-휴게시간))</f>
        <v/>
      </c>
      <c r="M3977" s="142" t="str">
        <f>IFERROR(VLOOKUP(Text(A3977,"m월 d일"),양력휴일,2,FALSE),IFERROR(VLOOKUP(Text(B3977,"m월 d일"),음력휴일,2,FALSE),IFERROR(VLOOKUP(A3977,양력지정휴일,2,FALSE), IFERROR(VLOOKUP(B3977,음력지정휴일,2,FALSE), ""))))</f>
        <v/>
      </c>
      <c r="N3977" s="128"/>
      <c r="O3977" s="128" t="str">
        <f>IFERROR(VLOOKUP(N3977,연차지정일수,2,FALSE),"")</f>
        <v/>
      </c>
      <c r="P3977" s="143"/>
      <c r="Q3977" s="2"/>
    </row>
    <row r="3978">
      <c r="A3978" s="129">
        <v>48173.0</v>
      </c>
      <c r="B3978" s="129">
        <v>48128.0</v>
      </c>
      <c r="C3978" s="128">
        <v>2031.0</v>
      </c>
      <c r="D3978" s="128">
        <v>11.0</v>
      </c>
      <c r="E3978" s="128">
        <v>3.0</v>
      </c>
      <c r="F3978" s="128">
        <v>2031.0</v>
      </c>
      <c r="G3978" s="128">
        <v>11.0</v>
      </c>
      <c r="H3978" s="128">
        <v>21.0</v>
      </c>
      <c r="I3978" s="128" t="s">
        <v>158</v>
      </c>
      <c r="J3978" s="99"/>
      <c r="K3978" s="99"/>
      <c r="L3978" s="141" t="str">
        <f>IF(J3978-K3978=0,,IFERROR(K3978-J3978-휴게시간-VLOOKUP(A3978,지정휴게시간,2,FALSE),K3978-J3978-휴게시간))</f>
        <v/>
      </c>
      <c r="M3978" s="142" t="str">
        <f>IFERROR(VLOOKUP(Text(A3978,"m월 d일"),양력휴일,2,FALSE),IFERROR(VLOOKUP(Text(B3978,"m월 d일"),음력휴일,2,FALSE),IFERROR(VLOOKUP(A3978,양력지정휴일,2,FALSE), IFERROR(VLOOKUP(B3978,음력지정휴일,2,FALSE), ""))))</f>
        <v/>
      </c>
      <c r="N3978" s="128"/>
      <c r="O3978" s="128" t="str">
        <f>IFERROR(VLOOKUP(N3978,연차지정일수,2,FALSE),"")</f>
        <v/>
      </c>
      <c r="P3978" s="143"/>
      <c r="Q3978" s="2"/>
    </row>
    <row r="3979">
      <c r="A3979" s="129">
        <v>48174.0</v>
      </c>
      <c r="B3979" s="129">
        <v>48129.0</v>
      </c>
      <c r="C3979" s="128">
        <v>2031.0</v>
      </c>
      <c r="D3979" s="128">
        <v>11.0</v>
      </c>
      <c r="E3979" s="128">
        <v>3.0</v>
      </c>
      <c r="F3979" s="128">
        <v>2031.0</v>
      </c>
      <c r="G3979" s="128">
        <v>11.0</v>
      </c>
      <c r="H3979" s="128">
        <v>22.0</v>
      </c>
      <c r="I3979" s="128" t="s">
        <v>159</v>
      </c>
      <c r="J3979" s="99"/>
      <c r="K3979" s="99"/>
      <c r="L3979" s="141" t="str">
        <f>IF(J3979-K3979=0,,IFERROR(K3979-J3979-휴게시간-VLOOKUP(A3979,지정휴게시간,2,FALSE),K3979-J3979-휴게시간))</f>
        <v/>
      </c>
      <c r="M3979" s="142" t="str">
        <f>IFERROR(VLOOKUP(Text(A3979,"m월 d일"),양력휴일,2,FALSE),IFERROR(VLOOKUP(Text(B3979,"m월 d일"),음력휴일,2,FALSE),IFERROR(VLOOKUP(A3979,양력지정휴일,2,FALSE), IFERROR(VLOOKUP(B3979,음력지정휴일,2,FALSE), ""))))</f>
        <v/>
      </c>
      <c r="N3979" s="128"/>
      <c r="O3979" s="128" t="str">
        <f>IFERROR(VLOOKUP(N3979,연차지정일수,2,FALSE),"")</f>
        <v/>
      </c>
      <c r="P3979" s="143"/>
      <c r="Q3979" s="2"/>
    </row>
    <row r="3980">
      <c r="A3980" s="129">
        <v>48175.0</v>
      </c>
      <c r="B3980" s="129">
        <v>48130.0</v>
      </c>
      <c r="C3980" s="128">
        <v>2031.0</v>
      </c>
      <c r="D3980" s="128">
        <v>11.0</v>
      </c>
      <c r="E3980" s="128">
        <v>3.0</v>
      </c>
      <c r="F3980" s="128">
        <v>2031.0</v>
      </c>
      <c r="G3980" s="128">
        <v>11.0</v>
      </c>
      <c r="H3980" s="128">
        <v>23.0</v>
      </c>
      <c r="I3980" s="128" t="s">
        <v>156</v>
      </c>
      <c r="J3980" s="99"/>
      <c r="K3980" s="99"/>
      <c r="L3980" s="141" t="str">
        <f>IF(J3980-K3980=0,,IFERROR(K3980-J3980-휴게시간-VLOOKUP(A3980,지정휴게시간,2,FALSE),K3980-J3980-휴게시간))</f>
        <v/>
      </c>
      <c r="M3980" s="142" t="str">
        <f>IFERROR(VLOOKUP(Text(A3980,"m월 d일"),양력휴일,2,FALSE),IFERROR(VLOOKUP(Text(B3980,"m월 d일"),음력휴일,2,FALSE),IFERROR(VLOOKUP(A3980,양력지정휴일,2,FALSE), IFERROR(VLOOKUP(B3980,음력지정휴일,2,FALSE), ""))))</f>
        <v/>
      </c>
      <c r="N3980" s="128"/>
      <c r="O3980" s="128" t="str">
        <f>IFERROR(VLOOKUP(N3980,연차지정일수,2,FALSE),"")</f>
        <v/>
      </c>
      <c r="P3980" s="143"/>
      <c r="Q3980" s="2"/>
    </row>
    <row r="3981">
      <c r="A3981" s="129">
        <v>48176.0</v>
      </c>
      <c r="B3981" s="129">
        <v>48131.0</v>
      </c>
      <c r="C3981" s="128">
        <v>2031.0</v>
      </c>
      <c r="D3981" s="128">
        <v>11.0</v>
      </c>
      <c r="E3981" s="128">
        <v>4.0</v>
      </c>
      <c r="F3981" s="128">
        <v>2031.0</v>
      </c>
      <c r="G3981" s="128">
        <v>11.0</v>
      </c>
      <c r="H3981" s="128">
        <v>24.0</v>
      </c>
      <c r="I3981" s="128" t="s">
        <v>83</v>
      </c>
      <c r="J3981" s="99"/>
      <c r="K3981" s="99"/>
      <c r="L3981" s="141" t="str">
        <f>IF(J3981-K3981=0,,IFERROR(K3981-J3981-휴게시간-VLOOKUP(A3981,지정휴게시간,2,FALSE),K3981-J3981-휴게시간))</f>
        <v/>
      </c>
      <c r="M3981" s="142" t="str">
        <f>IFERROR(VLOOKUP(Text(A3981,"m월 d일"),양력휴일,2,FALSE),IFERROR(VLOOKUP(Text(B3981,"m월 d일"),음력휴일,2,FALSE),IFERROR(VLOOKUP(A3981,양력지정휴일,2,FALSE), IFERROR(VLOOKUP(B3981,음력지정휴일,2,FALSE), ""))))</f>
        <v/>
      </c>
      <c r="N3981" s="128"/>
      <c r="O3981" s="128" t="str">
        <f>IFERROR(VLOOKUP(N3981,연차지정일수,2,FALSE),"")</f>
        <v/>
      </c>
      <c r="P3981" s="143"/>
      <c r="Q3981" s="2"/>
    </row>
    <row r="3982">
      <c r="A3982" s="129">
        <v>48177.0</v>
      </c>
      <c r="B3982" s="129">
        <v>48132.0</v>
      </c>
      <c r="C3982" s="128">
        <v>2031.0</v>
      </c>
      <c r="D3982" s="128">
        <v>11.0</v>
      </c>
      <c r="E3982" s="128">
        <v>4.0</v>
      </c>
      <c r="F3982" s="128">
        <v>2031.0</v>
      </c>
      <c r="G3982" s="128">
        <v>11.0</v>
      </c>
      <c r="H3982" s="128">
        <v>25.0</v>
      </c>
      <c r="I3982" s="128" t="s">
        <v>160</v>
      </c>
      <c r="J3982" s="99"/>
      <c r="K3982" s="99"/>
      <c r="L3982" s="141" t="str">
        <f>IF(J3982-K3982=0,,IFERROR(K3982-J3982-휴게시간-VLOOKUP(A3982,지정휴게시간,2,FALSE),K3982-J3982-휴게시간))</f>
        <v/>
      </c>
      <c r="M3982" s="142" t="str">
        <f>IFERROR(VLOOKUP(Text(A3982,"m월 d일"),양력휴일,2,FALSE),IFERROR(VLOOKUP(Text(B3982,"m월 d일"),음력휴일,2,FALSE),IFERROR(VLOOKUP(A3982,양력지정휴일,2,FALSE), IFERROR(VLOOKUP(B3982,음력지정휴일,2,FALSE), ""))))</f>
        <v/>
      </c>
      <c r="N3982" s="128"/>
      <c r="O3982" s="128" t="str">
        <f>IFERROR(VLOOKUP(N3982,연차지정일수,2,FALSE),"")</f>
        <v/>
      </c>
      <c r="P3982" s="143"/>
      <c r="Q3982" s="2"/>
    </row>
    <row r="3983">
      <c r="A3983" s="129">
        <v>48178.0</v>
      </c>
      <c r="B3983" s="129">
        <v>48133.0</v>
      </c>
      <c r="C3983" s="128">
        <v>2031.0</v>
      </c>
      <c r="D3983" s="128">
        <v>11.0</v>
      </c>
      <c r="E3983" s="128">
        <v>4.0</v>
      </c>
      <c r="F3983" s="128">
        <v>2031.0</v>
      </c>
      <c r="G3983" s="128">
        <v>11.0</v>
      </c>
      <c r="H3983" s="128">
        <v>26.0</v>
      </c>
      <c r="I3983" s="128" t="s">
        <v>161</v>
      </c>
      <c r="J3983" s="99"/>
      <c r="K3983" s="99"/>
      <c r="L3983" s="141" t="str">
        <f>IF(J3983-K3983=0,,IFERROR(K3983-J3983-휴게시간-VLOOKUP(A3983,지정휴게시간,2,FALSE),K3983-J3983-휴게시간))</f>
        <v/>
      </c>
      <c r="M3983" s="142" t="str">
        <f>IFERROR(VLOOKUP(Text(A3983,"m월 d일"),양력휴일,2,FALSE),IFERROR(VLOOKUP(Text(B3983,"m월 d일"),음력휴일,2,FALSE),IFERROR(VLOOKUP(A3983,양력지정휴일,2,FALSE), IFERROR(VLOOKUP(B3983,음력지정휴일,2,FALSE), ""))))</f>
        <v/>
      </c>
      <c r="N3983" s="128"/>
      <c r="O3983" s="128" t="str">
        <f>IFERROR(VLOOKUP(N3983,연차지정일수,2,FALSE),"")</f>
        <v/>
      </c>
      <c r="P3983" s="143"/>
      <c r="Q3983" s="2"/>
    </row>
    <row r="3984">
      <c r="A3984" s="129">
        <v>48179.0</v>
      </c>
      <c r="B3984" s="129">
        <v>48134.0</v>
      </c>
      <c r="C3984" s="128">
        <v>2031.0</v>
      </c>
      <c r="D3984" s="128">
        <v>11.0</v>
      </c>
      <c r="E3984" s="128">
        <v>4.0</v>
      </c>
      <c r="F3984" s="128">
        <v>2031.0</v>
      </c>
      <c r="G3984" s="128">
        <v>11.0</v>
      </c>
      <c r="H3984" s="128">
        <v>27.0</v>
      </c>
      <c r="I3984" s="128" t="s">
        <v>162</v>
      </c>
      <c r="J3984" s="99"/>
      <c r="K3984" s="99"/>
      <c r="L3984" s="141" t="str">
        <f>IF(J3984-K3984=0,,IFERROR(K3984-J3984-휴게시간-VLOOKUP(A3984,지정휴게시간,2,FALSE),K3984-J3984-휴게시간))</f>
        <v/>
      </c>
      <c r="M3984" s="142" t="str">
        <f>IFERROR(VLOOKUP(Text(A3984,"m월 d일"),양력휴일,2,FALSE),IFERROR(VLOOKUP(Text(B3984,"m월 d일"),음력휴일,2,FALSE),IFERROR(VLOOKUP(A3984,양력지정휴일,2,FALSE), IFERROR(VLOOKUP(B3984,음력지정휴일,2,FALSE), ""))))</f>
        <v/>
      </c>
      <c r="N3984" s="128"/>
      <c r="O3984" s="128" t="str">
        <f>IFERROR(VLOOKUP(N3984,연차지정일수,2,FALSE),"")</f>
        <v/>
      </c>
      <c r="P3984" s="143"/>
      <c r="Q3984" s="2"/>
    </row>
    <row r="3985">
      <c r="A3985" s="129">
        <v>48180.0</v>
      </c>
      <c r="B3985" s="129">
        <v>48135.0</v>
      </c>
      <c r="C3985" s="128">
        <v>2031.0</v>
      </c>
      <c r="D3985" s="128">
        <v>11.0</v>
      </c>
      <c r="E3985" s="128">
        <v>4.0</v>
      </c>
      <c r="F3985" s="128">
        <v>2031.0</v>
      </c>
      <c r="G3985" s="128">
        <v>11.0</v>
      </c>
      <c r="H3985" s="128">
        <v>28.0</v>
      </c>
      <c r="I3985" s="128" t="s">
        <v>158</v>
      </c>
      <c r="J3985" s="99"/>
      <c r="K3985" s="99"/>
      <c r="L3985" s="141" t="str">
        <f>IF(J3985-K3985=0,,IFERROR(K3985-J3985-휴게시간-VLOOKUP(A3985,지정휴게시간,2,FALSE),K3985-J3985-휴게시간))</f>
        <v/>
      </c>
      <c r="M3985" s="142" t="str">
        <f>IFERROR(VLOOKUP(Text(A3985,"m월 d일"),양력휴일,2,FALSE),IFERROR(VLOOKUP(Text(B3985,"m월 d일"),음력휴일,2,FALSE),IFERROR(VLOOKUP(A3985,양력지정휴일,2,FALSE), IFERROR(VLOOKUP(B3985,음력지정휴일,2,FALSE), ""))))</f>
        <v/>
      </c>
      <c r="N3985" s="128"/>
      <c r="O3985" s="128" t="str">
        <f>IFERROR(VLOOKUP(N3985,연차지정일수,2,FALSE),"")</f>
        <v/>
      </c>
      <c r="P3985" s="143"/>
      <c r="Q3985" s="2"/>
    </row>
    <row r="3986">
      <c r="A3986" s="129">
        <v>48181.0</v>
      </c>
      <c r="B3986" s="129">
        <v>48136.0</v>
      </c>
      <c r="C3986" s="128">
        <v>2031.0</v>
      </c>
      <c r="D3986" s="128">
        <v>11.0</v>
      </c>
      <c r="E3986" s="128">
        <v>4.0</v>
      </c>
      <c r="F3986" s="128">
        <v>2031.0</v>
      </c>
      <c r="G3986" s="128">
        <v>11.0</v>
      </c>
      <c r="H3986" s="128">
        <v>29.0</v>
      </c>
      <c r="I3986" s="128" t="s">
        <v>159</v>
      </c>
      <c r="J3986" s="99"/>
      <c r="K3986" s="99"/>
      <c r="L3986" s="141" t="str">
        <f>IF(J3986-K3986=0,,IFERROR(K3986-J3986-휴게시간-VLOOKUP(A3986,지정휴게시간,2,FALSE),K3986-J3986-휴게시간))</f>
        <v/>
      </c>
      <c r="M3986" s="142" t="str">
        <f>IFERROR(VLOOKUP(Text(A3986,"m월 d일"),양력휴일,2,FALSE),IFERROR(VLOOKUP(Text(B3986,"m월 d일"),음력휴일,2,FALSE),IFERROR(VLOOKUP(A3986,양력지정휴일,2,FALSE), IFERROR(VLOOKUP(B3986,음력지정휴일,2,FALSE), ""))))</f>
        <v/>
      </c>
      <c r="N3986" s="128"/>
      <c r="O3986" s="128" t="str">
        <f>IFERROR(VLOOKUP(N3986,연차지정일수,2,FALSE),"")</f>
        <v/>
      </c>
      <c r="P3986" s="143"/>
      <c r="Q3986" s="2"/>
    </row>
    <row r="3987">
      <c r="A3987" s="129">
        <v>48182.0</v>
      </c>
      <c r="B3987" s="129">
        <v>48137.0</v>
      </c>
      <c r="C3987" s="128">
        <v>2031.0</v>
      </c>
      <c r="D3987" s="128">
        <v>11.0</v>
      </c>
      <c r="E3987" s="128">
        <v>4.0</v>
      </c>
      <c r="F3987" s="128">
        <v>2031.0</v>
      </c>
      <c r="G3987" s="128">
        <v>11.0</v>
      </c>
      <c r="H3987" s="128">
        <v>30.0</v>
      </c>
      <c r="I3987" s="128" t="s">
        <v>156</v>
      </c>
      <c r="J3987" s="99"/>
      <c r="K3987" s="99"/>
      <c r="L3987" s="141" t="str">
        <f>IF(J3987-K3987=0,,IFERROR(K3987-J3987-휴게시간-VLOOKUP(A3987,지정휴게시간,2,FALSE),K3987-J3987-휴게시간))</f>
        <v/>
      </c>
      <c r="M3987" s="142" t="str">
        <f>IFERROR(VLOOKUP(Text(A3987,"m월 d일"),양력휴일,2,FALSE),IFERROR(VLOOKUP(Text(B3987,"m월 d일"),음력휴일,2,FALSE),IFERROR(VLOOKUP(A3987,양력지정휴일,2,FALSE), IFERROR(VLOOKUP(B3987,음력지정휴일,2,FALSE), ""))))</f>
        <v/>
      </c>
      <c r="N3987" s="128"/>
      <c r="O3987" s="128" t="str">
        <f>IFERROR(VLOOKUP(N3987,연차지정일수,2,FALSE),"")</f>
        <v/>
      </c>
      <c r="P3987" s="143"/>
      <c r="Q3987" s="2"/>
    </row>
    <row r="3988">
      <c r="A3988" s="129">
        <v>48183.0</v>
      </c>
      <c r="B3988" s="129">
        <v>48138.0</v>
      </c>
      <c r="C3988" s="128">
        <v>2031.0</v>
      </c>
      <c r="D3988" s="128">
        <v>11.0</v>
      </c>
      <c r="E3988" s="128">
        <v>1.0</v>
      </c>
      <c r="F3988" s="128">
        <v>2031.0</v>
      </c>
      <c r="G3988" s="128">
        <v>12.0</v>
      </c>
      <c r="H3988" s="128">
        <v>1.0</v>
      </c>
      <c r="I3988" s="128" t="s">
        <v>83</v>
      </c>
      <c r="J3988" s="99"/>
      <c r="K3988" s="99"/>
      <c r="L3988" s="141" t="str">
        <f>IF(J3988-K3988=0,,IFERROR(K3988-J3988-휴게시간-VLOOKUP(A3988,지정휴게시간,2,FALSE),K3988-J3988-휴게시간))</f>
        <v/>
      </c>
      <c r="M3988" s="142" t="str">
        <f>IFERROR(VLOOKUP(Text(A3988,"m월 d일"),양력휴일,2,FALSE),IFERROR(VLOOKUP(Text(B3988,"m월 d일"),음력휴일,2,FALSE),IFERROR(VLOOKUP(A3988,양력지정휴일,2,FALSE), IFERROR(VLOOKUP(B3988,음력지정휴일,2,FALSE), ""))))</f>
        <v/>
      </c>
      <c r="N3988" s="128"/>
      <c r="O3988" s="128" t="str">
        <f>IFERROR(VLOOKUP(N3988,연차지정일수,2,FALSE),"")</f>
        <v/>
      </c>
      <c r="P3988" s="143"/>
      <c r="Q3988" s="2"/>
    </row>
    <row r="3989">
      <c r="A3989" s="129">
        <v>48184.0</v>
      </c>
      <c r="B3989" s="129">
        <v>48139.0</v>
      </c>
      <c r="C3989" s="128">
        <v>2031.0</v>
      </c>
      <c r="D3989" s="128">
        <v>11.0</v>
      </c>
      <c r="E3989" s="128">
        <v>1.0</v>
      </c>
      <c r="F3989" s="128">
        <v>2031.0</v>
      </c>
      <c r="G3989" s="128">
        <v>12.0</v>
      </c>
      <c r="H3989" s="128">
        <v>2.0</v>
      </c>
      <c r="I3989" s="128" t="s">
        <v>160</v>
      </c>
      <c r="J3989" s="99"/>
      <c r="K3989" s="99"/>
      <c r="L3989" s="141" t="str">
        <f>IF(J3989-K3989=0,,IFERROR(K3989-J3989-휴게시간-VLOOKUP(A3989,지정휴게시간,2,FALSE),K3989-J3989-휴게시간))</f>
        <v/>
      </c>
      <c r="M3989" s="142" t="str">
        <f>IFERROR(VLOOKUP(Text(A3989,"m월 d일"),양력휴일,2,FALSE),IFERROR(VLOOKUP(Text(B3989,"m월 d일"),음력휴일,2,FALSE),IFERROR(VLOOKUP(A3989,양력지정휴일,2,FALSE), IFERROR(VLOOKUP(B3989,음력지정휴일,2,FALSE), ""))))</f>
        <v/>
      </c>
      <c r="N3989" s="128"/>
      <c r="O3989" s="128" t="str">
        <f>IFERROR(VLOOKUP(N3989,연차지정일수,2,FALSE),"")</f>
        <v/>
      </c>
      <c r="P3989" s="143"/>
      <c r="Q3989" s="2"/>
    </row>
    <row r="3990">
      <c r="A3990" s="129">
        <v>48185.0</v>
      </c>
      <c r="B3990" s="129">
        <v>48140.0</v>
      </c>
      <c r="C3990" s="128">
        <v>2031.0</v>
      </c>
      <c r="D3990" s="128">
        <v>11.0</v>
      </c>
      <c r="E3990" s="128">
        <v>1.0</v>
      </c>
      <c r="F3990" s="128">
        <v>2031.0</v>
      </c>
      <c r="G3990" s="128">
        <v>12.0</v>
      </c>
      <c r="H3990" s="128">
        <v>3.0</v>
      </c>
      <c r="I3990" s="128" t="s">
        <v>161</v>
      </c>
      <c r="J3990" s="99"/>
      <c r="K3990" s="99"/>
      <c r="L3990" s="141" t="str">
        <f>IF(J3990-K3990=0,,IFERROR(K3990-J3990-휴게시간-VLOOKUP(A3990,지정휴게시간,2,FALSE),K3990-J3990-휴게시간))</f>
        <v/>
      </c>
      <c r="M3990" s="142" t="str">
        <f>IFERROR(VLOOKUP(Text(A3990,"m월 d일"),양력휴일,2,FALSE),IFERROR(VLOOKUP(Text(B3990,"m월 d일"),음력휴일,2,FALSE),IFERROR(VLOOKUP(A3990,양력지정휴일,2,FALSE), IFERROR(VLOOKUP(B3990,음력지정휴일,2,FALSE), ""))))</f>
        <v/>
      </c>
      <c r="N3990" s="128"/>
      <c r="O3990" s="128" t="str">
        <f>IFERROR(VLOOKUP(N3990,연차지정일수,2,FALSE),"")</f>
        <v/>
      </c>
      <c r="P3990" s="143"/>
      <c r="Q3990" s="2"/>
    </row>
    <row r="3991">
      <c r="A3991" s="129">
        <v>48186.0</v>
      </c>
      <c r="B3991" s="129">
        <v>48141.0</v>
      </c>
      <c r="C3991" s="128">
        <v>2031.0</v>
      </c>
      <c r="D3991" s="128">
        <v>11.0</v>
      </c>
      <c r="E3991" s="128">
        <v>1.0</v>
      </c>
      <c r="F3991" s="128">
        <v>2031.0</v>
      </c>
      <c r="G3991" s="128">
        <v>12.0</v>
      </c>
      <c r="H3991" s="128">
        <v>4.0</v>
      </c>
      <c r="I3991" s="128" t="s">
        <v>162</v>
      </c>
      <c r="J3991" s="99"/>
      <c r="K3991" s="99"/>
      <c r="L3991" s="141" t="str">
        <f>IF(J3991-K3991=0,,IFERROR(K3991-J3991-휴게시간-VLOOKUP(A3991,지정휴게시간,2,FALSE),K3991-J3991-휴게시간))</f>
        <v/>
      </c>
      <c r="M3991" s="142" t="str">
        <f>IFERROR(VLOOKUP(Text(A3991,"m월 d일"),양력휴일,2,FALSE),IFERROR(VLOOKUP(Text(B3991,"m월 d일"),음력휴일,2,FALSE),IFERROR(VLOOKUP(A3991,양력지정휴일,2,FALSE), IFERROR(VLOOKUP(B3991,음력지정휴일,2,FALSE), ""))))</f>
        <v/>
      </c>
      <c r="N3991" s="128"/>
      <c r="O3991" s="128" t="str">
        <f>IFERROR(VLOOKUP(N3991,연차지정일수,2,FALSE),"")</f>
        <v/>
      </c>
      <c r="P3991" s="143"/>
      <c r="Q3991" s="2"/>
    </row>
    <row r="3992">
      <c r="A3992" s="129">
        <v>48187.0</v>
      </c>
      <c r="B3992" s="129">
        <v>48142.0</v>
      </c>
      <c r="C3992" s="128">
        <v>2031.0</v>
      </c>
      <c r="D3992" s="128">
        <v>11.0</v>
      </c>
      <c r="E3992" s="128">
        <v>1.0</v>
      </c>
      <c r="F3992" s="128">
        <v>2031.0</v>
      </c>
      <c r="G3992" s="128">
        <v>12.0</v>
      </c>
      <c r="H3992" s="128">
        <v>5.0</v>
      </c>
      <c r="I3992" s="128" t="s">
        <v>158</v>
      </c>
      <c r="J3992" s="99"/>
      <c r="K3992" s="99"/>
      <c r="L3992" s="141" t="str">
        <f>IF(J3992-K3992=0,,IFERROR(K3992-J3992-휴게시간-VLOOKUP(A3992,지정휴게시간,2,FALSE),K3992-J3992-휴게시간))</f>
        <v/>
      </c>
      <c r="M3992" s="142" t="str">
        <f>IFERROR(VLOOKUP(Text(A3992,"m월 d일"),양력휴일,2,FALSE),IFERROR(VLOOKUP(Text(B3992,"m월 d일"),음력휴일,2,FALSE),IFERROR(VLOOKUP(A3992,양력지정휴일,2,FALSE), IFERROR(VLOOKUP(B3992,음력지정휴일,2,FALSE), ""))))</f>
        <v/>
      </c>
      <c r="N3992" s="128"/>
      <c r="O3992" s="128" t="str">
        <f>IFERROR(VLOOKUP(N3992,연차지정일수,2,FALSE),"")</f>
        <v/>
      </c>
      <c r="P3992" s="143"/>
      <c r="Q3992" s="2"/>
    </row>
    <row r="3993">
      <c r="A3993" s="129">
        <v>48188.0</v>
      </c>
      <c r="B3993" s="129">
        <v>48143.0</v>
      </c>
      <c r="C3993" s="128">
        <v>2031.0</v>
      </c>
      <c r="D3993" s="128">
        <v>11.0</v>
      </c>
      <c r="E3993" s="128">
        <v>1.0</v>
      </c>
      <c r="F3993" s="128">
        <v>2031.0</v>
      </c>
      <c r="G3993" s="128">
        <v>12.0</v>
      </c>
      <c r="H3993" s="128">
        <v>6.0</v>
      </c>
      <c r="I3993" s="128" t="s">
        <v>159</v>
      </c>
      <c r="J3993" s="99"/>
      <c r="K3993" s="99"/>
      <c r="L3993" s="141" t="str">
        <f>IF(J3993-K3993=0,,IFERROR(K3993-J3993-휴게시간-VLOOKUP(A3993,지정휴게시간,2,FALSE),K3993-J3993-휴게시간))</f>
        <v/>
      </c>
      <c r="M3993" s="142" t="str">
        <f>IFERROR(VLOOKUP(Text(A3993,"m월 d일"),양력휴일,2,FALSE),IFERROR(VLOOKUP(Text(B3993,"m월 d일"),음력휴일,2,FALSE),IFERROR(VLOOKUP(A3993,양력지정휴일,2,FALSE), IFERROR(VLOOKUP(B3993,음력지정휴일,2,FALSE), ""))))</f>
        <v/>
      </c>
      <c r="N3993" s="128"/>
      <c r="O3993" s="128" t="str">
        <f>IFERROR(VLOOKUP(N3993,연차지정일수,2,FALSE),"")</f>
        <v/>
      </c>
      <c r="P3993" s="143"/>
      <c r="Q3993" s="2"/>
    </row>
    <row r="3994">
      <c r="A3994" s="129">
        <v>48189.0</v>
      </c>
      <c r="B3994" s="129">
        <v>48144.0</v>
      </c>
      <c r="C3994" s="128">
        <v>2031.0</v>
      </c>
      <c r="D3994" s="128">
        <v>11.0</v>
      </c>
      <c r="E3994" s="128">
        <v>1.0</v>
      </c>
      <c r="F3994" s="128">
        <v>2031.0</v>
      </c>
      <c r="G3994" s="128">
        <v>12.0</v>
      </c>
      <c r="H3994" s="128">
        <v>7.0</v>
      </c>
      <c r="I3994" s="128" t="s">
        <v>156</v>
      </c>
      <c r="J3994" s="99"/>
      <c r="K3994" s="99"/>
      <c r="L3994" s="141" t="str">
        <f>IF(J3994-K3994=0,,IFERROR(K3994-J3994-휴게시간-VLOOKUP(A3994,지정휴게시간,2,FALSE),K3994-J3994-휴게시간))</f>
        <v/>
      </c>
      <c r="M3994" s="142" t="str">
        <f>IFERROR(VLOOKUP(Text(A3994,"m월 d일"),양력휴일,2,FALSE),IFERROR(VLOOKUP(Text(B3994,"m월 d일"),음력휴일,2,FALSE),IFERROR(VLOOKUP(A3994,양력지정휴일,2,FALSE), IFERROR(VLOOKUP(B3994,음력지정휴일,2,FALSE), ""))))</f>
        <v/>
      </c>
      <c r="N3994" s="128"/>
      <c r="O3994" s="128" t="str">
        <f>IFERROR(VLOOKUP(N3994,연차지정일수,2,FALSE),"")</f>
        <v/>
      </c>
      <c r="P3994" s="143"/>
      <c r="Q3994" s="2"/>
    </row>
    <row r="3995">
      <c r="A3995" s="129">
        <v>48190.0</v>
      </c>
      <c r="B3995" s="129">
        <v>48145.0</v>
      </c>
      <c r="C3995" s="128">
        <v>2031.0</v>
      </c>
      <c r="D3995" s="128">
        <v>12.0</v>
      </c>
      <c r="E3995" s="128">
        <v>2.0</v>
      </c>
      <c r="F3995" s="128">
        <v>2031.0</v>
      </c>
      <c r="G3995" s="128">
        <v>12.0</v>
      </c>
      <c r="H3995" s="128">
        <v>8.0</v>
      </c>
      <c r="I3995" s="128" t="s">
        <v>83</v>
      </c>
      <c r="J3995" s="99"/>
      <c r="K3995" s="99"/>
      <c r="L3995" s="141" t="str">
        <f>IF(J3995-K3995=0,,IFERROR(K3995-J3995-휴게시간-VLOOKUP(A3995,지정휴게시간,2,FALSE),K3995-J3995-휴게시간))</f>
        <v/>
      </c>
      <c r="M3995" s="142" t="str">
        <f>IFERROR(VLOOKUP(Text(A3995,"m월 d일"),양력휴일,2,FALSE),IFERROR(VLOOKUP(Text(B3995,"m월 d일"),음력휴일,2,FALSE),IFERROR(VLOOKUP(A3995,양력지정휴일,2,FALSE), IFERROR(VLOOKUP(B3995,음력지정휴일,2,FALSE), ""))))</f>
        <v/>
      </c>
      <c r="N3995" s="128"/>
      <c r="O3995" s="128" t="str">
        <f>IFERROR(VLOOKUP(N3995,연차지정일수,2,FALSE),"")</f>
        <v/>
      </c>
      <c r="P3995" s="143"/>
      <c r="Q3995" s="2"/>
    </row>
    <row r="3996">
      <c r="A3996" s="129">
        <v>48191.0</v>
      </c>
      <c r="B3996" s="129">
        <v>48146.0</v>
      </c>
      <c r="C3996" s="128">
        <v>2031.0</v>
      </c>
      <c r="D3996" s="128">
        <v>12.0</v>
      </c>
      <c r="E3996" s="128">
        <v>2.0</v>
      </c>
      <c r="F3996" s="128">
        <v>2031.0</v>
      </c>
      <c r="G3996" s="128">
        <v>12.0</v>
      </c>
      <c r="H3996" s="128">
        <v>9.0</v>
      </c>
      <c r="I3996" s="128" t="s">
        <v>160</v>
      </c>
      <c r="J3996" s="99"/>
      <c r="K3996" s="99"/>
      <c r="L3996" s="141" t="str">
        <f>IF(J3996-K3996=0,,IFERROR(K3996-J3996-휴게시간-VLOOKUP(A3996,지정휴게시간,2,FALSE),K3996-J3996-휴게시간))</f>
        <v/>
      </c>
      <c r="M3996" s="142" t="str">
        <f>IFERROR(VLOOKUP(Text(A3996,"m월 d일"),양력휴일,2,FALSE),IFERROR(VLOOKUP(Text(B3996,"m월 d일"),음력휴일,2,FALSE),IFERROR(VLOOKUP(A3996,양력지정휴일,2,FALSE), IFERROR(VLOOKUP(B3996,음력지정휴일,2,FALSE), ""))))</f>
        <v/>
      </c>
      <c r="N3996" s="128"/>
      <c r="O3996" s="128" t="str">
        <f>IFERROR(VLOOKUP(N3996,연차지정일수,2,FALSE),"")</f>
        <v/>
      </c>
      <c r="P3996" s="143"/>
      <c r="Q3996" s="2"/>
    </row>
    <row r="3997">
      <c r="A3997" s="129">
        <v>48192.0</v>
      </c>
      <c r="B3997" s="129">
        <v>48147.0</v>
      </c>
      <c r="C3997" s="128">
        <v>2031.0</v>
      </c>
      <c r="D3997" s="128">
        <v>12.0</v>
      </c>
      <c r="E3997" s="128">
        <v>2.0</v>
      </c>
      <c r="F3997" s="128">
        <v>2031.0</v>
      </c>
      <c r="G3997" s="128">
        <v>12.0</v>
      </c>
      <c r="H3997" s="128">
        <v>10.0</v>
      </c>
      <c r="I3997" s="128" t="s">
        <v>161</v>
      </c>
      <c r="J3997" s="99"/>
      <c r="K3997" s="99"/>
      <c r="L3997" s="141" t="str">
        <f>IF(J3997-K3997=0,,IFERROR(K3997-J3997-휴게시간-VLOOKUP(A3997,지정휴게시간,2,FALSE),K3997-J3997-휴게시간))</f>
        <v/>
      </c>
      <c r="M3997" s="142" t="str">
        <f>IFERROR(VLOOKUP(Text(A3997,"m월 d일"),양력휴일,2,FALSE),IFERROR(VLOOKUP(Text(B3997,"m월 d일"),음력휴일,2,FALSE),IFERROR(VLOOKUP(A3997,양력지정휴일,2,FALSE), IFERROR(VLOOKUP(B3997,음력지정휴일,2,FALSE), ""))))</f>
        <v/>
      </c>
      <c r="N3997" s="128"/>
      <c r="O3997" s="128" t="str">
        <f>IFERROR(VLOOKUP(N3997,연차지정일수,2,FALSE),"")</f>
        <v/>
      </c>
      <c r="P3997" s="143"/>
      <c r="Q3997" s="2"/>
    </row>
    <row r="3998">
      <c r="A3998" s="129">
        <v>48193.0</v>
      </c>
      <c r="B3998" s="129">
        <v>48148.0</v>
      </c>
      <c r="C3998" s="128">
        <v>2031.0</v>
      </c>
      <c r="D3998" s="128">
        <v>12.0</v>
      </c>
      <c r="E3998" s="128">
        <v>2.0</v>
      </c>
      <c r="F3998" s="128">
        <v>2031.0</v>
      </c>
      <c r="G3998" s="128">
        <v>12.0</v>
      </c>
      <c r="H3998" s="128">
        <v>11.0</v>
      </c>
      <c r="I3998" s="128" t="s">
        <v>162</v>
      </c>
      <c r="J3998" s="99"/>
      <c r="K3998" s="99"/>
      <c r="L3998" s="141" t="str">
        <f>IF(J3998-K3998=0,,IFERROR(K3998-J3998-휴게시간-VLOOKUP(A3998,지정휴게시간,2,FALSE),K3998-J3998-휴게시간))</f>
        <v/>
      </c>
      <c r="M3998" s="142" t="str">
        <f>IFERROR(VLOOKUP(Text(A3998,"m월 d일"),양력휴일,2,FALSE),IFERROR(VLOOKUP(Text(B3998,"m월 d일"),음력휴일,2,FALSE),IFERROR(VLOOKUP(A3998,양력지정휴일,2,FALSE), IFERROR(VLOOKUP(B3998,음력지정휴일,2,FALSE), ""))))</f>
        <v/>
      </c>
      <c r="N3998" s="128"/>
      <c r="O3998" s="128" t="str">
        <f>IFERROR(VLOOKUP(N3998,연차지정일수,2,FALSE),"")</f>
        <v/>
      </c>
      <c r="P3998" s="143"/>
      <c r="Q3998" s="2"/>
    </row>
    <row r="3999">
      <c r="A3999" s="129">
        <v>48194.0</v>
      </c>
      <c r="B3999" s="129">
        <v>48149.0</v>
      </c>
      <c r="C3999" s="128">
        <v>2031.0</v>
      </c>
      <c r="D3999" s="128">
        <v>12.0</v>
      </c>
      <c r="E3999" s="128">
        <v>2.0</v>
      </c>
      <c r="F3999" s="128">
        <v>2031.0</v>
      </c>
      <c r="G3999" s="128">
        <v>12.0</v>
      </c>
      <c r="H3999" s="128">
        <v>12.0</v>
      </c>
      <c r="I3999" s="128" t="s">
        <v>158</v>
      </c>
      <c r="J3999" s="99"/>
      <c r="K3999" s="99"/>
      <c r="L3999" s="141" t="str">
        <f>IF(J3999-K3999=0,,IFERROR(K3999-J3999-휴게시간-VLOOKUP(A3999,지정휴게시간,2,FALSE),K3999-J3999-휴게시간))</f>
        <v/>
      </c>
      <c r="M3999" s="142" t="str">
        <f>IFERROR(VLOOKUP(Text(A3999,"m월 d일"),양력휴일,2,FALSE),IFERROR(VLOOKUP(Text(B3999,"m월 d일"),음력휴일,2,FALSE),IFERROR(VLOOKUP(A3999,양력지정휴일,2,FALSE), IFERROR(VLOOKUP(B3999,음력지정휴일,2,FALSE), ""))))</f>
        <v/>
      </c>
      <c r="N3999" s="128"/>
      <c r="O3999" s="128" t="str">
        <f>IFERROR(VLOOKUP(N3999,연차지정일수,2,FALSE),"")</f>
        <v/>
      </c>
      <c r="P3999" s="143"/>
      <c r="Q3999" s="2"/>
    </row>
    <row r="4000">
      <c r="A4000" s="129">
        <v>48195.0</v>
      </c>
      <c r="B4000" s="129">
        <v>48150.0</v>
      </c>
      <c r="C4000" s="128">
        <v>2031.0</v>
      </c>
      <c r="D4000" s="128">
        <v>12.0</v>
      </c>
      <c r="E4000" s="128">
        <v>2.0</v>
      </c>
      <c r="F4000" s="128">
        <v>2031.0</v>
      </c>
      <c r="G4000" s="128">
        <v>12.0</v>
      </c>
      <c r="H4000" s="128">
        <v>13.0</v>
      </c>
      <c r="I4000" s="128" t="s">
        <v>159</v>
      </c>
      <c r="J4000" s="99"/>
      <c r="K4000" s="99"/>
      <c r="L4000" s="141" t="str">
        <f>IF(J4000-K4000=0,,IFERROR(K4000-J4000-휴게시간-VLOOKUP(A4000,지정휴게시간,2,FALSE),K4000-J4000-휴게시간))</f>
        <v/>
      </c>
      <c r="M4000" s="142" t="str">
        <f>IFERROR(VLOOKUP(Text(A4000,"m월 d일"),양력휴일,2,FALSE),IFERROR(VLOOKUP(Text(B4000,"m월 d일"),음력휴일,2,FALSE),IFERROR(VLOOKUP(A4000,양력지정휴일,2,FALSE), IFERROR(VLOOKUP(B4000,음력지정휴일,2,FALSE), ""))))</f>
        <v/>
      </c>
      <c r="N4000" s="128"/>
      <c r="O4000" s="128" t="str">
        <f>IFERROR(VLOOKUP(N4000,연차지정일수,2,FALSE),"")</f>
        <v/>
      </c>
      <c r="P4000" s="143"/>
      <c r="Q4000" s="2"/>
    </row>
    <row r="4001">
      <c r="A4001" s="129">
        <v>48196.0</v>
      </c>
      <c r="B4001" s="129">
        <v>48153.0</v>
      </c>
      <c r="C4001" s="128">
        <v>2031.0</v>
      </c>
      <c r="D4001" s="128">
        <v>12.0</v>
      </c>
      <c r="E4001" s="128">
        <v>2.0</v>
      </c>
      <c r="F4001" s="128">
        <v>2031.0</v>
      </c>
      <c r="G4001" s="128">
        <v>12.0</v>
      </c>
      <c r="H4001" s="128">
        <v>14.0</v>
      </c>
      <c r="I4001" s="128" t="s">
        <v>156</v>
      </c>
      <c r="J4001" s="99"/>
      <c r="K4001" s="99"/>
      <c r="L4001" s="141" t="str">
        <f>IF(J4001-K4001=0,,IFERROR(K4001-J4001-휴게시간-VLOOKUP(A4001,지정휴게시간,2,FALSE),K4001-J4001-휴게시간))</f>
        <v/>
      </c>
      <c r="M4001" s="142" t="str">
        <f>IFERROR(VLOOKUP(Text(A4001,"m월 d일"),양력휴일,2,FALSE),IFERROR(VLOOKUP(Text(B4001,"m월 d일"),음력휴일,2,FALSE),IFERROR(VLOOKUP(A4001,양력지정휴일,2,FALSE), IFERROR(VLOOKUP(B4001,음력지정휴일,2,FALSE), ""))))</f>
        <v/>
      </c>
      <c r="N4001" s="128"/>
      <c r="O4001" s="128" t="str">
        <f>IFERROR(VLOOKUP(N4001,연차지정일수,2,FALSE),"")</f>
        <v/>
      </c>
      <c r="P4001" s="143"/>
      <c r="Q4001" s="2"/>
    </row>
    <row r="4002">
      <c r="A4002" s="129">
        <v>48197.0</v>
      </c>
      <c r="B4002" s="129">
        <v>48154.0</v>
      </c>
      <c r="C4002" s="128">
        <v>2031.0</v>
      </c>
      <c r="D4002" s="128">
        <v>12.0</v>
      </c>
      <c r="E4002" s="128">
        <v>3.0</v>
      </c>
      <c r="F4002" s="128">
        <v>2031.0</v>
      </c>
      <c r="G4002" s="128">
        <v>12.0</v>
      </c>
      <c r="H4002" s="128">
        <v>15.0</v>
      </c>
      <c r="I4002" s="128" t="s">
        <v>83</v>
      </c>
      <c r="J4002" s="99"/>
      <c r="K4002" s="99"/>
      <c r="L4002" s="141" t="str">
        <f>IF(J4002-K4002=0,,IFERROR(K4002-J4002-휴게시간-VLOOKUP(A4002,지정휴게시간,2,FALSE),K4002-J4002-휴게시간))</f>
        <v/>
      </c>
      <c r="M4002" s="142" t="str">
        <f>IFERROR(VLOOKUP(Text(A4002,"m월 d일"),양력휴일,2,FALSE),IFERROR(VLOOKUP(Text(B4002,"m월 d일"),음력휴일,2,FALSE),IFERROR(VLOOKUP(A4002,양력지정휴일,2,FALSE), IFERROR(VLOOKUP(B4002,음력지정휴일,2,FALSE), ""))))</f>
        <v/>
      </c>
      <c r="N4002" s="128"/>
      <c r="O4002" s="128" t="str">
        <f>IFERROR(VLOOKUP(N4002,연차지정일수,2,FALSE),"")</f>
        <v/>
      </c>
      <c r="P4002" s="143"/>
      <c r="Q4002" s="2"/>
    </row>
    <row r="4003">
      <c r="A4003" s="129">
        <v>48198.0</v>
      </c>
      <c r="B4003" s="129">
        <v>48155.0</v>
      </c>
      <c r="C4003" s="128">
        <v>2031.0</v>
      </c>
      <c r="D4003" s="128">
        <v>12.0</v>
      </c>
      <c r="E4003" s="128">
        <v>3.0</v>
      </c>
      <c r="F4003" s="128">
        <v>2031.0</v>
      </c>
      <c r="G4003" s="128">
        <v>12.0</v>
      </c>
      <c r="H4003" s="128">
        <v>16.0</v>
      </c>
      <c r="I4003" s="128" t="s">
        <v>160</v>
      </c>
      <c r="J4003" s="99"/>
      <c r="K4003" s="99"/>
      <c r="L4003" s="141" t="str">
        <f>IF(J4003-K4003=0,,IFERROR(K4003-J4003-휴게시간-VLOOKUP(A4003,지정휴게시간,2,FALSE),K4003-J4003-휴게시간))</f>
        <v/>
      </c>
      <c r="M4003" s="142" t="str">
        <f>IFERROR(VLOOKUP(Text(A4003,"m월 d일"),양력휴일,2,FALSE),IFERROR(VLOOKUP(Text(B4003,"m월 d일"),음력휴일,2,FALSE),IFERROR(VLOOKUP(A4003,양력지정휴일,2,FALSE), IFERROR(VLOOKUP(B4003,음력지정휴일,2,FALSE), ""))))</f>
        <v/>
      </c>
      <c r="N4003" s="128"/>
      <c r="O4003" s="128" t="str">
        <f>IFERROR(VLOOKUP(N4003,연차지정일수,2,FALSE),"")</f>
        <v/>
      </c>
      <c r="P4003" s="143"/>
      <c r="Q4003" s="2"/>
    </row>
    <row r="4004">
      <c r="A4004" s="129">
        <v>48199.0</v>
      </c>
      <c r="B4004" s="129">
        <v>48156.0</v>
      </c>
      <c r="C4004" s="128">
        <v>2031.0</v>
      </c>
      <c r="D4004" s="128">
        <v>12.0</v>
      </c>
      <c r="E4004" s="128">
        <v>3.0</v>
      </c>
      <c r="F4004" s="128">
        <v>2031.0</v>
      </c>
      <c r="G4004" s="128">
        <v>12.0</v>
      </c>
      <c r="H4004" s="128">
        <v>17.0</v>
      </c>
      <c r="I4004" s="128" t="s">
        <v>161</v>
      </c>
      <c r="J4004" s="99"/>
      <c r="K4004" s="99"/>
      <c r="L4004" s="141" t="str">
        <f>IF(J4004-K4004=0,,IFERROR(K4004-J4004-휴게시간-VLOOKUP(A4004,지정휴게시간,2,FALSE),K4004-J4004-휴게시간))</f>
        <v/>
      </c>
      <c r="M4004" s="142" t="str">
        <f>IFERROR(VLOOKUP(Text(A4004,"m월 d일"),양력휴일,2,FALSE),IFERROR(VLOOKUP(Text(B4004,"m월 d일"),음력휴일,2,FALSE),IFERROR(VLOOKUP(A4004,양력지정휴일,2,FALSE), IFERROR(VLOOKUP(B4004,음력지정휴일,2,FALSE), ""))))</f>
        <v/>
      </c>
      <c r="N4004" s="128"/>
      <c r="O4004" s="128" t="str">
        <f>IFERROR(VLOOKUP(N4004,연차지정일수,2,FALSE),"")</f>
        <v/>
      </c>
      <c r="P4004" s="143"/>
      <c r="Q4004" s="2"/>
    </row>
    <row r="4005">
      <c r="A4005" s="129">
        <v>48200.0</v>
      </c>
      <c r="B4005" s="129">
        <v>48157.0</v>
      </c>
      <c r="C4005" s="128">
        <v>2031.0</v>
      </c>
      <c r="D4005" s="128">
        <v>12.0</v>
      </c>
      <c r="E4005" s="128">
        <v>3.0</v>
      </c>
      <c r="F4005" s="128">
        <v>2031.0</v>
      </c>
      <c r="G4005" s="128">
        <v>12.0</v>
      </c>
      <c r="H4005" s="128">
        <v>18.0</v>
      </c>
      <c r="I4005" s="128" t="s">
        <v>162</v>
      </c>
      <c r="J4005" s="99"/>
      <c r="K4005" s="99"/>
      <c r="L4005" s="141" t="str">
        <f>IF(J4005-K4005=0,,IFERROR(K4005-J4005-휴게시간-VLOOKUP(A4005,지정휴게시간,2,FALSE),K4005-J4005-휴게시간))</f>
        <v/>
      </c>
      <c r="M4005" s="142" t="str">
        <f>IFERROR(VLOOKUP(Text(A4005,"m월 d일"),양력휴일,2,FALSE),IFERROR(VLOOKUP(Text(B4005,"m월 d일"),음력휴일,2,FALSE),IFERROR(VLOOKUP(A4005,양력지정휴일,2,FALSE), IFERROR(VLOOKUP(B4005,음력지정휴일,2,FALSE), ""))))</f>
        <v/>
      </c>
      <c r="N4005" s="128"/>
      <c r="O4005" s="128" t="str">
        <f>IFERROR(VLOOKUP(N4005,연차지정일수,2,FALSE),"")</f>
        <v/>
      </c>
      <c r="P4005" s="143"/>
      <c r="Q4005" s="2"/>
    </row>
    <row r="4006">
      <c r="A4006" s="129">
        <v>48201.0</v>
      </c>
      <c r="B4006" s="129">
        <v>48158.0</v>
      </c>
      <c r="C4006" s="128">
        <v>2031.0</v>
      </c>
      <c r="D4006" s="128">
        <v>12.0</v>
      </c>
      <c r="E4006" s="128">
        <v>3.0</v>
      </c>
      <c r="F4006" s="128">
        <v>2031.0</v>
      </c>
      <c r="G4006" s="128">
        <v>12.0</v>
      </c>
      <c r="H4006" s="128">
        <v>19.0</v>
      </c>
      <c r="I4006" s="128" t="s">
        <v>158</v>
      </c>
      <c r="J4006" s="99"/>
      <c r="K4006" s="99"/>
      <c r="L4006" s="141" t="str">
        <f>IF(J4006-K4006=0,,IFERROR(K4006-J4006-휴게시간-VLOOKUP(A4006,지정휴게시간,2,FALSE),K4006-J4006-휴게시간))</f>
        <v/>
      </c>
      <c r="M4006" s="142" t="str">
        <f>IFERROR(VLOOKUP(Text(A4006,"m월 d일"),양력휴일,2,FALSE),IFERROR(VLOOKUP(Text(B4006,"m월 d일"),음력휴일,2,FALSE),IFERROR(VLOOKUP(A4006,양력지정휴일,2,FALSE), IFERROR(VLOOKUP(B4006,음력지정휴일,2,FALSE), ""))))</f>
        <v/>
      </c>
      <c r="N4006" s="128"/>
      <c r="O4006" s="128" t="str">
        <f>IFERROR(VLOOKUP(N4006,연차지정일수,2,FALSE),"")</f>
        <v/>
      </c>
      <c r="P4006" s="143"/>
      <c r="Q4006" s="2"/>
    </row>
    <row r="4007">
      <c r="A4007" s="129">
        <v>48202.0</v>
      </c>
      <c r="B4007" s="129">
        <v>48159.0</v>
      </c>
      <c r="C4007" s="128">
        <v>2031.0</v>
      </c>
      <c r="D4007" s="128">
        <v>12.0</v>
      </c>
      <c r="E4007" s="128">
        <v>3.0</v>
      </c>
      <c r="F4007" s="128">
        <v>2031.0</v>
      </c>
      <c r="G4007" s="128">
        <v>12.0</v>
      </c>
      <c r="H4007" s="128">
        <v>20.0</v>
      </c>
      <c r="I4007" s="128" t="s">
        <v>159</v>
      </c>
      <c r="J4007" s="99"/>
      <c r="K4007" s="99"/>
      <c r="L4007" s="141" t="str">
        <f>IF(J4007-K4007=0,,IFERROR(K4007-J4007-휴게시간-VLOOKUP(A4007,지정휴게시간,2,FALSE),K4007-J4007-휴게시간))</f>
        <v/>
      </c>
      <c r="M4007" s="142" t="str">
        <f>IFERROR(VLOOKUP(Text(A4007,"m월 d일"),양력휴일,2,FALSE),IFERROR(VLOOKUP(Text(B4007,"m월 d일"),음력휴일,2,FALSE),IFERROR(VLOOKUP(A4007,양력지정휴일,2,FALSE), IFERROR(VLOOKUP(B4007,음력지정휴일,2,FALSE), ""))))</f>
        <v/>
      </c>
      <c r="N4007" s="128"/>
      <c r="O4007" s="128" t="str">
        <f>IFERROR(VLOOKUP(N4007,연차지정일수,2,FALSE),"")</f>
        <v/>
      </c>
      <c r="P4007" s="143"/>
      <c r="Q4007" s="2"/>
    </row>
    <row r="4008">
      <c r="A4008" s="129">
        <v>48203.0</v>
      </c>
      <c r="B4008" s="129">
        <v>48160.0</v>
      </c>
      <c r="C4008" s="128">
        <v>2031.0</v>
      </c>
      <c r="D4008" s="128">
        <v>12.0</v>
      </c>
      <c r="E4008" s="128">
        <v>3.0</v>
      </c>
      <c r="F4008" s="128">
        <v>2031.0</v>
      </c>
      <c r="G4008" s="128">
        <v>12.0</v>
      </c>
      <c r="H4008" s="128">
        <v>21.0</v>
      </c>
      <c r="I4008" s="128" t="s">
        <v>156</v>
      </c>
      <c r="J4008" s="99"/>
      <c r="K4008" s="99"/>
      <c r="L4008" s="141" t="str">
        <f>IF(J4008-K4008=0,,IFERROR(K4008-J4008-휴게시간-VLOOKUP(A4008,지정휴게시간,2,FALSE),K4008-J4008-휴게시간))</f>
        <v/>
      </c>
      <c r="M4008" s="142" t="str">
        <f>IFERROR(VLOOKUP(Text(A4008,"m월 d일"),양력휴일,2,FALSE),IFERROR(VLOOKUP(Text(B4008,"m월 d일"),음력휴일,2,FALSE),IFERROR(VLOOKUP(A4008,양력지정휴일,2,FALSE), IFERROR(VLOOKUP(B4008,음력지정휴일,2,FALSE), ""))))</f>
        <v/>
      </c>
      <c r="N4008" s="128"/>
      <c r="O4008" s="128" t="str">
        <f>IFERROR(VLOOKUP(N4008,연차지정일수,2,FALSE),"")</f>
        <v/>
      </c>
      <c r="P4008" s="143"/>
      <c r="Q4008" s="2"/>
    </row>
    <row r="4009">
      <c r="A4009" s="129">
        <v>48204.0</v>
      </c>
      <c r="B4009" s="129">
        <v>48161.0</v>
      </c>
      <c r="C4009" s="128">
        <v>2031.0</v>
      </c>
      <c r="D4009" s="128">
        <v>12.0</v>
      </c>
      <c r="E4009" s="128">
        <v>4.0</v>
      </c>
      <c r="F4009" s="128">
        <v>2031.0</v>
      </c>
      <c r="G4009" s="128">
        <v>12.0</v>
      </c>
      <c r="H4009" s="128">
        <v>22.0</v>
      </c>
      <c r="I4009" s="128" t="s">
        <v>83</v>
      </c>
      <c r="J4009" s="99"/>
      <c r="K4009" s="99"/>
      <c r="L4009" s="141" t="str">
        <f>IF(J4009-K4009=0,,IFERROR(K4009-J4009-휴게시간-VLOOKUP(A4009,지정휴게시간,2,FALSE),K4009-J4009-휴게시간))</f>
        <v/>
      </c>
      <c r="M4009" s="142" t="str">
        <f>IFERROR(VLOOKUP(Text(A4009,"m월 d일"),양력휴일,2,FALSE),IFERROR(VLOOKUP(Text(B4009,"m월 d일"),음력휴일,2,FALSE),IFERROR(VLOOKUP(A4009,양력지정휴일,2,FALSE), IFERROR(VLOOKUP(B4009,음력지정휴일,2,FALSE), ""))))</f>
        <v/>
      </c>
      <c r="N4009" s="128"/>
      <c r="O4009" s="128" t="str">
        <f>IFERROR(VLOOKUP(N4009,연차지정일수,2,FALSE),"")</f>
        <v/>
      </c>
      <c r="P4009" s="143"/>
      <c r="Q4009" s="2"/>
    </row>
    <row r="4010">
      <c r="A4010" s="129">
        <v>48205.0</v>
      </c>
      <c r="B4010" s="129">
        <v>48162.0</v>
      </c>
      <c r="C4010" s="128">
        <v>2031.0</v>
      </c>
      <c r="D4010" s="128">
        <v>12.0</v>
      </c>
      <c r="E4010" s="128">
        <v>4.0</v>
      </c>
      <c r="F4010" s="128">
        <v>2031.0</v>
      </c>
      <c r="G4010" s="128">
        <v>12.0</v>
      </c>
      <c r="H4010" s="128">
        <v>23.0</v>
      </c>
      <c r="I4010" s="128" t="s">
        <v>160</v>
      </c>
      <c r="J4010" s="99"/>
      <c r="K4010" s="99"/>
      <c r="L4010" s="141" t="str">
        <f>IF(J4010-K4010=0,,IFERROR(K4010-J4010-휴게시간-VLOOKUP(A4010,지정휴게시간,2,FALSE),K4010-J4010-휴게시간))</f>
        <v/>
      </c>
      <c r="M4010" s="142" t="str">
        <f>IFERROR(VLOOKUP(Text(A4010,"m월 d일"),양력휴일,2,FALSE),IFERROR(VLOOKUP(Text(B4010,"m월 d일"),음력휴일,2,FALSE),IFERROR(VLOOKUP(A4010,양력지정휴일,2,FALSE), IFERROR(VLOOKUP(B4010,음력지정휴일,2,FALSE), ""))))</f>
        <v/>
      </c>
      <c r="N4010" s="128"/>
      <c r="O4010" s="128" t="str">
        <f>IFERROR(VLOOKUP(N4010,연차지정일수,2,FALSE),"")</f>
        <v/>
      </c>
      <c r="P4010" s="143"/>
      <c r="Q4010" s="2"/>
    </row>
    <row r="4011">
      <c r="A4011" s="129">
        <v>48206.0</v>
      </c>
      <c r="B4011" s="129">
        <v>48163.0</v>
      </c>
      <c r="C4011" s="128">
        <v>2031.0</v>
      </c>
      <c r="D4011" s="128">
        <v>12.0</v>
      </c>
      <c r="E4011" s="128">
        <v>4.0</v>
      </c>
      <c r="F4011" s="128">
        <v>2031.0</v>
      </c>
      <c r="G4011" s="128">
        <v>12.0</v>
      </c>
      <c r="H4011" s="128">
        <v>24.0</v>
      </c>
      <c r="I4011" s="128" t="s">
        <v>161</v>
      </c>
      <c r="J4011" s="99"/>
      <c r="K4011" s="99"/>
      <c r="L4011" s="141" t="str">
        <f>IF(J4011-K4011=0,,IFERROR(K4011-J4011-휴게시간-VLOOKUP(A4011,지정휴게시간,2,FALSE),K4011-J4011-휴게시간))</f>
        <v/>
      </c>
      <c r="M4011" s="142" t="str">
        <f>IFERROR(VLOOKUP(Text(A4011,"m월 d일"),양력휴일,2,FALSE),IFERROR(VLOOKUP(Text(B4011,"m월 d일"),음력휴일,2,FALSE),IFERROR(VLOOKUP(A4011,양력지정휴일,2,FALSE), IFERROR(VLOOKUP(B4011,음력지정휴일,2,FALSE), ""))))</f>
        <v/>
      </c>
      <c r="N4011" s="128"/>
      <c r="O4011" s="128" t="str">
        <f>IFERROR(VLOOKUP(N4011,연차지정일수,2,FALSE),"")</f>
        <v/>
      </c>
      <c r="P4011" s="143"/>
      <c r="Q4011" s="2"/>
    </row>
    <row r="4012">
      <c r="A4012" s="129">
        <v>48207.0</v>
      </c>
      <c r="B4012" s="129">
        <v>48164.0</v>
      </c>
      <c r="C4012" s="128">
        <v>2031.0</v>
      </c>
      <c r="D4012" s="128">
        <v>12.0</v>
      </c>
      <c r="E4012" s="128">
        <v>4.0</v>
      </c>
      <c r="F4012" s="128">
        <v>2031.0</v>
      </c>
      <c r="G4012" s="128">
        <v>12.0</v>
      </c>
      <c r="H4012" s="128">
        <v>25.0</v>
      </c>
      <c r="I4012" s="128" t="s">
        <v>162</v>
      </c>
      <c r="J4012" s="99"/>
      <c r="K4012" s="99"/>
      <c r="L4012" s="141" t="str">
        <f>IF(J4012-K4012=0,,IFERROR(K4012-J4012-휴게시간-VLOOKUP(A4012,지정휴게시간,2,FALSE),K4012-J4012-휴게시간))</f>
        <v/>
      </c>
      <c r="M4012" s="142" t="str">
        <f>IFERROR(VLOOKUP(Text(A4012,"m월 d일"),양력휴일,2,FALSE),IFERROR(VLOOKUP(Text(B4012,"m월 d일"),음력휴일,2,FALSE),IFERROR(VLOOKUP(A4012,양력지정휴일,2,FALSE), IFERROR(VLOOKUP(B4012,음력지정휴일,2,FALSE), ""))))</f>
        <v>기독탄신일</v>
      </c>
      <c r="N4012" s="128"/>
      <c r="O4012" s="128" t="str">
        <f>IFERROR(VLOOKUP(N4012,연차지정일수,2,FALSE),"")</f>
        <v/>
      </c>
      <c r="P4012" s="143"/>
      <c r="Q4012" s="2"/>
    </row>
    <row r="4013">
      <c r="A4013" s="129">
        <v>48208.0</v>
      </c>
      <c r="B4013" s="129">
        <v>48165.0</v>
      </c>
      <c r="C4013" s="128">
        <v>2031.0</v>
      </c>
      <c r="D4013" s="128">
        <v>12.0</v>
      </c>
      <c r="E4013" s="128">
        <v>4.0</v>
      </c>
      <c r="F4013" s="128">
        <v>2031.0</v>
      </c>
      <c r="G4013" s="128">
        <v>12.0</v>
      </c>
      <c r="H4013" s="128">
        <v>26.0</v>
      </c>
      <c r="I4013" s="128" t="s">
        <v>158</v>
      </c>
      <c r="J4013" s="99"/>
      <c r="K4013" s="99"/>
      <c r="L4013" s="141" t="str">
        <f>IF(J4013-K4013=0,,IFERROR(K4013-J4013-휴게시간-VLOOKUP(A4013,지정휴게시간,2,FALSE),K4013-J4013-휴게시간))</f>
        <v/>
      </c>
      <c r="M4013" s="142" t="str">
        <f>IFERROR(VLOOKUP(Text(A4013,"m월 d일"),양력휴일,2,FALSE),IFERROR(VLOOKUP(Text(B4013,"m월 d일"),음력휴일,2,FALSE),IFERROR(VLOOKUP(A4013,양력지정휴일,2,FALSE), IFERROR(VLOOKUP(B4013,음력지정휴일,2,FALSE), ""))))</f>
        <v/>
      </c>
      <c r="N4013" s="128"/>
      <c r="O4013" s="128" t="str">
        <f>IFERROR(VLOOKUP(N4013,연차지정일수,2,FALSE),"")</f>
        <v/>
      </c>
      <c r="P4013" s="143"/>
      <c r="Q4013" s="2"/>
    </row>
    <row r="4014">
      <c r="A4014" s="129">
        <v>48209.0</v>
      </c>
      <c r="B4014" s="129">
        <v>48166.0</v>
      </c>
      <c r="C4014" s="128">
        <v>2031.0</v>
      </c>
      <c r="D4014" s="128">
        <v>12.0</v>
      </c>
      <c r="E4014" s="128">
        <v>4.0</v>
      </c>
      <c r="F4014" s="128">
        <v>2031.0</v>
      </c>
      <c r="G4014" s="128">
        <v>12.0</v>
      </c>
      <c r="H4014" s="128">
        <v>27.0</v>
      </c>
      <c r="I4014" s="128" t="s">
        <v>159</v>
      </c>
      <c r="J4014" s="99"/>
      <c r="K4014" s="99"/>
      <c r="L4014" s="141" t="str">
        <f>IF(J4014-K4014=0,,IFERROR(K4014-J4014-휴게시간-VLOOKUP(A4014,지정휴게시간,2,FALSE),K4014-J4014-휴게시간))</f>
        <v/>
      </c>
      <c r="M4014" s="142" t="str">
        <f>IFERROR(VLOOKUP(Text(A4014,"m월 d일"),양력휴일,2,FALSE),IFERROR(VLOOKUP(Text(B4014,"m월 d일"),음력휴일,2,FALSE),IFERROR(VLOOKUP(A4014,양력지정휴일,2,FALSE), IFERROR(VLOOKUP(B4014,음력지정휴일,2,FALSE), ""))))</f>
        <v/>
      </c>
      <c r="N4014" s="128"/>
      <c r="O4014" s="128" t="str">
        <f>IFERROR(VLOOKUP(N4014,연차지정일수,2,FALSE),"")</f>
        <v/>
      </c>
      <c r="P4014" s="143"/>
      <c r="Q4014" s="2"/>
    </row>
    <row r="4015">
      <c r="A4015" s="129">
        <v>48210.0</v>
      </c>
      <c r="B4015" s="129">
        <v>48167.0</v>
      </c>
      <c r="C4015" s="128">
        <v>2031.0</v>
      </c>
      <c r="D4015" s="128">
        <v>12.0</v>
      </c>
      <c r="E4015" s="128">
        <v>4.0</v>
      </c>
      <c r="F4015" s="128">
        <v>2031.0</v>
      </c>
      <c r="G4015" s="128">
        <v>12.0</v>
      </c>
      <c r="H4015" s="128">
        <v>28.0</v>
      </c>
      <c r="I4015" s="128" t="s">
        <v>156</v>
      </c>
      <c r="J4015" s="99"/>
      <c r="K4015" s="99"/>
      <c r="L4015" s="141" t="str">
        <f>IF(J4015-K4015=0,,IFERROR(K4015-J4015-휴게시간-VLOOKUP(A4015,지정휴게시간,2,FALSE),K4015-J4015-휴게시간))</f>
        <v/>
      </c>
      <c r="M4015" s="142" t="str">
        <f>IFERROR(VLOOKUP(Text(A4015,"m월 d일"),양력휴일,2,FALSE),IFERROR(VLOOKUP(Text(B4015,"m월 d일"),음력휴일,2,FALSE),IFERROR(VLOOKUP(A4015,양력지정휴일,2,FALSE), IFERROR(VLOOKUP(B4015,음력지정휴일,2,FALSE), ""))))</f>
        <v/>
      </c>
      <c r="N4015" s="128"/>
      <c r="O4015" s="128" t="str">
        <f>IFERROR(VLOOKUP(N4015,연차지정일수,2,FALSE),"")</f>
        <v/>
      </c>
      <c r="P4015" s="143"/>
      <c r="Q4015" s="2"/>
    </row>
    <row r="4016">
      <c r="A4016" s="129">
        <v>48211.0</v>
      </c>
      <c r="B4016" s="129">
        <v>48168.0</v>
      </c>
      <c r="C4016" s="128">
        <v>2031.0</v>
      </c>
      <c r="D4016" s="128">
        <v>12.0</v>
      </c>
      <c r="E4016" s="128">
        <v>5.0</v>
      </c>
      <c r="F4016" s="128">
        <v>2031.0</v>
      </c>
      <c r="G4016" s="128">
        <v>12.0</v>
      </c>
      <c r="H4016" s="128">
        <v>29.0</v>
      </c>
      <c r="I4016" s="128" t="s">
        <v>83</v>
      </c>
      <c r="J4016" s="99"/>
      <c r="K4016" s="99"/>
      <c r="L4016" s="141" t="str">
        <f>IF(J4016-K4016=0,,IFERROR(K4016-J4016-휴게시간-VLOOKUP(A4016,지정휴게시간,2,FALSE),K4016-J4016-휴게시간))</f>
        <v/>
      </c>
      <c r="M4016" s="142" t="str">
        <f>IFERROR(VLOOKUP(Text(A4016,"m월 d일"),양력휴일,2,FALSE),IFERROR(VLOOKUP(Text(B4016,"m월 d일"),음력휴일,2,FALSE),IFERROR(VLOOKUP(A4016,양력지정휴일,2,FALSE), IFERROR(VLOOKUP(B4016,음력지정휴일,2,FALSE), ""))))</f>
        <v/>
      </c>
      <c r="N4016" s="128"/>
      <c r="O4016" s="128" t="str">
        <f>IFERROR(VLOOKUP(N4016,연차지정일수,2,FALSE),"")</f>
        <v/>
      </c>
      <c r="P4016" s="143"/>
      <c r="Q4016" s="2"/>
    </row>
    <row r="4017">
      <c r="A4017" s="129">
        <v>48212.0</v>
      </c>
      <c r="B4017" s="129">
        <v>48169.0</v>
      </c>
      <c r="C4017" s="128">
        <v>2031.0</v>
      </c>
      <c r="D4017" s="128">
        <v>12.0</v>
      </c>
      <c r="E4017" s="128">
        <v>5.0</v>
      </c>
      <c r="F4017" s="128">
        <v>2031.0</v>
      </c>
      <c r="G4017" s="128">
        <v>12.0</v>
      </c>
      <c r="H4017" s="128">
        <v>30.0</v>
      </c>
      <c r="I4017" s="128" t="s">
        <v>160</v>
      </c>
      <c r="J4017" s="99"/>
      <c r="K4017" s="99"/>
      <c r="L4017" s="141" t="str">
        <f>IF(J4017-K4017=0,,IFERROR(K4017-J4017-휴게시간-VLOOKUP(A4017,지정휴게시간,2,FALSE),K4017-J4017-휴게시간))</f>
        <v/>
      </c>
      <c r="M4017" s="142" t="str">
        <f>IFERROR(VLOOKUP(Text(A4017,"m월 d일"),양력휴일,2,FALSE),IFERROR(VLOOKUP(Text(B4017,"m월 d일"),음력휴일,2,FALSE),IFERROR(VLOOKUP(A4017,양력지정휴일,2,FALSE), IFERROR(VLOOKUP(B4017,음력지정휴일,2,FALSE), ""))))</f>
        <v/>
      </c>
      <c r="N4017" s="128"/>
      <c r="O4017" s="128" t="str">
        <f>IFERROR(VLOOKUP(N4017,연차지정일수,2,FALSE),"")</f>
        <v/>
      </c>
      <c r="P4017" s="143"/>
      <c r="Q4017" s="2"/>
    </row>
    <row r="4018">
      <c r="A4018" s="129">
        <v>48213.0</v>
      </c>
      <c r="B4018" s="129">
        <v>48170.0</v>
      </c>
      <c r="C4018" s="128">
        <v>2031.0</v>
      </c>
      <c r="D4018" s="128">
        <v>12.0</v>
      </c>
      <c r="E4018" s="128">
        <v>5.0</v>
      </c>
      <c r="F4018" s="128">
        <v>2031.0</v>
      </c>
      <c r="G4018" s="128">
        <v>12.0</v>
      </c>
      <c r="H4018" s="128">
        <v>31.0</v>
      </c>
      <c r="I4018" s="128" t="s">
        <v>161</v>
      </c>
      <c r="J4018" s="99"/>
      <c r="K4018" s="99"/>
      <c r="L4018" s="141" t="str">
        <f>IF(J4018-K4018=0,,IFERROR(K4018-J4018-휴게시간-VLOOKUP(A4018,지정휴게시간,2,FALSE),K4018-J4018-휴게시간))</f>
        <v/>
      </c>
      <c r="M4018" s="142" t="str">
        <f>IFERROR(VLOOKUP(Text(A4018,"m월 d일"),양력휴일,2,FALSE),IFERROR(VLOOKUP(Text(B4018,"m월 d일"),음력휴일,2,FALSE),IFERROR(VLOOKUP(A4018,양력지정휴일,2,FALSE), IFERROR(VLOOKUP(B4018,음력지정휴일,2,FALSE), ""))))</f>
        <v/>
      </c>
      <c r="N4018" s="128"/>
      <c r="O4018" s="128" t="str">
        <f>IFERROR(VLOOKUP(N4018,연차지정일수,2,FALSE),"")</f>
        <v/>
      </c>
      <c r="P4018" s="143"/>
      <c r="Q4018" s="2"/>
    </row>
    <row r="4019">
      <c r="A4019" s="129">
        <v>48214.0</v>
      </c>
      <c r="B4019" s="129">
        <v>48171.0</v>
      </c>
      <c r="C4019" s="128">
        <v>2031.0</v>
      </c>
      <c r="D4019" s="128">
        <v>12.0</v>
      </c>
      <c r="E4019" s="128">
        <v>5.0</v>
      </c>
      <c r="F4019" s="128">
        <v>2032.0</v>
      </c>
      <c r="G4019" s="128">
        <v>1.0</v>
      </c>
      <c r="H4019" s="128">
        <v>1.0</v>
      </c>
      <c r="I4019" s="128" t="s">
        <v>162</v>
      </c>
      <c r="J4019" s="99"/>
      <c r="K4019" s="99"/>
      <c r="L4019" s="141" t="str">
        <f>IF(J4019-K4019=0,,IFERROR(K4019-J4019-휴게시간-VLOOKUP(A4019,지정휴게시간,2,FALSE),K4019-J4019-휴게시간))</f>
        <v/>
      </c>
      <c r="M4019" s="142" t="str">
        <f>IFERROR(VLOOKUP(Text(A4019,"m월 d일"),양력휴일,2,FALSE),IFERROR(VLOOKUP(Text(B4019,"m월 d일"),음력휴일,2,FALSE),IFERROR(VLOOKUP(A4019,양력지정휴일,2,FALSE), IFERROR(VLOOKUP(B4019,음력지정휴일,2,FALSE), ""))))</f>
        <v>신정</v>
      </c>
      <c r="N4019" s="128"/>
      <c r="O4019" s="128" t="str">
        <f>IFERROR(VLOOKUP(N4019,연차지정일수,2,FALSE),"")</f>
        <v/>
      </c>
      <c r="P4019" s="143"/>
      <c r="Q4019" s="2"/>
    </row>
    <row r="4020">
      <c r="A4020" s="129">
        <v>48215.0</v>
      </c>
      <c r="B4020" s="129">
        <v>48172.0</v>
      </c>
      <c r="C4020" s="128">
        <v>2031.0</v>
      </c>
      <c r="D4020" s="128">
        <v>12.0</v>
      </c>
      <c r="E4020" s="128">
        <v>5.0</v>
      </c>
      <c r="F4020" s="128">
        <v>2032.0</v>
      </c>
      <c r="G4020" s="128">
        <v>1.0</v>
      </c>
      <c r="H4020" s="128">
        <v>2.0</v>
      </c>
      <c r="I4020" s="128" t="s">
        <v>158</v>
      </c>
      <c r="J4020" s="99"/>
      <c r="K4020" s="99"/>
      <c r="L4020" s="141" t="str">
        <f>IF(J4020-K4020=0,,IFERROR(K4020-J4020-휴게시간-VLOOKUP(A4020,지정휴게시간,2,FALSE),K4020-J4020-휴게시간))</f>
        <v/>
      </c>
      <c r="M4020" s="142" t="str">
        <f>IFERROR(VLOOKUP(Text(A4020,"m월 d일"),양력휴일,2,FALSE),IFERROR(VLOOKUP(Text(B4020,"m월 d일"),음력휴일,2,FALSE),IFERROR(VLOOKUP(A4020,양력지정휴일,2,FALSE), IFERROR(VLOOKUP(B4020,음력지정휴일,2,FALSE), ""))))</f>
        <v/>
      </c>
      <c r="N4020" s="128"/>
      <c r="O4020" s="128" t="str">
        <f>IFERROR(VLOOKUP(N4020,연차지정일수,2,FALSE),"")</f>
        <v/>
      </c>
      <c r="P4020" s="143"/>
      <c r="Q4020" s="2"/>
    </row>
    <row r="4021">
      <c r="A4021" s="129">
        <v>48216.0</v>
      </c>
      <c r="B4021" s="129">
        <v>48173.0</v>
      </c>
      <c r="C4021" s="128">
        <v>2031.0</v>
      </c>
      <c r="D4021" s="128">
        <v>12.0</v>
      </c>
      <c r="E4021" s="128">
        <v>5.0</v>
      </c>
      <c r="F4021" s="128">
        <v>2032.0</v>
      </c>
      <c r="G4021" s="128">
        <v>1.0</v>
      </c>
      <c r="H4021" s="128">
        <v>3.0</v>
      </c>
      <c r="I4021" s="128" t="s">
        <v>159</v>
      </c>
      <c r="J4021" s="99"/>
      <c r="K4021" s="99"/>
      <c r="L4021" s="141" t="str">
        <f>IF(J4021-K4021=0,,IFERROR(K4021-J4021-휴게시간-VLOOKUP(A4021,지정휴게시간,2,FALSE),K4021-J4021-휴게시간))</f>
        <v/>
      </c>
      <c r="M4021" s="142" t="str">
        <f>IFERROR(VLOOKUP(Text(A4021,"m월 d일"),양력휴일,2,FALSE),IFERROR(VLOOKUP(Text(B4021,"m월 d일"),음력휴일,2,FALSE),IFERROR(VLOOKUP(A4021,양력지정휴일,2,FALSE), IFERROR(VLOOKUP(B4021,음력지정휴일,2,FALSE), ""))))</f>
        <v/>
      </c>
      <c r="N4021" s="128"/>
      <c r="O4021" s="128" t="str">
        <f>IFERROR(VLOOKUP(N4021,연차지정일수,2,FALSE),"")</f>
        <v/>
      </c>
      <c r="P4021" s="143"/>
      <c r="Q4021" s="2"/>
    </row>
    <row r="4022">
      <c r="A4022" s="129">
        <v>48217.0</v>
      </c>
      <c r="B4022" s="129">
        <v>48174.0</v>
      </c>
      <c r="C4022" s="128">
        <v>2031.0</v>
      </c>
      <c r="D4022" s="128">
        <v>12.0</v>
      </c>
      <c r="E4022" s="128">
        <v>5.0</v>
      </c>
      <c r="F4022" s="128">
        <v>2032.0</v>
      </c>
      <c r="G4022" s="128">
        <v>1.0</v>
      </c>
      <c r="H4022" s="128">
        <v>4.0</v>
      </c>
      <c r="I4022" s="128" t="s">
        <v>156</v>
      </c>
      <c r="J4022" s="99"/>
      <c r="K4022" s="99"/>
      <c r="L4022" s="141" t="str">
        <f>IF(J4022-K4022=0,,IFERROR(K4022-J4022-휴게시간-VLOOKUP(A4022,지정휴게시간,2,FALSE),K4022-J4022-휴게시간))</f>
        <v/>
      </c>
      <c r="M4022" s="142" t="str">
        <f>IFERROR(VLOOKUP(Text(A4022,"m월 d일"),양력휴일,2,FALSE),IFERROR(VLOOKUP(Text(B4022,"m월 d일"),음력휴일,2,FALSE),IFERROR(VLOOKUP(A4022,양력지정휴일,2,FALSE), IFERROR(VLOOKUP(B4022,음력지정휴일,2,FALSE), ""))))</f>
        <v/>
      </c>
      <c r="N4022" s="128"/>
      <c r="O4022" s="128" t="str">
        <f>IFERROR(VLOOKUP(N4022,연차지정일수,2,FALSE),"")</f>
        <v/>
      </c>
      <c r="P4022" s="143"/>
      <c r="Q4022" s="2"/>
    </row>
    <row r="4023">
      <c r="A4023" s="129">
        <v>48218.0</v>
      </c>
      <c r="B4023" s="129">
        <v>48175.0</v>
      </c>
      <c r="C4023" s="128">
        <v>2032.0</v>
      </c>
      <c r="D4023" s="128">
        <v>1.0</v>
      </c>
      <c r="E4023" s="128">
        <v>1.0</v>
      </c>
      <c r="F4023" s="128">
        <v>2032.0</v>
      </c>
      <c r="G4023" s="128">
        <v>1.0</v>
      </c>
      <c r="H4023" s="128">
        <v>5.0</v>
      </c>
      <c r="I4023" s="128" t="s">
        <v>83</v>
      </c>
      <c r="J4023" s="99"/>
      <c r="K4023" s="99"/>
      <c r="L4023" s="141" t="str">
        <f>IF(J4023-K4023=0,,IFERROR(K4023-J4023-휴게시간-VLOOKUP(A4023,지정휴게시간,2,FALSE),K4023-J4023-휴게시간))</f>
        <v/>
      </c>
      <c r="M4023" s="142" t="str">
        <f>IFERROR(VLOOKUP(Text(A4023,"m월 d일"),양력휴일,2,FALSE),IFERROR(VLOOKUP(Text(B4023,"m월 d일"),음력휴일,2,FALSE),IFERROR(VLOOKUP(A4023,양력지정휴일,2,FALSE), IFERROR(VLOOKUP(B4023,음력지정휴일,2,FALSE), ""))))</f>
        <v/>
      </c>
      <c r="N4023" s="128"/>
      <c r="O4023" s="128" t="str">
        <f>IFERROR(VLOOKUP(N4023,연차지정일수,2,FALSE),"")</f>
        <v/>
      </c>
      <c r="P4023" s="143"/>
      <c r="Q4023" s="2"/>
    </row>
    <row r="4024">
      <c r="A4024" s="129">
        <v>48219.0</v>
      </c>
      <c r="B4024" s="129">
        <v>48176.0</v>
      </c>
      <c r="C4024" s="128">
        <v>2032.0</v>
      </c>
      <c r="D4024" s="128">
        <v>1.0</v>
      </c>
      <c r="E4024" s="128">
        <v>1.0</v>
      </c>
      <c r="F4024" s="128">
        <v>2032.0</v>
      </c>
      <c r="G4024" s="128">
        <v>1.0</v>
      </c>
      <c r="H4024" s="128">
        <v>6.0</v>
      </c>
      <c r="I4024" s="128" t="s">
        <v>160</v>
      </c>
      <c r="J4024" s="99"/>
      <c r="K4024" s="99"/>
      <c r="L4024" s="141" t="str">
        <f>IF(J4024-K4024=0,,IFERROR(K4024-J4024-휴게시간-VLOOKUP(A4024,지정휴게시간,2,FALSE),K4024-J4024-휴게시간))</f>
        <v/>
      </c>
      <c r="M4024" s="142" t="str">
        <f>IFERROR(VLOOKUP(Text(A4024,"m월 d일"),양력휴일,2,FALSE),IFERROR(VLOOKUP(Text(B4024,"m월 d일"),음력휴일,2,FALSE),IFERROR(VLOOKUP(A4024,양력지정휴일,2,FALSE), IFERROR(VLOOKUP(B4024,음력지정휴일,2,FALSE), ""))))</f>
        <v/>
      </c>
      <c r="N4024" s="128"/>
      <c r="O4024" s="128" t="str">
        <f>IFERROR(VLOOKUP(N4024,연차지정일수,2,FALSE),"")</f>
        <v/>
      </c>
      <c r="P4024" s="143"/>
      <c r="Q4024" s="2"/>
    </row>
    <row r="4025">
      <c r="A4025" s="129">
        <v>48220.0</v>
      </c>
      <c r="B4025" s="129">
        <v>48177.0</v>
      </c>
      <c r="C4025" s="128">
        <v>2032.0</v>
      </c>
      <c r="D4025" s="128">
        <v>1.0</v>
      </c>
      <c r="E4025" s="128">
        <v>1.0</v>
      </c>
      <c r="F4025" s="128">
        <v>2032.0</v>
      </c>
      <c r="G4025" s="128">
        <v>1.0</v>
      </c>
      <c r="H4025" s="128">
        <v>7.0</v>
      </c>
      <c r="I4025" s="128" t="s">
        <v>161</v>
      </c>
      <c r="J4025" s="99"/>
      <c r="K4025" s="99"/>
      <c r="L4025" s="141" t="str">
        <f>IF(J4025-K4025=0,,IFERROR(K4025-J4025-휴게시간-VLOOKUP(A4025,지정휴게시간,2,FALSE),K4025-J4025-휴게시간))</f>
        <v/>
      </c>
      <c r="M4025" s="142" t="str">
        <f>IFERROR(VLOOKUP(Text(A4025,"m월 d일"),양력휴일,2,FALSE),IFERROR(VLOOKUP(Text(B4025,"m월 d일"),음력휴일,2,FALSE),IFERROR(VLOOKUP(A4025,양력지정휴일,2,FALSE), IFERROR(VLOOKUP(B4025,음력지정휴일,2,FALSE), ""))))</f>
        <v/>
      </c>
      <c r="N4025" s="128"/>
      <c r="O4025" s="128" t="str">
        <f>IFERROR(VLOOKUP(N4025,연차지정일수,2,FALSE),"")</f>
        <v/>
      </c>
      <c r="P4025" s="143"/>
      <c r="Q4025" s="2"/>
    </row>
    <row r="4026">
      <c r="A4026" s="129">
        <v>48221.0</v>
      </c>
      <c r="B4026" s="129">
        <v>48178.0</v>
      </c>
      <c r="C4026" s="128">
        <v>2032.0</v>
      </c>
      <c r="D4026" s="128">
        <v>1.0</v>
      </c>
      <c r="E4026" s="128">
        <v>1.0</v>
      </c>
      <c r="F4026" s="128">
        <v>2032.0</v>
      </c>
      <c r="G4026" s="128">
        <v>1.0</v>
      </c>
      <c r="H4026" s="128">
        <v>8.0</v>
      </c>
      <c r="I4026" s="128" t="s">
        <v>162</v>
      </c>
      <c r="J4026" s="99"/>
      <c r="K4026" s="99"/>
      <c r="L4026" s="141" t="str">
        <f>IF(J4026-K4026=0,,IFERROR(K4026-J4026-휴게시간-VLOOKUP(A4026,지정휴게시간,2,FALSE),K4026-J4026-휴게시간))</f>
        <v/>
      </c>
      <c r="M4026" s="142" t="str">
        <f>IFERROR(VLOOKUP(Text(A4026,"m월 d일"),양력휴일,2,FALSE),IFERROR(VLOOKUP(Text(B4026,"m월 d일"),음력휴일,2,FALSE),IFERROR(VLOOKUP(A4026,양력지정휴일,2,FALSE), IFERROR(VLOOKUP(B4026,음력지정휴일,2,FALSE), ""))))</f>
        <v/>
      </c>
      <c r="N4026" s="128"/>
      <c r="O4026" s="128" t="str">
        <f>IFERROR(VLOOKUP(N4026,연차지정일수,2,FALSE),"")</f>
        <v/>
      </c>
      <c r="P4026" s="143"/>
      <c r="Q4026" s="2"/>
    </row>
    <row r="4027">
      <c r="A4027" s="129">
        <v>48222.0</v>
      </c>
      <c r="B4027" s="129">
        <v>48179.0</v>
      </c>
      <c r="C4027" s="128">
        <v>2032.0</v>
      </c>
      <c r="D4027" s="128">
        <v>1.0</v>
      </c>
      <c r="E4027" s="128">
        <v>1.0</v>
      </c>
      <c r="F4027" s="128">
        <v>2032.0</v>
      </c>
      <c r="G4027" s="128">
        <v>1.0</v>
      </c>
      <c r="H4027" s="128">
        <v>9.0</v>
      </c>
      <c r="I4027" s="128" t="s">
        <v>158</v>
      </c>
      <c r="J4027" s="99"/>
      <c r="K4027" s="99"/>
      <c r="L4027" s="141" t="str">
        <f>IF(J4027-K4027=0,,IFERROR(K4027-J4027-휴게시간-VLOOKUP(A4027,지정휴게시간,2,FALSE),K4027-J4027-휴게시간))</f>
        <v/>
      </c>
      <c r="M4027" s="142" t="str">
        <f>IFERROR(VLOOKUP(Text(A4027,"m월 d일"),양력휴일,2,FALSE),IFERROR(VLOOKUP(Text(B4027,"m월 d일"),음력휴일,2,FALSE),IFERROR(VLOOKUP(A4027,양력지정휴일,2,FALSE), IFERROR(VLOOKUP(B4027,음력지정휴일,2,FALSE), ""))))</f>
        <v/>
      </c>
      <c r="N4027" s="128"/>
      <c r="O4027" s="128" t="str">
        <f>IFERROR(VLOOKUP(N4027,연차지정일수,2,FALSE),"")</f>
        <v/>
      </c>
      <c r="P4027" s="143"/>
      <c r="Q4027" s="2"/>
    </row>
    <row r="4028">
      <c r="A4028" s="129">
        <v>48223.0</v>
      </c>
      <c r="B4028" s="129">
        <v>48180.0</v>
      </c>
      <c r="C4028" s="128">
        <v>2032.0</v>
      </c>
      <c r="D4028" s="128">
        <v>1.0</v>
      </c>
      <c r="E4028" s="128">
        <v>1.0</v>
      </c>
      <c r="F4028" s="128">
        <v>2032.0</v>
      </c>
      <c r="G4028" s="128">
        <v>1.0</v>
      </c>
      <c r="H4028" s="128">
        <v>10.0</v>
      </c>
      <c r="I4028" s="128" t="s">
        <v>159</v>
      </c>
      <c r="J4028" s="99"/>
      <c r="K4028" s="99"/>
      <c r="L4028" s="141" t="str">
        <f>IF(J4028-K4028=0,,IFERROR(K4028-J4028-휴게시간-VLOOKUP(A4028,지정휴게시간,2,FALSE),K4028-J4028-휴게시간))</f>
        <v/>
      </c>
      <c r="M4028" s="142" t="str">
        <f>IFERROR(VLOOKUP(Text(A4028,"m월 d일"),양력휴일,2,FALSE),IFERROR(VLOOKUP(Text(B4028,"m월 d일"),음력휴일,2,FALSE),IFERROR(VLOOKUP(A4028,양력지정휴일,2,FALSE), IFERROR(VLOOKUP(B4028,음력지정휴일,2,FALSE), ""))))</f>
        <v/>
      </c>
      <c r="N4028" s="128"/>
      <c r="O4028" s="128" t="str">
        <f>IFERROR(VLOOKUP(N4028,연차지정일수,2,FALSE),"")</f>
        <v/>
      </c>
      <c r="P4028" s="143"/>
      <c r="Q4028" s="2"/>
    </row>
    <row r="4029">
      <c r="A4029" s="129">
        <v>48224.0</v>
      </c>
      <c r="B4029" s="129">
        <v>48181.0</v>
      </c>
      <c r="C4029" s="128">
        <v>2032.0</v>
      </c>
      <c r="D4029" s="128">
        <v>1.0</v>
      </c>
      <c r="E4029" s="128">
        <v>1.0</v>
      </c>
      <c r="F4029" s="128">
        <v>2032.0</v>
      </c>
      <c r="G4029" s="128">
        <v>1.0</v>
      </c>
      <c r="H4029" s="128">
        <v>11.0</v>
      </c>
      <c r="I4029" s="128" t="s">
        <v>156</v>
      </c>
      <c r="J4029" s="99"/>
      <c r="K4029" s="99"/>
      <c r="L4029" s="141" t="str">
        <f>IF(J4029-K4029=0,,IFERROR(K4029-J4029-휴게시간-VLOOKUP(A4029,지정휴게시간,2,FALSE),K4029-J4029-휴게시간))</f>
        <v/>
      </c>
      <c r="M4029" s="142" t="str">
        <f>IFERROR(VLOOKUP(Text(A4029,"m월 d일"),양력휴일,2,FALSE),IFERROR(VLOOKUP(Text(B4029,"m월 d일"),음력휴일,2,FALSE),IFERROR(VLOOKUP(A4029,양력지정휴일,2,FALSE), IFERROR(VLOOKUP(B4029,음력지정휴일,2,FALSE), ""))))</f>
        <v/>
      </c>
      <c r="N4029" s="128"/>
      <c r="O4029" s="128" t="str">
        <f>IFERROR(VLOOKUP(N4029,연차지정일수,2,FALSE),"")</f>
        <v/>
      </c>
      <c r="P4029" s="143"/>
      <c r="Q4029" s="2"/>
    </row>
    <row r="4030">
      <c r="A4030" s="129">
        <v>48225.0</v>
      </c>
      <c r="B4030" s="129">
        <v>48182.0</v>
      </c>
      <c r="C4030" s="128">
        <v>2032.0</v>
      </c>
      <c r="D4030" s="128">
        <v>1.0</v>
      </c>
      <c r="E4030" s="128">
        <v>2.0</v>
      </c>
      <c r="F4030" s="128">
        <v>2032.0</v>
      </c>
      <c r="G4030" s="128">
        <v>1.0</v>
      </c>
      <c r="H4030" s="128">
        <v>12.0</v>
      </c>
      <c r="I4030" s="128" t="s">
        <v>83</v>
      </c>
      <c r="J4030" s="99"/>
      <c r="K4030" s="99"/>
      <c r="L4030" s="141" t="str">
        <f>IF(J4030-K4030=0,,IFERROR(K4030-J4030-휴게시간-VLOOKUP(A4030,지정휴게시간,2,FALSE),K4030-J4030-휴게시간))</f>
        <v/>
      </c>
      <c r="M4030" s="142" t="str">
        <f>IFERROR(VLOOKUP(Text(A4030,"m월 d일"),양력휴일,2,FALSE),IFERROR(VLOOKUP(Text(B4030,"m월 d일"),음력휴일,2,FALSE),IFERROR(VLOOKUP(A4030,양력지정휴일,2,FALSE), IFERROR(VLOOKUP(B4030,음력지정휴일,2,FALSE), ""))))</f>
        <v/>
      </c>
      <c r="N4030" s="128"/>
      <c r="O4030" s="128" t="str">
        <f>IFERROR(VLOOKUP(N4030,연차지정일수,2,FALSE),"")</f>
        <v/>
      </c>
      <c r="P4030" s="143"/>
      <c r="Q4030" s="2"/>
    </row>
    <row r="4031">
      <c r="A4031" s="129">
        <v>48226.0</v>
      </c>
      <c r="B4031" s="129">
        <v>48183.0</v>
      </c>
      <c r="C4031" s="128">
        <v>2032.0</v>
      </c>
      <c r="D4031" s="128">
        <v>1.0</v>
      </c>
      <c r="E4031" s="128">
        <v>2.0</v>
      </c>
      <c r="F4031" s="128">
        <v>2032.0</v>
      </c>
      <c r="G4031" s="128">
        <v>1.0</v>
      </c>
      <c r="H4031" s="128">
        <v>13.0</v>
      </c>
      <c r="I4031" s="128" t="s">
        <v>160</v>
      </c>
      <c r="J4031" s="99"/>
      <c r="K4031" s="99"/>
      <c r="L4031" s="141" t="str">
        <f>IF(J4031-K4031=0,,IFERROR(K4031-J4031-휴게시간-VLOOKUP(A4031,지정휴게시간,2,FALSE),K4031-J4031-휴게시간))</f>
        <v/>
      </c>
      <c r="M4031" s="142" t="str">
        <f>IFERROR(VLOOKUP(Text(A4031,"m월 d일"),양력휴일,2,FALSE),IFERROR(VLOOKUP(Text(B4031,"m월 d일"),음력휴일,2,FALSE),IFERROR(VLOOKUP(A4031,양력지정휴일,2,FALSE), IFERROR(VLOOKUP(B4031,음력지정휴일,2,FALSE), ""))))</f>
        <v/>
      </c>
      <c r="N4031" s="128"/>
      <c r="O4031" s="128" t="str">
        <f>IFERROR(VLOOKUP(N4031,연차지정일수,2,FALSE),"")</f>
        <v/>
      </c>
      <c r="P4031" s="143"/>
      <c r="Q4031" s="2"/>
    </row>
    <row r="4032">
      <c r="A4032" s="129">
        <v>48227.0</v>
      </c>
      <c r="B4032" s="129">
        <v>48184.0</v>
      </c>
      <c r="C4032" s="128">
        <v>2032.0</v>
      </c>
      <c r="D4032" s="128">
        <v>1.0</v>
      </c>
      <c r="E4032" s="128">
        <v>2.0</v>
      </c>
      <c r="F4032" s="128">
        <v>2032.0</v>
      </c>
      <c r="G4032" s="128">
        <v>1.0</v>
      </c>
      <c r="H4032" s="128">
        <v>14.0</v>
      </c>
      <c r="I4032" s="128" t="s">
        <v>161</v>
      </c>
      <c r="J4032" s="99"/>
      <c r="K4032" s="99"/>
      <c r="L4032" s="141" t="str">
        <f>IF(J4032-K4032=0,,IFERROR(K4032-J4032-휴게시간-VLOOKUP(A4032,지정휴게시간,2,FALSE),K4032-J4032-휴게시간))</f>
        <v/>
      </c>
      <c r="M4032" s="142" t="str">
        <f>IFERROR(VLOOKUP(Text(A4032,"m월 d일"),양력휴일,2,FALSE),IFERROR(VLOOKUP(Text(B4032,"m월 d일"),음력휴일,2,FALSE),IFERROR(VLOOKUP(A4032,양력지정휴일,2,FALSE), IFERROR(VLOOKUP(B4032,음력지정휴일,2,FALSE), ""))))</f>
        <v/>
      </c>
      <c r="N4032" s="128"/>
      <c r="O4032" s="128" t="str">
        <f>IFERROR(VLOOKUP(N4032,연차지정일수,2,FALSE),"")</f>
        <v/>
      </c>
      <c r="P4032" s="143"/>
      <c r="Q4032" s="2"/>
    </row>
    <row r="4033">
      <c r="A4033" s="129">
        <v>48228.0</v>
      </c>
      <c r="B4033" s="129">
        <v>48185.0</v>
      </c>
      <c r="C4033" s="128">
        <v>2032.0</v>
      </c>
      <c r="D4033" s="128">
        <v>1.0</v>
      </c>
      <c r="E4033" s="128">
        <v>2.0</v>
      </c>
      <c r="F4033" s="128">
        <v>2032.0</v>
      </c>
      <c r="G4033" s="128">
        <v>1.0</v>
      </c>
      <c r="H4033" s="128">
        <v>15.0</v>
      </c>
      <c r="I4033" s="128" t="s">
        <v>162</v>
      </c>
      <c r="J4033" s="99"/>
      <c r="K4033" s="99"/>
      <c r="L4033" s="141" t="str">
        <f>IF(J4033-K4033=0,,IFERROR(K4033-J4033-휴게시간-VLOOKUP(A4033,지정휴게시간,2,FALSE),K4033-J4033-휴게시간))</f>
        <v/>
      </c>
      <c r="M4033" s="142" t="str">
        <f>IFERROR(VLOOKUP(Text(A4033,"m월 d일"),양력휴일,2,FALSE),IFERROR(VLOOKUP(Text(B4033,"m월 d일"),음력휴일,2,FALSE),IFERROR(VLOOKUP(A4033,양력지정휴일,2,FALSE), IFERROR(VLOOKUP(B4033,음력지정휴일,2,FALSE), ""))))</f>
        <v/>
      </c>
      <c r="N4033" s="128"/>
      <c r="O4033" s="128" t="str">
        <f>IFERROR(VLOOKUP(N4033,연차지정일수,2,FALSE),"")</f>
        <v/>
      </c>
      <c r="P4033" s="143"/>
      <c r="Q4033" s="2"/>
    </row>
    <row r="4034">
      <c r="A4034" s="129">
        <v>48229.0</v>
      </c>
      <c r="B4034" s="129">
        <v>48186.0</v>
      </c>
      <c r="C4034" s="128">
        <v>2032.0</v>
      </c>
      <c r="D4034" s="128">
        <v>1.0</v>
      </c>
      <c r="E4034" s="128">
        <v>2.0</v>
      </c>
      <c r="F4034" s="128">
        <v>2032.0</v>
      </c>
      <c r="G4034" s="128">
        <v>1.0</v>
      </c>
      <c r="H4034" s="128">
        <v>16.0</v>
      </c>
      <c r="I4034" s="128" t="s">
        <v>158</v>
      </c>
      <c r="J4034" s="99"/>
      <c r="K4034" s="99"/>
      <c r="L4034" s="141" t="str">
        <f>IF(J4034-K4034=0,,IFERROR(K4034-J4034-휴게시간-VLOOKUP(A4034,지정휴게시간,2,FALSE),K4034-J4034-휴게시간))</f>
        <v/>
      </c>
      <c r="M4034" s="142" t="str">
        <f>IFERROR(VLOOKUP(Text(A4034,"m월 d일"),양력휴일,2,FALSE),IFERROR(VLOOKUP(Text(B4034,"m월 d일"),음력휴일,2,FALSE),IFERROR(VLOOKUP(A4034,양력지정휴일,2,FALSE), IFERROR(VLOOKUP(B4034,음력지정휴일,2,FALSE), ""))))</f>
        <v/>
      </c>
      <c r="N4034" s="128"/>
      <c r="O4034" s="128" t="str">
        <f>IFERROR(VLOOKUP(N4034,연차지정일수,2,FALSE),"")</f>
        <v/>
      </c>
      <c r="P4034" s="143"/>
      <c r="Q4034" s="2"/>
    </row>
    <row r="4035">
      <c r="A4035" s="129">
        <v>48230.0</v>
      </c>
      <c r="B4035" s="129">
        <v>48187.0</v>
      </c>
      <c r="C4035" s="128">
        <v>2032.0</v>
      </c>
      <c r="D4035" s="128">
        <v>1.0</v>
      </c>
      <c r="E4035" s="128">
        <v>2.0</v>
      </c>
      <c r="F4035" s="128">
        <v>2032.0</v>
      </c>
      <c r="G4035" s="128">
        <v>1.0</v>
      </c>
      <c r="H4035" s="128">
        <v>17.0</v>
      </c>
      <c r="I4035" s="128" t="s">
        <v>159</v>
      </c>
      <c r="J4035" s="99"/>
      <c r="K4035" s="99"/>
      <c r="L4035" s="141" t="str">
        <f>IF(J4035-K4035=0,,IFERROR(K4035-J4035-휴게시간-VLOOKUP(A4035,지정휴게시간,2,FALSE),K4035-J4035-휴게시간))</f>
        <v/>
      </c>
      <c r="M4035" s="142" t="str">
        <f>IFERROR(VLOOKUP(Text(A4035,"m월 d일"),양력휴일,2,FALSE),IFERROR(VLOOKUP(Text(B4035,"m월 d일"),음력휴일,2,FALSE),IFERROR(VLOOKUP(A4035,양력지정휴일,2,FALSE), IFERROR(VLOOKUP(B4035,음력지정휴일,2,FALSE), ""))))</f>
        <v/>
      </c>
      <c r="N4035" s="128"/>
      <c r="O4035" s="128" t="str">
        <f>IFERROR(VLOOKUP(N4035,연차지정일수,2,FALSE),"")</f>
        <v/>
      </c>
      <c r="P4035" s="143"/>
      <c r="Q4035" s="2"/>
    </row>
    <row r="4036">
      <c r="A4036" s="129">
        <v>48231.0</v>
      </c>
      <c r="B4036" s="129">
        <v>48188.0</v>
      </c>
      <c r="C4036" s="128">
        <v>2032.0</v>
      </c>
      <c r="D4036" s="128">
        <v>1.0</v>
      </c>
      <c r="E4036" s="128">
        <v>2.0</v>
      </c>
      <c r="F4036" s="128">
        <v>2032.0</v>
      </c>
      <c r="G4036" s="128">
        <v>1.0</v>
      </c>
      <c r="H4036" s="128">
        <v>18.0</v>
      </c>
      <c r="I4036" s="128" t="s">
        <v>156</v>
      </c>
      <c r="J4036" s="99"/>
      <c r="K4036" s="99"/>
      <c r="L4036" s="141" t="str">
        <f>IF(J4036-K4036=0,,IFERROR(K4036-J4036-휴게시간-VLOOKUP(A4036,지정휴게시간,2,FALSE),K4036-J4036-휴게시간))</f>
        <v/>
      </c>
      <c r="M4036" s="142" t="str">
        <f>IFERROR(VLOOKUP(Text(A4036,"m월 d일"),양력휴일,2,FALSE),IFERROR(VLOOKUP(Text(B4036,"m월 d일"),음력휴일,2,FALSE),IFERROR(VLOOKUP(A4036,양력지정휴일,2,FALSE), IFERROR(VLOOKUP(B4036,음력지정휴일,2,FALSE), ""))))</f>
        <v/>
      </c>
      <c r="N4036" s="128"/>
      <c r="O4036" s="128" t="str">
        <f>IFERROR(VLOOKUP(N4036,연차지정일수,2,FALSE),"")</f>
        <v/>
      </c>
      <c r="P4036" s="143"/>
      <c r="Q4036" s="2"/>
    </row>
    <row r="4037">
      <c r="A4037" s="129">
        <v>48232.0</v>
      </c>
      <c r="B4037" s="129">
        <v>48189.0</v>
      </c>
      <c r="C4037" s="128">
        <v>2032.0</v>
      </c>
      <c r="D4037" s="128">
        <v>1.0</v>
      </c>
      <c r="E4037" s="128">
        <v>3.0</v>
      </c>
      <c r="F4037" s="128">
        <v>2032.0</v>
      </c>
      <c r="G4037" s="128">
        <v>1.0</v>
      </c>
      <c r="H4037" s="128">
        <v>19.0</v>
      </c>
      <c r="I4037" s="128" t="s">
        <v>83</v>
      </c>
      <c r="J4037" s="99"/>
      <c r="K4037" s="99"/>
      <c r="L4037" s="141" t="str">
        <f>IF(J4037-K4037=0,,IFERROR(K4037-J4037-휴게시간-VLOOKUP(A4037,지정휴게시간,2,FALSE),K4037-J4037-휴게시간))</f>
        <v/>
      </c>
      <c r="M4037" s="142" t="str">
        <f>IFERROR(VLOOKUP(Text(A4037,"m월 d일"),양력휴일,2,FALSE),IFERROR(VLOOKUP(Text(B4037,"m월 d일"),음력휴일,2,FALSE),IFERROR(VLOOKUP(A4037,양력지정휴일,2,FALSE), IFERROR(VLOOKUP(B4037,음력지정휴일,2,FALSE), ""))))</f>
        <v/>
      </c>
      <c r="N4037" s="128"/>
      <c r="O4037" s="128" t="str">
        <f>IFERROR(VLOOKUP(N4037,연차지정일수,2,FALSE),"")</f>
        <v/>
      </c>
      <c r="P4037" s="143"/>
      <c r="Q4037" s="2"/>
    </row>
    <row r="4038">
      <c r="A4038" s="129">
        <v>48233.0</v>
      </c>
      <c r="B4038" s="129">
        <v>48190.0</v>
      </c>
      <c r="C4038" s="128">
        <v>2032.0</v>
      </c>
      <c r="D4038" s="128">
        <v>1.0</v>
      </c>
      <c r="E4038" s="128">
        <v>3.0</v>
      </c>
      <c r="F4038" s="128">
        <v>2032.0</v>
      </c>
      <c r="G4038" s="128">
        <v>1.0</v>
      </c>
      <c r="H4038" s="128">
        <v>20.0</v>
      </c>
      <c r="I4038" s="128" t="s">
        <v>160</v>
      </c>
      <c r="J4038" s="99"/>
      <c r="K4038" s="99"/>
      <c r="L4038" s="141" t="str">
        <f>IF(J4038-K4038=0,,IFERROR(K4038-J4038-휴게시간-VLOOKUP(A4038,지정휴게시간,2,FALSE),K4038-J4038-휴게시간))</f>
        <v/>
      </c>
      <c r="M4038" s="142" t="str">
        <f>IFERROR(VLOOKUP(Text(A4038,"m월 d일"),양력휴일,2,FALSE),IFERROR(VLOOKUP(Text(B4038,"m월 d일"),음력휴일,2,FALSE),IFERROR(VLOOKUP(A4038,양력지정휴일,2,FALSE), IFERROR(VLOOKUP(B4038,음력지정휴일,2,FALSE), ""))))</f>
        <v/>
      </c>
      <c r="N4038" s="128"/>
      <c r="O4038" s="128" t="str">
        <f>IFERROR(VLOOKUP(N4038,연차지정일수,2,FALSE),"")</f>
        <v/>
      </c>
      <c r="P4038" s="143"/>
      <c r="Q4038" s="2"/>
    </row>
    <row r="4039">
      <c r="A4039" s="129">
        <v>48234.0</v>
      </c>
      <c r="B4039" s="129">
        <v>48191.0</v>
      </c>
      <c r="C4039" s="128">
        <v>2032.0</v>
      </c>
      <c r="D4039" s="128">
        <v>1.0</v>
      </c>
      <c r="E4039" s="128">
        <v>3.0</v>
      </c>
      <c r="F4039" s="128">
        <v>2032.0</v>
      </c>
      <c r="G4039" s="128">
        <v>1.0</v>
      </c>
      <c r="H4039" s="128">
        <v>21.0</v>
      </c>
      <c r="I4039" s="128" t="s">
        <v>161</v>
      </c>
      <c r="J4039" s="99"/>
      <c r="K4039" s="99"/>
      <c r="L4039" s="141" t="str">
        <f>IF(J4039-K4039=0,,IFERROR(K4039-J4039-휴게시간-VLOOKUP(A4039,지정휴게시간,2,FALSE),K4039-J4039-휴게시간))</f>
        <v/>
      </c>
      <c r="M4039" s="142" t="str">
        <f>IFERROR(VLOOKUP(Text(A4039,"m월 d일"),양력휴일,2,FALSE),IFERROR(VLOOKUP(Text(B4039,"m월 d일"),음력휴일,2,FALSE),IFERROR(VLOOKUP(A4039,양력지정휴일,2,FALSE), IFERROR(VLOOKUP(B4039,음력지정휴일,2,FALSE), ""))))</f>
        <v/>
      </c>
      <c r="N4039" s="128"/>
      <c r="O4039" s="128" t="str">
        <f>IFERROR(VLOOKUP(N4039,연차지정일수,2,FALSE),"")</f>
        <v/>
      </c>
      <c r="P4039" s="143"/>
      <c r="Q4039" s="2"/>
    </row>
    <row r="4040">
      <c r="A4040" s="129">
        <v>48235.0</v>
      </c>
      <c r="B4040" s="129">
        <v>48192.0</v>
      </c>
      <c r="C4040" s="128">
        <v>2032.0</v>
      </c>
      <c r="D4040" s="128">
        <v>1.0</v>
      </c>
      <c r="E4040" s="128">
        <v>3.0</v>
      </c>
      <c r="F4040" s="128">
        <v>2032.0</v>
      </c>
      <c r="G4040" s="128">
        <v>1.0</v>
      </c>
      <c r="H4040" s="128">
        <v>22.0</v>
      </c>
      <c r="I4040" s="128" t="s">
        <v>162</v>
      </c>
      <c r="J4040" s="99"/>
      <c r="K4040" s="99"/>
      <c r="L4040" s="141" t="str">
        <f>IF(J4040-K4040=0,,IFERROR(K4040-J4040-휴게시간-VLOOKUP(A4040,지정휴게시간,2,FALSE),K4040-J4040-휴게시간))</f>
        <v/>
      </c>
      <c r="M4040" s="142" t="str">
        <f>IFERROR(VLOOKUP(Text(A4040,"m월 d일"),양력휴일,2,FALSE),IFERROR(VLOOKUP(Text(B4040,"m월 d일"),음력휴일,2,FALSE),IFERROR(VLOOKUP(A4040,양력지정휴일,2,FALSE), IFERROR(VLOOKUP(B4040,음력지정휴일,2,FALSE), ""))))</f>
        <v/>
      </c>
      <c r="N4040" s="128"/>
      <c r="O4040" s="128" t="str">
        <f>IFERROR(VLOOKUP(N4040,연차지정일수,2,FALSE),"")</f>
        <v/>
      </c>
      <c r="P4040" s="143"/>
      <c r="Q4040" s="2"/>
    </row>
    <row r="4041">
      <c r="A4041" s="129">
        <v>48236.0</v>
      </c>
      <c r="B4041" s="129">
        <v>48193.0</v>
      </c>
      <c r="C4041" s="128">
        <v>2032.0</v>
      </c>
      <c r="D4041" s="128">
        <v>1.0</v>
      </c>
      <c r="E4041" s="128">
        <v>3.0</v>
      </c>
      <c r="F4041" s="128">
        <v>2032.0</v>
      </c>
      <c r="G4041" s="128">
        <v>1.0</v>
      </c>
      <c r="H4041" s="128">
        <v>23.0</v>
      </c>
      <c r="I4041" s="128" t="s">
        <v>158</v>
      </c>
      <c r="J4041" s="99"/>
      <c r="K4041" s="99"/>
      <c r="L4041" s="141" t="str">
        <f>IF(J4041-K4041=0,,IFERROR(K4041-J4041-휴게시간-VLOOKUP(A4041,지정휴게시간,2,FALSE),K4041-J4041-휴게시간))</f>
        <v/>
      </c>
      <c r="M4041" s="142" t="str">
        <f>IFERROR(VLOOKUP(Text(A4041,"m월 d일"),양력휴일,2,FALSE),IFERROR(VLOOKUP(Text(B4041,"m월 d일"),음력휴일,2,FALSE),IFERROR(VLOOKUP(A4041,양력지정휴일,2,FALSE), IFERROR(VLOOKUP(B4041,음력지정휴일,2,FALSE), ""))))</f>
        <v/>
      </c>
      <c r="N4041" s="128"/>
      <c r="O4041" s="128" t="str">
        <f>IFERROR(VLOOKUP(N4041,연차지정일수,2,FALSE),"")</f>
        <v/>
      </c>
      <c r="P4041" s="143"/>
      <c r="Q4041" s="2"/>
    </row>
    <row r="4042">
      <c r="A4042" s="129">
        <v>48237.0</v>
      </c>
      <c r="B4042" s="129">
        <v>48194.0</v>
      </c>
      <c r="C4042" s="128">
        <v>2032.0</v>
      </c>
      <c r="D4042" s="128">
        <v>1.0</v>
      </c>
      <c r="E4042" s="128">
        <v>3.0</v>
      </c>
      <c r="F4042" s="128">
        <v>2032.0</v>
      </c>
      <c r="G4042" s="128">
        <v>1.0</v>
      </c>
      <c r="H4042" s="128">
        <v>24.0</v>
      </c>
      <c r="I4042" s="128" t="s">
        <v>159</v>
      </c>
      <c r="J4042" s="99"/>
      <c r="K4042" s="99"/>
      <c r="L4042" s="141" t="str">
        <f>IF(J4042-K4042=0,,IFERROR(K4042-J4042-휴게시간-VLOOKUP(A4042,지정휴게시간,2,FALSE),K4042-J4042-휴게시간))</f>
        <v/>
      </c>
      <c r="M4042" s="142" t="str">
        <f>IFERROR(VLOOKUP(Text(A4042,"m월 d일"),양력휴일,2,FALSE),IFERROR(VLOOKUP(Text(B4042,"m월 d일"),음력휴일,2,FALSE),IFERROR(VLOOKUP(A4042,양력지정휴일,2,FALSE), IFERROR(VLOOKUP(B4042,음력지정휴일,2,FALSE), ""))))</f>
        <v/>
      </c>
      <c r="N4042" s="128"/>
      <c r="O4042" s="128" t="str">
        <f>IFERROR(VLOOKUP(N4042,연차지정일수,2,FALSE),"")</f>
        <v/>
      </c>
      <c r="P4042" s="143"/>
      <c r="Q4042" s="2"/>
    </row>
    <row r="4043">
      <c r="A4043" s="129">
        <v>48238.0</v>
      </c>
      <c r="B4043" s="129">
        <v>48195.0</v>
      </c>
      <c r="C4043" s="128">
        <v>2032.0</v>
      </c>
      <c r="D4043" s="128">
        <v>1.0</v>
      </c>
      <c r="E4043" s="128">
        <v>3.0</v>
      </c>
      <c r="F4043" s="128">
        <v>2032.0</v>
      </c>
      <c r="G4043" s="128">
        <v>1.0</v>
      </c>
      <c r="H4043" s="128">
        <v>25.0</v>
      </c>
      <c r="I4043" s="128" t="s">
        <v>156</v>
      </c>
      <c r="J4043" s="99"/>
      <c r="K4043" s="99"/>
      <c r="L4043" s="141" t="str">
        <f>IF(J4043-K4043=0,,IFERROR(K4043-J4043-휴게시간-VLOOKUP(A4043,지정휴게시간,2,FALSE),K4043-J4043-휴게시간))</f>
        <v/>
      </c>
      <c r="M4043" s="142" t="str">
        <f>IFERROR(VLOOKUP(Text(A4043,"m월 d일"),양력휴일,2,FALSE),IFERROR(VLOOKUP(Text(B4043,"m월 d일"),음력휴일,2,FALSE),IFERROR(VLOOKUP(A4043,양력지정휴일,2,FALSE), IFERROR(VLOOKUP(B4043,음력지정휴일,2,FALSE), ""))))</f>
        <v/>
      </c>
      <c r="N4043" s="128"/>
      <c r="O4043" s="128" t="str">
        <f>IFERROR(VLOOKUP(N4043,연차지정일수,2,FALSE),"")</f>
        <v/>
      </c>
      <c r="P4043" s="143"/>
      <c r="Q4043" s="2"/>
    </row>
    <row r="4044">
      <c r="A4044" s="129">
        <v>48239.0</v>
      </c>
      <c r="B4044" s="129">
        <v>48196.0</v>
      </c>
      <c r="C4044" s="128">
        <v>2032.0</v>
      </c>
      <c r="D4044" s="128">
        <v>1.0</v>
      </c>
      <c r="E4044" s="128">
        <v>4.0</v>
      </c>
      <c r="F4044" s="128">
        <v>2032.0</v>
      </c>
      <c r="G4044" s="128">
        <v>1.0</v>
      </c>
      <c r="H4044" s="128">
        <v>26.0</v>
      </c>
      <c r="I4044" s="128" t="s">
        <v>83</v>
      </c>
      <c r="J4044" s="99"/>
      <c r="K4044" s="99"/>
      <c r="L4044" s="141" t="str">
        <f>IF(J4044-K4044=0,,IFERROR(K4044-J4044-휴게시간-VLOOKUP(A4044,지정휴게시간,2,FALSE),K4044-J4044-휴게시간))</f>
        <v/>
      </c>
      <c r="M4044" s="142" t="str">
        <f>IFERROR(VLOOKUP(Text(A4044,"m월 d일"),양력휴일,2,FALSE),IFERROR(VLOOKUP(Text(B4044,"m월 d일"),음력휴일,2,FALSE),IFERROR(VLOOKUP(A4044,양력지정휴일,2,FALSE), IFERROR(VLOOKUP(B4044,음력지정휴일,2,FALSE), ""))))</f>
        <v/>
      </c>
      <c r="N4044" s="128"/>
      <c r="O4044" s="128" t="str">
        <f>IFERROR(VLOOKUP(N4044,연차지정일수,2,FALSE),"")</f>
        <v/>
      </c>
      <c r="P4044" s="143"/>
      <c r="Q4044" s="2"/>
    </row>
    <row r="4045">
      <c r="A4045" s="129">
        <v>48240.0</v>
      </c>
      <c r="B4045" s="129">
        <v>48197.0</v>
      </c>
      <c r="C4045" s="128">
        <v>2032.0</v>
      </c>
      <c r="D4045" s="128">
        <v>1.0</v>
      </c>
      <c r="E4045" s="128">
        <v>4.0</v>
      </c>
      <c r="F4045" s="128">
        <v>2032.0</v>
      </c>
      <c r="G4045" s="128">
        <v>1.0</v>
      </c>
      <c r="H4045" s="128">
        <v>27.0</v>
      </c>
      <c r="I4045" s="128" t="s">
        <v>160</v>
      </c>
      <c r="J4045" s="99"/>
      <c r="K4045" s="99"/>
      <c r="L4045" s="141" t="str">
        <f>IF(J4045-K4045=0,,IFERROR(K4045-J4045-휴게시간-VLOOKUP(A4045,지정휴게시간,2,FALSE),K4045-J4045-휴게시간))</f>
        <v/>
      </c>
      <c r="M4045" s="142" t="str">
        <f>IFERROR(VLOOKUP(Text(A4045,"m월 d일"),양력휴일,2,FALSE),IFERROR(VLOOKUP(Text(B4045,"m월 d일"),음력휴일,2,FALSE),IFERROR(VLOOKUP(A4045,양력지정휴일,2,FALSE), IFERROR(VLOOKUP(B4045,음력지정휴일,2,FALSE), ""))))</f>
        <v/>
      </c>
      <c r="N4045" s="128"/>
      <c r="O4045" s="128" t="str">
        <f>IFERROR(VLOOKUP(N4045,연차지정일수,2,FALSE),"")</f>
        <v/>
      </c>
      <c r="P4045" s="143"/>
      <c r="Q4045" s="2"/>
    </row>
    <row r="4046">
      <c r="A4046" s="129">
        <v>48241.0</v>
      </c>
      <c r="B4046" s="129">
        <v>48198.0</v>
      </c>
      <c r="C4046" s="128">
        <v>2032.0</v>
      </c>
      <c r="D4046" s="128">
        <v>1.0</v>
      </c>
      <c r="E4046" s="128">
        <v>4.0</v>
      </c>
      <c r="F4046" s="128">
        <v>2032.0</v>
      </c>
      <c r="G4046" s="128">
        <v>1.0</v>
      </c>
      <c r="H4046" s="128">
        <v>28.0</v>
      </c>
      <c r="I4046" s="128" t="s">
        <v>161</v>
      </c>
      <c r="J4046" s="99"/>
      <c r="K4046" s="99"/>
      <c r="L4046" s="141" t="str">
        <f>IF(J4046-K4046=0,,IFERROR(K4046-J4046-휴게시간-VLOOKUP(A4046,지정휴게시간,2,FALSE),K4046-J4046-휴게시간))</f>
        <v/>
      </c>
      <c r="M4046" s="142" t="str">
        <f>IFERROR(VLOOKUP(Text(A4046,"m월 d일"),양력휴일,2,FALSE),IFERROR(VLOOKUP(Text(B4046,"m월 d일"),음력휴일,2,FALSE),IFERROR(VLOOKUP(A4046,양력지정휴일,2,FALSE), IFERROR(VLOOKUP(B4046,음력지정휴일,2,FALSE), ""))))</f>
        <v/>
      </c>
      <c r="N4046" s="128"/>
      <c r="O4046" s="128" t="str">
        <f>IFERROR(VLOOKUP(N4046,연차지정일수,2,FALSE),"")</f>
        <v/>
      </c>
      <c r="P4046" s="143"/>
      <c r="Q4046" s="2"/>
    </row>
    <row r="4047">
      <c r="A4047" s="129">
        <v>48242.0</v>
      </c>
      <c r="B4047" s="129">
        <v>48199.0</v>
      </c>
      <c r="C4047" s="128">
        <v>2032.0</v>
      </c>
      <c r="D4047" s="128">
        <v>1.0</v>
      </c>
      <c r="E4047" s="128">
        <v>4.0</v>
      </c>
      <c r="F4047" s="128">
        <v>2032.0</v>
      </c>
      <c r="G4047" s="128">
        <v>1.0</v>
      </c>
      <c r="H4047" s="128">
        <v>29.0</v>
      </c>
      <c r="I4047" s="128" t="s">
        <v>162</v>
      </c>
      <c r="J4047" s="99"/>
      <c r="K4047" s="99"/>
      <c r="L4047" s="141" t="str">
        <f>IF(J4047-K4047=0,,IFERROR(K4047-J4047-휴게시간-VLOOKUP(A4047,지정휴게시간,2,FALSE),K4047-J4047-휴게시간))</f>
        <v/>
      </c>
      <c r="M4047" s="142" t="str">
        <f>IFERROR(VLOOKUP(Text(A4047,"m월 d일"),양력휴일,2,FALSE),IFERROR(VLOOKUP(Text(B4047,"m월 d일"),음력휴일,2,FALSE),IFERROR(VLOOKUP(A4047,양력지정휴일,2,FALSE), IFERROR(VLOOKUP(B4047,음력지정휴일,2,FALSE), ""))))</f>
        <v/>
      </c>
      <c r="N4047" s="128"/>
      <c r="O4047" s="128" t="str">
        <f>IFERROR(VLOOKUP(N4047,연차지정일수,2,FALSE),"")</f>
        <v/>
      </c>
      <c r="P4047" s="143"/>
      <c r="Q4047" s="2"/>
    </row>
    <row r="4048">
      <c r="A4048" s="129">
        <v>48243.0</v>
      </c>
      <c r="B4048" s="129">
        <v>48200.0</v>
      </c>
      <c r="C4048" s="128">
        <v>2032.0</v>
      </c>
      <c r="D4048" s="128">
        <v>1.0</v>
      </c>
      <c r="E4048" s="128">
        <v>4.0</v>
      </c>
      <c r="F4048" s="128">
        <v>2032.0</v>
      </c>
      <c r="G4048" s="128">
        <v>1.0</v>
      </c>
      <c r="H4048" s="128">
        <v>30.0</v>
      </c>
      <c r="I4048" s="128" t="s">
        <v>158</v>
      </c>
      <c r="J4048" s="99"/>
      <c r="K4048" s="99"/>
      <c r="L4048" s="141" t="str">
        <f>IF(J4048-K4048=0,,IFERROR(K4048-J4048-휴게시간-VLOOKUP(A4048,지정휴게시간,2,FALSE),K4048-J4048-휴게시간))</f>
        <v/>
      </c>
      <c r="M4048" s="142" t="str">
        <f>IFERROR(VLOOKUP(Text(A4048,"m월 d일"),양력휴일,2,FALSE),IFERROR(VLOOKUP(Text(B4048,"m월 d일"),음력휴일,2,FALSE),IFERROR(VLOOKUP(A4048,양력지정휴일,2,FALSE), IFERROR(VLOOKUP(B4048,음력지정휴일,2,FALSE), ""))))</f>
        <v/>
      </c>
      <c r="N4048" s="128"/>
      <c r="O4048" s="128" t="str">
        <f>IFERROR(VLOOKUP(N4048,연차지정일수,2,FALSE),"")</f>
        <v/>
      </c>
      <c r="P4048" s="143"/>
      <c r="Q4048" s="2"/>
    </row>
    <row r="4049">
      <c r="A4049" s="129">
        <v>48244.0</v>
      </c>
      <c r="B4049" s="129">
        <v>48201.0</v>
      </c>
      <c r="C4049" s="128">
        <v>2032.0</v>
      </c>
      <c r="D4049" s="128">
        <v>1.0</v>
      </c>
      <c r="E4049" s="128">
        <v>4.0</v>
      </c>
      <c r="F4049" s="128">
        <v>2032.0</v>
      </c>
      <c r="G4049" s="128">
        <v>1.0</v>
      </c>
      <c r="H4049" s="128">
        <v>31.0</v>
      </c>
      <c r="I4049" s="128" t="s">
        <v>159</v>
      </c>
      <c r="J4049" s="99"/>
      <c r="K4049" s="99"/>
      <c r="L4049" s="141" t="str">
        <f>IF(J4049-K4049=0,,IFERROR(K4049-J4049-휴게시간-VLOOKUP(A4049,지정휴게시간,2,FALSE),K4049-J4049-휴게시간))</f>
        <v/>
      </c>
      <c r="M4049" s="142" t="str">
        <f>IFERROR(VLOOKUP(Text(A4049,"m월 d일"),양력휴일,2,FALSE),IFERROR(VLOOKUP(Text(B4049,"m월 d일"),음력휴일,2,FALSE),IFERROR(VLOOKUP(A4049,양력지정휴일,2,FALSE), IFERROR(VLOOKUP(B4049,음력지정휴일,2,FALSE), ""))))</f>
        <v/>
      </c>
      <c r="N4049" s="128"/>
      <c r="O4049" s="128" t="str">
        <f>IFERROR(VLOOKUP(N4049,연차지정일수,2,FALSE),"")</f>
        <v/>
      </c>
      <c r="P4049" s="143"/>
      <c r="Q4049" s="2"/>
    </row>
    <row r="4050">
      <c r="A4050" s="129">
        <v>48245.0</v>
      </c>
      <c r="B4050" s="129">
        <v>48202.0</v>
      </c>
      <c r="C4050" s="128">
        <v>2032.0</v>
      </c>
      <c r="D4050" s="128">
        <v>1.0</v>
      </c>
      <c r="E4050" s="128">
        <v>4.0</v>
      </c>
      <c r="F4050" s="128">
        <v>2032.0</v>
      </c>
      <c r="G4050" s="128">
        <v>2.0</v>
      </c>
      <c r="H4050" s="128">
        <v>1.0</v>
      </c>
      <c r="I4050" s="128" t="s">
        <v>156</v>
      </c>
      <c r="J4050" s="99"/>
      <c r="K4050" s="99"/>
      <c r="L4050" s="141" t="str">
        <f>IF(J4050-K4050=0,,IFERROR(K4050-J4050-휴게시간-VLOOKUP(A4050,지정휴게시간,2,FALSE),K4050-J4050-휴게시간))</f>
        <v/>
      </c>
      <c r="M4050" s="142" t="str">
        <f>IFERROR(VLOOKUP(Text(A4050,"m월 d일"),양력휴일,2,FALSE),IFERROR(VLOOKUP(Text(B4050,"m월 d일"),음력휴일,2,FALSE),IFERROR(VLOOKUP(A4050,양력지정휴일,2,FALSE), IFERROR(VLOOKUP(B4050,음력지정휴일,2,FALSE), ""))))</f>
        <v/>
      </c>
      <c r="N4050" s="128"/>
      <c r="O4050" s="128" t="str">
        <f>IFERROR(VLOOKUP(N4050,연차지정일수,2,FALSE),"")</f>
        <v/>
      </c>
      <c r="P4050" s="143"/>
      <c r="Q4050" s="2"/>
    </row>
    <row r="4051">
      <c r="A4051" s="129">
        <v>48246.0</v>
      </c>
      <c r="B4051" s="129">
        <v>48203.0</v>
      </c>
      <c r="C4051" s="128">
        <v>2032.0</v>
      </c>
      <c r="D4051" s="128">
        <v>2.0</v>
      </c>
      <c r="E4051" s="128">
        <v>1.0</v>
      </c>
      <c r="F4051" s="128">
        <v>2032.0</v>
      </c>
      <c r="G4051" s="128">
        <v>2.0</v>
      </c>
      <c r="H4051" s="128">
        <v>2.0</v>
      </c>
      <c r="I4051" s="128" t="s">
        <v>83</v>
      </c>
      <c r="J4051" s="99"/>
      <c r="K4051" s="99"/>
      <c r="L4051" s="141" t="str">
        <f>IF(J4051-K4051=0,,IFERROR(K4051-J4051-휴게시간-VLOOKUP(A4051,지정휴게시간,2,FALSE),K4051-J4051-휴게시간))</f>
        <v/>
      </c>
      <c r="M4051" s="142" t="str">
        <f>IFERROR(VLOOKUP(Text(A4051,"m월 d일"),양력휴일,2,FALSE),IFERROR(VLOOKUP(Text(B4051,"m월 d일"),음력휴일,2,FALSE),IFERROR(VLOOKUP(A4051,양력지정휴일,2,FALSE), IFERROR(VLOOKUP(B4051,음력지정휴일,2,FALSE), ""))))</f>
        <v/>
      </c>
      <c r="N4051" s="128"/>
      <c r="O4051" s="128" t="str">
        <f>IFERROR(VLOOKUP(N4051,연차지정일수,2,FALSE),"")</f>
        <v/>
      </c>
      <c r="P4051" s="143"/>
      <c r="Q4051" s="2"/>
    </row>
    <row r="4052">
      <c r="A4052" s="129">
        <v>48247.0</v>
      </c>
      <c r="B4052" s="129">
        <v>48204.0</v>
      </c>
      <c r="C4052" s="128">
        <v>2032.0</v>
      </c>
      <c r="D4052" s="128">
        <v>2.0</v>
      </c>
      <c r="E4052" s="128">
        <v>1.0</v>
      </c>
      <c r="F4052" s="128">
        <v>2032.0</v>
      </c>
      <c r="G4052" s="128">
        <v>2.0</v>
      </c>
      <c r="H4052" s="128">
        <v>3.0</v>
      </c>
      <c r="I4052" s="128" t="s">
        <v>160</v>
      </c>
      <c r="J4052" s="99"/>
      <c r="K4052" s="99"/>
      <c r="L4052" s="141" t="str">
        <f>IF(J4052-K4052=0,,IFERROR(K4052-J4052-휴게시간-VLOOKUP(A4052,지정휴게시간,2,FALSE),K4052-J4052-휴게시간))</f>
        <v/>
      </c>
      <c r="M4052" s="142" t="str">
        <f>IFERROR(VLOOKUP(Text(A4052,"m월 d일"),양력휴일,2,FALSE),IFERROR(VLOOKUP(Text(B4052,"m월 d일"),음력휴일,2,FALSE),IFERROR(VLOOKUP(A4052,양력지정휴일,2,FALSE), IFERROR(VLOOKUP(B4052,음력지정휴일,2,FALSE), ""))))</f>
        <v/>
      </c>
      <c r="N4052" s="128"/>
      <c r="O4052" s="128" t="str">
        <f>IFERROR(VLOOKUP(N4052,연차지정일수,2,FALSE),"")</f>
        <v/>
      </c>
      <c r="P4052" s="143"/>
      <c r="Q4052" s="2"/>
    </row>
    <row r="4053">
      <c r="A4053" s="129">
        <v>48248.0</v>
      </c>
      <c r="B4053" s="129">
        <v>48205.0</v>
      </c>
      <c r="C4053" s="128">
        <v>2032.0</v>
      </c>
      <c r="D4053" s="128">
        <v>2.0</v>
      </c>
      <c r="E4053" s="128">
        <v>1.0</v>
      </c>
      <c r="F4053" s="128">
        <v>2032.0</v>
      </c>
      <c r="G4053" s="128">
        <v>2.0</v>
      </c>
      <c r="H4053" s="128">
        <v>4.0</v>
      </c>
      <c r="I4053" s="128" t="s">
        <v>161</v>
      </c>
      <c r="J4053" s="99"/>
      <c r="K4053" s="99"/>
      <c r="L4053" s="141" t="str">
        <f>IF(J4053-K4053=0,,IFERROR(K4053-J4053-휴게시간-VLOOKUP(A4053,지정휴게시간,2,FALSE),K4053-J4053-휴게시간))</f>
        <v/>
      </c>
      <c r="M4053" s="142" t="str">
        <f>IFERROR(VLOOKUP(Text(A4053,"m월 d일"),양력휴일,2,FALSE),IFERROR(VLOOKUP(Text(B4053,"m월 d일"),음력휴일,2,FALSE),IFERROR(VLOOKUP(A4053,양력지정휴일,2,FALSE), IFERROR(VLOOKUP(B4053,음력지정휴일,2,FALSE), ""))))</f>
        <v/>
      </c>
      <c r="N4053" s="128"/>
      <c r="O4053" s="128" t="str">
        <f>IFERROR(VLOOKUP(N4053,연차지정일수,2,FALSE),"")</f>
        <v/>
      </c>
      <c r="P4053" s="143"/>
      <c r="Q4053" s="2"/>
    </row>
    <row r="4054">
      <c r="A4054" s="129">
        <v>48249.0</v>
      </c>
      <c r="B4054" s="129">
        <v>48206.0</v>
      </c>
      <c r="C4054" s="128">
        <v>2032.0</v>
      </c>
      <c r="D4054" s="128">
        <v>2.0</v>
      </c>
      <c r="E4054" s="128">
        <v>1.0</v>
      </c>
      <c r="F4054" s="128">
        <v>2032.0</v>
      </c>
      <c r="G4054" s="128">
        <v>2.0</v>
      </c>
      <c r="H4054" s="128">
        <v>5.0</v>
      </c>
      <c r="I4054" s="128" t="s">
        <v>162</v>
      </c>
      <c r="J4054" s="99"/>
      <c r="K4054" s="99"/>
      <c r="L4054" s="141" t="str">
        <f>IF(J4054-K4054=0,,IFERROR(K4054-J4054-휴게시간-VLOOKUP(A4054,지정휴게시간,2,FALSE),K4054-J4054-휴게시간))</f>
        <v/>
      </c>
      <c r="M4054" s="142" t="str">
        <f>IFERROR(VLOOKUP(Text(A4054,"m월 d일"),양력휴일,2,FALSE),IFERROR(VLOOKUP(Text(B4054,"m월 d일"),음력휴일,2,FALSE),IFERROR(VLOOKUP(A4054,양력지정휴일,2,FALSE), IFERROR(VLOOKUP(B4054,음력지정휴일,2,FALSE), ""))))</f>
        <v/>
      </c>
      <c r="N4054" s="128"/>
      <c r="O4054" s="128" t="str">
        <f>IFERROR(VLOOKUP(N4054,연차지정일수,2,FALSE),"")</f>
        <v/>
      </c>
      <c r="P4054" s="143"/>
      <c r="Q4054" s="2"/>
    </row>
    <row r="4055">
      <c r="A4055" s="129">
        <v>48250.0</v>
      </c>
      <c r="B4055" s="129">
        <v>48207.0</v>
      </c>
      <c r="C4055" s="128">
        <v>2032.0</v>
      </c>
      <c r="D4055" s="128">
        <v>2.0</v>
      </c>
      <c r="E4055" s="128">
        <v>1.0</v>
      </c>
      <c r="F4055" s="128">
        <v>2032.0</v>
      </c>
      <c r="G4055" s="128">
        <v>2.0</v>
      </c>
      <c r="H4055" s="128">
        <v>6.0</v>
      </c>
      <c r="I4055" s="128" t="s">
        <v>158</v>
      </c>
      <c r="J4055" s="99"/>
      <c r="K4055" s="99"/>
      <c r="L4055" s="141" t="str">
        <f>IF(J4055-K4055=0,,IFERROR(K4055-J4055-휴게시간-VLOOKUP(A4055,지정휴게시간,2,FALSE),K4055-J4055-휴게시간))</f>
        <v/>
      </c>
      <c r="M4055" s="142" t="str">
        <f>IFERROR(VLOOKUP(Text(A4055,"m월 d일"),양력휴일,2,FALSE),IFERROR(VLOOKUP(Text(B4055,"m월 d일"),음력휴일,2,FALSE),IFERROR(VLOOKUP(A4055,양력지정휴일,2,FALSE), IFERROR(VLOOKUP(B4055,음력지정휴일,2,FALSE), ""))))</f>
        <v/>
      </c>
      <c r="N4055" s="128"/>
      <c r="O4055" s="128" t="str">
        <f>IFERROR(VLOOKUP(N4055,연차지정일수,2,FALSE),"")</f>
        <v/>
      </c>
      <c r="P4055" s="143"/>
      <c r="Q4055" s="2"/>
    </row>
    <row r="4056">
      <c r="A4056" s="129">
        <v>48251.0</v>
      </c>
      <c r="B4056" s="129">
        <v>48208.0</v>
      </c>
      <c r="C4056" s="128">
        <v>2032.0</v>
      </c>
      <c r="D4056" s="128">
        <v>2.0</v>
      </c>
      <c r="E4056" s="128">
        <v>1.0</v>
      </c>
      <c r="F4056" s="128">
        <v>2032.0</v>
      </c>
      <c r="G4056" s="128">
        <v>2.0</v>
      </c>
      <c r="H4056" s="128">
        <v>7.0</v>
      </c>
      <c r="I4056" s="128" t="s">
        <v>159</v>
      </c>
      <c r="J4056" s="99"/>
      <c r="K4056" s="99"/>
      <c r="L4056" s="141" t="str">
        <f>IF(J4056-K4056=0,,IFERROR(K4056-J4056-휴게시간-VLOOKUP(A4056,지정휴게시간,2,FALSE),K4056-J4056-휴게시간))</f>
        <v/>
      </c>
      <c r="M4056" s="142" t="str">
        <f>IFERROR(VLOOKUP(Text(A4056,"m월 d일"),양력휴일,2,FALSE),IFERROR(VLOOKUP(Text(B4056,"m월 d일"),음력휴일,2,FALSE),IFERROR(VLOOKUP(A4056,양력지정휴일,2,FALSE), IFERROR(VLOOKUP(B4056,음력지정휴일,2,FALSE), ""))))</f>
        <v/>
      </c>
      <c r="N4056" s="128"/>
      <c r="O4056" s="128" t="str">
        <f>IFERROR(VLOOKUP(N4056,연차지정일수,2,FALSE),"")</f>
        <v/>
      </c>
      <c r="P4056" s="143"/>
      <c r="Q4056" s="2"/>
    </row>
    <row r="4057">
      <c r="A4057" s="129">
        <v>48252.0</v>
      </c>
      <c r="B4057" s="129">
        <v>48209.0</v>
      </c>
      <c r="C4057" s="128">
        <v>2032.0</v>
      </c>
      <c r="D4057" s="128">
        <v>2.0</v>
      </c>
      <c r="E4057" s="128">
        <v>1.0</v>
      </c>
      <c r="F4057" s="128">
        <v>2032.0</v>
      </c>
      <c r="G4057" s="128">
        <v>2.0</v>
      </c>
      <c r="H4057" s="128">
        <v>8.0</v>
      </c>
      <c r="I4057" s="128" t="s">
        <v>156</v>
      </c>
      <c r="J4057" s="99"/>
      <c r="K4057" s="99"/>
      <c r="L4057" s="141" t="str">
        <f>IF(J4057-K4057=0,,IFERROR(K4057-J4057-휴게시간-VLOOKUP(A4057,지정휴게시간,2,FALSE),K4057-J4057-휴게시간))</f>
        <v/>
      </c>
      <c r="M4057" s="142" t="str">
        <f>IFERROR(VLOOKUP(Text(A4057,"m월 d일"),양력휴일,2,FALSE),IFERROR(VLOOKUP(Text(B4057,"m월 d일"),음력휴일,2,FALSE),IFERROR(VLOOKUP(A4057,양력지정휴일,2,FALSE), IFERROR(VLOOKUP(B4057,음력지정휴일,2,FALSE), ""))))</f>
        <v/>
      </c>
      <c r="N4057" s="128"/>
      <c r="O4057" s="128" t="str">
        <f>IFERROR(VLOOKUP(N4057,연차지정일수,2,FALSE),"")</f>
        <v/>
      </c>
      <c r="P4057" s="143"/>
      <c r="Q4057" s="2"/>
    </row>
    <row r="4058">
      <c r="A4058" s="129">
        <v>48253.0</v>
      </c>
      <c r="B4058" s="129">
        <v>48210.0</v>
      </c>
      <c r="C4058" s="128">
        <v>2032.0</v>
      </c>
      <c r="D4058" s="128">
        <v>2.0</v>
      </c>
      <c r="E4058" s="128">
        <v>2.0</v>
      </c>
      <c r="F4058" s="128">
        <v>2032.0</v>
      </c>
      <c r="G4058" s="128">
        <v>2.0</v>
      </c>
      <c r="H4058" s="128">
        <v>9.0</v>
      </c>
      <c r="I4058" s="128" t="s">
        <v>83</v>
      </c>
      <c r="J4058" s="99"/>
      <c r="K4058" s="99"/>
      <c r="L4058" s="141" t="str">
        <f>IF(J4058-K4058=0,,IFERROR(K4058-J4058-휴게시간-VLOOKUP(A4058,지정휴게시간,2,FALSE),K4058-J4058-휴게시간))</f>
        <v/>
      </c>
      <c r="M4058" s="142" t="str">
        <f>IFERROR(VLOOKUP(Text(A4058,"m월 d일"),양력휴일,2,FALSE),IFERROR(VLOOKUP(Text(B4058,"m월 d일"),음력휴일,2,FALSE),IFERROR(VLOOKUP(A4058,양력지정휴일,2,FALSE), IFERROR(VLOOKUP(B4058,음력지정휴일,2,FALSE), ""))))</f>
        <v/>
      </c>
      <c r="N4058" s="128"/>
      <c r="O4058" s="128" t="str">
        <f>IFERROR(VLOOKUP(N4058,연차지정일수,2,FALSE),"")</f>
        <v/>
      </c>
      <c r="P4058" s="143"/>
      <c r="Q4058" s="2"/>
    </row>
    <row r="4059">
      <c r="A4059" s="129">
        <v>48254.0</v>
      </c>
      <c r="B4059" s="129">
        <v>48211.0</v>
      </c>
      <c r="C4059" s="128">
        <v>2032.0</v>
      </c>
      <c r="D4059" s="128">
        <v>2.0</v>
      </c>
      <c r="E4059" s="128">
        <v>2.0</v>
      </c>
      <c r="F4059" s="128">
        <v>2032.0</v>
      </c>
      <c r="G4059" s="128">
        <v>2.0</v>
      </c>
      <c r="H4059" s="128">
        <v>10.0</v>
      </c>
      <c r="I4059" s="128" t="s">
        <v>160</v>
      </c>
      <c r="J4059" s="99"/>
      <c r="K4059" s="99"/>
      <c r="L4059" s="141" t="str">
        <f>IF(J4059-K4059=0,,IFERROR(K4059-J4059-휴게시간-VLOOKUP(A4059,지정휴게시간,2,FALSE),K4059-J4059-휴게시간))</f>
        <v/>
      </c>
      <c r="M4059" s="142" t="str">
        <f>IFERROR(VLOOKUP(Text(A4059,"m월 d일"),양력휴일,2,FALSE),IFERROR(VLOOKUP(Text(B4059,"m월 d일"),음력휴일,2,FALSE),IFERROR(VLOOKUP(A4059,양력지정휴일,2,FALSE), IFERROR(VLOOKUP(B4059,음력지정휴일,2,FALSE), ""))))</f>
        <v>설날연휴</v>
      </c>
      <c r="N4059" s="128"/>
      <c r="O4059" s="128" t="str">
        <f>IFERROR(VLOOKUP(N4059,연차지정일수,2,FALSE),"")</f>
        <v/>
      </c>
      <c r="P4059" s="143"/>
      <c r="Q4059" s="2"/>
    </row>
    <row r="4060">
      <c r="A4060" s="129">
        <v>48255.0</v>
      </c>
      <c r="B4060" s="129">
        <v>48214.0</v>
      </c>
      <c r="C4060" s="128">
        <v>2032.0</v>
      </c>
      <c r="D4060" s="128">
        <v>2.0</v>
      </c>
      <c r="E4060" s="128">
        <v>2.0</v>
      </c>
      <c r="F4060" s="128">
        <v>2032.0</v>
      </c>
      <c r="G4060" s="128">
        <v>2.0</v>
      </c>
      <c r="H4060" s="128">
        <v>11.0</v>
      </c>
      <c r="I4060" s="128" t="s">
        <v>161</v>
      </c>
      <c r="J4060" s="99"/>
      <c r="K4060" s="99"/>
      <c r="L4060" s="141" t="str">
        <f>IF(J4060-K4060=0,,IFERROR(K4060-J4060-휴게시간-VLOOKUP(A4060,지정휴게시간,2,FALSE),K4060-J4060-휴게시간))</f>
        <v/>
      </c>
      <c r="M4060" s="142" t="str">
        <f>IFERROR(VLOOKUP(Text(A4060,"m월 d일"),양력휴일,2,FALSE),IFERROR(VLOOKUP(Text(B4060,"m월 d일"),음력휴일,2,FALSE),IFERROR(VLOOKUP(A4060,양력지정휴일,2,FALSE), IFERROR(VLOOKUP(B4060,음력지정휴일,2,FALSE), ""))))</f>
        <v>설날연휴</v>
      </c>
      <c r="N4060" s="128"/>
      <c r="O4060" s="128" t="str">
        <f>IFERROR(VLOOKUP(N4060,연차지정일수,2,FALSE),"")</f>
        <v/>
      </c>
      <c r="P4060" s="143"/>
      <c r="Q4060" s="2"/>
    </row>
    <row r="4061">
      <c r="A4061" s="129">
        <v>48256.0</v>
      </c>
      <c r="B4061" s="129">
        <v>48215.0</v>
      </c>
      <c r="C4061" s="128">
        <v>2032.0</v>
      </c>
      <c r="D4061" s="128">
        <v>2.0</v>
      </c>
      <c r="E4061" s="128">
        <v>2.0</v>
      </c>
      <c r="F4061" s="128">
        <v>2032.0</v>
      </c>
      <c r="G4061" s="128">
        <v>2.0</v>
      </c>
      <c r="H4061" s="128">
        <v>12.0</v>
      </c>
      <c r="I4061" s="128" t="s">
        <v>162</v>
      </c>
      <c r="J4061" s="99"/>
      <c r="K4061" s="99"/>
      <c r="L4061" s="141" t="str">
        <f>IF(J4061-K4061=0,,IFERROR(K4061-J4061-휴게시간-VLOOKUP(A4061,지정휴게시간,2,FALSE),K4061-J4061-휴게시간))</f>
        <v/>
      </c>
      <c r="M4061" s="142" t="str">
        <f>IFERROR(VLOOKUP(Text(A4061,"m월 d일"),양력휴일,2,FALSE),IFERROR(VLOOKUP(Text(B4061,"m월 d일"),음력휴일,2,FALSE),IFERROR(VLOOKUP(A4061,양력지정휴일,2,FALSE), IFERROR(VLOOKUP(B4061,음력지정휴일,2,FALSE), ""))))</f>
        <v>설날연휴</v>
      </c>
      <c r="N4061" s="128"/>
      <c r="O4061" s="128" t="str">
        <f>IFERROR(VLOOKUP(N4061,연차지정일수,2,FALSE),"")</f>
        <v/>
      </c>
      <c r="P4061" s="143"/>
      <c r="Q4061" s="2"/>
    </row>
    <row r="4062">
      <c r="A4062" s="129">
        <v>48257.0</v>
      </c>
      <c r="B4062" s="129">
        <v>48216.0</v>
      </c>
      <c r="C4062" s="128">
        <v>2032.0</v>
      </c>
      <c r="D4062" s="128">
        <v>2.0</v>
      </c>
      <c r="E4062" s="128">
        <v>2.0</v>
      </c>
      <c r="F4062" s="128">
        <v>2032.0</v>
      </c>
      <c r="G4062" s="128">
        <v>2.0</v>
      </c>
      <c r="H4062" s="128">
        <v>13.0</v>
      </c>
      <c r="I4062" s="128" t="s">
        <v>158</v>
      </c>
      <c r="J4062" s="99"/>
      <c r="K4062" s="99"/>
      <c r="L4062" s="141" t="str">
        <f>IF(J4062-K4062=0,,IFERROR(K4062-J4062-휴게시간-VLOOKUP(A4062,지정휴게시간,2,FALSE),K4062-J4062-휴게시간))</f>
        <v/>
      </c>
      <c r="M4062" s="142" t="str">
        <f>IFERROR(VLOOKUP(Text(A4062,"m월 d일"),양력휴일,2,FALSE),IFERROR(VLOOKUP(Text(B4062,"m월 d일"),음력휴일,2,FALSE),IFERROR(VLOOKUP(A4062,양력지정휴일,2,FALSE), IFERROR(VLOOKUP(B4062,음력지정휴일,2,FALSE), ""))))</f>
        <v/>
      </c>
      <c r="N4062" s="128"/>
      <c r="O4062" s="128" t="str">
        <f>IFERROR(VLOOKUP(N4062,연차지정일수,2,FALSE),"")</f>
        <v/>
      </c>
      <c r="P4062" s="143"/>
      <c r="Q4062" s="2"/>
    </row>
    <row r="4063">
      <c r="A4063" s="129">
        <v>48258.0</v>
      </c>
      <c r="B4063" s="129">
        <v>48217.0</v>
      </c>
      <c r="C4063" s="128">
        <v>2032.0</v>
      </c>
      <c r="D4063" s="128">
        <v>2.0</v>
      </c>
      <c r="E4063" s="128">
        <v>2.0</v>
      </c>
      <c r="F4063" s="128">
        <v>2032.0</v>
      </c>
      <c r="G4063" s="128">
        <v>2.0</v>
      </c>
      <c r="H4063" s="128">
        <v>14.0</v>
      </c>
      <c r="I4063" s="128" t="s">
        <v>159</v>
      </c>
      <c r="J4063" s="99"/>
      <c r="K4063" s="99"/>
      <c r="L4063" s="141" t="str">
        <f>IF(J4063-K4063=0,,IFERROR(K4063-J4063-휴게시간-VLOOKUP(A4063,지정휴게시간,2,FALSE),K4063-J4063-휴게시간))</f>
        <v/>
      </c>
      <c r="M4063" s="142" t="str">
        <f>IFERROR(VLOOKUP(Text(A4063,"m월 d일"),양력휴일,2,FALSE),IFERROR(VLOOKUP(Text(B4063,"m월 d일"),음력휴일,2,FALSE),IFERROR(VLOOKUP(A4063,양력지정휴일,2,FALSE), IFERROR(VLOOKUP(B4063,음력지정휴일,2,FALSE), ""))))</f>
        <v/>
      </c>
      <c r="N4063" s="128"/>
      <c r="O4063" s="128" t="str">
        <f>IFERROR(VLOOKUP(N4063,연차지정일수,2,FALSE),"")</f>
        <v/>
      </c>
      <c r="P4063" s="143"/>
      <c r="Q4063" s="2"/>
    </row>
    <row r="4064">
      <c r="A4064" s="129">
        <v>48259.0</v>
      </c>
      <c r="B4064" s="129">
        <v>48218.0</v>
      </c>
      <c r="C4064" s="128">
        <v>2032.0</v>
      </c>
      <c r="D4064" s="128">
        <v>2.0</v>
      </c>
      <c r="E4064" s="128">
        <v>2.0</v>
      </c>
      <c r="F4064" s="128">
        <v>2032.0</v>
      </c>
      <c r="G4064" s="128">
        <v>2.0</v>
      </c>
      <c r="H4064" s="128">
        <v>15.0</v>
      </c>
      <c r="I4064" s="128" t="s">
        <v>156</v>
      </c>
      <c r="J4064" s="99"/>
      <c r="K4064" s="99"/>
      <c r="L4064" s="141" t="str">
        <f>IF(J4064-K4064=0,,IFERROR(K4064-J4064-휴게시간-VLOOKUP(A4064,지정휴게시간,2,FALSE),K4064-J4064-휴게시간))</f>
        <v/>
      </c>
      <c r="M4064" s="142" t="str">
        <f>IFERROR(VLOOKUP(Text(A4064,"m월 d일"),양력휴일,2,FALSE),IFERROR(VLOOKUP(Text(B4064,"m월 d일"),음력휴일,2,FALSE),IFERROR(VLOOKUP(A4064,양력지정휴일,2,FALSE), IFERROR(VLOOKUP(B4064,음력지정휴일,2,FALSE), ""))))</f>
        <v/>
      </c>
      <c r="N4064" s="128"/>
      <c r="O4064" s="128" t="str">
        <f>IFERROR(VLOOKUP(N4064,연차지정일수,2,FALSE),"")</f>
        <v/>
      </c>
      <c r="P4064" s="143"/>
      <c r="Q4064" s="2"/>
    </row>
    <row r="4065">
      <c r="A4065" s="129">
        <v>48260.0</v>
      </c>
      <c r="B4065" s="129">
        <v>48219.0</v>
      </c>
      <c r="C4065" s="128">
        <v>2032.0</v>
      </c>
      <c r="D4065" s="128">
        <v>2.0</v>
      </c>
      <c r="E4065" s="128">
        <v>3.0</v>
      </c>
      <c r="F4065" s="128">
        <v>2032.0</v>
      </c>
      <c r="G4065" s="128">
        <v>2.0</v>
      </c>
      <c r="H4065" s="128">
        <v>16.0</v>
      </c>
      <c r="I4065" s="128" t="s">
        <v>83</v>
      </c>
      <c r="J4065" s="99"/>
      <c r="K4065" s="99"/>
      <c r="L4065" s="141" t="str">
        <f>IF(J4065-K4065=0,,IFERROR(K4065-J4065-휴게시간-VLOOKUP(A4065,지정휴게시간,2,FALSE),K4065-J4065-휴게시간))</f>
        <v/>
      </c>
      <c r="M4065" s="142" t="str">
        <f>IFERROR(VLOOKUP(Text(A4065,"m월 d일"),양력휴일,2,FALSE),IFERROR(VLOOKUP(Text(B4065,"m월 d일"),음력휴일,2,FALSE),IFERROR(VLOOKUP(A4065,양력지정휴일,2,FALSE), IFERROR(VLOOKUP(B4065,음력지정휴일,2,FALSE), ""))))</f>
        <v/>
      </c>
      <c r="N4065" s="128"/>
      <c r="O4065" s="128" t="str">
        <f>IFERROR(VLOOKUP(N4065,연차지정일수,2,FALSE),"")</f>
        <v/>
      </c>
      <c r="P4065" s="143"/>
      <c r="Q4065" s="2"/>
    </row>
    <row r="4066">
      <c r="A4066" s="129">
        <v>48261.0</v>
      </c>
      <c r="B4066" s="129">
        <v>48220.0</v>
      </c>
      <c r="C4066" s="128">
        <v>2032.0</v>
      </c>
      <c r="D4066" s="128">
        <v>2.0</v>
      </c>
      <c r="E4066" s="128">
        <v>3.0</v>
      </c>
      <c r="F4066" s="128">
        <v>2032.0</v>
      </c>
      <c r="G4066" s="128">
        <v>2.0</v>
      </c>
      <c r="H4066" s="128">
        <v>17.0</v>
      </c>
      <c r="I4066" s="128" t="s">
        <v>160</v>
      </c>
      <c r="J4066" s="99"/>
      <c r="K4066" s="99"/>
      <c r="L4066" s="141" t="str">
        <f>IF(J4066-K4066=0,,IFERROR(K4066-J4066-휴게시간-VLOOKUP(A4066,지정휴게시간,2,FALSE),K4066-J4066-휴게시간))</f>
        <v/>
      </c>
      <c r="M4066" s="142" t="str">
        <f>IFERROR(VLOOKUP(Text(A4066,"m월 d일"),양력휴일,2,FALSE),IFERROR(VLOOKUP(Text(B4066,"m월 d일"),음력휴일,2,FALSE),IFERROR(VLOOKUP(A4066,양력지정휴일,2,FALSE), IFERROR(VLOOKUP(B4066,음력지정휴일,2,FALSE), ""))))</f>
        <v/>
      </c>
      <c r="N4066" s="128"/>
      <c r="O4066" s="128" t="str">
        <f>IFERROR(VLOOKUP(N4066,연차지정일수,2,FALSE),"")</f>
        <v/>
      </c>
      <c r="P4066" s="143"/>
      <c r="Q4066" s="2"/>
    </row>
    <row r="4067">
      <c r="A4067" s="129">
        <v>48262.0</v>
      </c>
      <c r="B4067" s="129">
        <v>48221.0</v>
      </c>
      <c r="C4067" s="128">
        <v>2032.0</v>
      </c>
      <c r="D4067" s="128">
        <v>2.0</v>
      </c>
      <c r="E4067" s="128">
        <v>3.0</v>
      </c>
      <c r="F4067" s="128">
        <v>2032.0</v>
      </c>
      <c r="G4067" s="128">
        <v>2.0</v>
      </c>
      <c r="H4067" s="128">
        <v>18.0</v>
      </c>
      <c r="I4067" s="128" t="s">
        <v>161</v>
      </c>
      <c r="J4067" s="99"/>
      <c r="K4067" s="99"/>
      <c r="L4067" s="141" t="str">
        <f>IF(J4067-K4067=0,,IFERROR(K4067-J4067-휴게시간-VLOOKUP(A4067,지정휴게시간,2,FALSE),K4067-J4067-휴게시간))</f>
        <v/>
      </c>
      <c r="M4067" s="142" t="str">
        <f>IFERROR(VLOOKUP(Text(A4067,"m월 d일"),양력휴일,2,FALSE),IFERROR(VLOOKUP(Text(B4067,"m월 d일"),음력휴일,2,FALSE),IFERROR(VLOOKUP(A4067,양력지정휴일,2,FALSE), IFERROR(VLOOKUP(B4067,음력지정휴일,2,FALSE), ""))))</f>
        <v/>
      </c>
      <c r="N4067" s="128"/>
      <c r="O4067" s="128" t="str">
        <f>IFERROR(VLOOKUP(N4067,연차지정일수,2,FALSE),"")</f>
        <v/>
      </c>
      <c r="P4067" s="143"/>
      <c r="Q4067" s="2"/>
    </row>
    <row r="4068">
      <c r="A4068" s="129">
        <v>48263.0</v>
      </c>
      <c r="B4068" s="129">
        <v>48222.0</v>
      </c>
      <c r="C4068" s="128">
        <v>2032.0</v>
      </c>
      <c r="D4068" s="128">
        <v>2.0</v>
      </c>
      <c r="E4068" s="128">
        <v>3.0</v>
      </c>
      <c r="F4068" s="128">
        <v>2032.0</v>
      </c>
      <c r="G4068" s="128">
        <v>2.0</v>
      </c>
      <c r="H4068" s="128">
        <v>19.0</v>
      </c>
      <c r="I4068" s="128" t="s">
        <v>162</v>
      </c>
      <c r="J4068" s="99"/>
      <c r="K4068" s="99"/>
      <c r="L4068" s="141" t="str">
        <f>IF(J4068-K4068=0,,IFERROR(K4068-J4068-휴게시간-VLOOKUP(A4068,지정휴게시간,2,FALSE),K4068-J4068-휴게시간))</f>
        <v/>
      </c>
      <c r="M4068" s="142" t="str">
        <f>IFERROR(VLOOKUP(Text(A4068,"m월 d일"),양력휴일,2,FALSE),IFERROR(VLOOKUP(Text(B4068,"m월 d일"),음력휴일,2,FALSE),IFERROR(VLOOKUP(A4068,양력지정휴일,2,FALSE), IFERROR(VLOOKUP(B4068,음력지정휴일,2,FALSE), ""))))</f>
        <v/>
      </c>
      <c r="N4068" s="128"/>
      <c r="O4068" s="128" t="str">
        <f>IFERROR(VLOOKUP(N4068,연차지정일수,2,FALSE),"")</f>
        <v/>
      </c>
      <c r="P4068" s="143"/>
      <c r="Q4068" s="2"/>
    </row>
    <row r="4069">
      <c r="A4069" s="129">
        <v>48264.0</v>
      </c>
      <c r="B4069" s="129">
        <v>48223.0</v>
      </c>
      <c r="C4069" s="128">
        <v>2032.0</v>
      </c>
      <c r="D4069" s="128">
        <v>2.0</v>
      </c>
      <c r="E4069" s="128">
        <v>3.0</v>
      </c>
      <c r="F4069" s="128">
        <v>2032.0</v>
      </c>
      <c r="G4069" s="128">
        <v>2.0</v>
      </c>
      <c r="H4069" s="128">
        <v>20.0</v>
      </c>
      <c r="I4069" s="128" t="s">
        <v>158</v>
      </c>
      <c r="J4069" s="99"/>
      <c r="K4069" s="99"/>
      <c r="L4069" s="141" t="str">
        <f>IF(J4069-K4069=0,,IFERROR(K4069-J4069-휴게시간-VLOOKUP(A4069,지정휴게시간,2,FALSE),K4069-J4069-휴게시간))</f>
        <v/>
      </c>
      <c r="M4069" s="142" t="str">
        <f>IFERROR(VLOOKUP(Text(A4069,"m월 d일"),양력휴일,2,FALSE),IFERROR(VLOOKUP(Text(B4069,"m월 d일"),음력휴일,2,FALSE),IFERROR(VLOOKUP(A4069,양력지정휴일,2,FALSE), IFERROR(VLOOKUP(B4069,음력지정휴일,2,FALSE), ""))))</f>
        <v/>
      </c>
      <c r="N4069" s="128"/>
      <c r="O4069" s="128" t="str">
        <f>IFERROR(VLOOKUP(N4069,연차지정일수,2,FALSE),"")</f>
        <v/>
      </c>
      <c r="P4069" s="143"/>
      <c r="Q4069" s="2"/>
    </row>
    <row r="4070">
      <c r="A4070" s="129">
        <v>48265.0</v>
      </c>
      <c r="B4070" s="129">
        <v>48224.0</v>
      </c>
      <c r="C4070" s="128">
        <v>2032.0</v>
      </c>
      <c r="D4070" s="128">
        <v>2.0</v>
      </c>
      <c r="E4070" s="128">
        <v>3.0</v>
      </c>
      <c r="F4070" s="128">
        <v>2032.0</v>
      </c>
      <c r="G4070" s="128">
        <v>2.0</v>
      </c>
      <c r="H4070" s="128">
        <v>21.0</v>
      </c>
      <c r="I4070" s="128" t="s">
        <v>159</v>
      </c>
      <c r="J4070" s="99"/>
      <c r="K4070" s="99"/>
      <c r="L4070" s="141" t="str">
        <f>IF(J4070-K4070=0,,IFERROR(K4070-J4070-휴게시간-VLOOKUP(A4070,지정휴게시간,2,FALSE),K4070-J4070-휴게시간))</f>
        <v/>
      </c>
      <c r="M4070" s="142" t="str">
        <f>IFERROR(VLOOKUP(Text(A4070,"m월 d일"),양력휴일,2,FALSE),IFERROR(VLOOKUP(Text(B4070,"m월 d일"),음력휴일,2,FALSE),IFERROR(VLOOKUP(A4070,양력지정휴일,2,FALSE), IFERROR(VLOOKUP(B4070,음력지정휴일,2,FALSE), ""))))</f>
        <v/>
      </c>
      <c r="N4070" s="128"/>
      <c r="O4070" s="128" t="str">
        <f>IFERROR(VLOOKUP(N4070,연차지정일수,2,FALSE),"")</f>
        <v/>
      </c>
      <c r="P4070" s="143"/>
      <c r="Q4070" s="2"/>
    </row>
    <row r="4071">
      <c r="A4071" s="129">
        <v>48266.0</v>
      </c>
      <c r="B4071" s="129">
        <v>48225.0</v>
      </c>
      <c r="C4071" s="128">
        <v>2032.0</v>
      </c>
      <c r="D4071" s="128">
        <v>2.0</v>
      </c>
      <c r="E4071" s="128">
        <v>3.0</v>
      </c>
      <c r="F4071" s="128">
        <v>2032.0</v>
      </c>
      <c r="G4071" s="128">
        <v>2.0</v>
      </c>
      <c r="H4071" s="128">
        <v>22.0</v>
      </c>
      <c r="I4071" s="128" t="s">
        <v>156</v>
      </c>
      <c r="J4071" s="99"/>
      <c r="K4071" s="99"/>
      <c r="L4071" s="141" t="str">
        <f>IF(J4071-K4071=0,,IFERROR(K4071-J4071-휴게시간-VLOOKUP(A4071,지정휴게시간,2,FALSE),K4071-J4071-휴게시간))</f>
        <v/>
      </c>
      <c r="M4071" s="142" t="str">
        <f>IFERROR(VLOOKUP(Text(A4071,"m월 d일"),양력휴일,2,FALSE),IFERROR(VLOOKUP(Text(B4071,"m월 d일"),음력휴일,2,FALSE),IFERROR(VLOOKUP(A4071,양력지정휴일,2,FALSE), IFERROR(VLOOKUP(B4071,음력지정휴일,2,FALSE), ""))))</f>
        <v/>
      </c>
      <c r="N4071" s="128"/>
      <c r="O4071" s="128" t="str">
        <f>IFERROR(VLOOKUP(N4071,연차지정일수,2,FALSE),"")</f>
        <v/>
      </c>
      <c r="P4071" s="143"/>
      <c r="Q4071" s="2"/>
    </row>
    <row r="4072">
      <c r="A4072" s="129">
        <v>48267.0</v>
      </c>
      <c r="B4072" s="129">
        <v>48226.0</v>
      </c>
      <c r="C4072" s="128">
        <v>2032.0</v>
      </c>
      <c r="D4072" s="128">
        <v>2.0</v>
      </c>
      <c r="E4072" s="128">
        <v>4.0</v>
      </c>
      <c r="F4072" s="128">
        <v>2032.0</v>
      </c>
      <c r="G4072" s="128">
        <v>2.0</v>
      </c>
      <c r="H4072" s="128">
        <v>23.0</v>
      </c>
      <c r="I4072" s="128" t="s">
        <v>83</v>
      </c>
      <c r="J4072" s="99"/>
      <c r="K4072" s="99"/>
      <c r="L4072" s="141" t="str">
        <f>IF(J4072-K4072=0,,IFERROR(K4072-J4072-휴게시간-VLOOKUP(A4072,지정휴게시간,2,FALSE),K4072-J4072-휴게시간))</f>
        <v/>
      </c>
      <c r="M4072" s="142" t="str">
        <f>IFERROR(VLOOKUP(Text(A4072,"m월 d일"),양력휴일,2,FALSE),IFERROR(VLOOKUP(Text(B4072,"m월 d일"),음력휴일,2,FALSE),IFERROR(VLOOKUP(A4072,양력지정휴일,2,FALSE), IFERROR(VLOOKUP(B4072,음력지정휴일,2,FALSE), ""))))</f>
        <v/>
      </c>
      <c r="N4072" s="128"/>
      <c r="O4072" s="128" t="str">
        <f>IFERROR(VLOOKUP(N4072,연차지정일수,2,FALSE),"")</f>
        <v/>
      </c>
      <c r="P4072" s="143"/>
      <c r="Q4072" s="2"/>
    </row>
    <row r="4073">
      <c r="A4073" s="129">
        <v>48268.0</v>
      </c>
      <c r="B4073" s="129">
        <v>48227.0</v>
      </c>
      <c r="C4073" s="128">
        <v>2032.0</v>
      </c>
      <c r="D4073" s="128">
        <v>2.0</v>
      </c>
      <c r="E4073" s="128">
        <v>4.0</v>
      </c>
      <c r="F4073" s="128">
        <v>2032.0</v>
      </c>
      <c r="G4073" s="128">
        <v>2.0</v>
      </c>
      <c r="H4073" s="128">
        <v>24.0</v>
      </c>
      <c r="I4073" s="128" t="s">
        <v>160</v>
      </c>
      <c r="J4073" s="99"/>
      <c r="K4073" s="99"/>
      <c r="L4073" s="141" t="str">
        <f>IF(J4073-K4073=0,,IFERROR(K4073-J4073-휴게시간-VLOOKUP(A4073,지정휴게시간,2,FALSE),K4073-J4073-휴게시간))</f>
        <v/>
      </c>
      <c r="M4073" s="142" t="str">
        <f>IFERROR(VLOOKUP(Text(A4073,"m월 d일"),양력휴일,2,FALSE),IFERROR(VLOOKUP(Text(B4073,"m월 d일"),음력휴일,2,FALSE),IFERROR(VLOOKUP(A4073,양력지정휴일,2,FALSE), IFERROR(VLOOKUP(B4073,음력지정휴일,2,FALSE), ""))))</f>
        <v/>
      </c>
      <c r="N4073" s="128"/>
      <c r="O4073" s="128" t="str">
        <f>IFERROR(VLOOKUP(N4073,연차지정일수,2,FALSE),"")</f>
        <v/>
      </c>
      <c r="P4073" s="143"/>
      <c r="Q4073" s="2"/>
    </row>
    <row r="4074">
      <c r="A4074" s="129">
        <v>48269.0</v>
      </c>
      <c r="B4074" s="129">
        <v>48228.0</v>
      </c>
      <c r="C4074" s="128">
        <v>2032.0</v>
      </c>
      <c r="D4074" s="128">
        <v>2.0</v>
      </c>
      <c r="E4074" s="128">
        <v>4.0</v>
      </c>
      <c r="F4074" s="128">
        <v>2032.0</v>
      </c>
      <c r="G4074" s="128">
        <v>2.0</v>
      </c>
      <c r="H4074" s="128">
        <v>25.0</v>
      </c>
      <c r="I4074" s="128" t="s">
        <v>161</v>
      </c>
      <c r="J4074" s="99"/>
      <c r="K4074" s="99"/>
      <c r="L4074" s="141" t="str">
        <f>IF(J4074-K4074=0,,IFERROR(K4074-J4074-휴게시간-VLOOKUP(A4074,지정휴게시간,2,FALSE),K4074-J4074-휴게시간))</f>
        <v/>
      </c>
      <c r="M4074" s="142" t="str">
        <f>IFERROR(VLOOKUP(Text(A4074,"m월 d일"),양력휴일,2,FALSE),IFERROR(VLOOKUP(Text(B4074,"m월 d일"),음력휴일,2,FALSE),IFERROR(VLOOKUP(A4074,양력지정휴일,2,FALSE), IFERROR(VLOOKUP(B4074,음력지정휴일,2,FALSE), ""))))</f>
        <v/>
      </c>
      <c r="N4074" s="128"/>
      <c r="O4074" s="128" t="str">
        <f>IFERROR(VLOOKUP(N4074,연차지정일수,2,FALSE),"")</f>
        <v/>
      </c>
      <c r="P4074" s="143"/>
      <c r="Q4074" s="2"/>
    </row>
    <row r="4075">
      <c r="A4075" s="129">
        <v>48270.0</v>
      </c>
      <c r="B4075" s="129">
        <v>48229.0</v>
      </c>
      <c r="C4075" s="128">
        <v>2032.0</v>
      </c>
      <c r="D4075" s="128">
        <v>2.0</v>
      </c>
      <c r="E4075" s="128">
        <v>4.0</v>
      </c>
      <c r="F4075" s="128">
        <v>2032.0</v>
      </c>
      <c r="G4075" s="128">
        <v>2.0</v>
      </c>
      <c r="H4075" s="128">
        <v>26.0</v>
      </c>
      <c r="I4075" s="128" t="s">
        <v>162</v>
      </c>
      <c r="J4075" s="99"/>
      <c r="K4075" s="99"/>
      <c r="L4075" s="141" t="str">
        <f>IF(J4075-K4075=0,,IFERROR(K4075-J4075-휴게시간-VLOOKUP(A4075,지정휴게시간,2,FALSE),K4075-J4075-휴게시간))</f>
        <v/>
      </c>
      <c r="M4075" s="142" t="str">
        <f>IFERROR(VLOOKUP(Text(A4075,"m월 d일"),양력휴일,2,FALSE),IFERROR(VLOOKUP(Text(B4075,"m월 d일"),음력휴일,2,FALSE),IFERROR(VLOOKUP(A4075,양력지정휴일,2,FALSE), IFERROR(VLOOKUP(B4075,음력지정휴일,2,FALSE), ""))))</f>
        <v/>
      </c>
      <c r="N4075" s="128"/>
      <c r="O4075" s="128" t="str">
        <f>IFERROR(VLOOKUP(N4075,연차지정일수,2,FALSE),"")</f>
        <v/>
      </c>
      <c r="P4075" s="143"/>
      <c r="Q4075" s="2"/>
    </row>
    <row r="4076">
      <c r="A4076" s="129">
        <v>48271.0</v>
      </c>
      <c r="B4076" s="129">
        <v>48230.0</v>
      </c>
      <c r="C4076" s="128">
        <v>2032.0</v>
      </c>
      <c r="D4076" s="128">
        <v>2.0</v>
      </c>
      <c r="E4076" s="128">
        <v>4.0</v>
      </c>
      <c r="F4076" s="128">
        <v>2032.0</v>
      </c>
      <c r="G4076" s="128">
        <v>2.0</v>
      </c>
      <c r="H4076" s="128">
        <v>27.0</v>
      </c>
      <c r="I4076" s="128" t="s">
        <v>158</v>
      </c>
      <c r="J4076" s="99"/>
      <c r="K4076" s="99"/>
      <c r="L4076" s="141" t="str">
        <f>IF(J4076-K4076=0,,IFERROR(K4076-J4076-휴게시간-VLOOKUP(A4076,지정휴게시간,2,FALSE),K4076-J4076-휴게시간))</f>
        <v/>
      </c>
      <c r="M4076" s="142" t="str">
        <f>IFERROR(VLOOKUP(Text(A4076,"m월 d일"),양력휴일,2,FALSE),IFERROR(VLOOKUP(Text(B4076,"m월 d일"),음력휴일,2,FALSE),IFERROR(VLOOKUP(A4076,양력지정휴일,2,FALSE), IFERROR(VLOOKUP(B4076,음력지정휴일,2,FALSE), ""))))</f>
        <v/>
      </c>
      <c r="N4076" s="128"/>
      <c r="O4076" s="128" t="str">
        <f>IFERROR(VLOOKUP(N4076,연차지정일수,2,FALSE),"")</f>
        <v/>
      </c>
      <c r="P4076" s="143"/>
      <c r="Q4076" s="2"/>
    </row>
    <row r="4077">
      <c r="A4077" s="129">
        <v>48272.0</v>
      </c>
      <c r="B4077" s="129">
        <v>48231.0</v>
      </c>
      <c r="C4077" s="128">
        <v>2032.0</v>
      </c>
      <c r="D4077" s="128">
        <v>2.0</v>
      </c>
      <c r="E4077" s="128">
        <v>4.0</v>
      </c>
      <c r="F4077" s="128">
        <v>2032.0</v>
      </c>
      <c r="G4077" s="128">
        <v>2.0</v>
      </c>
      <c r="H4077" s="128">
        <v>28.0</v>
      </c>
      <c r="I4077" s="128" t="s">
        <v>159</v>
      </c>
      <c r="J4077" s="99"/>
      <c r="K4077" s="99"/>
      <c r="L4077" s="141" t="str">
        <f>IF(J4077-K4077=0,,IFERROR(K4077-J4077-휴게시간-VLOOKUP(A4077,지정휴게시간,2,FALSE),K4077-J4077-휴게시간))</f>
        <v/>
      </c>
      <c r="M4077" s="142" t="str">
        <f>IFERROR(VLOOKUP(Text(A4077,"m월 d일"),양력휴일,2,FALSE),IFERROR(VLOOKUP(Text(B4077,"m월 d일"),음력휴일,2,FALSE),IFERROR(VLOOKUP(A4077,양력지정휴일,2,FALSE), IFERROR(VLOOKUP(B4077,음력지정휴일,2,FALSE), ""))))</f>
        <v/>
      </c>
      <c r="N4077" s="128"/>
      <c r="O4077" s="128" t="str">
        <f>IFERROR(VLOOKUP(N4077,연차지정일수,2,FALSE),"")</f>
        <v/>
      </c>
      <c r="P4077" s="143"/>
      <c r="Q4077" s="2"/>
    </row>
    <row r="4078">
      <c r="A4078" s="129">
        <v>48273.0</v>
      </c>
      <c r="B4078" s="129">
        <v>48232.0</v>
      </c>
      <c r="C4078" s="128">
        <v>2032.0</v>
      </c>
      <c r="D4078" s="128">
        <v>2.0</v>
      </c>
      <c r="E4078" s="128">
        <v>4.0</v>
      </c>
      <c r="F4078" s="128">
        <v>2032.0</v>
      </c>
      <c r="G4078" s="128">
        <v>2.0</v>
      </c>
      <c r="H4078" s="128">
        <v>29.0</v>
      </c>
      <c r="I4078" s="128" t="s">
        <v>156</v>
      </c>
      <c r="J4078" s="99"/>
      <c r="K4078" s="99"/>
      <c r="L4078" s="141" t="str">
        <f>IF(J4078-K4078=0,,IFERROR(K4078-J4078-휴게시간-VLOOKUP(A4078,지정휴게시간,2,FALSE),K4078-J4078-휴게시간))</f>
        <v/>
      </c>
      <c r="M4078" s="142" t="str">
        <f>IFERROR(VLOOKUP(Text(A4078,"m월 d일"),양력휴일,2,FALSE),IFERROR(VLOOKUP(Text(B4078,"m월 d일"),음력휴일,2,FALSE),IFERROR(VLOOKUP(A4078,양력지정휴일,2,FALSE), IFERROR(VLOOKUP(B4078,음력지정휴일,2,FALSE), ""))))</f>
        <v/>
      </c>
      <c r="N4078" s="128"/>
      <c r="O4078" s="128" t="str">
        <f>IFERROR(VLOOKUP(N4078,연차지정일수,2,FALSE),"")</f>
        <v/>
      </c>
      <c r="P4078" s="143"/>
      <c r="Q4078" s="2"/>
    </row>
    <row r="4079">
      <c r="A4079" s="129">
        <v>48274.0</v>
      </c>
      <c r="B4079" s="129">
        <v>48233.0</v>
      </c>
      <c r="C4079" s="128">
        <v>2032.0</v>
      </c>
      <c r="D4079" s="128">
        <v>2.0</v>
      </c>
      <c r="E4079" s="128">
        <v>1.0</v>
      </c>
      <c r="F4079" s="128">
        <v>2032.0</v>
      </c>
      <c r="G4079" s="128">
        <v>3.0</v>
      </c>
      <c r="H4079" s="128">
        <v>1.0</v>
      </c>
      <c r="I4079" s="128" t="s">
        <v>83</v>
      </c>
      <c r="J4079" s="99"/>
      <c r="K4079" s="99"/>
      <c r="L4079" s="141" t="str">
        <f>IF(J4079-K4079=0,,IFERROR(K4079-J4079-휴게시간-VLOOKUP(A4079,지정휴게시간,2,FALSE),K4079-J4079-휴게시간))</f>
        <v/>
      </c>
      <c r="M4079" s="142" t="str">
        <f>IFERROR(VLOOKUP(Text(A4079,"m월 d일"),양력휴일,2,FALSE),IFERROR(VLOOKUP(Text(B4079,"m월 d일"),음력휴일,2,FALSE),IFERROR(VLOOKUP(A4079,양력지정휴일,2,FALSE), IFERROR(VLOOKUP(B4079,음력지정휴일,2,FALSE), ""))))</f>
        <v>삼일절</v>
      </c>
      <c r="N4079" s="128"/>
      <c r="O4079" s="128" t="str">
        <f>IFERROR(VLOOKUP(N4079,연차지정일수,2,FALSE),"")</f>
        <v/>
      </c>
      <c r="P4079" s="143"/>
      <c r="Q4079" s="2"/>
    </row>
    <row r="4080">
      <c r="A4080" s="129">
        <v>48275.0</v>
      </c>
      <c r="B4080" s="129">
        <v>48234.0</v>
      </c>
      <c r="C4080" s="128">
        <v>2032.0</v>
      </c>
      <c r="D4080" s="128">
        <v>2.0</v>
      </c>
      <c r="E4080" s="128">
        <v>1.0</v>
      </c>
      <c r="F4080" s="128">
        <v>2032.0</v>
      </c>
      <c r="G4080" s="128">
        <v>3.0</v>
      </c>
      <c r="H4080" s="128">
        <v>2.0</v>
      </c>
      <c r="I4080" s="128" t="s">
        <v>160</v>
      </c>
      <c r="J4080" s="99"/>
      <c r="K4080" s="99"/>
      <c r="L4080" s="141" t="str">
        <f>IF(J4080-K4080=0,,IFERROR(K4080-J4080-휴게시간-VLOOKUP(A4080,지정휴게시간,2,FALSE),K4080-J4080-휴게시간))</f>
        <v/>
      </c>
      <c r="M4080" s="142" t="str">
        <f>IFERROR(VLOOKUP(Text(A4080,"m월 d일"),양력휴일,2,FALSE),IFERROR(VLOOKUP(Text(B4080,"m월 d일"),음력휴일,2,FALSE),IFERROR(VLOOKUP(A4080,양력지정휴일,2,FALSE), IFERROR(VLOOKUP(B4080,음력지정휴일,2,FALSE), ""))))</f>
        <v/>
      </c>
      <c r="N4080" s="128"/>
      <c r="O4080" s="128" t="str">
        <f>IFERROR(VLOOKUP(N4080,연차지정일수,2,FALSE),"")</f>
        <v/>
      </c>
      <c r="P4080" s="143"/>
      <c r="Q4080" s="2"/>
    </row>
    <row r="4081">
      <c r="A4081" s="129">
        <v>48276.0</v>
      </c>
      <c r="B4081" s="129">
        <v>48235.0</v>
      </c>
      <c r="C4081" s="128">
        <v>2032.0</v>
      </c>
      <c r="D4081" s="128">
        <v>2.0</v>
      </c>
      <c r="E4081" s="128">
        <v>1.0</v>
      </c>
      <c r="F4081" s="128">
        <v>2032.0</v>
      </c>
      <c r="G4081" s="128">
        <v>3.0</v>
      </c>
      <c r="H4081" s="128">
        <v>3.0</v>
      </c>
      <c r="I4081" s="128" t="s">
        <v>161</v>
      </c>
      <c r="J4081" s="99"/>
      <c r="K4081" s="99"/>
      <c r="L4081" s="141" t="str">
        <f>IF(J4081-K4081=0,,IFERROR(K4081-J4081-휴게시간-VLOOKUP(A4081,지정휴게시간,2,FALSE),K4081-J4081-휴게시간))</f>
        <v/>
      </c>
      <c r="M4081" s="142" t="str">
        <f>IFERROR(VLOOKUP(Text(A4081,"m월 d일"),양력휴일,2,FALSE),IFERROR(VLOOKUP(Text(B4081,"m월 d일"),음력휴일,2,FALSE),IFERROR(VLOOKUP(A4081,양력지정휴일,2,FALSE), IFERROR(VLOOKUP(B4081,음력지정휴일,2,FALSE), ""))))</f>
        <v/>
      </c>
      <c r="N4081" s="128"/>
      <c r="O4081" s="128" t="str">
        <f>IFERROR(VLOOKUP(N4081,연차지정일수,2,FALSE),"")</f>
        <v/>
      </c>
      <c r="P4081" s="143"/>
      <c r="Q4081" s="2"/>
    </row>
    <row r="4082">
      <c r="A4082" s="129">
        <v>48277.0</v>
      </c>
      <c r="B4082" s="129">
        <v>48236.0</v>
      </c>
      <c r="C4082" s="128">
        <v>2032.0</v>
      </c>
      <c r="D4082" s="128">
        <v>2.0</v>
      </c>
      <c r="E4082" s="128">
        <v>1.0</v>
      </c>
      <c r="F4082" s="128">
        <v>2032.0</v>
      </c>
      <c r="G4082" s="128">
        <v>3.0</v>
      </c>
      <c r="H4082" s="128">
        <v>4.0</v>
      </c>
      <c r="I4082" s="128" t="s">
        <v>162</v>
      </c>
      <c r="J4082" s="99"/>
      <c r="K4082" s="99"/>
      <c r="L4082" s="141" t="str">
        <f>IF(J4082-K4082=0,,IFERROR(K4082-J4082-휴게시간-VLOOKUP(A4082,지정휴게시간,2,FALSE),K4082-J4082-휴게시간))</f>
        <v/>
      </c>
      <c r="M4082" s="142" t="str">
        <f>IFERROR(VLOOKUP(Text(A4082,"m월 d일"),양력휴일,2,FALSE),IFERROR(VLOOKUP(Text(B4082,"m월 d일"),음력휴일,2,FALSE),IFERROR(VLOOKUP(A4082,양력지정휴일,2,FALSE), IFERROR(VLOOKUP(B4082,음력지정휴일,2,FALSE), ""))))</f>
        <v/>
      </c>
      <c r="N4082" s="128"/>
      <c r="O4082" s="128" t="str">
        <f>IFERROR(VLOOKUP(N4082,연차지정일수,2,FALSE),"")</f>
        <v/>
      </c>
      <c r="P4082" s="143"/>
      <c r="Q4082" s="2"/>
    </row>
    <row r="4083">
      <c r="A4083" s="129">
        <v>48278.0</v>
      </c>
      <c r="B4083" s="129">
        <v>48237.0</v>
      </c>
      <c r="C4083" s="128">
        <v>2032.0</v>
      </c>
      <c r="D4083" s="128">
        <v>2.0</v>
      </c>
      <c r="E4083" s="128">
        <v>1.0</v>
      </c>
      <c r="F4083" s="128">
        <v>2032.0</v>
      </c>
      <c r="G4083" s="128">
        <v>3.0</v>
      </c>
      <c r="H4083" s="128">
        <v>5.0</v>
      </c>
      <c r="I4083" s="128" t="s">
        <v>158</v>
      </c>
      <c r="J4083" s="99"/>
      <c r="K4083" s="99"/>
      <c r="L4083" s="141" t="str">
        <f>IF(J4083-K4083=0,,IFERROR(K4083-J4083-휴게시간-VLOOKUP(A4083,지정휴게시간,2,FALSE),K4083-J4083-휴게시간))</f>
        <v/>
      </c>
      <c r="M4083" s="142" t="str">
        <f>IFERROR(VLOOKUP(Text(A4083,"m월 d일"),양력휴일,2,FALSE),IFERROR(VLOOKUP(Text(B4083,"m월 d일"),음력휴일,2,FALSE),IFERROR(VLOOKUP(A4083,양력지정휴일,2,FALSE), IFERROR(VLOOKUP(B4083,음력지정휴일,2,FALSE), ""))))</f>
        <v/>
      </c>
      <c r="N4083" s="128"/>
      <c r="O4083" s="128" t="str">
        <f>IFERROR(VLOOKUP(N4083,연차지정일수,2,FALSE),"")</f>
        <v/>
      </c>
      <c r="P4083" s="143"/>
      <c r="Q4083" s="2"/>
    </row>
    <row r="4084">
      <c r="A4084" s="129">
        <v>48279.0</v>
      </c>
      <c r="B4084" s="129">
        <v>48238.0</v>
      </c>
      <c r="C4084" s="128">
        <v>2032.0</v>
      </c>
      <c r="D4084" s="128">
        <v>2.0</v>
      </c>
      <c r="E4084" s="128">
        <v>1.0</v>
      </c>
      <c r="F4084" s="128">
        <v>2032.0</v>
      </c>
      <c r="G4084" s="128">
        <v>3.0</v>
      </c>
      <c r="H4084" s="128">
        <v>6.0</v>
      </c>
      <c r="I4084" s="128" t="s">
        <v>159</v>
      </c>
      <c r="J4084" s="99"/>
      <c r="K4084" s="99"/>
      <c r="L4084" s="141" t="str">
        <f>IF(J4084-K4084=0,,IFERROR(K4084-J4084-휴게시간-VLOOKUP(A4084,지정휴게시간,2,FALSE),K4084-J4084-휴게시간))</f>
        <v/>
      </c>
      <c r="M4084" s="142" t="str">
        <f>IFERROR(VLOOKUP(Text(A4084,"m월 d일"),양력휴일,2,FALSE),IFERROR(VLOOKUP(Text(B4084,"m월 d일"),음력휴일,2,FALSE),IFERROR(VLOOKUP(A4084,양력지정휴일,2,FALSE), IFERROR(VLOOKUP(B4084,음력지정휴일,2,FALSE), ""))))</f>
        <v/>
      </c>
      <c r="N4084" s="128"/>
      <c r="O4084" s="128" t="str">
        <f>IFERROR(VLOOKUP(N4084,연차지정일수,2,FALSE),"")</f>
        <v/>
      </c>
      <c r="P4084" s="143"/>
      <c r="Q4084" s="2"/>
    </row>
    <row r="4085">
      <c r="A4085" s="129">
        <v>48280.0</v>
      </c>
      <c r="B4085" s="129">
        <v>48239.0</v>
      </c>
      <c r="C4085" s="128">
        <v>2032.0</v>
      </c>
      <c r="D4085" s="128">
        <v>2.0</v>
      </c>
      <c r="E4085" s="128">
        <v>1.0</v>
      </c>
      <c r="F4085" s="128">
        <v>2032.0</v>
      </c>
      <c r="G4085" s="128">
        <v>3.0</v>
      </c>
      <c r="H4085" s="128">
        <v>7.0</v>
      </c>
      <c r="I4085" s="128" t="s">
        <v>156</v>
      </c>
      <c r="J4085" s="99"/>
      <c r="K4085" s="99"/>
      <c r="L4085" s="141" t="str">
        <f>IF(J4085-K4085=0,,IFERROR(K4085-J4085-휴게시간-VLOOKUP(A4085,지정휴게시간,2,FALSE),K4085-J4085-휴게시간))</f>
        <v/>
      </c>
      <c r="M4085" s="142" t="str">
        <f>IFERROR(VLOOKUP(Text(A4085,"m월 d일"),양력휴일,2,FALSE),IFERROR(VLOOKUP(Text(B4085,"m월 d일"),음력휴일,2,FALSE),IFERROR(VLOOKUP(A4085,양력지정휴일,2,FALSE), IFERROR(VLOOKUP(B4085,음력지정휴일,2,FALSE), ""))))</f>
        <v/>
      </c>
      <c r="N4085" s="128"/>
      <c r="O4085" s="128" t="str">
        <f>IFERROR(VLOOKUP(N4085,연차지정일수,2,FALSE),"")</f>
        <v/>
      </c>
      <c r="P4085" s="143"/>
      <c r="Q4085" s="2"/>
    </row>
    <row r="4086">
      <c r="A4086" s="129">
        <v>48281.0</v>
      </c>
      <c r="B4086" s="129">
        <v>48240.0</v>
      </c>
      <c r="C4086" s="128">
        <v>2032.0</v>
      </c>
      <c r="D4086" s="128">
        <v>3.0</v>
      </c>
      <c r="E4086" s="128">
        <v>2.0</v>
      </c>
      <c r="F4086" s="128">
        <v>2032.0</v>
      </c>
      <c r="G4086" s="128">
        <v>3.0</v>
      </c>
      <c r="H4086" s="128">
        <v>8.0</v>
      </c>
      <c r="I4086" s="128" t="s">
        <v>83</v>
      </c>
      <c r="J4086" s="99"/>
      <c r="K4086" s="99"/>
      <c r="L4086" s="141" t="str">
        <f>IF(J4086-K4086=0,,IFERROR(K4086-J4086-휴게시간-VLOOKUP(A4086,지정휴게시간,2,FALSE),K4086-J4086-휴게시간))</f>
        <v/>
      </c>
      <c r="M4086" s="142" t="str">
        <f>IFERROR(VLOOKUP(Text(A4086,"m월 d일"),양력휴일,2,FALSE),IFERROR(VLOOKUP(Text(B4086,"m월 d일"),음력휴일,2,FALSE),IFERROR(VLOOKUP(A4086,양력지정휴일,2,FALSE), IFERROR(VLOOKUP(B4086,음력지정휴일,2,FALSE), ""))))</f>
        <v/>
      </c>
      <c r="N4086" s="128"/>
      <c r="O4086" s="128" t="str">
        <f>IFERROR(VLOOKUP(N4086,연차지정일수,2,FALSE),"")</f>
        <v/>
      </c>
      <c r="P4086" s="143"/>
      <c r="Q4086" s="2"/>
    </row>
    <row r="4087">
      <c r="A4087" s="129">
        <v>48282.0</v>
      </c>
      <c r="B4087" s="129">
        <v>48241.0</v>
      </c>
      <c r="C4087" s="128">
        <v>2032.0</v>
      </c>
      <c r="D4087" s="128">
        <v>3.0</v>
      </c>
      <c r="E4087" s="128">
        <v>2.0</v>
      </c>
      <c r="F4087" s="128">
        <v>2032.0</v>
      </c>
      <c r="G4087" s="128">
        <v>3.0</v>
      </c>
      <c r="H4087" s="128">
        <v>9.0</v>
      </c>
      <c r="I4087" s="128" t="s">
        <v>160</v>
      </c>
      <c r="J4087" s="99"/>
      <c r="K4087" s="99"/>
      <c r="L4087" s="141" t="str">
        <f>IF(J4087-K4087=0,,IFERROR(K4087-J4087-휴게시간-VLOOKUP(A4087,지정휴게시간,2,FALSE),K4087-J4087-휴게시간))</f>
        <v/>
      </c>
      <c r="M4087" s="142" t="str">
        <f>IFERROR(VLOOKUP(Text(A4087,"m월 d일"),양력휴일,2,FALSE),IFERROR(VLOOKUP(Text(B4087,"m월 d일"),음력휴일,2,FALSE),IFERROR(VLOOKUP(A4087,양력지정휴일,2,FALSE), IFERROR(VLOOKUP(B4087,음력지정휴일,2,FALSE), ""))))</f>
        <v/>
      </c>
      <c r="N4087" s="128"/>
      <c r="O4087" s="128" t="str">
        <f>IFERROR(VLOOKUP(N4087,연차지정일수,2,FALSE),"")</f>
        <v/>
      </c>
      <c r="P4087" s="143"/>
      <c r="Q4087" s="2"/>
    </row>
    <row r="4088">
      <c r="A4088" s="129">
        <v>48283.0</v>
      </c>
      <c r="B4088" s="129">
        <v>48242.0</v>
      </c>
      <c r="C4088" s="128">
        <v>2032.0</v>
      </c>
      <c r="D4088" s="128">
        <v>3.0</v>
      </c>
      <c r="E4088" s="128">
        <v>2.0</v>
      </c>
      <c r="F4088" s="128">
        <v>2032.0</v>
      </c>
      <c r="G4088" s="128">
        <v>3.0</v>
      </c>
      <c r="H4088" s="128">
        <v>10.0</v>
      </c>
      <c r="I4088" s="128" t="s">
        <v>161</v>
      </c>
      <c r="J4088" s="99"/>
      <c r="K4088" s="99"/>
      <c r="L4088" s="141" t="str">
        <f>IF(J4088-K4088=0,,IFERROR(K4088-J4088-휴게시간-VLOOKUP(A4088,지정휴게시간,2,FALSE),K4088-J4088-휴게시간))</f>
        <v/>
      </c>
      <c r="M4088" s="142" t="str">
        <f>IFERROR(VLOOKUP(Text(A4088,"m월 d일"),양력휴일,2,FALSE),IFERROR(VLOOKUP(Text(B4088,"m월 d일"),음력휴일,2,FALSE),IFERROR(VLOOKUP(A4088,양력지정휴일,2,FALSE), IFERROR(VLOOKUP(B4088,음력지정휴일,2,FALSE), ""))))</f>
        <v/>
      </c>
      <c r="N4088" s="128"/>
      <c r="O4088" s="128" t="str">
        <f>IFERROR(VLOOKUP(N4088,연차지정일수,2,FALSE),"")</f>
        <v/>
      </c>
      <c r="P4088" s="143"/>
      <c r="Q4088" s="2"/>
    </row>
    <row r="4089">
      <c r="A4089" s="129">
        <v>48284.0</v>
      </c>
      <c r="B4089" s="129">
        <v>48243.0</v>
      </c>
      <c r="C4089" s="128">
        <v>2032.0</v>
      </c>
      <c r="D4089" s="128">
        <v>3.0</v>
      </c>
      <c r="E4089" s="128">
        <v>2.0</v>
      </c>
      <c r="F4089" s="128">
        <v>2032.0</v>
      </c>
      <c r="G4089" s="128">
        <v>3.0</v>
      </c>
      <c r="H4089" s="128">
        <v>11.0</v>
      </c>
      <c r="I4089" s="128" t="s">
        <v>162</v>
      </c>
      <c r="J4089" s="99"/>
      <c r="K4089" s="99"/>
      <c r="L4089" s="141" t="str">
        <f>IF(J4089-K4089=0,,IFERROR(K4089-J4089-휴게시간-VLOOKUP(A4089,지정휴게시간,2,FALSE),K4089-J4089-휴게시간))</f>
        <v/>
      </c>
      <c r="M4089" s="142" t="str">
        <f>IFERROR(VLOOKUP(Text(A4089,"m월 d일"),양력휴일,2,FALSE),IFERROR(VLOOKUP(Text(B4089,"m월 d일"),음력휴일,2,FALSE),IFERROR(VLOOKUP(A4089,양력지정휴일,2,FALSE), IFERROR(VLOOKUP(B4089,음력지정휴일,2,FALSE), ""))))</f>
        <v/>
      </c>
      <c r="N4089" s="128"/>
      <c r="O4089" s="128" t="str">
        <f>IFERROR(VLOOKUP(N4089,연차지정일수,2,FALSE),"")</f>
        <v/>
      </c>
      <c r="P4089" s="143"/>
      <c r="Q4089" s="2"/>
    </row>
    <row r="4090">
      <c r="A4090" s="129">
        <v>48285.0</v>
      </c>
      <c r="B4090" s="129">
        <v>48245.0</v>
      </c>
      <c r="C4090" s="128">
        <v>2032.0</v>
      </c>
      <c r="D4090" s="128">
        <v>3.0</v>
      </c>
      <c r="E4090" s="128">
        <v>2.0</v>
      </c>
      <c r="F4090" s="128">
        <v>2032.0</v>
      </c>
      <c r="G4090" s="128">
        <v>3.0</v>
      </c>
      <c r="H4090" s="128">
        <v>12.0</v>
      </c>
      <c r="I4090" s="128" t="s">
        <v>158</v>
      </c>
      <c r="J4090" s="99"/>
      <c r="K4090" s="99"/>
      <c r="L4090" s="141" t="str">
        <f>IF(J4090-K4090=0,,IFERROR(K4090-J4090-휴게시간-VLOOKUP(A4090,지정휴게시간,2,FALSE),K4090-J4090-휴게시간))</f>
        <v/>
      </c>
      <c r="M4090" s="142" t="str">
        <f>IFERROR(VLOOKUP(Text(A4090,"m월 d일"),양력휴일,2,FALSE),IFERROR(VLOOKUP(Text(B4090,"m월 d일"),음력휴일,2,FALSE),IFERROR(VLOOKUP(A4090,양력지정휴일,2,FALSE), IFERROR(VLOOKUP(B4090,음력지정휴일,2,FALSE), ""))))</f>
        <v/>
      </c>
      <c r="N4090" s="128"/>
      <c r="O4090" s="128" t="str">
        <f>IFERROR(VLOOKUP(N4090,연차지정일수,2,FALSE),"")</f>
        <v/>
      </c>
      <c r="P4090" s="143"/>
      <c r="Q4090" s="2"/>
    </row>
    <row r="4091">
      <c r="A4091" s="129">
        <v>48286.0</v>
      </c>
      <c r="B4091" s="129">
        <v>48246.0</v>
      </c>
      <c r="C4091" s="128">
        <v>2032.0</v>
      </c>
      <c r="D4091" s="128">
        <v>3.0</v>
      </c>
      <c r="E4091" s="128">
        <v>2.0</v>
      </c>
      <c r="F4091" s="128">
        <v>2032.0</v>
      </c>
      <c r="G4091" s="128">
        <v>3.0</v>
      </c>
      <c r="H4091" s="128">
        <v>13.0</v>
      </c>
      <c r="I4091" s="128" t="s">
        <v>159</v>
      </c>
      <c r="J4091" s="99"/>
      <c r="K4091" s="99"/>
      <c r="L4091" s="141" t="str">
        <f>IF(J4091-K4091=0,,IFERROR(K4091-J4091-휴게시간-VLOOKUP(A4091,지정휴게시간,2,FALSE),K4091-J4091-휴게시간))</f>
        <v/>
      </c>
      <c r="M4091" s="142" t="str">
        <f>IFERROR(VLOOKUP(Text(A4091,"m월 d일"),양력휴일,2,FALSE),IFERROR(VLOOKUP(Text(B4091,"m월 d일"),음력휴일,2,FALSE),IFERROR(VLOOKUP(A4091,양력지정휴일,2,FALSE), IFERROR(VLOOKUP(B4091,음력지정휴일,2,FALSE), ""))))</f>
        <v/>
      </c>
      <c r="N4091" s="128"/>
      <c r="O4091" s="128" t="str">
        <f>IFERROR(VLOOKUP(N4091,연차지정일수,2,FALSE),"")</f>
        <v/>
      </c>
      <c r="P4091" s="143"/>
      <c r="Q4091" s="2"/>
    </row>
    <row r="4092">
      <c r="A4092" s="129">
        <v>48287.0</v>
      </c>
      <c r="B4092" s="129">
        <v>48247.0</v>
      </c>
      <c r="C4092" s="128">
        <v>2032.0</v>
      </c>
      <c r="D4092" s="128">
        <v>3.0</v>
      </c>
      <c r="E4092" s="128">
        <v>2.0</v>
      </c>
      <c r="F4092" s="128">
        <v>2032.0</v>
      </c>
      <c r="G4092" s="128">
        <v>3.0</v>
      </c>
      <c r="H4092" s="128">
        <v>14.0</v>
      </c>
      <c r="I4092" s="128" t="s">
        <v>156</v>
      </c>
      <c r="J4092" s="99"/>
      <c r="K4092" s="99"/>
      <c r="L4092" s="141" t="str">
        <f>IF(J4092-K4092=0,,IFERROR(K4092-J4092-휴게시간-VLOOKUP(A4092,지정휴게시간,2,FALSE),K4092-J4092-휴게시간))</f>
        <v/>
      </c>
      <c r="M4092" s="142" t="str">
        <f>IFERROR(VLOOKUP(Text(A4092,"m월 d일"),양력휴일,2,FALSE),IFERROR(VLOOKUP(Text(B4092,"m월 d일"),음력휴일,2,FALSE),IFERROR(VLOOKUP(A4092,양력지정휴일,2,FALSE), IFERROR(VLOOKUP(B4092,음력지정휴일,2,FALSE), ""))))</f>
        <v/>
      </c>
      <c r="N4092" s="128"/>
      <c r="O4092" s="128" t="str">
        <f>IFERROR(VLOOKUP(N4092,연차지정일수,2,FALSE),"")</f>
        <v/>
      </c>
      <c r="P4092" s="143"/>
      <c r="Q4092" s="2"/>
    </row>
    <row r="4093">
      <c r="A4093" s="129">
        <v>48288.0</v>
      </c>
      <c r="B4093" s="129">
        <v>48248.0</v>
      </c>
      <c r="C4093" s="128">
        <v>2032.0</v>
      </c>
      <c r="D4093" s="128">
        <v>3.0</v>
      </c>
      <c r="E4093" s="128">
        <v>3.0</v>
      </c>
      <c r="F4093" s="128">
        <v>2032.0</v>
      </c>
      <c r="G4093" s="128">
        <v>3.0</v>
      </c>
      <c r="H4093" s="128">
        <v>15.0</v>
      </c>
      <c r="I4093" s="128" t="s">
        <v>83</v>
      </c>
      <c r="J4093" s="99"/>
      <c r="K4093" s="99"/>
      <c r="L4093" s="141" t="str">
        <f>IF(J4093-K4093=0,,IFERROR(K4093-J4093-휴게시간-VLOOKUP(A4093,지정휴게시간,2,FALSE),K4093-J4093-휴게시간))</f>
        <v/>
      </c>
      <c r="M4093" s="142" t="str">
        <f>IFERROR(VLOOKUP(Text(A4093,"m월 d일"),양력휴일,2,FALSE),IFERROR(VLOOKUP(Text(B4093,"m월 d일"),음력휴일,2,FALSE),IFERROR(VLOOKUP(A4093,양력지정휴일,2,FALSE), IFERROR(VLOOKUP(B4093,음력지정휴일,2,FALSE), ""))))</f>
        <v/>
      </c>
      <c r="N4093" s="128"/>
      <c r="O4093" s="128" t="str">
        <f>IFERROR(VLOOKUP(N4093,연차지정일수,2,FALSE),"")</f>
        <v/>
      </c>
      <c r="P4093" s="143"/>
      <c r="Q4093" s="2"/>
    </row>
    <row r="4094">
      <c r="A4094" s="129">
        <v>48289.0</v>
      </c>
      <c r="B4094" s="129">
        <v>48249.0</v>
      </c>
      <c r="C4094" s="128">
        <v>2032.0</v>
      </c>
      <c r="D4094" s="128">
        <v>3.0</v>
      </c>
      <c r="E4094" s="128">
        <v>3.0</v>
      </c>
      <c r="F4094" s="128">
        <v>2032.0</v>
      </c>
      <c r="G4094" s="128">
        <v>3.0</v>
      </c>
      <c r="H4094" s="128">
        <v>16.0</v>
      </c>
      <c r="I4094" s="128" t="s">
        <v>160</v>
      </c>
      <c r="J4094" s="99"/>
      <c r="K4094" s="99"/>
      <c r="L4094" s="141" t="str">
        <f>IF(J4094-K4094=0,,IFERROR(K4094-J4094-휴게시간-VLOOKUP(A4094,지정휴게시간,2,FALSE),K4094-J4094-휴게시간))</f>
        <v/>
      </c>
      <c r="M4094" s="142" t="str">
        <f>IFERROR(VLOOKUP(Text(A4094,"m월 d일"),양력휴일,2,FALSE),IFERROR(VLOOKUP(Text(B4094,"m월 d일"),음력휴일,2,FALSE),IFERROR(VLOOKUP(A4094,양력지정휴일,2,FALSE), IFERROR(VLOOKUP(B4094,음력지정휴일,2,FALSE), ""))))</f>
        <v/>
      </c>
      <c r="N4094" s="128"/>
      <c r="O4094" s="128" t="str">
        <f>IFERROR(VLOOKUP(N4094,연차지정일수,2,FALSE),"")</f>
        <v/>
      </c>
      <c r="P4094" s="143"/>
      <c r="Q4094" s="2"/>
    </row>
    <row r="4095">
      <c r="A4095" s="129">
        <v>48290.0</v>
      </c>
      <c r="B4095" s="129">
        <v>48250.0</v>
      </c>
      <c r="C4095" s="128">
        <v>2032.0</v>
      </c>
      <c r="D4095" s="128">
        <v>3.0</v>
      </c>
      <c r="E4095" s="128">
        <v>3.0</v>
      </c>
      <c r="F4095" s="128">
        <v>2032.0</v>
      </c>
      <c r="G4095" s="128">
        <v>3.0</v>
      </c>
      <c r="H4095" s="128">
        <v>17.0</v>
      </c>
      <c r="I4095" s="128" t="s">
        <v>161</v>
      </c>
      <c r="J4095" s="99"/>
      <c r="K4095" s="99"/>
      <c r="L4095" s="141" t="str">
        <f>IF(J4095-K4095=0,,IFERROR(K4095-J4095-휴게시간-VLOOKUP(A4095,지정휴게시간,2,FALSE),K4095-J4095-휴게시간))</f>
        <v/>
      </c>
      <c r="M4095" s="142" t="str">
        <f>IFERROR(VLOOKUP(Text(A4095,"m월 d일"),양력휴일,2,FALSE),IFERROR(VLOOKUP(Text(B4095,"m월 d일"),음력휴일,2,FALSE),IFERROR(VLOOKUP(A4095,양력지정휴일,2,FALSE), IFERROR(VLOOKUP(B4095,음력지정휴일,2,FALSE), ""))))</f>
        <v/>
      </c>
      <c r="N4095" s="128"/>
      <c r="O4095" s="128" t="str">
        <f>IFERROR(VLOOKUP(N4095,연차지정일수,2,FALSE),"")</f>
        <v/>
      </c>
      <c r="P4095" s="143"/>
      <c r="Q4095" s="2"/>
    </row>
    <row r="4096">
      <c r="A4096" s="129">
        <v>48291.0</v>
      </c>
      <c r="B4096" s="129">
        <v>48251.0</v>
      </c>
      <c r="C4096" s="128">
        <v>2032.0</v>
      </c>
      <c r="D4096" s="128">
        <v>3.0</v>
      </c>
      <c r="E4096" s="128">
        <v>3.0</v>
      </c>
      <c r="F4096" s="128">
        <v>2032.0</v>
      </c>
      <c r="G4096" s="128">
        <v>3.0</v>
      </c>
      <c r="H4096" s="128">
        <v>18.0</v>
      </c>
      <c r="I4096" s="128" t="s">
        <v>162</v>
      </c>
      <c r="J4096" s="99"/>
      <c r="K4096" s="99"/>
      <c r="L4096" s="141" t="str">
        <f>IF(J4096-K4096=0,,IFERROR(K4096-J4096-휴게시간-VLOOKUP(A4096,지정휴게시간,2,FALSE),K4096-J4096-휴게시간))</f>
        <v/>
      </c>
      <c r="M4096" s="142" t="str">
        <f>IFERROR(VLOOKUP(Text(A4096,"m월 d일"),양력휴일,2,FALSE),IFERROR(VLOOKUP(Text(B4096,"m월 d일"),음력휴일,2,FALSE),IFERROR(VLOOKUP(A4096,양력지정휴일,2,FALSE), IFERROR(VLOOKUP(B4096,음력지정휴일,2,FALSE), ""))))</f>
        <v/>
      </c>
      <c r="N4096" s="128"/>
      <c r="O4096" s="128" t="str">
        <f>IFERROR(VLOOKUP(N4096,연차지정일수,2,FALSE),"")</f>
        <v/>
      </c>
      <c r="P4096" s="143"/>
      <c r="Q4096" s="2"/>
    </row>
    <row r="4097">
      <c r="A4097" s="129">
        <v>48292.0</v>
      </c>
      <c r="B4097" s="129">
        <v>48252.0</v>
      </c>
      <c r="C4097" s="128">
        <v>2032.0</v>
      </c>
      <c r="D4097" s="128">
        <v>3.0</v>
      </c>
      <c r="E4097" s="128">
        <v>3.0</v>
      </c>
      <c r="F4097" s="128">
        <v>2032.0</v>
      </c>
      <c r="G4097" s="128">
        <v>3.0</v>
      </c>
      <c r="H4097" s="128">
        <v>19.0</v>
      </c>
      <c r="I4097" s="128" t="s">
        <v>158</v>
      </c>
      <c r="J4097" s="99"/>
      <c r="K4097" s="99"/>
      <c r="L4097" s="141" t="str">
        <f>IF(J4097-K4097=0,,IFERROR(K4097-J4097-휴게시간-VLOOKUP(A4097,지정휴게시간,2,FALSE),K4097-J4097-휴게시간))</f>
        <v/>
      </c>
      <c r="M4097" s="142" t="str">
        <f>IFERROR(VLOOKUP(Text(A4097,"m월 d일"),양력휴일,2,FALSE),IFERROR(VLOOKUP(Text(B4097,"m월 d일"),음력휴일,2,FALSE),IFERROR(VLOOKUP(A4097,양력지정휴일,2,FALSE), IFERROR(VLOOKUP(B4097,음력지정휴일,2,FALSE), ""))))</f>
        <v/>
      </c>
      <c r="N4097" s="128"/>
      <c r="O4097" s="128" t="str">
        <f>IFERROR(VLOOKUP(N4097,연차지정일수,2,FALSE),"")</f>
        <v/>
      </c>
      <c r="P4097" s="143"/>
      <c r="Q4097" s="2"/>
    </row>
    <row r="4098">
      <c r="A4098" s="129">
        <v>48293.0</v>
      </c>
      <c r="B4098" s="129">
        <v>48253.0</v>
      </c>
      <c r="C4098" s="128">
        <v>2032.0</v>
      </c>
      <c r="D4098" s="128">
        <v>3.0</v>
      </c>
      <c r="E4098" s="128">
        <v>3.0</v>
      </c>
      <c r="F4098" s="128">
        <v>2032.0</v>
      </c>
      <c r="G4098" s="128">
        <v>3.0</v>
      </c>
      <c r="H4098" s="128">
        <v>20.0</v>
      </c>
      <c r="I4098" s="128" t="s">
        <v>159</v>
      </c>
      <c r="J4098" s="99"/>
      <c r="K4098" s="99"/>
      <c r="L4098" s="141" t="str">
        <f>IF(J4098-K4098=0,,IFERROR(K4098-J4098-휴게시간-VLOOKUP(A4098,지정휴게시간,2,FALSE),K4098-J4098-휴게시간))</f>
        <v/>
      </c>
      <c r="M4098" s="142" t="str">
        <f>IFERROR(VLOOKUP(Text(A4098,"m월 d일"),양력휴일,2,FALSE),IFERROR(VLOOKUP(Text(B4098,"m월 d일"),음력휴일,2,FALSE),IFERROR(VLOOKUP(A4098,양력지정휴일,2,FALSE), IFERROR(VLOOKUP(B4098,음력지정휴일,2,FALSE), ""))))</f>
        <v/>
      </c>
      <c r="N4098" s="128"/>
      <c r="O4098" s="128" t="str">
        <f>IFERROR(VLOOKUP(N4098,연차지정일수,2,FALSE),"")</f>
        <v/>
      </c>
      <c r="P4098" s="143"/>
      <c r="Q4098" s="2"/>
    </row>
    <row r="4099">
      <c r="A4099" s="129">
        <v>48294.0</v>
      </c>
      <c r="B4099" s="129">
        <v>48254.0</v>
      </c>
      <c r="C4099" s="128">
        <v>2032.0</v>
      </c>
      <c r="D4099" s="128">
        <v>3.0</v>
      </c>
      <c r="E4099" s="128">
        <v>3.0</v>
      </c>
      <c r="F4099" s="128">
        <v>2032.0</v>
      </c>
      <c r="G4099" s="128">
        <v>3.0</v>
      </c>
      <c r="H4099" s="128">
        <v>21.0</v>
      </c>
      <c r="I4099" s="128" t="s">
        <v>156</v>
      </c>
      <c r="J4099" s="99"/>
      <c r="K4099" s="99"/>
      <c r="L4099" s="141" t="str">
        <f>IF(J4099-K4099=0,,IFERROR(K4099-J4099-휴게시간-VLOOKUP(A4099,지정휴게시간,2,FALSE),K4099-J4099-휴게시간))</f>
        <v/>
      </c>
      <c r="M4099" s="142" t="str">
        <f>IFERROR(VLOOKUP(Text(A4099,"m월 d일"),양력휴일,2,FALSE),IFERROR(VLOOKUP(Text(B4099,"m월 d일"),음력휴일,2,FALSE),IFERROR(VLOOKUP(A4099,양력지정휴일,2,FALSE), IFERROR(VLOOKUP(B4099,음력지정휴일,2,FALSE), ""))))</f>
        <v/>
      </c>
      <c r="N4099" s="128"/>
      <c r="O4099" s="128" t="str">
        <f>IFERROR(VLOOKUP(N4099,연차지정일수,2,FALSE),"")</f>
        <v/>
      </c>
      <c r="P4099" s="143"/>
      <c r="Q4099" s="2"/>
    </row>
    <row r="4100">
      <c r="A4100" s="129">
        <v>48295.0</v>
      </c>
      <c r="B4100" s="129">
        <v>48255.0</v>
      </c>
      <c r="C4100" s="128">
        <v>2032.0</v>
      </c>
      <c r="D4100" s="128">
        <v>3.0</v>
      </c>
      <c r="E4100" s="128">
        <v>4.0</v>
      </c>
      <c r="F4100" s="128">
        <v>2032.0</v>
      </c>
      <c r="G4100" s="128">
        <v>3.0</v>
      </c>
      <c r="H4100" s="128">
        <v>22.0</v>
      </c>
      <c r="I4100" s="128" t="s">
        <v>83</v>
      </c>
      <c r="J4100" s="99"/>
      <c r="K4100" s="99"/>
      <c r="L4100" s="141" t="str">
        <f>IF(J4100-K4100=0,,IFERROR(K4100-J4100-휴게시간-VLOOKUP(A4100,지정휴게시간,2,FALSE),K4100-J4100-휴게시간))</f>
        <v/>
      </c>
      <c r="M4100" s="142" t="str">
        <f>IFERROR(VLOOKUP(Text(A4100,"m월 d일"),양력휴일,2,FALSE),IFERROR(VLOOKUP(Text(B4100,"m월 d일"),음력휴일,2,FALSE),IFERROR(VLOOKUP(A4100,양력지정휴일,2,FALSE), IFERROR(VLOOKUP(B4100,음력지정휴일,2,FALSE), ""))))</f>
        <v/>
      </c>
      <c r="N4100" s="128"/>
      <c r="O4100" s="128" t="str">
        <f>IFERROR(VLOOKUP(N4100,연차지정일수,2,FALSE),"")</f>
        <v/>
      </c>
      <c r="P4100" s="143"/>
      <c r="Q4100" s="2"/>
    </row>
    <row r="4101">
      <c r="A4101" s="129">
        <v>48296.0</v>
      </c>
      <c r="B4101" s="129">
        <v>48256.0</v>
      </c>
      <c r="C4101" s="128">
        <v>2032.0</v>
      </c>
      <c r="D4101" s="128">
        <v>3.0</v>
      </c>
      <c r="E4101" s="128">
        <v>4.0</v>
      </c>
      <c r="F4101" s="128">
        <v>2032.0</v>
      </c>
      <c r="G4101" s="128">
        <v>3.0</v>
      </c>
      <c r="H4101" s="128">
        <v>23.0</v>
      </c>
      <c r="I4101" s="128" t="s">
        <v>160</v>
      </c>
      <c r="J4101" s="99"/>
      <c r="K4101" s="99"/>
      <c r="L4101" s="141" t="str">
        <f>IF(J4101-K4101=0,,IFERROR(K4101-J4101-휴게시간-VLOOKUP(A4101,지정휴게시간,2,FALSE),K4101-J4101-휴게시간))</f>
        <v/>
      </c>
      <c r="M4101" s="142" t="str">
        <f>IFERROR(VLOOKUP(Text(A4101,"m월 d일"),양력휴일,2,FALSE),IFERROR(VLOOKUP(Text(B4101,"m월 d일"),음력휴일,2,FALSE),IFERROR(VLOOKUP(A4101,양력지정휴일,2,FALSE), IFERROR(VLOOKUP(B4101,음력지정휴일,2,FALSE), ""))))</f>
        <v/>
      </c>
      <c r="N4101" s="128"/>
      <c r="O4101" s="128" t="str">
        <f>IFERROR(VLOOKUP(N4101,연차지정일수,2,FALSE),"")</f>
        <v/>
      </c>
      <c r="P4101" s="143"/>
      <c r="Q4101" s="2"/>
    </row>
    <row r="4102">
      <c r="A4102" s="129">
        <v>48297.0</v>
      </c>
      <c r="B4102" s="129">
        <v>48257.0</v>
      </c>
      <c r="C4102" s="128">
        <v>2032.0</v>
      </c>
      <c r="D4102" s="128">
        <v>3.0</v>
      </c>
      <c r="E4102" s="128">
        <v>4.0</v>
      </c>
      <c r="F4102" s="128">
        <v>2032.0</v>
      </c>
      <c r="G4102" s="128">
        <v>3.0</v>
      </c>
      <c r="H4102" s="128">
        <v>24.0</v>
      </c>
      <c r="I4102" s="128" t="s">
        <v>161</v>
      </c>
      <c r="J4102" s="99"/>
      <c r="K4102" s="99"/>
      <c r="L4102" s="141" t="str">
        <f>IF(J4102-K4102=0,,IFERROR(K4102-J4102-휴게시간-VLOOKUP(A4102,지정휴게시간,2,FALSE),K4102-J4102-휴게시간))</f>
        <v/>
      </c>
      <c r="M4102" s="142" t="str">
        <f>IFERROR(VLOOKUP(Text(A4102,"m월 d일"),양력휴일,2,FALSE),IFERROR(VLOOKUP(Text(B4102,"m월 d일"),음력휴일,2,FALSE),IFERROR(VLOOKUP(A4102,양력지정휴일,2,FALSE), IFERROR(VLOOKUP(B4102,음력지정휴일,2,FALSE), ""))))</f>
        <v/>
      </c>
      <c r="N4102" s="128"/>
      <c r="O4102" s="128" t="str">
        <f>IFERROR(VLOOKUP(N4102,연차지정일수,2,FALSE),"")</f>
        <v/>
      </c>
      <c r="P4102" s="143"/>
      <c r="Q4102" s="2"/>
    </row>
    <row r="4103">
      <c r="A4103" s="129">
        <v>48298.0</v>
      </c>
      <c r="B4103" s="129">
        <v>48258.0</v>
      </c>
      <c r="C4103" s="128">
        <v>2032.0</v>
      </c>
      <c r="D4103" s="128">
        <v>3.0</v>
      </c>
      <c r="E4103" s="128">
        <v>4.0</v>
      </c>
      <c r="F4103" s="128">
        <v>2032.0</v>
      </c>
      <c r="G4103" s="128">
        <v>3.0</v>
      </c>
      <c r="H4103" s="128">
        <v>25.0</v>
      </c>
      <c r="I4103" s="128" t="s">
        <v>162</v>
      </c>
      <c r="J4103" s="99"/>
      <c r="K4103" s="99"/>
      <c r="L4103" s="141" t="str">
        <f>IF(J4103-K4103=0,,IFERROR(K4103-J4103-휴게시간-VLOOKUP(A4103,지정휴게시간,2,FALSE),K4103-J4103-휴게시간))</f>
        <v/>
      </c>
      <c r="M4103" s="142" t="str">
        <f>IFERROR(VLOOKUP(Text(A4103,"m월 d일"),양력휴일,2,FALSE),IFERROR(VLOOKUP(Text(B4103,"m월 d일"),음력휴일,2,FALSE),IFERROR(VLOOKUP(A4103,양력지정휴일,2,FALSE), IFERROR(VLOOKUP(B4103,음력지정휴일,2,FALSE), ""))))</f>
        <v/>
      </c>
      <c r="N4103" s="128"/>
      <c r="O4103" s="128" t="str">
        <f>IFERROR(VLOOKUP(N4103,연차지정일수,2,FALSE),"")</f>
        <v/>
      </c>
      <c r="P4103" s="143"/>
      <c r="Q4103" s="2"/>
    </row>
    <row r="4104">
      <c r="A4104" s="129">
        <v>48299.0</v>
      </c>
      <c r="B4104" s="129">
        <v>48259.0</v>
      </c>
      <c r="C4104" s="128">
        <v>2032.0</v>
      </c>
      <c r="D4104" s="128">
        <v>3.0</v>
      </c>
      <c r="E4104" s="128">
        <v>4.0</v>
      </c>
      <c r="F4104" s="128">
        <v>2032.0</v>
      </c>
      <c r="G4104" s="128">
        <v>3.0</v>
      </c>
      <c r="H4104" s="128">
        <v>26.0</v>
      </c>
      <c r="I4104" s="128" t="s">
        <v>158</v>
      </c>
      <c r="J4104" s="99"/>
      <c r="K4104" s="99"/>
      <c r="L4104" s="141" t="str">
        <f>IF(J4104-K4104=0,,IFERROR(K4104-J4104-휴게시간-VLOOKUP(A4104,지정휴게시간,2,FALSE),K4104-J4104-휴게시간))</f>
        <v/>
      </c>
      <c r="M4104" s="142" t="str">
        <f>IFERROR(VLOOKUP(Text(A4104,"m월 d일"),양력휴일,2,FALSE),IFERROR(VLOOKUP(Text(B4104,"m월 d일"),음력휴일,2,FALSE),IFERROR(VLOOKUP(A4104,양력지정휴일,2,FALSE), IFERROR(VLOOKUP(B4104,음력지정휴일,2,FALSE), ""))))</f>
        <v/>
      </c>
      <c r="N4104" s="128"/>
      <c r="O4104" s="128" t="str">
        <f>IFERROR(VLOOKUP(N4104,연차지정일수,2,FALSE),"")</f>
        <v/>
      </c>
      <c r="P4104" s="143"/>
      <c r="Q4104" s="2"/>
    </row>
    <row r="4105">
      <c r="A4105" s="129">
        <v>48300.0</v>
      </c>
      <c r="B4105" s="129">
        <v>48260.0</v>
      </c>
      <c r="C4105" s="128">
        <v>2032.0</v>
      </c>
      <c r="D4105" s="128">
        <v>3.0</v>
      </c>
      <c r="E4105" s="128">
        <v>4.0</v>
      </c>
      <c r="F4105" s="128">
        <v>2032.0</v>
      </c>
      <c r="G4105" s="128">
        <v>3.0</v>
      </c>
      <c r="H4105" s="128">
        <v>27.0</v>
      </c>
      <c r="I4105" s="128" t="s">
        <v>159</v>
      </c>
      <c r="J4105" s="99"/>
      <c r="K4105" s="99"/>
      <c r="L4105" s="141" t="str">
        <f>IF(J4105-K4105=0,,IFERROR(K4105-J4105-휴게시간-VLOOKUP(A4105,지정휴게시간,2,FALSE),K4105-J4105-휴게시간))</f>
        <v/>
      </c>
      <c r="M4105" s="142" t="str">
        <f>IFERROR(VLOOKUP(Text(A4105,"m월 d일"),양력휴일,2,FALSE),IFERROR(VLOOKUP(Text(B4105,"m월 d일"),음력휴일,2,FALSE),IFERROR(VLOOKUP(A4105,양력지정휴일,2,FALSE), IFERROR(VLOOKUP(B4105,음력지정휴일,2,FALSE), ""))))</f>
        <v/>
      </c>
      <c r="N4105" s="128"/>
      <c r="O4105" s="128" t="str">
        <f>IFERROR(VLOOKUP(N4105,연차지정일수,2,FALSE),"")</f>
        <v/>
      </c>
      <c r="P4105" s="143"/>
      <c r="Q4105" s="2"/>
    </row>
    <row r="4106">
      <c r="A4106" s="129">
        <v>48301.0</v>
      </c>
      <c r="B4106" s="129">
        <v>48261.0</v>
      </c>
      <c r="C4106" s="128">
        <v>2032.0</v>
      </c>
      <c r="D4106" s="128">
        <v>3.0</v>
      </c>
      <c r="E4106" s="128">
        <v>4.0</v>
      </c>
      <c r="F4106" s="128">
        <v>2032.0</v>
      </c>
      <c r="G4106" s="128">
        <v>3.0</v>
      </c>
      <c r="H4106" s="128">
        <v>28.0</v>
      </c>
      <c r="I4106" s="128" t="s">
        <v>156</v>
      </c>
      <c r="J4106" s="99"/>
      <c r="K4106" s="99"/>
      <c r="L4106" s="141" t="str">
        <f>IF(J4106-K4106=0,,IFERROR(K4106-J4106-휴게시간-VLOOKUP(A4106,지정휴게시간,2,FALSE),K4106-J4106-휴게시간))</f>
        <v/>
      </c>
      <c r="M4106" s="142" t="str">
        <f>IFERROR(VLOOKUP(Text(A4106,"m월 d일"),양력휴일,2,FALSE),IFERROR(VLOOKUP(Text(B4106,"m월 d일"),음력휴일,2,FALSE),IFERROR(VLOOKUP(A4106,양력지정휴일,2,FALSE), IFERROR(VLOOKUP(B4106,음력지정휴일,2,FALSE), ""))))</f>
        <v/>
      </c>
      <c r="N4106" s="128"/>
      <c r="O4106" s="128" t="str">
        <f>IFERROR(VLOOKUP(N4106,연차지정일수,2,FALSE),"")</f>
        <v/>
      </c>
      <c r="P4106" s="143"/>
      <c r="Q4106" s="2"/>
    </row>
    <row r="4107">
      <c r="A4107" s="129">
        <v>48302.0</v>
      </c>
      <c r="B4107" s="129">
        <v>48262.0</v>
      </c>
      <c r="C4107" s="128">
        <v>2032.0</v>
      </c>
      <c r="D4107" s="128">
        <v>3.0</v>
      </c>
      <c r="E4107" s="128">
        <v>5.0</v>
      </c>
      <c r="F4107" s="128">
        <v>2032.0</v>
      </c>
      <c r="G4107" s="128">
        <v>3.0</v>
      </c>
      <c r="H4107" s="128">
        <v>29.0</v>
      </c>
      <c r="I4107" s="128" t="s">
        <v>83</v>
      </c>
      <c r="J4107" s="99"/>
      <c r="K4107" s="99"/>
      <c r="L4107" s="141" t="str">
        <f>IF(J4107-K4107=0,,IFERROR(K4107-J4107-휴게시간-VLOOKUP(A4107,지정휴게시간,2,FALSE),K4107-J4107-휴게시간))</f>
        <v/>
      </c>
      <c r="M4107" s="142" t="str">
        <f>IFERROR(VLOOKUP(Text(A4107,"m월 d일"),양력휴일,2,FALSE),IFERROR(VLOOKUP(Text(B4107,"m월 d일"),음력휴일,2,FALSE),IFERROR(VLOOKUP(A4107,양력지정휴일,2,FALSE), IFERROR(VLOOKUP(B4107,음력지정휴일,2,FALSE), ""))))</f>
        <v/>
      </c>
      <c r="N4107" s="128"/>
      <c r="O4107" s="128" t="str">
        <f>IFERROR(VLOOKUP(N4107,연차지정일수,2,FALSE),"")</f>
        <v/>
      </c>
      <c r="P4107" s="143"/>
      <c r="Q4107" s="2"/>
    </row>
    <row r="4108">
      <c r="A4108" s="129">
        <v>48303.0</v>
      </c>
      <c r="B4108" s="129">
        <v>48263.0</v>
      </c>
      <c r="C4108" s="128">
        <v>2032.0</v>
      </c>
      <c r="D4108" s="128">
        <v>3.0</v>
      </c>
      <c r="E4108" s="128">
        <v>5.0</v>
      </c>
      <c r="F4108" s="128">
        <v>2032.0</v>
      </c>
      <c r="G4108" s="128">
        <v>3.0</v>
      </c>
      <c r="H4108" s="128">
        <v>30.0</v>
      </c>
      <c r="I4108" s="128" t="s">
        <v>160</v>
      </c>
      <c r="J4108" s="99"/>
      <c r="K4108" s="99"/>
      <c r="L4108" s="141" t="str">
        <f>IF(J4108-K4108=0,,IFERROR(K4108-J4108-휴게시간-VLOOKUP(A4108,지정휴게시간,2,FALSE),K4108-J4108-휴게시간))</f>
        <v/>
      </c>
      <c r="M4108" s="142" t="str">
        <f>IFERROR(VLOOKUP(Text(A4108,"m월 d일"),양력휴일,2,FALSE),IFERROR(VLOOKUP(Text(B4108,"m월 d일"),음력휴일,2,FALSE),IFERROR(VLOOKUP(A4108,양력지정휴일,2,FALSE), IFERROR(VLOOKUP(B4108,음력지정휴일,2,FALSE), ""))))</f>
        <v/>
      </c>
      <c r="N4108" s="128"/>
      <c r="O4108" s="128" t="str">
        <f>IFERROR(VLOOKUP(N4108,연차지정일수,2,FALSE),"")</f>
        <v/>
      </c>
      <c r="P4108" s="143"/>
      <c r="Q4108" s="2"/>
    </row>
    <row r="4109">
      <c r="A4109" s="129">
        <v>48304.0</v>
      </c>
      <c r="B4109" s="129">
        <v>48264.0</v>
      </c>
      <c r="C4109" s="128">
        <v>2032.0</v>
      </c>
      <c r="D4109" s="128">
        <v>3.0</v>
      </c>
      <c r="E4109" s="128">
        <v>5.0</v>
      </c>
      <c r="F4109" s="128">
        <v>2032.0</v>
      </c>
      <c r="G4109" s="128">
        <v>3.0</v>
      </c>
      <c r="H4109" s="128">
        <v>31.0</v>
      </c>
      <c r="I4109" s="128" t="s">
        <v>161</v>
      </c>
      <c r="J4109" s="99"/>
      <c r="K4109" s="99"/>
      <c r="L4109" s="141" t="str">
        <f>IF(J4109-K4109=0,,IFERROR(K4109-J4109-휴게시간-VLOOKUP(A4109,지정휴게시간,2,FALSE),K4109-J4109-휴게시간))</f>
        <v/>
      </c>
      <c r="M4109" s="142" t="str">
        <f>IFERROR(VLOOKUP(Text(A4109,"m월 d일"),양력휴일,2,FALSE),IFERROR(VLOOKUP(Text(B4109,"m월 d일"),음력휴일,2,FALSE),IFERROR(VLOOKUP(A4109,양력지정휴일,2,FALSE), IFERROR(VLOOKUP(B4109,음력지정휴일,2,FALSE), ""))))</f>
        <v/>
      </c>
      <c r="N4109" s="128"/>
      <c r="O4109" s="128" t="str">
        <f>IFERROR(VLOOKUP(N4109,연차지정일수,2,FALSE),"")</f>
        <v/>
      </c>
      <c r="P4109" s="143"/>
      <c r="Q4109" s="2"/>
    </row>
    <row r="4110">
      <c r="A4110" s="129">
        <v>48305.0</v>
      </c>
      <c r="B4110" s="129">
        <v>48265.0</v>
      </c>
      <c r="C4110" s="128">
        <v>2032.0</v>
      </c>
      <c r="D4110" s="128">
        <v>3.0</v>
      </c>
      <c r="E4110" s="128">
        <v>5.0</v>
      </c>
      <c r="F4110" s="128">
        <v>2032.0</v>
      </c>
      <c r="G4110" s="128">
        <v>4.0</v>
      </c>
      <c r="H4110" s="128">
        <v>1.0</v>
      </c>
      <c r="I4110" s="128" t="s">
        <v>162</v>
      </c>
      <c r="J4110" s="99"/>
      <c r="K4110" s="99"/>
      <c r="L4110" s="141" t="str">
        <f>IF(J4110-K4110=0,,IFERROR(K4110-J4110-휴게시간-VLOOKUP(A4110,지정휴게시간,2,FALSE),K4110-J4110-휴게시간))</f>
        <v/>
      </c>
      <c r="M4110" s="142" t="str">
        <f>IFERROR(VLOOKUP(Text(A4110,"m월 d일"),양력휴일,2,FALSE),IFERROR(VLOOKUP(Text(B4110,"m월 d일"),음력휴일,2,FALSE),IFERROR(VLOOKUP(A4110,양력지정휴일,2,FALSE), IFERROR(VLOOKUP(B4110,음력지정휴일,2,FALSE), ""))))</f>
        <v/>
      </c>
      <c r="N4110" s="128"/>
      <c r="O4110" s="128" t="str">
        <f>IFERROR(VLOOKUP(N4110,연차지정일수,2,FALSE),"")</f>
        <v/>
      </c>
      <c r="P4110" s="143"/>
      <c r="Q4110" s="2"/>
    </row>
    <row r="4111">
      <c r="A4111" s="129">
        <v>48306.0</v>
      </c>
      <c r="B4111" s="129">
        <v>48266.0</v>
      </c>
      <c r="C4111" s="128">
        <v>2032.0</v>
      </c>
      <c r="D4111" s="128">
        <v>3.0</v>
      </c>
      <c r="E4111" s="128">
        <v>5.0</v>
      </c>
      <c r="F4111" s="128">
        <v>2032.0</v>
      </c>
      <c r="G4111" s="128">
        <v>4.0</v>
      </c>
      <c r="H4111" s="128">
        <v>2.0</v>
      </c>
      <c r="I4111" s="128" t="s">
        <v>158</v>
      </c>
      <c r="J4111" s="99"/>
      <c r="K4111" s="99"/>
      <c r="L4111" s="141" t="str">
        <f>IF(J4111-K4111=0,,IFERROR(K4111-J4111-휴게시간-VLOOKUP(A4111,지정휴게시간,2,FALSE),K4111-J4111-휴게시간))</f>
        <v/>
      </c>
      <c r="M4111" s="142" t="str">
        <f>IFERROR(VLOOKUP(Text(A4111,"m월 d일"),양력휴일,2,FALSE),IFERROR(VLOOKUP(Text(B4111,"m월 d일"),음력휴일,2,FALSE),IFERROR(VLOOKUP(A4111,양력지정휴일,2,FALSE), IFERROR(VLOOKUP(B4111,음력지정휴일,2,FALSE), ""))))</f>
        <v/>
      </c>
      <c r="N4111" s="128"/>
      <c r="O4111" s="128" t="str">
        <f>IFERROR(VLOOKUP(N4111,연차지정일수,2,FALSE),"")</f>
        <v/>
      </c>
      <c r="P4111" s="143"/>
      <c r="Q4111" s="2"/>
    </row>
    <row r="4112">
      <c r="A4112" s="129">
        <v>48307.0</v>
      </c>
      <c r="B4112" s="129">
        <v>48267.0</v>
      </c>
      <c r="C4112" s="128">
        <v>2032.0</v>
      </c>
      <c r="D4112" s="128">
        <v>3.0</v>
      </c>
      <c r="E4112" s="128">
        <v>5.0</v>
      </c>
      <c r="F4112" s="128">
        <v>2032.0</v>
      </c>
      <c r="G4112" s="128">
        <v>4.0</v>
      </c>
      <c r="H4112" s="128">
        <v>3.0</v>
      </c>
      <c r="I4112" s="128" t="s">
        <v>159</v>
      </c>
      <c r="J4112" s="99"/>
      <c r="K4112" s="99"/>
      <c r="L4112" s="141" t="str">
        <f>IF(J4112-K4112=0,,IFERROR(K4112-J4112-휴게시간-VLOOKUP(A4112,지정휴게시간,2,FALSE),K4112-J4112-휴게시간))</f>
        <v/>
      </c>
      <c r="M4112" s="142" t="str">
        <f>IFERROR(VLOOKUP(Text(A4112,"m월 d일"),양력휴일,2,FALSE),IFERROR(VLOOKUP(Text(B4112,"m월 d일"),음력휴일,2,FALSE),IFERROR(VLOOKUP(A4112,양력지정휴일,2,FALSE), IFERROR(VLOOKUP(B4112,음력지정휴일,2,FALSE), ""))))</f>
        <v/>
      </c>
      <c r="N4112" s="128"/>
      <c r="O4112" s="128" t="str">
        <f>IFERROR(VLOOKUP(N4112,연차지정일수,2,FALSE),"")</f>
        <v/>
      </c>
      <c r="P4112" s="143"/>
      <c r="Q4112" s="2"/>
    </row>
    <row r="4113">
      <c r="A4113" s="129">
        <v>48308.0</v>
      </c>
      <c r="B4113" s="129">
        <v>48268.0</v>
      </c>
      <c r="C4113" s="128">
        <v>2032.0</v>
      </c>
      <c r="D4113" s="128">
        <v>3.0</v>
      </c>
      <c r="E4113" s="128">
        <v>5.0</v>
      </c>
      <c r="F4113" s="128">
        <v>2032.0</v>
      </c>
      <c r="G4113" s="128">
        <v>4.0</v>
      </c>
      <c r="H4113" s="128">
        <v>4.0</v>
      </c>
      <c r="I4113" s="128" t="s">
        <v>156</v>
      </c>
      <c r="J4113" s="99"/>
      <c r="K4113" s="99"/>
      <c r="L4113" s="141" t="str">
        <f>IF(J4113-K4113=0,,IFERROR(K4113-J4113-휴게시간-VLOOKUP(A4113,지정휴게시간,2,FALSE),K4113-J4113-휴게시간))</f>
        <v/>
      </c>
      <c r="M4113" s="142" t="str">
        <f>IFERROR(VLOOKUP(Text(A4113,"m월 d일"),양력휴일,2,FALSE),IFERROR(VLOOKUP(Text(B4113,"m월 d일"),음력휴일,2,FALSE),IFERROR(VLOOKUP(A4113,양력지정휴일,2,FALSE), IFERROR(VLOOKUP(B4113,음력지정휴일,2,FALSE), ""))))</f>
        <v/>
      </c>
      <c r="N4113" s="128"/>
      <c r="O4113" s="128" t="str">
        <f>IFERROR(VLOOKUP(N4113,연차지정일수,2,FALSE),"")</f>
        <v/>
      </c>
      <c r="P4113" s="143"/>
      <c r="Q4113" s="2"/>
    </row>
    <row r="4114">
      <c r="A4114" s="129">
        <v>48309.0</v>
      </c>
      <c r="B4114" s="129">
        <v>48269.0</v>
      </c>
      <c r="C4114" s="128">
        <v>2032.0</v>
      </c>
      <c r="D4114" s="128">
        <v>4.0</v>
      </c>
      <c r="E4114" s="128">
        <v>1.0</v>
      </c>
      <c r="F4114" s="128">
        <v>2032.0</v>
      </c>
      <c r="G4114" s="128">
        <v>4.0</v>
      </c>
      <c r="H4114" s="128">
        <v>5.0</v>
      </c>
      <c r="I4114" s="128" t="s">
        <v>83</v>
      </c>
      <c r="J4114" s="99"/>
      <c r="K4114" s="99"/>
      <c r="L4114" s="141" t="str">
        <f>IF(J4114-K4114=0,,IFERROR(K4114-J4114-휴게시간-VLOOKUP(A4114,지정휴게시간,2,FALSE),K4114-J4114-휴게시간))</f>
        <v/>
      </c>
      <c r="M4114" s="142" t="str">
        <f>IFERROR(VLOOKUP(Text(A4114,"m월 d일"),양력휴일,2,FALSE),IFERROR(VLOOKUP(Text(B4114,"m월 d일"),음력휴일,2,FALSE),IFERROR(VLOOKUP(A4114,양력지정휴일,2,FALSE), IFERROR(VLOOKUP(B4114,음력지정휴일,2,FALSE), ""))))</f>
        <v/>
      </c>
      <c r="N4114" s="128"/>
      <c r="O4114" s="128" t="str">
        <f>IFERROR(VLOOKUP(N4114,연차지정일수,2,FALSE),"")</f>
        <v/>
      </c>
      <c r="P4114" s="143"/>
      <c r="Q4114" s="2"/>
    </row>
    <row r="4115">
      <c r="A4115" s="129">
        <v>48310.0</v>
      </c>
      <c r="B4115" s="129">
        <v>48270.0</v>
      </c>
      <c r="C4115" s="128">
        <v>2032.0</v>
      </c>
      <c r="D4115" s="128">
        <v>4.0</v>
      </c>
      <c r="E4115" s="128">
        <v>1.0</v>
      </c>
      <c r="F4115" s="128">
        <v>2032.0</v>
      </c>
      <c r="G4115" s="128">
        <v>4.0</v>
      </c>
      <c r="H4115" s="128">
        <v>6.0</v>
      </c>
      <c r="I4115" s="128" t="s">
        <v>160</v>
      </c>
      <c r="J4115" s="99"/>
      <c r="K4115" s="99"/>
      <c r="L4115" s="141" t="str">
        <f>IF(J4115-K4115=0,,IFERROR(K4115-J4115-휴게시간-VLOOKUP(A4115,지정휴게시간,2,FALSE),K4115-J4115-휴게시간))</f>
        <v/>
      </c>
      <c r="M4115" s="142" t="str">
        <f>IFERROR(VLOOKUP(Text(A4115,"m월 d일"),양력휴일,2,FALSE),IFERROR(VLOOKUP(Text(B4115,"m월 d일"),음력휴일,2,FALSE),IFERROR(VLOOKUP(A4115,양력지정휴일,2,FALSE), IFERROR(VLOOKUP(B4115,음력지정휴일,2,FALSE), ""))))</f>
        <v/>
      </c>
      <c r="N4115" s="128"/>
      <c r="O4115" s="128" t="str">
        <f>IFERROR(VLOOKUP(N4115,연차지정일수,2,FALSE),"")</f>
        <v/>
      </c>
      <c r="P4115" s="143"/>
      <c r="Q4115" s="2"/>
    </row>
    <row r="4116">
      <c r="A4116" s="129">
        <v>48311.0</v>
      </c>
      <c r="B4116" s="129">
        <v>48271.0</v>
      </c>
      <c r="C4116" s="128">
        <v>2032.0</v>
      </c>
      <c r="D4116" s="128">
        <v>4.0</v>
      </c>
      <c r="E4116" s="128">
        <v>1.0</v>
      </c>
      <c r="F4116" s="128">
        <v>2032.0</v>
      </c>
      <c r="G4116" s="128">
        <v>4.0</v>
      </c>
      <c r="H4116" s="128">
        <v>7.0</v>
      </c>
      <c r="I4116" s="128" t="s">
        <v>161</v>
      </c>
      <c r="J4116" s="99"/>
      <c r="K4116" s="99"/>
      <c r="L4116" s="141" t="str">
        <f>IF(J4116-K4116=0,,IFERROR(K4116-J4116-휴게시간-VLOOKUP(A4116,지정휴게시간,2,FALSE),K4116-J4116-휴게시간))</f>
        <v/>
      </c>
      <c r="M4116" s="142" t="str">
        <f>IFERROR(VLOOKUP(Text(A4116,"m월 d일"),양력휴일,2,FALSE),IFERROR(VLOOKUP(Text(B4116,"m월 d일"),음력휴일,2,FALSE),IFERROR(VLOOKUP(A4116,양력지정휴일,2,FALSE), IFERROR(VLOOKUP(B4116,음력지정휴일,2,FALSE), ""))))</f>
        <v/>
      </c>
      <c r="N4116" s="128"/>
      <c r="O4116" s="128" t="str">
        <f>IFERROR(VLOOKUP(N4116,연차지정일수,2,FALSE),"")</f>
        <v/>
      </c>
      <c r="P4116" s="143"/>
      <c r="Q4116" s="2"/>
    </row>
    <row r="4117">
      <c r="A4117" s="129">
        <v>48312.0</v>
      </c>
      <c r="B4117" s="129">
        <v>48272.0</v>
      </c>
      <c r="C4117" s="128">
        <v>2032.0</v>
      </c>
      <c r="D4117" s="128">
        <v>4.0</v>
      </c>
      <c r="E4117" s="128">
        <v>1.0</v>
      </c>
      <c r="F4117" s="128">
        <v>2032.0</v>
      </c>
      <c r="G4117" s="128">
        <v>4.0</v>
      </c>
      <c r="H4117" s="128">
        <v>8.0</v>
      </c>
      <c r="I4117" s="128" t="s">
        <v>162</v>
      </c>
      <c r="J4117" s="99"/>
      <c r="K4117" s="99"/>
      <c r="L4117" s="141" t="str">
        <f>IF(J4117-K4117=0,,IFERROR(K4117-J4117-휴게시간-VLOOKUP(A4117,지정휴게시간,2,FALSE),K4117-J4117-휴게시간))</f>
        <v/>
      </c>
      <c r="M4117" s="142" t="str">
        <f>IFERROR(VLOOKUP(Text(A4117,"m월 d일"),양력휴일,2,FALSE),IFERROR(VLOOKUP(Text(B4117,"m월 d일"),음력휴일,2,FALSE),IFERROR(VLOOKUP(A4117,양력지정휴일,2,FALSE), IFERROR(VLOOKUP(B4117,음력지정휴일,2,FALSE), ""))))</f>
        <v/>
      </c>
      <c r="N4117" s="128"/>
      <c r="O4117" s="128" t="str">
        <f>IFERROR(VLOOKUP(N4117,연차지정일수,2,FALSE),"")</f>
        <v/>
      </c>
      <c r="P4117" s="143"/>
      <c r="Q4117" s="2"/>
    </row>
    <row r="4118">
      <c r="A4118" s="129">
        <v>48313.0</v>
      </c>
      <c r="B4118" s="129">
        <v>48273.0</v>
      </c>
      <c r="C4118" s="128">
        <v>2032.0</v>
      </c>
      <c r="D4118" s="128">
        <v>4.0</v>
      </c>
      <c r="E4118" s="128">
        <v>1.0</v>
      </c>
      <c r="F4118" s="128">
        <v>2032.0</v>
      </c>
      <c r="G4118" s="128">
        <v>4.0</v>
      </c>
      <c r="H4118" s="128">
        <v>9.0</v>
      </c>
      <c r="I4118" s="128" t="s">
        <v>158</v>
      </c>
      <c r="J4118" s="99"/>
      <c r="K4118" s="99"/>
      <c r="L4118" s="141" t="str">
        <f>IF(J4118-K4118=0,,IFERROR(K4118-J4118-휴게시간-VLOOKUP(A4118,지정휴게시간,2,FALSE),K4118-J4118-휴게시간))</f>
        <v/>
      </c>
      <c r="M4118" s="142" t="str">
        <f>IFERROR(VLOOKUP(Text(A4118,"m월 d일"),양력휴일,2,FALSE),IFERROR(VLOOKUP(Text(B4118,"m월 d일"),음력휴일,2,FALSE),IFERROR(VLOOKUP(A4118,양력지정휴일,2,FALSE), IFERROR(VLOOKUP(B4118,음력지정휴일,2,FALSE), ""))))</f>
        <v/>
      </c>
      <c r="N4118" s="128"/>
      <c r="O4118" s="128" t="str">
        <f>IFERROR(VLOOKUP(N4118,연차지정일수,2,FALSE),"")</f>
        <v/>
      </c>
      <c r="P4118" s="143"/>
      <c r="Q4118" s="2"/>
    </row>
    <row r="4119">
      <c r="A4119" s="129">
        <v>48314.0</v>
      </c>
      <c r="B4119" s="129">
        <v>48274.0</v>
      </c>
      <c r="C4119" s="128">
        <v>2032.0</v>
      </c>
      <c r="D4119" s="128">
        <v>4.0</v>
      </c>
      <c r="E4119" s="128">
        <v>1.0</v>
      </c>
      <c r="F4119" s="128">
        <v>2032.0</v>
      </c>
      <c r="G4119" s="128">
        <v>4.0</v>
      </c>
      <c r="H4119" s="128">
        <v>10.0</v>
      </c>
      <c r="I4119" s="128" t="s">
        <v>159</v>
      </c>
      <c r="J4119" s="99"/>
      <c r="K4119" s="99"/>
      <c r="L4119" s="141" t="str">
        <f>IF(J4119-K4119=0,,IFERROR(K4119-J4119-휴게시간-VLOOKUP(A4119,지정휴게시간,2,FALSE),K4119-J4119-휴게시간))</f>
        <v/>
      </c>
      <c r="M4119" s="142" t="str">
        <f>IFERROR(VLOOKUP(Text(A4119,"m월 d일"),양력휴일,2,FALSE),IFERROR(VLOOKUP(Text(B4119,"m월 d일"),음력휴일,2,FALSE),IFERROR(VLOOKUP(A4119,양력지정휴일,2,FALSE), IFERROR(VLOOKUP(B4119,음력지정휴일,2,FALSE), ""))))</f>
        <v/>
      </c>
      <c r="N4119" s="128"/>
      <c r="O4119" s="128" t="str">
        <f>IFERROR(VLOOKUP(N4119,연차지정일수,2,FALSE),"")</f>
        <v/>
      </c>
      <c r="P4119" s="143"/>
      <c r="Q4119" s="2"/>
    </row>
    <row r="4120">
      <c r="A4120" s="129">
        <v>48315.0</v>
      </c>
      <c r="B4120" s="129">
        <v>48275.0</v>
      </c>
      <c r="C4120" s="128">
        <v>2032.0</v>
      </c>
      <c r="D4120" s="128">
        <v>4.0</v>
      </c>
      <c r="E4120" s="128">
        <v>1.0</v>
      </c>
      <c r="F4120" s="128">
        <v>2032.0</v>
      </c>
      <c r="G4120" s="128">
        <v>4.0</v>
      </c>
      <c r="H4120" s="128">
        <v>11.0</v>
      </c>
      <c r="I4120" s="128" t="s">
        <v>156</v>
      </c>
      <c r="J4120" s="99"/>
      <c r="K4120" s="99"/>
      <c r="L4120" s="141" t="str">
        <f>IF(J4120-K4120=0,,IFERROR(K4120-J4120-휴게시간-VLOOKUP(A4120,지정휴게시간,2,FALSE),K4120-J4120-휴게시간))</f>
        <v/>
      </c>
      <c r="M4120" s="142" t="str">
        <f>IFERROR(VLOOKUP(Text(A4120,"m월 d일"),양력휴일,2,FALSE),IFERROR(VLOOKUP(Text(B4120,"m월 d일"),음력휴일,2,FALSE),IFERROR(VLOOKUP(A4120,양력지정휴일,2,FALSE), IFERROR(VLOOKUP(B4120,음력지정휴일,2,FALSE), ""))))</f>
        <v/>
      </c>
      <c r="N4120" s="128"/>
      <c r="O4120" s="128" t="str">
        <f>IFERROR(VLOOKUP(N4120,연차지정일수,2,FALSE),"")</f>
        <v/>
      </c>
      <c r="P4120" s="143"/>
      <c r="Q4120" s="2"/>
    </row>
    <row r="4121">
      <c r="A4121" s="129">
        <v>48316.0</v>
      </c>
      <c r="B4121" s="129">
        <v>48276.0</v>
      </c>
      <c r="C4121" s="128">
        <v>2032.0</v>
      </c>
      <c r="D4121" s="128">
        <v>4.0</v>
      </c>
      <c r="E4121" s="128">
        <v>2.0</v>
      </c>
      <c r="F4121" s="128">
        <v>2032.0</v>
      </c>
      <c r="G4121" s="128">
        <v>4.0</v>
      </c>
      <c r="H4121" s="128">
        <v>12.0</v>
      </c>
      <c r="I4121" s="128" t="s">
        <v>83</v>
      </c>
      <c r="J4121" s="99"/>
      <c r="K4121" s="99"/>
      <c r="L4121" s="141" t="str">
        <f>IF(J4121-K4121=0,,IFERROR(K4121-J4121-휴게시간-VLOOKUP(A4121,지정휴게시간,2,FALSE),K4121-J4121-휴게시간))</f>
        <v/>
      </c>
      <c r="M4121" s="142" t="str">
        <f>IFERROR(VLOOKUP(Text(A4121,"m월 d일"),양력휴일,2,FALSE),IFERROR(VLOOKUP(Text(B4121,"m월 d일"),음력휴일,2,FALSE),IFERROR(VLOOKUP(A4121,양력지정휴일,2,FALSE), IFERROR(VLOOKUP(B4121,음력지정휴일,2,FALSE), ""))))</f>
        <v/>
      </c>
      <c r="N4121" s="128"/>
      <c r="O4121" s="128" t="str">
        <f>IFERROR(VLOOKUP(N4121,연차지정일수,2,FALSE),"")</f>
        <v/>
      </c>
      <c r="P4121" s="143"/>
      <c r="Q4121" s="2"/>
    </row>
    <row r="4122">
      <c r="A4122" s="129">
        <v>48317.0</v>
      </c>
      <c r="B4122" s="129">
        <v>48277.0</v>
      </c>
      <c r="C4122" s="128">
        <v>2032.0</v>
      </c>
      <c r="D4122" s="128">
        <v>4.0</v>
      </c>
      <c r="E4122" s="128">
        <v>2.0</v>
      </c>
      <c r="F4122" s="128">
        <v>2032.0</v>
      </c>
      <c r="G4122" s="128">
        <v>4.0</v>
      </c>
      <c r="H4122" s="128">
        <v>13.0</v>
      </c>
      <c r="I4122" s="128" t="s">
        <v>160</v>
      </c>
      <c r="J4122" s="99"/>
      <c r="K4122" s="99"/>
      <c r="L4122" s="141" t="str">
        <f>IF(J4122-K4122=0,,IFERROR(K4122-J4122-휴게시간-VLOOKUP(A4122,지정휴게시간,2,FALSE),K4122-J4122-휴게시간))</f>
        <v/>
      </c>
      <c r="M4122" s="142" t="str">
        <f>IFERROR(VLOOKUP(Text(A4122,"m월 d일"),양력휴일,2,FALSE),IFERROR(VLOOKUP(Text(B4122,"m월 d일"),음력휴일,2,FALSE),IFERROR(VLOOKUP(A4122,양력지정휴일,2,FALSE), IFERROR(VLOOKUP(B4122,음력지정휴일,2,FALSE), ""))))</f>
        <v/>
      </c>
      <c r="N4122" s="128"/>
      <c r="O4122" s="128" t="str">
        <f>IFERROR(VLOOKUP(N4122,연차지정일수,2,FALSE),"")</f>
        <v/>
      </c>
      <c r="P4122" s="143"/>
      <c r="Q4122" s="2"/>
    </row>
    <row r="4123">
      <c r="A4123" s="129">
        <v>48318.0</v>
      </c>
      <c r="B4123" s="129">
        <v>48278.0</v>
      </c>
      <c r="C4123" s="128">
        <v>2032.0</v>
      </c>
      <c r="D4123" s="128">
        <v>4.0</v>
      </c>
      <c r="E4123" s="128">
        <v>2.0</v>
      </c>
      <c r="F4123" s="128">
        <v>2032.0</v>
      </c>
      <c r="G4123" s="128">
        <v>4.0</v>
      </c>
      <c r="H4123" s="128">
        <v>14.0</v>
      </c>
      <c r="I4123" s="128" t="s">
        <v>161</v>
      </c>
      <c r="J4123" s="99"/>
      <c r="K4123" s="99"/>
      <c r="L4123" s="141" t="str">
        <f>IF(J4123-K4123=0,,IFERROR(K4123-J4123-휴게시간-VLOOKUP(A4123,지정휴게시간,2,FALSE),K4123-J4123-휴게시간))</f>
        <v/>
      </c>
      <c r="M4123" s="142" t="str">
        <f>IFERROR(VLOOKUP(Text(A4123,"m월 d일"),양력휴일,2,FALSE),IFERROR(VLOOKUP(Text(B4123,"m월 d일"),음력휴일,2,FALSE),IFERROR(VLOOKUP(A4123,양력지정휴일,2,FALSE), IFERROR(VLOOKUP(B4123,음력지정휴일,2,FALSE), ""))))</f>
        <v/>
      </c>
      <c r="N4123" s="128"/>
      <c r="O4123" s="128" t="str">
        <f>IFERROR(VLOOKUP(N4123,연차지정일수,2,FALSE),"")</f>
        <v/>
      </c>
      <c r="P4123" s="143"/>
      <c r="Q4123" s="2"/>
    </row>
    <row r="4124">
      <c r="A4124" s="129">
        <v>48319.0</v>
      </c>
      <c r="B4124" s="129">
        <v>48279.0</v>
      </c>
      <c r="C4124" s="128">
        <v>2032.0</v>
      </c>
      <c r="D4124" s="128">
        <v>4.0</v>
      </c>
      <c r="E4124" s="128">
        <v>2.0</v>
      </c>
      <c r="F4124" s="128">
        <v>2032.0</v>
      </c>
      <c r="G4124" s="128">
        <v>4.0</v>
      </c>
      <c r="H4124" s="128">
        <v>15.0</v>
      </c>
      <c r="I4124" s="128" t="s">
        <v>162</v>
      </c>
      <c r="J4124" s="99"/>
      <c r="K4124" s="99"/>
      <c r="L4124" s="141" t="str">
        <f>IF(J4124-K4124=0,,IFERROR(K4124-J4124-휴게시간-VLOOKUP(A4124,지정휴게시간,2,FALSE),K4124-J4124-휴게시간))</f>
        <v/>
      </c>
      <c r="M4124" s="142" t="str">
        <f>IFERROR(VLOOKUP(Text(A4124,"m월 d일"),양력휴일,2,FALSE),IFERROR(VLOOKUP(Text(B4124,"m월 d일"),음력휴일,2,FALSE),IFERROR(VLOOKUP(A4124,양력지정휴일,2,FALSE), IFERROR(VLOOKUP(B4124,음력지정휴일,2,FALSE), ""))))</f>
        <v/>
      </c>
      <c r="N4124" s="128"/>
      <c r="O4124" s="128" t="str">
        <f>IFERROR(VLOOKUP(N4124,연차지정일수,2,FALSE),"")</f>
        <v/>
      </c>
      <c r="P4124" s="143"/>
      <c r="Q4124" s="2"/>
    </row>
    <row r="4125">
      <c r="A4125" s="129">
        <v>48320.0</v>
      </c>
      <c r="B4125" s="129">
        <v>48280.0</v>
      </c>
      <c r="C4125" s="128">
        <v>2032.0</v>
      </c>
      <c r="D4125" s="128">
        <v>4.0</v>
      </c>
      <c r="E4125" s="128">
        <v>2.0</v>
      </c>
      <c r="F4125" s="128">
        <v>2032.0</v>
      </c>
      <c r="G4125" s="128">
        <v>4.0</v>
      </c>
      <c r="H4125" s="128">
        <v>16.0</v>
      </c>
      <c r="I4125" s="128" t="s">
        <v>158</v>
      </c>
      <c r="J4125" s="99"/>
      <c r="K4125" s="99"/>
      <c r="L4125" s="141" t="str">
        <f>IF(J4125-K4125=0,,IFERROR(K4125-J4125-휴게시간-VLOOKUP(A4125,지정휴게시간,2,FALSE),K4125-J4125-휴게시간))</f>
        <v/>
      </c>
      <c r="M4125" s="142" t="str">
        <f>IFERROR(VLOOKUP(Text(A4125,"m월 d일"),양력휴일,2,FALSE),IFERROR(VLOOKUP(Text(B4125,"m월 d일"),음력휴일,2,FALSE),IFERROR(VLOOKUP(A4125,양력지정휴일,2,FALSE), IFERROR(VLOOKUP(B4125,음력지정휴일,2,FALSE), ""))))</f>
        <v/>
      </c>
      <c r="N4125" s="128"/>
      <c r="O4125" s="128" t="str">
        <f>IFERROR(VLOOKUP(N4125,연차지정일수,2,FALSE),"")</f>
        <v/>
      </c>
      <c r="P4125" s="143"/>
      <c r="Q4125" s="2"/>
    </row>
    <row r="4126">
      <c r="A4126" s="129">
        <v>48321.0</v>
      </c>
      <c r="B4126" s="129">
        <v>48281.0</v>
      </c>
      <c r="C4126" s="128">
        <v>2032.0</v>
      </c>
      <c r="D4126" s="128">
        <v>4.0</v>
      </c>
      <c r="E4126" s="128">
        <v>2.0</v>
      </c>
      <c r="F4126" s="128">
        <v>2032.0</v>
      </c>
      <c r="G4126" s="128">
        <v>4.0</v>
      </c>
      <c r="H4126" s="128">
        <v>17.0</v>
      </c>
      <c r="I4126" s="128" t="s">
        <v>159</v>
      </c>
      <c r="J4126" s="99"/>
      <c r="K4126" s="99"/>
      <c r="L4126" s="141" t="str">
        <f>IF(J4126-K4126=0,,IFERROR(K4126-J4126-휴게시간-VLOOKUP(A4126,지정휴게시간,2,FALSE),K4126-J4126-휴게시간))</f>
        <v/>
      </c>
      <c r="M4126" s="142" t="str">
        <f>IFERROR(VLOOKUP(Text(A4126,"m월 d일"),양력휴일,2,FALSE),IFERROR(VLOOKUP(Text(B4126,"m월 d일"),음력휴일,2,FALSE),IFERROR(VLOOKUP(A4126,양력지정휴일,2,FALSE), IFERROR(VLOOKUP(B4126,음력지정휴일,2,FALSE), ""))))</f>
        <v/>
      </c>
      <c r="N4126" s="128"/>
      <c r="O4126" s="128" t="str">
        <f>IFERROR(VLOOKUP(N4126,연차지정일수,2,FALSE),"")</f>
        <v/>
      </c>
      <c r="P4126" s="143"/>
      <c r="Q4126" s="2"/>
    </row>
    <row r="4127">
      <c r="A4127" s="129">
        <v>48322.0</v>
      </c>
      <c r="B4127" s="129">
        <v>48282.0</v>
      </c>
      <c r="C4127" s="128">
        <v>2032.0</v>
      </c>
      <c r="D4127" s="128">
        <v>4.0</v>
      </c>
      <c r="E4127" s="128">
        <v>2.0</v>
      </c>
      <c r="F4127" s="128">
        <v>2032.0</v>
      </c>
      <c r="G4127" s="128">
        <v>4.0</v>
      </c>
      <c r="H4127" s="128">
        <v>18.0</v>
      </c>
      <c r="I4127" s="128" t="s">
        <v>156</v>
      </c>
      <c r="J4127" s="99"/>
      <c r="K4127" s="99"/>
      <c r="L4127" s="141" t="str">
        <f>IF(J4127-K4127=0,,IFERROR(K4127-J4127-휴게시간-VLOOKUP(A4127,지정휴게시간,2,FALSE),K4127-J4127-휴게시간))</f>
        <v/>
      </c>
      <c r="M4127" s="142" t="str">
        <f>IFERROR(VLOOKUP(Text(A4127,"m월 d일"),양력휴일,2,FALSE),IFERROR(VLOOKUP(Text(B4127,"m월 d일"),음력휴일,2,FALSE),IFERROR(VLOOKUP(A4127,양력지정휴일,2,FALSE), IFERROR(VLOOKUP(B4127,음력지정휴일,2,FALSE), ""))))</f>
        <v/>
      </c>
      <c r="N4127" s="128"/>
      <c r="O4127" s="128" t="str">
        <f>IFERROR(VLOOKUP(N4127,연차지정일수,2,FALSE),"")</f>
        <v/>
      </c>
      <c r="P4127" s="143"/>
      <c r="Q4127" s="2"/>
    </row>
    <row r="4128">
      <c r="A4128" s="129">
        <v>48323.0</v>
      </c>
      <c r="B4128" s="129">
        <v>48283.0</v>
      </c>
      <c r="C4128" s="128">
        <v>2032.0</v>
      </c>
      <c r="D4128" s="128">
        <v>4.0</v>
      </c>
      <c r="E4128" s="128">
        <v>3.0</v>
      </c>
      <c r="F4128" s="128">
        <v>2032.0</v>
      </c>
      <c r="G4128" s="128">
        <v>4.0</v>
      </c>
      <c r="H4128" s="128">
        <v>19.0</v>
      </c>
      <c r="I4128" s="128" t="s">
        <v>83</v>
      </c>
      <c r="J4128" s="99"/>
      <c r="K4128" s="99"/>
      <c r="L4128" s="141" t="str">
        <f>IF(J4128-K4128=0,,IFERROR(K4128-J4128-휴게시간-VLOOKUP(A4128,지정휴게시간,2,FALSE),K4128-J4128-휴게시간))</f>
        <v/>
      </c>
      <c r="M4128" s="142" t="str">
        <f>IFERROR(VLOOKUP(Text(A4128,"m월 d일"),양력휴일,2,FALSE),IFERROR(VLOOKUP(Text(B4128,"m월 d일"),음력휴일,2,FALSE),IFERROR(VLOOKUP(A4128,양력지정휴일,2,FALSE), IFERROR(VLOOKUP(B4128,음력지정휴일,2,FALSE), ""))))</f>
        <v/>
      </c>
      <c r="N4128" s="128"/>
      <c r="O4128" s="128" t="str">
        <f>IFERROR(VLOOKUP(N4128,연차지정일수,2,FALSE),"")</f>
        <v/>
      </c>
      <c r="P4128" s="143"/>
      <c r="Q4128" s="2"/>
    </row>
    <row r="4129">
      <c r="A4129" s="129">
        <v>48324.0</v>
      </c>
      <c r="B4129" s="129">
        <v>48284.0</v>
      </c>
      <c r="C4129" s="128">
        <v>2032.0</v>
      </c>
      <c r="D4129" s="128">
        <v>4.0</v>
      </c>
      <c r="E4129" s="128">
        <v>3.0</v>
      </c>
      <c r="F4129" s="128">
        <v>2032.0</v>
      </c>
      <c r="G4129" s="128">
        <v>4.0</v>
      </c>
      <c r="H4129" s="128">
        <v>20.0</v>
      </c>
      <c r="I4129" s="128" t="s">
        <v>160</v>
      </c>
      <c r="J4129" s="99"/>
      <c r="K4129" s="99"/>
      <c r="L4129" s="141" t="str">
        <f>IF(J4129-K4129=0,,IFERROR(K4129-J4129-휴게시간-VLOOKUP(A4129,지정휴게시간,2,FALSE),K4129-J4129-휴게시간))</f>
        <v/>
      </c>
      <c r="M4129" s="142" t="str">
        <f>IFERROR(VLOOKUP(Text(A4129,"m월 d일"),양력휴일,2,FALSE),IFERROR(VLOOKUP(Text(B4129,"m월 d일"),음력휴일,2,FALSE),IFERROR(VLOOKUP(A4129,양력지정휴일,2,FALSE), IFERROR(VLOOKUP(B4129,음력지정휴일,2,FALSE), ""))))</f>
        <v/>
      </c>
      <c r="N4129" s="128"/>
      <c r="O4129" s="128" t="str">
        <f>IFERROR(VLOOKUP(N4129,연차지정일수,2,FALSE),"")</f>
        <v/>
      </c>
      <c r="P4129" s="143"/>
      <c r="Q4129" s="2"/>
    </row>
    <row r="4130">
      <c r="A4130" s="129">
        <v>48325.0</v>
      </c>
      <c r="B4130" s="129">
        <v>48285.0</v>
      </c>
      <c r="C4130" s="128">
        <v>2032.0</v>
      </c>
      <c r="D4130" s="128">
        <v>4.0</v>
      </c>
      <c r="E4130" s="128">
        <v>3.0</v>
      </c>
      <c r="F4130" s="128">
        <v>2032.0</v>
      </c>
      <c r="G4130" s="128">
        <v>4.0</v>
      </c>
      <c r="H4130" s="128">
        <v>21.0</v>
      </c>
      <c r="I4130" s="128" t="s">
        <v>161</v>
      </c>
      <c r="J4130" s="99"/>
      <c r="K4130" s="99"/>
      <c r="L4130" s="141" t="str">
        <f>IF(J4130-K4130=0,,IFERROR(K4130-J4130-휴게시간-VLOOKUP(A4130,지정휴게시간,2,FALSE),K4130-J4130-휴게시간))</f>
        <v/>
      </c>
      <c r="M4130" s="142" t="str">
        <f>IFERROR(VLOOKUP(Text(A4130,"m월 d일"),양력휴일,2,FALSE),IFERROR(VLOOKUP(Text(B4130,"m월 d일"),음력휴일,2,FALSE),IFERROR(VLOOKUP(A4130,양력지정휴일,2,FALSE), IFERROR(VLOOKUP(B4130,음력지정휴일,2,FALSE), ""))))</f>
        <v/>
      </c>
      <c r="N4130" s="128"/>
      <c r="O4130" s="128" t="str">
        <f>IFERROR(VLOOKUP(N4130,연차지정일수,2,FALSE),"")</f>
        <v/>
      </c>
      <c r="P4130" s="143"/>
      <c r="Q4130" s="2"/>
    </row>
    <row r="4131">
      <c r="A4131" s="129">
        <v>48326.0</v>
      </c>
      <c r="B4131" s="129">
        <v>48286.0</v>
      </c>
      <c r="C4131" s="128">
        <v>2032.0</v>
      </c>
      <c r="D4131" s="128">
        <v>4.0</v>
      </c>
      <c r="E4131" s="128">
        <v>3.0</v>
      </c>
      <c r="F4131" s="128">
        <v>2032.0</v>
      </c>
      <c r="G4131" s="128">
        <v>4.0</v>
      </c>
      <c r="H4131" s="128">
        <v>22.0</v>
      </c>
      <c r="I4131" s="128" t="s">
        <v>162</v>
      </c>
      <c r="J4131" s="99"/>
      <c r="K4131" s="99"/>
      <c r="L4131" s="141" t="str">
        <f>IF(J4131-K4131=0,,IFERROR(K4131-J4131-휴게시간-VLOOKUP(A4131,지정휴게시간,2,FALSE),K4131-J4131-휴게시간))</f>
        <v/>
      </c>
      <c r="M4131" s="142" t="str">
        <f>IFERROR(VLOOKUP(Text(A4131,"m월 d일"),양력휴일,2,FALSE),IFERROR(VLOOKUP(Text(B4131,"m월 d일"),음력휴일,2,FALSE),IFERROR(VLOOKUP(A4131,양력지정휴일,2,FALSE), IFERROR(VLOOKUP(B4131,음력지정휴일,2,FALSE), ""))))</f>
        <v/>
      </c>
      <c r="N4131" s="128"/>
      <c r="O4131" s="128" t="str">
        <f>IFERROR(VLOOKUP(N4131,연차지정일수,2,FALSE),"")</f>
        <v/>
      </c>
      <c r="P4131" s="143"/>
      <c r="Q4131" s="2"/>
    </row>
    <row r="4132">
      <c r="A4132" s="129">
        <v>48327.0</v>
      </c>
      <c r="B4132" s="129">
        <v>48287.0</v>
      </c>
      <c r="C4132" s="128">
        <v>2032.0</v>
      </c>
      <c r="D4132" s="128">
        <v>4.0</v>
      </c>
      <c r="E4132" s="128">
        <v>3.0</v>
      </c>
      <c r="F4132" s="128">
        <v>2032.0</v>
      </c>
      <c r="G4132" s="128">
        <v>4.0</v>
      </c>
      <c r="H4132" s="128">
        <v>23.0</v>
      </c>
      <c r="I4132" s="128" t="s">
        <v>158</v>
      </c>
      <c r="J4132" s="99"/>
      <c r="K4132" s="99"/>
      <c r="L4132" s="141" t="str">
        <f>IF(J4132-K4132=0,,IFERROR(K4132-J4132-휴게시간-VLOOKUP(A4132,지정휴게시간,2,FALSE),K4132-J4132-휴게시간))</f>
        <v/>
      </c>
      <c r="M4132" s="142" t="str">
        <f>IFERROR(VLOOKUP(Text(A4132,"m월 d일"),양력휴일,2,FALSE),IFERROR(VLOOKUP(Text(B4132,"m월 d일"),음력휴일,2,FALSE),IFERROR(VLOOKUP(A4132,양력지정휴일,2,FALSE), IFERROR(VLOOKUP(B4132,음력지정휴일,2,FALSE), ""))))</f>
        <v/>
      </c>
      <c r="N4132" s="128"/>
      <c r="O4132" s="128" t="str">
        <f>IFERROR(VLOOKUP(N4132,연차지정일수,2,FALSE),"")</f>
        <v/>
      </c>
      <c r="P4132" s="143"/>
      <c r="Q4132" s="2"/>
    </row>
    <row r="4133">
      <c r="A4133" s="129">
        <v>48328.0</v>
      </c>
      <c r="B4133" s="129">
        <v>48288.0</v>
      </c>
      <c r="C4133" s="128">
        <v>2032.0</v>
      </c>
      <c r="D4133" s="128">
        <v>4.0</v>
      </c>
      <c r="E4133" s="128">
        <v>3.0</v>
      </c>
      <c r="F4133" s="128">
        <v>2032.0</v>
      </c>
      <c r="G4133" s="128">
        <v>4.0</v>
      </c>
      <c r="H4133" s="128">
        <v>24.0</v>
      </c>
      <c r="I4133" s="128" t="s">
        <v>159</v>
      </c>
      <c r="J4133" s="99"/>
      <c r="K4133" s="99"/>
      <c r="L4133" s="141" t="str">
        <f>IF(J4133-K4133=0,,IFERROR(K4133-J4133-휴게시간-VLOOKUP(A4133,지정휴게시간,2,FALSE),K4133-J4133-휴게시간))</f>
        <v/>
      </c>
      <c r="M4133" s="142" t="str">
        <f>IFERROR(VLOOKUP(Text(A4133,"m월 d일"),양력휴일,2,FALSE),IFERROR(VLOOKUP(Text(B4133,"m월 d일"),음력휴일,2,FALSE),IFERROR(VLOOKUP(A4133,양력지정휴일,2,FALSE), IFERROR(VLOOKUP(B4133,음력지정휴일,2,FALSE), ""))))</f>
        <v/>
      </c>
      <c r="N4133" s="128"/>
      <c r="O4133" s="128" t="str">
        <f>IFERROR(VLOOKUP(N4133,연차지정일수,2,FALSE),"")</f>
        <v/>
      </c>
      <c r="P4133" s="143"/>
      <c r="Q4133" s="2"/>
    </row>
    <row r="4134">
      <c r="A4134" s="129">
        <v>48329.0</v>
      </c>
      <c r="B4134" s="129">
        <v>48289.0</v>
      </c>
      <c r="C4134" s="128">
        <v>2032.0</v>
      </c>
      <c r="D4134" s="128">
        <v>4.0</v>
      </c>
      <c r="E4134" s="128">
        <v>3.0</v>
      </c>
      <c r="F4134" s="128">
        <v>2032.0</v>
      </c>
      <c r="G4134" s="128">
        <v>4.0</v>
      </c>
      <c r="H4134" s="128">
        <v>25.0</v>
      </c>
      <c r="I4134" s="128" t="s">
        <v>156</v>
      </c>
      <c r="J4134" s="99"/>
      <c r="K4134" s="99"/>
      <c r="L4134" s="141" t="str">
        <f>IF(J4134-K4134=0,,IFERROR(K4134-J4134-휴게시간-VLOOKUP(A4134,지정휴게시간,2,FALSE),K4134-J4134-휴게시간))</f>
        <v/>
      </c>
      <c r="M4134" s="142" t="str">
        <f>IFERROR(VLOOKUP(Text(A4134,"m월 d일"),양력휴일,2,FALSE),IFERROR(VLOOKUP(Text(B4134,"m월 d일"),음력휴일,2,FALSE),IFERROR(VLOOKUP(A4134,양력지정휴일,2,FALSE), IFERROR(VLOOKUP(B4134,음력지정휴일,2,FALSE), ""))))</f>
        <v/>
      </c>
      <c r="N4134" s="128"/>
      <c r="O4134" s="128" t="str">
        <f>IFERROR(VLOOKUP(N4134,연차지정일수,2,FALSE),"")</f>
        <v/>
      </c>
      <c r="P4134" s="143"/>
      <c r="Q4134" s="2"/>
    </row>
    <row r="4135">
      <c r="A4135" s="129">
        <v>48330.0</v>
      </c>
      <c r="B4135" s="129">
        <v>48290.0</v>
      </c>
      <c r="C4135" s="128">
        <v>2032.0</v>
      </c>
      <c r="D4135" s="128">
        <v>4.0</v>
      </c>
      <c r="E4135" s="128">
        <v>4.0</v>
      </c>
      <c r="F4135" s="128">
        <v>2032.0</v>
      </c>
      <c r="G4135" s="128">
        <v>4.0</v>
      </c>
      <c r="H4135" s="128">
        <v>26.0</v>
      </c>
      <c r="I4135" s="128" t="s">
        <v>83</v>
      </c>
      <c r="J4135" s="99"/>
      <c r="K4135" s="99"/>
      <c r="L4135" s="141" t="str">
        <f>IF(J4135-K4135=0,,IFERROR(K4135-J4135-휴게시간-VLOOKUP(A4135,지정휴게시간,2,FALSE),K4135-J4135-휴게시간))</f>
        <v/>
      </c>
      <c r="M4135" s="142" t="str">
        <f>IFERROR(VLOOKUP(Text(A4135,"m월 d일"),양력휴일,2,FALSE),IFERROR(VLOOKUP(Text(B4135,"m월 d일"),음력휴일,2,FALSE),IFERROR(VLOOKUP(A4135,양력지정휴일,2,FALSE), IFERROR(VLOOKUP(B4135,음력지정휴일,2,FALSE), ""))))</f>
        <v/>
      </c>
      <c r="N4135" s="128"/>
      <c r="O4135" s="128" t="str">
        <f>IFERROR(VLOOKUP(N4135,연차지정일수,2,FALSE),"")</f>
        <v/>
      </c>
      <c r="P4135" s="143"/>
      <c r="Q4135" s="2"/>
    </row>
    <row r="4136">
      <c r="A4136" s="129">
        <v>48331.0</v>
      </c>
      <c r="B4136" s="129">
        <v>48291.0</v>
      </c>
      <c r="C4136" s="128">
        <v>2032.0</v>
      </c>
      <c r="D4136" s="128">
        <v>4.0</v>
      </c>
      <c r="E4136" s="128">
        <v>4.0</v>
      </c>
      <c r="F4136" s="128">
        <v>2032.0</v>
      </c>
      <c r="G4136" s="128">
        <v>4.0</v>
      </c>
      <c r="H4136" s="128">
        <v>27.0</v>
      </c>
      <c r="I4136" s="128" t="s">
        <v>160</v>
      </c>
      <c r="J4136" s="99"/>
      <c r="K4136" s="99"/>
      <c r="L4136" s="141" t="str">
        <f>IF(J4136-K4136=0,,IFERROR(K4136-J4136-휴게시간-VLOOKUP(A4136,지정휴게시간,2,FALSE),K4136-J4136-휴게시간))</f>
        <v/>
      </c>
      <c r="M4136" s="142" t="str">
        <f>IFERROR(VLOOKUP(Text(A4136,"m월 d일"),양력휴일,2,FALSE),IFERROR(VLOOKUP(Text(B4136,"m월 d일"),음력휴일,2,FALSE),IFERROR(VLOOKUP(A4136,양력지정휴일,2,FALSE), IFERROR(VLOOKUP(B4136,음력지정휴일,2,FALSE), ""))))</f>
        <v/>
      </c>
      <c r="N4136" s="128"/>
      <c r="O4136" s="128" t="str">
        <f>IFERROR(VLOOKUP(N4136,연차지정일수,2,FALSE),"")</f>
        <v/>
      </c>
      <c r="P4136" s="143"/>
      <c r="Q4136" s="2"/>
    </row>
    <row r="4137">
      <c r="A4137" s="129">
        <v>48332.0</v>
      </c>
      <c r="B4137" s="129">
        <v>48292.0</v>
      </c>
      <c r="C4137" s="128">
        <v>2032.0</v>
      </c>
      <c r="D4137" s="128">
        <v>4.0</v>
      </c>
      <c r="E4137" s="128">
        <v>4.0</v>
      </c>
      <c r="F4137" s="128">
        <v>2032.0</v>
      </c>
      <c r="G4137" s="128">
        <v>4.0</v>
      </c>
      <c r="H4137" s="128">
        <v>28.0</v>
      </c>
      <c r="I4137" s="128" t="s">
        <v>161</v>
      </c>
      <c r="J4137" s="99"/>
      <c r="K4137" s="99"/>
      <c r="L4137" s="141" t="str">
        <f>IF(J4137-K4137=0,,IFERROR(K4137-J4137-휴게시간-VLOOKUP(A4137,지정휴게시간,2,FALSE),K4137-J4137-휴게시간))</f>
        <v/>
      </c>
      <c r="M4137" s="142" t="str">
        <f>IFERROR(VLOOKUP(Text(A4137,"m월 d일"),양력휴일,2,FALSE),IFERROR(VLOOKUP(Text(B4137,"m월 d일"),음력휴일,2,FALSE),IFERROR(VLOOKUP(A4137,양력지정휴일,2,FALSE), IFERROR(VLOOKUP(B4137,음력지정휴일,2,FALSE), ""))))</f>
        <v/>
      </c>
      <c r="N4137" s="128"/>
      <c r="O4137" s="128" t="str">
        <f>IFERROR(VLOOKUP(N4137,연차지정일수,2,FALSE),"")</f>
        <v/>
      </c>
      <c r="P4137" s="143"/>
      <c r="Q4137" s="2"/>
    </row>
    <row r="4138">
      <c r="A4138" s="129">
        <v>48333.0</v>
      </c>
      <c r="B4138" s="129">
        <v>48293.0</v>
      </c>
      <c r="C4138" s="128">
        <v>2032.0</v>
      </c>
      <c r="D4138" s="128">
        <v>4.0</v>
      </c>
      <c r="E4138" s="128">
        <v>4.0</v>
      </c>
      <c r="F4138" s="128">
        <v>2032.0</v>
      </c>
      <c r="G4138" s="128">
        <v>4.0</v>
      </c>
      <c r="H4138" s="128">
        <v>29.0</v>
      </c>
      <c r="I4138" s="128" t="s">
        <v>162</v>
      </c>
      <c r="J4138" s="99"/>
      <c r="K4138" s="99"/>
      <c r="L4138" s="141" t="str">
        <f>IF(J4138-K4138=0,,IFERROR(K4138-J4138-휴게시간-VLOOKUP(A4138,지정휴게시간,2,FALSE),K4138-J4138-휴게시간))</f>
        <v/>
      </c>
      <c r="M4138" s="142" t="str">
        <f>IFERROR(VLOOKUP(Text(A4138,"m월 d일"),양력휴일,2,FALSE),IFERROR(VLOOKUP(Text(B4138,"m월 d일"),음력휴일,2,FALSE),IFERROR(VLOOKUP(A4138,양력지정휴일,2,FALSE), IFERROR(VLOOKUP(B4138,음력지정휴일,2,FALSE), ""))))</f>
        <v/>
      </c>
      <c r="N4138" s="128"/>
      <c r="O4138" s="128" t="str">
        <f>IFERROR(VLOOKUP(N4138,연차지정일수,2,FALSE),"")</f>
        <v/>
      </c>
      <c r="P4138" s="143"/>
      <c r="Q4138" s="2"/>
    </row>
    <row r="4139">
      <c r="A4139" s="129">
        <v>48334.0</v>
      </c>
      <c r="B4139" s="129">
        <v>48294.0</v>
      </c>
      <c r="C4139" s="128">
        <v>2032.0</v>
      </c>
      <c r="D4139" s="128">
        <v>4.0</v>
      </c>
      <c r="E4139" s="128">
        <v>4.0</v>
      </c>
      <c r="F4139" s="128">
        <v>2032.0</v>
      </c>
      <c r="G4139" s="128">
        <v>4.0</v>
      </c>
      <c r="H4139" s="128">
        <v>30.0</v>
      </c>
      <c r="I4139" s="128" t="s">
        <v>158</v>
      </c>
      <c r="J4139" s="99"/>
      <c r="K4139" s="99"/>
      <c r="L4139" s="141" t="str">
        <f>IF(J4139-K4139=0,,IFERROR(K4139-J4139-휴게시간-VLOOKUP(A4139,지정휴게시간,2,FALSE),K4139-J4139-휴게시간))</f>
        <v/>
      </c>
      <c r="M4139" s="142" t="str">
        <f>IFERROR(VLOOKUP(Text(A4139,"m월 d일"),양력휴일,2,FALSE),IFERROR(VLOOKUP(Text(B4139,"m월 d일"),음력휴일,2,FALSE),IFERROR(VLOOKUP(A4139,양력지정휴일,2,FALSE), IFERROR(VLOOKUP(B4139,음력지정휴일,2,FALSE), ""))))</f>
        <v/>
      </c>
      <c r="N4139" s="128"/>
      <c r="O4139" s="128" t="str">
        <f>IFERROR(VLOOKUP(N4139,연차지정일수,2,FALSE),"")</f>
        <v/>
      </c>
      <c r="P4139" s="143"/>
      <c r="Q4139" s="2"/>
    </row>
    <row r="4140">
      <c r="A4140" s="129">
        <v>48335.0</v>
      </c>
      <c r="B4140" s="129">
        <v>48295.0</v>
      </c>
      <c r="C4140" s="128">
        <v>2032.0</v>
      </c>
      <c r="D4140" s="128">
        <v>4.0</v>
      </c>
      <c r="E4140" s="128">
        <v>4.0</v>
      </c>
      <c r="F4140" s="128">
        <v>2032.0</v>
      </c>
      <c r="G4140" s="128">
        <v>5.0</v>
      </c>
      <c r="H4140" s="128">
        <v>1.0</v>
      </c>
      <c r="I4140" s="128" t="s">
        <v>159</v>
      </c>
      <c r="J4140" s="99"/>
      <c r="K4140" s="99"/>
      <c r="L4140" s="141" t="str">
        <f>IF(J4140-K4140=0,,IFERROR(K4140-J4140-휴게시간-VLOOKUP(A4140,지정휴게시간,2,FALSE),K4140-J4140-휴게시간))</f>
        <v/>
      </c>
      <c r="M4140" s="142" t="str">
        <f>IFERROR(VLOOKUP(Text(A4140,"m월 d일"),양력휴일,2,FALSE),IFERROR(VLOOKUP(Text(B4140,"m월 d일"),음력휴일,2,FALSE),IFERROR(VLOOKUP(A4140,양력지정휴일,2,FALSE), IFERROR(VLOOKUP(B4140,음력지정휴일,2,FALSE), ""))))</f>
        <v>근로자의 날</v>
      </c>
      <c r="N4140" s="128"/>
      <c r="O4140" s="128" t="str">
        <f>IFERROR(VLOOKUP(N4140,연차지정일수,2,FALSE),"")</f>
        <v/>
      </c>
      <c r="P4140" s="143"/>
      <c r="Q4140" s="2"/>
    </row>
    <row r="4141">
      <c r="A4141" s="129">
        <v>48336.0</v>
      </c>
      <c r="B4141" s="129">
        <v>48296.0</v>
      </c>
      <c r="C4141" s="128">
        <v>2032.0</v>
      </c>
      <c r="D4141" s="128">
        <v>4.0</v>
      </c>
      <c r="E4141" s="128">
        <v>4.0</v>
      </c>
      <c r="F4141" s="128">
        <v>2032.0</v>
      </c>
      <c r="G4141" s="128">
        <v>5.0</v>
      </c>
      <c r="H4141" s="128">
        <v>2.0</v>
      </c>
      <c r="I4141" s="128" t="s">
        <v>156</v>
      </c>
      <c r="J4141" s="99"/>
      <c r="K4141" s="99"/>
      <c r="L4141" s="141" t="str">
        <f>IF(J4141-K4141=0,,IFERROR(K4141-J4141-휴게시간-VLOOKUP(A4141,지정휴게시간,2,FALSE),K4141-J4141-휴게시간))</f>
        <v/>
      </c>
      <c r="M4141" s="142" t="str">
        <f>IFERROR(VLOOKUP(Text(A4141,"m월 d일"),양력휴일,2,FALSE),IFERROR(VLOOKUP(Text(B4141,"m월 d일"),음력휴일,2,FALSE),IFERROR(VLOOKUP(A4141,양력지정휴일,2,FALSE), IFERROR(VLOOKUP(B4141,음력지정휴일,2,FALSE), ""))))</f>
        <v/>
      </c>
      <c r="N4141" s="128"/>
      <c r="O4141" s="128" t="str">
        <f>IFERROR(VLOOKUP(N4141,연차지정일수,2,FALSE),"")</f>
        <v/>
      </c>
      <c r="P4141" s="143"/>
      <c r="Q4141" s="2"/>
    </row>
    <row r="4142">
      <c r="A4142" s="129">
        <v>48337.0</v>
      </c>
      <c r="B4142" s="129">
        <v>48297.0</v>
      </c>
      <c r="C4142" s="128">
        <v>2032.0</v>
      </c>
      <c r="D4142" s="128">
        <v>5.0</v>
      </c>
      <c r="E4142" s="128">
        <v>1.0</v>
      </c>
      <c r="F4142" s="128">
        <v>2032.0</v>
      </c>
      <c r="G4142" s="128">
        <v>5.0</v>
      </c>
      <c r="H4142" s="128">
        <v>3.0</v>
      </c>
      <c r="I4142" s="128" t="s">
        <v>83</v>
      </c>
      <c r="J4142" s="99"/>
      <c r="K4142" s="99"/>
      <c r="L4142" s="141" t="str">
        <f>IF(J4142-K4142=0,,IFERROR(K4142-J4142-휴게시간-VLOOKUP(A4142,지정휴게시간,2,FALSE),K4142-J4142-휴게시간))</f>
        <v/>
      </c>
      <c r="M4142" s="142" t="str">
        <f>IFERROR(VLOOKUP(Text(A4142,"m월 d일"),양력휴일,2,FALSE),IFERROR(VLOOKUP(Text(B4142,"m월 d일"),음력휴일,2,FALSE),IFERROR(VLOOKUP(A4142,양력지정휴일,2,FALSE), IFERROR(VLOOKUP(B4142,음력지정휴일,2,FALSE), ""))))</f>
        <v/>
      </c>
      <c r="N4142" s="128"/>
      <c r="O4142" s="128" t="str">
        <f>IFERROR(VLOOKUP(N4142,연차지정일수,2,FALSE),"")</f>
        <v/>
      </c>
      <c r="P4142" s="143"/>
      <c r="Q4142" s="2"/>
    </row>
    <row r="4143">
      <c r="A4143" s="129">
        <v>48338.0</v>
      </c>
      <c r="B4143" s="129">
        <v>48298.0</v>
      </c>
      <c r="C4143" s="128">
        <v>2032.0</v>
      </c>
      <c r="D4143" s="128">
        <v>5.0</v>
      </c>
      <c r="E4143" s="128">
        <v>1.0</v>
      </c>
      <c r="F4143" s="128">
        <v>2032.0</v>
      </c>
      <c r="G4143" s="128">
        <v>5.0</v>
      </c>
      <c r="H4143" s="128">
        <v>4.0</v>
      </c>
      <c r="I4143" s="128" t="s">
        <v>160</v>
      </c>
      <c r="J4143" s="99"/>
      <c r="K4143" s="99"/>
      <c r="L4143" s="141" t="str">
        <f>IF(J4143-K4143=0,,IFERROR(K4143-J4143-휴게시간-VLOOKUP(A4143,지정휴게시간,2,FALSE),K4143-J4143-휴게시간))</f>
        <v/>
      </c>
      <c r="M4143" s="142" t="str">
        <f>IFERROR(VLOOKUP(Text(A4143,"m월 d일"),양력휴일,2,FALSE),IFERROR(VLOOKUP(Text(B4143,"m월 d일"),음력휴일,2,FALSE),IFERROR(VLOOKUP(A4143,양력지정휴일,2,FALSE), IFERROR(VLOOKUP(B4143,음력지정휴일,2,FALSE), ""))))</f>
        <v/>
      </c>
      <c r="N4143" s="128"/>
      <c r="O4143" s="128" t="str">
        <f>IFERROR(VLOOKUP(N4143,연차지정일수,2,FALSE),"")</f>
        <v/>
      </c>
      <c r="P4143" s="143"/>
      <c r="Q4143" s="2"/>
    </row>
    <row r="4144">
      <c r="A4144" s="129">
        <v>48339.0</v>
      </c>
      <c r="B4144" s="129">
        <v>48299.0</v>
      </c>
      <c r="C4144" s="128">
        <v>2032.0</v>
      </c>
      <c r="D4144" s="128">
        <v>5.0</v>
      </c>
      <c r="E4144" s="128">
        <v>1.0</v>
      </c>
      <c r="F4144" s="128">
        <v>2032.0</v>
      </c>
      <c r="G4144" s="128">
        <v>5.0</v>
      </c>
      <c r="H4144" s="128">
        <v>5.0</v>
      </c>
      <c r="I4144" s="128" t="s">
        <v>161</v>
      </c>
      <c r="J4144" s="99"/>
      <c r="K4144" s="99"/>
      <c r="L4144" s="141" t="str">
        <f>IF(J4144-K4144=0,,IFERROR(K4144-J4144-휴게시간-VLOOKUP(A4144,지정휴게시간,2,FALSE),K4144-J4144-휴게시간))</f>
        <v/>
      </c>
      <c r="M4144" s="142" t="str">
        <f>IFERROR(VLOOKUP(Text(A4144,"m월 d일"),양력휴일,2,FALSE),IFERROR(VLOOKUP(Text(B4144,"m월 d일"),음력휴일,2,FALSE),IFERROR(VLOOKUP(A4144,양력지정휴일,2,FALSE), IFERROR(VLOOKUP(B4144,음력지정휴일,2,FALSE), ""))))</f>
        <v>어린이날</v>
      </c>
      <c r="N4144" s="128"/>
      <c r="O4144" s="128" t="str">
        <f>IFERROR(VLOOKUP(N4144,연차지정일수,2,FALSE),"")</f>
        <v/>
      </c>
      <c r="P4144" s="143"/>
      <c r="Q4144" s="2"/>
    </row>
    <row r="4145">
      <c r="A4145" s="129">
        <v>48340.0</v>
      </c>
      <c r="B4145" s="129">
        <v>48300.0</v>
      </c>
      <c r="C4145" s="128">
        <v>2032.0</v>
      </c>
      <c r="D4145" s="128">
        <v>5.0</v>
      </c>
      <c r="E4145" s="128">
        <v>1.0</v>
      </c>
      <c r="F4145" s="128">
        <v>2032.0</v>
      </c>
      <c r="G4145" s="128">
        <v>5.0</v>
      </c>
      <c r="H4145" s="128">
        <v>6.0</v>
      </c>
      <c r="I4145" s="128" t="s">
        <v>162</v>
      </c>
      <c r="J4145" s="99"/>
      <c r="K4145" s="99"/>
      <c r="L4145" s="141" t="str">
        <f>IF(J4145-K4145=0,,IFERROR(K4145-J4145-휴게시간-VLOOKUP(A4145,지정휴게시간,2,FALSE),K4145-J4145-휴게시간))</f>
        <v/>
      </c>
      <c r="M4145" s="142" t="str">
        <f>IFERROR(VLOOKUP(Text(A4145,"m월 d일"),양력휴일,2,FALSE),IFERROR(VLOOKUP(Text(B4145,"m월 d일"),음력휴일,2,FALSE),IFERROR(VLOOKUP(A4145,양력지정휴일,2,FALSE), IFERROR(VLOOKUP(B4145,음력지정휴일,2,FALSE), ""))))</f>
        <v/>
      </c>
      <c r="N4145" s="128"/>
      <c r="O4145" s="128" t="str">
        <f>IFERROR(VLOOKUP(N4145,연차지정일수,2,FALSE),"")</f>
        <v/>
      </c>
      <c r="P4145" s="143"/>
      <c r="Q4145" s="2"/>
    </row>
    <row r="4146">
      <c r="A4146" s="129">
        <v>48341.0</v>
      </c>
      <c r="B4146" s="129">
        <v>48301.0</v>
      </c>
      <c r="C4146" s="128">
        <v>2032.0</v>
      </c>
      <c r="D4146" s="128">
        <v>5.0</v>
      </c>
      <c r="E4146" s="128">
        <v>1.0</v>
      </c>
      <c r="F4146" s="128">
        <v>2032.0</v>
      </c>
      <c r="G4146" s="128">
        <v>5.0</v>
      </c>
      <c r="H4146" s="128">
        <v>7.0</v>
      </c>
      <c r="I4146" s="128" t="s">
        <v>158</v>
      </c>
      <c r="J4146" s="99"/>
      <c r="K4146" s="99"/>
      <c r="L4146" s="141" t="str">
        <f>IF(J4146-K4146=0,,IFERROR(K4146-J4146-휴게시간-VLOOKUP(A4146,지정휴게시간,2,FALSE),K4146-J4146-휴게시간))</f>
        <v/>
      </c>
      <c r="M4146" s="142" t="str">
        <f>IFERROR(VLOOKUP(Text(A4146,"m월 d일"),양력휴일,2,FALSE),IFERROR(VLOOKUP(Text(B4146,"m월 d일"),음력휴일,2,FALSE),IFERROR(VLOOKUP(A4146,양력지정휴일,2,FALSE), IFERROR(VLOOKUP(B4146,음력지정휴일,2,FALSE), ""))))</f>
        <v/>
      </c>
      <c r="N4146" s="128"/>
      <c r="O4146" s="128" t="str">
        <f>IFERROR(VLOOKUP(N4146,연차지정일수,2,FALSE),"")</f>
        <v/>
      </c>
      <c r="P4146" s="143"/>
      <c r="Q4146" s="2"/>
    </row>
    <row r="4147">
      <c r="A4147" s="129">
        <v>48342.0</v>
      </c>
      <c r="B4147" s="129">
        <v>48302.0</v>
      </c>
      <c r="C4147" s="128">
        <v>2032.0</v>
      </c>
      <c r="D4147" s="128">
        <v>5.0</v>
      </c>
      <c r="E4147" s="128">
        <v>1.0</v>
      </c>
      <c r="F4147" s="128">
        <v>2032.0</v>
      </c>
      <c r="G4147" s="128">
        <v>5.0</v>
      </c>
      <c r="H4147" s="128">
        <v>8.0</v>
      </c>
      <c r="I4147" s="128" t="s">
        <v>159</v>
      </c>
      <c r="J4147" s="99"/>
      <c r="K4147" s="99"/>
      <c r="L4147" s="141" t="str">
        <f>IF(J4147-K4147=0,,IFERROR(K4147-J4147-휴게시간-VLOOKUP(A4147,지정휴게시간,2,FALSE),K4147-J4147-휴게시간))</f>
        <v/>
      </c>
      <c r="M4147" s="142" t="str">
        <f>IFERROR(VLOOKUP(Text(A4147,"m월 d일"),양력휴일,2,FALSE),IFERROR(VLOOKUP(Text(B4147,"m월 d일"),음력휴일,2,FALSE),IFERROR(VLOOKUP(A4147,양력지정휴일,2,FALSE), IFERROR(VLOOKUP(B4147,음력지정휴일,2,FALSE), ""))))</f>
        <v/>
      </c>
      <c r="N4147" s="128"/>
      <c r="O4147" s="128" t="str">
        <f>IFERROR(VLOOKUP(N4147,연차지정일수,2,FALSE),"")</f>
        <v/>
      </c>
      <c r="P4147" s="143"/>
      <c r="Q4147" s="2"/>
    </row>
    <row r="4148">
      <c r="A4148" s="129">
        <v>48343.0</v>
      </c>
      <c r="B4148" s="129">
        <v>48305.0</v>
      </c>
      <c r="C4148" s="128">
        <v>2032.0</v>
      </c>
      <c r="D4148" s="128">
        <v>5.0</v>
      </c>
      <c r="E4148" s="128">
        <v>1.0</v>
      </c>
      <c r="F4148" s="128">
        <v>2032.0</v>
      </c>
      <c r="G4148" s="128">
        <v>5.0</v>
      </c>
      <c r="H4148" s="128">
        <v>9.0</v>
      </c>
      <c r="I4148" s="128" t="s">
        <v>156</v>
      </c>
      <c r="J4148" s="99"/>
      <c r="K4148" s="99"/>
      <c r="L4148" s="141" t="str">
        <f>IF(J4148-K4148=0,,IFERROR(K4148-J4148-휴게시간-VLOOKUP(A4148,지정휴게시간,2,FALSE),K4148-J4148-휴게시간))</f>
        <v/>
      </c>
      <c r="M4148" s="142" t="str">
        <f>IFERROR(VLOOKUP(Text(A4148,"m월 d일"),양력휴일,2,FALSE),IFERROR(VLOOKUP(Text(B4148,"m월 d일"),음력휴일,2,FALSE),IFERROR(VLOOKUP(A4148,양력지정휴일,2,FALSE), IFERROR(VLOOKUP(B4148,음력지정휴일,2,FALSE), ""))))</f>
        <v/>
      </c>
      <c r="N4148" s="128"/>
      <c r="O4148" s="128" t="str">
        <f>IFERROR(VLOOKUP(N4148,연차지정일수,2,FALSE),"")</f>
        <v/>
      </c>
      <c r="P4148" s="143"/>
      <c r="Q4148" s="2"/>
    </row>
    <row r="4149">
      <c r="A4149" s="129">
        <v>48344.0</v>
      </c>
      <c r="B4149" s="129">
        <v>48306.0</v>
      </c>
      <c r="C4149" s="128">
        <v>2032.0</v>
      </c>
      <c r="D4149" s="128">
        <v>5.0</v>
      </c>
      <c r="E4149" s="128">
        <v>2.0</v>
      </c>
      <c r="F4149" s="128">
        <v>2032.0</v>
      </c>
      <c r="G4149" s="128">
        <v>5.0</v>
      </c>
      <c r="H4149" s="128">
        <v>10.0</v>
      </c>
      <c r="I4149" s="128" t="s">
        <v>83</v>
      </c>
      <c r="J4149" s="99"/>
      <c r="K4149" s="99"/>
      <c r="L4149" s="141" t="str">
        <f>IF(J4149-K4149=0,,IFERROR(K4149-J4149-휴게시간-VLOOKUP(A4149,지정휴게시간,2,FALSE),K4149-J4149-휴게시간))</f>
        <v/>
      </c>
      <c r="M4149" s="142" t="str">
        <f>IFERROR(VLOOKUP(Text(A4149,"m월 d일"),양력휴일,2,FALSE),IFERROR(VLOOKUP(Text(B4149,"m월 d일"),음력휴일,2,FALSE),IFERROR(VLOOKUP(A4149,양력지정휴일,2,FALSE), IFERROR(VLOOKUP(B4149,음력지정휴일,2,FALSE), ""))))</f>
        <v/>
      </c>
      <c r="N4149" s="128"/>
      <c r="O4149" s="128" t="str">
        <f>IFERROR(VLOOKUP(N4149,연차지정일수,2,FALSE),"")</f>
        <v/>
      </c>
      <c r="P4149" s="143"/>
      <c r="Q4149" s="2"/>
    </row>
    <row r="4150">
      <c r="A4150" s="129">
        <v>48345.0</v>
      </c>
      <c r="B4150" s="129">
        <v>48307.0</v>
      </c>
      <c r="C4150" s="128">
        <v>2032.0</v>
      </c>
      <c r="D4150" s="128">
        <v>5.0</v>
      </c>
      <c r="E4150" s="128">
        <v>2.0</v>
      </c>
      <c r="F4150" s="128">
        <v>2032.0</v>
      </c>
      <c r="G4150" s="128">
        <v>5.0</v>
      </c>
      <c r="H4150" s="128">
        <v>11.0</v>
      </c>
      <c r="I4150" s="128" t="s">
        <v>160</v>
      </c>
      <c r="J4150" s="99"/>
      <c r="K4150" s="99"/>
      <c r="L4150" s="141" t="str">
        <f>IF(J4150-K4150=0,,IFERROR(K4150-J4150-휴게시간-VLOOKUP(A4150,지정휴게시간,2,FALSE),K4150-J4150-휴게시간))</f>
        <v/>
      </c>
      <c r="M4150" s="142" t="str">
        <f>IFERROR(VLOOKUP(Text(A4150,"m월 d일"),양력휴일,2,FALSE),IFERROR(VLOOKUP(Text(B4150,"m월 d일"),음력휴일,2,FALSE),IFERROR(VLOOKUP(A4150,양력지정휴일,2,FALSE), IFERROR(VLOOKUP(B4150,음력지정휴일,2,FALSE), ""))))</f>
        <v/>
      </c>
      <c r="N4150" s="128"/>
      <c r="O4150" s="128" t="str">
        <f>IFERROR(VLOOKUP(N4150,연차지정일수,2,FALSE),"")</f>
        <v/>
      </c>
      <c r="P4150" s="143"/>
      <c r="Q4150" s="2"/>
    </row>
    <row r="4151">
      <c r="A4151" s="129">
        <v>48346.0</v>
      </c>
      <c r="B4151" s="129">
        <v>48308.0</v>
      </c>
      <c r="C4151" s="128">
        <v>2032.0</v>
      </c>
      <c r="D4151" s="128">
        <v>5.0</v>
      </c>
      <c r="E4151" s="128">
        <v>2.0</v>
      </c>
      <c r="F4151" s="128">
        <v>2032.0</v>
      </c>
      <c r="G4151" s="128">
        <v>5.0</v>
      </c>
      <c r="H4151" s="128">
        <v>12.0</v>
      </c>
      <c r="I4151" s="128" t="s">
        <v>161</v>
      </c>
      <c r="J4151" s="99"/>
      <c r="K4151" s="99"/>
      <c r="L4151" s="141" t="str">
        <f>IF(J4151-K4151=0,,IFERROR(K4151-J4151-휴게시간-VLOOKUP(A4151,지정휴게시간,2,FALSE),K4151-J4151-휴게시간))</f>
        <v/>
      </c>
      <c r="M4151" s="142" t="str">
        <f>IFERROR(VLOOKUP(Text(A4151,"m월 d일"),양력휴일,2,FALSE),IFERROR(VLOOKUP(Text(B4151,"m월 d일"),음력휴일,2,FALSE),IFERROR(VLOOKUP(A4151,양력지정휴일,2,FALSE), IFERROR(VLOOKUP(B4151,음력지정휴일,2,FALSE), ""))))</f>
        <v/>
      </c>
      <c r="N4151" s="128"/>
      <c r="O4151" s="128" t="str">
        <f>IFERROR(VLOOKUP(N4151,연차지정일수,2,FALSE),"")</f>
        <v/>
      </c>
      <c r="P4151" s="143"/>
      <c r="Q4151" s="2"/>
    </row>
    <row r="4152">
      <c r="A4152" s="129">
        <v>48347.0</v>
      </c>
      <c r="B4152" s="129">
        <v>48309.0</v>
      </c>
      <c r="C4152" s="128">
        <v>2032.0</v>
      </c>
      <c r="D4152" s="128">
        <v>5.0</v>
      </c>
      <c r="E4152" s="128">
        <v>2.0</v>
      </c>
      <c r="F4152" s="128">
        <v>2032.0</v>
      </c>
      <c r="G4152" s="128">
        <v>5.0</v>
      </c>
      <c r="H4152" s="128">
        <v>13.0</v>
      </c>
      <c r="I4152" s="128" t="s">
        <v>162</v>
      </c>
      <c r="J4152" s="99"/>
      <c r="K4152" s="99"/>
      <c r="L4152" s="141" t="str">
        <f>IF(J4152-K4152=0,,IFERROR(K4152-J4152-휴게시간-VLOOKUP(A4152,지정휴게시간,2,FALSE),K4152-J4152-휴게시간))</f>
        <v/>
      </c>
      <c r="M4152" s="142" t="str">
        <f>IFERROR(VLOOKUP(Text(A4152,"m월 d일"),양력휴일,2,FALSE),IFERROR(VLOOKUP(Text(B4152,"m월 d일"),음력휴일,2,FALSE),IFERROR(VLOOKUP(A4152,양력지정휴일,2,FALSE), IFERROR(VLOOKUP(B4152,음력지정휴일,2,FALSE), ""))))</f>
        <v/>
      </c>
      <c r="N4152" s="128"/>
      <c r="O4152" s="128" t="str">
        <f>IFERROR(VLOOKUP(N4152,연차지정일수,2,FALSE),"")</f>
        <v/>
      </c>
      <c r="P4152" s="143"/>
      <c r="Q4152" s="2"/>
    </row>
    <row r="4153">
      <c r="A4153" s="129">
        <v>48348.0</v>
      </c>
      <c r="B4153" s="129">
        <v>48310.0</v>
      </c>
      <c r="C4153" s="128">
        <v>2032.0</v>
      </c>
      <c r="D4153" s="128">
        <v>5.0</v>
      </c>
      <c r="E4153" s="128">
        <v>2.0</v>
      </c>
      <c r="F4153" s="128">
        <v>2032.0</v>
      </c>
      <c r="G4153" s="128">
        <v>5.0</v>
      </c>
      <c r="H4153" s="128">
        <v>14.0</v>
      </c>
      <c r="I4153" s="128" t="s">
        <v>158</v>
      </c>
      <c r="J4153" s="99"/>
      <c r="K4153" s="99"/>
      <c r="L4153" s="141" t="str">
        <f>IF(J4153-K4153=0,,IFERROR(K4153-J4153-휴게시간-VLOOKUP(A4153,지정휴게시간,2,FALSE),K4153-J4153-휴게시간))</f>
        <v/>
      </c>
      <c r="M4153" s="142" t="str">
        <f>IFERROR(VLOOKUP(Text(A4153,"m월 d일"),양력휴일,2,FALSE),IFERROR(VLOOKUP(Text(B4153,"m월 d일"),음력휴일,2,FALSE),IFERROR(VLOOKUP(A4153,양력지정휴일,2,FALSE), IFERROR(VLOOKUP(B4153,음력지정휴일,2,FALSE), ""))))</f>
        <v/>
      </c>
      <c r="N4153" s="128"/>
      <c r="O4153" s="128" t="str">
        <f>IFERROR(VLOOKUP(N4153,연차지정일수,2,FALSE),"")</f>
        <v/>
      </c>
      <c r="P4153" s="143"/>
      <c r="Q4153" s="2"/>
    </row>
    <row r="4154">
      <c r="A4154" s="129">
        <v>48349.0</v>
      </c>
      <c r="B4154" s="129">
        <v>48311.0</v>
      </c>
      <c r="C4154" s="128">
        <v>2032.0</v>
      </c>
      <c r="D4154" s="128">
        <v>5.0</v>
      </c>
      <c r="E4154" s="128">
        <v>2.0</v>
      </c>
      <c r="F4154" s="128">
        <v>2032.0</v>
      </c>
      <c r="G4154" s="128">
        <v>5.0</v>
      </c>
      <c r="H4154" s="128">
        <v>15.0</v>
      </c>
      <c r="I4154" s="128" t="s">
        <v>159</v>
      </c>
      <c r="J4154" s="99"/>
      <c r="K4154" s="99"/>
      <c r="L4154" s="141" t="str">
        <f>IF(J4154-K4154=0,,IFERROR(K4154-J4154-휴게시간-VLOOKUP(A4154,지정휴게시간,2,FALSE),K4154-J4154-휴게시간))</f>
        <v/>
      </c>
      <c r="M4154" s="142" t="str">
        <f>IFERROR(VLOOKUP(Text(A4154,"m월 d일"),양력휴일,2,FALSE),IFERROR(VLOOKUP(Text(B4154,"m월 d일"),음력휴일,2,FALSE),IFERROR(VLOOKUP(A4154,양력지정휴일,2,FALSE), IFERROR(VLOOKUP(B4154,음력지정휴일,2,FALSE), ""))))</f>
        <v/>
      </c>
      <c r="N4154" s="128"/>
      <c r="O4154" s="128" t="str">
        <f>IFERROR(VLOOKUP(N4154,연차지정일수,2,FALSE),"")</f>
        <v/>
      </c>
      <c r="P4154" s="143"/>
      <c r="Q4154" s="2"/>
    </row>
    <row r="4155">
      <c r="A4155" s="129">
        <v>48350.0</v>
      </c>
      <c r="B4155" s="129">
        <v>48312.0</v>
      </c>
      <c r="C4155" s="128">
        <v>2032.0</v>
      </c>
      <c r="D4155" s="128">
        <v>5.0</v>
      </c>
      <c r="E4155" s="128">
        <v>2.0</v>
      </c>
      <c r="F4155" s="128">
        <v>2032.0</v>
      </c>
      <c r="G4155" s="128">
        <v>5.0</v>
      </c>
      <c r="H4155" s="128">
        <v>16.0</v>
      </c>
      <c r="I4155" s="128" t="s">
        <v>156</v>
      </c>
      <c r="J4155" s="99"/>
      <c r="K4155" s="99"/>
      <c r="L4155" s="141" t="str">
        <f>IF(J4155-K4155=0,,IFERROR(K4155-J4155-휴게시간-VLOOKUP(A4155,지정휴게시간,2,FALSE),K4155-J4155-휴게시간))</f>
        <v/>
      </c>
      <c r="M4155" s="142" t="str">
        <f>IFERROR(VLOOKUP(Text(A4155,"m월 d일"),양력휴일,2,FALSE),IFERROR(VLOOKUP(Text(B4155,"m월 d일"),음력휴일,2,FALSE),IFERROR(VLOOKUP(A4155,양력지정휴일,2,FALSE), IFERROR(VLOOKUP(B4155,음력지정휴일,2,FALSE), ""))))</f>
        <v>부처님오신날</v>
      </c>
      <c r="N4155" s="128"/>
      <c r="O4155" s="128" t="str">
        <f>IFERROR(VLOOKUP(N4155,연차지정일수,2,FALSE),"")</f>
        <v/>
      </c>
      <c r="P4155" s="143"/>
      <c r="Q4155" s="2"/>
    </row>
    <row r="4156">
      <c r="A4156" s="129">
        <v>48351.0</v>
      </c>
      <c r="B4156" s="129">
        <v>48313.0</v>
      </c>
      <c r="C4156" s="128">
        <v>2032.0</v>
      </c>
      <c r="D4156" s="128">
        <v>5.0</v>
      </c>
      <c r="E4156" s="128">
        <v>3.0</v>
      </c>
      <c r="F4156" s="128">
        <v>2032.0</v>
      </c>
      <c r="G4156" s="128">
        <v>5.0</v>
      </c>
      <c r="H4156" s="128">
        <v>17.0</v>
      </c>
      <c r="I4156" s="128" t="s">
        <v>83</v>
      </c>
      <c r="J4156" s="99"/>
      <c r="K4156" s="99"/>
      <c r="L4156" s="141" t="str">
        <f>IF(J4156-K4156=0,,IFERROR(K4156-J4156-휴게시간-VLOOKUP(A4156,지정휴게시간,2,FALSE),K4156-J4156-휴게시간))</f>
        <v/>
      </c>
      <c r="M4156" s="142" t="str">
        <f>IFERROR(VLOOKUP(Text(A4156,"m월 d일"),양력휴일,2,FALSE),IFERROR(VLOOKUP(Text(B4156,"m월 d일"),음력휴일,2,FALSE),IFERROR(VLOOKUP(A4156,양력지정휴일,2,FALSE), IFERROR(VLOOKUP(B4156,음력지정휴일,2,FALSE), ""))))</f>
        <v/>
      </c>
      <c r="N4156" s="128"/>
      <c r="O4156" s="128" t="str">
        <f>IFERROR(VLOOKUP(N4156,연차지정일수,2,FALSE),"")</f>
        <v/>
      </c>
      <c r="P4156" s="143"/>
      <c r="Q4156" s="2"/>
    </row>
    <row r="4157">
      <c r="A4157" s="129">
        <v>48352.0</v>
      </c>
      <c r="B4157" s="129">
        <v>48314.0</v>
      </c>
      <c r="C4157" s="128">
        <v>2032.0</v>
      </c>
      <c r="D4157" s="128">
        <v>5.0</v>
      </c>
      <c r="E4157" s="128">
        <v>3.0</v>
      </c>
      <c r="F4157" s="128">
        <v>2032.0</v>
      </c>
      <c r="G4157" s="128">
        <v>5.0</v>
      </c>
      <c r="H4157" s="128">
        <v>18.0</v>
      </c>
      <c r="I4157" s="128" t="s">
        <v>160</v>
      </c>
      <c r="J4157" s="99"/>
      <c r="K4157" s="99"/>
      <c r="L4157" s="141" t="str">
        <f>IF(J4157-K4157=0,,IFERROR(K4157-J4157-휴게시간-VLOOKUP(A4157,지정휴게시간,2,FALSE),K4157-J4157-휴게시간))</f>
        <v/>
      </c>
      <c r="M4157" s="142" t="str">
        <f>IFERROR(VLOOKUP(Text(A4157,"m월 d일"),양력휴일,2,FALSE),IFERROR(VLOOKUP(Text(B4157,"m월 d일"),음력휴일,2,FALSE),IFERROR(VLOOKUP(A4157,양력지정휴일,2,FALSE), IFERROR(VLOOKUP(B4157,음력지정휴일,2,FALSE), ""))))</f>
        <v/>
      </c>
      <c r="N4157" s="128"/>
      <c r="O4157" s="128" t="str">
        <f>IFERROR(VLOOKUP(N4157,연차지정일수,2,FALSE),"")</f>
        <v/>
      </c>
      <c r="P4157" s="143"/>
      <c r="Q4157" s="2"/>
    </row>
    <row r="4158">
      <c r="A4158" s="129">
        <v>48353.0</v>
      </c>
      <c r="B4158" s="129">
        <v>48315.0</v>
      </c>
      <c r="C4158" s="128">
        <v>2032.0</v>
      </c>
      <c r="D4158" s="128">
        <v>5.0</v>
      </c>
      <c r="E4158" s="128">
        <v>3.0</v>
      </c>
      <c r="F4158" s="128">
        <v>2032.0</v>
      </c>
      <c r="G4158" s="128">
        <v>5.0</v>
      </c>
      <c r="H4158" s="128">
        <v>19.0</v>
      </c>
      <c r="I4158" s="128" t="s">
        <v>161</v>
      </c>
      <c r="J4158" s="99"/>
      <c r="K4158" s="99"/>
      <c r="L4158" s="141" t="str">
        <f>IF(J4158-K4158=0,,IFERROR(K4158-J4158-휴게시간-VLOOKUP(A4158,지정휴게시간,2,FALSE),K4158-J4158-휴게시간))</f>
        <v/>
      </c>
      <c r="M4158" s="142" t="str">
        <f>IFERROR(VLOOKUP(Text(A4158,"m월 d일"),양력휴일,2,FALSE),IFERROR(VLOOKUP(Text(B4158,"m월 d일"),음력휴일,2,FALSE),IFERROR(VLOOKUP(A4158,양력지정휴일,2,FALSE), IFERROR(VLOOKUP(B4158,음력지정휴일,2,FALSE), ""))))</f>
        <v/>
      </c>
      <c r="N4158" s="128"/>
      <c r="O4158" s="128" t="str">
        <f>IFERROR(VLOOKUP(N4158,연차지정일수,2,FALSE),"")</f>
        <v/>
      </c>
      <c r="P4158" s="143"/>
      <c r="Q4158" s="2"/>
    </row>
    <row r="4159">
      <c r="A4159" s="129">
        <v>48354.0</v>
      </c>
      <c r="B4159" s="129">
        <v>48316.0</v>
      </c>
      <c r="C4159" s="128">
        <v>2032.0</v>
      </c>
      <c r="D4159" s="128">
        <v>5.0</v>
      </c>
      <c r="E4159" s="128">
        <v>3.0</v>
      </c>
      <c r="F4159" s="128">
        <v>2032.0</v>
      </c>
      <c r="G4159" s="128">
        <v>5.0</v>
      </c>
      <c r="H4159" s="128">
        <v>20.0</v>
      </c>
      <c r="I4159" s="128" t="s">
        <v>162</v>
      </c>
      <c r="J4159" s="99"/>
      <c r="K4159" s="99"/>
      <c r="L4159" s="141" t="str">
        <f>IF(J4159-K4159=0,,IFERROR(K4159-J4159-휴게시간-VLOOKUP(A4159,지정휴게시간,2,FALSE),K4159-J4159-휴게시간))</f>
        <v/>
      </c>
      <c r="M4159" s="142" t="str">
        <f>IFERROR(VLOOKUP(Text(A4159,"m월 d일"),양력휴일,2,FALSE),IFERROR(VLOOKUP(Text(B4159,"m월 d일"),음력휴일,2,FALSE),IFERROR(VLOOKUP(A4159,양력지정휴일,2,FALSE), IFERROR(VLOOKUP(B4159,음력지정휴일,2,FALSE), ""))))</f>
        <v/>
      </c>
      <c r="N4159" s="128"/>
      <c r="O4159" s="128" t="str">
        <f>IFERROR(VLOOKUP(N4159,연차지정일수,2,FALSE),"")</f>
        <v/>
      </c>
      <c r="P4159" s="143"/>
      <c r="Q4159" s="2"/>
    </row>
    <row r="4160">
      <c r="A4160" s="129">
        <v>48355.0</v>
      </c>
      <c r="B4160" s="129">
        <v>48317.0</v>
      </c>
      <c r="C4160" s="128">
        <v>2032.0</v>
      </c>
      <c r="D4160" s="128">
        <v>5.0</v>
      </c>
      <c r="E4160" s="128">
        <v>3.0</v>
      </c>
      <c r="F4160" s="128">
        <v>2032.0</v>
      </c>
      <c r="G4160" s="128">
        <v>5.0</v>
      </c>
      <c r="H4160" s="128">
        <v>21.0</v>
      </c>
      <c r="I4160" s="128" t="s">
        <v>158</v>
      </c>
      <c r="J4160" s="99"/>
      <c r="K4160" s="99"/>
      <c r="L4160" s="141" t="str">
        <f>IF(J4160-K4160=0,,IFERROR(K4160-J4160-휴게시간-VLOOKUP(A4160,지정휴게시간,2,FALSE),K4160-J4160-휴게시간))</f>
        <v/>
      </c>
      <c r="M4160" s="142" t="str">
        <f>IFERROR(VLOOKUP(Text(A4160,"m월 d일"),양력휴일,2,FALSE),IFERROR(VLOOKUP(Text(B4160,"m월 d일"),음력휴일,2,FALSE),IFERROR(VLOOKUP(A4160,양력지정휴일,2,FALSE), IFERROR(VLOOKUP(B4160,음력지정휴일,2,FALSE), ""))))</f>
        <v/>
      </c>
      <c r="N4160" s="128"/>
      <c r="O4160" s="128" t="str">
        <f>IFERROR(VLOOKUP(N4160,연차지정일수,2,FALSE),"")</f>
        <v/>
      </c>
      <c r="P4160" s="143"/>
      <c r="Q4160" s="2"/>
    </row>
    <row r="4161">
      <c r="A4161" s="129">
        <v>48356.0</v>
      </c>
      <c r="B4161" s="129">
        <v>48318.0</v>
      </c>
      <c r="C4161" s="128">
        <v>2032.0</v>
      </c>
      <c r="D4161" s="128">
        <v>5.0</v>
      </c>
      <c r="E4161" s="128">
        <v>3.0</v>
      </c>
      <c r="F4161" s="128">
        <v>2032.0</v>
      </c>
      <c r="G4161" s="128">
        <v>5.0</v>
      </c>
      <c r="H4161" s="128">
        <v>22.0</v>
      </c>
      <c r="I4161" s="128" t="s">
        <v>159</v>
      </c>
      <c r="J4161" s="99"/>
      <c r="K4161" s="99"/>
      <c r="L4161" s="141" t="str">
        <f>IF(J4161-K4161=0,,IFERROR(K4161-J4161-휴게시간-VLOOKUP(A4161,지정휴게시간,2,FALSE),K4161-J4161-휴게시간))</f>
        <v/>
      </c>
      <c r="M4161" s="142" t="str">
        <f>IFERROR(VLOOKUP(Text(A4161,"m월 d일"),양력휴일,2,FALSE),IFERROR(VLOOKUP(Text(B4161,"m월 d일"),음력휴일,2,FALSE),IFERROR(VLOOKUP(A4161,양력지정휴일,2,FALSE), IFERROR(VLOOKUP(B4161,음력지정휴일,2,FALSE), ""))))</f>
        <v/>
      </c>
      <c r="N4161" s="128"/>
      <c r="O4161" s="128" t="str">
        <f>IFERROR(VLOOKUP(N4161,연차지정일수,2,FALSE),"")</f>
        <v/>
      </c>
      <c r="P4161" s="143"/>
      <c r="Q4161" s="2"/>
    </row>
    <row r="4162">
      <c r="A4162" s="129">
        <v>48357.0</v>
      </c>
      <c r="B4162" s="129">
        <v>48319.0</v>
      </c>
      <c r="C4162" s="128">
        <v>2032.0</v>
      </c>
      <c r="D4162" s="128">
        <v>5.0</v>
      </c>
      <c r="E4162" s="128">
        <v>3.0</v>
      </c>
      <c r="F4162" s="128">
        <v>2032.0</v>
      </c>
      <c r="G4162" s="128">
        <v>5.0</v>
      </c>
      <c r="H4162" s="128">
        <v>23.0</v>
      </c>
      <c r="I4162" s="128" t="s">
        <v>156</v>
      </c>
      <c r="J4162" s="99"/>
      <c r="K4162" s="99"/>
      <c r="L4162" s="141" t="str">
        <f>IF(J4162-K4162=0,,IFERROR(K4162-J4162-휴게시간-VLOOKUP(A4162,지정휴게시간,2,FALSE),K4162-J4162-휴게시간))</f>
        <v/>
      </c>
      <c r="M4162" s="142" t="str">
        <f>IFERROR(VLOOKUP(Text(A4162,"m월 d일"),양력휴일,2,FALSE),IFERROR(VLOOKUP(Text(B4162,"m월 d일"),음력휴일,2,FALSE),IFERROR(VLOOKUP(A4162,양력지정휴일,2,FALSE), IFERROR(VLOOKUP(B4162,음력지정휴일,2,FALSE), ""))))</f>
        <v/>
      </c>
      <c r="N4162" s="128"/>
      <c r="O4162" s="128" t="str">
        <f>IFERROR(VLOOKUP(N4162,연차지정일수,2,FALSE),"")</f>
        <v/>
      </c>
      <c r="P4162" s="143"/>
      <c r="Q4162" s="2"/>
    </row>
    <row r="4163">
      <c r="A4163" s="129">
        <v>48358.0</v>
      </c>
      <c r="B4163" s="129">
        <v>48320.0</v>
      </c>
      <c r="C4163" s="128">
        <v>2032.0</v>
      </c>
      <c r="D4163" s="128">
        <v>5.0</v>
      </c>
      <c r="E4163" s="128">
        <v>4.0</v>
      </c>
      <c r="F4163" s="128">
        <v>2032.0</v>
      </c>
      <c r="G4163" s="128">
        <v>5.0</v>
      </c>
      <c r="H4163" s="128">
        <v>24.0</v>
      </c>
      <c r="I4163" s="128" t="s">
        <v>83</v>
      </c>
      <c r="J4163" s="99"/>
      <c r="K4163" s="99"/>
      <c r="L4163" s="141" t="str">
        <f>IF(J4163-K4163=0,,IFERROR(K4163-J4163-휴게시간-VLOOKUP(A4163,지정휴게시간,2,FALSE),K4163-J4163-휴게시간))</f>
        <v/>
      </c>
      <c r="M4163" s="142" t="str">
        <f>IFERROR(VLOOKUP(Text(A4163,"m월 d일"),양력휴일,2,FALSE),IFERROR(VLOOKUP(Text(B4163,"m월 d일"),음력휴일,2,FALSE),IFERROR(VLOOKUP(A4163,양력지정휴일,2,FALSE), IFERROR(VLOOKUP(B4163,음력지정휴일,2,FALSE), ""))))</f>
        <v/>
      </c>
      <c r="N4163" s="128"/>
      <c r="O4163" s="128" t="str">
        <f>IFERROR(VLOOKUP(N4163,연차지정일수,2,FALSE),"")</f>
        <v/>
      </c>
      <c r="P4163" s="143"/>
      <c r="Q4163" s="2"/>
    </row>
    <row r="4164">
      <c r="A4164" s="129">
        <v>48359.0</v>
      </c>
      <c r="B4164" s="129">
        <v>48321.0</v>
      </c>
      <c r="C4164" s="128">
        <v>2032.0</v>
      </c>
      <c r="D4164" s="128">
        <v>5.0</v>
      </c>
      <c r="E4164" s="128">
        <v>4.0</v>
      </c>
      <c r="F4164" s="128">
        <v>2032.0</v>
      </c>
      <c r="G4164" s="128">
        <v>5.0</v>
      </c>
      <c r="H4164" s="128">
        <v>25.0</v>
      </c>
      <c r="I4164" s="128" t="s">
        <v>160</v>
      </c>
      <c r="J4164" s="99"/>
      <c r="K4164" s="99"/>
      <c r="L4164" s="141" t="str">
        <f>IF(J4164-K4164=0,,IFERROR(K4164-J4164-휴게시간-VLOOKUP(A4164,지정휴게시간,2,FALSE),K4164-J4164-휴게시간))</f>
        <v/>
      </c>
      <c r="M4164" s="142" t="str">
        <f>IFERROR(VLOOKUP(Text(A4164,"m월 d일"),양력휴일,2,FALSE),IFERROR(VLOOKUP(Text(B4164,"m월 d일"),음력휴일,2,FALSE),IFERROR(VLOOKUP(A4164,양력지정휴일,2,FALSE), IFERROR(VLOOKUP(B4164,음력지정휴일,2,FALSE), ""))))</f>
        <v/>
      </c>
      <c r="N4164" s="128"/>
      <c r="O4164" s="128" t="str">
        <f>IFERROR(VLOOKUP(N4164,연차지정일수,2,FALSE),"")</f>
        <v/>
      </c>
      <c r="P4164" s="143"/>
      <c r="Q4164" s="2"/>
    </row>
    <row r="4165">
      <c r="A4165" s="129">
        <v>48360.0</v>
      </c>
      <c r="B4165" s="129">
        <v>48322.0</v>
      </c>
      <c r="C4165" s="128">
        <v>2032.0</v>
      </c>
      <c r="D4165" s="128">
        <v>5.0</v>
      </c>
      <c r="E4165" s="128">
        <v>4.0</v>
      </c>
      <c r="F4165" s="128">
        <v>2032.0</v>
      </c>
      <c r="G4165" s="128">
        <v>5.0</v>
      </c>
      <c r="H4165" s="128">
        <v>26.0</v>
      </c>
      <c r="I4165" s="128" t="s">
        <v>161</v>
      </c>
      <c r="J4165" s="99"/>
      <c r="K4165" s="99"/>
      <c r="L4165" s="141" t="str">
        <f>IF(J4165-K4165=0,,IFERROR(K4165-J4165-휴게시간-VLOOKUP(A4165,지정휴게시간,2,FALSE),K4165-J4165-휴게시간))</f>
        <v/>
      </c>
      <c r="M4165" s="142" t="str">
        <f>IFERROR(VLOOKUP(Text(A4165,"m월 d일"),양력휴일,2,FALSE),IFERROR(VLOOKUP(Text(B4165,"m월 d일"),음력휴일,2,FALSE),IFERROR(VLOOKUP(A4165,양력지정휴일,2,FALSE), IFERROR(VLOOKUP(B4165,음력지정휴일,2,FALSE), ""))))</f>
        <v/>
      </c>
      <c r="N4165" s="128"/>
      <c r="O4165" s="128" t="str">
        <f>IFERROR(VLOOKUP(N4165,연차지정일수,2,FALSE),"")</f>
        <v/>
      </c>
      <c r="P4165" s="143"/>
      <c r="Q4165" s="2"/>
    </row>
    <row r="4166">
      <c r="A4166" s="129">
        <v>48361.0</v>
      </c>
      <c r="B4166" s="129">
        <v>48323.0</v>
      </c>
      <c r="C4166" s="128">
        <v>2032.0</v>
      </c>
      <c r="D4166" s="128">
        <v>5.0</v>
      </c>
      <c r="E4166" s="128">
        <v>4.0</v>
      </c>
      <c r="F4166" s="128">
        <v>2032.0</v>
      </c>
      <c r="G4166" s="128">
        <v>5.0</v>
      </c>
      <c r="H4166" s="128">
        <v>27.0</v>
      </c>
      <c r="I4166" s="128" t="s">
        <v>162</v>
      </c>
      <c r="J4166" s="99"/>
      <c r="K4166" s="99"/>
      <c r="L4166" s="141" t="str">
        <f>IF(J4166-K4166=0,,IFERROR(K4166-J4166-휴게시간-VLOOKUP(A4166,지정휴게시간,2,FALSE),K4166-J4166-휴게시간))</f>
        <v/>
      </c>
      <c r="M4166" s="142" t="str">
        <f>IFERROR(VLOOKUP(Text(A4166,"m월 d일"),양력휴일,2,FALSE),IFERROR(VLOOKUP(Text(B4166,"m월 d일"),음력휴일,2,FALSE),IFERROR(VLOOKUP(A4166,양력지정휴일,2,FALSE), IFERROR(VLOOKUP(B4166,음력지정휴일,2,FALSE), ""))))</f>
        <v/>
      </c>
      <c r="N4166" s="128"/>
      <c r="O4166" s="128" t="str">
        <f>IFERROR(VLOOKUP(N4166,연차지정일수,2,FALSE),"")</f>
        <v/>
      </c>
      <c r="P4166" s="143"/>
      <c r="Q4166" s="2"/>
    </row>
    <row r="4167">
      <c r="A4167" s="129">
        <v>48362.0</v>
      </c>
      <c r="B4167" s="129">
        <v>48324.0</v>
      </c>
      <c r="C4167" s="128">
        <v>2032.0</v>
      </c>
      <c r="D4167" s="128">
        <v>5.0</v>
      </c>
      <c r="E4167" s="128">
        <v>4.0</v>
      </c>
      <c r="F4167" s="128">
        <v>2032.0</v>
      </c>
      <c r="G4167" s="128">
        <v>5.0</v>
      </c>
      <c r="H4167" s="128">
        <v>28.0</v>
      </c>
      <c r="I4167" s="128" t="s">
        <v>158</v>
      </c>
      <c r="J4167" s="99"/>
      <c r="K4167" s="99"/>
      <c r="L4167" s="141" t="str">
        <f>IF(J4167-K4167=0,,IFERROR(K4167-J4167-휴게시간-VLOOKUP(A4167,지정휴게시간,2,FALSE),K4167-J4167-휴게시간))</f>
        <v/>
      </c>
      <c r="M4167" s="142" t="str">
        <f>IFERROR(VLOOKUP(Text(A4167,"m월 d일"),양력휴일,2,FALSE),IFERROR(VLOOKUP(Text(B4167,"m월 d일"),음력휴일,2,FALSE),IFERROR(VLOOKUP(A4167,양력지정휴일,2,FALSE), IFERROR(VLOOKUP(B4167,음력지정휴일,2,FALSE), ""))))</f>
        <v/>
      </c>
      <c r="N4167" s="128"/>
      <c r="O4167" s="128" t="str">
        <f>IFERROR(VLOOKUP(N4167,연차지정일수,2,FALSE),"")</f>
        <v/>
      </c>
      <c r="P4167" s="143"/>
      <c r="Q4167" s="2"/>
    </row>
    <row r="4168">
      <c r="A4168" s="129">
        <v>48363.0</v>
      </c>
      <c r="B4168" s="129">
        <v>48325.0</v>
      </c>
      <c r="C4168" s="128">
        <v>2032.0</v>
      </c>
      <c r="D4168" s="128">
        <v>5.0</v>
      </c>
      <c r="E4168" s="128">
        <v>4.0</v>
      </c>
      <c r="F4168" s="128">
        <v>2032.0</v>
      </c>
      <c r="G4168" s="128">
        <v>5.0</v>
      </c>
      <c r="H4168" s="128">
        <v>29.0</v>
      </c>
      <c r="I4168" s="128" t="s">
        <v>159</v>
      </c>
      <c r="J4168" s="99"/>
      <c r="K4168" s="99"/>
      <c r="L4168" s="141" t="str">
        <f>IF(J4168-K4168=0,,IFERROR(K4168-J4168-휴게시간-VLOOKUP(A4168,지정휴게시간,2,FALSE),K4168-J4168-휴게시간))</f>
        <v/>
      </c>
      <c r="M4168" s="142" t="str">
        <f>IFERROR(VLOOKUP(Text(A4168,"m월 d일"),양력휴일,2,FALSE),IFERROR(VLOOKUP(Text(B4168,"m월 d일"),음력휴일,2,FALSE),IFERROR(VLOOKUP(A4168,양력지정휴일,2,FALSE), IFERROR(VLOOKUP(B4168,음력지정휴일,2,FALSE), ""))))</f>
        <v/>
      </c>
      <c r="N4168" s="128"/>
      <c r="O4168" s="128" t="str">
        <f>IFERROR(VLOOKUP(N4168,연차지정일수,2,FALSE),"")</f>
        <v/>
      </c>
      <c r="P4168" s="143"/>
      <c r="Q4168" s="2"/>
    </row>
    <row r="4169">
      <c r="A4169" s="129">
        <v>48364.0</v>
      </c>
      <c r="B4169" s="129">
        <v>48326.0</v>
      </c>
      <c r="C4169" s="128">
        <v>2032.0</v>
      </c>
      <c r="D4169" s="128">
        <v>5.0</v>
      </c>
      <c r="E4169" s="128">
        <v>4.0</v>
      </c>
      <c r="F4169" s="128">
        <v>2032.0</v>
      </c>
      <c r="G4169" s="128">
        <v>5.0</v>
      </c>
      <c r="H4169" s="128">
        <v>30.0</v>
      </c>
      <c r="I4169" s="128" t="s">
        <v>156</v>
      </c>
      <c r="J4169" s="99"/>
      <c r="K4169" s="99"/>
      <c r="L4169" s="141" t="str">
        <f>IF(J4169-K4169=0,,IFERROR(K4169-J4169-휴게시간-VLOOKUP(A4169,지정휴게시간,2,FALSE),K4169-J4169-휴게시간))</f>
        <v/>
      </c>
      <c r="M4169" s="142" t="str">
        <f>IFERROR(VLOOKUP(Text(A4169,"m월 d일"),양력휴일,2,FALSE),IFERROR(VLOOKUP(Text(B4169,"m월 d일"),음력휴일,2,FALSE),IFERROR(VLOOKUP(A4169,양력지정휴일,2,FALSE), IFERROR(VLOOKUP(B4169,음력지정휴일,2,FALSE), ""))))</f>
        <v/>
      </c>
      <c r="N4169" s="128"/>
      <c r="O4169" s="128" t="str">
        <f>IFERROR(VLOOKUP(N4169,연차지정일수,2,FALSE),"")</f>
        <v/>
      </c>
      <c r="P4169" s="143"/>
      <c r="Q4169" s="2"/>
    </row>
    <row r="4170">
      <c r="A4170" s="129">
        <v>48365.0</v>
      </c>
      <c r="B4170" s="129">
        <v>48327.0</v>
      </c>
      <c r="C4170" s="128">
        <v>2032.0</v>
      </c>
      <c r="D4170" s="128">
        <v>5.0</v>
      </c>
      <c r="E4170" s="128">
        <v>5.0</v>
      </c>
      <c r="F4170" s="128">
        <v>2032.0</v>
      </c>
      <c r="G4170" s="128">
        <v>5.0</v>
      </c>
      <c r="H4170" s="128">
        <v>31.0</v>
      </c>
      <c r="I4170" s="128" t="s">
        <v>83</v>
      </c>
      <c r="J4170" s="99"/>
      <c r="K4170" s="99"/>
      <c r="L4170" s="141" t="str">
        <f>IF(J4170-K4170=0,,IFERROR(K4170-J4170-휴게시간-VLOOKUP(A4170,지정휴게시간,2,FALSE),K4170-J4170-휴게시간))</f>
        <v/>
      </c>
      <c r="M4170" s="142" t="str">
        <f>IFERROR(VLOOKUP(Text(A4170,"m월 d일"),양력휴일,2,FALSE),IFERROR(VLOOKUP(Text(B4170,"m월 d일"),음력휴일,2,FALSE),IFERROR(VLOOKUP(A4170,양력지정휴일,2,FALSE), IFERROR(VLOOKUP(B4170,음력지정휴일,2,FALSE), ""))))</f>
        <v/>
      </c>
      <c r="N4170" s="128"/>
      <c r="O4170" s="128" t="str">
        <f>IFERROR(VLOOKUP(N4170,연차지정일수,2,FALSE),"")</f>
        <v/>
      </c>
      <c r="P4170" s="143"/>
      <c r="Q4170" s="2"/>
    </row>
    <row r="4171">
      <c r="A4171" s="129">
        <v>48366.0</v>
      </c>
      <c r="B4171" s="129">
        <v>48328.0</v>
      </c>
      <c r="C4171" s="128">
        <v>2032.0</v>
      </c>
      <c r="D4171" s="128">
        <v>5.0</v>
      </c>
      <c r="E4171" s="128">
        <v>5.0</v>
      </c>
      <c r="F4171" s="128">
        <v>2032.0</v>
      </c>
      <c r="G4171" s="128">
        <v>6.0</v>
      </c>
      <c r="H4171" s="128">
        <v>1.0</v>
      </c>
      <c r="I4171" s="128" t="s">
        <v>160</v>
      </c>
      <c r="J4171" s="99"/>
      <c r="K4171" s="99"/>
      <c r="L4171" s="141" t="str">
        <f>IF(J4171-K4171=0,,IFERROR(K4171-J4171-휴게시간-VLOOKUP(A4171,지정휴게시간,2,FALSE),K4171-J4171-휴게시간))</f>
        <v/>
      </c>
      <c r="M4171" s="142" t="str">
        <f>IFERROR(VLOOKUP(Text(A4171,"m월 d일"),양력휴일,2,FALSE),IFERROR(VLOOKUP(Text(B4171,"m월 d일"),음력휴일,2,FALSE),IFERROR(VLOOKUP(A4171,양력지정휴일,2,FALSE), IFERROR(VLOOKUP(B4171,음력지정휴일,2,FALSE), ""))))</f>
        <v/>
      </c>
      <c r="N4171" s="128"/>
      <c r="O4171" s="128" t="str">
        <f>IFERROR(VLOOKUP(N4171,연차지정일수,2,FALSE),"")</f>
        <v/>
      </c>
      <c r="P4171" s="143"/>
      <c r="Q4171" s="2"/>
    </row>
    <row r="4172">
      <c r="A4172" s="129">
        <v>48367.0</v>
      </c>
      <c r="B4172" s="129">
        <v>48329.0</v>
      </c>
      <c r="C4172" s="128">
        <v>2032.0</v>
      </c>
      <c r="D4172" s="128">
        <v>5.0</v>
      </c>
      <c r="E4172" s="128">
        <v>5.0</v>
      </c>
      <c r="F4172" s="128">
        <v>2032.0</v>
      </c>
      <c r="G4172" s="128">
        <v>6.0</v>
      </c>
      <c r="H4172" s="128">
        <v>2.0</v>
      </c>
      <c r="I4172" s="128" t="s">
        <v>161</v>
      </c>
      <c r="J4172" s="99"/>
      <c r="K4172" s="99"/>
      <c r="L4172" s="141" t="str">
        <f>IF(J4172-K4172=0,,IFERROR(K4172-J4172-휴게시간-VLOOKUP(A4172,지정휴게시간,2,FALSE),K4172-J4172-휴게시간))</f>
        <v/>
      </c>
      <c r="M4172" s="142" t="str">
        <f>IFERROR(VLOOKUP(Text(A4172,"m월 d일"),양력휴일,2,FALSE),IFERROR(VLOOKUP(Text(B4172,"m월 d일"),음력휴일,2,FALSE),IFERROR(VLOOKUP(A4172,양력지정휴일,2,FALSE), IFERROR(VLOOKUP(B4172,음력지정휴일,2,FALSE), ""))))</f>
        <v/>
      </c>
      <c r="N4172" s="128"/>
      <c r="O4172" s="128" t="str">
        <f>IFERROR(VLOOKUP(N4172,연차지정일수,2,FALSE),"")</f>
        <v/>
      </c>
      <c r="P4172" s="143"/>
      <c r="Q4172" s="2"/>
    </row>
    <row r="4173">
      <c r="A4173" s="129">
        <v>48368.0</v>
      </c>
      <c r="B4173" s="129">
        <v>48330.0</v>
      </c>
      <c r="C4173" s="128">
        <v>2032.0</v>
      </c>
      <c r="D4173" s="128">
        <v>5.0</v>
      </c>
      <c r="E4173" s="128">
        <v>5.0</v>
      </c>
      <c r="F4173" s="128">
        <v>2032.0</v>
      </c>
      <c r="G4173" s="128">
        <v>6.0</v>
      </c>
      <c r="H4173" s="128">
        <v>3.0</v>
      </c>
      <c r="I4173" s="128" t="s">
        <v>162</v>
      </c>
      <c r="J4173" s="99"/>
      <c r="K4173" s="99"/>
      <c r="L4173" s="141" t="str">
        <f>IF(J4173-K4173=0,,IFERROR(K4173-J4173-휴게시간-VLOOKUP(A4173,지정휴게시간,2,FALSE),K4173-J4173-휴게시간))</f>
        <v/>
      </c>
      <c r="M4173" s="142" t="str">
        <f>IFERROR(VLOOKUP(Text(A4173,"m월 d일"),양력휴일,2,FALSE),IFERROR(VLOOKUP(Text(B4173,"m월 d일"),음력휴일,2,FALSE),IFERROR(VLOOKUP(A4173,양력지정휴일,2,FALSE), IFERROR(VLOOKUP(B4173,음력지정휴일,2,FALSE), ""))))</f>
        <v/>
      </c>
      <c r="N4173" s="128"/>
      <c r="O4173" s="128" t="str">
        <f>IFERROR(VLOOKUP(N4173,연차지정일수,2,FALSE),"")</f>
        <v/>
      </c>
      <c r="P4173" s="143"/>
      <c r="Q4173" s="2"/>
    </row>
    <row r="4174">
      <c r="A4174" s="129">
        <v>48369.0</v>
      </c>
      <c r="B4174" s="129">
        <v>48331.0</v>
      </c>
      <c r="C4174" s="128">
        <v>2032.0</v>
      </c>
      <c r="D4174" s="128">
        <v>5.0</v>
      </c>
      <c r="E4174" s="128">
        <v>5.0</v>
      </c>
      <c r="F4174" s="128">
        <v>2032.0</v>
      </c>
      <c r="G4174" s="128">
        <v>6.0</v>
      </c>
      <c r="H4174" s="128">
        <v>4.0</v>
      </c>
      <c r="I4174" s="128" t="s">
        <v>158</v>
      </c>
      <c r="J4174" s="99"/>
      <c r="K4174" s="99"/>
      <c r="L4174" s="141" t="str">
        <f>IF(J4174-K4174=0,,IFERROR(K4174-J4174-휴게시간-VLOOKUP(A4174,지정휴게시간,2,FALSE),K4174-J4174-휴게시간))</f>
        <v/>
      </c>
      <c r="M4174" s="142" t="str">
        <f>IFERROR(VLOOKUP(Text(A4174,"m월 d일"),양력휴일,2,FALSE),IFERROR(VLOOKUP(Text(B4174,"m월 d일"),음력휴일,2,FALSE),IFERROR(VLOOKUP(A4174,양력지정휴일,2,FALSE), IFERROR(VLOOKUP(B4174,음력지정휴일,2,FALSE), ""))))</f>
        <v/>
      </c>
      <c r="N4174" s="128"/>
      <c r="O4174" s="128" t="str">
        <f>IFERROR(VLOOKUP(N4174,연차지정일수,2,FALSE),"")</f>
        <v/>
      </c>
      <c r="P4174" s="143"/>
      <c r="Q4174" s="2"/>
    </row>
    <row r="4175">
      <c r="A4175" s="129">
        <v>48370.0</v>
      </c>
      <c r="B4175" s="129">
        <v>48332.0</v>
      </c>
      <c r="C4175" s="128">
        <v>2032.0</v>
      </c>
      <c r="D4175" s="128">
        <v>5.0</v>
      </c>
      <c r="E4175" s="128">
        <v>5.0</v>
      </c>
      <c r="F4175" s="128">
        <v>2032.0</v>
      </c>
      <c r="G4175" s="128">
        <v>6.0</v>
      </c>
      <c r="H4175" s="128">
        <v>5.0</v>
      </c>
      <c r="I4175" s="128" t="s">
        <v>159</v>
      </c>
      <c r="J4175" s="99"/>
      <c r="K4175" s="99"/>
      <c r="L4175" s="141" t="str">
        <f>IF(J4175-K4175=0,,IFERROR(K4175-J4175-휴게시간-VLOOKUP(A4175,지정휴게시간,2,FALSE),K4175-J4175-휴게시간))</f>
        <v/>
      </c>
      <c r="M4175" s="142" t="str">
        <f>IFERROR(VLOOKUP(Text(A4175,"m월 d일"),양력휴일,2,FALSE),IFERROR(VLOOKUP(Text(B4175,"m월 d일"),음력휴일,2,FALSE),IFERROR(VLOOKUP(A4175,양력지정휴일,2,FALSE), IFERROR(VLOOKUP(B4175,음력지정휴일,2,FALSE), ""))))</f>
        <v/>
      </c>
      <c r="N4175" s="128"/>
      <c r="O4175" s="128" t="str">
        <f>IFERROR(VLOOKUP(N4175,연차지정일수,2,FALSE),"")</f>
        <v/>
      </c>
      <c r="P4175" s="143"/>
      <c r="Q4175" s="2"/>
    </row>
    <row r="4176">
      <c r="A4176" s="129">
        <v>48371.0</v>
      </c>
      <c r="B4176" s="129">
        <v>48333.0</v>
      </c>
      <c r="C4176" s="128">
        <v>2032.0</v>
      </c>
      <c r="D4176" s="128">
        <v>5.0</v>
      </c>
      <c r="E4176" s="128">
        <v>5.0</v>
      </c>
      <c r="F4176" s="128">
        <v>2032.0</v>
      </c>
      <c r="G4176" s="128">
        <v>6.0</v>
      </c>
      <c r="H4176" s="128">
        <v>6.0</v>
      </c>
      <c r="I4176" s="128" t="s">
        <v>156</v>
      </c>
      <c r="J4176" s="99"/>
      <c r="K4176" s="99"/>
      <c r="L4176" s="141" t="str">
        <f>IF(J4176-K4176=0,,IFERROR(K4176-J4176-휴게시간-VLOOKUP(A4176,지정휴게시간,2,FALSE),K4176-J4176-휴게시간))</f>
        <v/>
      </c>
      <c r="M4176" s="142" t="str">
        <f>IFERROR(VLOOKUP(Text(A4176,"m월 d일"),양력휴일,2,FALSE),IFERROR(VLOOKUP(Text(B4176,"m월 d일"),음력휴일,2,FALSE),IFERROR(VLOOKUP(A4176,양력지정휴일,2,FALSE), IFERROR(VLOOKUP(B4176,음력지정휴일,2,FALSE), ""))))</f>
        <v>현충일</v>
      </c>
      <c r="N4176" s="128"/>
      <c r="O4176" s="128" t="str">
        <f>IFERROR(VLOOKUP(N4176,연차지정일수,2,FALSE),"")</f>
        <v/>
      </c>
      <c r="P4176" s="143"/>
      <c r="Q4176" s="2"/>
    </row>
    <row r="4177">
      <c r="A4177" s="129">
        <v>48372.0</v>
      </c>
      <c r="B4177" s="129">
        <v>48334.0</v>
      </c>
      <c r="C4177" s="128">
        <v>2032.0</v>
      </c>
      <c r="D4177" s="128">
        <v>6.0</v>
      </c>
      <c r="E4177" s="128">
        <v>1.0</v>
      </c>
      <c r="F4177" s="128">
        <v>2032.0</v>
      </c>
      <c r="G4177" s="128">
        <v>6.0</v>
      </c>
      <c r="H4177" s="128">
        <v>7.0</v>
      </c>
      <c r="I4177" s="128" t="s">
        <v>83</v>
      </c>
      <c r="J4177" s="99"/>
      <c r="K4177" s="99"/>
      <c r="L4177" s="141" t="str">
        <f>IF(J4177-K4177=0,,IFERROR(K4177-J4177-휴게시간-VLOOKUP(A4177,지정휴게시간,2,FALSE),K4177-J4177-휴게시간))</f>
        <v/>
      </c>
      <c r="M4177" s="142" t="str">
        <f>IFERROR(VLOOKUP(Text(A4177,"m월 d일"),양력휴일,2,FALSE),IFERROR(VLOOKUP(Text(B4177,"m월 d일"),음력휴일,2,FALSE),IFERROR(VLOOKUP(A4177,양력지정휴일,2,FALSE), IFERROR(VLOOKUP(B4177,음력지정휴일,2,FALSE), ""))))</f>
        <v/>
      </c>
      <c r="N4177" s="128"/>
      <c r="O4177" s="128" t="str">
        <f>IFERROR(VLOOKUP(N4177,연차지정일수,2,FALSE),"")</f>
        <v/>
      </c>
      <c r="P4177" s="143"/>
      <c r="Q4177" s="2"/>
    </row>
    <row r="4178">
      <c r="A4178" s="129">
        <v>48373.0</v>
      </c>
      <c r="B4178" s="129">
        <v>48335.0</v>
      </c>
      <c r="C4178" s="128">
        <v>2032.0</v>
      </c>
      <c r="D4178" s="128">
        <v>6.0</v>
      </c>
      <c r="E4178" s="128">
        <v>1.0</v>
      </c>
      <c r="F4178" s="128">
        <v>2032.0</v>
      </c>
      <c r="G4178" s="128">
        <v>6.0</v>
      </c>
      <c r="H4178" s="128">
        <v>8.0</v>
      </c>
      <c r="I4178" s="128" t="s">
        <v>160</v>
      </c>
      <c r="J4178" s="99"/>
      <c r="K4178" s="99"/>
      <c r="L4178" s="141" t="str">
        <f>IF(J4178-K4178=0,,IFERROR(K4178-J4178-휴게시간-VLOOKUP(A4178,지정휴게시간,2,FALSE),K4178-J4178-휴게시간))</f>
        <v/>
      </c>
      <c r="M4178" s="142" t="str">
        <f>IFERROR(VLOOKUP(Text(A4178,"m월 d일"),양력휴일,2,FALSE),IFERROR(VLOOKUP(Text(B4178,"m월 d일"),음력휴일,2,FALSE),IFERROR(VLOOKUP(A4178,양력지정휴일,2,FALSE), IFERROR(VLOOKUP(B4178,음력지정휴일,2,FALSE), ""))))</f>
        <v/>
      </c>
      <c r="N4178" s="128"/>
      <c r="O4178" s="128" t="str">
        <f>IFERROR(VLOOKUP(N4178,연차지정일수,2,FALSE),"")</f>
        <v/>
      </c>
      <c r="P4178" s="143"/>
      <c r="Q4178" s="2"/>
    </row>
    <row r="4179">
      <c r="A4179" s="129">
        <v>48374.0</v>
      </c>
      <c r="B4179" s="129">
        <v>48336.0</v>
      </c>
      <c r="C4179" s="128">
        <v>2032.0</v>
      </c>
      <c r="D4179" s="128">
        <v>6.0</v>
      </c>
      <c r="E4179" s="128">
        <v>1.0</v>
      </c>
      <c r="F4179" s="128">
        <v>2032.0</v>
      </c>
      <c r="G4179" s="128">
        <v>6.0</v>
      </c>
      <c r="H4179" s="128">
        <v>9.0</v>
      </c>
      <c r="I4179" s="128" t="s">
        <v>161</v>
      </c>
      <c r="J4179" s="99"/>
      <c r="K4179" s="99"/>
      <c r="L4179" s="141" t="str">
        <f>IF(J4179-K4179=0,,IFERROR(K4179-J4179-휴게시간-VLOOKUP(A4179,지정휴게시간,2,FALSE),K4179-J4179-휴게시간))</f>
        <v/>
      </c>
      <c r="M4179" s="142" t="str">
        <f>IFERROR(VLOOKUP(Text(A4179,"m월 d일"),양력휴일,2,FALSE),IFERROR(VLOOKUP(Text(B4179,"m월 d일"),음력휴일,2,FALSE),IFERROR(VLOOKUP(A4179,양력지정휴일,2,FALSE), IFERROR(VLOOKUP(B4179,음력지정휴일,2,FALSE), ""))))</f>
        <v/>
      </c>
      <c r="N4179" s="128"/>
      <c r="O4179" s="128" t="str">
        <f>IFERROR(VLOOKUP(N4179,연차지정일수,2,FALSE),"")</f>
        <v/>
      </c>
      <c r="P4179" s="143"/>
      <c r="Q4179" s="2"/>
    </row>
    <row r="4180">
      <c r="A4180" s="129">
        <v>48375.0</v>
      </c>
      <c r="B4180" s="129">
        <v>48337.0</v>
      </c>
      <c r="C4180" s="128">
        <v>2032.0</v>
      </c>
      <c r="D4180" s="128">
        <v>6.0</v>
      </c>
      <c r="E4180" s="128">
        <v>1.0</v>
      </c>
      <c r="F4180" s="128">
        <v>2032.0</v>
      </c>
      <c r="G4180" s="128">
        <v>6.0</v>
      </c>
      <c r="H4180" s="128">
        <v>10.0</v>
      </c>
      <c r="I4180" s="128" t="s">
        <v>162</v>
      </c>
      <c r="J4180" s="99"/>
      <c r="K4180" s="99"/>
      <c r="L4180" s="141" t="str">
        <f>IF(J4180-K4180=0,,IFERROR(K4180-J4180-휴게시간-VLOOKUP(A4180,지정휴게시간,2,FALSE),K4180-J4180-휴게시간))</f>
        <v/>
      </c>
      <c r="M4180" s="142" t="str">
        <f>IFERROR(VLOOKUP(Text(A4180,"m월 d일"),양력휴일,2,FALSE),IFERROR(VLOOKUP(Text(B4180,"m월 d일"),음력휴일,2,FALSE),IFERROR(VLOOKUP(A4180,양력지정휴일,2,FALSE), IFERROR(VLOOKUP(B4180,음력지정휴일,2,FALSE), ""))))</f>
        <v/>
      </c>
      <c r="N4180" s="128"/>
      <c r="O4180" s="128" t="str">
        <f>IFERROR(VLOOKUP(N4180,연차지정일수,2,FALSE),"")</f>
        <v/>
      </c>
      <c r="P4180" s="143"/>
      <c r="Q4180" s="2"/>
    </row>
    <row r="4181">
      <c r="A4181" s="129">
        <v>48376.0</v>
      </c>
      <c r="B4181" s="129">
        <v>48338.0</v>
      </c>
      <c r="C4181" s="128">
        <v>2032.0</v>
      </c>
      <c r="D4181" s="128">
        <v>6.0</v>
      </c>
      <c r="E4181" s="128">
        <v>1.0</v>
      </c>
      <c r="F4181" s="128">
        <v>2032.0</v>
      </c>
      <c r="G4181" s="128">
        <v>6.0</v>
      </c>
      <c r="H4181" s="128">
        <v>11.0</v>
      </c>
      <c r="I4181" s="128" t="s">
        <v>158</v>
      </c>
      <c r="J4181" s="99"/>
      <c r="K4181" s="99"/>
      <c r="L4181" s="141" t="str">
        <f>IF(J4181-K4181=0,,IFERROR(K4181-J4181-휴게시간-VLOOKUP(A4181,지정휴게시간,2,FALSE),K4181-J4181-휴게시간))</f>
        <v/>
      </c>
      <c r="M4181" s="142" t="str">
        <f>IFERROR(VLOOKUP(Text(A4181,"m월 d일"),양력휴일,2,FALSE),IFERROR(VLOOKUP(Text(B4181,"m월 d일"),음력휴일,2,FALSE),IFERROR(VLOOKUP(A4181,양력지정휴일,2,FALSE), IFERROR(VLOOKUP(B4181,음력지정휴일,2,FALSE), ""))))</f>
        <v/>
      </c>
      <c r="N4181" s="128"/>
      <c r="O4181" s="128" t="str">
        <f>IFERROR(VLOOKUP(N4181,연차지정일수,2,FALSE),"")</f>
        <v/>
      </c>
      <c r="P4181" s="143"/>
      <c r="Q4181" s="2"/>
    </row>
    <row r="4182">
      <c r="A4182" s="129">
        <v>48377.0</v>
      </c>
      <c r="B4182" s="129">
        <v>48339.0</v>
      </c>
      <c r="C4182" s="128">
        <v>2032.0</v>
      </c>
      <c r="D4182" s="128">
        <v>6.0</v>
      </c>
      <c r="E4182" s="128">
        <v>1.0</v>
      </c>
      <c r="F4182" s="128">
        <v>2032.0</v>
      </c>
      <c r="G4182" s="128">
        <v>6.0</v>
      </c>
      <c r="H4182" s="128">
        <v>12.0</v>
      </c>
      <c r="I4182" s="128" t="s">
        <v>159</v>
      </c>
      <c r="J4182" s="99"/>
      <c r="K4182" s="99"/>
      <c r="L4182" s="141" t="str">
        <f>IF(J4182-K4182=0,,IFERROR(K4182-J4182-휴게시간-VLOOKUP(A4182,지정휴게시간,2,FALSE),K4182-J4182-휴게시간))</f>
        <v/>
      </c>
      <c r="M4182" s="142" t="str">
        <f>IFERROR(VLOOKUP(Text(A4182,"m월 d일"),양력휴일,2,FALSE),IFERROR(VLOOKUP(Text(B4182,"m월 d일"),음력휴일,2,FALSE),IFERROR(VLOOKUP(A4182,양력지정휴일,2,FALSE), IFERROR(VLOOKUP(B4182,음력지정휴일,2,FALSE), ""))))</f>
        <v/>
      </c>
      <c r="N4182" s="128"/>
      <c r="O4182" s="128" t="str">
        <f>IFERROR(VLOOKUP(N4182,연차지정일수,2,FALSE),"")</f>
        <v/>
      </c>
      <c r="P4182" s="143"/>
      <c r="Q4182" s="2"/>
    </row>
    <row r="4183">
      <c r="A4183" s="129">
        <v>48378.0</v>
      </c>
      <c r="B4183" s="129">
        <v>48340.0</v>
      </c>
      <c r="C4183" s="128">
        <v>2032.0</v>
      </c>
      <c r="D4183" s="128">
        <v>6.0</v>
      </c>
      <c r="E4183" s="128">
        <v>1.0</v>
      </c>
      <c r="F4183" s="128">
        <v>2032.0</v>
      </c>
      <c r="G4183" s="128">
        <v>6.0</v>
      </c>
      <c r="H4183" s="128">
        <v>13.0</v>
      </c>
      <c r="I4183" s="128" t="s">
        <v>156</v>
      </c>
      <c r="J4183" s="99"/>
      <c r="K4183" s="99"/>
      <c r="L4183" s="141" t="str">
        <f>IF(J4183-K4183=0,,IFERROR(K4183-J4183-휴게시간-VLOOKUP(A4183,지정휴게시간,2,FALSE),K4183-J4183-휴게시간))</f>
        <v/>
      </c>
      <c r="M4183" s="142" t="str">
        <f>IFERROR(VLOOKUP(Text(A4183,"m월 d일"),양력휴일,2,FALSE),IFERROR(VLOOKUP(Text(B4183,"m월 d일"),음력휴일,2,FALSE),IFERROR(VLOOKUP(A4183,양력지정휴일,2,FALSE), IFERROR(VLOOKUP(B4183,음력지정휴일,2,FALSE), ""))))</f>
        <v/>
      </c>
      <c r="N4183" s="128"/>
      <c r="O4183" s="128" t="str">
        <f>IFERROR(VLOOKUP(N4183,연차지정일수,2,FALSE),"")</f>
        <v/>
      </c>
      <c r="P4183" s="143"/>
      <c r="Q4183" s="2"/>
    </row>
    <row r="4184">
      <c r="A4184" s="129">
        <v>48379.0</v>
      </c>
      <c r="B4184" s="129">
        <v>48341.0</v>
      </c>
      <c r="C4184" s="128">
        <v>2032.0</v>
      </c>
      <c r="D4184" s="128">
        <v>6.0</v>
      </c>
      <c r="E4184" s="128">
        <v>2.0</v>
      </c>
      <c r="F4184" s="128">
        <v>2032.0</v>
      </c>
      <c r="G4184" s="128">
        <v>6.0</v>
      </c>
      <c r="H4184" s="128">
        <v>14.0</v>
      </c>
      <c r="I4184" s="128" t="s">
        <v>83</v>
      </c>
      <c r="J4184" s="99"/>
      <c r="K4184" s="99"/>
      <c r="L4184" s="141" t="str">
        <f>IF(J4184-K4184=0,,IFERROR(K4184-J4184-휴게시간-VLOOKUP(A4184,지정휴게시간,2,FALSE),K4184-J4184-휴게시간))</f>
        <v/>
      </c>
      <c r="M4184" s="142" t="str">
        <f>IFERROR(VLOOKUP(Text(A4184,"m월 d일"),양력휴일,2,FALSE),IFERROR(VLOOKUP(Text(B4184,"m월 d일"),음력휴일,2,FALSE),IFERROR(VLOOKUP(A4184,양력지정휴일,2,FALSE), IFERROR(VLOOKUP(B4184,음력지정휴일,2,FALSE), ""))))</f>
        <v/>
      </c>
      <c r="N4184" s="128"/>
      <c r="O4184" s="128" t="str">
        <f>IFERROR(VLOOKUP(N4184,연차지정일수,2,FALSE),"")</f>
        <v/>
      </c>
      <c r="P4184" s="143"/>
      <c r="Q4184" s="2"/>
    </row>
    <row r="4185">
      <c r="A4185" s="129">
        <v>48380.0</v>
      </c>
      <c r="B4185" s="129">
        <v>48342.0</v>
      </c>
      <c r="C4185" s="128">
        <v>2032.0</v>
      </c>
      <c r="D4185" s="128">
        <v>6.0</v>
      </c>
      <c r="E4185" s="128">
        <v>2.0</v>
      </c>
      <c r="F4185" s="128">
        <v>2032.0</v>
      </c>
      <c r="G4185" s="128">
        <v>6.0</v>
      </c>
      <c r="H4185" s="128">
        <v>15.0</v>
      </c>
      <c r="I4185" s="128" t="s">
        <v>160</v>
      </c>
      <c r="J4185" s="99"/>
      <c r="K4185" s="99"/>
      <c r="L4185" s="141" t="str">
        <f>IF(J4185-K4185=0,,IFERROR(K4185-J4185-휴게시간-VLOOKUP(A4185,지정휴게시간,2,FALSE),K4185-J4185-휴게시간))</f>
        <v/>
      </c>
      <c r="M4185" s="142" t="str">
        <f>IFERROR(VLOOKUP(Text(A4185,"m월 d일"),양력휴일,2,FALSE),IFERROR(VLOOKUP(Text(B4185,"m월 d일"),음력휴일,2,FALSE),IFERROR(VLOOKUP(A4185,양력지정휴일,2,FALSE), IFERROR(VLOOKUP(B4185,음력지정휴일,2,FALSE), ""))))</f>
        <v/>
      </c>
      <c r="N4185" s="128"/>
      <c r="O4185" s="128" t="str">
        <f>IFERROR(VLOOKUP(N4185,연차지정일수,2,FALSE),"")</f>
        <v/>
      </c>
      <c r="P4185" s="143"/>
      <c r="Q4185" s="2"/>
    </row>
    <row r="4186">
      <c r="A4186" s="129">
        <v>48381.0</v>
      </c>
      <c r="B4186" s="129">
        <v>48343.0</v>
      </c>
      <c r="C4186" s="128">
        <v>2032.0</v>
      </c>
      <c r="D4186" s="128">
        <v>6.0</v>
      </c>
      <c r="E4186" s="128">
        <v>2.0</v>
      </c>
      <c r="F4186" s="128">
        <v>2032.0</v>
      </c>
      <c r="G4186" s="128">
        <v>6.0</v>
      </c>
      <c r="H4186" s="128">
        <v>16.0</v>
      </c>
      <c r="I4186" s="128" t="s">
        <v>161</v>
      </c>
      <c r="J4186" s="99"/>
      <c r="K4186" s="99"/>
      <c r="L4186" s="141" t="str">
        <f>IF(J4186-K4186=0,,IFERROR(K4186-J4186-휴게시간-VLOOKUP(A4186,지정휴게시간,2,FALSE),K4186-J4186-휴게시간))</f>
        <v/>
      </c>
      <c r="M4186" s="142" t="str">
        <f>IFERROR(VLOOKUP(Text(A4186,"m월 d일"),양력휴일,2,FALSE),IFERROR(VLOOKUP(Text(B4186,"m월 d일"),음력휴일,2,FALSE),IFERROR(VLOOKUP(A4186,양력지정휴일,2,FALSE), IFERROR(VLOOKUP(B4186,음력지정휴일,2,FALSE), ""))))</f>
        <v/>
      </c>
      <c r="N4186" s="128"/>
      <c r="O4186" s="128" t="str">
        <f>IFERROR(VLOOKUP(N4186,연차지정일수,2,FALSE),"")</f>
        <v/>
      </c>
      <c r="P4186" s="143"/>
      <c r="Q4186" s="2"/>
    </row>
    <row r="4187">
      <c r="A4187" s="129">
        <v>48382.0</v>
      </c>
      <c r="B4187" s="129">
        <v>48344.0</v>
      </c>
      <c r="C4187" s="128">
        <v>2032.0</v>
      </c>
      <c r="D4187" s="128">
        <v>6.0</v>
      </c>
      <c r="E4187" s="128">
        <v>2.0</v>
      </c>
      <c r="F4187" s="128">
        <v>2032.0</v>
      </c>
      <c r="G4187" s="128">
        <v>6.0</v>
      </c>
      <c r="H4187" s="128">
        <v>17.0</v>
      </c>
      <c r="I4187" s="128" t="s">
        <v>162</v>
      </c>
      <c r="J4187" s="99"/>
      <c r="K4187" s="99"/>
      <c r="L4187" s="141" t="str">
        <f>IF(J4187-K4187=0,,IFERROR(K4187-J4187-휴게시간-VLOOKUP(A4187,지정휴게시간,2,FALSE),K4187-J4187-휴게시간))</f>
        <v/>
      </c>
      <c r="M4187" s="142" t="str">
        <f>IFERROR(VLOOKUP(Text(A4187,"m월 d일"),양력휴일,2,FALSE),IFERROR(VLOOKUP(Text(B4187,"m월 d일"),음력휴일,2,FALSE),IFERROR(VLOOKUP(A4187,양력지정휴일,2,FALSE), IFERROR(VLOOKUP(B4187,음력지정휴일,2,FALSE), ""))))</f>
        <v/>
      </c>
      <c r="N4187" s="128"/>
      <c r="O4187" s="128" t="str">
        <f>IFERROR(VLOOKUP(N4187,연차지정일수,2,FALSE),"")</f>
        <v/>
      </c>
      <c r="P4187" s="143"/>
      <c r="Q4187" s="2"/>
    </row>
    <row r="4188">
      <c r="A4188" s="129">
        <v>48383.0</v>
      </c>
      <c r="B4188" s="129">
        <v>48345.0</v>
      </c>
      <c r="C4188" s="128">
        <v>2032.0</v>
      </c>
      <c r="D4188" s="128">
        <v>6.0</v>
      </c>
      <c r="E4188" s="128">
        <v>2.0</v>
      </c>
      <c r="F4188" s="128">
        <v>2032.0</v>
      </c>
      <c r="G4188" s="128">
        <v>6.0</v>
      </c>
      <c r="H4188" s="128">
        <v>18.0</v>
      </c>
      <c r="I4188" s="128" t="s">
        <v>158</v>
      </c>
      <c r="J4188" s="99"/>
      <c r="K4188" s="99"/>
      <c r="L4188" s="141" t="str">
        <f>IF(J4188-K4188=0,,IFERROR(K4188-J4188-휴게시간-VLOOKUP(A4188,지정휴게시간,2,FALSE),K4188-J4188-휴게시간))</f>
        <v/>
      </c>
      <c r="M4188" s="142" t="str">
        <f>IFERROR(VLOOKUP(Text(A4188,"m월 d일"),양력휴일,2,FALSE),IFERROR(VLOOKUP(Text(B4188,"m월 d일"),음력휴일,2,FALSE),IFERROR(VLOOKUP(A4188,양력지정휴일,2,FALSE), IFERROR(VLOOKUP(B4188,음력지정휴일,2,FALSE), ""))))</f>
        <v/>
      </c>
      <c r="N4188" s="128"/>
      <c r="O4188" s="128" t="str">
        <f>IFERROR(VLOOKUP(N4188,연차지정일수,2,FALSE),"")</f>
        <v/>
      </c>
      <c r="P4188" s="143"/>
      <c r="Q4188" s="2"/>
    </row>
    <row r="4189">
      <c r="A4189" s="129">
        <v>48384.0</v>
      </c>
      <c r="B4189" s="129">
        <v>48346.0</v>
      </c>
      <c r="C4189" s="128">
        <v>2032.0</v>
      </c>
      <c r="D4189" s="128">
        <v>6.0</v>
      </c>
      <c r="E4189" s="128">
        <v>2.0</v>
      </c>
      <c r="F4189" s="128">
        <v>2032.0</v>
      </c>
      <c r="G4189" s="128">
        <v>6.0</v>
      </c>
      <c r="H4189" s="128">
        <v>19.0</v>
      </c>
      <c r="I4189" s="128" t="s">
        <v>159</v>
      </c>
      <c r="J4189" s="99"/>
      <c r="K4189" s="99"/>
      <c r="L4189" s="141" t="str">
        <f>IF(J4189-K4189=0,,IFERROR(K4189-J4189-휴게시간-VLOOKUP(A4189,지정휴게시간,2,FALSE),K4189-J4189-휴게시간))</f>
        <v/>
      </c>
      <c r="M4189" s="142" t="str">
        <f>IFERROR(VLOOKUP(Text(A4189,"m월 d일"),양력휴일,2,FALSE),IFERROR(VLOOKUP(Text(B4189,"m월 d일"),음력휴일,2,FALSE),IFERROR(VLOOKUP(A4189,양력지정휴일,2,FALSE), IFERROR(VLOOKUP(B4189,음력지정휴일,2,FALSE), ""))))</f>
        <v/>
      </c>
      <c r="N4189" s="128"/>
      <c r="O4189" s="128" t="str">
        <f>IFERROR(VLOOKUP(N4189,연차지정일수,2,FALSE),"")</f>
        <v/>
      </c>
      <c r="P4189" s="143"/>
      <c r="Q4189" s="2"/>
    </row>
    <row r="4190">
      <c r="A4190" s="129">
        <v>48385.0</v>
      </c>
      <c r="B4190" s="129">
        <v>48347.0</v>
      </c>
      <c r="C4190" s="128">
        <v>2032.0</v>
      </c>
      <c r="D4190" s="128">
        <v>6.0</v>
      </c>
      <c r="E4190" s="128">
        <v>2.0</v>
      </c>
      <c r="F4190" s="128">
        <v>2032.0</v>
      </c>
      <c r="G4190" s="128">
        <v>6.0</v>
      </c>
      <c r="H4190" s="128">
        <v>20.0</v>
      </c>
      <c r="I4190" s="128" t="s">
        <v>156</v>
      </c>
      <c r="J4190" s="99"/>
      <c r="K4190" s="99"/>
      <c r="L4190" s="141" t="str">
        <f>IF(J4190-K4190=0,,IFERROR(K4190-J4190-휴게시간-VLOOKUP(A4190,지정휴게시간,2,FALSE),K4190-J4190-휴게시간))</f>
        <v/>
      </c>
      <c r="M4190" s="142" t="str">
        <f>IFERROR(VLOOKUP(Text(A4190,"m월 d일"),양력휴일,2,FALSE),IFERROR(VLOOKUP(Text(B4190,"m월 d일"),음력휴일,2,FALSE),IFERROR(VLOOKUP(A4190,양력지정휴일,2,FALSE), IFERROR(VLOOKUP(B4190,음력지정휴일,2,FALSE), ""))))</f>
        <v/>
      </c>
      <c r="N4190" s="128"/>
      <c r="O4190" s="128" t="str">
        <f>IFERROR(VLOOKUP(N4190,연차지정일수,2,FALSE),"")</f>
        <v/>
      </c>
      <c r="P4190" s="143"/>
      <c r="Q4190" s="2"/>
    </row>
    <row r="4191">
      <c r="A4191" s="129">
        <v>48386.0</v>
      </c>
      <c r="B4191" s="129">
        <v>48348.0</v>
      </c>
      <c r="C4191" s="128">
        <v>2032.0</v>
      </c>
      <c r="D4191" s="128">
        <v>6.0</v>
      </c>
      <c r="E4191" s="128">
        <v>3.0</v>
      </c>
      <c r="F4191" s="128">
        <v>2032.0</v>
      </c>
      <c r="G4191" s="128">
        <v>6.0</v>
      </c>
      <c r="H4191" s="128">
        <v>21.0</v>
      </c>
      <c r="I4191" s="128" t="s">
        <v>83</v>
      </c>
      <c r="J4191" s="99"/>
      <c r="K4191" s="99"/>
      <c r="L4191" s="141" t="str">
        <f>IF(J4191-K4191=0,,IFERROR(K4191-J4191-휴게시간-VLOOKUP(A4191,지정휴게시간,2,FALSE),K4191-J4191-휴게시간))</f>
        <v/>
      </c>
      <c r="M4191" s="142" t="str">
        <f>IFERROR(VLOOKUP(Text(A4191,"m월 d일"),양력휴일,2,FALSE),IFERROR(VLOOKUP(Text(B4191,"m월 d일"),음력휴일,2,FALSE),IFERROR(VLOOKUP(A4191,양력지정휴일,2,FALSE), IFERROR(VLOOKUP(B4191,음력지정휴일,2,FALSE), ""))))</f>
        <v/>
      </c>
      <c r="N4191" s="128"/>
      <c r="O4191" s="128" t="str">
        <f>IFERROR(VLOOKUP(N4191,연차지정일수,2,FALSE),"")</f>
        <v/>
      </c>
      <c r="P4191" s="143"/>
      <c r="Q4191" s="2"/>
    </row>
    <row r="4192">
      <c r="A4192" s="129">
        <v>48387.0</v>
      </c>
      <c r="B4192" s="129">
        <v>48349.0</v>
      </c>
      <c r="C4192" s="128">
        <v>2032.0</v>
      </c>
      <c r="D4192" s="128">
        <v>6.0</v>
      </c>
      <c r="E4192" s="128">
        <v>3.0</v>
      </c>
      <c r="F4192" s="128">
        <v>2032.0</v>
      </c>
      <c r="G4192" s="128">
        <v>6.0</v>
      </c>
      <c r="H4192" s="128">
        <v>22.0</v>
      </c>
      <c r="I4192" s="128" t="s">
        <v>160</v>
      </c>
      <c r="J4192" s="99"/>
      <c r="K4192" s="99"/>
      <c r="L4192" s="141" t="str">
        <f>IF(J4192-K4192=0,,IFERROR(K4192-J4192-휴게시간-VLOOKUP(A4192,지정휴게시간,2,FALSE),K4192-J4192-휴게시간))</f>
        <v/>
      </c>
      <c r="M4192" s="142" t="str">
        <f>IFERROR(VLOOKUP(Text(A4192,"m월 d일"),양력휴일,2,FALSE),IFERROR(VLOOKUP(Text(B4192,"m월 d일"),음력휴일,2,FALSE),IFERROR(VLOOKUP(A4192,양력지정휴일,2,FALSE), IFERROR(VLOOKUP(B4192,음력지정휴일,2,FALSE), ""))))</f>
        <v/>
      </c>
      <c r="N4192" s="128"/>
      <c r="O4192" s="128" t="str">
        <f>IFERROR(VLOOKUP(N4192,연차지정일수,2,FALSE),"")</f>
        <v/>
      </c>
      <c r="P4192" s="143"/>
      <c r="Q4192" s="2"/>
    </row>
    <row r="4193">
      <c r="A4193" s="129">
        <v>48388.0</v>
      </c>
      <c r="B4193" s="129">
        <v>48350.0</v>
      </c>
      <c r="C4193" s="128">
        <v>2032.0</v>
      </c>
      <c r="D4193" s="128">
        <v>6.0</v>
      </c>
      <c r="E4193" s="128">
        <v>3.0</v>
      </c>
      <c r="F4193" s="128">
        <v>2032.0</v>
      </c>
      <c r="G4193" s="128">
        <v>6.0</v>
      </c>
      <c r="H4193" s="128">
        <v>23.0</v>
      </c>
      <c r="I4193" s="128" t="s">
        <v>161</v>
      </c>
      <c r="J4193" s="99"/>
      <c r="K4193" s="99"/>
      <c r="L4193" s="141" t="str">
        <f>IF(J4193-K4193=0,,IFERROR(K4193-J4193-휴게시간-VLOOKUP(A4193,지정휴게시간,2,FALSE),K4193-J4193-휴게시간))</f>
        <v/>
      </c>
      <c r="M4193" s="142" t="str">
        <f>IFERROR(VLOOKUP(Text(A4193,"m월 d일"),양력휴일,2,FALSE),IFERROR(VLOOKUP(Text(B4193,"m월 d일"),음력휴일,2,FALSE),IFERROR(VLOOKUP(A4193,양력지정휴일,2,FALSE), IFERROR(VLOOKUP(B4193,음력지정휴일,2,FALSE), ""))))</f>
        <v/>
      </c>
      <c r="N4193" s="128"/>
      <c r="O4193" s="128" t="str">
        <f>IFERROR(VLOOKUP(N4193,연차지정일수,2,FALSE),"")</f>
        <v/>
      </c>
      <c r="P4193" s="143"/>
      <c r="Q4193" s="2"/>
    </row>
    <row r="4194">
      <c r="A4194" s="129">
        <v>48389.0</v>
      </c>
      <c r="B4194" s="129">
        <v>48351.0</v>
      </c>
      <c r="C4194" s="128">
        <v>2032.0</v>
      </c>
      <c r="D4194" s="128">
        <v>6.0</v>
      </c>
      <c r="E4194" s="128">
        <v>3.0</v>
      </c>
      <c r="F4194" s="128">
        <v>2032.0</v>
      </c>
      <c r="G4194" s="128">
        <v>6.0</v>
      </c>
      <c r="H4194" s="128">
        <v>24.0</v>
      </c>
      <c r="I4194" s="128" t="s">
        <v>162</v>
      </c>
      <c r="J4194" s="99"/>
      <c r="K4194" s="99"/>
      <c r="L4194" s="141" t="str">
        <f>IF(J4194-K4194=0,,IFERROR(K4194-J4194-휴게시간-VLOOKUP(A4194,지정휴게시간,2,FALSE),K4194-J4194-휴게시간))</f>
        <v/>
      </c>
      <c r="M4194" s="142" t="str">
        <f>IFERROR(VLOOKUP(Text(A4194,"m월 d일"),양력휴일,2,FALSE),IFERROR(VLOOKUP(Text(B4194,"m월 d일"),음력휴일,2,FALSE),IFERROR(VLOOKUP(A4194,양력지정휴일,2,FALSE), IFERROR(VLOOKUP(B4194,음력지정휴일,2,FALSE), ""))))</f>
        <v/>
      </c>
      <c r="N4194" s="128"/>
      <c r="O4194" s="128" t="str">
        <f>IFERROR(VLOOKUP(N4194,연차지정일수,2,FALSE),"")</f>
        <v/>
      </c>
      <c r="P4194" s="143"/>
      <c r="Q4194" s="2"/>
    </row>
    <row r="4195">
      <c r="A4195" s="129">
        <v>48390.0</v>
      </c>
      <c r="B4195" s="129">
        <v>48352.0</v>
      </c>
      <c r="C4195" s="128">
        <v>2032.0</v>
      </c>
      <c r="D4195" s="128">
        <v>6.0</v>
      </c>
      <c r="E4195" s="128">
        <v>3.0</v>
      </c>
      <c r="F4195" s="128">
        <v>2032.0</v>
      </c>
      <c r="G4195" s="128">
        <v>6.0</v>
      </c>
      <c r="H4195" s="128">
        <v>25.0</v>
      </c>
      <c r="I4195" s="128" t="s">
        <v>158</v>
      </c>
      <c r="J4195" s="99"/>
      <c r="K4195" s="99"/>
      <c r="L4195" s="141" t="str">
        <f>IF(J4195-K4195=0,,IFERROR(K4195-J4195-휴게시간-VLOOKUP(A4195,지정휴게시간,2,FALSE),K4195-J4195-휴게시간))</f>
        <v/>
      </c>
      <c r="M4195" s="142" t="str">
        <f>IFERROR(VLOOKUP(Text(A4195,"m월 d일"),양력휴일,2,FALSE),IFERROR(VLOOKUP(Text(B4195,"m월 d일"),음력휴일,2,FALSE),IFERROR(VLOOKUP(A4195,양력지정휴일,2,FALSE), IFERROR(VLOOKUP(B4195,음력지정휴일,2,FALSE), ""))))</f>
        <v/>
      </c>
      <c r="N4195" s="128"/>
      <c r="O4195" s="128" t="str">
        <f>IFERROR(VLOOKUP(N4195,연차지정일수,2,FALSE),"")</f>
        <v/>
      </c>
      <c r="P4195" s="143"/>
      <c r="Q4195" s="2"/>
    </row>
    <row r="4196">
      <c r="A4196" s="129">
        <v>48391.0</v>
      </c>
      <c r="B4196" s="129">
        <v>48353.0</v>
      </c>
      <c r="C4196" s="128">
        <v>2032.0</v>
      </c>
      <c r="D4196" s="128">
        <v>6.0</v>
      </c>
      <c r="E4196" s="128">
        <v>3.0</v>
      </c>
      <c r="F4196" s="128">
        <v>2032.0</v>
      </c>
      <c r="G4196" s="128">
        <v>6.0</v>
      </c>
      <c r="H4196" s="128">
        <v>26.0</v>
      </c>
      <c r="I4196" s="128" t="s">
        <v>159</v>
      </c>
      <c r="J4196" s="99"/>
      <c r="K4196" s="99"/>
      <c r="L4196" s="141" t="str">
        <f>IF(J4196-K4196=0,,IFERROR(K4196-J4196-휴게시간-VLOOKUP(A4196,지정휴게시간,2,FALSE),K4196-J4196-휴게시간))</f>
        <v/>
      </c>
      <c r="M4196" s="142" t="str">
        <f>IFERROR(VLOOKUP(Text(A4196,"m월 d일"),양력휴일,2,FALSE),IFERROR(VLOOKUP(Text(B4196,"m월 d일"),음력휴일,2,FALSE),IFERROR(VLOOKUP(A4196,양력지정휴일,2,FALSE), IFERROR(VLOOKUP(B4196,음력지정휴일,2,FALSE), ""))))</f>
        <v/>
      </c>
      <c r="N4196" s="128"/>
      <c r="O4196" s="128" t="str">
        <f>IFERROR(VLOOKUP(N4196,연차지정일수,2,FALSE),"")</f>
        <v/>
      </c>
      <c r="P4196" s="143"/>
      <c r="Q4196" s="2"/>
    </row>
    <row r="4197">
      <c r="A4197" s="129">
        <v>48392.0</v>
      </c>
      <c r="B4197" s="129">
        <v>48354.0</v>
      </c>
      <c r="C4197" s="128">
        <v>2032.0</v>
      </c>
      <c r="D4197" s="128">
        <v>6.0</v>
      </c>
      <c r="E4197" s="128">
        <v>3.0</v>
      </c>
      <c r="F4197" s="128">
        <v>2032.0</v>
      </c>
      <c r="G4197" s="128">
        <v>6.0</v>
      </c>
      <c r="H4197" s="128">
        <v>27.0</v>
      </c>
      <c r="I4197" s="128" t="s">
        <v>156</v>
      </c>
      <c r="J4197" s="99"/>
      <c r="K4197" s="99"/>
      <c r="L4197" s="141" t="str">
        <f>IF(J4197-K4197=0,,IFERROR(K4197-J4197-휴게시간-VLOOKUP(A4197,지정휴게시간,2,FALSE),K4197-J4197-휴게시간))</f>
        <v/>
      </c>
      <c r="M4197" s="142" t="str">
        <f>IFERROR(VLOOKUP(Text(A4197,"m월 d일"),양력휴일,2,FALSE),IFERROR(VLOOKUP(Text(B4197,"m월 d일"),음력휴일,2,FALSE),IFERROR(VLOOKUP(A4197,양력지정휴일,2,FALSE), IFERROR(VLOOKUP(B4197,음력지정휴일,2,FALSE), ""))))</f>
        <v/>
      </c>
      <c r="N4197" s="128"/>
      <c r="O4197" s="128" t="str">
        <f>IFERROR(VLOOKUP(N4197,연차지정일수,2,FALSE),"")</f>
        <v/>
      </c>
      <c r="P4197" s="143"/>
      <c r="Q4197" s="2"/>
    </row>
    <row r="4198">
      <c r="A4198" s="129">
        <v>48393.0</v>
      </c>
      <c r="B4198" s="129">
        <v>48355.0</v>
      </c>
      <c r="C4198" s="128">
        <v>2032.0</v>
      </c>
      <c r="D4198" s="128">
        <v>6.0</v>
      </c>
      <c r="E4198" s="128">
        <v>4.0</v>
      </c>
      <c r="F4198" s="128">
        <v>2032.0</v>
      </c>
      <c r="G4198" s="128">
        <v>6.0</v>
      </c>
      <c r="H4198" s="128">
        <v>28.0</v>
      </c>
      <c r="I4198" s="128" t="s">
        <v>83</v>
      </c>
      <c r="J4198" s="99"/>
      <c r="K4198" s="99"/>
      <c r="L4198" s="141" t="str">
        <f>IF(J4198-K4198=0,,IFERROR(K4198-J4198-휴게시간-VLOOKUP(A4198,지정휴게시간,2,FALSE),K4198-J4198-휴게시간))</f>
        <v/>
      </c>
      <c r="M4198" s="142" t="str">
        <f>IFERROR(VLOOKUP(Text(A4198,"m월 d일"),양력휴일,2,FALSE),IFERROR(VLOOKUP(Text(B4198,"m월 d일"),음력휴일,2,FALSE),IFERROR(VLOOKUP(A4198,양력지정휴일,2,FALSE), IFERROR(VLOOKUP(B4198,음력지정휴일,2,FALSE), ""))))</f>
        <v/>
      </c>
      <c r="N4198" s="128"/>
      <c r="O4198" s="128" t="str">
        <f>IFERROR(VLOOKUP(N4198,연차지정일수,2,FALSE),"")</f>
        <v/>
      </c>
      <c r="P4198" s="143"/>
      <c r="Q4198" s="2"/>
    </row>
    <row r="4199">
      <c r="A4199" s="129">
        <v>48394.0</v>
      </c>
      <c r="B4199" s="129">
        <v>48356.0</v>
      </c>
      <c r="C4199" s="128">
        <v>2032.0</v>
      </c>
      <c r="D4199" s="128">
        <v>6.0</v>
      </c>
      <c r="E4199" s="128">
        <v>4.0</v>
      </c>
      <c r="F4199" s="128">
        <v>2032.0</v>
      </c>
      <c r="G4199" s="128">
        <v>6.0</v>
      </c>
      <c r="H4199" s="128">
        <v>29.0</v>
      </c>
      <c r="I4199" s="128" t="s">
        <v>160</v>
      </c>
      <c r="J4199" s="99"/>
      <c r="K4199" s="99"/>
      <c r="L4199" s="141" t="str">
        <f>IF(J4199-K4199=0,,IFERROR(K4199-J4199-휴게시간-VLOOKUP(A4199,지정휴게시간,2,FALSE),K4199-J4199-휴게시간))</f>
        <v/>
      </c>
      <c r="M4199" s="142" t="str">
        <f>IFERROR(VLOOKUP(Text(A4199,"m월 d일"),양력휴일,2,FALSE),IFERROR(VLOOKUP(Text(B4199,"m월 d일"),음력휴일,2,FALSE),IFERROR(VLOOKUP(A4199,양력지정휴일,2,FALSE), IFERROR(VLOOKUP(B4199,음력지정휴일,2,FALSE), ""))))</f>
        <v/>
      </c>
      <c r="N4199" s="128"/>
      <c r="O4199" s="128" t="str">
        <f>IFERROR(VLOOKUP(N4199,연차지정일수,2,FALSE),"")</f>
        <v/>
      </c>
      <c r="P4199" s="143"/>
      <c r="Q4199" s="2"/>
    </row>
    <row r="4200">
      <c r="A4200" s="129">
        <v>48395.0</v>
      </c>
      <c r="B4200" s="129">
        <v>48357.0</v>
      </c>
      <c r="C4200" s="128">
        <v>2032.0</v>
      </c>
      <c r="D4200" s="128">
        <v>6.0</v>
      </c>
      <c r="E4200" s="128">
        <v>4.0</v>
      </c>
      <c r="F4200" s="128">
        <v>2032.0</v>
      </c>
      <c r="G4200" s="128">
        <v>6.0</v>
      </c>
      <c r="H4200" s="128">
        <v>30.0</v>
      </c>
      <c r="I4200" s="128" t="s">
        <v>161</v>
      </c>
      <c r="J4200" s="99"/>
      <c r="K4200" s="99"/>
      <c r="L4200" s="141" t="str">
        <f>IF(J4200-K4200=0,,IFERROR(K4200-J4200-휴게시간-VLOOKUP(A4200,지정휴게시간,2,FALSE),K4200-J4200-휴게시간))</f>
        <v/>
      </c>
      <c r="M4200" s="142" t="str">
        <f>IFERROR(VLOOKUP(Text(A4200,"m월 d일"),양력휴일,2,FALSE),IFERROR(VLOOKUP(Text(B4200,"m월 d일"),음력휴일,2,FALSE),IFERROR(VLOOKUP(A4200,양력지정휴일,2,FALSE), IFERROR(VLOOKUP(B4200,음력지정휴일,2,FALSE), ""))))</f>
        <v/>
      </c>
      <c r="N4200" s="128"/>
      <c r="O4200" s="128" t="str">
        <f>IFERROR(VLOOKUP(N4200,연차지정일수,2,FALSE),"")</f>
        <v/>
      </c>
      <c r="P4200" s="143"/>
      <c r="Q4200" s="2"/>
    </row>
    <row r="4201">
      <c r="A4201" s="129">
        <v>48396.0</v>
      </c>
      <c r="B4201" s="129">
        <v>48358.0</v>
      </c>
      <c r="C4201" s="128">
        <v>2032.0</v>
      </c>
      <c r="D4201" s="128">
        <v>6.0</v>
      </c>
      <c r="E4201" s="128">
        <v>4.0</v>
      </c>
      <c r="F4201" s="128">
        <v>2032.0</v>
      </c>
      <c r="G4201" s="128">
        <v>7.0</v>
      </c>
      <c r="H4201" s="128">
        <v>1.0</v>
      </c>
      <c r="I4201" s="128" t="s">
        <v>162</v>
      </c>
      <c r="J4201" s="99"/>
      <c r="K4201" s="99"/>
      <c r="L4201" s="141" t="str">
        <f>IF(J4201-K4201=0,,IFERROR(K4201-J4201-휴게시간-VLOOKUP(A4201,지정휴게시간,2,FALSE),K4201-J4201-휴게시간))</f>
        <v/>
      </c>
      <c r="M4201" s="142" t="str">
        <f>IFERROR(VLOOKUP(Text(A4201,"m월 d일"),양력휴일,2,FALSE),IFERROR(VLOOKUP(Text(B4201,"m월 d일"),음력휴일,2,FALSE),IFERROR(VLOOKUP(A4201,양력지정휴일,2,FALSE), IFERROR(VLOOKUP(B4201,음력지정휴일,2,FALSE), ""))))</f>
        <v/>
      </c>
      <c r="N4201" s="128"/>
      <c r="O4201" s="128" t="str">
        <f>IFERROR(VLOOKUP(N4201,연차지정일수,2,FALSE),"")</f>
        <v/>
      </c>
      <c r="P4201" s="143"/>
      <c r="Q4201" s="2"/>
    </row>
    <row r="4202">
      <c r="A4202" s="129">
        <v>48397.0</v>
      </c>
      <c r="B4202" s="129">
        <v>48359.0</v>
      </c>
      <c r="C4202" s="128">
        <v>2032.0</v>
      </c>
      <c r="D4202" s="128">
        <v>6.0</v>
      </c>
      <c r="E4202" s="128">
        <v>4.0</v>
      </c>
      <c r="F4202" s="128">
        <v>2032.0</v>
      </c>
      <c r="G4202" s="128">
        <v>7.0</v>
      </c>
      <c r="H4202" s="128">
        <v>2.0</v>
      </c>
      <c r="I4202" s="128" t="s">
        <v>158</v>
      </c>
      <c r="J4202" s="99"/>
      <c r="K4202" s="99"/>
      <c r="L4202" s="141" t="str">
        <f>IF(J4202-K4202=0,,IFERROR(K4202-J4202-휴게시간-VLOOKUP(A4202,지정휴게시간,2,FALSE),K4202-J4202-휴게시간))</f>
        <v/>
      </c>
      <c r="M4202" s="142" t="str">
        <f>IFERROR(VLOOKUP(Text(A4202,"m월 d일"),양력휴일,2,FALSE),IFERROR(VLOOKUP(Text(B4202,"m월 d일"),음력휴일,2,FALSE),IFERROR(VLOOKUP(A4202,양력지정휴일,2,FALSE), IFERROR(VLOOKUP(B4202,음력지정휴일,2,FALSE), ""))))</f>
        <v/>
      </c>
      <c r="N4202" s="128"/>
      <c r="O4202" s="128" t="str">
        <f>IFERROR(VLOOKUP(N4202,연차지정일수,2,FALSE),"")</f>
        <v/>
      </c>
      <c r="P4202" s="143"/>
      <c r="Q4202" s="2"/>
    </row>
    <row r="4203">
      <c r="A4203" s="129">
        <v>48398.0</v>
      </c>
      <c r="B4203" s="129">
        <v>48360.0</v>
      </c>
      <c r="C4203" s="128">
        <v>2032.0</v>
      </c>
      <c r="D4203" s="128">
        <v>6.0</v>
      </c>
      <c r="E4203" s="128">
        <v>4.0</v>
      </c>
      <c r="F4203" s="128">
        <v>2032.0</v>
      </c>
      <c r="G4203" s="128">
        <v>7.0</v>
      </c>
      <c r="H4203" s="128">
        <v>3.0</v>
      </c>
      <c r="I4203" s="128" t="s">
        <v>159</v>
      </c>
      <c r="J4203" s="99"/>
      <c r="K4203" s="99"/>
      <c r="L4203" s="141" t="str">
        <f>IF(J4203-K4203=0,,IFERROR(K4203-J4203-휴게시간-VLOOKUP(A4203,지정휴게시간,2,FALSE),K4203-J4203-휴게시간))</f>
        <v/>
      </c>
      <c r="M4203" s="142" t="str">
        <f>IFERROR(VLOOKUP(Text(A4203,"m월 d일"),양력휴일,2,FALSE),IFERROR(VLOOKUP(Text(B4203,"m월 d일"),음력휴일,2,FALSE),IFERROR(VLOOKUP(A4203,양력지정휴일,2,FALSE), IFERROR(VLOOKUP(B4203,음력지정휴일,2,FALSE), ""))))</f>
        <v/>
      </c>
      <c r="N4203" s="128"/>
      <c r="O4203" s="128" t="str">
        <f>IFERROR(VLOOKUP(N4203,연차지정일수,2,FALSE),"")</f>
        <v/>
      </c>
      <c r="P4203" s="143"/>
      <c r="Q4203" s="2"/>
    </row>
    <row r="4204">
      <c r="A4204" s="129">
        <v>48399.0</v>
      </c>
      <c r="B4204" s="129">
        <v>48361.0</v>
      </c>
      <c r="C4204" s="128">
        <v>2032.0</v>
      </c>
      <c r="D4204" s="128">
        <v>6.0</v>
      </c>
      <c r="E4204" s="128">
        <v>4.0</v>
      </c>
      <c r="F4204" s="128">
        <v>2032.0</v>
      </c>
      <c r="G4204" s="128">
        <v>7.0</v>
      </c>
      <c r="H4204" s="128">
        <v>4.0</v>
      </c>
      <c r="I4204" s="128" t="s">
        <v>156</v>
      </c>
      <c r="J4204" s="99"/>
      <c r="K4204" s="99"/>
      <c r="L4204" s="141" t="str">
        <f>IF(J4204-K4204=0,,IFERROR(K4204-J4204-휴게시간-VLOOKUP(A4204,지정휴게시간,2,FALSE),K4204-J4204-휴게시간))</f>
        <v/>
      </c>
      <c r="M4204" s="142" t="str">
        <f>IFERROR(VLOOKUP(Text(A4204,"m월 d일"),양력휴일,2,FALSE),IFERROR(VLOOKUP(Text(B4204,"m월 d일"),음력휴일,2,FALSE),IFERROR(VLOOKUP(A4204,양력지정휴일,2,FALSE), IFERROR(VLOOKUP(B4204,음력지정휴일,2,FALSE), ""))))</f>
        <v/>
      </c>
      <c r="N4204" s="128"/>
      <c r="O4204" s="128" t="str">
        <f>IFERROR(VLOOKUP(N4204,연차지정일수,2,FALSE),"")</f>
        <v/>
      </c>
      <c r="P4204" s="143"/>
      <c r="Q4204" s="2"/>
    </row>
    <row r="4205">
      <c r="A4205" s="129">
        <v>48400.0</v>
      </c>
      <c r="B4205" s="129">
        <v>48362.0</v>
      </c>
      <c r="C4205" s="128">
        <v>2032.0</v>
      </c>
      <c r="D4205" s="128">
        <v>7.0</v>
      </c>
      <c r="E4205" s="128">
        <v>1.0</v>
      </c>
      <c r="F4205" s="128">
        <v>2032.0</v>
      </c>
      <c r="G4205" s="128">
        <v>7.0</v>
      </c>
      <c r="H4205" s="128">
        <v>5.0</v>
      </c>
      <c r="I4205" s="128" t="s">
        <v>83</v>
      </c>
      <c r="J4205" s="99"/>
      <c r="K4205" s="99"/>
      <c r="L4205" s="141" t="str">
        <f>IF(J4205-K4205=0,,IFERROR(K4205-J4205-휴게시간-VLOOKUP(A4205,지정휴게시간,2,FALSE),K4205-J4205-휴게시간))</f>
        <v/>
      </c>
      <c r="M4205" s="142" t="str">
        <f>IFERROR(VLOOKUP(Text(A4205,"m월 d일"),양력휴일,2,FALSE),IFERROR(VLOOKUP(Text(B4205,"m월 d일"),음력휴일,2,FALSE),IFERROR(VLOOKUP(A4205,양력지정휴일,2,FALSE), IFERROR(VLOOKUP(B4205,음력지정휴일,2,FALSE), ""))))</f>
        <v/>
      </c>
      <c r="N4205" s="128"/>
      <c r="O4205" s="128" t="str">
        <f>IFERROR(VLOOKUP(N4205,연차지정일수,2,FALSE),"")</f>
        <v/>
      </c>
      <c r="P4205" s="143"/>
      <c r="Q4205" s="2"/>
    </row>
    <row r="4206">
      <c r="A4206" s="129">
        <v>48401.0</v>
      </c>
      <c r="B4206" s="129">
        <v>48363.0</v>
      </c>
      <c r="C4206" s="128">
        <v>2032.0</v>
      </c>
      <c r="D4206" s="128">
        <v>7.0</v>
      </c>
      <c r="E4206" s="128">
        <v>1.0</v>
      </c>
      <c r="F4206" s="128">
        <v>2032.0</v>
      </c>
      <c r="G4206" s="128">
        <v>7.0</v>
      </c>
      <c r="H4206" s="128">
        <v>6.0</v>
      </c>
      <c r="I4206" s="128" t="s">
        <v>160</v>
      </c>
      <c r="J4206" s="99"/>
      <c r="K4206" s="99"/>
      <c r="L4206" s="141" t="str">
        <f>IF(J4206-K4206=0,,IFERROR(K4206-J4206-휴게시간-VLOOKUP(A4206,지정휴게시간,2,FALSE),K4206-J4206-휴게시간))</f>
        <v/>
      </c>
      <c r="M4206" s="142" t="str">
        <f>IFERROR(VLOOKUP(Text(A4206,"m월 d일"),양력휴일,2,FALSE),IFERROR(VLOOKUP(Text(B4206,"m월 d일"),음력휴일,2,FALSE),IFERROR(VLOOKUP(A4206,양력지정휴일,2,FALSE), IFERROR(VLOOKUP(B4206,음력지정휴일,2,FALSE), ""))))</f>
        <v/>
      </c>
      <c r="N4206" s="128"/>
      <c r="O4206" s="128" t="str">
        <f>IFERROR(VLOOKUP(N4206,연차지정일수,2,FALSE),"")</f>
        <v/>
      </c>
      <c r="P4206" s="143"/>
      <c r="Q4206" s="2"/>
    </row>
    <row r="4207">
      <c r="A4207" s="129">
        <v>48402.0</v>
      </c>
      <c r="B4207" s="129">
        <v>48366.0</v>
      </c>
      <c r="C4207" s="128">
        <v>2032.0</v>
      </c>
      <c r="D4207" s="128">
        <v>7.0</v>
      </c>
      <c r="E4207" s="128">
        <v>1.0</v>
      </c>
      <c r="F4207" s="128">
        <v>2032.0</v>
      </c>
      <c r="G4207" s="128">
        <v>7.0</v>
      </c>
      <c r="H4207" s="128">
        <v>7.0</v>
      </c>
      <c r="I4207" s="128" t="s">
        <v>161</v>
      </c>
      <c r="J4207" s="99"/>
      <c r="K4207" s="99"/>
      <c r="L4207" s="141" t="str">
        <f>IF(J4207-K4207=0,,IFERROR(K4207-J4207-휴게시간-VLOOKUP(A4207,지정휴게시간,2,FALSE),K4207-J4207-휴게시간))</f>
        <v/>
      </c>
      <c r="M4207" s="142" t="str">
        <f>IFERROR(VLOOKUP(Text(A4207,"m월 d일"),양력휴일,2,FALSE),IFERROR(VLOOKUP(Text(B4207,"m월 d일"),음력휴일,2,FALSE),IFERROR(VLOOKUP(A4207,양력지정휴일,2,FALSE), IFERROR(VLOOKUP(B4207,음력지정휴일,2,FALSE), ""))))</f>
        <v/>
      </c>
      <c r="N4207" s="128"/>
      <c r="O4207" s="128" t="str">
        <f>IFERROR(VLOOKUP(N4207,연차지정일수,2,FALSE),"")</f>
        <v/>
      </c>
      <c r="P4207" s="143"/>
      <c r="Q4207" s="2"/>
    </row>
    <row r="4208">
      <c r="A4208" s="129">
        <v>48403.0</v>
      </c>
      <c r="B4208" s="129">
        <v>48367.0</v>
      </c>
      <c r="C4208" s="128">
        <v>2032.0</v>
      </c>
      <c r="D4208" s="128">
        <v>7.0</v>
      </c>
      <c r="E4208" s="128">
        <v>1.0</v>
      </c>
      <c r="F4208" s="128">
        <v>2032.0</v>
      </c>
      <c r="G4208" s="128">
        <v>7.0</v>
      </c>
      <c r="H4208" s="128">
        <v>8.0</v>
      </c>
      <c r="I4208" s="128" t="s">
        <v>162</v>
      </c>
      <c r="J4208" s="99"/>
      <c r="K4208" s="99"/>
      <c r="L4208" s="141" t="str">
        <f>IF(J4208-K4208=0,,IFERROR(K4208-J4208-휴게시간-VLOOKUP(A4208,지정휴게시간,2,FALSE),K4208-J4208-휴게시간))</f>
        <v/>
      </c>
      <c r="M4208" s="142" t="str">
        <f>IFERROR(VLOOKUP(Text(A4208,"m월 d일"),양력휴일,2,FALSE),IFERROR(VLOOKUP(Text(B4208,"m월 d일"),음력휴일,2,FALSE),IFERROR(VLOOKUP(A4208,양력지정휴일,2,FALSE), IFERROR(VLOOKUP(B4208,음력지정휴일,2,FALSE), ""))))</f>
        <v/>
      </c>
      <c r="N4208" s="128"/>
      <c r="O4208" s="128" t="str">
        <f>IFERROR(VLOOKUP(N4208,연차지정일수,2,FALSE),"")</f>
        <v/>
      </c>
      <c r="P4208" s="143"/>
      <c r="Q4208" s="2"/>
    </row>
    <row r="4209">
      <c r="A4209" s="129">
        <v>48404.0</v>
      </c>
      <c r="B4209" s="129">
        <v>48368.0</v>
      </c>
      <c r="C4209" s="128">
        <v>2032.0</v>
      </c>
      <c r="D4209" s="128">
        <v>7.0</v>
      </c>
      <c r="E4209" s="128">
        <v>1.0</v>
      </c>
      <c r="F4209" s="128">
        <v>2032.0</v>
      </c>
      <c r="G4209" s="128">
        <v>7.0</v>
      </c>
      <c r="H4209" s="128">
        <v>9.0</v>
      </c>
      <c r="I4209" s="128" t="s">
        <v>158</v>
      </c>
      <c r="J4209" s="99"/>
      <c r="K4209" s="99"/>
      <c r="L4209" s="141" t="str">
        <f>IF(J4209-K4209=0,,IFERROR(K4209-J4209-휴게시간-VLOOKUP(A4209,지정휴게시간,2,FALSE),K4209-J4209-휴게시간))</f>
        <v/>
      </c>
      <c r="M4209" s="142" t="str">
        <f>IFERROR(VLOOKUP(Text(A4209,"m월 d일"),양력휴일,2,FALSE),IFERROR(VLOOKUP(Text(B4209,"m월 d일"),음력휴일,2,FALSE),IFERROR(VLOOKUP(A4209,양력지정휴일,2,FALSE), IFERROR(VLOOKUP(B4209,음력지정휴일,2,FALSE), ""))))</f>
        <v/>
      </c>
      <c r="N4209" s="128"/>
      <c r="O4209" s="128" t="str">
        <f>IFERROR(VLOOKUP(N4209,연차지정일수,2,FALSE),"")</f>
        <v/>
      </c>
      <c r="P4209" s="143"/>
      <c r="Q4209" s="2"/>
    </row>
    <row r="4210">
      <c r="A4210" s="129">
        <v>48405.0</v>
      </c>
      <c r="B4210" s="129">
        <v>48369.0</v>
      </c>
      <c r="C4210" s="128">
        <v>2032.0</v>
      </c>
      <c r="D4210" s="128">
        <v>7.0</v>
      </c>
      <c r="E4210" s="128">
        <v>1.0</v>
      </c>
      <c r="F4210" s="128">
        <v>2032.0</v>
      </c>
      <c r="G4210" s="128">
        <v>7.0</v>
      </c>
      <c r="H4210" s="128">
        <v>10.0</v>
      </c>
      <c r="I4210" s="128" t="s">
        <v>159</v>
      </c>
      <c r="J4210" s="99"/>
      <c r="K4210" s="99"/>
      <c r="L4210" s="141" t="str">
        <f>IF(J4210-K4210=0,,IFERROR(K4210-J4210-휴게시간-VLOOKUP(A4210,지정휴게시간,2,FALSE),K4210-J4210-휴게시간))</f>
        <v/>
      </c>
      <c r="M4210" s="142" t="str">
        <f>IFERROR(VLOOKUP(Text(A4210,"m월 d일"),양력휴일,2,FALSE),IFERROR(VLOOKUP(Text(B4210,"m월 d일"),음력휴일,2,FALSE),IFERROR(VLOOKUP(A4210,양력지정휴일,2,FALSE), IFERROR(VLOOKUP(B4210,음력지정휴일,2,FALSE), ""))))</f>
        <v/>
      </c>
      <c r="N4210" s="128"/>
      <c r="O4210" s="128" t="str">
        <f>IFERROR(VLOOKUP(N4210,연차지정일수,2,FALSE),"")</f>
        <v/>
      </c>
      <c r="P4210" s="143"/>
      <c r="Q4210" s="2"/>
    </row>
    <row r="4211">
      <c r="A4211" s="129">
        <v>48406.0</v>
      </c>
      <c r="B4211" s="129">
        <v>48370.0</v>
      </c>
      <c r="C4211" s="128">
        <v>2032.0</v>
      </c>
      <c r="D4211" s="128">
        <v>7.0</v>
      </c>
      <c r="E4211" s="128">
        <v>1.0</v>
      </c>
      <c r="F4211" s="128">
        <v>2032.0</v>
      </c>
      <c r="G4211" s="128">
        <v>7.0</v>
      </c>
      <c r="H4211" s="128">
        <v>11.0</v>
      </c>
      <c r="I4211" s="128" t="s">
        <v>156</v>
      </c>
      <c r="J4211" s="99"/>
      <c r="K4211" s="99"/>
      <c r="L4211" s="141" t="str">
        <f>IF(J4211-K4211=0,,IFERROR(K4211-J4211-휴게시간-VLOOKUP(A4211,지정휴게시간,2,FALSE),K4211-J4211-휴게시간))</f>
        <v/>
      </c>
      <c r="M4211" s="142" t="str">
        <f>IFERROR(VLOOKUP(Text(A4211,"m월 d일"),양력휴일,2,FALSE),IFERROR(VLOOKUP(Text(B4211,"m월 d일"),음력휴일,2,FALSE),IFERROR(VLOOKUP(A4211,양력지정휴일,2,FALSE), IFERROR(VLOOKUP(B4211,음력지정휴일,2,FALSE), ""))))</f>
        <v/>
      </c>
      <c r="N4211" s="128"/>
      <c r="O4211" s="128" t="str">
        <f>IFERROR(VLOOKUP(N4211,연차지정일수,2,FALSE),"")</f>
        <v/>
      </c>
      <c r="P4211" s="143"/>
      <c r="Q4211" s="2"/>
    </row>
    <row r="4212">
      <c r="A4212" s="129">
        <v>48407.0</v>
      </c>
      <c r="B4212" s="129">
        <v>48371.0</v>
      </c>
      <c r="C4212" s="128">
        <v>2032.0</v>
      </c>
      <c r="D4212" s="128">
        <v>7.0</v>
      </c>
      <c r="E4212" s="128">
        <v>2.0</v>
      </c>
      <c r="F4212" s="128">
        <v>2032.0</v>
      </c>
      <c r="G4212" s="128">
        <v>7.0</v>
      </c>
      <c r="H4212" s="128">
        <v>12.0</v>
      </c>
      <c r="I4212" s="128" t="s">
        <v>83</v>
      </c>
      <c r="J4212" s="99"/>
      <c r="K4212" s="99"/>
      <c r="L4212" s="141" t="str">
        <f>IF(J4212-K4212=0,,IFERROR(K4212-J4212-휴게시간-VLOOKUP(A4212,지정휴게시간,2,FALSE),K4212-J4212-휴게시간))</f>
        <v/>
      </c>
      <c r="M4212" s="142" t="str">
        <f>IFERROR(VLOOKUP(Text(A4212,"m월 d일"),양력휴일,2,FALSE),IFERROR(VLOOKUP(Text(B4212,"m월 d일"),음력휴일,2,FALSE),IFERROR(VLOOKUP(A4212,양력지정휴일,2,FALSE), IFERROR(VLOOKUP(B4212,음력지정휴일,2,FALSE), ""))))</f>
        <v/>
      </c>
      <c r="N4212" s="128"/>
      <c r="O4212" s="128" t="str">
        <f>IFERROR(VLOOKUP(N4212,연차지정일수,2,FALSE),"")</f>
        <v/>
      </c>
      <c r="P4212" s="143"/>
      <c r="Q4212" s="2"/>
    </row>
    <row r="4213">
      <c r="A4213" s="129">
        <v>48408.0</v>
      </c>
      <c r="B4213" s="129">
        <v>48372.0</v>
      </c>
      <c r="C4213" s="128">
        <v>2032.0</v>
      </c>
      <c r="D4213" s="128">
        <v>7.0</v>
      </c>
      <c r="E4213" s="128">
        <v>2.0</v>
      </c>
      <c r="F4213" s="128">
        <v>2032.0</v>
      </c>
      <c r="G4213" s="128">
        <v>7.0</v>
      </c>
      <c r="H4213" s="128">
        <v>13.0</v>
      </c>
      <c r="I4213" s="128" t="s">
        <v>160</v>
      </c>
      <c r="J4213" s="99"/>
      <c r="K4213" s="99"/>
      <c r="L4213" s="141" t="str">
        <f>IF(J4213-K4213=0,,IFERROR(K4213-J4213-휴게시간-VLOOKUP(A4213,지정휴게시간,2,FALSE),K4213-J4213-휴게시간))</f>
        <v/>
      </c>
      <c r="M4213" s="142" t="str">
        <f>IFERROR(VLOOKUP(Text(A4213,"m월 d일"),양력휴일,2,FALSE),IFERROR(VLOOKUP(Text(B4213,"m월 d일"),음력휴일,2,FALSE),IFERROR(VLOOKUP(A4213,양력지정휴일,2,FALSE), IFERROR(VLOOKUP(B4213,음력지정휴일,2,FALSE), ""))))</f>
        <v/>
      </c>
      <c r="N4213" s="128"/>
      <c r="O4213" s="128" t="str">
        <f>IFERROR(VLOOKUP(N4213,연차지정일수,2,FALSE),"")</f>
        <v/>
      </c>
      <c r="P4213" s="143"/>
      <c r="Q4213" s="2"/>
    </row>
    <row r="4214">
      <c r="A4214" s="129">
        <v>48409.0</v>
      </c>
      <c r="B4214" s="129">
        <v>48373.0</v>
      </c>
      <c r="C4214" s="128">
        <v>2032.0</v>
      </c>
      <c r="D4214" s="128">
        <v>7.0</v>
      </c>
      <c r="E4214" s="128">
        <v>2.0</v>
      </c>
      <c r="F4214" s="128">
        <v>2032.0</v>
      </c>
      <c r="G4214" s="128">
        <v>7.0</v>
      </c>
      <c r="H4214" s="128">
        <v>14.0</v>
      </c>
      <c r="I4214" s="128" t="s">
        <v>161</v>
      </c>
      <c r="J4214" s="99"/>
      <c r="K4214" s="99"/>
      <c r="L4214" s="141" t="str">
        <f>IF(J4214-K4214=0,,IFERROR(K4214-J4214-휴게시간-VLOOKUP(A4214,지정휴게시간,2,FALSE),K4214-J4214-휴게시간))</f>
        <v/>
      </c>
      <c r="M4214" s="142" t="str">
        <f>IFERROR(VLOOKUP(Text(A4214,"m월 d일"),양력휴일,2,FALSE),IFERROR(VLOOKUP(Text(B4214,"m월 d일"),음력휴일,2,FALSE),IFERROR(VLOOKUP(A4214,양력지정휴일,2,FALSE), IFERROR(VLOOKUP(B4214,음력지정휴일,2,FALSE), ""))))</f>
        <v/>
      </c>
      <c r="N4214" s="128"/>
      <c r="O4214" s="128" t="str">
        <f>IFERROR(VLOOKUP(N4214,연차지정일수,2,FALSE),"")</f>
        <v/>
      </c>
      <c r="P4214" s="143"/>
      <c r="Q4214" s="2"/>
    </row>
    <row r="4215">
      <c r="A4215" s="129">
        <v>48410.0</v>
      </c>
      <c r="B4215" s="129">
        <v>48374.0</v>
      </c>
      <c r="C4215" s="128">
        <v>2032.0</v>
      </c>
      <c r="D4215" s="128">
        <v>7.0</v>
      </c>
      <c r="E4215" s="128">
        <v>2.0</v>
      </c>
      <c r="F4215" s="128">
        <v>2032.0</v>
      </c>
      <c r="G4215" s="128">
        <v>7.0</v>
      </c>
      <c r="H4215" s="128">
        <v>15.0</v>
      </c>
      <c r="I4215" s="128" t="s">
        <v>162</v>
      </c>
      <c r="J4215" s="99"/>
      <c r="K4215" s="99"/>
      <c r="L4215" s="141" t="str">
        <f>IF(J4215-K4215=0,,IFERROR(K4215-J4215-휴게시간-VLOOKUP(A4215,지정휴게시간,2,FALSE),K4215-J4215-휴게시간))</f>
        <v/>
      </c>
      <c r="M4215" s="142" t="str">
        <f>IFERROR(VLOOKUP(Text(A4215,"m월 d일"),양력휴일,2,FALSE),IFERROR(VLOOKUP(Text(B4215,"m월 d일"),음력휴일,2,FALSE),IFERROR(VLOOKUP(A4215,양력지정휴일,2,FALSE), IFERROR(VLOOKUP(B4215,음력지정휴일,2,FALSE), ""))))</f>
        <v/>
      </c>
      <c r="N4215" s="128"/>
      <c r="O4215" s="128" t="str">
        <f>IFERROR(VLOOKUP(N4215,연차지정일수,2,FALSE),"")</f>
        <v/>
      </c>
      <c r="P4215" s="143"/>
      <c r="Q4215" s="2"/>
    </row>
    <row r="4216">
      <c r="A4216" s="129">
        <v>48411.0</v>
      </c>
      <c r="B4216" s="129">
        <v>48375.0</v>
      </c>
      <c r="C4216" s="128">
        <v>2032.0</v>
      </c>
      <c r="D4216" s="128">
        <v>7.0</v>
      </c>
      <c r="E4216" s="128">
        <v>2.0</v>
      </c>
      <c r="F4216" s="128">
        <v>2032.0</v>
      </c>
      <c r="G4216" s="128">
        <v>7.0</v>
      </c>
      <c r="H4216" s="128">
        <v>16.0</v>
      </c>
      <c r="I4216" s="128" t="s">
        <v>158</v>
      </c>
      <c r="J4216" s="99"/>
      <c r="K4216" s="99"/>
      <c r="L4216" s="141" t="str">
        <f>IF(J4216-K4216=0,,IFERROR(K4216-J4216-휴게시간-VLOOKUP(A4216,지정휴게시간,2,FALSE),K4216-J4216-휴게시간))</f>
        <v/>
      </c>
      <c r="M4216" s="142" t="str">
        <f>IFERROR(VLOOKUP(Text(A4216,"m월 d일"),양력휴일,2,FALSE),IFERROR(VLOOKUP(Text(B4216,"m월 d일"),음력휴일,2,FALSE),IFERROR(VLOOKUP(A4216,양력지정휴일,2,FALSE), IFERROR(VLOOKUP(B4216,음력지정휴일,2,FALSE), ""))))</f>
        <v/>
      </c>
      <c r="N4216" s="128"/>
      <c r="O4216" s="128" t="str">
        <f>IFERROR(VLOOKUP(N4216,연차지정일수,2,FALSE),"")</f>
        <v/>
      </c>
      <c r="P4216" s="143"/>
      <c r="Q4216" s="2"/>
    </row>
    <row r="4217">
      <c r="A4217" s="129">
        <v>48412.0</v>
      </c>
      <c r="B4217" s="129">
        <v>48376.0</v>
      </c>
      <c r="C4217" s="128">
        <v>2032.0</v>
      </c>
      <c r="D4217" s="128">
        <v>7.0</v>
      </c>
      <c r="E4217" s="128">
        <v>2.0</v>
      </c>
      <c r="F4217" s="128">
        <v>2032.0</v>
      </c>
      <c r="G4217" s="128">
        <v>7.0</v>
      </c>
      <c r="H4217" s="128">
        <v>17.0</v>
      </c>
      <c r="I4217" s="128" t="s">
        <v>159</v>
      </c>
      <c r="J4217" s="99"/>
      <c r="K4217" s="99"/>
      <c r="L4217" s="141" t="str">
        <f>IF(J4217-K4217=0,,IFERROR(K4217-J4217-휴게시간-VLOOKUP(A4217,지정휴게시간,2,FALSE),K4217-J4217-휴게시간))</f>
        <v/>
      </c>
      <c r="M4217" s="142" t="str">
        <f>IFERROR(VLOOKUP(Text(A4217,"m월 d일"),양력휴일,2,FALSE),IFERROR(VLOOKUP(Text(B4217,"m월 d일"),음력휴일,2,FALSE),IFERROR(VLOOKUP(A4217,양력지정휴일,2,FALSE), IFERROR(VLOOKUP(B4217,음력지정휴일,2,FALSE), ""))))</f>
        <v/>
      </c>
      <c r="N4217" s="128"/>
      <c r="O4217" s="128" t="str">
        <f>IFERROR(VLOOKUP(N4217,연차지정일수,2,FALSE),"")</f>
        <v/>
      </c>
      <c r="P4217" s="143"/>
      <c r="Q4217" s="2"/>
    </row>
    <row r="4218">
      <c r="A4218" s="129">
        <v>48413.0</v>
      </c>
      <c r="B4218" s="129">
        <v>48377.0</v>
      </c>
      <c r="C4218" s="128">
        <v>2032.0</v>
      </c>
      <c r="D4218" s="128">
        <v>7.0</v>
      </c>
      <c r="E4218" s="128">
        <v>2.0</v>
      </c>
      <c r="F4218" s="128">
        <v>2032.0</v>
      </c>
      <c r="G4218" s="128">
        <v>7.0</v>
      </c>
      <c r="H4218" s="128">
        <v>18.0</v>
      </c>
      <c r="I4218" s="128" t="s">
        <v>156</v>
      </c>
      <c r="J4218" s="99"/>
      <c r="K4218" s="99"/>
      <c r="L4218" s="141" t="str">
        <f>IF(J4218-K4218=0,,IFERROR(K4218-J4218-휴게시간-VLOOKUP(A4218,지정휴게시간,2,FALSE),K4218-J4218-휴게시간))</f>
        <v/>
      </c>
      <c r="M4218" s="142" t="str">
        <f>IFERROR(VLOOKUP(Text(A4218,"m월 d일"),양력휴일,2,FALSE),IFERROR(VLOOKUP(Text(B4218,"m월 d일"),음력휴일,2,FALSE),IFERROR(VLOOKUP(A4218,양력지정휴일,2,FALSE), IFERROR(VLOOKUP(B4218,음력지정휴일,2,FALSE), ""))))</f>
        <v/>
      </c>
      <c r="N4218" s="128"/>
      <c r="O4218" s="128" t="str">
        <f>IFERROR(VLOOKUP(N4218,연차지정일수,2,FALSE),"")</f>
        <v/>
      </c>
      <c r="P4218" s="143"/>
      <c r="Q4218" s="2"/>
    </row>
    <row r="4219">
      <c r="A4219" s="129">
        <v>48414.0</v>
      </c>
      <c r="B4219" s="129">
        <v>48378.0</v>
      </c>
      <c r="C4219" s="128">
        <v>2032.0</v>
      </c>
      <c r="D4219" s="128">
        <v>7.0</v>
      </c>
      <c r="E4219" s="128">
        <v>3.0</v>
      </c>
      <c r="F4219" s="128">
        <v>2032.0</v>
      </c>
      <c r="G4219" s="128">
        <v>7.0</v>
      </c>
      <c r="H4219" s="128">
        <v>19.0</v>
      </c>
      <c r="I4219" s="128" t="s">
        <v>83</v>
      </c>
      <c r="J4219" s="99"/>
      <c r="K4219" s="99"/>
      <c r="L4219" s="141" t="str">
        <f>IF(J4219-K4219=0,,IFERROR(K4219-J4219-휴게시간-VLOOKUP(A4219,지정휴게시간,2,FALSE),K4219-J4219-휴게시간))</f>
        <v/>
      </c>
      <c r="M4219" s="142" t="str">
        <f>IFERROR(VLOOKUP(Text(A4219,"m월 d일"),양력휴일,2,FALSE),IFERROR(VLOOKUP(Text(B4219,"m월 d일"),음력휴일,2,FALSE),IFERROR(VLOOKUP(A4219,양력지정휴일,2,FALSE), IFERROR(VLOOKUP(B4219,음력지정휴일,2,FALSE), ""))))</f>
        <v/>
      </c>
      <c r="N4219" s="128"/>
      <c r="O4219" s="128" t="str">
        <f>IFERROR(VLOOKUP(N4219,연차지정일수,2,FALSE),"")</f>
        <v/>
      </c>
      <c r="P4219" s="143"/>
      <c r="Q4219" s="2"/>
    </row>
    <row r="4220">
      <c r="A4220" s="129">
        <v>48415.0</v>
      </c>
      <c r="B4220" s="129">
        <v>48379.0</v>
      </c>
      <c r="C4220" s="128">
        <v>2032.0</v>
      </c>
      <c r="D4220" s="128">
        <v>7.0</v>
      </c>
      <c r="E4220" s="128">
        <v>3.0</v>
      </c>
      <c r="F4220" s="128">
        <v>2032.0</v>
      </c>
      <c r="G4220" s="128">
        <v>7.0</v>
      </c>
      <c r="H4220" s="128">
        <v>20.0</v>
      </c>
      <c r="I4220" s="128" t="s">
        <v>160</v>
      </c>
      <c r="J4220" s="99"/>
      <c r="K4220" s="99"/>
      <c r="L4220" s="141" t="str">
        <f>IF(J4220-K4220=0,,IFERROR(K4220-J4220-휴게시간-VLOOKUP(A4220,지정휴게시간,2,FALSE),K4220-J4220-휴게시간))</f>
        <v/>
      </c>
      <c r="M4220" s="142" t="str">
        <f>IFERROR(VLOOKUP(Text(A4220,"m월 d일"),양력휴일,2,FALSE),IFERROR(VLOOKUP(Text(B4220,"m월 d일"),음력휴일,2,FALSE),IFERROR(VLOOKUP(A4220,양력지정휴일,2,FALSE), IFERROR(VLOOKUP(B4220,음력지정휴일,2,FALSE), ""))))</f>
        <v/>
      </c>
      <c r="N4220" s="128"/>
      <c r="O4220" s="128" t="str">
        <f>IFERROR(VLOOKUP(N4220,연차지정일수,2,FALSE),"")</f>
        <v/>
      </c>
      <c r="P4220" s="143"/>
      <c r="Q4220" s="2"/>
    </row>
    <row r="4221">
      <c r="A4221" s="129">
        <v>48416.0</v>
      </c>
      <c r="B4221" s="129">
        <v>48380.0</v>
      </c>
      <c r="C4221" s="128">
        <v>2032.0</v>
      </c>
      <c r="D4221" s="128">
        <v>7.0</v>
      </c>
      <c r="E4221" s="128">
        <v>3.0</v>
      </c>
      <c r="F4221" s="128">
        <v>2032.0</v>
      </c>
      <c r="G4221" s="128">
        <v>7.0</v>
      </c>
      <c r="H4221" s="128">
        <v>21.0</v>
      </c>
      <c r="I4221" s="128" t="s">
        <v>161</v>
      </c>
      <c r="J4221" s="99"/>
      <c r="K4221" s="99"/>
      <c r="L4221" s="141" t="str">
        <f>IF(J4221-K4221=0,,IFERROR(K4221-J4221-휴게시간-VLOOKUP(A4221,지정휴게시간,2,FALSE),K4221-J4221-휴게시간))</f>
        <v/>
      </c>
      <c r="M4221" s="142" t="str">
        <f>IFERROR(VLOOKUP(Text(A4221,"m월 d일"),양력휴일,2,FALSE),IFERROR(VLOOKUP(Text(B4221,"m월 d일"),음력휴일,2,FALSE),IFERROR(VLOOKUP(A4221,양력지정휴일,2,FALSE), IFERROR(VLOOKUP(B4221,음력지정휴일,2,FALSE), ""))))</f>
        <v/>
      </c>
      <c r="N4221" s="128"/>
      <c r="O4221" s="128" t="str">
        <f>IFERROR(VLOOKUP(N4221,연차지정일수,2,FALSE),"")</f>
        <v/>
      </c>
      <c r="P4221" s="143"/>
      <c r="Q4221" s="2"/>
    </row>
    <row r="4222">
      <c r="A4222" s="129">
        <v>48417.0</v>
      </c>
      <c r="B4222" s="129">
        <v>48381.0</v>
      </c>
      <c r="C4222" s="128">
        <v>2032.0</v>
      </c>
      <c r="D4222" s="128">
        <v>7.0</v>
      </c>
      <c r="E4222" s="128">
        <v>3.0</v>
      </c>
      <c r="F4222" s="128">
        <v>2032.0</v>
      </c>
      <c r="G4222" s="128">
        <v>7.0</v>
      </c>
      <c r="H4222" s="128">
        <v>22.0</v>
      </c>
      <c r="I4222" s="128" t="s">
        <v>162</v>
      </c>
      <c r="J4222" s="99"/>
      <c r="K4222" s="99"/>
      <c r="L4222" s="141" t="str">
        <f>IF(J4222-K4222=0,,IFERROR(K4222-J4222-휴게시간-VLOOKUP(A4222,지정휴게시간,2,FALSE),K4222-J4222-휴게시간))</f>
        <v/>
      </c>
      <c r="M4222" s="142" t="str">
        <f>IFERROR(VLOOKUP(Text(A4222,"m월 d일"),양력휴일,2,FALSE),IFERROR(VLOOKUP(Text(B4222,"m월 d일"),음력휴일,2,FALSE),IFERROR(VLOOKUP(A4222,양력지정휴일,2,FALSE), IFERROR(VLOOKUP(B4222,음력지정휴일,2,FALSE), ""))))</f>
        <v/>
      </c>
      <c r="N4222" s="128"/>
      <c r="O4222" s="128" t="str">
        <f>IFERROR(VLOOKUP(N4222,연차지정일수,2,FALSE),"")</f>
        <v/>
      </c>
      <c r="P4222" s="143"/>
      <c r="Q4222" s="2"/>
    </row>
    <row r="4223">
      <c r="A4223" s="129">
        <v>48418.0</v>
      </c>
      <c r="B4223" s="129">
        <v>48382.0</v>
      </c>
      <c r="C4223" s="128">
        <v>2032.0</v>
      </c>
      <c r="D4223" s="128">
        <v>7.0</v>
      </c>
      <c r="E4223" s="128">
        <v>3.0</v>
      </c>
      <c r="F4223" s="128">
        <v>2032.0</v>
      </c>
      <c r="G4223" s="128">
        <v>7.0</v>
      </c>
      <c r="H4223" s="128">
        <v>23.0</v>
      </c>
      <c r="I4223" s="128" t="s">
        <v>158</v>
      </c>
      <c r="J4223" s="99"/>
      <c r="K4223" s="99"/>
      <c r="L4223" s="141" t="str">
        <f>IF(J4223-K4223=0,,IFERROR(K4223-J4223-휴게시간-VLOOKUP(A4223,지정휴게시간,2,FALSE),K4223-J4223-휴게시간))</f>
        <v/>
      </c>
      <c r="M4223" s="142" t="str">
        <f>IFERROR(VLOOKUP(Text(A4223,"m월 d일"),양력휴일,2,FALSE),IFERROR(VLOOKUP(Text(B4223,"m월 d일"),음력휴일,2,FALSE),IFERROR(VLOOKUP(A4223,양력지정휴일,2,FALSE), IFERROR(VLOOKUP(B4223,음력지정휴일,2,FALSE), ""))))</f>
        <v/>
      </c>
      <c r="N4223" s="128"/>
      <c r="O4223" s="128" t="str">
        <f>IFERROR(VLOOKUP(N4223,연차지정일수,2,FALSE),"")</f>
        <v/>
      </c>
      <c r="P4223" s="143"/>
      <c r="Q4223" s="2"/>
    </row>
    <row r="4224">
      <c r="A4224" s="129">
        <v>48419.0</v>
      </c>
      <c r="B4224" s="129">
        <v>48383.0</v>
      </c>
      <c r="C4224" s="128">
        <v>2032.0</v>
      </c>
      <c r="D4224" s="128">
        <v>7.0</v>
      </c>
      <c r="E4224" s="128">
        <v>3.0</v>
      </c>
      <c r="F4224" s="128">
        <v>2032.0</v>
      </c>
      <c r="G4224" s="128">
        <v>7.0</v>
      </c>
      <c r="H4224" s="128">
        <v>24.0</v>
      </c>
      <c r="I4224" s="128" t="s">
        <v>159</v>
      </c>
      <c r="J4224" s="99"/>
      <c r="K4224" s="99"/>
      <c r="L4224" s="141" t="str">
        <f>IF(J4224-K4224=0,,IFERROR(K4224-J4224-휴게시간-VLOOKUP(A4224,지정휴게시간,2,FALSE),K4224-J4224-휴게시간))</f>
        <v/>
      </c>
      <c r="M4224" s="142" t="str">
        <f>IFERROR(VLOOKUP(Text(A4224,"m월 d일"),양력휴일,2,FALSE),IFERROR(VLOOKUP(Text(B4224,"m월 d일"),음력휴일,2,FALSE),IFERROR(VLOOKUP(A4224,양력지정휴일,2,FALSE), IFERROR(VLOOKUP(B4224,음력지정휴일,2,FALSE), ""))))</f>
        <v/>
      </c>
      <c r="N4224" s="128"/>
      <c r="O4224" s="128" t="str">
        <f>IFERROR(VLOOKUP(N4224,연차지정일수,2,FALSE),"")</f>
        <v/>
      </c>
      <c r="P4224" s="143"/>
      <c r="Q4224" s="2"/>
    </row>
    <row r="4225">
      <c r="A4225" s="129">
        <v>48420.0</v>
      </c>
      <c r="B4225" s="129">
        <v>48384.0</v>
      </c>
      <c r="C4225" s="128">
        <v>2032.0</v>
      </c>
      <c r="D4225" s="128">
        <v>7.0</v>
      </c>
      <c r="E4225" s="128">
        <v>3.0</v>
      </c>
      <c r="F4225" s="128">
        <v>2032.0</v>
      </c>
      <c r="G4225" s="128">
        <v>7.0</v>
      </c>
      <c r="H4225" s="128">
        <v>25.0</v>
      </c>
      <c r="I4225" s="128" t="s">
        <v>156</v>
      </c>
      <c r="J4225" s="99"/>
      <c r="K4225" s="99"/>
      <c r="L4225" s="141" t="str">
        <f>IF(J4225-K4225=0,,IFERROR(K4225-J4225-휴게시간-VLOOKUP(A4225,지정휴게시간,2,FALSE),K4225-J4225-휴게시간))</f>
        <v/>
      </c>
      <c r="M4225" s="142" t="str">
        <f>IFERROR(VLOOKUP(Text(A4225,"m월 d일"),양력휴일,2,FALSE),IFERROR(VLOOKUP(Text(B4225,"m월 d일"),음력휴일,2,FALSE),IFERROR(VLOOKUP(A4225,양력지정휴일,2,FALSE), IFERROR(VLOOKUP(B4225,음력지정휴일,2,FALSE), ""))))</f>
        <v/>
      </c>
      <c r="N4225" s="128"/>
      <c r="O4225" s="128" t="str">
        <f>IFERROR(VLOOKUP(N4225,연차지정일수,2,FALSE),"")</f>
        <v/>
      </c>
      <c r="P4225" s="143"/>
      <c r="Q4225" s="2"/>
    </row>
    <row r="4226">
      <c r="A4226" s="129">
        <v>48421.0</v>
      </c>
      <c r="B4226" s="129">
        <v>48385.0</v>
      </c>
      <c r="C4226" s="128">
        <v>2032.0</v>
      </c>
      <c r="D4226" s="128">
        <v>7.0</v>
      </c>
      <c r="E4226" s="128">
        <v>4.0</v>
      </c>
      <c r="F4226" s="128">
        <v>2032.0</v>
      </c>
      <c r="G4226" s="128">
        <v>7.0</v>
      </c>
      <c r="H4226" s="128">
        <v>26.0</v>
      </c>
      <c r="I4226" s="128" t="s">
        <v>83</v>
      </c>
      <c r="J4226" s="99"/>
      <c r="K4226" s="99"/>
      <c r="L4226" s="141" t="str">
        <f>IF(J4226-K4226=0,,IFERROR(K4226-J4226-휴게시간-VLOOKUP(A4226,지정휴게시간,2,FALSE),K4226-J4226-휴게시간))</f>
        <v/>
      </c>
      <c r="M4226" s="142" t="str">
        <f>IFERROR(VLOOKUP(Text(A4226,"m월 d일"),양력휴일,2,FALSE),IFERROR(VLOOKUP(Text(B4226,"m월 d일"),음력휴일,2,FALSE),IFERROR(VLOOKUP(A4226,양력지정휴일,2,FALSE), IFERROR(VLOOKUP(B4226,음력지정휴일,2,FALSE), ""))))</f>
        <v/>
      </c>
      <c r="N4226" s="128"/>
      <c r="O4226" s="128" t="str">
        <f>IFERROR(VLOOKUP(N4226,연차지정일수,2,FALSE),"")</f>
        <v/>
      </c>
      <c r="P4226" s="143"/>
      <c r="Q4226" s="2"/>
    </row>
    <row r="4227">
      <c r="A4227" s="129">
        <v>48422.0</v>
      </c>
      <c r="B4227" s="129">
        <v>48386.0</v>
      </c>
      <c r="C4227" s="128">
        <v>2032.0</v>
      </c>
      <c r="D4227" s="128">
        <v>7.0</v>
      </c>
      <c r="E4227" s="128">
        <v>4.0</v>
      </c>
      <c r="F4227" s="128">
        <v>2032.0</v>
      </c>
      <c r="G4227" s="128">
        <v>7.0</v>
      </c>
      <c r="H4227" s="128">
        <v>27.0</v>
      </c>
      <c r="I4227" s="128" t="s">
        <v>160</v>
      </c>
      <c r="J4227" s="99"/>
      <c r="K4227" s="99"/>
      <c r="L4227" s="141" t="str">
        <f>IF(J4227-K4227=0,,IFERROR(K4227-J4227-휴게시간-VLOOKUP(A4227,지정휴게시간,2,FALSE),K4227-J4227-휴게시간))</f>
        <v/>
      </c>
      <c r="M4227" s="142" t="str">
        <f>IFERROR(VLOOKUP(Text(A4227,"m월 d일"),양력휴일,2,FALSE),IFERROR(VLOOKUP(Text(B4227,"m월 d일"),음력휴일,2,FALSE),IFERROR(VLOOKUP(A4227,양력지정휴일,2,FALSE), IFERROR(VLOOKUP(B4227,음력지정휴일,2,FALSE), ""))))</f>
        <v/>
      </c>
      <c r="N4227" s="128"/>
      <c r="O4227" s="128" t="str">
        <f>IFERROR(VLOOKUP(N4227,연차지정일수,2,FALSE),"")</f>
        <v/>
      </c>
      <c r="P4227" s="143"/>
      <c r="Q4227" s="2"/>
    </row>
    <row r="4228">
      <c r="A4228" s="129">
        <v>48423.0</v>
      </c>
      <c r="B4228" s="129">
        <v>48387.0</v>
      </c>
      <c r="C4228" s="128">
        <v>2032.0</v>
      </c>
      <c r="D4228" s="128">
        <v>7.0</v>
      </c>
      <c r="E4228" s="128">
        <v>4.0</v>
      </c>
      <c r="F4228" s="128">
        <v>2032.0</v>
      </c>
      <c r="G4228" s="128">
        <v>7.0</v>
      </c>
      <c r="H4228" s="128">
        <v>28.0</v>
      </c>
      <c r="I4228" s="128" t="s">
        <v>161</v>
      </c>
      <c r="J4228" s="99"/>
      <c r="K4228" s="99"/>
      <c r="L4228" s="141" t="str">
        <f>IF(J4228-K4228=0,,IFERROR(K4228-J4228-휴게시간-VLOOKUP(A4228,지정휴게시간,2,FALSE),K4228-J4228-휴게시간))</f>
        <v/>
      </c>
      <c r="M4228" s="142" t="str">
        <f>IFERROR(VLOOKUP(Text(A4228,"m월 d일"),양력휴일,2,FALSE),IFERROR(VLOOKUP(Text(B4228,"m월 d일"),음력휴일,2,FALSE),IFERROR(VLOOKUP(A4228,양력지정휴일,2,FALSE), IFERROR(VLOOKUP(B4228,음력지정휴일,2,FALSE), ""))))</f>
        <v/>
      </c>
      <c r="N4228" s="128"/>
      <c r="O4228" s="128" t="str">
        <f>IFERROR(VLOOKUP(N4228,연차지정일수,2,FALSE),"")</f>
        <v/>
      </c>
      <c r="P4228" s="143"/>
      <c r="Q4228" s="2"/>
    </row>
    <row r="4229">
      <c r="A4229" s="129">
        <v>48424.0</v>
      </c>
      <c r="B4229" s="129">
        <v>48388.0</v>
      </c>
      <c r="C4229" s="128">
        <v>2032.0</v>
      </c>
      <c r="D4229" s="128">
        <v>7.0</v>
      </c>
      <c r="E4229" s="128">
        <v>4.0</v>
      </c>
      <c r="F4229" s="128">
        <v>2032.0</v>
      </c>
      <c r="G4229" s="128">
        <v>7.0</v>
      </c>
      <c r="H4229" s="128">
        <v>29.0</v>
      </c>
      <c r="I4229" s="128" t="s">
        <v>162</v>
      </c>
      <c r="J4229" s="99"/>
      <c r="K4229" s="99"/>
      <c r="L4229" s="141" t="str">
        <f>IF(J4229-K4229=0,,IFERROR(K4229-J4229-휴게시간-VLOOKUP(A4229,지정휴게시간,2,FALSE),K4229-J4229-휴게시간))</f>
        <v/>
      </c>
      <c r="M4229" s="142" t="str">
        <f>IFERROR(VLOOKUP(Text(A4229,"m월 d일"),양력휴일,2,FALSE),IFERROR(VLOOKUP(Text(B4229,"m월 d일"),음력휴일,2,FALSE),IFERROR(VLOOKUP(A4229,양력지정휴일,2,FALSE), IFERROR(VLOOKUP(B4229,음력지정휴일,2,FALSE), ""))))</f>
        <v/>
      </c>
      <c r="N4229" s="128"/>
      <c r="O4229" s="128" t="str">
        <f>IFERROR(VLOOKUP(N4229,연차지정일수,2,FALSE),"")</f>
        <v/>
      </c>
      <c r="P4229" s="143"/>
      <c r="Q4229" s="2"/>
    </row>
    <row r="4230">
      <c r="A4230" s="129">
        <v>48425.0</v>
      </c>
      <c r="B4230" s="129">
        <v>48389.0</v>
      </c>
      <c r="C4230" s="128">
        <v>2032.0</v>
      </c>
      <c r="D4230" s="128">
        <v>7.0</v>
      </c>
      <c r="E4230" s="128">
        <v>4.0</v>
      </c>
      <c r="F4230" s="128">
        <v>2032.0</v>
      </c>
      <c r="G4230" s="128">
        <v>7.0</v>
      </c>
      <c r="H4230" s="128">
        <v>30.0</v>
      </c>
      <c r="I4230" s="128" t="s">
        <v>158</v>
      </c>
      <c r="J4230" s="99"/>
      <c r="K4230" s="99"/>
      <c r="L4230" s="141" t="str">
        <f>IF(J4230-K4230=0,,IFERROR(K4230-J4230-휴게시간-VLOOKUP(A4230,지정휴게시간,2,FALSE),K4230-J4230-휴게시간))</f>
        <v/>
      </c>
      <c r="M4230" s="142" t="str">
        <f>IFERROR(VLOOKUP(Text(A4230,"m월 d일"),양력휴일,2,FALSE),IFERROR(VLOOKUP(Text(B4230,"m월 d일"),음력휴일,2,FALSE),IFERROR(VLOOKUP(A4230,양력지정휴일,2,FALSE), IFERROR(VLOOKUP(B4230,음력지정휴일,2,FALSE), ""))))</f>
        <v/>
      </c>
      <c r="N4230" s="128"/>
      <c r="O4230" s="128" t="str">
        <f>IFERROR(VLOOKUP(N4230,연차지정일수,2,FALSE),"")</f>
        <v/>
      </c>
      <c r="P4230" s="143"/>
      <c r="Q4230" s="2"/>
    </row>
    <row r="4231">
      <c r="A4231" s="129">
        <v>48426.0</v>
      </c>
      <c r="B4231" s="129">
        <v>48390.0</v>
      </c>
      <c r="C4231" s="128">
        <v>2032.0</v>
      </c>
      <c r="D4231" s="128">
        <v>7.0</v>
      </c>
      <c r="E4231" s="128">
        <v>4.0</v>
      </c>
      <c r="F4231" s="128">
        <v>2032.0</v>
      </c>
      <c r="G4231" s="128">
        <v>7.0</v>
      </c>
      <c r="H4231" s="128">
        <v>31.0</v>
      </c>
      <c r="I4231" s="128" t="s">
        <v>159</v>
      </c>
      <c r="J4231" s="99"/>
      <c r="K4231" s="99"/>
      <c r="L4231" s="141" t="str">
        <f>IF(J4231-K4231=0,,IFERROR(K4231-J4231-휴게시간-VLOOKUP(A4231,지정휴게시간,2,FALSE),K4231-J4231-휴게시간))</f>
        <v/>
      </c>
      <c r="M4231" s="142" t="str">
        <f>IFERROR(VLOOKUP(Text(A4231,"m월 d일"),양력휴일,2,FALSE),IFERROR(VLOOKUP(Text(B4231,"m월 d일"),음력휴일,2,FALSE),IFERROR(VLOOKUP(A4231,양력지정휴일,2,FALSE), IFERROR(VLOOKUP(B4231,음력지정휴일,2,FALSE), ""))))</f>
        <v/>
      </c>
      <c r="N4231" s="128"/>
      <c r="O4231" s="128" t="str">
        <f>IFERROR(VLOOKUP(N4231,연차지정일수,2,FALSE),"")</f>
        <v/>
      </c>
      <c r="P4231" s="143"/>
      <c r="Q4231" s="2"/>
    </row>
    <row r="4232">
      <c r="A4232" s="129">
        <v>48427.0</v>
      </c>
      <c r="B4232" s="129">
        <v>48391.0</v>
      </c>
      <c r="C4232" s="128">
        <v>2032.0</v>
      </c>
      <c r="D4232" s="128">
        <v>7.0</v>
      </c>
      <c r="E4232" s="128">
        <v>4.0</v>
      </c>
      <c r="F4232" s="128">
        <v>2032.0</v>
      </c>
      <c r="G4232" s="128">
        <v>8.0</v>
      </c>
      <c r="H4232" s="128">
        <v>1.0</v>
      </c>
      <c r="I4232" s="128" t="s">
        <v>156</v>
      </c>
      <c r="J4232" s="99"/>
      <c r="K4232" s="99"/>
      <c r="L4232" s="141" t="str">
        <f>IF(J4232-K4232=0,,IFERROR(K4232-J4232-휴게시간-VLOOKUP(A4232,지정휴게시간,2,FALSE),K4232-J4232-휴게시간))</f>
        <v/>
      </c>
      <c r="M4232" s="142" t="str">
        <f>IFERROR(VLOOKUP(Text(A4232,"m월 d일"),양력휴일,2,FALSE),IFERROR(VLOOKUP(Text(B4232,"m월 d일"),음력휴일,2,FALSE),IFERROR(VLOOKUP(A4232,양력지정휴일,2,FALSE), IFERROR(VLOOKUP(B4232,음력지정휴일,2,FALSE), ""))))</f>
        <v/>
      </c>
      <c r="N4232" s="128"/>
      <c r="O4232" s="128" t="str">
        <f>IFERROR(VLOOKUP(N4232,연차지정일수,2,FALSE),"")</f>
        <v/>
      </c>
      <c r="P4232" s="143"/>
      <c r="Q4232" s="2"/>
    </row>
    <row r="4233">
      <c r="A4233" s="129">
        <v>48428.0</v>
      </c>
      <c r="B4233" s="129">
        <v>48392.0</v>
      </c>
      <c r="C4233" s="128">
        <v>2032.0</v>
      </c>
      <c r="D4233" s="128">
        <v>8.0</v>
      </c>
      <c r="E4233" s="128">
        <v>1.0</v>
      </c>
      <c r="F4233" s="128">
        <v>2032.0</v>
      </c>
      <c r="G4233" s="128">
        <v>8.0</v>
      </c>
      <c r="H4233" s="128">
        <v>2.0</v>
      </c>
      <c r="I4233" s="128" t="s">
        <v>83</v>
      </c>
      <c r="J4233" s="99"/>
      <c r="K4233" s="99"/>
      <c r="L4233" s="141" t="str">
        <f>IF(J4233-K4233=0,,IFERROR(K4233-J4233-휴게시간-VLOOKUP(A4233,지정휴게시간,2,FALSE),K4233-J4233-휴게시간))</f>
        <v/>
      </c>
      <c r="M4233" s="142" t="str">
        <f>IFERROR(VLOOKUP(Text(A4233,"m월 d일"),양력휴일,2,FALSE),IFERROR(VLOOKUP(Text(B4233,"m월 d일"),음력휴일,2,FALSE),IFERROR(VLOOKUP(A4233,양력지정휴일,2,FALSE), IFERROR(VLOOKUP(B4233,음력지정휴일,2,FALSE), ""))))</f>
        <v/>
      </c>
      <c r="N4233" s="128"/>
      <c r="O4233" s="128" t="str">
        <f>IFERROR(VLOOKUP(N4233,연차지정일수,2,FALSE),"")</f>
        <v/>
      </c>
      <c r="P4233" s="143"/>
      <c r="Q4233" s="2"/>
    </row>
    <row r="4234">
      <c r="A4234" s="129">
        <v>48429.0</v>
      </c>
      <c r="B4234" s="129">
        <v>48393.0</v>
      </c>
      <c r="C4234" s="128">
        <v>2032.0</v>
      </c>
      <c r="D4234" s="128">
        <v>8.0</v>
      </c>
      <c r="E4234" s="128">
        <v>1.0</v>
      </c>
      <c r="F4234" s="128">
        <v>2032.0</v>
      </c>
      <c r="G4234" s="128">
        <v>8.0</v>
      </c>
      <c r="H4234" s="128">
        <v>3.0</v>
      </c>
      <c r="I4234" s="128" t="s">
        <v>160</v>
      </c>
      <c r="J4234" s="99"/>
      <c r="K4234" s="99"/>
      <c r="L4234" s="141" t="str">
        <f>IF(J4234-K4234=0,,IFERROR(K4234-J4234-휴게시간-VLOOKUP(A4234,지정휴게시간,2,FALSE),K4234-J4234-휴게시간))</f>
        <v/>
      </c>
      <c r="M4234" s="142" t="str">
        <f>IFERROR(VLOOKUP(Text(A4234,"m월 d일"),양력휴일,2,FALSE),IFERROR(VLOOKUP(Text(B4234,"m월 d일"),음력휴일,2,FALSE),IFERROR(VLOOKUP(A4234,양력지정휴일,2,FALSE), IFERROR(VLOOKUP(B4234,음력지정휴일,2,FALSE), ""))))</f>
        <v/>
      </c>
      <c r="N4234" s="128"/>
      <c r="O4234" s="128" t="str">
        <f>IFERROR(VLOOKUP(N4234,연차지정일수,2,FALSE),"")</f>
        <v/>
      </c>
      <c r="P4234" s="143"/>
      <c r="Q4234" s="2"/>
    </row>
    <row r="4235">
      <c r="A4235" s="129">
        <v>48430.0</v>
      </c>
      <c r="B4235" s="129">
        <v>48394.0</v>
      </c>
      <c r="C4235" s="128">
        <v>2032.0</v>
      </c>
      <c r="D4235" s="128">
        <v>8.0</v>
      </c>
      <c r="E4235" s="128">
        <v>1.0</v>
      </c>
      <c r="F4235" s="128">
        <v>2032.0</v>
      </c>
      <c r="G4235" s="128">
        <v>8.0</v>
      </c>
      <c r="H4235" s="128">
        <v>4.0</v>
      </c>
      <c r="I4235" s="128" t="s">
        <v>161</v>
      </c>
      <c r="J4235" s="99"/>
      <c r="K4235" s="99"/>
      <c r="L4235" s="141" t="str">
        <f>IF(J4235-K4235=0,,IFERROR(K4235-J4235-휴게시간-VLOOKUP(A4235,지정휴게시간,2,FALSE),K4235-J4235-휴게시간))</f>
        <v/>
      </c>
      <c r="M4235" s="142" t="str">
        <f>IFERROR(VLOOKUP(Text(A4235,"m월 d일"),양력휴일,2,FALSE),IFERROR(VLOOKUP(Text(B4235,"m월 d일"),음력휴일,2,FALSE),IFERROR(VLOOKUP(A4235,양력지정휴일,2,FALSE), IFERROR(VLOOKUP(B4235,음력지정휴일,2,FALSE), ""))))</f>
        <v/>
      </c>
      <c r="N4235" s="128"/>
      <c r="O4235" s="128" t="str">
        <f>IFERROR(VLOOKUP(N4235,연차지정일수,2,FALSE),"")</f>
        <v/>
      </c>
      <c r="P4235" s="143"/>
      <c r="Q4235" s="2"/>
    </row>
    <row r="4236">
      <c r="A4236" s="129">
        <v>48431.0</v>
      </c>
      <c r="B4236" s="129">
        <v>48395.0</v>
      </c>
      <c r="C4236" s="128">
        <v>2032.0</v>
      </c>
      <c r="D4236" s="128">
        <v>8.0</v>
      </c>
      <c r="E4236" s="128">
        <v>1.0</v>
      </c>
      <c r="F4236" s="128">
        <v>2032.0</v>
      </c>
      <c r="G4236" s="128">
        <v>8.0</v>
      </c>
      <c r="H4236" s="128">
        <v>5.0</v>
      </c>
      <c r="I4236" s="128" t="s">
        <v>162</v>
      </c>
      <c r="J4236" s="99"/>
      <c r="K4236" s="99"/>
      <c r="L4236" s="141" t="str">
        <f>IF(J4236-K4236=0,,IFERROR(K4236-J4236-휴게시간-VLOOKUP(A4236,지정휴게시간,2,FALSE),K4236-J4236-휴게시간))</f>
        <v/>
      </c>
      <c r="M4236" s="142" t="str">
        <f>IFERROR(VLOOKUP(Text(A4236,"m월 d일"),양력휴일,2,FALSE),IFERROR(VLOOKUP(Text(B4236,"m월 d일"),음력휴일,2,FALSE),IFERROR(VLOOKUP(A4236,양력지정휴일,2,FALSE), IFERROR(VLOOKUP(B4236,음력지정휴일,2,FALSE), ""))))</f>
        <v/>
      </c>
      <c r="N4236" s="128"/>
      <c r="O4236" s="128" t="str">
        <f>IFERROR(VLOOKUP(N4236,연차지정일수,2,FALSE),"")</f>
        <v/>
      </c>
      <c r="P4236" s="143"/>
      <c r="Q4236" s="2"/>
    </row>
    <row r="4237">
      <c r="A4237" s="129">
        <v>48432.0</v>
      </c>
      <c r="B4237" s="129">
        <v>48396.0</v>
      </c>
      <c r="C4237" s="128">
        <v>2032.0</v>
      </c>
      <c r="D4237" s="128">
        <v>8.0</v>
      </c>
      <c r="E4237" s="128">
        <v>1.0</v>
      </c>
      <c r="F4237" s="128">
        <v>2032.0</v>
      </c>
      <c r="G4237" s="128">
        <v>8.0</v>
      </c>
      <c r="H4237" s="128">
        <v>6.0</v>
      </c>
      <c r="I4237" s="128" t="s">
        <v>158</v>
      </c>
      <c r="J4237" s="99"/>
      <c r="K4237" s="99"/>
      <c r="L4237" s="141" t="str">
        <f>IF(J4237-K4237=0,,IFERROR(K4237-J4237-휴게시간-VLOOKUP(A4237,지정휴게시간,2,FALSE),K4237-J4237-휴게시간))</f>
        <v/>
      </c>
      <c r="M4237" s="142" t="str">
        <f>IFERROR(VLOOKUP(Text(A4237,"m월 d일"),양력휴일,2,FALSE),IFERROR(VLOOKUP(Text(B4237,"m월 d일"),음력휴일,2,FALSE),IFERROR(VLOOKUP(A4237,양력지정휴일,2,FALSE), IFERROR(VLOOKUP(B4237,음력지정휴일,2,FALSE), ""))))</f>
        <v/>
      </c>
      <c r="N4237" s="128"/>
      <c r="O4237" s="128" t="str">
        <f>IFERROR(VLOOKUP(N4237,연차지정일수,2,FALSE),"")</f>
        <v/>
      </c>
      <c r="P4237" s="143"/>
      <c r="Q4237" s="2"/>
    </row>
    <row r="4238">
      <c r="A4238" s="129">
        <v>48433.0</v>
      </c>
      <c r="B4238" s="129">
        <v>48397.0</v>
      </c>
      <c r="C4238" s="128">
        <v>2032.0</v>
      </c>
      <c r="D4238" s="128">
        <v>8.0</v>
      </c>
      <c r="E4238" s="128">
        <v>1.0</v>
      </c>
      <c r="F4238" s="128">
        <v>2032.0</v>
      </c>
      <c r="G4238" s="128">
        <v>8.0</v>
      </c>
      <c r="H4238" s="128">
        <v>7.0</v>
      </c>
      <c r="I4238" s="128" t="s">
        <v>159</v>
      </c>
      <c r="J4238" s="99"/>
      <c r="K4238" s="99"/>
      <c r="L4238" s="141" t="str">
        <f>IF(J4238-K4238=0,,IFERROR(K4238-J4238-휴게시간-VLOOKUP(A4238,지정휴게시간,2,FALSE),K4238-J4238-휴게시간))</f>
        <v/>
      </c>
      <c r="M4238" s="142" t="str">
        <f>IFERROR(VLOOKUP(Text(A4238,"m월 d일"),양력휴일,2,FALSE),IFERROR(VLOOKUP(Text(B4238,"m월 d일"),음력휴일,2,FALSE),IFERROR(VLOOKUP(A4238,양력지정휴일,2,FALSE), IFERROR(VLOOKUP(B4238,음력지정휴일,2,FALSE), ""))))</f>
        <v/>
      </c>
      <c r="N4238" s="128"/>
      <c r="O4238" s="128" t="str">
        <f>IFERROR(VLOOKUP(N4238,연차지정일수,2,FALSE),"")</f>
        <v/>
      </c>
      <c r="P4238" s="143"/>
      <c r="Q4238" s="2"/>
    </row>
    <row r="4239">
      <c r="A4239" s="129">
        <v>48434.0</v>
      </c>
      <c r="B4239" s="129">
        <v>48398.0</v>
      </c>
      <c r="C4239" s="128">
        <v>2032.0</v>
      </c>
      <c r="D4239" s="128">
        <v>8.0</v>
      </c>
      <c r="E4239" s="128">
        <v>1.0</v>
      </c>
      <c r="F4239" s="128">
        <v>2032.0</v>
      </c>
      <c r="G4239" s="128">
        <v>8.0</v>
      </c>
      <c r="H4239" s="128">
        <v>8.0</v>
      </c>
      <c r="I4239" s="128" t="s">
        <v>156</v>
      </c>
      <c r="J4239" s="99"/>
      <c r="K4239" s="99"/>
      <c r="L4239" s="141" t="str">
        <f>IF(J4239-K4239=0,,IFERROR(K4239-J4239-휴게시간-VLOOKUP(A4239,지정휴게시간,2,FALSE),K4239-J4239-휴게시간))</f>
        <v/>
      </c>
      <c r="M4239" s="142" t="str">
        <f>IFERROR(VLOOKUP(Text(A4239,"m월 d일"),양력휴일,2,FALSE),IFERROR(VLOOKUP(Text(B4239,"m월 d일"),음력휴일,2,FALSE),IFERROR(VLOOKUP(A4239,양력지정휴일,2,FALSE), IFERROR(VLOOKUP(B4239,음력지정휴일,2,FALSE), ""))))</f>
        <v/>
      </c>
      <c r="N4239" s="128"/>
      <c r="O4239" s="128" t="str">
        <f>IFERROR(VLOOKUP(N4239,연차지정일수,2,FALSE),"")</f>
        <v/>
      </c>
      <c r="P4239" s="143"/>
      <c r="Q4239" s="2"/>
    </row>
    <row r="4240">
      <c r="A4240" s="129">
        <v>48435.0</v>
      </c>
      <c r="B4240" s="129">
        <v>48399.0</v>
      </c>
      <c r="C4240" s="128">
        <v>2032.0</v>
      </c>
      <c r="D4240" s="128">
        <v>8.0</v>
      </c>
      <c r="E4240" s="128">
        <v>2.0</v>
      </c>
      <c r="F4240" s="128">
        <v>2032.0</v>
      </c>
      <c r="G4240" s="128">
        <v>8.0</v>
      </c>
      <c r="H4240" s="128">
        <v>9.0</v>
      </c>
      <c r="I4240" s="128" t="s">
        <v>83</v>
      </c>
      <c r="J4240" s="99"/>
      <c r="K4240" s="99"/>
      <c r="L4240" s="141" t="str">
        <f>IF(J4240-K4240=0,,IFERROR(K4240-J4240-휴게시간-VLOOKUP(A4240,지정휴게시간,2,FALSE),K4240-J4240-휴게시간))</f>
        <v/>
      </c>
      <c r="M4240" s="142" t="str">
        <f>IFERROR(VLOOKUP(Text(A4240,"m월 d일"),양력휴일,2,FALSE),IFERROR(VLOOKUP(Text(B4240,"m월 d일"),음력휴일,2,FALSE),IFERROR(VLOOKUP(A4240,양력지정휴일,2,FALSE), IFERROR(VLOOKUP(B4240,음력지정휴일,2,FALSE), ""))))</f>
        <v/>
      </c>
      <c r="N4240" s="128"/>
      <c r="O4240" s="128" t="str">
        <f>IFERROR(VLOOKUP(N4240,연차지정일수,2,FALSE),"")</f>
        <v/>
      </c>
      <c r="P4240" s="143"/>
      <c r="Q4240" s="2"/>
    </row>
    <row r="4241">
      <c r="A4241" s="129">
        <v>48436.0</v>
      </c>
      <c r="B4241" s="129">
        <v>48400.0</v>
      </c>
      <c r="C4241" s="128">
        <v>2032.0</v>
      </c>
      <c r="D4241" s="128">
        <v>8.0</v>
      </c>
      <c r="E4241" s="128">
        <v>2.0</v>
      </c>
      <c r="F4241" s="128">
        <v>2032.0</v>
      </c>
      <c r="G4241" s="128">
        <v>8.0</v>
      </c>
      <c r="H4241" s="128">
        <v>10.0</v>
      </c>
      <c r="I4241" s="128" t="s">
        <v>160</v>
      </c>
      <c r="J4241" s="99"/>
      <c r="K4241" s="99"/>
      <c r="L4241" s="141" t="str">
        <f>IF(J4241-K4241=0,,IFERROR(K4241-J4241-휴게시간-VLOOKUP(A4241,지정휴게시간,2,FALSE),K4241-J4241-휴게시간))</f>
        <v/>
      </c>
      <c r="M4241" s="142" t="str">
        <f>IFERROR(VLOOKUP(Text(A4241,"m월 d일"),양력휴일,2,FALSE),IFERROR(VLOOKUP(Text(B4241,"m월 d일"),음력휴일,2,FALSE),IFERROR(VLOOKUP(A4241,양력지정휴일,2,FALSE), IFERROR(VLOOKUP(B4241,음력지정휴일,2,FALSE), ""))))</f>
        <v/>
      </c>
      <c r="N4241" s="128"/>
      <c r="O4241" s="128" t="str">
        <f>IFERROR(VLOOKUP(N4241,연차지정일수,2,FALSE),"")</f>
        <v/>
      </c>
      <c r="P4241" s="143"/>
      <c r="Q4241" s="2"/>
    </row>
    <row r="4242">
      <c r="A4242" s="129">
        <v>48437.0</v>
      </c>
      <c r="B4242" s="129">
        <v>48401.0</v>
      </c>
      <c r="C4242" s="128">
        <v>2032.0</v>
      </c>
      <c r="D4242" s="128">
        <v>8.0</v>
      </c>
      <c r="E4242" s="128">
        <v>2.0</v>
      </c>
      <c r="F4242" s="128">
        <v>2032.0</v>
      </c>
      <c r="G4242" s="128">
        <v>8.0</v>
      </c>
      <c r="H4242" s="128">
        <v>11.0</v>
      </c>
      <c r="I4242" s="128" t="s">
        <v>161</v>
      </c>
      <c r="J4242" s="99"/>
      <c r="K4242" s="99"/>
      <c r="L4242" s="141" t="str">
        <f>IF(J4242-K4242=0,,IFERROR(K4242-J4242-휴게시간-VLOOKUP(A4242,지정휴게시간,2,FALSE),K4242-J4242-휴게시간))</f>
        <v/>
      </c>
      <c r="M4242" s="142" t="str">
        <f>IFERROR(VLOOKUP(Text(A4242,"m월 d일"),양력휴일,2,FALSE),IFERROR(VLOOKUP(Text(B4242,"m월 d일"),음력휴일,2,FALSE),IFERROR(VLOOKUP(A4242,양력지정휴일,2,FALSE), IFERROR(VLOOKUP(B4242,음력지정휴일,2,FALSE), ""))))</f>
        <v/>
      </c>
      <c r="N4242" s="128"/>
      <c r="O4242" s="128" t="str">
        <f>IFERROR(VLOOKUP(N4242,연차지정일수,2,FALSE),"")</f>
        <v/>
      </c>
      <c r="P4242" s="143"/>
      <c r="Q4242" s="2"/>
    </row>
    <row r="4243">
      <c r="A4243" s="129">
        <v>48438.0</v>
      </c>
      <c r="B4243" s="129">
        <v>48402.0</v>
      </c>
      <c r="C4243" s="128">
        <v>2032.0</v>
      </c>
      <c r="D4243" s="128">
        <v>8.0</v>
      </c>
      <c r="E4243" s="128">
        <v>2.0</v>
      </c>
      <c r="F4243" s="128">
        <v>2032.0</v>
      </c>
      <c r="G4243" s="128">
        <v>8.0</v>
      </c>
      <c r="H4243" s="128">
        <v>12.0</v>
      </c>
      <c r="I4243" s="128" t="s">
        <v>162</v>
      </c>
      <c r="J4243" s="99"/>
      <c r="K4243" s="99"/>
      <c r="L4243" s="141" t="str">
        <f>IF(J4243-K4243=0,,IFERROR(K4243-J4243-휴게시간-VLOOKUP(A4243,지정휴게시간,2,FALSE),K4243-J4243-휴게시간))</f>
        <v/>
      </c>
      <c r="M4243" s="142" t="str">
        <f>IFERROR(VLOOKUP(Text(A4243,"m월 d일"),양력휴일,2,FALSE),IFERROR(VLOOKUP(Text(B4243,"m월 d일"),음력휴일,2,FALSE),IFERROR(VLOOKUP(A4243,양력지정휴일,2,FALSE), IFERROR(VLOOKUP(B4243,음력지정휴일,2,FALSE), ""))))</f>
        <v/>
      </c>
      <c r="N4243" s="128"/>
      <c r="O4243" s="128" t="str">
        <f>IFERROR(VLOOKUP(N4243,연차지정일수,2,FALSE),"")</f>
        <v/>
      </c>
      <c r="P4243" s="143"/>
      <c r="Q4243" s="2"/>
    </row>
    <row r="4244">
      <c r="A4244" s="129">
        <v>48439.0</v>
      </c>
      <c r="B4244" s="129">
        <v>48403.0</v>
      </c>
      <c r="C4244" s="128">
        <v>2032.0</v>
      </c>
      <c r="D4244" s="128">
        <v>8.0</v>
      </c>
      <c r="E4244" s="128">
        <v>2.0</v>
      </c>
      <c r="F4244" s="128">
        <v>2032.0</v>
      </c>
      <c r="G4244" s="128">
        <v>8.0</v>
      </c>
      <c r="H4244" s="128">
        <v>13.0</v>
      </c>
      <c r="I4244" s="128" t="s">
        <v>158</v>
      </c>
      <c r="J4244" s="99"/>
      <c r="K4244" s="99"/>
      <c r="L4244" s="141" t="str">
        <f>IF(J4244-K4244=0,,IFERROR(K4244-J4244-휴게시간-VLOOKUP(A4244,지정휴게시간,2,FALSE),K4244-J4244-휴게시간))</f>
        <v/>
      </c>
      <c r="M4244" s="142" t="str">
        <f>IFERROR(VLOOKUP(Text(A4244,"m월 d일"),양력휴일,2,FALSE),IFERROR(VLOOKUP(Text(B4244,"m월 d일"),음력휴일,2,FALSE),IFERROR(VLOOKUP(A4244,양력지정휴일,2,FALSE), IFERROR(VLOOKUP(B4244,음력지정휴일,2,FALSE), ""))))</f>
        <v/>
      </c>
      <c r="N4244" s="128"/>
      <c r="O4244" s="128" t="str">
        <f>IFERROR(VLOOKUP(N4244,연차지정일수,2,FALSE),"")</f>
        <v/>
      </c>
      <c r="P4244" s="143"/>
      <c r="Q4244" s="2"/>
    </row>
    <row r="4245">
      <c r="A4245" s="129">
        <v>48440.0</v>
      </c>
      <c r="B4245" s="129">
        <v>48404.0</v>
      </c>
      <c r="C4245" s="128">
        <v>2032.0</v>
      </c>
      <c r="D4245" s="128">
        <v>8.0</v>
      </c>
      <c r="E4245" s="128">
        <v>2.0</v>
      </c>
      <c r="F4245" s="128">
        <v>2032.0</v>
      </c>
      <c r="G4245" s="128">
        <v>8.0</v>
      </c>
      <c r="H4245" s="128">
        <v>14.0</v>
      </c>
      <c r="I4245" s="128" t="s">
        <v>159</v>
      </c>
      <c r="J4245" s="99"/>
      <c r="K4245" s="99"/>
      <c r="L4245" s="141" t="str">
        <f>IF(J4245-K4245=0,,IFERROR(K4245-J4245-휴게시간-VLOOKUP(A4245,지정휴게시간,2,FALSE),K4245-J4245-휴게시간))</f>
        <v/>
      </c>
      <c r="M4245" s="142" t="str">
        <f>IFERROR(VLOOKUP(Text(A4245,"m월 d일"),양력휴일,2,FALSE),IFERROR(VLOOKUP(Text(B4245,"m월 d일"),음력휴일,2,FALSE),IFERROR(VLOOKUP(A4245,양력지정휴일,2,FALSE), IFERROR(VLOOKUP(B4245,음력지정휴일,2,FALSE), ""))))</f>
        <v/>
      </c>
      <c r="N4245" s="128"/>
      <c r="O4245" s="128" t="str">
        <f>IFERROR(VLOOKUP(N4245,연차지정일수,2,FALSE),"")</f>
        <v/>
      </c>
      <c r="P4245" s="143"/>
      <c r="Q4245" s="2"/>
    </row>
    <row r="4246">
      <c r="A4246" s="129">
        <v>48441.0</v>
      </c>
      <c r="B4246" s="129">
        <v>48405.0</v>
      </c>
      <c r="C4246" s="128">
        <v>2032.0</v>
      </c>
      <c r="D4246" s="128">
        <v>8.0</v>
      </c>
      <c r="E4246" s="128">
        <v>2.0</v>
      </c>
      <c r="F4246" s="128">
        <v>2032.0</v>
      </c>
      <c r="G4246" s="128">
        <v>8.0</v>
      </c>
      <c r="H4246" s="128">
        <v>15.0</v>
      </c>
      <c r="I4246" s="128" t="s">
        <v>156</v>
      </c>
      <c r="J4246" s="99"/>
      <c r="K4246" s="99"/>
      <c r="L4246" s="141" t="str">
        <f>IF(J4246-K4246=0,,IFERROR(K4246-J4246-휴게시간-VLOOKUP(A4246,지정휴게시간,2,FALSE),K4246-J4246-휴게시간))</f>
        <v/>
      </c>
      <c r="M4246" s="142" t="str">
        <f>IFERROR(VLOOKUP(Text(A4246,"m월 d일"),양력휴일,2,FALSE),IFERROR(VLOOKUP(Text(B4246,"m월 d일"),음력휴일,2,FALSE),IFERROR(VLOOKUP(A4246,양력지정휴일,2,FALSE), IFERROR(VLOOKUP(B4246,음력지정휴일,2,FALSE), ""))))</f>
        <v>광복절</v>
      </c>
      <c r="N4246" s="128"/>
      <c r="O4246" s="128" t="str">
        <f>IFERROR(VLOOKUP(N4246,연차지정일수,2,FALSE),"")</f>
        <v/>
      </c>
      <c r="P4246" s="143"/>
      <c r="Q4246" s="2"/>
    </row>
    <row r="4247">
      <c r="A4247" s="129">
        <v>48442.0</v>
      </c>
      <c r="B4247" s="129">
        <v>48406.0</v>
      </c>
      <c r="C4247" s="128">
        <v>2032.0</v>
      </c>
      <c r="D4247" s="128">
        <v>8.0</v>
      </c>
      <c r="E4247" s="128">
        <v>3.0</v>
      </c>
      <c r="F4247" s="128">
        <v>2032.0</v>
      </c>
      <c r="G4247" s="128">
        <v>8.0</v>
      </c>
      <c r="H4247" s="128">
        <v>16.0</v>
      </c>
      <c r="I4247" s="128" t="s">
        <v>83</v>
      </c>
      <c r="J4247" s="99"/>
      <c r="K4247" s="99"/>
      <c r="L4247" s="141" t="str">
        <f>IF(J4247-K4247=0,,IFERROR(K4247-J4247-휴게시간-VLOOKUP(A4247,지정휴게시간,2,FALSE),K4247-J4247-휴게시간))</f>
        <v/>
      </c>
      <c r="M4247" s="142" t="str">
        <f>IFERROR(VLOOKUP(Text(A4247,"m월 d일"),양력휴일,2,FALSE),IFERROR(VLOOKUP(Text(B4247,"m월 d일"),음력휴일,2,FALSE),IFERROR(VLOOKUP(A4247,양력지정휴일,2,FALSE), IFERROR(VLOOKUP(B4247,음력지정휴일,2,FALSE), ""))))</f>
        <v/>
      </c>
      <c r="N4247" s="128"/>
      <c r="O4247" s="128" t="str">
        <f>IFERROR(VLOOKUP(N4247,연차지정일수,2,FALSE),"")</f>
        <v/>
      </c>
      <c r="P4247" s="143"/>
      <c r="Q4247" s="2"/>
    </row>
    <row r="4248">
      <c r="A4248" s="129">
        <v>48443.0</v>
      </c>
      <c r="B4248" s="129">
        <v>48407.0</v>
      </c>
      <c r="C4248" s="128">
        <v>2032.0</v>
      </c>
      <c r="D4248" s="128">
        <v>8.0</v>
      </c>
      <c r="E4248" s="128">
        <v>3.0</v>
      </c>
      <c r="F4248" s="128">
        <v>2032.0</v>
      </c>
      <c r="G4248" s="128">
        <v>8.0</v>
      </c>
      <c r="H4248" s="128">
        <v>17.0</v>
      </c>
      <c r="I4248" s="128" t="s">
        <v>160</v>
      </c>
      <c r="J4248" s="99"/>
      <c r="K4248" s="99"/>
      <c r="L4248" s="141" t="str">
        <f>IF(J4248-K4248=0,,IFERROR(K4248-J4248-휴게시간-VLOOKUP(A4248,지정휴게시간,2,FALSE),K4248-J4248-휴게시간))</f>
        <v/>
      </c>
      <c r="M4248" s="142" t="str">
        <f>IFERROR(VLOOKUP(Text(A4248,"m월 d일"),양력휴일,2,FALSE),IFERROR(VLOOKUP(Text(B4248,"m월 d일"),음력휴일,2,FALSE),IFERROR(VLOOKUP(A4248,양력지정휴일,2,FALSE), IFERROR(VLOOKUP(B4248,음력지정휴일,2,FALSE), ""))))</f>
        <v/>
      </c>
      <c r="N4248" s="128"/>
      <c r="O4248" s="128" t="str">
        <f>IFERROR(VLOOKUP(N4248,연차지정일수,2,FALSE),"")</f>
        <v/>
      </c>
      <c r="P4248" s="143"/>
      <c r="Q4248" s="2"/>
    </row>
    <row r="4249">
      <c r="A4249" s="129">
        <v>48444.0</v>
      </c>
      <c r="B4249" s="129">
        <v>48408.0</v>
      </c>
      <c r="C4249" s="128">
        <v>2032.0</v>
      </c>
      <c r="D4249" s="128">
        <v>8.0</v>
      </c>
      <c r="E4249" s="128">
        <v>3.0</v>
      </c>
      <c r="F4249" s="128">
        <v>2032.0</v>
      </c>
      <c r="G4249" s="128">
        <v>8.0</v>
      </c>
      <c r="H4249" s="128">
        <v>18.0</v>
      </c>
      <c r="I4249" s="128" t="s">
        <v>161</v>
      </c>
      <c r="J4249" s="99"/>
      <c r="K4249" s="99"/>
      <c r="L4249" s="141" t="str">
        <f>IF(J4249-K4249=0,,IFERROR(K4249-J4249-휴게시간-VLOOKUP(A4249,지정휴게시간,2,FALSE),K4249-J4249-휴게시간))</f>
        <v/>
      </c>
      <c r="M4249" s="142" t="str">
        <f>IFERROR(VLOOKUP(Text(A4249,"m월 d일"),양력휴일,2,FALSE),IFERROR(VLOOKUP(Text(B4249,"m월 d일"),음력휴일,2,FALSE),IFERROR(VLOOKUP(A4249,양력지정휴일,2,FALSE), IFERROR(VLOOKUP(B4249,음력지정휴일,2,FALSE), ""))))</f>
        <v/>
      </c>
      <c r="N4249" s="128"/>
      <c r="O4249" s="128" t="str">
        <f>IFERROR(VLOOKUP(N4249,연차지정일수,2,FALSE),"")</f>
        <v/>
      </c>
      <c r="P4249" s="143"/>
      <c r="Q4249" s="2"/>
    </row>
    <row r="4250">
      <c r="A4250" s="129">
        <v>48445.0</v>
      </c>
      <c r="B4250" s="129">
        <v>48409.0</v>
      </c>
      <c r="C4250" s="128">
        <v>2032.0</v>
      </c>
      <c r="D4250" s="128">
        <v>8.0</v>
      </c>
      <c r="E4250" s="128">
        <v>3.0</v>
      </c>
      <c r="F4250" s="128">
        <v>2032.0</v>
      </c>
      <c r="G4250" s="128">
        <v>8.0</v>
      </c>
      <c r="H4250" s="128">
        <v>19.0</v>
      </c>
      <c r="I4250" s="128" t="s">
        <v>162</v>
      </c>
      <c r="J4250" s="99"/>
      <c r="K4250" s="99"/>
      <c r="L4250" s="141" t="str">
        <f>IF(J4250-K4250=0,,IFERROR(K4250-J4250-휴게시간-VLOOKUP(A4250,지정휴게시간,2,FALSE),K4250-J4250-휴게시간))</f>
        <v/>
      </c>
      <c r="M4250" s="142" t="str">
        <f>IFERROR(VLOOKUP(Text(A4250,"m월 d일"),양력휴일,2,FALSE),IFERROR(VLOOKUP(Text(B4250,"m월 d일"),음력휴일,2,FALSE),IFERROR(VLOOKUP(A4250,양력지정휴일,2,FALSE), IFERROR(VLOOKUP(B4250,음력지정휴일,2,FALSE), ""))))</f>
        <v/>
      </c>
      <c r="N4250" s="128"/>
      <c r="O4250" s="128" t="str">
        <f>IFERROR(VLOOKUP(N4250,연차지정일수,2,FALSE),"")</f>
        <v/>
      </c>
      <c r="P4250" s="143"/>
      <c r="Q4250" s="2"/>
    </row>
    <row r="4251">
      <c r="A4251" s="129">
        <v>48446.0</v>
      </c>
      <c r="B4251" s="129">
        <v>48410.0</v>
      </c>
      <c r="C4251" s="128">
        <v>2032.0</v>
      </c>
      <c r="D4251" s="128">
        <v>8.0</v>
      </c>
      <c r="E4251" s="128">
        <v>3.0</v>
      </c>
      <c r="F4251" s="128">
        <v>2032.0</v>
      </c>
      <c r="G4251" s="128">
        <v>8.0</v>
      </c>
      <c r="H4251" s="128">
        <v>20.0</v>
      </c>
      <c r="I4251" s="128" t="s">
        <v>158</v>
      </c>
      <c r="J4251" s="99"/>
      <c r="K4251" s="99"/>
      <c r="L4251" s="141" t="str">
        <f>IF(J4251-K4251=0,,IFERROR(K4251-J4251-휴게시간-VLOOKUP(A4251,지정휴게시간,2,FALSE),K4251-J4251-휴게시간))</f>
        <v/>
      </c>
      <c r="M4251" s="142" t="str">
        <f>IFERROR(VLOOKUP(Text(A4251,"m월 d일"),양력휴일,2,FALSE),IFERROR(VLOOKUP(Text(B4251,"m월 d일"),음력휴일,2,FALSE),IFERROR(VLOOKUP(A4251,양력지정휴일,2,FALSE), IFERROR(VLOOKUP(B4251,음력지정휴일,2,FALSE), ""))))</f>
        <v/>
      </c>
      <c r="N4251" s="128"/>
      <c r="O4251" s="128" t="str">
        <f>IFERROR(VLOOKUP(N4251,연차지정일수,2,FALSE),"")</f>
        <v/>
      </c>
      <c r="P4251" s="143"/>
      <c r="Q4251" s="2"/>
    </row>
    <row r="4252">
      <c r="A4252" s="129">
        <v>48447.0</v>
      </c>
      <c r="B4252" s="129">
        <v>48411.0</v>
      </c>
      <c r="C4252" s="128">
        <v>2032.0</v>
      </c>
      <c r="D4252" s="128">
        <v>8.0</v>
      </c>
      <c r="E4252" s="128">
        <v>3.0</v>
      </c>
      <c r="F4252" s="128">
        <v>2032.0</v>
      </c>
      <c r="G4252" s="128">
        <v>8.0</v>
      </c>
      <c r="H4252" s="128">
        <v>21.0</v>
      </c>
      <c r="I4252" s="128" t="s">
        <v>159</v>
      </c>
      <c r="J4252" s="99"/>
      <c r="K4252" s="99"/>
      <c r="L4252" s="141" t="str">
        <f>IF(J4252-K4252=0,,IFERROR(K4252-J4252-휴게시간-VLOOKUP(A4252,지정휴게시간,2,FALSE),K4252-J4252-휴게시간))</f>
        <v/>
      </c>
      <c r="M4252" s="142" t="str">
        <f>IFERROR(VLOOKUP(Text(A4252,"m월 d일"),양력휴일,2,FALSE),IFERROR(VLOOKUP(Text(B4252,"m월 d일"),음력휴일,2,FALSE),IFERROR(VLOOKUP(A4252,양력지정휴일,2,FALSE), IFERROR(VLOOKUP(B4252,음력지정휴일,2,FALSE), ""))))</f>
        <v/>
      </c>
      <c r="N4252" s="128"/>
      <c r="O4252" s="128" t="str">
        <f>IFERROR(VLOOKUP(N4252,연차지정일수,2,FALSE),"")</f>
        <v/>
      </c>
      <c r="P4252" s="143"/>
      <c r="Q4252" s="2"/>
    </row>
    <row r="4253">
      <c r="A4253" s="129">
        <v>48448.0</v>
      </c>
      <c r="B4253" s="129">
        <v>48412.0</v>
      </c>
      <c r="C4253" s="128">
        <v>2032.0</v>
      </c>
      <c r="D4253" s="128">
        <v>8.0</v>
      </c>
      <c r="E4253" s="128">
        <v>3.0</v>
      </c>
      <c r="F4253" s="128">
        <v>2032.0</v>
      </c>
      <c r="G4253" s="128">
        <v>8.0</v>
      </c>
      <c r="H4253" s="128">
        <v>22.0</v>
      </c>
      <c r="I4253" s="128" t="s">
        <v>156</v>
      </c>
      <c r="J4253" s="99"/>
      <c r="K4253" s="99"/>
      <c r="L4253" s="141" t="str">
        <f>IF(J4253-K4253=0,,IFERROR(K4253-J4253-휴게시간-VLOOKUP(A4253,지정휴게시간,2,FALSE),K4253-J4253-휴게시간))</f>
        <v/>
      </c>
      <c r="M4253" s="142" t="str">
        <f>IFERROR(VLOOKUP(Text(A4253,"m월 d일"),양력휴일,2,FALSE),IFERROR(VLOOKUP(Text(B4253,"m월 d일"),음력휴일,2,FALSE),IFERROR(VLOOKUP(A4253,양력지정휴일,2,FALSE), IFERROR(VLOOKUP(B4253,음력지정휴일,2,FALSE), ""))))</f>
        <v/>
      </c>
      <c r="N4253" s="128"/>
      <c r="O4253" s="128" t="str">
        <f>IFERROR(VLOOKUP(N4253,연차지정일수,2,FALSE),"")</f>
        <v/>
      </c>
      <c r="P4253" s="143"/>
      <c r="Q4253" s="2"/>
    </row>
    <row r="4254">
      <c r="A4254" s="129">
        <v>48449.0</v>
      </c>
      <c r="B4254" s="129">
        <v>48413.0</v>
      </c>
      <c r="C4254" s="128">
        <v>2032.0</v>
      </c>
      <c r="D4254" s="128">
        <v>8.0</v>
      </c>
      <c r="E4254" s="128">
        <v>4.0</v>
      </c>
      <c r="F4254" s="128">
        <v>2032.0</v>
      </c>
      <c r="G4254" s="128">
        <v>8.0</v>
      </c>
      <c r="H4254" s="128">
        <v>23.0</v>
      </c>
      <c r="I4254" s="128" t="s">
        <v>83</v>
      </c>
      <c r="J4254" s="99"/>
      <c r="K4254" s="99"/>
      <c r="L4254" s="141" t="str">
        <f>IF(J4254-K4254=0,,IFERROR(K4254-J4254-휴게시간-VLOOKUP(A4254,지정휴게시간,2,FALSE),K4254-J4254-휴게시간))</f>
        <v/>
      </c>
      <c r="M4254" s="142" t="str">
        <f>IFERROR(VLOOKUP(Text(A4254,"m월 d일"),양력휴일,2,FALSE),IFERROR(VLOOKUP(Text(B4254,"m월 d일"),음력휴일,2,FALSE),IFERROR(VLOOKUP(A4254,양력지정휴일,2,FALSE), IFERROR(VLOOKUP(B4254,음력지정휴일,2,FALSE), ""))))</f>
        <v/>
      </c>
      <c r="N4254" s="128"/>
      <c r="O4254" s="128" t="str">
        <f>IFERROR(VLOOKUP(N4254,연차지정일수,2,FALSE),"")</f>
        <v/>
      </c>
      <c r="P4254" s="143"/>
      <c r="Q4254" s="2"/>
    </row>
    <row r="4255">
      <c r="A4255" s="129">
        <v>48450.0</v>
      </c>
      <c r="B4255" s="129">
        <v>48414.0</v>
      </c>
      <c r="C4255" s="128">
        <v>2032.0</v>
      </c>
      <c r="D4255" s="128">
        <v>8.0</v>
      </c>
      <c r="E4255" s="128">
        <v>4.0</v>
      </c>
      <c r="F4255" s="128">
        <v>2032.0</v>
      </c>
      <c r="G4255" s="128">
        <v>8.0</v>
      </c>
      <c r="H4255" s="128">
        <v>24.0</v>
      </c>
      <c r="I4255" s="128" t="s">
        <v>160</v>
      </c>
      <c r="J4255" s="99"/>
      <c r="K4255" s="99"/>
      <c r="L4255" s="141" t="str">
        <f>IF(J4255-K4255=0,,IFERROR(K4255-J4255-휴게시간-VLOOKUP(A4255,지정휴게시간,2,FALSE),K4255-J4255-휴게시간))</f>
        <v/>
      </c>
      <c r="M4255" s="142" t="str">
        <f>IFERROR(VLOOKUP(Text(A4255,"m월 d일"),양력휴일,2,FALSE),IFERROR(VLOOKUP(Text(B4255,"m월 d일"),음력휴일,2,FALSE),IFERROR(VLOOKUP(A4255,양력지정휴일,2,FALSE), IFERROR(VLOOKUP(B4255,음력지정휴일,2,FALSE), ""))))</f>
        <v/>
      </c>
      <c r="N4255" s="128"/>
      <c r="O4255" s="128" t="str">
        <f>IFERROR(VLOOKUP(N4255,연차지정일수,2,FALSE),"")</f>
        <v/>
      </c>
      <c r="P4255" s="143"/>
      <c r="Q4255" s="2"/>
    </row>
    <row r="4256">
      <c r="A4256" s="129">
        <v>48451.0</v>
      </c>
      <c r="B4256" s="129">
        <v>48415.0</v>
      </c>
      <c r="C4256" s="128">
        <v>2032.0</v>
      </c>
      <c r="D4256" s="128">
        <v>8.0</v>
      </c>
      <c r="E4256" s="128">
        <v>4.0</v>
      </c>
      <c r="F4256" s="128">
        <v>2032.0</v>
      </c>
      <c r="G4256" s="128">
        <v>8.0</v>
      </c>
      <c r="H4256" s="128">
        <v>25.0</v>
      </c>
      <c r="I4256" s="128" t="s">
        <v>161</v>
      </c>
      <c r="J4256" s="99"/>
      <c r="K4256" s="99"/>
      <c r="L4256" s="141" t="str">
        <f>IF(J4256-K4256=0,,IFERROR(K4256-J4256-휴게시간-VLOOKUP(A4256,지정휴게시간,2,FALSE),K4256-J4256-휴게시간))</f>
        <v/>
      </c>
      <c r="M4256" s="142" t="str">
        <f>IFERROR(VLOOKUP(Text(A4256,"m월 d일"),양력휴일,2,FALSE),IFERROR(VLOOKUP(Text(B4256,"m월 d일"),음력휴일,2,FALSE),IFERROR(VLOOKUP(A4256,양력지정휴일,2,FALSE), IFERROR(VLOOKUP(B4256,음력지정휴일,2,FALSE), ""))))</f>
        <v/>
      </c>
      <c r="N4256" s="128"/>
      <c r="O4256" s="128" t="str">
        <f>IFERROR(VLOOKUP(N4256,연차지정일수,2,FALSE),"")</f>
        <v/>
      </c>
      <c r="P4256" s="143"/>
      <c r="Q4256" s="2"/>
    </row>
    <row r="4257">
      <c r="A4257" s="129">
        <v>48452.0</v>
      </c>
      <c r="B4257" s="129">
        <v>48416.0</v>
      </c>
      <c r="C4257" s="128">
        <v>2032.0</v>
      </c>
      <c r="D4257" s="128">
        <v>8.0</v>
      </c>
      <c r="E4257" s="128">
        <v>4.0</v>
      </c>
      <c r="F4257" s="128">
        <v>2032.0</v>
      </c>
      <c r="G4257" s="128">
        <v>8.0</v>
      </c>
      <c r="H4257" s="128">
        <v>26.0</v>
      </c>
      <c r="I4257" s="128" t="s">
        <v>162</v>
      </c>
      <c r="J4257" s="99"/>
      <c r="K4257" s="99"/>
      <c r="L4257" s="141" t="str">
        <f>IF(J4257-K4257=0,,IFERROR(K4257-J4257-휴게시간-VLOOKUP(A4257,지정휴게시간,2,FALSE),K4257-J4257-휴게시간))</f>
        <v/>
      </c>
      <c r="M4257" s="142" t="str">
        <f>IFERROR(VLOOKUP(Text(A4257,"m월 d일"),양력휴일,2,FALSE),IFERROR(VLOOKUP(Text(B4257,"m월 d일"),음력휴일,2,FALSE),IFERROR(VLOOKUP(A4257,양력지정휴일,2,FALSE), IFERROR(VLOOKUP(B4257,음력지정휴일,2,FALSE), ""))))</f>
        <v/>
      </c>
      <c r="N4257" s="128"/>
      <c r="O4257" s="128" t="str">
        <f>IFERROR(VLOOKUP(N4257,연차지정일수,2,FALSE),"")</f>
        <v/>
      </c>
      <c r="P4257" s="143"/>
      <c r="Q4257" s="2"/>
    </row>
    <row r="4258">
      <c r="A4258" s="129">
        <v>48453.0</v>
      </c>
      <c r="B4258" s="129">
        <v>48417.0</v>
      </c>
      <c r="C4258" s="128">
        <v>2032.0</v>
      </c>
      <c r="D4258" s="128">
        <v>8.0</v>
      </c>
      <c r="E4258" s="128">
        <v>4.0</v>
      </c>
      <c r="F4258" s="128">
        <v>2032.0</v>
      </c>
      <c r="G4258" s="128">
        <v>8.0</v>
      </c>
      <c r="H4258" s="128">
        <v>27.0</v>
      </c>
      <c r="I4258" s="128" t="s">
        <v>158</v>
      </c>
      <c r="J4258" s="99"/>
      <c r="K4258" s="99"/>
      <c r="L4258" s="141" t="str">
        <f>IF(J4258-K4258=0,,IFERROR(K4258-J4258-휴게시간-VLOOKUP(A4258,지정휴게시간,2,FALSE),K4258-J4258-휴게시간))</f>
        <v/>
      </c>
      <c r="M4258" s="142" t="str">
        <f>IFERROR(VLOOKUP(Text(A4258,"m월 d일"),양력휴일,2,FALSE),IFERROR(VLOOKUP(Text(B4258,"m월 d일"),음력휴일,2,FALSE),IFERROR(VLOOKUP(A4258,양력지정휴일,2,FALSE), IFERROR(VLOOKUP(B4258,음력지정휴일,2,FALSE), ""))))</f>
        <v/>
      </c>
      <c r="N4258" s="128"/>
      <c r="O4258" s="128" t="str">
        <f>IFERROR(VLOOKUP(N4258,연차지정일수,2,FALSE),"")</f>
        <v/>
      </c>
      <c r="P4258" s="143"/>
      <c r="Q4258" s="2"/>
    </row>
    <row r="4259">
      <c r="A4259" s="129">
        <v>48454.0</v>
      </c>
      <c r="B4259" s="129">
        <v>48418.0</v>
      </c>
      <c r="C4259" s="128">
        <v>2032.0</v>
      </c>
      <c r="D4259" s="128">
        <v>8.0</v>
      </c>
      <c r="E4259" s="128">
        <v>4.0</v>
      </c>
      <c r="F4259" s="128">
        <v>2032.0</v>
      </c>
      <c r="G4259" s="128">
        <v>8.0</v>
      </c>
      <c r="H4259" s="128">
        <v>28.0</v>
      </c>
      <c r="I4259" s="128" t="s">
        <v>159</v>
      </c>
      <c r="J4259" s="99"/>
      <c r="K4259" s="99"/>
      <c r="L4259" s="141" t="str">
        <f>IF(J4259-K4259=0,,IFERROR(K4259-J4259-휴게시간-VLOOKUP(A4259,지정휴게시간,2,FALSE),K4259-J4259-휴게시간))</f>
        <v/>
      </c>
      <c r="M4259" s="142" t="str">
        <f>IFERROR(VLOOKUP(Text(A4259,"m월 d일"),양력휴일,2,FALSE),IFERROR(VLOOKUP(Text(B4259,"m월 d일"),음력휴일,2,FALSE),IFERROR(VLOOKUP(A4259,양력지정휴일,2,FALSE), IFERROR(VLOOKUP(B4259,음력지정휴일,2,FALSE), ""))))</f>
        <v/>
      </c>
      <c r="N4259" s="128"/>
      <c r="O4259" s="128" t="str">
        <f>IFERROR(VLOOKUP(N4259,연차지정일수,2,FALSE),"")</f>
        <v/>
      </c>
      <c r="P4259" s="143"/>
      <c r="Q4259" s="2"/>
    </row>
    <row r="4260">
      <c r="A4260" s="129">
        <v>48455.0</v>
      </c>
      <c r="B4260" s="129">
        <v>48419.0</v>
      </c>
      <c r="C4260" s="128">
        <v>2032.0</v>
      </c>
      <c r="D4260" s="128">
        <v>8.0</v>
      </c>
      <c r="E4260" s="128">
        <v>4.0</v>
      </c>
      <c r="F4260" s="128">
        <v>2032.0</v>
      </c>
      <c r="G4260" s="128">
        <v>8.0</v>
      </c>
      <c r="H4260" s="128">
        <v>29.0</v>
      </c>
      <c r="I4260" s="128" t="s">
        <v>156</v>
      </c>
      <c r="J4260" s="99"/>
      <c r="K4260" s="99"/>
      <c r="L4260" s="141" t="str">
        <f>IF(J4260-K4260=0,,IFERROR(K4260-J4260-휴게시간-VLOOKUP(A4260,지정휴게시간,2,FALSE),K4260-J4260-휴게시간))</f>
        <v/>
      </c>
      <c r="M4260" s="142" t="str">
        <f>IFERROR(VLOOKUP(Text(A4260,"m월 d일"),양력휴일,2,FALSE),IFERROR(VLOOKUP(Text(B4260,"m월 d일"),음력휴일,2,FALSE),IFERROR(VLOOKUP(A4260,양력지정휴일,2,FALSE), IFERROR(VLOOKUP(B4260,음력지정휴일,2,FALSE), ""))))</f>
        <v/>
      </c>
      <c r="N4260" s="128"/>
      <c r="O4260" s="128" t="str">
        <f>IFERROR(VLOOKUP(N4260,연차지정일수,2,FALSE),"")</f>
        <v/>
      </c>
      <c r="P4260" s="143"/>
      <c r="Q4260" s="2"/>
    </row>
    <row r="4261">
      <c r="A4261" s="129">
        <v>48456.0</v>
      </c>
      <c r="B4261" s="129">
        <v>48420.0</v>
      </c>
      <c r="C4261" s="128">
        <v>2032.0</v>
      </c>
      <c r="D4261" s="128">
        <v>8.0</v>
      </c>
      <c r="E4261" s="128">
        <v>5.0</v>
      </c>
      <c r="F4261" s="128">
        <v>2032.0</v>
      </c>
      <c r="G4261" s="128">
        <v>8.0</v>
      </c>
      <c r="H4261" s="128">
        <v>30.0</v>
      </c>
      <c r="I4261" s="128" t="s">
        <v>83</v>
      </c>
      <c r="J4261" s="99"/>
      <c r="K4261" s="99"/>
      <c r="L4261" s="141" t="str">
        <f>IF(J4261-K4261=0,,IFERROR(K4261-J4261-휴게시간-VLOOKUP(A4261,지정휴게시간,2,FALSE),K4261-J4261-휴게시간))</f>
        <v/>
      </c>
      <c r="M4261" s="142" t="str">
        <f>IFERROR(VLOOKUP(Text(A4261,"m월 d일"),양력휴일,2,FALSE),IFERROR(VLOOKUP(Text(B4261,"m월 d일"),음력휴일,2,FALSE),IFERROR(VLOOKUP(A4261,양력지정휴일,2,FALSE), IFERROR(VLOOKUP(B4261,음력지정휴일,2,FALSE), ""))))</f>
        <v/>
      </c>
      <c r="N4261" s="128"/>
      <c r="O4261" s="128" t="str">
        <f>IFERROR(VLOOKUP(N4261,연차지정일수,2,FALSE),"")</f>
        <v/>
      </c>
      <c r="P4261" s="143"/>
      <c r="Q4261" s="2"/>
    </row>
    <row r="4262">
      <c r="A4262" s="129">
        <v>48457.0</v>
      </c>
      <c r="B4262" s="129">
        <v>48421.0</v>
      </c>
      <c r="C4262" s="128">
        <v>2032.0</v>
      </c>
      <c r="D4262" s="128">
        <v>8.0</v>
      </c>
      <c r="E4262" s="128">
        <v>5.0</v>
      </c>
      <c r="F4262" s="128">
        <v>2032.0</v>
      </c>
      <c r="G4262" s="128">
        <v>8.0</v>
      </c>
      <c r="H4262" s="128">
        <v>31.0</v>
      </c>
      <c r="I4262" s="128" t="s">
        <v>160</v>
      </c>
      <c r="J4262" s="99"/>
      <c r="K4262" s="99"/>
      <c r="L4262" s="141" t="str">
        <f>IF(J4262-K4262=0,,IFERROR(K4262-J4262-휴게시간-VLOOKUP(A4262,지정휴게시간,2,FALSE),K4262-J4262-휴게시간))</f>
        <v/>
      </c>
      <c r="M4262" s="142" t="str">
        <f>IFERROR(VLOOKUP(Text(A4262,"m월 d일"),양력휴일,2,FALSE),IFERROR(VLOOKUP(Text(B4262,"m월 d일"),음력휴일,2,FALSE),IFERROR(VLOOKUP(A4262,양력지정휴일,2,FALSE), IFERROR(VLOOKUP(B4262,음력지정휴일,2,FALSE), ""))))</f>
        <v/>
      </c>
      <c r="N4262" s="128"/>
      <c r="O4262" s="128" t="str">
        <f>IFERROR(VLOOKUP(N4262,연차지정일수,2,FALSE),"")</f>
        <v/>
      </c>
      <c r="P4262" s="143"/>
      <c r="Q4262" s="2"/>
    </row>
    <row r="4263">
      <c r="A4263" s="129">
        <v>48458.0</v>
      </c>
      <c r="B4263" s="129">
        <v>48422.0</v>
      </c>
      <c r="C4263" s="128">
        <v>2032.0</v>
      </c>
      <c r="D4263" s="128">
        <v>8.0</v>
      </c>
      <c r="E4263" s="128">
        <v>5.0</v>
      </c>
      <c r="F4263" s="128">
        <v>2032.0</v>
      </c>
      <c r="G4263" s="128">
        <v>9.0</v>
      </c>
      <c r="H4263" s="128">
        <v>1.0</v>
      </c>
      <c r="I4263" s="128" t="s">
        <v>161</v>
      </c>
      <c r="J4263" s="99"/>
      <c r="K4263" s="99"/>
      <c r="L4263" s="141" t="str">
        <f>IF(J4263-K4263=0,,IFERROR(K4263-J4263-휴게시간-VLOOKUP(A4263,지정휴게시간,2,FALSE),K4263-J4263-휴게시간))</f>
        <v/>
      </c>
      <c r="M4263" s="142" t="str">
        <f>IFERROR(VLOOKUP(Text(A4263,"m월 d일"),양력휴일,2,FALSE),IFERROR(VLOOKUP(Text(B4263,"m월 d일"),음력휴일,2,FALSE),IFERROR(VLOOKUP(A4263,양력지정휴일,2,FALSE), IFERROR(VLOOKUP(B4263,음력지정휴일,2,FALSE), ""))))</f>
        <v/>
      </c>
      <c r="N4263" s="128"/>
      <c r="O4263" s="128" t="str">
        <f>IFERROR(VLOOKUP(N4263,연차지정일수,2,FALSE),"")</f>
        <v/>
      </c>
      <c r="P4263" s="143"/>
      <c r="Q4263" s="2"/>
    </row>
    <row r="4264">
      <c r="A4264" s="129">
        <v>48459.0</v>
      </c>
      <c r="B4264" s="129">
        <v>48423.0</v>
      </c>
      <c r="C4264" s="128">
        <v>2032.0</v>
      </c>
      <c r="D4264" s="128">
        <v>8.0</v>
      </c>
      <c r="E4264" s="128">
        <v>5.0</v>
      </c>
      <c r="F4264" s="128">
        <v>2032.0</v>
      </c>
      <c r="G4264" s="128">
        <v>9.0</v>
      </c>
      <c r="H4264" s="128">
        <v>2.0</v>
      </c>
      <c r="I4264" s="128" t="s">
        <v>162</v>
      </c>
      <c r="J4264" s="99"/>
      <c r="K4264" s="99"/>
      <c r="L4264" s="141" t="str">
        <f>IF(J4264-K4264=0,,IFERROR(K4264-J4264-휴게시간-VLOOKUP(A4264,지정휴게시간,2,FALSE),K4264-J4264-휴게시간))</f>
        <v/>
      </c>
      <c r="M4264" s="142" t="str">
        <f>IFERROR(VLOOKUP(Text(A4264,"m월 d일"),양력휴일,2,FALSE),IFERROR(VLOOKUP(Text(B4264,"m월 d일"),음력휴일,2,FALSE),IFERROR(VLOOKUP(A4264,양력지정휴일,2,FALSE), IFERROR(VLOOKUP(B4264,음력지정휴일,2,FALSE), ""))))</f>
        <v/>
      </c>
      <c r="N4264" s="128"/>
      <c r="O4264" s="128" t="str">
        <f>IFERROR(VLOOKUP(N4264,연차지정일수,2,FALSE),"")</f>
        <v/>
      </c>
      <c r="P4264" s="143"/>
      <c r="Q4264" s="2"/>
    </row>
    <row r="4265">
      <c r="A4265" s="129">
        <v>48460.0</v>
      </c>
      <c r="B4265" s="129">
        <v>48424.0</v>
      </c>
      <c r="C4265" s="128">
        <v>2032.0</v>
      </c>
      <c r="D4265" s="128">
        <v>8.0</v>
      </c>
      <c r="E4265" s="128">
        <v>5.0</v>
      </c>
      <c r="F4265" s="128">
        <v>2032.0</v>
      </c>
      <c r="G4265" s="128">
        <v>9.0</v>
      </c>
      <c r="H4265" s="128">
        <v>3.0</v>
      </c>
      <c r="I4265" s="128" t="s">
        <v>158</v>
      </c>
      <c r="J4265" s="99"/>
      <c r="K4265" s="99"/>
      <c r="L4265" s="141" t="str">
        <f>IF(J4265-K4265=0,,IFERROR(K4265-J4265-휴게시간-VLOOKUP(A4265,지정휴게시간,2,FALSE),K4265-J4265-휴게시간))</f>
        <v/>
      </c>
      <c r="M4265" s="142" t="str">
        <f>IFERROR(VLOOKUP(Text(A4265,"m월 d일"),양력휴일,2,FALSE),IFERROR(VLOOKUP(Text(B4265,"m월 d일"),음력휴일,2,FALSE),IFERROR(VLOOKUP(A4265,양력지정휴일,2,FALSE), IFERROR(VLOOKUP(B4265,음력지정휴일,2,FALSE), ""))))</f>
        <v/>
      </c>
      <c r="N4265" s="128"/>
      <c r="O4265" s="128" t="str">
        <f>IFERROR(VLOOKUP(N4265,연차지정일수,2,FALSE),"")</f>
        <v/>
      </c>
      <c r="P4265" s="143"/>
      <c r="Q4265" s="2"/>
    </row>
    <row r="4266">
      <c r="A4266" s="129">
        <v>48461.0</v>
      </c>
      <c r="B4266" s="129">
        <v>48425.0</v>
      </c>
      <c r="C4266" s="128">
        <v>2032.0</v>
      </c>
      <c r="D4266" s="128">
        <v>8.0</v>
      </c>
      <c r="E4266" s="128">
        <v>5.0</v>
      </c>
      <c r="F4266" s="128">
        <v>2032.0</v>
      </c>
      <c r="G4266" s="128">
        <v>9.0</v>
      </c>
      <c r="H4266" s="128">
        <v>4.0</v>
      </c>
      <c r="I4266" s="128" t="s">
        <v>159</v>
      </c>
      <c r="J4266" s="99"/>
      <c r="K4266" s="99"/>
      <c r="L4266" s="141" t="str">
        <f>IF(J4266-K4266=0,,IFERROR(K4266-J4266-휴게시간-VLOOKUP(A4266,지정휴게시간,2,FALSE),K4266-J4266-휴게시간))</f>
        <v/>
      </c>
      <c r="M4266" s="142" t="str">
        <f>IFERROR(VLOOKUP(Text(A4266,"m월 d일"),양력휴일,2,FALSE),IFERROR(VLOOKUP(Text(B4266,"m월 d일"),음력휴일,2,FALSE),IFERROR(VLOOKUP(A4266,양력지정휴일,2,FALSE), IFERROR(VLOOKUP(B4266,음력지정휴일,2,FALSE), ""))))</f>
        <v/>
      </c>
      <c r="N4266" s="128"/>
      <c r="O4266" s="128" t="str">
        <f>IFERROR(VLOOKUP(N4266,연차지정일수,2,FALSE),"")</f>
        <v/>
      </c>
      <c r="P4266" s="143"/>
      <c r="Q4266" s="2"/>
    </row>
    <row r="4267">
      <c r="A4267" s="129">
        <v>48462.0</v>
      </c>
      <c r="B4267" s="129">
        <v>48427.0</v>
      </c>
      <c r="C4267" s="128">
        <v>2032.0</v>
      </c>
      <c r="D4267" s="128">
        <v>8.0</v>
      </c>
      <c r="E4267" s="128">
        <v>5.0</v>
      </c>
      <c r="F4267" s="128">
        <v>2032.0</v>
      </c>
      <c r="G4267" s="128">
        <v>9.0</v>
      </c>
      <c r="H4267" s="128">
        <v>5.0</v>
      </c>
      <c r="I4267" s="128" t="s">
        <v>156</v>
      </c>
      <c r="J4267" s="99"/>
      <c r="K4267" s="99"/>
      <c r="L4267" s="141" t="str">
        <f>IF(J4267-K4267=0,,IFERROR(K4267-J4267-휴게시간-VLOOKUP(A4267,지정휴게시간,2,FALSE),K4267-J4267-휴게시간))</f>
        <v/>
      </c>
      <c r="M4267" s="142" t="str">
        <f>IFERROR(VLOOKUP(Text(A4267,"m월 d일"),양력휴일,2,FALSE),IFERROR(VLOOKUP(Text(B4267,"m월 d일"),음력휴일,2,FALSE),IFERROR(VLOOKUP(A4267,양력지정휴일,2,FALSE), IFERROR(VLOOKUP(B4267,음력지정휴일,2,FALSE), ""))))</f>
        <v/>
      </c>
      <c r="N4267" s="128"/>
      <c r="O4267" s="128" t="str">
        <f>IFERROR(VLOOKUP(N4267,연차지정일수,2,FALSE),"")</f>
        <v/>
      </c>
      <c r="P4267" s="143"/>
      <c r="Q4267" s="2"/>
    </row>
    <row r="4268">
      <c r="A4268" s="129">
        <v>48463.0</v>
      </c>
      <c r="B4268" s="129">
        <v>48428.0</v>
      </c>
      <c r="C4268" s="128">
        <v>2032.0</v>
      </c>
      <c r="D4268" s="128">
        <v>9.0</v>
      </c>
      <c r="E4268" s="128">
        <v>1.0</v>
      </c>
      <c r="F4268" s="128">
        <v>2032.0</v>
      </c>
      <c r="G4268" s="128">
        <v>9.0</v>
      </c>
      <c r="H4268" s="128">
        <v>6.0</v>
      </c>
      <c r="I4268" s="128" t="s">
        <v>83</v>
      </c>
      <c r="J4268" s="99"/>
      <c r="K4268" s="99"/>
      <c r="L4268" s="141" t="str">
        <f>IF(J4268-K4268=0,,IFERROR(K4268-J4268-휴게시간-VLOOKUP(A4268,지정휴게시간,2,FALSE),K4268-J4268-휴게시간))</f>
        <v/>
      </c>
      <c r="M4268" s="142" t="str">
        <f>IFERROR(VLOOKUP(Text(A4268,"m월 d일"),양력휴일,2,FALSE),IFERROR(VLOOKUP(Text(B4268,"m월 d일"),음력휴일,2,FALSE),IFERROR(VLOOKUP(A4268,양력지정휴일,2,FALSE), IFERROR(VLOOKUP(B4268,음력지정휴일,2,FALSE), ""))))</f>
        <v/>
      </c>
      <c r="N4268" s="128"/>
      <c r="O4268" s="128" t="str">
        <f>IFERROR(VLOOKUP(N4268,연차지정일수,2,FALSE),"")</f>
        <v/>
      </c>
      <c r="P4268" s="143"/>
      <c r="Q4268" s="2"/>
    </row>
    <row r="4269">
      <c r="A4269" s="129">
        <v>48464.0</v>
      </c>
      <c r="B4269" s="129">
        <v>48429.0</v>
      </c>
      <c r="C4269" s="128">
        <v>2032.0</v>
      </c>
      <c r="D4269" s="128">
        <v>9.0</v>
      </c>
      <c r="E4269" s="128">
        <v>1.0</v>
      </c>
      <c r="F4269" s="128">
        <v>2032.0</v>
      </c>
      <c r="G4269" s="128">
        <v>9.0</v>
      </c>
      <c r="H4269" s="128">
        <v>7.0</v>
      </c>
      <c r="I4269" s="128" t="s">
        <v>160</v>
      </c>
      <c r="J4269" s="99"/>
      <c r="K4269" s="99"/>
      <c r="L4269" s="141" t="str">
        <f>IF(J4269-K4269=0,,IFERROR(K4269-J4269-휴게시간-VLOOKUP(A4269,지정휴게시간,2,FALSE),K4269-J4269-휴게시간))</f>
        <v/>
      </c>
      <c r="M4269" s="142" t="str">
        <f>IFERROR(VLOOKUP(Text(A4269,"m월 d일"),양력휴일,2,FALSE),IFERROR(VLOOKUP(Text(B4269,"m월 d일"),음력휴일,2,FALSE),IFERROR(VLOOKUP(A4269,양력지정휴일,2,FALSE), IFERROR(VLOOKUP(B4269,음력지정휴일,2,FALSE), ""))))</f>
        <v/>
      </c>
      <c r="N4269" s="128"/>
      <c r="O4269" s="128" t="str">
        <f>IFERROR(VLOOKUP(N4269,연차지정일수,2,FALSE),"")</f>
        <v/>
      </c>
      <c r="P4269" s="143"/>
      <c r="Q4269" s="2"/>
    </row>
    <row r="4270">
      <c r="A4270" s="129">
        <v>48465.0</v>
      </c>
      <c r="B4270" s="129">
        <v>48430.0</v>
      </c>
      <c r="C4270" s="128">
        <v>2032.0</v>
      </c>
      <c r="D4270" s="128">
        <v>9.0</v>
      </c>
      <c r="E4270" s="128">
        <v>1.0</v>
      </c>
      <c r="F4270" s="128">
        <v>2032.0</v>
      </c>
      <c r="G4270" s="128">
        <v>9.0</v>
      </c>
      <c r="H4270" s="128">
        <v>8.0</v>
      </c>
      <c r="I4270" s="128" t="s">
        <v>161</v>
      </c>
      <c r="J4270" s="99"/>
      <c r="K4270" s="99"/>
      <c r="L4270" s="141" t="str">
        <f>IF(J4270-K4270=0,,IFERROR(K4270-J4270-휴게시간-VLOOKUP(A4270,지정휴게시간,2,FALSE),K4270-J4270-휴게시간))</f>
        <v/>
      </c>
      <c r="M4270" s="142" t="str">
        <f>IFERROR(VLOOKUP(Text(A4270,"m월 d일"),양력휴일,2,FALSE),IFERROR(VLOOKUP(Text(B4270,"m월 d일"),음력휴일,2,FALSE),IFERROR(VLOOKUP(A4270,양력지정휴일,2,FALSE), IFERROR(VLOOKUP(B4270,음력지정휴일,2,FALSE), ""))))</f>
        <v/>
      </c>
      <c r="N4270" s="128"/>
      <c r="O4270" s="128" t="str">
        <f>IFERROR(VLOOKUP(N4270,연차지정일수,2,FALSE),"")</f>
        <v/>
      </c>
      <c r="P4270" s="143"/>
      <c r="Q4270" s="2"/>
    </row>
    <row r="4271">
      <c r="A4271" s="129">
        <v>48466.0</v>
      </c>
      <c r="B4271" s="129">
        <v>48431.0</v>
      </c>
      <c r="C4271" s="128">
        <v>2032.0</v>
      </c>
      <c r="D4271" s="128">
        <v>9.0</v>
      </c>
      <c r="E4271" s="128">
        <v>1.0</v>
      </c>
      <c r="F4271" s="128">
        <v>2032.0</v>
      </c>
      <c r="G4271" s="128">
        <v>9.0</v>
      </c>
      <c r="H4271" s="128">
        <v>9.0</v>
      </c>
      <c r="I4271" s="128" t="s">
        <v>162</v>
      </c>
      <c r="J4271" s="99"/>
      <c r="K4271" s="99"/>
      <c r="L4271" s="141" t="str">
        <f>IF(J4271-K4271=0,,IFERROR(K4271-J4271-휴게시간-VLOOKUP(A4271,지정휴게시간,2,FALSE),K4271-J4271-휴게시간))</f>
        <v/>
      </c>
      <c r="M4271" s="142" t="str">
        <f>IFERROR(VLOOKUP(Text(A4271,"m월 d일"),양력휴일,2,FALSE),IFERROR(VLOOKUP(Text(B4271,"m월 d일"),음력휴일,2,FALSE),IFERROR(VLOOKUP(A4271,양력지정휴일,2,FALSE), IFERROR(VLOOKUP(B4271,음력지정휴일,2,FALSE), ""))))</f>
        <v/>
      </c>
      <c r="N4271" s="128"/>
      <c r="O4271" s="128" t="str">
        <f>IFERROR(VLOOKUP(N4271,연차지정일수,2,FALSE),"")</f>
        <v/>
      </c>
      <c r="P4271" s="143"/>
      <c r="Q4271" s="2"/>
    </row>
    <row r="4272">
      <c r="A4272" s="129">
        <v>48467.0</v>
      </c>
      <c r="B4272" s="129">
        <v>48432.0</v>
      </c>
      <c r="C4272" s="128">
        <v>2032.0</v>
      </c>
      <c r="D4272" s="128">
        <v>9.0</v>
      </c>
      <c r="E4272" s="128">
        <v>1.0</v>
      </c>
      <c r="F4272" s="128">
        <v>2032.0</v>
      </c>
      <c r="G4272" s="128">
        <v>9.0</v>
      </c>
      <c r="H4272" s="128">
        <v>10.0</v>
      </c>
      <c r="I4272" s="128" t="s">
        <v>158</v>
      </c>
      <c r="J4272" s="99"/>
      <c r="K4272" s="99"/>
      <c r="L4272" s="141" t="str">
        <f>IF(J4272-K4272=0,,IFERROR(K4272-J4272-휴게시간-VLOOKUP(A4272,지정휴게시간,2,FALSE),K4272-J4272-휴게시간))</f>
        <v/>
      </c>
      <c r="M4272" s="142" t="str">
        <f>IFERROR(VLOOKUP(Text(A4272,"m월 d일"),양력휴일,2,FALSE),IFERROR(VLOOKUP(Text(B4272,"m월 d일"),음력휴일,2,FALSE),IFERROR(VLOOKUP(A4272,양력지정휴일,2,FALSE), IFERROR(VLOOKUP(B4272,음력지정휴일,2,FALSE), ""))))</f>
        <v/>
      </c>
      <c r="N4272" s="128"/>
      <c r="O4272" s="128" t="str">
        <f>IFERROR(VLOOKUP(N4272,연차지정일수,2,FALSE),"")</f>
        <v/>
      </c>
      <c r="P4272" s="143"/>
      <c r="Q4272" s="2"/>
    </row>
    <row r="4273">
      <c r="A4273" s="129">
        <v>48468.0</v>
      </c>
      <c r="B4273" s="129">
        <v>48433.0</v>
      </c>
      <c r="C4273" s="128">
        <v>2032.0</v>
      </c>
      <c r="D4273" s="128">
        <v>9.0</v>
      </c>
      <c r="E4273" s="128">
        <v>1.0</v>
      </c>
      <c r="F4273" s="128">
        <v>2032.0</v>
      </c>
      <c r="G4273" s="128">
        <v>9.0</v>
      </c>
      <c r="H4273" s="128">
        <v>11.0</v>
      </c>
      <c r="I4273" s="128" t="s">
        <v>159</v>
      </c>
      <c r="J4273" s="99"/>
      <c r="K4273" s="99"/>
      <c r="L4273" s="141" t="str">
        <f>IF(J4273-K4273=0,,IFERROR(K4273-J4273-휴게시간-VLOOKUP(A4273,지정휴게시간,2,FALSE),K4273-J4273-휴게시간))</f>
        <v/>
      </c>
      <c r="M4273" s="142" t="str">
        <f>IFERROR(VLOOKUP(Text(A4273,"m월 d일"),양력휴일,2,FALSE),IFERROR(VLOOKUP(Text(B4273,"m월 d일"),음력휴일,2,FALSE),IFERROR(VLOOKUP(A4273,양력지정휴일,2,FALSE), IFERROR(VLOOKUP(B4273,음력지정휴일,2,FALSE), ""))))</f>
        <v/>
      </c>
      <c r="N4273" s="128"/>
      <c r="O4273" s="128" t="str">
        <f>IFERROR(VLOOKUP(N4273,연차지정일수,2,FALSE),"")</f>
        <v/>
      </c>
      <c r="P4273" s="143"/>
      <c r="Q4273" s="2"/>
    </row>
    <row r="4274">
      <c r="A4274" s="129">
        <v>48469.0</v>
      </c>
      <c r="B4274" s="129">
        <v>48434.0</v>
      </c>
      <c r="C4274" s="128">
        <v>2032.0</v>
      </c>
      <c r="D4274" s="128">
        <v>9.0</v>
      </c>
      <c r="E4274" s="128">
        <v>1.0</v>
      </c>
      <c r="F4274" s="128">
        <v>2032.0</v>
      </c>
      <c r="G4274" s="128">
        <v>9.0</v>
      </c>
      <c r="H4274" s="128">
        <v>12.0</v>
      </c>
      <c r="I4274" s="128" t="s">
        <v>156</v>
      </c>
      <c r="J4274" s="99"/>
      <c r="K4274" s="99"/>
      <c r="L4274" s="141" t="str">
        <f>IF(J4274-K4274=0,,IFERROR(K4274-J4274-휴게시간-VLOOKUP(A4274,지정휴게시간,2,FALSE),K4274-J4274-휴게시간))</f>
        <v/>
      </c>
      <c r="M4274" s="142" t="str">
        <f>IFERROR(VLOOKUP(Text(A4274,"m월 d일"),양력휴일,2,FALSE),IFERROR(VLOOKUP(Text(B4274,"m월 d일"),음력휴일,2,FALSE),IFERROR(VLOOKUP(A4274,양력지정휴일,2,FALSE), IFERROR(VLOOKUP(B4274,음력지정휴일,2,FALSE), ""))))</f>
        <v/>
      </c>
      <c r="N4274" s="128"/>
      <c r="O4274" s="128" t="str">
        <f>IFERROR(VLOOKUP(N4274,연차지정일수,2,FALSE),"")</f>
        <v/>
      </c>
      <c r="P4274" s="143"/>
      <c r="Q4274" s="2"/>
    </row>
    <row r="4275">
      <c r="A4275" s="129">
        <v>48470.0</v>
      </c>
      <c r="B4275" s="129">
        <v>48435.0</v>
      </c>
      <c r="C4275" s="128">
        <v>2032.0</v>
      </c>
      <c r="D4275" s="128">
        <v>9.0</v>
      </c>
      <c r="E4275" s="128">
        <v>2.0</v>
      </c>
      <c r="F4275" s="128">
        <v>2032.0</v>
      </c>
      <c r="G4275" s="128">
        <v>9.0</v>
      </c>
      <c r="H4275" s="128">
        <v>13.0</v>
      </c>
      <c r="I4275" s="128" t="s">
        <v>83</v>
      </c>
      <c r="J4275" s="99"/>
      <c r="K4275" s="99"/>
      <c r="L4275" s="141" t="str">
        <f>IF(J4275-K4275=0,,IFERROR(K4275-J4275-휴게시간-VLOOKUP(A4275,지정휴게시간,2,FALSE),K4275-J4275-휴게시간))</f>
        <v/>
      </c>
      <c r="M4275" s="142" t="str">
        <f>IFERROR(VLOOKUP(Text(A4275,"m월 d일"),양력휴일,2,FALSE),IFERROR(VLOOKUP(Text(B4275,"m월 d일"),음력휴일,2,FALSE),IFERROR(VLOOKUP(A4275,양력지정휴일,2,FALSE), IFERROR(VLOOKUP(B4275,음력지정휴일,2,FALSE), ""))))</f>
        <v/>
      </c>
      <c r="N4275" s="128"/>
      <c r="O4275" s="128" t="str">
        <f>IFERROR(VLOOKUP(N4275,연차지정일수,2,FALSE),"")</f>
        <v/>
      </c>
      <c r="P4275" s="143"/>
      <c r="Q4275" s="2"/>
    </row>
    <row r="4276">
      <c r="A4276" s="129">
        <v>48471.0</v>
      </c>
      <c r="B4276" s="129">
        <v>48436.0</v>
      </c>
      <c r="C4276" s="128">
        <v>2032.0</v>
      </c>
      <c r="D4276" s="128">
        <v>9.0</v>
      </c>
      <c r="E4276" s="128">
        <v>2.0</v>
      </c>
      <c r="F4276" s="128">
        <v>2032.0</v>
      </c>
      <c r="G4276" s="128">
        <v>9.0</v>
      </c>
      <c r="H4276" s="128">
        <v>14.0</v>
      </c>
      <c r="I4276" s="128" t="s">
        <v>160</v>
      </c>
      <c r="J4276" s="99"/>
      <c r="K4276" s="99"/>
      <c r="L4276" s="141" t="str">
        <f>IF(J4276-K4276=0,,IFERROR(K4276-J4276-휴게시간-VLOOKUP(A4276,지정휴게시간,2,FALSE),K4276-J4276-휴게시간))</f>
        <v/>
      </c>
      <c r="M4276" s="142" t="str">
        <f>IFERROR(VLOOKUP(Text(A4276,"m월 d일"),양력휴일,2,FALSE),IFERROR(VLOOKUP(Text(B4276,"m월 d일"),음력휴일,2,FALSE),IFERROR(VLOOKUP(A4276,양력지정휴일,2,FALSE), IFERROR(VLOOKUP(B4276,음력지정휴일,2,FALSE), ""))))</f>
        <v/>
      </c>
      <c r="N4276" s="128"/>
      <c r="O4276" s="128" t="str">
        <f>IFERROR(VLOOKUP(N4276,연차지정일수,2,FALSE),"")</f>
        <v/>
      </c>
      <c r="P4276" s="143"/>
      <c r="Q4276" s="2"/>
    </row>
    <row r="4277">
      <c r="A4277" s="129">
        <v>48472.0</v>
      </c>
      <c r="B4277" s="129">
        <v>48437.0</v>
      </c>
      <c r="C4277" s="128">
        <v>2032.0</v>
      </c>
      <c r="D4277" s="128">
        <v>9.0</v>
      </c>
      <c r="E4277" s="128">
        <v>2.0</v>
      </c>
      <c r="F4277" s="128">
        <v>2032.0</v>
      </c>
      <c r="G4277" s="128">
        <v>9.0</v>
      </c>
      <c r="H4277" s="128">
        <v>15.0</v>
      </c>
      <c r="I4277" s="128" t="s">
        <v>161</v>
      </c>
      <c r="J4277" s="99"/>
      <c r="K4277" s="99"/>
      <c r="L4277" s="141" t="str">
        <f>IF(J4277-K4277=0,,IFERROR(K4277-J4277-휴게시간-VLOOKUP(A4277,지정휴게시간,2,FALSE),K4277-J4277-휴게시간))</f>
        <v/>
      </c>
      <c r="M4277" s="142" t="str">
        <f>IFERROR(VLOOKUP(Text(A4277,"m월 d일"),양력휴일,2,FALSE),IFERROR(VLOOKUP(Text(B4277,"m월 d일"),음력휴일,2,FALSE),IFERROR(VLOOKUP(A4277,양력지정휴일,2,FALSE), IFERROR(VLOOKUP(B4277,음력지정휴일,2,FALSE), ""))))</f>
        <v/>
      </c>
      <c r="N4277" s="128"/>
      <c r="O4277" s="128" t="str">
        <f>IFERROR(VLOOKUP(N4277,연차지정일수,2,FALSE),"")</f>
        <v/>
      </c>
      <c r="P4277" s="143"/>
      <c r="Q4277" s="2"/>
    </row>
    <row r="4278">
      <c r="A4278" s="129">
        <v>48473.0</v>
      </c>
      <c r="B4278" s="129">
        <v>48438.0</v>
      </c>
      <c r="C4278" s="128">
        <v>2032.0</v>
      </c>
      <c r="D4278" s="128">
        <v>9.0</v>
      </c>
      <c r="E4278" s="128">
        <v>2.0</v>
      </c>
      <c r="F4278" s="128">
        <v>2032.0</v>
      </c>
      <c r="G4278" s="128">
        <v>9.0</v>
      </c>
      <c r="H4278" s="128">
        <v>16.0</v>
      </c>
      <c r="I4278" s="128" t="s">
        <v>162</v>
      </c>
      <c r="J4278" s="99"/>
      <c r="K4278" s="99"/>
      <c r="L4278" s="141" t="str">
        <f>IF(J4278-K4278=0,,IFERROR(K4278-J4278-휴게시간-VLOOKUP(A4278,지정휴게시간,2,FALSE),K4278-J4278-휴게시간))</f>
        <v/>
      </c>
      <c r="M4278" s="142" t="str">
        <f>IFERROR(VLOOKUP(Text(A4278,"m월 d일"),양력휴일,2,FALSE),IFERROR(VLOOKUP(Text(B4278,"m월 d일"),음력휴일,2,FALSE),IFERROR(VLOOKUP(A4278,양력지정휴일,2,FALSE), IFERROR(VLOOKUP(B4278,음력지정휴일,2,FALSE), ""))))</f>
        <v/>
      </c>
      <c r="N4278" s="128"/>
      <c r="O4278" s="128" t="str">
        <f>IFERROR(VLOOKUP(N4278,연차지정일수,2,FALSE),"")</f>
        <v/>
      </c>
      <c r="P4278" s="143"/>
      <c r="Q4278" s="2"/>
    </row>
    <row r="4279">
      <c r="A4279" s="129">
        <v>48474.0</v>
      </c>
      <c r="B4279" s="129">
        <v>48439.0</v>
      </c>
      <c r="C4279" s="128">
        <v>2032.0</v>
      </c>
      <c r="D4279" s="128">
        <v>9.0</v>
      </c>
      <c r="E4279" s="128">
        <v>2.0</v>
      </c>
      <c r="F4279" s="128">
        <v>2032.0</v>
      </c>
      <c r="G4279" s="128">
        <v>9.0</v>
      </c>
      <c r="H4279" s="128">
        <v>17.0</v>
      </c>
      <c r="I4279" s="128" t="s">
        <v>158</v>
      </c>
      <c r="J4279" s="99"/>
      <c r="K4279" s="99"/>
      <c r="L4279" s="141" t="str">
        <f>IF(J4279-K4279=0,,IFERROR(K4279-J4279-휴게시간-VLOOKUP(A4279,지정휴게시간,2,FALSE),K4279-J4279-휴게시간))</f>
        <v/>
      </c>
      <c r="M4279" s="142" t="str">
        <f>IFERROR(VLOOKUP(Text(A4279,"m월 d일"),양력휴일,2,FALSE),IFERROR(VLOOKUP(Text(B4279,"m월 d일"),음력휴일,2,FALSE),IFERROR(VLOOKUP(A4279,양력지정휴일,2,FALSE), IFERROR(VLOOKUP(B4279,음력지정휴일,2,FALSE), ""))))</f>
        <v/>
      </c>
      <c r="N4279" s="128"/>
      <c r="O4279" s="128" t="str">
        <f>IFERROR(VLOOKUP(N4279,연차지정일수,2,FALSE),"")</f>
        <v/>
      </c>
      <c r="P4279" s="143"/>
      <c r="Q4279" s="2"/>
    </row>
    <row r="4280">
      <c r="A4280" s="129">
        <v>48475.0</v>
      </c>
      <c r="B4280" s="129">
        <v>48440.0</v>
      </c>
      <c r="C4280" s="128">
        <v>2032.0</v>
      </c>
      <c r="D4280" s="128">
        <v>9.0</v>
      </c>
      <c r="E4280" s="128">
        <v>2.0</v>
      </c>
      <c r="F4280" s="128">
        <v>2032.0</v>
      </c>
      <c r="G4280" s="128">
        <v>9.0</v>
      </c>
      <c r="H4280" s="128">
        <v>18.0</v>
      </c>
      <c r="I4280" s="128" t="s">
        <v>159</v>
      </c>
      <c r="J4280" s="99"/>
      <c r="K4280" s="99"/>
      <c r="L4280" s="141" t="str">
        <f>IF(J4280-K4280=0,,IFERROR(K4280-J4280-휴게시간-VLOOKUP(A4280,지정휴게시간,2,FALSE),K4280-J4280-휴게시간))</f>
        <v/>
      </c>
      <c r="M4280" s="142" t="str">
        <f>IFERROR(VLOOKUP(Text(A4280,"m월 d일"),양력휴일,2,FALSE),IFERROR(VLOOKUP(Text(B4280,"m월 d일"),음력휴일,2,FALSE),IFERROR(VLOOKUP(A4280,양력지정휴일,2,FALSE), IFERROR(VLOOKUP(B4280,음력지정휴일,2,FALSE), ""))))</f>
        <v>추석연휴</v>
      </c>
      <c r="N4280" s="128"/>
      <c r="O4280" s="128" t="str">
        <f>IFERROR(VLOOKUP(N4280,연차지정일수,2,FALSE),"")</f>
        <v/>
      </c>
      <c r="P4280" s="143"/>
      <c r="Q4280" s="2"/>
    </row>
    <row r="4281">
      <c r="A4281" s="129">
        <v>48476.0</v>
      </c>
      <c r="B4281" s="129">
        <v>48441.0</v>
      </c>
      <c r="C4281" s="128">
        <v>2032.0</v>
      </c>
      <c r="D4281" s="128">
        <v>9.0</v>
      </c>
      <c r="E4281" s="128">
        <v>2.0</v>
      </c>
      <c r="F4281" s="128">
        <v>2032.0</v>
      </c>
      <c r="G4281" s="128">
        <v>9.0</v>
      </c>
      <c r="H4281" s="128">
        <v>19.0</v>
      </c>
      <c r="I4281" s="128" t="s">
        <v>156</v>
      </c>
      <c r="J4281" s="99"/>
      <c r="K4281" s="99"/>
      <c r="L4281" s="141" t="str">
        <f>IF(J4281-K4281=0,,IFERROR(K4281-J4281-휴게시간-VLOOKUP(A4281,지정휴게시간,2,FALSE),K4281-J4281-휴게시간))</f>
        <v/>
      </c>
      <c r="M4281" s="142" t="str">
        <f>IFERROR(VLOOKUP(Text(A4281,"m월 d일"),양력휴일,2,FALSE),IFERROR(VLOOKUP(Text(B4281,"m월 d일"),음력휴일,2,FALSE),IFERROR(VLOOKUP(A4281,양력지정휴일,2,FALSE), IFERROR(VLOOKUP(B4281,음력지정휴일,2,FALSE), ""))))</f>
        <v>추석연휴</v>
      </c>
      <c r="N4281" s="128"/>
      <c r="O4281" s="128" t="str">
        <f>IFERROR(VLOOKUP(N4281,연차지정일수,2,FALSE),"")</f>
        <v/>
      </c>
      <c r="P4281" s="143"/>
      <c r="Q4281" s="2"/>
    </row>
    <row r="4282">
      <c r="A4282" s="129">
        <v>48477.0</v>
      </c>
      <c r="B4282" s="129">
        <v>48442.0</v>
      </c>
      <c r="C4282" s="128">
        <v>2032.0</v>
      </c>
      <c r="D4282" s="128">
        <v>9.0</v>
      </c>
      <c r="E4282" s="128">
        <v>3.0</v>
      </c>
      <c r="F4282" s="128">
        <v>2032.0</v>
      </c>
      <c r="G4282" s="128">
        <v>9.0</v>
      </c>
      <c r="H4282" s="128">
        <v>20.0</v>
      </c>
      <c r="I4282" s="128" t="s">
        <v>83</v>
      </c>
      <c r="J4282" s="99"/>
      <c r="K4282" s="99"/>
      <c r="L4282" s="141" t="str">
        <f>IF(J4282-K4282=0,,IFERROR(K4282-J4282-휴게시간-VLOOKUP(A4282,지정휴게시간,2,FALSE),K4282-J4282-휴게시간))</f>
        <v/>
      </c>
      <c r="M4282" s="142" t="str">
        <f>IFERROR(VLOOKUP(Text(A4282,"m월 d일"),양력휴일,2,FALSE),IFERROR(VLOOKUP(Text(B4282,"m월 d일"),음력휴일,2,FALSE),IFERROR(VLOOKUP(A4282,양력지정휴일,2,FALSE), IFERROR(VLOOKUP(B4282,음력지정휴일,2,FALSE), ""))))</f>
        <v>추석연휴</v>
      </c>
      <c r="N4282" s="128"/>
      <c r="O4282" s="128" t="str">
        <f>IFERROR(VLOOKUP(N4282,연차지정일수,2,FALSE),"")</f>
        <v/>
      </c>
      <c r="P4282" s="143"/>
      <c r="Q4282" s="2"/>
    </row>
    <row r="4283">
      <c r="A4283" s="129">
        <v>48478.0</v>
      </c>
      <c r="B4283" s="129">
        <v>48443.0</v>
      </c>
      <c r="C4283" s="128">
        <v>2032.0</v>
      </c>
      <c r="D4283" s="128">
        <v>9.0</v>
      </c>
      <c r="E4283" s="128">
        <v>3.0</v>
      </c>
      <c r="F4283" s="128">
        <v>2032.0</v>
      </c>
      <c r="G4283" s="128">
        <v>9.0</v>
      </c>
      <c r="H4283" s="128">
        <v>21.0</v>
      </c>
      <c r="I4283" s="128" t="s">
        <v>160</v>
      </c>
      <c r="J4283" s="99"/>
      <c r="K4283" s="99"/>
      <c r="L4283" s="141" t="str">
        <f>IF(J4283-K4283=0,,IFERROR(K4283-J4283-휴게시간-VLOOKUP(A4283,지정휴게시간,2,FALSE),K4283-J4283-휴게시간))</f>
        <v/>
      </c>
      <c r="M4283" s="142" t="str">
        <f>IFERROR(VLOOKUP(Text(A4283,"m월 d일"),양력휴일,2,FALSE),IFERROR(VLOOKUP(Text(B4283,"m월 d일"),음력휴일,2,FALSE),IFERROR(VLOOKUP(A4283,양력지정휴일,2,FALSE), IFERROR(VLOOKUP(B4283,음력지정휴일,2,FALSE), ""))))</f>
        <v/>
      </c>
      <c r="N4283" s="128"/>
      <c r="O4283" s="128" t="str">
        <f>IFERROR(VLOOKUP(N4283,연차지정일수,2,FALSE),"")</f>
        <v/>
      </c>
      <c r="P4283" s="143"/>
      <c r="Q4283" s="2"/>
    </row>
    <row r="4284">
      <c r="A4284" s="129">
        <v>48479.0</v>
      </c>
      <c r="B4284" s="129">
        <v>48444.0</v>
      </c>
      <c r="C4284" s="128">
        <v>2032.0</v>
      </c>
      <c r="D4284" s="128">
        <v>9.0</v>
      </c>
      <c r="E4284" s="128">
        <v>3.0</v>
      </c>
      <c r="F4284" s="128">
        <v>2032.0</v>
      </c>
      <c r="G4284" s="128">
        <v>9.0</v>
      </c>
      <c r="H4284" s="128">
        <v>22.0</v>
      </c>
      <c r="I4284" s="128" t="s">
        <v>161</v>
      </c>
      <c r="J4284" s="99"/>
      <c r="K4284" s="99"/>
      <c r="L4284" s="141" t="str">
        <f>IF(J4284-K4284=0,,IFERROR(K4284-J4284-휴게시간-VLOOKUP(A4284,지정휴게시간,2,FALSE),K4284-J4284-휴게시간))</f>
        <v/>
      </c>
      <c r="M4284" s="142" t="str">
        <f>IFERROR(VLOOKUP(Text(A4284,"m월 d일"),양력휴일,2,FALSE),IFERROR(VLOOKUP(Text(B4284,"m월 d일"),음력휴일,2,FALSE),IFERROR(VLOOKUP(A4284,양력지정휴일,2,FALSE), IFERROR(VLOOKUP(B4284,음력지정휴일,2,FALSE), ""))))</f>
        <v/>
      </c>
      <c r="N4284" s="128"/>
      <c r="O4284" s="128" t="str">
        <f>IFERROR(VLOOKUP(N4284,연차지정일수,2,FALSE),"")</f>
        <v/>
      </c>
      <c r="P4284" s="143"/>
      <c r="Q4284" s="2"/>
    </row>
    <row r="4285">
      <c r="A4285" s="129">
        <v>48480.0</v>
      </c>
      <c r="B4285" s="129">
        <v>48445.0</v>
      </c>
      <c r="C4285" s="128">
        <v>2032.0</v>
      </c>
      <c r="D4285" s="128">
        <v>9.0</v>
      </c>
      <c r="E4285" s="128">
        <v>3.0</v>
      </c>
      <c r="F4285" s="128">
        <v>2032.0</v>
      </c>
      <c r="G4285" s="128">
        <v>9.0</v>
      </c>
      <c r="H4285" s="128">
        <v>23.0</v>
      </c>
      <c r="I4285" s="128" t="s">
        <v>162</v>
      </c>
      <c r="J4285" s="99"/>
      <c r="K4285" s="99"/>
      <c r="L4285" s="141" t="str">
        <f>IF(J4285-K4285=0,,IFERROR(K4285-J4285-휴게시간-VLOOKUP(A4285,지정휴게시간,2,FALSE),K4285-J4285-휴게시간))</f>
        <v/>
      </c>
      <c r="M4285" s="142" t="str">
        <f>IFERROR(VLOOKUP(Text(A4285,"m월 d일"),양력휴일,2,FALSE),IFERROR(VLOOKUP(Text(B4285,"m월 d일"),음력휴일,2,FALSE),IFERROR(VLOOKUP(A4285,양력지정휴일,2,FALSE), IFERROR(VLOOKUP(B4285,음력지정휴일,2,FALSE), ""))))</f>
        <v/>
      </c>
      <c r="N4285" s="128"/>
      <c r="O4285" s="128" t="str">
        <f>IFERROR(VLOOKUP(N4285,연차지정일수,2,FALSE),"")</f>
        <v/>
      </c>
      <c r="P4285" s="143"/>
      <c r="Q4285" s="2"/>
    </row>
    <row r="4286">
      <c r="A4286" s="129">
        <v>48481.0</v>
      </c>
      <c r="B4286" s="129">
        <v>48446.0</v>
      </c>
      <c r="C4286" s="128">
        <v>2032.0</v>
      </c>
      <c r="D4286" s="128">
        <v>9.0</v>
      </c>
      <c r="E4286" s="128">
        <v>3.0</v>
      </c>
      <c r="F4286" s="128">
        <v>2032.0</v>
      </c>
      <c r="G4286" s="128">
        <v>9.0</v>
      </c>
      <c r="H4286" s="128">
        <v>24.0</v>
      </c>
      <c r="I4286" s="128" t="s">
        <v>158</v>
      </c>
      <c r="J4286" s="99"/>
      <c r="K4286" s="99"/>
      <c r="L4286" s="141" t="str">
        <f>IF(J4286-K4286=0,,IFERROR(K4286-J4286-휴게시간-VLOOKUP(A4286,지정휴게시간,2,FALSE),K4286-J4286-휴게시간))</f>
        <v/>
      </c>
      <c r="M4286" s="142" t="str">
        <f>IFERROR(VLOOKUP(Text(A4286,"m월 d일"),양력휴일,2,FALSE),IFERROR(VLOOKUP(Text(B4286,"m월 d일"),음력휴일,2,FALSE),IFERROR(VLOOKUP(A4286,양력지정휴일,2,FALSE), IFERROR(VLOOKUP(B4286,음력지정휴일,2,FALSE), ""))))</f>
        <v/>
      </c>
      <c r="N4286" s="128"/>
      <c r="O4286" s="128" t="str">
        <f>IFERROR(VLOOKUP(N4286,연차지정일수,2,FALSE),"")</f>
        <v/>
      </c>
      <c r="P4286" s="143"/>
      <c r="Q4286" s="2"/>
    </row>
    <row r="4287">
      <c r="A4287" s="129">
        <v>48482.0</v>
      </c>
      <c r="B4287" s="129">
        <v>48447.0</v>
      </c>
      <c r="C4287" s="128">
        <v>2032.0</v>
      </c>
      <c r="D4287" s="128">
        <v>9.0</v>
      </c>
      <c r="E4287" s="128">
        <v>3.0</v>
      </c>
      <c r="F4287" s="128">
        <v>2032.0</v>
      </c>
      <c r="G4287" s="128">
        <v>9.0</v>
      </c>
      <c r="H4287" s="128">
        <v>25.0</v>
      </c>
      <c r="I4287" s="128" t="s">
        <v>159</v>
      </c>
      <c r="J4287" s="99"/>
      <c r="K4287" s="99"/>
      <c r="L4287" s="141" t="str">
        <f>IF(J4287-K4287=0,,IFERROR(K4287-J4287-휴게시간-VLOOKUP(A4287,지정휴게시간,2,FALSE),K4287-J4287-휴게시간))</f>
        <v/>
      </c>
      <c r="M4287" s="142" t="str">
        <f>IFERROR(VLOOKUP(Text(A4287,"m월 d일"),양력휴일,2,FALSE),IFERROR(VLOOKUP(Text(B4287,"m월 d일"),음력휴일,2,FALSE),IFERROR(VLOOKUP(A4287,양력지정휴일,2,FALSE), IFERROR(VLOOKUP(B4287,음력지정휴일,2,FALSE), ""))))</f>
        <v/>
      </c>
      <c r="N4287" s="128"/>
      <c r="O4287" s="128" t="str">
        <f>IFERROR(VLOOKUP(N4287,연차지정일수,2,FALSE),"")</f>
        <v/>
      </c>
      <c r="P4287" s="143"/>
      <c r="Q4287" s="2"/>
    </row>
    <row r="4288">
      <c r="A4288" s="129">
        <v>48483.0</v>
      </c>
      <c r="B4288" s="129">
        <v>48448.0</v>
      </c>
      <c r="C4288" s="128">
        <v>2032.0</v>
      </c>
      <c r="D4288" s="128">
        <v>9.0</v>
      </c>
      <c r="E4288" s="128">
        <v>3.0</v>
      </c>
      <c r="F4288" s="128">
        <v>2032.0</v>
      </c>
      <c r="G4288" s="128">
        <v>9.0</v>
      </c>
      <c r="H4288" s="128">
        <v>26.0</v>
      </c>
      <c r="I4288" s="128" t="s">
        <v>156</v>
      </c>
      <c r="J4288" s="99"/>
      <c r="K4288" s="99"/>
      <c r="L4288" s="141" t="str">
        <f>IF(J4288-K4288=0,,IFERROR(K4288-J4288-휴게시간-VLOOKUP(A4288,지정휴게시간,2,FALSE),K4288-J4288-휴게시간))</f>
        <v/>
      </c>
      <c r="M4288" s="142" t="str">
        <f>IFERROR(VLOOKUP(Text(A4288,"m월 d일"),양력휴일,2,FALSE),IFERROR(VLOOKUP(Text(B4288,"m월 d일"),음력휴일,2,FALSE),IFERROR(VLOOKUP(A4288,양력지정휴일,2,FALSE), IFERROR(VLOOKUP(B4288,음력지정휴일,2,FALSE), ""))))</f>
        <v/>
      </c>
      <c r="N4288" s="128"/>
      <c r="O4288" s="128" t="str">
        <f>IFERROR(VLOOKUP(N4288,연차지정일수,2,FALSE),"")</f>
        <v/>
      </c>
      <c r="P4288" s="143"/>
      <c r="Q4288" s="2"/>
    </row>
    <row r="4289">
      <c r="A4289" s="129">
        <v>48484.0</v>
      </c>
      <c r="B4289" s="129">
        <v>48449.0</v>
      </c>
      <c r="C4289" s="128">
        <v>2032.0</v>
      </c>
      <c r="D4289" s="128">
        <v>9.0</v>
      </c>
      <c r="E4289" s="128">
        <v>4.0</v>
      </c>
      <c r="F4289" s="128">
        <v>2032.0</v>
      </c>
      <c r="G4289" s="128">
        <v>9.0</v>
      </c>
      <c r="H4289" s="128">
        <v>27.0</v>
      </c>
      <c r="I4289" s="128" t="s">
        <v>83</v>
      </c>
      <c r="J4289" s="99"/>
      <c r="K4289" s="99"/>
      <c r="L4289" s="141" t="str">
        <f>IF(J4289-K4289=0,,IFERROR(K4289-J4289-휴게시간-VLOOKUP(A4289,지정휴게시간,2,FALSE),K4289-J4289-휴게시간))</f>
        <v/>
      </c>
      <c r="M4289" s="142" t="str">
        <f>IFERROR(VLOOKUP(Text(A4289,"m월 d일"),양력휴일,2,FALSE),IFERROR(VLOOKUP(Text(B4289,"m월 d일"),음력휴일,2,FALSE),IFERROR(VLOOKUP(A4289,양력지정휴일,2,FALSE), IFERROR(VLOOKUP(B4289,음력지정휴일,2,FALSE), ""))))</f>
        <v/>
      </c>
      <c r="N4289" s="128"/>
      <c r="O4289" s="128" t="str">
        <f>IFERROR(VLOOKUP(N4289,연차지정일수,2,FALSE),"")</f>
        <v/>
      </c>
      <c r="P4289" s="143"/>
      <c r="Q4289" s="2"/>
    </row>
    <row r="4290">
      <c r="A4290" s="129">
        <v>48485.0</v>
      </c>
      <c r="B4290" s="129">
        <v>48450.0</v>
      </c>
      <c r="C4290" s="128">
        <v>2032.0</v>
      </c>
      <c r="D4290" s="128">
        <v>9.0</v>
      </c>
      <c r="E4290" s="128">
        <v>4.0</v>
      </c>
      <c r="F4290" s="128">
        <v>2032.0</v>
      </c>
      <c r="G4290" s="128">
        <v>9.0</v>
      </c>
      <c r="H4290" s="128">
        <v>28.0</v>
      </c>
      <c r="I4290" s="128" t="s">
        <v>160</v>
      </c>
      <c r="J4290" s="99"/>
      <c r="K4290" s="99"/>
      <c r="L4290" s="141" t="str">
        <f>IF(J4290-K4290=0,,IFERROR(K4290-J4290-휴게시간-VLOOKUP(A4290,지정휴게시간,2,FALSE),K4290-J4290-휴게시간))</f>
        <v/>
      </c>
      <c r="M4290" s="142" t="str">
        <f>IFERROR(VLOOKUP(Text(A4290,"m월 d일"),양력휴일,2,FALSE),IFERROR(VLOOKUP(Text(B4290,"m월 d일"),음력휴일,2,FALSE),IFERROR(VLOOKUP(A4290,양력지정휴일,2,FALSE), IFERROR(VLOOKUP(B4290,음력지정휴일,2,FALSE), ""))))</f>
        <v/>
      </c>
      <c r="N4290" s="128"/>
      <c r="O4290" s="128" t="str">
        <f>IFERROR(VLOOKUP(N4290,연차지정일수,2,FALSE),"")</f>
        <v/>
      </c>
      <c r="P4290" s="143"/>
      <c r="Q4290" s="2"/>
    </row>
    <row r="4291">
      <c r="A4291" s="129">
        <v>48486.0</v>
      </c>
      <c r="B4291" s="129">
        <v>48451.0</v>
      </c>
      <c r="C4291" s="128">
        <v>2032.0</v>
      </c>
      <c r="D4291" s="128">
        <v>9.0</v>
      </c>
      <c r="E4291" s="128">
        <v>4.0</v>
      </c>
      <c r="F4291" s="128">
        <v>2032.0</v>
      </c>
      <c r="G4291" s="128">
        <v>9.0</v>
      </c>
      <c r="H4291" s="128">
        <v>29.0</v>
      </c>
      <c r="I4291" s="128" t="s">
        <v>161</v>
      </c>
      <c r="J4291" s="99"/>
      <c r="K4291" s="99"/>
      <c r="L4291" s="141" t="str">
        <f>IF(J4291-K4291=0,,IFERROR(K4291-J4291-휴게시간-VLOOKUP(A4291,지정휴게시간,2,FALSE),K4291-J4291-휴게시간))</f>
        <v/>
      </c>
      <c r="M4291" s="142" t="str">
        <f>IFERROR(VLOOKUP(Text(A4291,"m월 d일"),양력휴일,2,FALSE),IFERROR(VLOOKUP(Text(B4291,"m월 d일"),음력휴일,2,FALSE),IFERROR(VLOOKUP(A4291,양력지정휴일,2,FALSE), IFERROR(VLOOKUP(B4291,음력지정휴일,2,FALSE), ""))))</f>
        <v/>
      </c>
      <c r="N4291" s="128"/>
      <c r="O4291" s="128" t="str">
        <f>IFERROR(VLOOKUP(N4291,연차지정일수,2,FALSE),"")</f>
        <v/>
      </c>
      <c r="P4291" s="143"/>
      <c r="Q4291" s="2"/>
    </row>
    <row r="4292">
      <c r="A4292" s="129">
        <v>48487.0</v>
      </c>
      <c r="B4292" s="129">
        <v>48452.0</v>
      </c>
      <c r="C4292" s="128">
        <v>2032.0</v>
      </c>
      <c r="D4292" s="128">
        <v>9.0</v>
      </c>
      <c r="E4292" s="128">
        <v>4.0</v>
      </c>
      <c r="F4292" s="128">
        <v>2032.0</v>
      </c>
      <c r="G4292" s="128">
        <v>9.0</v>
      </c>
      <c r="H4292" s="128">
        <v>30.0</v>
      </c>
      <c r="I4292" s="128" t="s">
        <v>162</v>
      </c>
      <c r="J4292" s="99"/>
      <c r="K4292" s="99"/>
      <c r="L4292" s="141" t="str">
        <f>IF(J4292-K4292=0,,IFERROR(K4292-J4292-휴게시간-VLOOKUP(A4292,지정휴게시간,2,FALSE),K4292-J4292-휴게시간))</f>
        <v/>
      </c>
      <c r="M4292" s="142" t="str">
        <f>IFERROR(VLOOKUP(Text(A4292,"m월 d일"),양력휴일,2,FALSE),IFERROR(VLOOKUP(Text(B4292,"m월 d일"),음력휴일,2,FALSE),IFERROR(VLOOKUP(A4292,양력지정휴일,2,FALSE), IFERROR(VLOOKUP(B4292,음력지정휴일,2,FALSE), ""))))</f>
        <v/>
      </c>
      <c r="N4292" s="128"/>
      <c r="O4292" s="128" t="str">
        <f>IFERROR(VLOOKUP(N4292,연차지정일수,2,FALSE),"")</f>
        <v/>
      </c>
      <c r="P4292" s="143"/>
      <c r="Q4292" s="2"/>
    </row>
    <row r="4293">
      <c r="A4293" s="129">
        <v>48488.0</v>
      </c>
      <c r="B4293" s="129">
        <v>48453.0</v>
      </c>
      <c r="C4293" s="128">
        <v>2032.0</v>
      </c>
      <c r="D4293" s="128">
        <v>9.0</v>
      </c>
      <c r="E4293" s="128">
        <v>4.0</v>
      </c>
      <c r="F4293" s="128">
        <v>2032.0</v>
      </c>
      <c r="G4293" s="128">
        <v>10.0</v>
      </c>
      <c r="H4293" s="128">
        <v>1.0</v>
      </c>
      <c r="I4293" s="128" t="s">
        <v>158</v>
      </c>
      <c r="J4293" s="99"/>
      <c r="K4293" s="99"/>
      <c r="L4293" s="141" t="str">
        <f>IF(J4293-K4293=0,,IFERROR(K4293-J4293-휴게시간-VLOOKUP(A4293,지정휴게시간,2,FALSE),K4293-J4293-휴게시간))</f>
        <v/>
      </c>
      <c r="M4293" s="142" t="str">
        <f>IFERROR(VLOOKUP(Text(A4293,"m월 d일"),양력휴일,2,FALSE),IFERROR(VLOOKUP(Text(B4293,"m월 d일"),음력휴일,2,FALSE),IFERROR(VLOOKUP(A4293,양력지정휴일,2,FALSE), IFERROR(VLOOKUP(B4293,음력지정휴일,2,FALSE), ""))))</f>
        <v/>
      </c>
      <c r="N4293" s="128"/>
      <c r="O4293" s="128" t="str">
        <f>IFERROR(VLOOKUP(N4293,연차지정일수,2,FALSE),"")</f>
        <v/>
      </c>
      <c r="P4293" s="143"/>
      <c r="Q4293" s="2"/>
    </row>
    <row r="4294">
      <c r="A4294" s="129">
        <v>48489.0</v>
      </c>
      <c r="B4294" s="129">
        <v>48454.0</v>
      </c>
      <c r="C4294" s="128">
        <v>2032.0</v>
      </c>
      <c r="D4294" s="128">
        <v>9.0</v>
      </c>
      <c r="E4294" s="128">
        <v>4.0</v>
      </c>
      <c r="F4294" s="128">
        <v>2032.0</v>
      </c>
      <c r="G4294" s="128">
        <v>10.0</v>
      </c>
      <c r="H4294" s="128">
        <v>2.0</v>
      </c>
      <c r="I4294" s="128" t="s">
        <v>159</v>
      </c>
      <c r="J4294" s="99"/>
      <c r="K4294" s="99"/>
      <c r="L4294" s="141" t="str">
        <f>IF(J4294-K4294=0,,IFERROR(K4294-J4294-휴게시간-VLOOKUP(A4294,지정휴게시간,2,FALSE),K4294-J4294-휴게시간))</f>
        <v/>
      </c>
      <c r="M4294" s="142" t="str">
        <f>IFERROR(VLOOKUP(Text(A4294,"m월 d일"),양력휴일,2,FALSE),IFERROR(VLOOKUP(Text(B4294,"m월 d일"),음력휴일,2,FALSE),IFERROR(VLOOKUP(A4294,양력지정휴일,2,FALSE), IFERROR(VLOOKUP(B4294,음력지정휴일,2,FALSE), ""))))</f>
        <v/>
      </c>
      <c r="N4294" s="128"/>
      <c r="O4294" s="128" t="str">
        <f>IFERROR(VLOOKUP(N4294,연차지정일수,2,FALSE),"")</f>
        <v/>
      </c>
      <c r="P4294" s="143"/>
      <c r="Q4294" s="2"/>
    </row>
    <row r="4295">
      <c r="A4295" s="129">
        <v>48490.0</v>
      </c>
      <c r="B4295" s="129">
        <v>48455.0</v>
      </c>
      <c r="C4295" s="128">
        <v>2032.0</v>
      </c>
      <c r="D4295" s="128">
        <v>9.0</v>
      </c>
      <c r="E4295" s="128">
        <v>4.0</v>
      </c>
      <c r="F4295" s="128">
        <v>2032.0</v>
      </c>
      <c r="G4295" s="128">
        <v>10.0</v>
      </c>
      <c r="H4295" s="128">
        <v>3.0</v>
      </c>
      <c r="I4295" s="128" t="s">
        <v>156</v>
      </c>
      <c r="J4295" s="99"/>
      <c r="K4295" s="99"/>
      <c r="L4295" s="141" t="str">
        <f>IF(J4295-K4295=0,,IFERROR(K4295-J4295-휴게시간-VLOOKUP(A4295,지정휴게시간,2,FALSE),K4295-J4295-휴게시간))</f>
        <v/>
      </c>
      <c r="M4295" s="142" t="str">
        <f>IFERROR(VLOOKUP(Text(A4295,"m월 d일"),양력휴일,2,FALSE),IFERROR(VLOOKUP(Text(B4295,"m월 d일"),음력휴일,2,FALSE),IFERROR(VLOOKUP(A4295,양력지정휴일,2,FALSE), IFERROR(VLOOKUP(B4295,음력지정휴일,2,FALSE), ""))))</f>
        <v>개천절</v>
      </c>
      <c r="N4295" s="128"/>
      <c r="O4295" s="128" t="str">
        <f>IFERROR(VLOOKUP(N4295,연차지정일수,2,FALSE),"")</f>
        <v/>
      </c>
      <c r="P4295" s="143"/>
      <c r="Q4295" s="2"/>
    </row>
    <row r="4296">
      <c r="A4296" s="129">
        <v>48491.0</v>
      </c>
      <c r="B4296" s="129">
        <v>48458.0</v>
      </c>
      <c r="C4296" s="128">
        <v>2032.0</v>
      </c>
      <c r="D4296" s="128">
        <v>10.0</v>
      </c>
      <c r="E4296" s="128">
        <v>1.0</v>
      </c>
      <c r="F4296" s="128">
        <v>2032.0</v>
      </c>
      <c r="G4296" s="128">
        <v>10.0</v>
      </c>
      <c r="H4296" s="128">
        <v>4.0</v>
      </c>
      <c r="I4296" s="128" t="s">
        <v>83</v>
      </c>
      <c r="J4296" s="99"/>
      <c r="K4296" s="99"/>
      <c r="L4296" s="141" t="str">
        <f>IF(J4296-K4296=0,,IFERROR(K4296-J4296-휴게시간-VLOOKUP(A4296,지정휴게시간,2,FALSE),K4296-J4296-휴게시간))</f>
        <v/>
      </c>
      <c r="M4296" s="142" t="str">
        <f>IFERROR(VLOOKUP(Text(A4296,"m월 d일"),양력휴일,2,FALSE),IFERROR(VLOOKUP(Text(B4296,"m월 d일"),음력휴일,2,FALSE),IFERROR(VLOOKUP(A4296,양력지정휴일,2,FALSE), IFERROR(VLOOKUP(B4296,음력지정휴일,2,FALSE), ""))))</f>
        <v/>
      </c>
      <c r="N4296" s="128"/>
      <c r="O4296" s="128" t="str">
        <f>IFERROR(VLOOKUP(N4296,연차지정일수,2,FALSE),"")</f>
        <v/>
      </c>
      <c r="P4296" s="143"/>
      <c r="Q4296" s="2"/>
    </row>
    <row r="4297">
      <c r="A4297" s="129">
        <v>48492.0</v>
      </c>
      <c r="B4297" s="129">
        <v>48459.0</v>
      </c>
      <c r="C4297" s="128">
        <v>2032.0</v>
      </c>
      <c r="D4297" s="128">
        <v>10.0</v>
      </c>
      <c r="E4297" s="128">
        <v>1.0</v>
      </c>
      <c r="F4297" s="128">
        <v>2032.0</v>
      </c>
      <c r="G4297" s="128">
        <v>10.0</v>
      </c>
      <c r="H4297" s="128">
        <v>5.0</v>
      </c>
      <c r="I4297" s="128" t="s">
        <v>160</v>
      </c>
      <c r="J4297" s="99"/>
      <c r="K4297" s="99"/>
      <c r="L4297" s="141" t="str">
        <f>IF(J4297-K4297=0,,IFERROR(K4297-J4297-휴게시간-VLOOKUP(A4297,지정휴게시간,2,FALSE),K4297-J4297-휴게시간))</f>
        <v/>
      </c>
      <c r="M4297" s="142" t="str">
        <f>IFERROR(VLOOKUP(Text(A4297,"m월 d일"),양력휴일,2,FALSE),IFERROR(VLOOKUP(Text(B4297,"m월 d일"),음력휴일,2,FALSE),IFERROR(VLOOKUP(A4297,양력지정휴일,2,FALSE), IFERROR(VLOOKUP(B4297,음력지정휴일,2,FALSE), ""))))</f>
        <v/>
      </c>
      <c r="N4297" s="128"/>
      <c r="O4297" s="128" t="str">
        <f>IFERROR(VLOOKUP(N4297,연차지정일수,2,FALSE),"")</f>
        <v/>
      </c>
      <c r="P4297" s="143"/>
      <c r="Q4297" s="2"/>
    </row>
    <row r="4298">
      <c r="A4298" s="129">
        <v>48493.0</v>
      </c>
      <c r="B4298" s="129">
        <v>48460.0</v>
      </c>
      <c r="C4298" s="128">
        <v>2032.0</v>
      </c>
      <c r="D4298" s="128">
        <v>10.0</v>
      </c>
      <c r="E4298" s="128">
        <v>1.0</v>
      </c>
      <c r="F4298" s="128">
        <v>2032.0</v>
      </c>
      <c r="G4298" s="128">
        <v>10.0</v>
      </c>
      <c r="H4298" s="128">
        <v>6.0</v>
      </c>
      <c r="I4298" s="128" t="s">
        <v>161</v>
      </c>
      <c r="J4298" s="99"/>
      <c r="K4298" s="99"/>
      <c r="L4298" s="141" t="str">
        <f>IF(J4298-K4298=0,,IFERROR(K4298-J4298-휴게시간-VLOOKUP(A4298,지정휴게시간,2,FALSE),K4298-J4298-휴게시간))</f>
        <v/>
      </c>
      <c r="M4298" s="142" t="str">
        <f>IFERROR(VLOOKUP(Text(A4298,"m월 d일"),양력휴일,2,FALSE),IFERROR(VLOOKUP(Text(B4298,"m월 d일"),음력휴일,2,FALSE),IFERROR(VLOOKUP(A4298,양력지정휴일,2,FALSE), IFERROR(VLOOKUP(B4298,음력지정휴일,2,FALSE), ""))))</f>
        <v/>
      </c>
      <c r="N4298" s="128"/>
      <c r="O4298" s="128" t="str">
        <f>IFERROR(VLOOKUP(N4298,연차지정일수,2,FALSE),"")</f>
        <v/>
      </c>
      <c r="P4298" s="143"/>
      <c r="Q4298" s="2"/>
    </row>
    <row r="4299">
      <c r="A4299" s="129">
        <v>48494.0</v>
      </c>
      <c r="B4299" s="129">
        <v>48461.0</v>
      </c>
      <c r="C4299" s="128">
        <v>2032.0</v>
      </c>
      <c r="D4299" s="128">
        <v>10.0</v>
      </c>
      <c r="E4299" s="128">
        <v>1.0</v>
      </c>
      <c r="F4299" s="128">
        <v>2032.0</v>
      </c>
      <c r="G4299" s="128">
        <v>10.0</v>
      </c>
      <c r="H4299" s="128">
        <v>7.0</v>
      </c>
      <c r="I4299" s="128" t="s">
        <v>162</v>
      </c>
      <c r="J4299" s="99"/>
      <c r="K4299" s="99"/>
      <c r="L4299" s="141" t="str">
        <f>IF(J4299-K4299=0,,IFERROR(K4299-J4299-휴게시간-VLOOKUP(A4299,지정휴게시간,2,FALSE),K4299-J4299-휴게시간))</f>
        <v/>
      </c>
      <c r="M4299" s="142" t="str">
        <f>IFERROR(VLOOKUP(Text(A4299,"m월 d일"),양력휴일,2,FALSE),IFERROR(VLOOKUP(Text(B4299,"m월 d일"),음력휴일,2,FALSE),IFERROR(VLOOKUP(A4299,양력지정휴일,2,FALSE), IFERROR(VLOOKUP(B4299,음력지정휴일,2,FALSE), ""))))</f>
        <v/>
      </c>
      <c r="N4299" s="128"/>
      <c r="O4299" s="128" t="str">
        <f>IFERROR(VLOOKUP(N4299,연차지정일수,2,FALSE),"")</f>
        <v/>
      </c>
      <c r="P4299" s="143"/>
      <c r="Q4299" s="2"/>
    </row>
    <row r="4300">
      <c r="A4300" s="129">
        <v>48495.0</v>
      </c>
      <c r="B4300" s="129">
        <v>48462.0</v>
      </c>
      <c r="C4300" s="128">
        <v>2032.0</v>
      </c>
      <c r="D4300" s="128">
        <v>10.0</v>
      </c>
      <c r="E4300" s="128">
        <v>1.0</v>
      </c>
      <c r="F4300" s="128">
        <v>2032.0</v>
      </c>
      <c r="G4300" s="128">
        <v>10.0</v>
      </c>
      <c r="H4300" s="128">
        <v>8.0</v>
      </c>
      <c r="I4300" s="128" t="s">
        <v>158</v>
      </c>
      <c r="J4300" s="99"/>
      <c r="K4300" s="99"/>
      <c r="L4300" s="141" t="str">
        <f>IF(J4300-K4300=0,,IFERROR(K4300-J4300-휴게시간-VLOOKUP(A4300,지정휴게시간,2,FALSE),K4300-J4300-휴게시간))</f>
        <v/>
      </c>
      <c r="M4300" s="142" t="str">
        <f>IFERROR(VLOOKUP(Text(A4300,"m월 d일"),양력휴일,2,FALSE),IFERROR(VLOOKUP(Text(B4300,"m월 d일"),음력휴일,2,FALSE),IFERROR(VLOOKUP(A4300,양력지정휴일,2,FALSE), IFERROR(VLOOKUP(B4300,음력지정휴일,2,FALSE), ""))))</f>
        <v/>
      </c>
      <c r="N4300" s="128"/>
      <c r="O4300" s="128" t="str">
        <f>IFERROR(VLOOKUP(N4300,연차지정일수,2,FALSE),"")</f>
        <v/>
      </c>
      <c r="P4300" s="143"/>
      <c r="Q4300" s="2"/>
    </row>
    <row r="4301">
      <c r="A4301" s="129">
        <v>48496.0</v>
      </c>
      <c r="B4301" s="129">
        <v>48463.0</v>
      </c>
      <c r="C4301" s="128">
        <v>2032.0</v>
      </c>
      <c r="D4301" s="128">
        <v>10.0</v>
      </c>
      <c r="E4301" s="128">
        <v>1.0</v>
      </c>
      <c r="F4301" s="128">
        <v>2032.0</v>
      </c>
      <c r="G4301" s="128">
        <v>10.0</v>
      </c>
      <c r="H4301" s="128">
        <v>9.0</v>
      </c>
      <c r="I4301" s="128" t="s">
        <v>159</v>
      </c>
      <c r="J4301" s="99"/>
      <c r="K4301" s="99"/>
      <c r="L4301" s="141" t="str">
        <f>IF(J4301-K4301=0,,IFERROR(K4301-J4301-휴게시간-VLOOKUP(A4301,지정휴게시간,2,FALSE),K4301-J4301-휴게시간))</f>
        <v/>
      </c>
      <c r="M4301" s="142" t="str">
        <f>IFERROR(VLOOKUP(Text(A4301,"m월 d일"),양력휴일,2,FALSE),IFERROR(VLOOKUP(Text(B4301,"m월 d일"),음력휴일,2,FALSE),IFERROR(VLOOKUP(A4301,양력지정휴일,2,FALSE), IFERROR(VLOOKUP(B4301,음력지정휴일,2,FALSE), ""))))</f>
        <v>한글날</v>
      </c>
      <c r="N4301" s="128"/>
      <c r="O4301" s="128" t="str">
        <f>IFERROR(VLOOKUP(N4301,연차지정일수,2,FALSE),"")</f>
        <v/>
      </c>
      <c r="P4301" s="143"/>
      <c r="Q4301" s="2"/>
    </row>
    <row r="4302">
      <c r="A4302" s="129">
        <v>48497.0</v>
      </c>
      <c r="B4302" s="129">
        <v>48464.0</v>
      </c>
      <c r="C4302" s="128">
        <v>2032.0</v>
      </c>
      <c r="D4302" s="128">
        <v>10.0</v>
      </c>
      <c r="E4302" s="128">
        <v>1.0</v>
      </c>
      <c r="F4302" s="128">
        <v>2032.0</v>
      </c>
      <c r="G4302" s="128">
        <v>10.0</v>
      </c>
      <c r="H4302" s="128">
        <v>10.0</v>
      </c>
      <c r="I4302" s="128" t="s">
        <v>156</v>
      </c>
      <c r="J4302" s="99"/>
      <c r="K4302" s="99"/>
      <c r="L4302" s="141" t="str">
        <f>IF(J4302-K4302=0,,IFERROR(K4302-J4302-휴게시간-VLOOKUP(A4302,지정휴게시간,2,FALSE),K4302-J4302-휴게시간))</f>
        <v/>
      </c>
      <c r="M4302" s="142" t="str">
        <f>IFERROR(VLOOKUP(Text(A4302,"m월 d일"),양력휴일,2,FALSE),IFERROR(VLOOKUP(Text(B4302,"m월 d일"),음력휴일,2,FALSE),IFERROR(VLOOKUP(A4302,양력지정휴일,2,FALSE), IFERROR(VLOOKUP(B4302,음력지정휴일,2,FALSE), ""))))</f>
        <v/>
      </c>
      <c r="N4302" s="128"/>
      <c r="O4302" s="128" t="str">
        <f>IFERROR(VLOOKUP(N4302,연차지정일수,2,FALSE),"")</f>
        <v/>
      </c>
      <c r="P4302" s="143"/>
      <c r="Q4302" s="2"/>
    </row>
    <row r="4303">
      <c r="A4303" s="129">
        <v>48498.0</v>
      </c>
      <c r="B4303" s="129">
        <v>48465.0</v>
      </c>
      <c r="C4303" s="128">
        <v>2032.0</v>
      </c>
      <c r="D4303" s="128">
        <v>10.0</v>
      </c>
      <c r="E4303" s="128">
        <v>2.0</v>
      </c>
      <c r="F4303" s="128">
        <v>2032.0</v>
      </c>
      <c r="G4303" s="128">
        <v>10.0</v>
      </c>
      <c r="H4303" s="128">
        <v>11.0</v>
      </c>
      <c r="I4303" s="128" t="s">
        <v>83</v>
      </c>
      <c r="J4303" s="99"/>
      <c r="K4303" s="99"/>
      <c r="L4303" s="141" t="str">
        <f>IF(J4303-K4303=0,,IFERROR(K4303-J4303-휴게시간-VLOOKUP(A4303,지정휴게시간,2,FALSE),K4303-J4303-휴게시간))</f>
        <v/>
      </c>
      <c r="M4303" s="142" t="str">
        <f>IFERROR(VLOOKUP(Text(A4303,"m월 d일"),양력휴일,2,FALSE),IFERROR(VLOOKUP(Text(B4303,"m월 d일"),음력휴일,2,FALSE),IFERROR(VLOOKUP(A4303,양력지정휴일,2,FALSE), IFERROR(VLOOKUP(B4303,음력지정휴일,2,FALSE), ""))))</f>
        <v/>
      </c>
      <c r="N4303" s="128"/>
      <c r="O4303" s="128" t="str">
        <f>IFERROR(VLOOKUP(N4303,연차지정일수,2,FALSE),"")</f>
        <v/>
      </c>
      <c r="P4303" s="143"/>
      <c r="Q4303" s="2"/>
    </row>
    <row r="4304">
      <c r="A4304" s="129">
        <v>48499.0</v>
      </c>
      <c r="B4304" s="129">
        <v>48466.0</v>
      </c>
      <c r="C4304" s="128">
        <v>2032.0</v>
      </c>
      <c r="D4304" s="128">
        <v>10.0</v>
      </c>
      <c r="E4304" s="128">
        <v>2.0</v>
      </c>
      <c r="F4304" s="128">
        <v>2032.0</v>
      </c>
      <c r="G4304" s="128">
        <v>10.0</v>
      </c>
      <c r="H4304" s="128">
        <v>12.0</v>
      </c>
      <c r="I4304" s="128" t="s">
        <v>160</v>
      </c>
      <c r="J4304" s="99"/>
      <c r="K4304" s="99"/>
      <c r="L4304" s="141" t="str">
        <f>IF(J4304-K4304=0,,IFERROR(K4304-J4304-휴게시간-VLOOKUP(A4304,지정휴게시간,2,FALSE),K4304-J4304-휴게시간))</f>
        <v/>
      </c>
      <c r="M4304" s="142" t="str">
        <f>IFERROR(VLOOKUP(Text(A4304,"m월 d일"),양력휴일,2,FALSE),IFERROR(VLOOKUP(Text(B4304,"m월 d일"),음력휴일,2,FALSE),IFERROR(VLOOKUP(A4304,양력지정휴일,2,FALSE), IFERROR(VLOOKUP(B4304,음력지정휴일,2,FALSE), ""))))</f>
        <v/>
      </c>
      <c r="N4304" s="128"/>
      <c r="O4304" s="128" t="str">
        <f>IFERROR(VLOOKUP(N4304,연차지정일수,2,FALSE),"")</f>
        <v/>
      </c>
      <c r="P4304" s="143"/>
      <c r="Q4304" s="2"/>
    </row>
    <row r="4305">
      <c r="A4305" s="129">
        <v>48500.0</v>
      </c>
      <c r="B4305" s="129">
        <v>48467.0</v>
      </c>
      <c r="C4305" s="128">
        <v>2032.0</v>
      </c>
      <c r="D4305" s="128">
        <v>10.0</v>
      </c>
      <c r="E4305" s="128">
        <v>2.0</v>
      </c>
      <c r="F4305" s="128">
        <v>2032.0</v>
      </c>
      <c r="G4305" s="128">
        <v>10.0</v>
      </c>
      <c r="H4305" s="128">
        <v>13.0</v>
      </c>
      <c r="I4305" s="128" t="s">
        <v>161</v>
      </c>
      <c r="J4305" s="99"/>
      <c r="K4305" s="99"/>
      <c r="L4305" s="141" t="str">
        <f>IF(J4305-K4305=0,,IFERROR(K4305-J4305-휴게시간-VLOOKUP(A4305,지정휴게시간,2,FALSE),K4305-J4305-휴게시간))</f>
        <v/>
      </c>
      <c r="M4305" s="142" t="str">
        <f>IFERROR(VLOOKUP(Text(A4305,"m월 d일"),양력휴일,2,FALSE),IFERROR(VLOOKUP(Text(B4305,"m월 d일"),음력휴일,2,FALSE),IFERROR(VLOOKUP(A4305,양력지정휴일,2,FALSE), IFERROR(VLOOKUP(B4305,음력지정휴일,2,FALSE), ""))))</f>
        <v/>
      </c>
      <c r="N4305" s="128"/>
      <c r="O4305" s="128" t="str">
        <f>IFERROR(VLOOKUP(N4305,연차지정일수,2,FALSE),"")</f>
        <v/>
      </c>
      <c r="P4305" s="143"/>
      <c r="Q4305" s="2"/>
    </row>
    <row r="4306">
      <c r="A4306" s="129">
        <v>48501.0</v>
      </c>
      <c r="B4306" s="129">
        <v>48468.0</v>
      </c>
      <c r="C4306" s="128">
        <v>2032.0</v>
      </c>
      <c r="D4306" s="128">
        <v>10.0</v>
      </c>
      <c r="E4306" s="128">
        <v>2.0</v>
      </c>
      <c r="F4306" s="128">
        <v>2032.0</v>
      </c>
      <c r="G4306" s="128">
        <v>10.0</v>
      </c>
      <c r="H4306" s="128">
        <v>14.0</v>
      </c>
      <c r="I4306" s="128" t="s">
        <v>162</v>
      </c>
      <c r="J4306" s="99"/>
      <c r="K4306" s="99"/>
      <c r="L4306" s="141" t="str">
        <f>IF(J4306-K4306=0,,IFERROR(K4306-J4306-휴게시간-VLOOKUP(A4306,지정휴게시간,2,FALSE),K4306-J4306-휴게시간))</f>
        <v/>
      </c>
      <c r="M4306" s="142" t="str">
        <f>IFERROR(VLOOKUP(Text(A4306,"m월 d일"),양력휴일,2,FALSE),IFERROR(VLOOKUP(Text(B4306,"m월 d일"),음력휴일,2,FALSE),IFERROR(VLOOKUP(A4306,양력지정휴일,2,FALSE), IFERROR(VLOOKUP(B4306,음력지정휴일,2,FALSE), ""))))</f>
        <v/>
      </c>
      <c r="N4306" s="128"/>
      <c r="O4306" s="128" t="str">
        <f>IFERROR(VLOOKUP(N4306,연차지정일수,2,FALSE),"")</f>
        <v/>
      </c>
      <c r="P4306" s="143"/>
      <c r="Q4306" s="2"/>
    </row>
    <row r="4307">
      <c r="A4307" s="129">
        <v>48502.0</v>
      </c>
      <c r="B4307" s="129">
        <v>48469.0</v>
      </c>
      <c r="C4307" s="128">
        <v>2032.0</v>
      </c>
      <c r="D4307" s="128">
        <v>10.0</v>
      </c>
      <c r="E4307" s="128">
        <v>2.0</v>
      </c>
      <c r="F4307" s="128">
        <v>2032.0</v>
      </c>
      <c r="G4307" s="128">
        <v>10.0</v>
      </c>
      <c r="H4307" s="128">
        <v>15.0</v>
      </c>
      <c r="I4307" s="128" t="s">
        <v>158</v>
      </c>
      <c r="J4307" s="99"/>
      <c r="K4307" s="99"/>
      <c r="L4307" s="141" t="str">
        <f>IF(J4307-K4307=0,,IFERROR(K4307-J4307-휴게시간-VLOOKUP(A4307,지정휴게시간,2,FALSE),K4307-J4307-휴게시간))</f>
        <v/>
      </c>
      <c r="M4307" s="142" t="str">
        <f>IFERROR(VLOOKUP(Text(A4307,"m월 d일"),양력휴일,2,FALSE),IFERROR(VLOOKUP(Text(B4307,"m월 d일"),음력휴일,2,FALSE),IFERROR(VLOOKUP(A4307,양력지정휴일,2,FALSE), IFERROR(VLOOKUP(B4307,음력지정휴일,2,FALSE), ""))))</f>
        <v/>
      </c>
      <c r="N4307" s="128"/>
      <c r="O4307" s="128" t="str">
        <f>IFERROR(VLOOKUP(N4307,연차지정일수,2,FALSE),"")</f>
        <v/>
      </c>
      <c r="P4307" s="143"/>
      <c r="Q4307" s="2"/>
    </row>
    <row r="4308">
      <c r="A4308" s="129">
        <v>48503.0</v>
      </c>
      <c r="B4308" s="129">
        <v>48470.0</v>
      </c>
      <c r="C4308" s="128">
        <v>2032.0</v>
      </c>
      <c r="D4308" s="128">
        <v>10.0</v>
      </c>
      <c r="E4308" s="128">
        <v>2.0</v>
      </c>
      <c r="F4308" s="128">
        <v>2032.0</v>
      </c>
      <c r="G4308" s="128">
        <v>10.0</v>
      </c>
      <c r="H4308" s="128">
        <v>16.0</v>
      </c>
      <c r="I4308" s="128" t="s">
        <v>159</v>
      </c>
      <c r="J4308" s="99"/>
      <c r="K4308" s="99"/>
      <c r="L4308" s="141" t="str">
        <f>IF(J4308-K4308=0,,IFERROR(K4308-J4308-휴게시간-VLOOKUP(A4308,지정휴게시간,2,FALSE),K4308-J4308-휴게시간))</f>
        <v/>
      </c>
      <c r="M4308" s="142" t="str">
        <f>IFERROR(VLOOKUP(Text(A4308,"m월 d일"),양력휴일,2,FALSE),IFERROR(VLOOKUP(Text(B4308,"m월 d일"),음력휴일,2,FALSE),IFERROR(VLOOKUP(A4308,양력지정휴일,2,FALSE), IFERROR(VLOOKUP(B4308,음력지정휴일,2,FALSE), ""))))</f>
        <v/>
      </c>
      <c r="N4308" s="128"/>
      <c r="O4308" s="128" t="str">
        <f>IFERROR(VLOOKUP(N4308,연차지정일수,2,FALSE),"")</f>
        <v/>
      </c>
      <c r="P4308" s="143"/>
      <c r="Q4308" s="2"/>
    </row>
    <row r="4309">
      <c r="A4309" s="129">
        <v>48504.0</v>
      </c>
      <c r="B4309" s="129">
        <v>48471.0</v>
      </c>
      <c r="C4309" s="128">
        <v>2032.0</v>
      </c>
      <c r="D4309" s="128">
        <v>10.0</v>
      </c>
      <c r="E4309" s="128">
        <v>2.0</v>
      </c>
      <c r="F4309" s="128">
        <v>2032.0</v>
      </c>
      <c r="G4309" s="128">
        <v>10.0</v>
      </c>
      <c r="H4309" s="128">
        <v>17.0</v>
      </c>
      <c r="I4309" s="128" t="s">
        <v>156</v>
      </c>
      <c r="J4309" s="99"/>
      <c r="K4309" s="99"/>
      <c r="L4309" s="141" t="str">
        <f>IF(J4309-K4309=0,,IFERROR(K4309-J4309-휴게시간-VLOOKUP(A4309,지정휴게시간,2,FALSE),K4309-J4309-휴게시간))</f>
        <v/>
      </c>
      <c r="M4309" s="142" t="str">
        <f>IFERROR(VLOOKUP(Text(A4309,"m월 d일"),양력휴일,2,FALSE),IFERROR(VLOOKUP(Text(B4309,"m월 d일"),음력휴일,2,FALSE),IFERROR(VLOOKUP(A4309,양력지정휴일,2,FALSE), IFERROR(VLOOKUP(B4309,음력지정휴일,2,FALSE), ""))))</f>
        <v/>
      </c>
      <c r="N4309" s="128"/>
      <c r="O4309" s="128" t="str">
        <f>IFERROR(VLOOKUP(N4309,연차지정일수,2,FALSE),"")</f>
        <v/>
      </c>
      <c r="P4309" s="143"/>
      <c r="Q4309" s="2"/>
    </row>
    <row r="4310">
      <c r="A4310" s="129">
        <v>48505.0</v>
      </c>
      <c r="B4310" s="129">
        <v>48472.0</v>
      </c>
      <c r="C4310" s="128">
        <v>2032.0</v>
      </c>
      <c r="D4310" s="128">
        <v>10.0</v>
      </c>
      <c r="E4310" s="128">
        <v>3.0</v>
      </c>
      <c r="F4310" s="128">
        <v>2032.0</v>
      </c>
      <c r="G4310" s="128">
        <v>10.0</v>
      </c>
      <c r="H4310" s="128">
        <v>18.0</v>
      </c>
      <c r="I4310" s="128" t="s">
        <v>83</v>
      </c>
      <c r="J4310" s="99"/>
      <c r="K4310" s="99"/>
      <c r="L4310" s="141" t="str">
        <f>IF(J4310-K4310=0,,IFERROR(K4310-J4310-휴게시간-VLOOKUP(A4310,지정휴게시간,2,FALSE),K4310-J4310-휴게시간))</f>
        <v/>
      </c>
      <c r="M4310" s="142" t="str">
        <f>IFERROR(VLOOKUP(Text(A4310,"m월 d일"),양력휴일,2,FALSE),IFERROR(VLOOKUP(Text(B4310,"m월 d일"),음력휴일,2,FALSE),IFERROR(VLOOKUP(A4310,양력지정휴일,2,FALSE), IFERROR(VLOOKUP(B4310,음력지정휴일,2,FALSE), ""))))</f>
        <v/>
      </c>
      <c r="N4310" s="128"/>
      <c r="O4310" s="128" t="str">
        <f>IFERROR(VLOOKUP(N4310,연차지정일수,2,FALSE),"")</f>
        <v/>
      </c>
      <c r="P4310" s="143"/>
      <c r="Q4310" s="2"/>
    </row>
    <row r="4311">
      <c r="A4311" s="129">
        <v>48506.0</v>
      </c>
      <c r="B4311" s="129">
        <v>48473.0</v>
      </c>
      <c r="C4311" s="128">
        <v>2032.0</v>
      </c>
      <c r="D4311" s="128">
        <v>10.0</v>
      </c>
      <c r="E4311" s="128">
        <v>3.0</v>
      </c>
      <c r="F4311" s="128">
        <v>2032.0</v>
      </c>
      <c r="G4311" s="128">
        <v>10.0</v>
      </c>
      <c r="H4311" s="128">
        <v>19.0</v>
      </c>
      <c r="I4311" s="128" t="s">
        <v>160</v>
      </c>
      <c r="J4311" s="99"/>
      <c r="K4311" s="99"/>
      <c r="L4311" s="141" t="str">
        <f>IF(J4311-K4311=0,,IFERROR(K4311-J4311-휴게시간-VLOOKUP(A4311,지정휴게시간,2,FALSE),K4311-J4311-휴게시간))</f>
        <v/>
      </c>
      <c r="M4311" s="142" t="str">
        <f>IFERROR(VLOOKUP(Text(A4311,"m월 d일"),양력휴일,2,FALSE),IFERROR(VLOOKUP(Text(B4311,"m월 d일"),음력휴일,2,FALSE),IFERROR(VLOOKUP(A4311,양력지정휴일,2,FALSE), IFERROR(VLOOKUP(B4311,음력지정휴일,2,FALSE), ""))))</f>
        <v/>
      </c>
      <c r="N4311" s="128"/>
      <c r="O4311" s="128" t="str">
        <f>IFERROR(VLOOKUP(N4311,연차지정일수,2,FALSE),"")</f>
        <v/>
      </c>
      <c r="P4311" s="143"/>
      <c r="Q4311" s="2"/>
    </row>
    <row r="4312">
      <c r="A4312" s="129">
        <v>48507.0</v>
      </c>
      <c r="B4312" s="129">
        <v>48474.0</v>
      </c>
      <c r="C4312" s="128">
        <v>2032.0</v>
      </c>
      <c r="D4312" s="128">
        <v>10.0</v>
      </c>
      <c r="E4312" s="128">
        <v>3.0</v>
      </c>
      <c r="F4312" s="128">
        <v>2032.0</v>
      </c>
      <c r="G4312" s="128">
        <v>10.0</v>
      </c>
      <c r="H4312" s="128">
        <v>20.0</v>
      </c>
      <c r="I4312" s="128" t="s">
        <v>161</v>
      </c>
      <c r="J4312" s="99"/>
      <c r="K4312" s="99"/>
      <c r="L4312" s="141" t="str">
        <f>IF(J4312-K4312=0,,IFERROR(K4312-J4312-휴게시간-VLOOKUP(A4312,지정휴게시간,2,FALSE),K4312-J4312-휴게시간))</f>
        <v/>
      </c>
      <c r="M4312" s="142" t="str">
        <f>IFERROR(VLOOKUP(Text(A4312,"m월 d일"),양력휴일,2,FALSE),IFERROR(VLOOKUP(Text(B4312,"m월 d일"),음력휴일,2,FALSE),IFERROR(VLOOKUP(A4312,양력지정휴일,2,FALSE), IFERROR(VLOOKUP(B4312,음력지정휴일,2,FALSE), ""))))</f>
        <v/>
      </c>
      <c r="N4312" s="128"/>
      <c r="O4312" s="128" t="str">
        <f>IFERROR(VLOOKUP(N4312,연차지정일수,2,FALSE),"")</f>
        <v/>
      </c>
      <c r="P4312" s="143"/>
      <c r="Q4312" s="2"/>
    </row>
    <row r="4313">
      <c r="A4313" s="129">
        <v>48508.0</v>
      </c>
      <c r="B4313" s="129">
        <v>48475.0</v>
      </c>
      <c r="C4313" s="128">
        <v>2032.0</v>
      </c>
      <c r="D4313" s="128">
        <v>10.0</v>
      </c>
      <c r="E4313" s="128">
        <v>3.0</v>
      </c>
      <c r="F4313" s="128">
        <v>2032.0</v>
      </c>
      <c r="G4313" s="128">
        <v>10.0</v>
      </c>
      <c r="H4313" s="128">
        <v>21.0</v>
      </c>
      <c r="I4313" s="128" t="s">
        <v>162</v>
      </c>
      <c r="J4313" s="99"/>
      <c r="K4313" s="99"/>
      <c r="L4313" s="141" t="str">
        <f>IF(J4313-K4313=0,,IFERROR(K4313-J4313-휴게시간-VLOOKUP(A4313,지정휴게시간,2,FALSE),K4313-J4313-휴게시간))</f>
        <v/>
      </c>
      <c r="M4313" s="142" t="str">
        <f>IFERROR(VLOOKUP(Text(A4313,"m월 d일"),양력휴일,2,FALSE),IFERROR(VLOOKUP(Text(B4313,"m월 d일"),음력휴일,2,FALSE),IFERROR(VLOOKUP(A4313,양력지정휴일,2,FALSE), IFERROR(VLOOKUP(B4313,음력지정휴일,2,FALSE), ""))))</f>
        <v/>
      </c>
      <c r="N4313" s="128"/>
      <c r="O4313" s="128" t="str">
        <f>IFERROR(VLOOKUP(N4313,연차지정일수,2,FALSE),"")</f>
        <v/>
      </c>
      <c r="P4313" s="143"/>
      <c r="Q4313" s="2"/>
    </row>
    <row r="4314">
      <c r="A4314" s="129">
        <v>48509.0</v>
      </c>
      <c r="B4314" s="129">
        <v>48476.0</v>
      </c>
      <c r="C4314" s="128">
        <v>2032.0</v>
      </c>
      <c r="D4314" s="128">
        <v>10.0</v>
      </c>
      <c r="E4314" s="128">
        <v>3.0</v>
      </c>
      <c r="F4314" s="128">
        <v>2032.0</v>
      </c>
      <c r="G4314" s="128">
        <v>10.0</v>
      </c>
      <c r="H4314" s="128">
        <v>22.0</v>
      </c>
      <c r="I4314" s="128" t="s">
        <v>158</v>
      </c>
      <c r="J4314" s="99"/>
      <c r="K4314" s="99"/>
      <c r="L4314" s="141" t="str">
        <f>IF(J4314-K4314=0,,IFERROR(K4314-J4314-휴게시간-VLOOKUP(A4314,지정휴게시간,2,FALSE),K4314-J4314-휴게시간))</f>
        <v/>
      </c>
      <c r="M4314" s="142" t="str">
        <f>IFERROR(VLOOKUP(Text(A4314,"m월 d일"),양력휴일,2,FALSE),IFERROR(VLOOKUP(Text(B4314,"m월 d일"),음력휴일,2,FALSE),IFERROR(VLOOKUP(A4314,양력지정휴일,2,FALSE), IFERROR(VLOOKUP(B4314,음력지정휴일,2,FALSE), ""))))</f>
        <v/>
      </c>
      <c r="N4314" s="128"/>
      <c r="O4314" s="128" t="str">
        <f>IFERROR(VLOOKUP(N4314,연차지정일수,2,FALSE),"")</f>
        <v/>
      </c>
      <c r="P4314" s="143"/>
      <c r="Q4314" s="2"/>
    </row>
    <row r="4315">
      <c r="A4315" s="129">
        <v>48510.0</v>
      </c>
      <c r="B4315" s="129">
        <v>48477.0</v>
      </c>
      <c r="C4315" s="128">
        <v>2032.0</v>
      </c>
      <c r="D4315" s="128">
        <v>10.0</v>
      </c>
      <c r="E4315" s="128">
        <v>3.0</v>
      </c>
      <c r="F4315" s="128">
        <v>2032.0</v>
      </c>
      <c r="G4315" s="128">
        <v>10.0</v>
      </c>
      <c r="H4315" s="128">
        <v>23.0</v>
      </c>
      <c r="I4315" s="128" t="s">
        <v>159</v>
      </c>
      <c r="J4315" s="99"/>
      <c r="K4315" s="99"/>
      <c r="L4315" s="141" t="str">
        <f>IF(J4315-K4315=0,,IFERROR(K4315-J4315-휴게시간-VLOOKUP(A4315,지정휴게시간,2,FALSE),K4315-J4315-휴게시간))</f>
        <v/>
      </c>
      <c r="M4315" s="142" t="str">
        <f>IFERROR(VLOOKUP(Text(A4315,"m월 d일"),양력휴일,2,FALSE),IFERROR(VLOOKUP(Text(B4315,"m월 d일"),음력휴일,2,FALSE),IFERROR(VLOOKUP(A4315,양력지정휴일,2,FALSE), IFERROR(VLOOKUP(B4315,음력지정휴일,2,FALSE), ""))))</f>
        <v/>
      </c>
      <c r="N4315" s="128"/>
      <c r="O4315" s="128" t="str">
        <f>IFERROR(VLOOKUP(N4315,연차지정일수,2,FALSE),"")</f>
        <v/>
      </c>
      <c r="P4315" s="143"/>
      <c r="Q4315" s="2"/>
    </row>
    <row r="4316">
      <c r="A4316" s="129">
        <v>48511.0</v>
      </c>
      <c r="B4316" s="129">
        <v>48478.0</v>
      </c>
      <c r="C4316" s="128">
        <v>2032.0</v>
      </c>
      <c r="D4316" s="128">
        <v>10.0</v>
      </c>
      <c r="E4316" s="128">
        <v>3.0</v>
      </c>
      <c r="F4316" s="128">
        <v>2032.0</v>
      </c>
      <c r="G4316" s="128">
        <v>10.0</v>
      </c>
      <c r="H4316" s="128">
        <v>24.0</v>
      </c>
      <c r="I4316" s="128" t="s">
        <v>156</v>
      </c>
      <c r="J4316" s="99"/>
      <c r="K4316" s="99"/>
      <c r="L4316" s="141" t="str">
        <f>IF(J4316-K4316=0,,IFERROR(K4316-J4316-휴게시간-VLOOKUP(A4316,지정휴게시간,2,FALSE),K4316-J4316-휴게시간))</f>
        <v/>
      </c>
      <c r="M4316" s="142" t="str">
        <f>IFERROR(VLOOKUP(Text(A4316,"m월 d일"),양력휴일,2,FALSE),IFERROR(VLOOKUP(Text(B4316,"m월 d일"),음력휴일,2,FALSE),IFERROR(VLOOKUP(A4316,양력지정휴일,2,FALSE), IFERROR(VLOOKUP(B4316,음력지정휴일,2,FALSE), ""))))</f>
        <v/>
      </c>
      <c r="N4316" s="128"/>
      <c r="O4316" s="128" t="str">
        <f>IFERROR(VLOOKUP(N4316,연차지정일수,2,FALSE),"")</f>
        <v/>
      </c>
      <c r="P4316" s="143"/>
      <c r="Q4316" s="2"/>
    </row>
    <row r="4317">
      <c r="A4317" s="129">
        <v>48512.0</v>
      </c>
      <c r="B4317" s="129">
        <v>48479.0</v>
      </c>
      <c r="C4317" s="128">
        <v>2032.0</v>
      </c>
      <c r="D4317" s="128">
        <v>10.0</v>
      </c>
      <c r="E4317" s="128">
        <v>4.0</v>
      </c>
      <c r="F4317" s="128">
        <v>2032.0</v>
      </c>
      <c r="G4317" s="128">
        <v>10.0</v>
      </c>
      <c r="H4317" s="128">
        <v>25.0</v>
      </c>
      <c r="I4317" s="128" t="s">
        <v>83</v>
      </c>
      <c r="J4317" s="99"/>
      <c r="K4317" s="99"/>
      <c r="L4317" s="141" t="str">
        <f>IF(J4317-K4317=0,,IFERROR(K4317-J4317-휴게시간-VLOOKUP(A4317,지정휴게시간,2,FALSE),K4317-J4317-휴게시간))</f>
        <v/>
      </c>
      <c r="M4317" s="142" t="str">
        <f>IFERROR(VLOOKUP(Text(A4317,"m월 d일"),양력휴일,2,FALSE),IFERROR(VLOOKUP(Text(B4317,"m월 d일"),음력휴일,2,FALSE),IFERROR(VLOOKUP(A4317,양력지정휴일,2,FALSE), IFERROR(VLOOKUP(B4317,음력지정휴일,2,FALSE), ""))))</f>
        <v/>
      </c>
      <c r="N4317" s="128"/>
      <c r="O4317" s="128" t="str">
        <f>IFERROR(VLOOKUP(N4317,연차지정일수,2,FALSE),"")</f>
        <v/>
      </c>
      <c r="P4317" s="143"/>
      <c r="Q4317" s="2"/>
    </row>
    <row r="4318">
      <c r="A4318" s="129">
        <v>48513.0</v>
      </c>
      <c r="B4318" s="129">
        <v>48480.0</v>
      </c>
      <c r="C4318" s="128">
        <v>2032.0</v>
      </c>
      <c r="D4318" s="128">
        <v>10.0</v>
      </c>
      <c r="E4318" s="128">
        <v>4.0</v>
      </c>
      <c r="F4318" s="128">
        <v>2032.0</v>
      </c>
      <c r="G4318" s="128">
        <v>10.0</v>
      </c>
      <c r="H4318" s="128">
        <v>26.0</v>
      </c>
      <c r="I4318" s="128" t="s">
        <v>160</v>
      </c>
      <c r="J4318" s="99"/>
      <c r="K4318" s="99"/>
      <c r="L4318" s="141" t="str">
        <f>IF(J4318-K4318=0,,IFERROR(K4318-J4318-휴게시간-VLOOKUP(A4318,지정휴게시간,2,FALSE),K4318-J4318-휴게시간))</f>
        <v/>
      </c>
      <c r="M4318" s="142" t="str">
        <f>IFERROR(VLOOKUP(Text(A4318,"m월 d일"),양력휴일,2,FALSE),IFERROR(VLOOKUP(Text(B4318,"m월 d일"),음력휴일,2,FALSE),IFERROR(VLOOKUP(A4318,양력지정휴일,2,FALSE), IFERROR(VLOOKUP(B4318,음력지정휴일,2,FALSE), ""))))</f>
        <v/>
      </c>
      <c r="N4318" s="128"/>
      <c r="O4318" s="128" t="str">
        <f>IFERROR(VLOOKUP(N4318,연차지정일수,2,FALSE),"")</f>
        <v/>
      </c>
      <c r="P4318" s="143"/>
      <c r="Q4318" s="2"/>
    </row>
    <row r="4319">
      <c r="A4319" s="129">
        <v>48514.0</v>
      </c>
      <c r="B4319" s="129">
        <v>48481.0</v>
      </c>
      <c r="C4319" s="128">
        <v>2032.0</v>
      </c>
      <c r="D4319" s="128">
        <v>10.0</v>
      </c>
      <c r="E4319" s="128">
        <v>4.0</v>
      </c>
      <c r="F4319" s="128">
        <v>2032.0</v>
      </c>
      <c r="G4319" s="128">
        <v>10.0</v>
      </c>
      <c r="H4319" s="128">
        <v>27.0</v>
      </c>
      <c r="I4319" s="128" t="s">
        <v>161</v>
      </c>
      <c r="J4319" s="99"/>
      <c r="K4319" s="99"/>
      <c r="L4319" s="141" t="str">
        <f>IF(J4319-K4319=0,,IFERROR(K4319-J4319-휴게시간-VLOOKUP(A4319,지정휴게시간,2,FALSE),K4319-J4319-휴게시간))</f>
        <v/>
      </c>
      <c r="M4319" s="142" t="str">
        <f>IFERROR(VLOOKUP(Text(A4319,"m월 d일"),양력휴일,2,FALSE),IFERROR(VLOOKUP(Text(B4319,"m월 d일"),음력휴일,2,FALSE),IFERROR(VLOOKUP(A4319,양력지정휴일,2,FALSE), IFERROR(VLOOKUP(B4319,음력지정휴일,2,FALSE), ""))))</f>
        <v/>
      </c>
      <c r="N4319" s="128"/>
      <c r="O4319" s="128" t="str">
        <f>IFERROR(VLOOKUP(N4319,연차지정일수,2,FALSE),"")</f>
        <v/>
      </c>
      <c r="P4319" s="143"/>
      <c r="Q4319" s="2"/>
    </row>
    <row r="4320">
      <c r="A4320" s="129">
        <v>48515.0</v>
      </c>
      <c r="B4320" s="129">
        <v>48482.0</v>
      </c>
      <c r="C4320" s="128">
        <v>2032.0</v>
      </c>
      <c r="D4320" s="128">
        <v>10.0</v>
      </c>
      <c r="E4320" s="128">
        <v>4.0</v>
      </c>
      <c r="F4320" s="128">
        <v>2032.0</v>
      </c>
      <c r="G4320" s="128">
        <v>10.0</v>
      </c>
      <c r="H4320" s="128">
        <v>28.0</v>
      </c>
      <c r="I4320" s="128" t="s">
        <v>162</v>
      </c>
      <c r="J4320" s="99"/>
      <c r="K4320" s="99"/>
      <c r="L4320" s="141" t="str">
        <f>IF(J4320-K4320=0,,IFERROR(K4320-J4320-휴게시간-VLOOKUP(A4320,지정휴게시간,2,FALSE),K4320-J4320-휴게시간))</f>
        <v/>
      </c>
      <c r="M4320" s="142" t="str">
        <f>IFERROR(VLOOKUP(Text(A4320,"m월 d일"),양력휴일,2,FALSE),IFERROR(VLOOKUP(Text(B4320,"m월 d일"),음력휴일,2,FALSE),IFERROR(VLOOKUP(A4320,양력지정휴일,2,FALSE), IFERROR(VLOOKUP(B4320,음력지정휴일,2,FALSE), ""))))</f>
        <v/>
      </c>
      <c r="N4320" s="128"/>
      <c r="O4320" s="128" t="str">
        <f>IFERROR(VLOOKUP(N4320,연차지정일수,2,FALSE),"")</f>
        <v/>
      </c>
      <c r="P4320" s="143"/>
      <c r="Q4320" s="2"/>
    </row>
    <row r="4321">
      <c r="A4321" s="129">
        <v>48516.0</v>
      </c>
      <c r="B4321" s="129">
        <v>48483.0</v>
      </c>
      <c r="C4321" s="128">
        <v>2032.0</v>
      </c>
      <c r="D4321" s="128">
        <v>10.0</v>
      </c>
      <c r="E4321" s="128">
        <v>4.0</v>
      </c>
      <c r="F4321" s="128">
        <v>2032.0</v>
      </c>
      <c r="G4321" s="128">
        <v>10.0</v>
      </c>
      <c r="H4321" s="128">
        <v>29.0</v>
      </c>
      <c r="I4321" s="128" t="s">
        <v>158</v>
      </c>
      <c r="J4321" s="99"/>
      <c r="K4321" s="99"/>
      <c r="L4321" s="141" t="str">
        <f>IF(J4321-K4321=0,,IFERROR(K4321-J4321-휴게시간-VLOOKUP(A4321,지정휴게시간,2,FALSE),K4321-J4321-휴게시간))</f>
        <v/>
      </c>
      <c r="M4321" s="142" t="str">
        <f>IFERROR(VLOOKUP(Text(A4321,"m월 d일"),양력휴일,2,FALSE),IFERROR(VLOOKUP(Text(B4321,"m월 d일"),음력휴일,2,FALSE),IFERROR(VLOOKUP(A4321,양력지정휴일,2,FALSE), IFERROR(VLOOKUP(B4321,음력지정휴일,2,FALSE), ""))))</f>
        <v/>
      </c>
      <c r="N4321" s="128"/>
      <c r="O4321" s="128" t="str">
        <f>IFERROR(VLOOKUP(N4321,연차지정일수,2,FALSE),"")</f>
        <v/>
      </c>
      <c r="P4321" s="143"/>
      <c r="Q4321" s="2"/>
    </row>
    <row r="4322">
      <c r="A4322" s="129">
        <v>48517.0</v>
      </c>
      <c r="B4322" s="129">
        <v>48484.0</v>
      </c>
      <c r="C4322" s="128">
        <v>2032.0</v>
      </c>
      <c r="D4322" s="128">
        <v>10.0</v>
      </c>
      <c r="E4322" s="128">
        <v>4.0</v>
      </c>
      <c r="F4322" s="128">
        <v>2032.0</v>
      </c>
      <c r="G4322" s="128">
        <v>10.0</v>
      </c>
      <c r="H4322" s="128">
        <v>30.0</v>
      </c>
      <c r="I4322" s="128" t="s">
        <v>159</v>
      </c>
      <c r="J4322" s="99"/>
      <c r="K4322" s="99"/>
      <c r="L4322" s="141" t="str">
        <f>IF(J4322-K4322=0,,IFERROR(K4322-J4322-휴게시간-VLOOKUP(A4322,지정휴게시간,2,FALSE),K4322-J4322-휴게시간))</f>
        <v/>
      </c>
      <c r="M4322" s="142" t="str">
        <f>IFERROR(VLOOKUP(Text(A4322,"m월 d일"),양력휴일,2,FALSE),IFERROR(VLOOKUP(Text(B4322,"m월 d일"),음력휴일,2,FALSE),IFERROR(VLOOKUP(A4322,양력지정휴일,2,FALSE), IFERROR(VLOOKUP(B4322,음력지정휴일,2,FALSE), ""))))</f>
        <v/>
      </c>
      <c r="N4322" s="128"/>
      <c r="O4322" s="128" t="str">
        <f>IFERROR(VLOOKUP(N4322,연차지정일수,2,FALSE),"")</f>
        <v/>
      </c>
      <c r="P4322" s="143"/>
      <c r="Q4322" s="2"/>
    </row>
    <row r="4323">
      <c r="A4323" s="129">
        <v>48518.0</v>
      </c>
      <c r="B4323" s="129">
        <v>48485.0</v>
      </c>
      <c r="C4323" s="128">
        <v>2032.0</v>
      </c>
      <c r="D4323" s="128">
        <v>10.0</v>
      </c>
      <c r="E4323" s="128">
        <v>4.0</v>
      </c>
      <c r="F4323" s="128">
        <v>2032.0</v>
      </c>
      <c r="G4323" s="128">
        <v>10.0</v>
      </c>
      <c r="H4323" s="128">
        <v>31.0</v>
      </c>
      <c r="I4323" s="128" t="s">
        <v>156</v>
      </c>
      <c r="J4323" s="99"/>
      <c r="K4323" s="99"/>
      <c r="L4323" s="141" t="str">
        <f>IF(J4323-K4323=0,,IFERROR(K4323-J4323-휴게시간-VLOOKUP(A4323,지정휴게시간,2,FALSE),K4323-J4323-휴게시간))</f>
        <v/>
      </c>
      <c r="M4323" s="142" t="str">
        <f>IFERROR(VLOOKUP(Text(A4323,"m월 d일"),양력휴일,2,FALSE),IFERROR(VLOOKUP(Text(B4323,"m월 d일"),음력휴일,2,FALSE),IFERROR(VLOOKUP(A4323,양력지정휴일,2,FALSE), IFERROR(VLOOKUP(B4323,음력지정휴일,2,FALSE), ""))))</f>
        <v/>
      </c>
      <c r="N4323" s="128"/>
      <c r="O4323" s="128" t="str">
        <f>IFERROR(VLOOKUP(N4323,연차지정일수,2,FALSE),"")</f>
        <v/>
      </c>
      <c r="P4323" s="143"/>
      <c r="Q4323" s="2"/>
    </row>
    <row r="4324">
      <c r="A4324" s="129">
        <v>48519.0</v>
      </c>
      <c r="B4324" s="129">
        <v>48486.0</v>
      </c>
      <c r="C4324" s="128">
        <v>2032.0</v>
      </c>
      <c r="D4324" s="128">
        <v>10.0</v>
      </c>
      <c r="E4324" s="128">
        <v>1.0</v>
      </c>
      <c r="F4324" s="128">
        <v>2032.0</v>
      </c>
      <c r="G4324" s="128">
        <v>11.0</v>
      </c>
      <c r="H4324" s="128">
        <v>1.0</v>
      </c>
      <c r="I4324" s="128" t="s">
        <v>83</v>
      </c>
      <c r="J4324" s="99"/>
      <c r="K4324" s="99"/>
      <c r="L4324" s="141" t="str">
        <f>IF(J4324-K4324=0,,IFERROR(K4324-J4324-휴게시간-VLOOKUP(A4324,지정휴게시간,2,FALSE),K4324-J4324-휴게시간))</f>
        <v/>
      </c>
      <c r="M4324" s="142" t="str">
        <f>IFERROR(VLOOKUP(Text(A4324,"m월 d일"),양력휴일,2,FALSE),IFERROR(VLOOKUP(Text(B4324,"m월 d일"),음력휴일,2,FALSE),IFERROR(VLOOKUP(A4324,양력지정휴일,2,FALSE), IFERROR(VLOOKUP(B4324,음력지정휴일,2,FALSE), ""))))</f>
        <v/>
      </c>
      <c r="N4324" s="128"/>
      <c r="O4324" s="128" t="str">
        <f>IFERROR(VLOOKUP(N4324,연차지정일수,2,FALSE),"")</f>
        <v/>
      </c>
      <c r="P4324" s="143"/>
      <c r="Q4324" s="2"/>
    </row>
    <row r="4325">
      <c r="A4325" s="129">
        <v>48520.0</v>
      </c>
      <c r="B4325" s="129">
        <v>48487.0</v>
      </c>
      <c r="C4325" s="128">
        <v>2032.0</v>
      </c>
      <c r="D4325" s="128">
        <v>10.0</v>
      </c>
      <c r="E4325" s="128">
        <v>1.0</v>
      </c>
      <c r="F4325" s="128">
        <v>2032.0</v>
      </c>
      <c r="G4325" s="128">
        <v>11.0</v>
      </c>
      <c r="H4325" s="128">
        <v>2.0</v>
      </c>
      <c r="I4325" s="128" t="s">
        <v>160</v>
      </c>
      <c r="J4325" s="99"/>
      <c r="K4325" s="99"/>
      <c r="L4325" s="141" t="str">
        <f>IF(J4325-K4325=0,,IFERROR(K4325-J4325-휴게시간-VLOOKUP(A4325,지정휴게시간,2,FALSE),K4325-J4325-휴게시간))</f>
        <v/>
      </c>
      <c r="M4325" s="142" t="str">
        <f>IFERROR(VLOOKUP(Text(A4325,"m월 d일"),양력휴일,2,FALSE),IFERROR(VLOOKUP(Text(B4325,"m월 d일"),음력휴일,2,FALSE),IFERROR(VLOOKUP(A4325,양력지정휴일,2,FALSE), IFERROR(VLOOKUP(B4325,음력지정휴일,2,FALSE), ""))))</f>
        <v/>
      </c>
      <c r="N4325" s="128"/>
      <c r="O4325" s="128" t="str">
        <f>IFERROR(VLOOKUP(N4325,연차지정일수,2,FALSE),"")</f>
        <v/>
      </c>
      <c r="P4325" s="143"/>
      <c r="Q4325" s="2"/>
    </row>
    <row r="4326">
      <c r="A4326" s="129">
        <v>48521.0</v>
      </c>
      <c r="B4326" s="129">
        <v>48488.0</v>
      </c>
      <c r="C4326" s="128">
        <v>2032.0</v>
      </c>
      <c r="D4326" s="128">
        <v>10.0</v>
      </c>
      <c r="E4326" s="128">
        <v>1.0</v>
      </c>
      <c r="F4326" s="128">
        <v>2032.0</v>
      </c>
      <c r="G4326" s="128">
        <v>11.0</v>
      </c>
      <c r="H4326" s="128">
        <v>3.0</v>
      </c>
      <c r="I4326" s="128" t="s">
        <v>161</v>
      </c>
      <c r="J4326" s="99"/>
      <c r="K4326" s="99"/>
      <c r="L4326" s="141" t="str">
        <f>IF(J4326-K4326=0,,IFERROR(K4326-J4326-휴게시간-VLOOKUP(A4326,지정휴게시간,2,FALSE),K4326-J4326-휴게시간))</f>
        <v/>
      </c>
      <c r="M4326" s="142" t="str">
        <f>IFERROR(VLOOKUP(Text(A4326,"m월 d일"),양력휴일,2,FALSE),IFERROR(VLOOKUP(Text(B4326,"m월 d일"),음력휴일,2,FALSE),IFERROR(VLOOKUP(A4326,양력지정휴일,2,FALSE), IFERROR(VLOOKUP(B4326,음력지정휴일,2,FALSE), ""))))</f>
        <v/>
      </c>
      <c r="N4326" s="128"/>
      <c r="O4326" s="128" t="str">
        <f>IFERROR(VLOOKUP(N4326,연차지정일수,2,FALSE),"")</f>
        <v/>
      </c>
      <c r="P4326" s="143"/>
      <c r="Q4326" s="2"/>
    </row>
    <row r="4327">
      <c r="A4327" s="129">
        <v>48522.0</v>
      </c>
      <c r="B4327" s="129">
        <v>48489.0</v>
      </c>
      <c r="C4327" s="128">
        <v>2032.0</v>
      </c>
      <c r="D4327" s="128">
        <v>10.0</v>
      </c>
      <c r="E4327" s="128">
        <v>1.0</v>
      </c>
      <c r="F4327" s="128">
        <v>2032.0</v>
      </c>
      <c r="G4327" s="128">
        <v>11.0</v>
      </c>
      <c r="H4327" s="128">
        <v>4.0</v>
      </c>
      <c r="I4327" s="128" t="s">
        <v>162</v>
      </c>
      <c r="J4327" s="99"/>
      <c r="K4327" s="99"/>
      <c r="L4327" s="141" t="str">
        <f>IF(J4327-K4327=0,,IFERROR(K4327-J4327-휴게시간-VLOOKUP(A4327,지정휴게시간,2,FALSE),K4327-J4327-휴게시간))</f>
        <v/>
      </c>
      <c r="M4327" s="142" t="str">
        <f>IFERROR(VLOOKUP(Text(A4327,"m월 d일"),양력휴일,2,FALSE),IFERROR(VLOOKUP(Text(B4327,"m월 d일"),음력휴일,2,FALSE),IFERROR(VLOOKUP(A4327,양력지정휴일,2,FALSE), IFERROR(VLOOKUP(B4327,음력지정휴일,2,FALSE), ""))))</f>
        <v/>
      </c>
      <c r="N4327" s="128"/>
      <c r="O4327" s="128" t="str">
        <f>IFERROR(VLOOKUP(N4327,연차지정일수,2,FALSE),"")</f>
        <v/>
      </c>
      <c r="P4327" s="143"/>
      <c r="Q4327" s="2"/>
    </row>
    <row r="4328">
      <c r="A4328" s="129">
        <v>48523.0</v>
      </c>
      <c r="B4328" s="129">
        <v>48490.0</v>
      </c>
      <c r="C4328" s="128">
        <v>2032.0</v>
      </c>
      <c r="D4328" s="128">
        <v>10.0</v>
      </c>
      <c r="E4328" s="128">
        <v>1.0</v>
      </c>
      <c r="F4328" s="128">
        <v>2032.0</v>
      </c>
      <c r="G4328" s="128">
        <v>11.0</v>
      </c>
      <c r="H4328" s="128">
        <v>5.0</v>
      </c>
      <c r="I4328" s="128" t="s">
        <v>158</v>
      </c>
      <c r="J4328" s="99"/>
      <c r="K4328" s="99"/>
      <c r="L4328" s="141" t="str">
        <f>IF(J4328-K4328=0,,IFERROR(K4328-J4328-휴게시간-VLOOKUP(A4328,지정휴게시간,2,FALSE),K4328-J4328-휴게시간))</f>
        <v/>
      </c>
      <c r="M4328" s="142" t="str">
        <f>IFERROR(VLOOKUP(Text(A4328,"m월 d일"),양력휴일,2,FALSE),IFERROR(VLOOKUP(Text(B4328,"m월 d일"),음력휴일,2,FALSE),IFERROR(VLOOKUP(A4328,양력지정휴일,2,FALSE), IFERROR(VLOOKUP(B4328,음력지정휴일,2,FALSE), ""))))</f>
        <v/>
      </c>
      <c r="N4328" s="128"/>
      <c r="O4328" s="128" t="str">
        <f>IFERROR(VLOOKUP(N4328,연차지정일수,2,FALSE),"")</f>
        <v/>
      </c>
      <c r="P4328" s="143"/>
      <c r="Q4328" s="2"/>
    </row>
    <row r="4329">
      <c r="A4329" s="129">
        <v>48524.0</v>
      </c>
      <c r="B4329" s="129">
        <v>48491.0</v>
      </c>
      <c r="C4329" s="128">
        <v>2032.0</v>
      </c>
      <c r="D4329" s="128">
        <v>10.0</v>
      </c>
      <c r="E4329" s="128">
        <v>1.0</v>
      </c>
      <c r="F4329" s="128">
        <v>2032.0</v>
      </c>
      <c r="G4329" s="128">
        <v>11.0</v>
      </c>
      <c r="H4329" s="128">
        <v>6.0</v>
      </c>
      <c r="I4329" s="128" t="s">
        <v>159</v>
      </c>
      <c r="J4329" s="99"/>
      <c r="K4329" s="99"/>
      <c r="L4329" s="141" t="str">
        <f>IF(J4329-K4329=0,,IFERROR(K4329-J4329-휴게시간-VLOOKUP(A4329,지정휴게시간,2,FALSE),K4329-J4329-휴게시간))</f>
        <v/>
      </c>
      <c r="M4329" s="142" t="str">
        <f>IFERROR(VLOOKUP(Text(A4329,"m월 d일"),양력휴일,2,FALSE),IFERROR(VLOOKUP(Text(B4329,"m월 d일"),음력휴일,2,FALSE),IFERROR(VLOOKUP(A4329,양력지정휴일,2,FALSE), IFERROR(VLOOKUP(B4329,음력지정휴일,2,FALSE), ""))))</f>
        <v/>
      </c>
      <c r="N4329" s="128"/>
      <c r="O4329" s="128" t="str">
        <f>IFERROR(VLOOKUP(N4329,연차지정일수,2,FALSE),"")</f>
        <v/>
      </c>
      <c r="P4329" s="143"/>
      <c r="Q4329" s="2"/>
    </row>
    <row r="4330">
      <c r="A4330" s="129">
        <v>48525.0</v>
      </c>
      <c r="B4330" s="129">
        <v>48492.0</v>
      </c>
      <c r="C4330" s="128">
        <v>2032.0</v>
      </c>
      <c r="D4330" s="128">
        <v>10.0</v>
      </c>
      <c r="E4330" s="128">
        <v>1.0</v>
      </c>
      <c r="F4330" s="128">
        <v>2032.0</v>
      </c>
      <c r="G4330" s="128">
        <v>11.0</v>
      </c>
      <c r="H4330" s="128">
        <v>7.0</v>
      </c>
      <c r="I4330" s="128" t="s">
        <v>156</v>
      </c>
      <c r="J4330" s="99"/>
      <c r="K4330" s="99"/>
      <c r="L4330" s="141" t="str">
        <f>IF(J4330-K4330=0,,IFERROR(K4330-J4330-휴게시간-VLOOKUP(A4330,지정휴게시간,2,FALSE),K4330-J4330-휴게시간))</f>
        <v/>
      </c>
      <c r="M4330" s="142" t="str">
        <f>IFERROR(VLOOKUP(Text(A4330,"m월 d일"),양력휴일,2,FALSE),IFERROR(VLOOKUP(Text(B4330,"m월 d일"),음력휴일,2,FALSE),IFERROR(VLOOKUP(A4330,양력지정휴일,2,FALSE), IFERROR(VLOOKUP(B4330,음력지정휴일,2,FALSE), ""))))</f>
        <v/>
      </c>
      <c r="N4330" s="128"/>
      <c r="O4330" s="128" t="str">
        <f>IFERROR(VLOOKUP(N4330,연차지정일수,2,FALSE),"")</f>
        <v/>
      </c>
      <c r="P4330" s="143"/>
      <c r="Q4330" s="2"/>
    </row>
    <row r="4331">
      <c r="A4331" s="129">
        <v>48526.0</v>
      </c>
      <c r="B4331" s="129">
        <v>48493.0</v>
      </c>
      <c r="C4331" s="128">
        <v>2032.0</v>
      </c>
      <c r="D4331" s="128">
        <v>11.0</v>
      </c>
      <c r="E4331" s="128">
        <v>2.0</v>
      </c>
      <c r="F4331" s="128">
        <v>2032.0</v>
      </c>
      <c r="G4331" s="128">
        <v>11.0</v>
      </c>
      <c r="H4331" s="128">
        <v>8.0</v>
      </c>
      <c r="I4331" s="128" t="s">
        <v>83</v>
      </c>
      <c r="J4331" s="99"/>
      <c r="K4331" s="99"/>
      <c r="L4331" s="141" t="str">
        <f>IF(J4331-K4331=0,,IFERROR(K4331-J4331-휴게시간-VLOOKUP(A4331,지정휴게시간,2,FALSE),K4331-J4331-휴게시간))</f>
        <v/>
      </c>
      <c r="M4331" s="142" t="str">
        <f>IFERROR(VLOOKUP(Text(A4331,"m월 d일"),양력휴일,2,FALSE),IFERROR(VLOOKUP(Text(B4331,"m월 d일"),음력휴일,2,FALSE),IFERROR(VLOOKUP(A4331,양력지정휴일,2,FALSE), IFERROR(VLOOKUP(B4331,음력지정휴일,2,FALSE), ""))))</f>
        <v/>
      </c>
      <c r="N4331" s="128"/>
      <c r="O4331" s="128" t="str">
        <f>IFERROR(VLOOKUP(N4331,연차지정일수,2,FALSE),"")</f>
        <v/>
      </c>
      <c r="P4331" s="143"/>
      <c r="Q4331" s="2"/>
    </row>
    <row r="4332">
      <c r="A4332" s="129">
        <v>48527.0</v>
      </c>
      <c r="B4332" s="129">
        <v>48494.0</v>
      </c>
      <c r="C4332" s="128">
        <v>2032.0</v>
      </c>
      <c r="D4332" s="128">
        <v>11.0</v>
      </c>
      <c r="E4332" s="128">
        <v>2.0</v>
      </c>
      <c r="F4332" s="128">
        <v>2032.0</v>
      </c>
      <c r="G4332" s="128">
        <v>11.0</v>
      </c>
      <c r="H4332" s="128">
        <v>9.0</v>
      </c>
      <c r="I4332" s="128" t="s">
        <v>160</v>
      </c>
      <c r="J4332" s="99"/>
      <c r="K4332" s="99"/>
      <c r="L4332" s="141" t="str">
        <f>IF(J4332-K4332=0,,IFERROR(K4332-J4332-휴게시간-VLOOKUP(A4332,지정휴게시간,2,FALSE),K4332-J4332-휴게시간))</f>
        <v/>
      </c>
      <c r="M4332" s="142" t="str">
        <f>IFERROR(VLOOKUP(Text(A4332,"m월 d일"),양력휴일,2,FALSE),IFERROR(VLOOKUP(Text(B4332,"m월 d일"),음력휴일,2,FALSE),IFERROR(VLOOKUP(A4332,양력지정휴일,2,FALSE), IFERROR(VLOOKUP(B4332,음력지정휴일,2,FALSE), ""))))</f>
        <v/>
      </c>
      <c r="N4332" s="128"/>
      <c r="O4332" s="128" t="str">
        <f>IFERROR(VLOOKUP(N4332,연차지정일수,2,FALSE),"")</f>
        <v/>
      </c>
      <c r="P4332" s="143"/>
      <c r="Q4332" s="2"/>
    </row>
    <row r="4333">
      <c r="A4333" s="129">
        <v>48528.0</v>
      </c>
      <c r="B4333" s="129">
        <v>48495.0</v>
      </c>
      <c r="C4333" s="128">
        <v>2032.0</v>
      </c>
      <c r="D4333" s="128">
        <v>11.0</v>
      </c>
      <c r="E4333" s="128">
        <v>2.0</v>
      </c>
      <c r="F4333" s="128">
        <v>2032.0</v>
      </c>
      <c r="G4333" s="128">
        <v>11.0</v>
      </c>
      <c r="H4333" s="128">
        <v>10.0</v>
      </c>
      <c r="I4333" s="128" t="s">
        <v>161</v>
      </c>
      <c r="J4333" s="99"/>
      <c r="K4333" s="99"/>
      <c r="L4333" s="141" t="str">
        <f>IF(J4333-K4333=0,,IFERROR(K4333-J4333-휴게시간-VLOOKUP(A4333,지정휴게시간,2,FALSE),K4333-J4333-휴게시간))</f>
        <v/>
      </c>
      <c r="M4333" s="142" t="str">
        <f>IFERROR(VLOOKUP(Text(A4333,"m월 d일"),양력휴일,2,FALSE),IFERROR(VLOOKUP(Text(B4333,"m월 d일"),음력휴일,2,FALSE),IFERROR(VLOOKUP(A4333,양력지정휴일,2,FALSE), IFERROR(VLOOKUP(B4333,음력지정휴일,2,FALSE), ""))))</f>
        <v/>
      </c>
      <c r="N4333" s="128"/>
      <c r="O4333" s="128" t="str">
        <f>IFERROR(VLOOKUP(N4333,연차지정일수,2,FALSE),"")</f>
        <v/>
      </c>
      <c r="P4333" s="143"/>
      <c r="Q4333" s="2"/>
    </row>
    <row r="4334">
      <c r="A4334" s="129">
        <v>48529.0</v>
      </c>
      <c r="B4334" s="129">
        <v>48496.0</v>
      </c>
      <c r="C4334" s="128">
        <v>2032.0</v>
      </c>
      <c r="D4334" s="128">
        <v>11.0</v>
      </c>
      <c r="E4334" s="128">
        <v>2.0</v>
      </c>
      <c r="F4334" s="128">
        <v>2032.0</v>
      </c>
      <c r="G4334" s="128">
        <v>11.0</v>
      </c>
      <c r="H4334" s="128">
        <v>11.0</v>
      </c>
      <c r="I4334" s="128" t="s">
        <v>162</v>
      </c>
      <c r="J4334" s="99"/>
      <c r="K4334" s="99"/>
      <c r="L4334" s="141" t="str">
        <f>IF(J4334-K4334=0,,IFERROR(K4334-J4334-휴게시간-VLOOKUP(A4334,지정휴게시간,2,FALSE),K4334-J4334-휴게시간))</f>
        <v/>
      </c>
      <c r="M4334" s="142" t="str">
        <f>IFERROR(VLOOKUP(Text(A4334,"m월 d일"),양력휴일,2,FALSE),IFERROR(VLOOKUP(Text(B4334,"m월 d일"),음력휴일,2,FALSE),IFERROR(VLOOKUP(A4334,양력지정휴일,2,FALSE), IFERROR(VLOOKUP(B4334,음력지정휴일,2,FALSE), ""))))</f>
        <v/>
      </c>
      <c r="N4334" s="128"/>
      <c r="O4334" s="128" t="str">
        <f>IFERROR(VLOOKUP(N4334,연차지정일수,2,FALSE),"")</f>
        <v/>
      </c>
      <c r="P4334" s="143"/>
      <c r="Q4334" s="2"/>
    </row>
    <row r="4335">
      <c r="A4335" s="129">
        <v>48530.0</v>
      </c>
      <c r="B4335" s="129">
        <v>48497.0</v>
      </c>
      <c r="C4335" s="128">
        <v>2032.0</v>
      </c>
      <c r="D4335" s="128">
        <v>11.0</v>
      </c>
      <c r="E4335" s="128">
        <v>2.0</v>
      </c>
      <c r="F4335" s="128">
        <v>2032.0</v>
      </c>
      <c r="G4335" s="128">
        <v>11.0</v>
      </c>
      <c r="H4335" s="128">
        <v>12.0</v>
      </c>
      <c r="I4335" s="128" t="s">
        <v>158</v>
      </c>
      <c r="J4335" s="99"/>
      <c r="K4335" s="99"/>
      <c r="L4335" s="141" t="str">
        <f>IF(J4335-K4335=0,,IFERROR(K4335-J4335-휴게시간-VLOOKUP(A4335,지정휴게시간,2,FALSE),K4335-J4335-휴게시간))</f>
        <v/>
      </c>
      <c r="M4335" s="142" t="str">
        <f>IFERROR(VLOOKUP(Text(A4335,"m월 d일"),양력휴일,2,FALSE),IFERROR(VLOOKUP(Text(B4335,"m월 d일"),음력휴일,2,FALSE),IFERROR(VLOOKUP(A4335,양력지정휴일,2,FALSE), IFERROR(VLOOKUP(B4335,음력지정휴일,2,FALSE), ""))))</f>
        <v/>
      </c>
      <c r="N4335" s="128"/>
      <c r="O4335" s="128" t="str">
        <f>IFERROR(VLOOKUP(N4335,연차지정일수,2,FALSE),"")</f>
        <v/>
      </c>
      <c r="P4335" s="143"/>
      <c r="Q4335" s="2"/>
    </row>
    <row r="4336">
      <c r="A4336" s="129">
        <v>48531.0</v>
      </c>
      <c r="B4336" s="129">
        <v>48498.0</v>
      </c>
      <c r="C4336" s="128">
        <v>2032.0</v>
      </c>
      <c r="D4336" s="128">
        <v>11.0</v>
      </c>
      <c r="E4336" s="128">
        <v>2.0</v>
      </c>
      <c r="F4336" s="128">
        <v>2032.0</v>
      </c>
      <c r="G4336" s="128">
        <v>11.0</v>
      </c>
      <c r="H4336" s="128">
        <v>13.0</v>
      </c>
      <c r="I4336" s="128" t="s">
        <v>159</v>
      </c>
      <c r="J4336" s="99"/>
      <c r="K4336" s="99"/>
      <c r="L4336" s="141" t="str">
        <f>IF(J4336-K4336=0,,IFERROR(K4336-J4336-휴게시간-VLOOKUP(A4336,지정휴게시간,2,FALSE),K4336-J4336-휴게시간))</f>
        <v/>
      </c>
      <c r="M4336" s="142" t="str">
        <f>IFERROR(VLOOKUP(Text(A4336,"m월 d일"),양력휴일,2,FALSE),IFERROR(VLOOKUP(Text(B4336,"m월 d일"),음력휴일,2,FALSE),IFERROR(VLOOKUP(A4336,양력지정휴일,2,FALSE), IFERROR(VLOOKUP(B4336,음력지정휴일,2,FALSE), ""))))</f>
        <v/>
      </c>
      <c r="N4336" s="128"/>
      <c r="O4336" s="128" t="str">
        <f>IFERROR(VLOOKUP(N4336,연차지정일수,2,FALSE),"")</f>
        <v/>
      </c>
      <c r="P4336" s="143"/>
      <c r="Q4336" s="2"/>
    </row>
    <row r="4337">
      <c r="A4337" s="129">
        <v>48532.0</v>
      </c>
      <c r="B4337" s="129">
        <v>48499.0</v>
      </c>
      <c r="C4337" s="128">
        <v>2032.0</v>
      </c>
      <c r="D4337" s="128">
        <v>11.0</v>
      </c>
      <c r="E4337" s="128">
        <v>2.0</v>
      </c>
      <c r="F4337" s="128">
        <v>2032.0</v>
      </c>
      <c r="G4337" s="128">
        <v>11.0</v>
      </c>
      <c r="H4337" s="128">
        <v>14.0</v>
      </c>
      <c r="I4337" s="128" t="s">
        <v>156</v>
      </c>
      <c r="J4337" s="99"/>
      <c r="K4337" s="99"/>
      <c r="L4337" s="141" t="str">
        <f>IF(J4337-K4337=0,,IFERROR(K4337-J4337-휴게시간-VLOOKUP(A4337,지정휴게시간,2,FALSE),K4337-J4337-휴게시간))</f>
        <v/>
      </c>
      <c r="M4337" s="142" t="str">
        <f>IFERROR(VLOOKUP(Text(A4337,"m월 d일"),양력휴일,2,FALSE),IFERROR(VLOOKUP(Text(B4337,"m월 d일"),음력휴일,2,FALSE),IFERROR(VLOOKUP(A4337,양력지정휴일,2,FALSE), IFERROR(VLOOKUP(B4337,음력지정휴일,2,FALSE), ""))))</f>
        <v/>
      </c>
      <c r="N4337" s="128"/>
      <c r="O4337" s="128" t="str">
        <f>IFERROR(VLOOKUP(N4337,연차지정일수,2,FALSE),"")</f>
        <v/>
      </c>
      <c r="P4337" s="143"/>
      <c r="Q4337" s="2"/>
    </row>
    <row r="4338">
      <c r="A4338" s="129">
        <v>48533.0</v>
      </c>
      <c r="B4338" s="129">
        <v>48500.0</v>
      </c>
      <c r="C4338" s="128">
        <v>2032.0</v>
      </c>
      <c r="D4338" s="128">
        <v>11.0</v>
      </c>
      <c r="E4338" s="128">
        <v>3.0</v>
      </c>
      <c r="F4338" s="128">
        <v>2032.0</v>
      </c>
      <c r="G4338" s="128">
        <v>11.0</v>
      </c>
      <c r="H4338" s="128">
        <v>15.0</v>
      </c>
      <c r="I4338" s="128" t="s">
        <v>83</v>
      </c>
      <c r="J4338" s="99"/>
      <c r="K4338" s="99"/>
      <c r="L4338" s="141" t="str">
        <f>IF(J4338-K4338=0,,IFERROR(K4338-J4338-휴게시간-VLOOKUP(A4338,지정휴게시간,2,FALSE),K4338-J4338-휴게시간))</f>
        <v/>
      </c>
      <c r="M4338" s="142" t="str">
        <f>IFERROR(VLOOKUP(Text(A4338,"m월 d일"),양력휴일,2,FALSE),IFERROR(VLOOKUP(Text(B4338,"m월 d일"),음력휴일,2,FALSE),IFERROR(VLOOKUP(A4338,양력지정휴일,2,FALSE), IFERROR(VLOOKUP(B4338,음력지정휴일,2,FALSE), ""))))</f>
        <v/>
      </c>
      <c r="N4338" s="128"/>
      <c r="O4338" s="128" t="str">
        <f>IFERROR(VLOOKUP(N4338,연차지정일수,2,FALSE),"")</f>
        <v/>
      </c>
      <c r="P4338" s="143"/>
      <c r="Q4338" s="2"/>
    </row>
    <row r="4339">
      <c r="A4339" s="129">
        <v>48534.0</v>
      </c>
      <c r="B4339" s="129">
        <v>48501.0</v>
      </c>
      <c r="C4339" s="128">
        <v>2032.0</v>
      </c>
      <c r="D4339" s="128">
        <v>11.0</v>
      </c>
      <c r="E4339" s="128">
        <v>3.0</v>
      </c>
      <c r="F4339" s="128">
        <v>2032.0</v>
      </c>
      <c r="G4339" s="128">
        <v>11.0</v>
      </c>
      <c r="H4339" s="128">
        <v>16.0</v>
      </c>
      <c r="I4339" s="128" t="s">
        <v>160</v>
      </c>
      <c r="J4339" s="99"/>
      <c r="K4339" s="99"/>
      <c r="L4339" s="141" t="str">
        <f>IF(J4339-K4339=0,,IFERROR(K4339-J4339-휴게시간-VLOOKUP(A4339,지정휴게시간,2,FALSE),K4339-J4339-휴게시간))</f>
        <v/>
      </c>
      <c r="M4339" s="142" t="str">
        <f>IFERROR(VLOOKUP(Text(A4339,"m월 d일"),양력휴일,2,FALSE),IFERROR(VLOOKUP(Text(B4339,"m월 d일"),음력휴일,2,FALSE),IFERROR(VLOOKUP(A4339,양력지정휴일,2,FALSE), IFERROR(VLOOKUP(B4339,음력지정휴일,2,FALSE), ""))))</f>
        <v/>
      </c>
      <c r="N4339" s="128"/>
      <c r="O4339" s="128" t="str">
        <f>IFERROR(VLOOKUP(N4339,연차지정일수,2,FALSE),"")</f>
        <v/>
      </c>
      <c r="P4339" s="143"/>
      <c r="Q4339" s="2"/>
    </row>
    <row r="4340">
      <c r="A4340" s="129">
        <v>48535.0</v>
      </c>
      <c r="B4340" s="129">
        <v>48502.0</v>
      </c>
      <c r="C4340" s="128">
        <v>2032.0</v>
      </c>
      <c r="D4340" s="128">
        <v>11.0</v>
      </c>
      <c r="E4340" s="128">
        <v>3.0</v>
      </c>
      <c r="F4340" s="128">
        <v>2032.0</v>
      </c>
      <c r="G4340" s="128">
        <v>11.0</v>
      </c>
      <c r="H4340" s="128">
        <v>17.0</v>
      </c>
      <c r="I4340" s="128" t="s">
        <v>161</v>
      </c>
      <c r="J4340" s="99"/>
      <c r="K4340" s="99"/>
      <c r="L4340" s="141" t="str">
        <f>IF(J4340-K4340=0,,IFERROR(K4340-J4340-휴게시간-VLOOKUP(A4340,지정휴게시간,2,FALSE),K4340-J4340-휴게시간))</f>
        <v/>
      </c>
      <c r="M4340" s="142" t="str">
        <f>IFERROR(VLOOKUP(Text(A4340,"m월 d일"),양력휴일,2,FALSE),IFERROR(VLOOKUP(Text(B4340,"m월 d일"),음력휴일,2,FALSE),IFERROR(VLOOKUP(A4340,양력지정휴일,2,FALSE), IFERROR(VLOOKUP(B4340,음력지정휴일,2,FALSE), ""))))</f>
        <v/>
      </c>
      <c r="N4340" s="128"/>
      <c r="O4340" s="128" t="str">
        <f>IFERROR(VLOOKUP(N4340,연차지정일수,2,FALSE),"")</f>
        <v/>
      </c>
      <c r="P4340" s="143"/>
      <c r="Q4340" s="2"/>
    </row>
    <row r="4341">
      <c r="A4341" s="129">
        <v>48536.0</v>
      </c>
      <c r="B4341" s="129">
        <v>48503.0</v>
      </c>
      <c r="C4341" s="128">
        <v>2032.0</v>
      </c>
      <c r="D4341" s="128">
        <v>11.0</v>
      </c>
      <c r="E4341" s="128">
        <v>3.0</v>
      </c>
      <c r="F4341" s="128">
        <v>2032.0</v>
      </c>
      <c r="G4341" s="128">
        <v>11.0</v>
      </c>
      <c r="H4341" s="128">
        <v>18.0</v>
      </c>
      <c r="I4341" s="128" t="s">
        <v>162</v>
      </c>
      <c r="J4341" s="99"/>
      <c r="K4341" s="99"/>
      <c r="L4341" s="141" t="str">
        <f>IF(J4341-K4341=0,,IFERROR(K4341-J4341-휴게시간-VLOOKUP(A4341,지정휴게시간,2,FALSE),K4341-J4341-휴게시간))</f>
        <v/>
      </c>
      <c r="M4341" s="142" t="str">
        <f>IFERROR(VLOOKUP(Text(A4341,"m월 d일"),양력휴일,2,FALSE),IFERROR(VLOOKUP(Text(B4341,"m월 d일"),음력휴일,2,FALSE),IFERROR(VLOOKUP(A4341,양력지정휴일,2,FALSE), IFERROR(VLOOKUP(B4341,음력지정휴일,2,FALSE), ""))))</f>
        <v/>
      </c>
      <c r="N4341" s="128"/>
      <c r="O4341" s="128" t="str">
        <f>IFERROR(VLOOKUP(N4341,연차지정일수,2,FALSE),"")</f>
        <v/>
      </c>
      <c r="P4341" s="143"/>
      <c r="Q4341" s="2"/>
    </row>
    <row r="4342">
      <c r="A4342" s="129">
        <v>48537.0</v>
      </c>
      <c r="B4342" s="129">
        <v>48504.0</v>
      </c>
      <c r="C4342" s="128">
        <v>2032.0</v>
      </c>
      <c r="D4342" s="128">
        <v>11.0</v>
      </c>
      <c r="E4342" s="128">
        <v>3.0</v>
      </c>
      <c r="F4342" s="128">
        <v>2032.0</v>
      </c>
      <c r="G4342" s="128">
        <v>11.0</v>
      </c>
      <c r="H4342" s="128">
        <v>19.0</v>
      </c>
      <c r="I4342" s="128" t="s">
        <v>158</v>
      </c>
      <c r="J4342" s="99"/>
      <c r="K4342" s="99"/>
      <c r="L4342" s="141" t="str">
        <f>IF(J4342-K4342=0,,IFERROR(K4342-J4342-휴게시간-VLOOKUP(A4342,지정휴게시간,2,FALSE),K4342-J4342-휴게시간))</f>
        <v/>
      </c>
      <c r="M4342" s="142" t="str">
        <f>IFERROR(VLOOKUP(Text(A4342,"m월 d일"),양력휴일,2,FALSE),IFERROR(VLOOKUP(Text(B4342,"m월 d일"),음력휴일,2,FALSE),IFERROR(VLOOKUP(A4342,양력지정휴일,2,FALSE), IFERROR(VLOOKUP(B4342,음력지정휴일,2,FALSE), ""))))</f>
        <v/>
      </c>
      <c r="N4342" s="128"/>
      <c r="O4342" s="128" t="str">
        <f>IFERROR(VLOOKUP(N4342,연차지정일수,2,FALSE),"")</f>
        <v/>
      </c>
      <c r="P4342" s="143"/>
      <c r="Q4342" s="2"/>
    </row>
    <row r="4343">
      <c r="A4343" s="129">
        <v>48538.0</v>
      </c>
      <c r="B4343" s="129">
        <v>48505.0</v>
      </c>
      <c r="C4343" s="128">
        <v>2032.0</v>
      </c>
      <c r="D4343" s="128">
        <v>11.0</v>
      </c>
      <c r="E4343" s="128">
        <v>3.0</v>
      </c>
      <c r="F4343" s="128">
        <v>2032.0</v>
      </c>
      <c r="G4343" s="128">
        <v>11.0</v>
      </c>
      <c r="H4343" s="128">
        <v>20.0</v>
      </c>
      <c r="I4343" s="128" t="s">
        <v>159</v>
      </c>
      <c r="J4343" s="99"/>
      <c r="K4343" s="99"/>
      <c r="L4343" s="141" t="str">
        <f>IF(J4343-K4343=0,,IFERROR(K4343-J4343-휴게시간-VLOOKUP(A4343,지정휴게시간,2,FALSE),K4343-J4343-휴게시간))</f>
        <v/>
      </c>
      <c r="M4343" s="142" t="str">
        <f>IFERROR(VLOOKUP(Text(A4343,"m월 d일"),양력휴일,2,FALSE),IFERROR(VLOOKUP(Text(B4343,"m월 d일"),음력휴일,2,FALSE),IFERROR(VLOOKUP(A4343,양력지정휴일,2,FALSE), IFERROR(VLOOKUP(B4343,음력지정휴일,2,FALSE), ""))))</f>
        <v/>
      </c>
      <c r="N4343" s="128"/>
      <c r="O4343" s="128" t="str">
        <f>IFERROR(VLOOKUP(N4343,연차지정일수,2,FALSE),"")</f>
        <v/>
      </c>
      <c r="P4343" s="143"/>
      <c r="Q4343" s="2"/>
    </row>
    <row r="4344">
      <c r="A4344" s="129">
        <v>48539.0</v>
      </c>
      <c r="B4344" s="129">
        <v>48506.0</v>
      </c>
      <c r="C4344" s="128">
        <v>2032.0</v>
      </c>
      <c r="D4344" s="128">
        <v>11.0</v>
      </c>
      <c r="E4344" s="128">
        <v>3.0</v>
      </c>
      <c r="F4344" s="128">
        <v>2032.0</v>
      </c>
      <c r="G4344" s="128">
        <v>11.0</v>
      </c>
      <c r="H4344" s="128">
        <v>21.0</v>
      </c>
      <c r="I4344" s="128" t="s">
        <v>156</v>
      </c>
      <c r="J4344" s="99"/>
      <c r="K4344" s="99"/>
      <c r="L4344" s="141" t="str">
        <f>IF(J4344-K4344=0,,IFERROR(K4344-J4344-휴게시간-VLOOKUP(A4344,지정휴게시간,2,FALSE),K4344-J4344-휴게시간))</f>
        <v/>
      </c>
      <c r="M4344" s="142" t="str">
        <f>IFERROR(VLOOKUP(Text(A4344,"m월 d일"),양력휴일,2,FALSE),IFERROR(VLOOKUP(Text(B4344,"m월 d일"),음력휴일,2,FALSE),IFERROR(VLOOKUP(A4344,양력지정휴일,2,FALSE), IFERROR(VLOOKUP(B4344,음력지정휴일,2,FALSE), ""))))</f>
        <v/>
      </c>
      <c r="N4344" s="128"/>
      <c r="O4344" s="128" t="str">
        <f>IFERROR(VLOOKUP(N4344,연차지정일수,2,FALSE),"")</f>
        <v/>
      </c>
      <c r="P4344" s="143"/>
      <c r="Q4344" s="2"/>
    </row>
    <row r="4345">
      <c r="A4345" s="129">
        <v>48540.0</v>
      </c>
      <c r="B4345" s="129">
        <v>48507.0</v>
      </c>
      <c r="C4345" s="128">
        <v>2032.0</v>
      </c>
      <c r="D4345" s="128">
        <v>11.0</v>
      </c>
      <c r="E4345" s="128">
        <v>4.0</v>
      </c>
      <c r="F4345" s="128">
        <v>2032.0</v>
      </c>
      <c r="G4345" s="128">
        <v>11.0</v>
      </c>
      <c r="H4345" s="128">
        <v>22.0</v>
      </c>
      <c r="I4345" s="128" t="s">
        <v>83</v>
      </c>
      <c r="J4345" s="99"/>
      <c r="K4345" s="99"/>
      <c r="L4345" s="141" t="str">
        <f>IF(J4345-K4345=0,,IFERROR(K4345-J4345-휴게시간-VLOOKUP(A4345,지정휴게시간,2,FALSE),K4345-J4345-휴게시간))</f>
        <v/>
      </c>
      <c r="M4345" s="142" t="str">
        <f>IFERROR(VLOOKUP(Text(A4345,"m월 d일"),양력휴일,2,FALSE),IFERROR(VLOOKUP(Text(B4345,"m월 d일"),음력휴일,2,FALSE),IFERROR(VLOOKUP(A4345,양력지정휴일,2,FALSE), IFERROR(VLOOKUP(B4345,음력지정휴일,2,FALSE), ""))))</f>
        <v/>
      </c>
      <c r="N4345" s="128"/>
      <c r="O4345" s="128" t="str">
        <f>IFERROR(VLOOKUP(N4345,연차지정일수,2,FALSE),"")</f>
        <v/>
      </c>
      <c r="P4345" s="143"/>
      <c r="Q4345" s="2"/>
    </row>
    <row r="4346">
      <c r="A4346" s="129">
        <v>48541.0</v>
      </c>
      <c r="B4346" s="129">
        <v>48508.0</v>
      </c>
      <c r="C4346" s="128">
        <v>2032.0</v>
      </c>
      <c r="D4346" s="128">
        <v>11.0</v>
      </c>
      <c r="E4346" s="128">
        <v>4.0</v>
      </c>
      <c r="F4346" s="128">
        <v>2032.0</v>
      </c>
      <c r="G4346" s="128">
        <v>11.0</v>
      </c>
      <c r="H4346" s="128">
        <v>23.0</v>
      </c>
      <c r="I4346" s="128" t="s">
        <v>160</v>
      </c>
      <c r="J4346" s="99"/>
      <c r="K4346" s="99"/>
      <c r="L4346" s="141" t="str">
        <f>IF(J4346-K4346=0,,IFERROR(K4346-J4346-휴게시간-VLOOKUP(A4346,지정휴게시간,2,FALSE),K4346-J4346-휴게시간))</f>
        <v/>
      </c>
      <c r="M4346" s="142" t="str">
        <f>IFERROR(VLOOKUP(Text(A4346,"m월 d일"),양력휴일,2,FALSE),IFERROR(VLOOKUP(Text(B4346,"m월 d일"),음력휴일,2,FALSE),IFERROR(VLOOKUP(A4346,양력지정휴일,2,FALSE), IFERROR(VLOOKUP(B4346,음력지정휴일,2,FALSE), ""))))</f>
        <v/>
      </c>
      <c r="N4346" s="128"/>
      <c r="O4346" s="128" t="str">
        <f>IFERROR(VLOOKUP(N4346,연차지정일수,2,FALSE),"")</f>
        <v/>
      </c>
      <c r="P4346" s="143"/>
      <c r="Q4346" s="2"/>
    </row>
    <row r="4347">
      <c r="A4347" s="129">
        <v>48542.0</v>
      </c>
      <c r="B4347" s="129">
        <v>48509.0</v>
      </c>
      <c r="C4347" s="128">
        <v>2032.0</v>
      </c>
      <c r="D4347" s="128">
        <v>11.0</v>
      </c>
      <c r="E4347" s="128">
        <v>4.0</v>
      </c>
      <c r="F4347" s="128">
        <v>2032.0</v>
      </c>
      <c r="G4347" s="128">
        <v>11.0</v>
      </c>
      <c r="H4347" s="128">
        <v>24.0</v>
      </c>
      <c r="I4347" s="128" t="s">
        <v>161</v>
      </c>
      <c r="J4347" s="99"/>
      <c r="K4347" s="99"/>
      <c r="L4347" s="141" t="str">
        <f>IF(J4347-K4347=0,,IFERROR(K4347-J4347-휴게시간-VLOOKUP(A4347,지정휴게시간,2,FALSE),K4347-J4347-휴게시간))</f>
        <v/>
      </c>
      <c r="M4347" s="142" t="str">
        <f>IFERROR(VLOOKUP(Text(A4347,"m월 d일"),양력휴일,2,FALSE),IFERROR(VLOOKUP(Text(B4347,"m월 d일"),음력휴일,2,FALSE),IFERROR(VLOOKUP(A4347,양력지정휴일,2,FALSE), IFERROR(VLOOKUP(B4347,음력지정휴일,2,FALSE), ""))))</f>
        <v/>
      </c>
      <c r="N4347" s="128"/>
      <c r="O4347" s="128" t="str">
        <f>IFERROR(VLOOKUP(N4347,연차지정일수,2,FALSE),"")</f>
        <v/>
      </c>
      <c r="P4347" s="143"/>
      <c r="Q4347" s="2"/>
    </row>
    <row r="4348">
      <c r="A4348" s="129">
        <v>48543.0</v>
      </c>
      <c r="B4348" s="129">
        <v>48510.0</v>
      </c>
      <c r="C4348" s="128">
        <v>2032.0</v>
      </c>
      <c r="D4348" s="128">
        <v>11.0</v>
      </c>
      <c r="E4348" s="128">
        <v>4.0</v>
      </c>
      <c r="F4348" s="128">
        <v>2032.0</v>
      </c>
      <c r="G4348" s="128">
        <v>11.0</v>
      </c>
      <c r="H4348" s="128">
        <v>25.0</v>
      </c>
      <c r="I4348" s="128" t="s">
        <v>162</v>
      </c>
      <c r="J4348" s="99"/>
      <c r="K4348" s="99"/>
      <c r="L4348" s="141" t="str">
        <f>IF(J4348-K4348=0,,IFERROR(K4348-J4348-휴게시간-VLOOKUP(A4348,지정휴게시간,2,FALSE),K4348-J4348-휴게시간))</f>
        <v/>
      </c>
      <c r="M4348" s="142" t="str">
        <f>IFERROR(VLOOKUP(Text(A4348,"m월 d일"),양력휴일,2,FALSE),IFERROR(VLOOKUP(Text(B4348,"m월 d일"),음력휴일,2,FALSE),IFERROR(VLOOKUP(A4348,양력지정휴일,2,FALSE), IFERROR(VLOOKUP(B4348,음력지정휴일,2,FALSE), ""))))</f>
        <v/>
      </c>
      <c r="N4348" s="128"/>
      <c r="O4348" s="128" t="str">
        <f>IFERROR(VLOOKUP(N4348,연차지정일수,2,FALSE),"")</f>
        <v/>
      </c>
      <c r="P4348" s="143"/>
      <c r="Q4348" s="2"/>
    </row>
    <row r="4349">
      <c r="A4349" s="129">
        <v>48544.0</v>
      </c>
      <c r="B4349" s="129">
        <v>48511.0</v>
      </c>
      <c r="C4349" s="128">
        <v>2032.0</v>
      </c>
      <c r="D4349" s="128">
        <v>11.0</v>
      </c>
      <c r="E4349" s="128">
        <v>4.0</v>
      </c>
      <c r="F4349" s="128">
        <v>2032.0</v>
      </c>
      <c r="G4349" s="128">
        <v>11.0</v>
      </c>
      <c r="H4349" s="128">
        <v>26.0</v>
      </c>
      <c r="I4349" s="128" t="s">
        <v>158</v>
      </c>
      <c r="J4349" s="99"/>
      <c r="K4349" s="99"/>
      <c r="L4349" s="141" t="str">
        <f>IF(J4349-K4349=0,,IFERROR(K4349-J4349-휴게시간-VLOOKUP(A4349,지정휴게시간,2,FALSE),K4349-J4349-휴게시간))</f>
        <v/>
      </c>
      <c r="M4349" s="142" t="str">
        <f>IFERROR(VLOOKUP(Text(A4349,"m월 d일"),양력휴일,2,FALSE),IFERROR(VLOOKUP(Text(B4349,"m월 d일"),음력휴일,2,FALSE),IFERROR(VLOOKUP(A4349,양력지정휴일,2,FALSE), IFERROR(VLOOKUP(B4349,음력지정휴일,2,FALSE), ""))))</f>
        <v/>
      </c>
      <c r="N4349" s="128"/>
      <c r="O4349" s="128" t="str">
        <f>IFERROR(VLOOKUP(N4349,연차지정일수,2,FALSE),"")</f>
        <v/>
      </c>
      <c r="P4349" s="143"/>
      <c r="Q4349" s="2"/>
    </row>
    <row r="4350">
      <c r="A4350" s="129">
        <v>48545.0</v>
      </c>
      <c r="B4350" s="129">
        <v>48512.0</v>
      </c>
      <c r="C4350" s="128">
        <v>2032.0</v>
      </c>
      <c r="D4350" s="128">
        <v>11.0</v>
      </c>
      <c r="E4350" s="128">
        <v>4.0</v>
      </c>
      <c r="F4350" s="128">
        <v>2032.0</v>
      </c>
      <c r="G4350" s="128">
        <v>11.0</v>
      </c>
      <c r="H4350" s="128">
        <v>27.0</v>
      </c>
      <c r="I4350" s="128" t="s">
        <v>159</v>
      </c>
      <c r="J4350" s="99"/>
      <c r="K4350" s="99"/>
      <c r="L4350" s="141" t="str">
        <f>IF(J4350-K4350=0,,IFERROR(K4350-J4350-휴게시간-VLOOKUP(A4350,지정휴게시간,2,FALSE),K4350-J4350-휴게시간))</f>
        <v/>
      </c>
      <c r="M4350" s="142" t="str">
        <f>IFERROR(VLOOKUP(Text(A4350,"m월 d일"),양력휴일,2,FALSE),IFERROR(VLOOKUP(Text(B4350,"m월 d일"),음력휴일,2,FALSE),IFERROR(VLOOKUP(A4350,양력지정휴일,2,FALSE), IFERROR(VLOOKUP(B4350,음력지정휴일,2,FALSE), ""))))</f>
        <v/>
      </c>
      <c r="N4350" s="128"/>
      <c r="O4350" s="128" t="str">
        <f>IFERROR(VLOOKUP(N4350,연차지정일수,2,FALSE),"")</f>
        <v/>
      </c>
      <c r="P4350" s="143"/>
      <c r="Q4350" s="2"/>
    </row>
    <row r="4351">
      <c r="A4351" s="129">
        <v>48546.0</v>
      </c>
      <c r="B4351" s="129">
        <v>48513.0</v>
      </c>
      <c r="C4351" s="128">
        <v>2032.0</v>
      </c>
      <c r="D4351" s="128">
        <v>11.0</v>
      </c>
      <c r="E4351" s="128">
        <v>4.0</v>
      </c>
      <c r="F4351" s="128">
        <v>2032.0</v>
      </c>
      <c r="G4351" s="128">
        <v>11.0</v>
      </c>
      <c r="H4351" s="128">
        <v>28.0</v>
      </c>
      <c r="I4351" s="128" t="s">
        <v>156</v>
      </c>
      <c r="J4351" s="99"/>
      <c r="K4351" s="99"/>
      <c r="L4351" s="141" t="str">
        <f>IF(J4351-K4351=0,,IFERROR(K4351-J4351-휴게시간-VLOOKUP(A4351,지정휴게시간,2,FALSE),K4351-J4351-휴게시간))</f>
        <v/>
      </c>
      <c r="M4351" s="142" t="str">
        <f>IFERROR(VLOOKUP(Text(A4351,"m월 d일"),양력휴일,2,FALSE),IFERROR(VLOOKUP(Text(B4351,"m월 d일"),음력휴일,2,FALSE),IFERROR(VLOOKUP(A4351,양력지정휴일,2,FALSE), IFERROR(VLOOKUP(B4351,음력지정휴일,2,FALSE), ""))))</f>
        <v/>
      </c>
      <c r="N4351" s="128"/>
      <c r="O4351" s="128" t="str">
        <f>IFERROR(VLOOKUP(N4351,연차지정일수,2,FALSE),"")</f>
        <v/>
      </c>
      <c r="P4351" s="143"/>
      <c r="Q4351" s="2"/>
    </row>
    <row r="4352">
      <c r="A4352" s="129">
        <v>48547.0</v>
      </c>
      <c r="B4352" s="129">
        <v>48514.0</v>
      </c>
      <c r="C4352" s="128">
        <v>2032.0</v>
      </c>
      <c r="D4352" s="128">
        <v>11.0</v>
      </c>
      <c r="E4352" s="128">
        <v>5.0</v>
      </c>
      <c r="F4352" s="128">
        <v>2032.0</v>
      </c>
      <c r="G4352" s="128">
        <v>11.0</v>
      </c>
      <c r="H4352" s="128">
        <v>29.0</v>
      </c>
      <c r="I4352" s="128" t="s">
        <v>83</v>
      </c>
      <c r="J4352" s="99"/>
      <c r="K4352" s="99"/>
      <c r="L4352" s="141" t="str">
        <f>IF(J4352-K4352=0,,IFERROR(K4352-J4352-휴게시간-VLOOKUP(A4352,지정휴게시간,2,FALSE),K4352-J4352-휴게시간))</f>
        <v/>
      </c>
      <c r="M4352" s="142" t="str">
        <f>IFERROR(VLOOKUP(Text(A4352,"m월 d일"),양력휴일,2,FALSE),IFERROR(VLOOKUP(Text(B4352,"m월 d일"),음력휴일,2,FALSE),IFERROR(VLOOKUP(A4352,양력지정휴일,2,FALSE), IFERROR(VLOOKUP(B4352,음력지정휴일,2,FALSE), ""))))</f>
        <v/>
      </c>
      <c r="N4352" s="128"/>
      <c r="O4352" s="128" t="str">
        <f>IFERROR(VLOOKUP(N4352,연차지정일수,2,FALSE),"")</f>
        <v/>
      </c>
      <c r="P4352" s="143"/>
      <c r="Q4352" s="2"/>
    </row>
    <row r="4353">
      <c r="A4353" s="129">
        <v>48548.0</v>
      </c>
      <c r="B4353" s="129">
        <v>48515.0</v>
      </c>
      <c r="C4353" s="128">
        <v>2032.0</v>
      </c>
      <c r="D4353" s="128">
        <v>11.0</v>
      </c>
      <c r="E4353" s="128">
        <v>5.0</v>
      </c>
      <c r="F4353" s="128">
        <v>2032.0</v>
      </c>
      <c r="G4353" s="128">
        <v>11.0</v>
      </c>
      <c r="H4353" s="128">
        <v>30.0</v>
      </c>
      <c r="I4353" s="128" t="s">
        <v>160</v>
      </c>
      <c r="J4353" s="99"/>
      <c r="K4353" s="99"/>
      <c r="L4353" s="141" t="str">
        <f>IF(J4353-K4353=0,,IFERROR(K4353-J4353-휴게시간-VLOOKUP(A4353,지정휴게시간,2,FALSE),K4353-J4353-휴게시간))</f>
        <v/>
      </c>
      <c r="M4353" s="142" t="str">
        <f>IFERROR(VLOOKUP(Text(A4353,"m월 d일"),양력휴일,2,FALSE),IFERROR(VLOOKUP(Text(B4353,"m월 d일"),음력휴일,2,FALSE),IFERROR(VLOOKUP(A4353,양력지정휴일,2,FALSE), IFERROR(VLOOKUP(B4353,음력지정휴일,2,FALSE), ""))))</f>
        <v/>
      </c>
      <c r="N4353" s="128"/>
      <c r="O4353" s="128" t="str">
        <f>IFERROR(VLOOKUP(N4353,연차지정일수,2,FALSE),"")</f>
        <v/>
      </c>
      <c r="P4353" s="143"/>
      <c r="Q4353" s="2"/>
    </row>
    <row r="4354">
      <c r="A4354" s="129">
        <v>48549.0</v>
      </c>
      <c r="B4354" s="129">
        <v>48516.0</v>
      </c>
      <c r="C4354" s="128">
        <v>2032.0</v>
      </c>
      <c r="D4354" s="128">
        <v>11.0</v>
      </c>
      <c r="E4354" s="128">
        <v>5.0</v>
      </c>
      <c r="F4354" s="128">
        <v>2032.0</v>
      </c>
      <c r="G4354" s="128">
        <v>12.0</v>
      </c>
      <c r="H4354" s="128">
        <v>1.0</v>
      </c>
      <c r="I4354" s="128" t="s">
        <v>161</v>
      </c>
      <c r="J4354" s="99"/>
      <c r="K4354" s="99"/>
      <c r="L4354" s="141" t="str">
        <f>IF(J4354-K4354=0,,IFERROR(K4354-J4354-휴게시간-VLOOKUP(A4354,지정휴게시간,2,FALSE),K4354-J4354-휴게시간))</f>
        <v/>
      </c>
      <c r="M4354" s="142" t="str">
        <f>IFERROR(VLOOKUP(Text(A4354,"m월 d일"),양력휴일,2,FALSE),IFERROR(VLOOKUP(Text(B4354,"m월 d일"),음력휴일,2,FALSE),IFERROR(VLOOKUP(A4354,양력지정휴일,2,FALSE), IFERROR(VLOOKUP(B4354,음력지정휴일,2,FALSE), ""))))</f>
        <v/>
      </c>
      <c r="N4354" s="128"/>
      <c r="O4354" s="128" t="str">
        <f>IFERROR(VLOOKUP(N4354,연차지정일수,2,FALSE),"")</f>
        <v/>
      </c>
      <c r="P4354" s="143"/>
      <c r="Q4354" s="2"/>
    </row>
    <row r="4355">
      <c r="A4355" s="129">
        <v>48550.0</v>
      </c>
      <c r="B4355" s="129">
        <v>48517.0</v>
      </c>
      <c r="C4355" s="128">
        <v>2032.0</v>
      </c>
      <c r="D4355" s="128">
        <v>11.0</v>
      </c>
      <c r="E4355" s="128">
        <v>5.0</v>
      </c>
      <c r="F4355" s="128">
        <v>2032.0</v>
      </c>
      <c r="G4355" s="128">
        <v>12.0</v>
      </c>
      <c r="H4355" s="128">
        <v>2.0</v>
      </c>
      <c r="I4355" s="128" t="s">
        <v>162</v>
      </c>
      <c r="J4355" s="99"/>
      <c r="K4355" s="99"/>
      <c r="L4355" s="141" t="str">
        <f>IF(J4355-K4355=0,,IFERROR(K4355-J4355-휴게시간-VLOOKUP(A4355,지정휴게시간,2,FALSE),K4355-J4355-휴게시간))</f>
        <v/>
      </c>
      <c r="M4355" s="142" t="str">
        <f>IFERROR(VLOOKUP(Text(A4355,"m월 d일"),양력휴일,2,FALSE),IFERROR(VLOOKUP(Text(B4355,"m월 d일"),음력휴일,2,FALSE),IFERROR(VLOOKUP(A4355,양력지정휴일,2,FALSE), IFERROR(VLOOKUP(B4355,음력지정휴일,2,FALSE), ""))))</f>
        <v/>
      </c>
      <c r="N4355" s="128"/>
      <c r="O4355" s="128" t="str">
        <f>IFERROR(VLOOKUP(N4355,연차지정일수,2,FALSE),"")</f>
        <v/>
      </c>
      <c r="P4355" s="143"/>
      <c r="Q4355" s="2"/>
    </row>
    <row r="4356">
      <c r="A4356" s="129">
        <v>48551.0</v>
      </c>
      <c r="B4356" s="129">
        <v>48519.0</v>
      </c>
      <c r="C4356" s="128">
        <v>2032.0</v>
      </c>
      <c r="D4356" s="128">
        <v>11.0</v>
      </c>
      <c r="E4356" s="128">
        <v>5.0</v>
      </c>
      <c r="F4356" s="128">
        <v>2032.0</v>
      </c>
      <c r="G4356" s="128">
        <v>12.0</v>
      </c>
      <c r="H4356" s="128">
        <v>3.0</v>
      </c>
      <c r="I4356" s="128" t="s">
        <v>158</v>
      </c>
      <c r="J4356" s="99"/>
      <c r="K4356" s="99"/>
      <c r="L4356" s="141" t="str">
        <f>IF(J4356-K4356=0,,IFERROR(K4356-J4356-휴게시간-VLOOKUP(A4356,지정휴게시간,2,FALSE),K4356-J4356-휴게시간))</f>
        <v/>
      </c>
      <c r="M4356" s="142" t="str">
        <f>IFERROR(VLOOKUP(Text(A4356,"m월 d일"),양력휴일,2,FALSE),IFERROR(VLOOKUP(Text(B4356,"m월 d일"),음력휴일,2,FALSE),IFERROR(VLOOKUP(A4356,양력지정휴일,2,FALSE), IFERROR(VLOOKUP(B4356,음력지정휴일,2,FALSE), ""))))</f>
        <v/>
      </c>
      <c r="N4356" s="128"/>
      <c r="O4356" s="128" t="str">
        <f>IFERROR(VLOOKUP(N4356,연차지정일수,2,FALSE),"")</f>
        <v/>
      </c>
      <c r="P4356" s="143"/>
      <c r="Q4356" s="2"/>
    </row>
    <row r="4357">
      <c r="A4357" s="129">
        <v>48552.0</v>
      </c>
      <c r="B4357" s="129">
        <v>48520.0</v>
      </c>
      <c r="C4357" s="128">
        <v>2032.0</v>
      </c>
      <c r="D4357" s="128">
        <v>11.0</v>
      </c>
      <c r="E4357" s="128">
        <v>5.0</v>
      </c>
      <c r="F4357" s="128">
        <v>2032.0</v>
      </c>
      <c r="G4357" s="128">
        <v>12.0</v>
      </c>
      <c r="H4357" s="128">
        <v>4.0</v>
      </c>
      <c r="I4357" s="128" t="s">
        <v>159</v>
      </c>
      <c r="J4357" s="99"/>
      <c r="K4357" s="99"/>
      <c r="L4357" s="141" t="str">
        <f>IF(J4357-K4357=0,,IFERROR(K4357-J4357-휴게시간-VLOOKUP(A4357,지정휴게시간,2,FALSE),K4357-J4357-휴게시간))</f>
        <v/>
      </c>
      <c r="M4357" s="142" t="str">
        <f>IFERROR(VLOOKUP(Text(A4357,"m월 d일"),양력휴일,2,FALSE),IFERROR(VLOOKUP(Text(B4357,"m월 d일"),음력휴일,2,FALSE),IFERROR(VLOOKUP(A4357,양력지정휴일,2,FALSE), IFERROR(VLOOKUP(B4357,음력지정휴일,2,FALSE), ""))))</f>
        <v/>
      </c>
      <c r="N4357" s="128"/>
      <c r="O4357" s="128" t="str">
        <f>IFERROR(VLOOKUP(N4357,연차지정일수,2,FALSE),"")</f>
        <v/>
      </c>
      <c r="P4357" s="143"/>
      <c r="Q4357" s="2"/>
    </row>
    <row r="4358">
      <c r="A4358" s="129">
        <v>48553.0</v>
      </c>
      <c r="B4358" s="129">
        <v>48521.0</v>
      </c>
      <c r="C4358" s="128">
        <v>2032.0</v>
      </c>
      <c r="D4358" s="128">
        <v>11.0</v>
      </c>
      <c r="E4358" s="128">
        <v>5.0</v>
      </c>
      <c r="F4358" s="128">
        <v>2032.0</v>
      </c>
      <c r="G4358" s="128">
        <v>12.0</v>
      </c>
      <c r="H4358" s="128">
        <v>5.0</v>
      </c>
      <c r="I4358" s="128" t="s">
        <v>156</v>
      </c>
      <c r="J4358" s="99"/>
      <c r="K4358" s="99"/>
      <c r="L4358" s="141" t="str">
        <f>IF(J4358-K4358=0,,IFERROR(K4358-J4358-휴게시간-VLOOKUP(A4358,지정휴게시간,2,FALSE),K4358-J4358-휴게시간))</f>
        <v/>
      </c>
      <c r="M4358" s="142" t="str">
        <f>IFERROR(VLOOKUP(Text(A4358,"m월 d일"),양력휴일,2,FALSE),IFERROR(VLOOKUP(Text(B4358,"m월 d일"),음력휴일,2,FALSE),IFERROR(VLOOKUP(A4358,양력지정휴일,2,FALSE), IFERROR(VLOOKUP(B4358,음력지정휴일,2,FALSE), ""))))</f>
        <v/>
      </c>
      <c r="N4358" s="128"/>
      <c r="O4358" s="128" t="str">
        <f>IFERROR(VLOOKUP(N4358,연차지정일수,2,FALSE),"")</f>
        <v/>
      </c>
      <c r="P4358" s="143"/>
      <c r="Q4358" s="2"/>
    </row>
    <row r="4359">
      <c r="A4359" s="129">
        <v>48554.0</v>
      </c>
      <c r="B4359" s="129">
        <v>48522.0</v>
      </c>
      <c r="C4359" s="128">
        <v>2032.0</v>
      </c>
      <c r="D4359" s="128">
        <v>12.0</v>
      </c>
      <c r="E4359" s="128">
        <v>1.0</v>
      </c>
      <c r="F4359" s="128">
        <v>2032.0</v>
      </c>
      <c r="G4359" s="128">
        <v>12.0</v>
      </c>
      <c r="H4359" s="128">
        <v>6.0</v>
      </c>
      <c r="I4359" s="128" t="s">
        <v>83</v>
      </c>
      <c r="J4359" s="99"/>
      <c r="K4359" s="99"/>
      <c r="L4359" s="141" t="str">
        <f>IF(J4359-K4359=0,,IFERROR(K4359-J4359-휴게시간-VLOOKUP(A4359,지정휴게시간,2,FALSE),K4359-J4359-휴게시간))</f>
        <v/>
      </c>
      <c r="M4359" s="142" t="str">
        <f>IFERROR(VLOOKUP(Text(A4359,"m월 d일"),양력휴일,2,FALSE),IFERROR(VLOOKUP(Text(B4359,"m월 d일"),음력휴일,2,FALSE),IFERROR(VLOOKUP(A4359,양력지정휴일,2,FALSE), IFERROR(VLOOKUP(B4359,음력지정휴일,2,FALSE), ""))))</f>
        <v/>
      </c>
      <c r="N4359" s="128"/>
      <c r="O4359" s="128" t="str">
        <f>IFERROR(VLOOKUP(N4359,연차지정일수,2,FALSE),"")</f>
        <v/>
      </c>
      <c r="P4359" s="143"/>
      <c r="Q4359" s="2"/>
    </row>
    <row r="4360">
      <c r="A4360" s="129">
        <v>48555.0</v>
      </c>
      <c r="B4360" s="129">
        <v>48523.0</v>
      </c>
      <c r="C4360" s="128">
        <v>2032.0</v>
      </c>
      <c r="D4360" s="128">
        <v>12.0</v>
      </c>
      <c r="E4360" s="128">
        <v>1.0</v>
      </c>
      <c r="F4360" s="128">
        <v>2032.0</v>
      </c>
      <c r="G4360" s="128">
        <v>12.0</v>
      </c>
      <c r="H4360" s="128">
        <v>7.0</v>
      </c>
      <c r="I4360" s="128" t="s">
        <v>160</v>
      </c>
      <c r="J4360" s="99"/>
      <c r="K4360" s="99"/>
      <c r="L4360" s="141" t="str">
        <f>IF(J4360-K4360=0,,IFERROR(K4360-J4360-휴게시간-VLOOKUP(A4360,지정휴게시간,2,FALSE),K4360-J4360-휴게시간))</f>
        <v/>
      </c>
      <c r="M4360" s="142" t="str">
        <f>IFERROR(VLOOKUP(Text(A4360,"m월 d일"),양력휴일,2,FALSE),IFERROR(VLOOKUP(Text(B4360,"m월 d일"),음력휴일,2,FALSE),IFERROR(VLOOKUP(A4360,양력지정휴일,2,FALSE), IFERROR(VLOOKUP(B4360,음력지정휴일,2,FALSE), ""))))</f>
        <v/>
      </c>
      <c r="N4360" s="128"/>
      <c r="O4360" s="128" t="str">
        <f>IFERROR(VLOOKUP(N4360,연차지정일수,2,FALSE),"")</f>
        <v/>
      </c>
      <c r="P4360" s="143"/>
      <c r="Q4360" s="2"/>
    </row>
    <row r="4361">
      <c r="A4361" s="129">
        <v>48556.0</v>
      </c>
      <c r="B4361" s="129">
        <v>48524.0</v>
      </c>
      <c r="C4361" s="128">
        <v>2032.0</v>
      </c>
      <c r="D4361" s="128">
        <v>12.0</v>
      </c>
      <c r="E4361" s="128">
        <v>1.0</v>
      </c>
      <c r="F4361" s="128">
        <v>2032.0</v>
      </c>
      <c r="G4361" s="128">
        <v>12.0</v>
      </c>
      <c r="H4361" s="128">
        <v>8.0</v>
      </c>
      <c r="I4361" s="128" t="s">
        <v>161</v>
      </c>
      <c r="J4361" s="99"/>
      <c r="K4361" s="99"/>
      <c r="L4361" s="141" t="str">
        <f>IF(J4361-K4361=0,,IFERROR(K4361-J4361-휴게시간-VLOOKUP(A4361,지정휴게시간,2,FALSE),K4361-J4361-휴게시간))</f>
        <v/>
      </c>
      <c r="M4361" s="142" t="str">
        <f>IFERROR(VLOOKUP(Text(A4361,"m월 d일"),양력휴일,2,FALSE),IFERROR(VLOOKUP(Text(B4361,"m월 d일"),음력휴일,2,FALSE),IFERROR(VLOOKUP(A4361,양력지정휴일,2,FALSE), IFERROR(VLOOKUP(B4361,음력지정휴일,2,FALSE), ""))))</f>
        <v/>
      </c>
      <c r="N4361" s="128"/>
      <c r="O4361" s="128" t="str">
        <f>IFERROR(VLOOKUP(N4361,연차지정일수,2,FALSE),"")</f>
        <v/>
      </c>
      <c r="P4361" s="143"/>
      <c r="Q4361" s="2"/>
    </row>
    <row r="4362">
      <c r="A4362" s="129">
        <v>48557.0</v>
      </c>
      <c r="B4362" s="129">
        <v>48525.0</v>
      </c>
      <c r="C4362" s="128">
        <v>2032.0</v>
      </c>
      <c r="D4362" s="128">
        <v>12.0</v>
      </c>
      <c r="E4362" s="128">
        <v>1.0</v>
      </c>
      <c r="F4362" s="128">
        <v>2032.0</v>
      </c>
      <c r="G4362" s="128">
        <v>12.0</v>
      </c>
      <c r="H4362" s="128">
        <v>9.0</v>
      </c>
      <c r="I4362" s="128" t="s">
        <v>162</v>
      </c>
      <c r="J4362" s="99"/>
      <c r="K4362" s="99"/>
      <c r="L4362" s="141" t="str">
        <f>IF(J4362-K4362=0,,IFERROR(K4362-J4362-휴게시간-VLOOKUP(A4362,지정휴게시간,2,FALSE),K4362-J4362-휴게시간))</f>
        <v/>
      </c>
      <c r="M4362" s="142" t="str">
        <f>IFERROR(VLOOKUP(Text(A4362,"m월 d일"),양력휴일,2,FALSE),IFERROR(VLOOKUP(Text(B4362,"m월 d일"),음력휴일,2,FALSE),IFERROR(VLOOKUP(A4362,양력지정휴일,2,FALSE), IFERROR(VLOOKUP(B4362,음력지정휴일,2,FALSE), ""))))</f>
        <v/>
      </c>
      <c r="N4362" s="128"/>
      <c r="O4362" s="128" t="str">
        <f>IFERROR(VLOOKUP(N4362,연차지정일수,2,FALSE),"")</f>
        <v/>
      </c>
      <c r="P4362" s="143"/>
      <c r="Q4362" s="2"/>
    </row>
    <row r="4363">
      <c r="A4363" s="129">
        <v>48558.0</v>
      </c>
      <c r="B4363" s="129">
        <v>48526.0</v>
      </c>
      <c r="C4363" s="128">
        <v>2032.0</v>
      </c>
      <c r="D4363" s="128">
        <v>12.0</v>
      </c>
      <c r="E4363" s="128">
        <v>1.0</v>
      </c>
      <c r="F4363" s="128">
        <v>2032.0</v>
      </c>
      <c r="G4363" s="128">
        <v>12.0</v>
      </c>
      <c r="H4363" s="128">
        <v>10.0</v>
      </c>
      <c r="I4363" s="128" t="s">
        <v>158</v>
      </c>
      <c r="J4363" s="99"/>
      <c r="K4363" s="99"/>
      <c r="L4363" s="141" t="str">
        <f>IF(J4363-K4363=0,,IFERROR(K4363-J4363-휴게시간-VLOOKUP(A4363,지정휴게시간,2,FALSE),K4363-J4363-휴게시간))</f>
        <v/>
      </c>
      <c r="M4363" s="142" t="str">
        <f>IFERROR(VLOOKUP(Text(A4363,"m월 d일"),양력휴일,2,FALSE),IFERROR(VLOOKUP(Text(B4363,"m월 d일"),음력휴일,2,FALSE),IFERROR(VLOOKUP(A4363,양력지정휴일,2,FALSE), IFERROR(VLOOKUP(B4363,음력지정휴일,2,FALSE), ""))))</f>
        <v/>
      </c>
      <c r="N4363" s="128"/>
      <c r="O4363" s="128" t="str">
        <f>IFERROR(VLOOKUP(N4363,연차지정일수,2,FALSE),"")</f>
        <v/>
      </c>
      <c r="P4363" s="143"/>
      <c r="Q4363" s="2"/>
    </row>
    <row r="4364">
      <c r="A4364" s="129">
        <v>48559.0</v>
      </c>
      <c r="B4364" s="129">
        <v>48527.0</v>
      </c>
      <c r="C4364" s="128">
        <v>2032.0</v>
      </c>
      <c r="D4364" s="128">
        <v>12.0</v>
      </c>
      <c r="E4364" s="128">
        <v>1.0</v>
      </c>
      <c r="F4364" s="128">
        <v>2032.0</v>
      </c>
      <c r="G4364" s="128">
        <v>12.0</v>
      </c>
      <c r="H4364" s="128">
        <v>11.0</v>
      </c>
      <c r="I4364" s="128" t="s">
        <v>159</v>
      </c>
      <c r="J4364" s="99"/>
      <c r="K4364" s="99"/>
      <c r="L4364" s="141" t="str">
        <f>IF(J4364-K4364=0,,IFERROR(K4364-J4364-휴게시간-VLOOKUP(A4364,지정휴게시간,2,FALSE),K4364-J4364-휴게시간))</f>
        <v/>
      </c>
      <c r="M4364" s="142" t="str">
        <f>IFERROR(VLOOKUP(Text(A4364,"m월 d일"),양력휴일,2,FALSE),IFERROR(VLOOKUP(Text(B4364,"m월 d일"),음력휴일,2,FALSE),IFERROR(VLOOKUP(A4364,양력지정휴일,2,FALSE), IFERROR(VLOOKUP(B4364,음력지정휴일,2,FALSE), ""))))</f>
        <v/>
      </c>
      <c r="N4364" s="128"/>
      <c r="O4364" s="128" t="str">
        <f>IFERROR(VLOOKUP(N4364,연차지정일수,2,FALSE),"")</f>
        <v/>
      </c>
      <c r="P4364" s="143"/>
      <c r="Q4364" s="2"/>
    </row>
    <row r="4365">
      <c r="A4365" s="129">
        <v>48560.0</v>
      </c>
      <c r="B4365" s="129">
        <v>48528.0</v>
      </c>
      <c r="C4365" s="128">
        <v>2032.0</v>
      </c>
      <c r="D4365" s="128">
        <v>12.0</v>
      </c>
      <c r="E4365" s="128">
        <v>1.0</v>
      </c>
      <c r="F4365" s="128">
        <v>2032.0</v>
      </c>
      <c r="G4365" s="128">
        <v>12.0</v>
      </c>
      <c r="H4365" s="128">
        <v>12.0</v>
      </c>
      <c r="I4365" s="128" t="s">
        <v>156</v>
      </c>
      <c r="J4365" s="99"/>
      <c r="K4365" s="99"/>
      <c r="L4365" s="141" t="str">
        <f>IF(J4365-K4365=0,,IFERROR(K4365-J4365-휴게시간-VLOOKUP(A4365,지정휴게시간,2,FALSE),K4365-J4365-휴게시간))</f>
        <v/>
      </c>
      <c r="M4365" s="142" t="str">
        <f>IFERROR(VLOOKUP(Text(A4365,"m월 d일"),양력휴일,2,FALSE),IFERROR(VLOOKUP(Text(B4365,"m월 d일"),음력휴일,2,FALSE),IFERROR(VLOOKUP(A4365,양력지정휴일,2,FALSE), IFERROR(VLOOKUP(B4365,음력지정휴일,2,FALSE), ""))))</f>
        <v/>
      </c>
      <c r="N4365" s="128"/>
      <c r="O4365" s="128" t="str">
        <f>IFERROR(VLOOKUP(N4365,연차지정일수,2,FALSE),"")</f>
        <v/>
      </c>
      <c r="P4365" s="143"/>
      <c r="Q4365" s="2"/>
    </row>
    <row r="4366">
      <c r="A4366" s="129">
        <v>48561.0</v>
      </c>
      <c r="B4366" s="129">
        <v>48529.0</v>
      </c>
      <c r="C4366" s="128">
        <v>2032.0</v>
      </c>
      <c r="D4366" s="128">
        <v>12.0</v>
      </c>
      <c r="E4366" s="128">
        <v>2.0</v>
      </c>
      <c r="F4366" s="128">
        <v>2032.0</v>
      </c>
      <c r="G4366" s="128">
        <v>12.0</v>
      </c>
      <c r="H4366" s="128">
        <v>13.0</v>
      </c>
      <c r="I4366" s="128" t="s">
        <v>83</v>
      </c>
      <c r="J4366" s="99"/>
      <c r="K4366" s="99"/>
      <c r="L4366" s="141" t="str">
        <f>IF(J4366-K4366=0,,IFERROR(K4366-J4366-휴게시간-VLOOKUP(A4366,지정휴게시간,2,FALSE),K4366-J4366-휴게시간))</f>
        <v/>
      </c>
      <c r="M4366" s="142" t="str">
        <f>IFERROR(VLOOKUP(Text(A4366,"m월 d일"),양력휴일,2,FALSE),IFERROR(VLOOKUP(Text(B4366,"m월 d일"),음력휴일,2,FALSE),IFERROR(VLOOKUP(A4366,양력지정휴일,2,FALSE), IFERROR(VLOOKUP(B4366,음력지정휴일,2,FALSE), ""))))</f>
        <v/>
      </c>
      <c r="N4366" s="128"/>
      <c r="O4366" s="128" t="str">
        <f>IFERROR(VLOOKUP(N4366,연차지정일수,2,FALSE),"")</f>
        <v/>
      </c>
      <c r="P4366" s="143"/>
      <c r="Q4366" s="2"/>
    </row>
    <row r="4367">
      <c r="A4367" s="129">
        <v>48562.0</v>
      </c>
      <c r="B4367" s="129">
        <v>48530.0</v>
      </c>
      <c r="C4367" s="128">
        <v>2032.0</v>
      </c>
      <c r="D4367" s="128">
        <v>12.0</v>
      </c>
      <c r="E4367" s="128">
        <v>2.0</v>
      </c>
      <c r="F4367" s="128">
        <v>2032.0</v>
      </c>
      <c r="G4367" s="128">
        <v>12.0</v>
      </c>
      <c r="H4367" s="128">
        <v>14.0</v>
      </c>
      <c r="I4367" s="128" t="s">
        <v>160</v>
      </c>
      <c r="J4367" s="99"/>
      <c r="K4367" s="99"/>
      <c r="L4367" s="141" t="str">
        <f>IF(J4367-K4367=0,,IFERROR(K4367-J4367-휴게시간-VLOOKUP(A4367,지정휴게시간,2,FALSE),K4367-J4367-휴게시간))</f>
        <v/>
      </c>
      <c r="M4367" s="142" t="str">
        <f>IFERROR(VLOOKUP(Text(A4367,"m월 d일"),양력휴일,2,FALSE),IFERROR(VLOOKUP(Text(B4367,"m월 d일"),음력휴일,2,FALSE),IFERROR(VLOOKUP(A4367,양력지정휴일,2,FALSE), IFERROR(VLOOKUP(B4367,음력지정휴일,2,FALSE), ""))))</f>
        <v/>
      </c>
      <c r="N4367" s="128"/>
      <c r="O4367" s="128" t="str">
        <f>IFERROR(VLOOKUP(N4367,연차지정일수,2,FALSE),"")</f>
        <v/>
      </c>
      <c r="P4367" s="143"/>
      <c r="Q4367" s="2"/>
    </row>
    <row r="4368">
      <c r="A4368" s="129">
        <v>48563.0</v>
      </c>
      <c r="B4368" s="129">
        <v>48531.0</v>
      </c>
      <c r="C4368" s="128">
        <v>2032.0</v>
      </c>
      <c r="D4368" s="128">
        <v>12.0</v>
      </c>
      <c r="E4368" s="128">
        <v>2.0</v>
      </c>
      <c r="F4368" s="128">
        <v>2032.0</v>
      </c>
      <c r="G4368" s="128">
        <v>12.0</v>
      </c>
      <c r="H4368" s="128">
        <v>15.0</v>
      </c>
      <c r="I4368" s="128" t="s">
        <v>161</v>
      </c>
      <c r="J4368" s="99"/>
      <c r="K4368" s="99"/>
      <c r="L4368" s="141" t="str">
        <f>IF(J4368-K4368=0,,IFERROR(K4368-J4368-휴게시간-VLOOKUP(A4368,지정휴게시간,2,FALSE),K4368-J4368-휴게시간))</f>
        <v/>
      </c>
      <c r="M4368" s="142" t="str">
        <f>IFERROR(VLOOKUP(Text(A4368,"m월 d일"),양력휴일,2,FALSE),IFERROR(VLOOKUP(Text(B4368,"m월 d일"),음력휴일,2,FALSE),IFERROR(VLOOKUP(A4368,양력지정휴일,2,FALSE), IFERROR(VLOOKUP(B4368,음력지정휴일,2,FALSE), ""))))</f>
        <v/>
      </c>
      <c r="N4368" s="128"/>
      <c r="O4368" s="128" t="str">
        <f>IFERROR(VLOOKUP(N4368,연차지정일수,2,FALSE),"")</f>
        <v/>
      </c>
      <c r="P4368" s="143"/>
      <c r="Q4368" s="2"/>
    </row>
    <row r="4369">
      <c r="A4369" s="129">
        <v>48564.0</v>
      </c>
      <c r="B4369" s="129">
        <v>48532.0</v>
      </c>
      <c r="C4369" s="128">
        <v>2032.0</v>
      </c>
      <c r="D4369" s="128">
        <v>12.0</v>
      </c>
      <c r="E4369" s="128">
        <v>2.0</v>
      </c>
      <c r="F4369" s="128">
        <v>2032.0</v>
      </c>
      <c r="G4369" s="128">
        <v>12.0</v>
      </c>
      <c r="H4369" s="128">
        <v>16.0</v>
      </c>
      <c r="I4369" s="128" t="s">
        <v>162</v>
      </c>
      <c r="J4369" s="99"/>
      <c r="K4369" s="99"/>
      <c r="L4369" s="141" t="str">
        <f>IF(J4369-K4369=0,,IFERROR(K4369-J4369-휴게시간-VLOOKUP(A4369,지정휴게시간,2,FALSE),K4369-J4369-휴게시간))</f>
        <v/>
      </c>
      <c r="M4369" s="142" t="str">
        <f>IFERROR(VLOOKUP(Text(A4369,"m월 d일"),양력휴일,2,FALSE),IFERROR(VLOOKUP(Text(B4369,"m월 d일"),음력휴일,2,FALSE),IFERROR(VLOOKUP(A4369,양력지정휴일,2,FALSE), IFERROR(VLOOKUP(B4369,음력지정휴일,2,FALSE), ""))))</f>
        <v/>
      </c>
      <c r="N4369" s="128"/>
      <c r="O4369" s="128" t="str">
        <f>IFERROR(VLOOKUP(N4369,연차지정일수,2,FALSE),"")</f>
        <v/>
      </c>
      <c r="P4369" s="143"/>
      <c r="Q4369" s="2"/>
    </row>
    <row r="4370">
      <c r="A4370" s="129">
        <v>48565.0</v>
      </c>
      <c r="B4370" s="129">
        <v>48533.0</v>
      </c>
      <c r="C4370" s="128">
        <v>2032.0</v>
      </c>
      <c r="D4370" s="128">
        <v>12.0</v>
      </c>
      <c r="E4370" s="128">
        <v>2.0</v>
      </c>
      <c r="F4370" s="128">
        <v>2032.0</v>
      </c>
      <c r="G4370" s="128">
        <v>12.0</v>
      </c>
      <c r="H4370" s="128">
        <v>17.0</v>
      </c>
      <c r="I4370" s="128" t="s">
        <v>158</v>
      </c>
      <c r="J4370" s="99"/>
      <c r="K4370" s="99"/>
      <c r="L4370" s="141" t="str">
        <f>IF(J4370-K4370=0,,IFERROR(K4370-J4370-휴게시간-VLOOKUP(A4370,지정휴게시간,2,FALSE),K4370-J4370-휴게시간))</f>
        <v/>
      </c>
      <c r="M4370" s="142" t="str">
        <f>IFERROR(VLOOKUP(Text(A4370,"m월 d일"),양력휴일,2,FALSE),IFERROR(VLOOKUP(Text(B4370,"m월 d일"),음력휴일,2,FALSE),IFERROR(VLOOKUP(A4370,양력지정휴일,2,FALSE), IFERROR(VLOOKUP(B4370,음력지정휴일,2,FALSE), ""))))</f>
        <v/>
      </c>
      <c r="N4370" s="128"/>
      <c r="O4370" s="128" t="str">
        <f>IFERROR(VLOOKUP(N4370,연차지정일수,2,FALSE),"")</f>
        <v/>
      </c>
      <c r="P4370" s="143"/>
      <c r="Q4370" s="2"/>
    </row>
    <row r="4371">
      <c r="A4371" s="129">
        <v>48566.0</v>
      </c>
      <c r="B4371" s="129">
        <v>48534.0</v>
      </c>
      <c r="C4371" s="128">
        <v>2032.0</v>
      </c>
      <c r="D4371" s="128">
        <v>12.0</v>
      </c>
      <c r="E4371" s="128">
        <v>2.0</v>
      </c>
      <c r="F4371" s="128">
        <v>2032.0</v>
      </c>
      <c r="G4371" s="128">
        <v>12.0</v>
      </c>
      <c r="H4371" s="128">
        <v>18.0</v>
      </c>
      <c r="I4371" s="128" t="s">
        <v>159</v>
      </c>
      <c r="J4371" s="99"/>
      <c r="K4371" s="99"/>
      <c r="L4371" s="141" t="str">
        <f>IF(J4371-K4371=0,,IFERROR(K4371-J4371-휴게시간-VLOOKUP(A4371,지정휴게시간,2,FALSE),K4371-J4371-휴게시간))</f>
        <v/>
      </c>
      <c r="M4371" s="142" t="str">
        <f>IFERROR(VLOOKUP(Text(A4371,"m월 d일"),양력휴일,2,FALSE),IFERROR(VLOOKUP(Text(B4371,"m월 d일"),음력휴일,2,FALSE),IFERROR(VLOOKUP(A4371,양력지정휴일,2,FALSE), IFERROR(VLOOKUP(B4371,음력지정휴일,2,FALSE), ""))))</f>
        <v/>
      </c>
      <c r="N4371" s="128"/>
      <c r="O4371" s="128" t="str">
        <f>IFERROR(VLOOKUP(N4371,연차지정일수,2,FALSE),"")</f>
        <v/>
      </c>
      <c r="P4371" s="143"/>
      <c r="Q4371" s="2"/>
    </row>
    <row r="4372">
      <c r="A4372" s="129">
        <v>48567.0</v>
      </c>
      <c r="B4372" s="129">
        <v>48535.0</v>
      </c>
      <c r="C4372" s="128">
        <v>2032.0</v>
      </c>
      <c r="D4372" s="128">
        <v>12.0</v>
      </c>
      <c r="E4372" s="128">
        <v>2.0</v>
      </c>
      <c r="F4372" s="128">
        <v>2032.0</v>
      </c>
      <c r="G4372" s="128">
        <v>12.0</v>
      </c>
      <c r="H4372" s="128">
        <v>19.0</v>
      </c>
      <c r="I4372" s="128" t="s">
        <v>156</v>
      </c>
      <c r="J4372" s="99"/>
      <c r="K4372" s="99"/>
      <c r="L4372" s="141" t="str">
        <f>IF(J4372-K4372=0,,IFERROR(K4372-J4372-휴게시간-VLOOKUP(A4372,지정휴게시간,2,FALSE),K4372-J4372-휴게시간))</f>
        <v/>
      </c>
      <c r="M4372" s="142" t="str">
        <f>IFERROR(VLOOKUP(Text(A4372,"m월 d일"),양력휴일,2,FALSE),IFERROR(VLOOKUP(Text(B4372,"m월 d일"),음력휴일,2,FALSE),IFERROR(VLOOKUP(A4372,양력지정휴일,2,FALSE), IFERROR(VLOOKUP(B4372,음력지정휴일,2,FALSE), ""))))</f>
        <v/>
      </c>
      <c r="N4372" s="128"/>
      <c r="O4372" s="128" t="str">
        <f>IFERROR(VLOOKUP(N4372,연차지정일수,2,FALSE),"")</f>
        <v/>
      </c>
      <c r="P4372" s="143"/>
      <c r="Q4372" s="2"/>
    </row>
    <row r="4373">
      <c r="A4373" s="129">
        <v>48568.0</v>
      </c>
      <c r="B4373" s="129">
        <v>48536.0</v>
      </c>
      <c r="C4373" s="128">
        <v>2032.0</v>
      </c>
      <c r="D4373" s="128">
        <v>12.0</v>
      </c>
      <c r="E4373" s="128">
        <v>3.0</v>
      </c>
      <c r="F4373" s="128">
        <v>2032.0</v>
      </c>
      <c r="G4373" s="128">
        <v>12.0</v>
      </c>
      <c r="H4373" s="128">
        <v>20.0</v>
      </c>
      <c r="I4373" s="128" t="s">
        <v>83</v>
      </c>
      <c r="J4373" s="99"/>
      <c r="K4373" s="99"/>
      <c r="L4373" s="141" t="str">
        <f>IF(J4373-K4373=0,,IFERROR(K4373-J4373-휴게시간-VLOOKUP(A4373,지정휴게시간,2,FALSE),K4373-J4373-휴게시간))</f>
        <v/>
      </c>
      <c r="M4373" s="142" t="str">
        <f>IFERROR(VLOOKUP(Text(A4373,"m월 d일"),양력휴일,2,FALSE),IFERROR(VLOOKUP(Text(B4373,"m월 d일"),음력휴일,2,FALSE),IFERROR(VLOOKUP(A4373,양력지정휴일,2,FALSE), IFERROR(VLOOKUP(B4373,음력지정휴일,2,FALSE), ""))))</f>
        <v/>
      </c>
      <c r="N4373" s="128"/>
      <c r="O4373" s="128" t="str">
        <f>IFERROR(VLOOKUP(N4373,연차지정일수,2,FALSE),"")</f>
        <v/>
      </c>
      <c r="P4373" s="143"/>
      <c r="Q4373" s="2"/>
    </row>
    <row r="4374">
      <c r="A4374" s="129">
        <v>48569.0</v>
      </c>
      <c r="B4374" s="129">
        <v>48537.0</v>
      </c>
      <c r="C4374" s="128">
        <v>2032.0</v>
      </c>
      <c r="D4374" s="128">
        <v>12.0</v>
      </c>
      <c r="E4374" s="128">
        <v>3.0</v>
      </c>
      <c r="F4374" s="128">
        <v>2032.0</v>
      </c>
      <c r="G4374" s="128">
        <v>12.0</v>
      </c>
      <c r="H4374" s="128">
        <v>21.0</v>
      </c>
      <c r="I4374" s="128" t="s">
        <v>160</v>
      </c>
      <c r="J4374" s="99"/>
      <c r="K4374" s="99"/>
      <c r="L4374" s="141" t="str">
        <f>IF(J4374-K4374=0,,IFERROR(K4374-J4374-휴게시간-VLOOKUP(A4374,지정휴게시간,2,FALSE),K4374-J4374-휴게시간))</f>
        <v/>
      </c>
      <c r="M4374" s="142" t="str">
        <f>IFERROR(VLOOKUP(Text(A4374,"m월 d일"),양력휴일,2,FALSE),IFERROR(VLOOKUP(Text(B4374,"m월 d일"),음력휴일,2,FALSE),IFERROR(VLOOKUP(A4374,양력지정휴일,2,FALSE), IFERROR(VLOOKUP(B4374,음력지정휴일,2,FALSE), ""))))</f>
        <v/>
      </c>
      <c r="N4374" s="128"/>
      <c r="O4374" s="128" t="str">
        <f>IFERROR(VLOOKUP(N4374,연차지정일수,2,FALSE),"")</f>
        <v/>
      </c>
      <c r="P4374" s="143"/>
      <c r="Q4374" s="2"/>
    </row>
    <row r="4375">
      <c r="A4375" s="129">
        <v>48570.0</v>
      </c>
      <c r="B4375" s="129">
        <v>48538.0</v>
      </c>
      <c r="C4375" s="128">
        <v>2032.0</v>
      </c>
      <c r="D4375" s="128">
        <v>12.0</v>
      </c>
      <c r="E4375" s="128">
        <v>3.0</v>
      </c>
      <c r="F4375" s="128">
        <v>2032.0</v>
      </c>
      <c r="G4375" s="128">
        <v>12.0</v>
      </c>
      <c r="H4375" s="128">
        <v>22.0</v>
      </c>
      <c r="I4375" s="128" t="s">
        <v>161</v>
      </c>
      <c r="J4375" s="99"/>
      <c r="K4375" s="99"/>
      <c r="L4375" s="141" t="str">
        <f>IF(J4375-K4375=0,,IFERROR(K4375-J4375-휴게시간-VLOOKUP(A4375,지정휴게시간,2,FALSE),K4375-J4375-휴게시간))</f>
        <v/>
      </c>
      <c r="M4375" s="142" t="str">
        <f>IFERROR(VLOOKUP(Text(A4375,"m월 d일"),양력휴일,2,FALSE),IFERROR(VLOOKUP(Text(B4375,"m월 d일"),음력휴일,2,FALSE),IFERROR(VLOOKUP(A4375,양력지정휴일,2,FALSE), IFERROR(VLOOKUP(B4375,음력지정휴일,2,FALSE), ""))))</f>
        <v/>
      </c>
      <c r="N4375" s="128"/>
      <c r="O4375" s="128" t="str">
        <f>IFERROR(VLOOKUP(N4375,연차지정일수,2,FALSE),"")</f>
        <v/>
      </c>
      <c r="P4375" s="143"/>
      <c r="Q4375" s="2"/>
    </row>
    <row r="4376">
      <c r="A4376" s="129">
        <v>48571.0</v>
      </c>
      <c r="B4376" s="129">
        <v>48539.0</v>
      </c>
      <c r="C4376" s="128">
        <v>2032.0</v>
      </c>
      <c r="D4376" s="128">
        <v>12.0</v>
      </c>
      <c r="E4376" s="128">
        <v>3.0</v>
      </c>
      <c r="F4376" s="128">
        <v>2032.0</v>
      </c>
      <c r="G4376" s="128">
        <v>12.0</v>
      </c>
      <c r="H4376" s="128">
        <v>23.0</v>
      </c>
      <c r="I4376" s="128" t="s">
        <v>162</v>
      </c>
      <c r="J4376" s="99"/>
      <c r="K4376" s="99"/>
      <c r="L4376" s="141" t="str">
        <f>IF(J4376-K4376=0,,IFERROR(K4376-J4376-휴게시간-VLOOKUP(A4376,지정휴게시간,2,FALSE),K4376-J4376-휴게시간))</f>
        <v/>
      </c>
      <c r="M4376" s="142" t="str">
        <f>IFERROR(VLOOKUP(Text(A4376,"m월 d일"),양력휴일,2,FALSE),IFERROR(VLOOKUP(Text(B4376,"m월 d일"),음력휴일,2,FALSE),IFERROR(VLOOKUP(A4376,양력지정휴일,2,FALSE), IFERROR(VLOOKUP(B4376,음력지정휴일,2,FALSE), ""))))</f>
        <v/>
      </c>
      <c r="N4376" s="128"/>
      <c r="O4376" s="128" t="str">
        <f>IFERROR(VLOOKUP(N4376,연차지정일수,2,FALSE),"")</f>
        <v/>
      </c>
      <c r="P4376" s="143"/>
      <c r="Q4376" s="2"/>
    </row>
    <row r="4377">
      <c r="A4377" s="129">
        <v>48572.0</v>
      </c>
      <c r="B4377" s="129">
        <v>48540.0</v>
      </c>
      <c r="C4377" s="128">
        <v>2032.0</v>
      </c>
      <c r="D4377" s="128">
        <v>12.0</v>
      </c>
      <c r="E4377" s="128">
        <v>3.0</v>
      </c>
      <c r="F4377" s="128">
        <v>2032.0</v>
      </c>
      <c r="G4377" s="128">
        <v>12.0</v>
      </c>
      <c r="H4377" s="128">
        <v>24.0</v>
      </c>
      <c r="I4377" s="128" t="s">
        <v>158</v>
      </c>
      <c r="J4377" s="99"/>
      <c r="K4377" s="99"/>
      <c r="L4377" s="141" t="str">
        <f>IF(J4377-K4377=0,,IFERROR(K4377-J4377-휴게시간-VLOOKUP(A4377,지정휴게시간,2,FALSE),K4377-J4377-휴게시간))</f>
        <v/>
      </c>
      <c r="M4377" s="142" t="str">
        <f>IFERROR(VLOOKUP(Text(A4377,"m월 d일"),양력휴일,2,FALSE),IFERROR(VLOOKUP(Text(B4377,"m월 d일"),음력휴일,2,FALSE),IFERROR(VLOOKUP(A4377,양력지정휴일,2,FALSE), IFERROR(VLOOKUP(B4377,음력지정휴일,2,FALSE), ""))))</f>
        <v/>
      </c>
      <c r="N4377" s="128"/>
      <c r="O4377" s="128" t="str">
        <f>IFERROR(VLOOKUP(N4377,연차지정일수,2,FALSE),"")</f>
        <v/>
      </c>
      <c r="P4377" s="143"/>
      <c r="Q4377" s="2"/>
    </row>
    <row r="4378">
      <c r="A4378" s="129">
        <v>48573.0</v>
      </c>
      <c r="B4378" s="129">
        <v>48541.0</v>
      </c>
      <c r="C4378" s="128">
        <v>2032.0</v>
      </c>
      <c r="D4378" s="128">
        <v>12.0</v>
      </c>
      <c r="E4378" s="128">
        <v>3.0</v>
      </c>
      <c r="F4378" s="128">
        <v>2032.0</v>
      </c>
      <c r="G4378" s="128">
        <v>12.0</v>
      </c>
      <c r="H4378" s="128">
        <v>25.0</v>
      </c>
      <c r="I4378" s="128" t="s">
        <v>159</v>
      </c>
      <c r="J4378" s="99"/>
      <c r="K4378" s="99"/>
      <c r="L4378" s="141" t="str">
        <f>IF(J4378-K4378=0,,IFERROR(K4378-J4378-휴게시간-VLOOKUP(A4378,지정휴게시간,2,FALSE),K4378-J4378-휴게시간))</f>
        <v/>
      </c>
      <c r="M4378" s="142" t="str">
        <f>IFERROR(VLOOKUP(Text(A4378,"m월 d일"),양력휴일,2,FALSE),IFERROR(VLOOKUP(Text(B4378,"m월 d일"),음력휴일,2,FALSE),IFERROR(VLOOKUP(A4378,양력지정휴일,2,FALSE), IFERROR(VLOOKUP(B4378,음력지정휴일,2,FALSE), ""))))</f>
        <v>기독탄신일</v>
      </c>
      <c r="N4378" s="128"/>
      <c r="O4378" s="128" t="str">
        <f>IFERROR(VLOOKUP(N4378,연차지정일수,2,FALSE),"")</f>
        <v/>
      </c>
      <c r="P4378" s="143"/>
      <c r="Q4378" s="2"/>
    </row>
    <row r="4379">
      <c r="A4379" s="129">
        <v>48574.0</v>
      </c>
      <c r="B4379" s="129">
        <v>48542.0</v>
      </c>
      <c r="C4379" s="128">
        <v>2032.0</v>
      </c>
      <c r="D4379" s="128">
        <v>12.0</v>
      </c>
      <c r="E4379" s="128">
        <v>3.0</v>
      </c>
      <c r="F4379" s="128">
        <v>2032.0</v>
      </c>
      <c r="G4379" s="128">
        <v>12.0</v>
      </c>
      <c r="H4379" s="128">
        <v>26.0</v>
      </c>
      <c r="I4379" s="128" t="s">
        <v>156</v>
      </c>
      <c r="J4379" s="99"/>
      <c r="K4379" s="99"/>
      <c r="L4379" s="141" t="str">
        <f>IF(J4379-K4379=0,,IFERROR(K4379-J4379-휴게시간-VLOOKUP(A4379,지정휴게시간,2,FALSE),K4379-J4379-휴게시간))</f>
        <v/>
      </c>
      <c r="M4379" s="142" t="str">
        <f>IFERROR(VLOOKUP(Text(A4379,"m월 d일"),양력휴일,2,FALSE),IFERROR(VLOOKUP(Text(B4379,"m월 d일"),음력휴일,2,FALSE),IFERROR(VLOOKUP(A4379,양력지정휴일,2,FALSE), IFERROR(VLOOKUP(B4379,음력지정휴일,2,FALSE), ""))))</f>
        <v/>
      </c>
      <c r="N4379" s="128"/>
      <c r="O4379" s="128" t="str">
        <f>IFERROR(VLOOKUP(N4379,연차지정일수,2,FALSE),"")</f>
        <v/>
      </c>
      <c r="P4379" s="143"/>
      <c r="Q4379" s="2"/>
    </row>
    <row r="4380">
      <c r="A4380" s="129">
        <v>48575.0</v>
      </c>
      <c r="B4380" s="129">
        <v>48543.0</v>
      </c>
      <c r="C4380" s="128">
        <v>2032.0</v>
      </c>
      <c r="D4380" s="128">
        <v>12.0</v>
      </c>
      <c r="E4380" s="128">
        <v>4.0</v>
      </c>
      <c r="F4380" s="128">
        <v>2032.0</v>
      </c>
      <c r="G4380" s="128">
        <v>12.0</v>
      </c>
      <c r="H4380" s="128">
        <v>27.0</v>
      </c>
      <c r="I4380" s="128" t="s">
        <v>83</v>
      </c>
      <c r="J4380" s="99"/>
      <c r="K4380" s="99"/>
      <c r="L4380" s="141" t="str">
        <f>IF(J4380-K4380=0,,IFERROR(K4380-J4380-휴게시간-VLOOKUP(A4380,지정휴게시간,2,FALSE),K4380-J4380-휴게시간))</f>
        <v/>
      </c>
      <c r="M4380" s="142" t="str">
        <f>IFERROR(VLOOKUP(Text(A4380,"m월 d일"),양력휴일,2,FALSE),IFERROR(VLOOKUP(Text(B4380,"m월 d일"),음력휴일,2,FALSE),IFERROR(VLOOKUP(A4380,양력지정휴일,2,FALSE), IFERROR(VLOOKUP(B4380,음력지정휴일,2,FALSE), ""))))</f>
        <v/>
      </c>
      <c r="N4380" s="128"/>
      <c r="O4380" s="128" t="str">
        <f>IFERROR(VLOOKUP(N4380,연차지정일수,2,FALSE),"")</f>
        <v/>
      </c>
      <c r="P4380" s="143"/>
      <c r="Q4380" s="2"/>
    </row>
    <row r="4381">
      <c r="A4381" s="129">
        <v>48576.0</v>
      </c>
      <c r="B4381" s="129">
        <v>48544.0</v>
      </c>
      <c r="C4381" s="128">
        <v>2032.0</v>
      </c>
      <c r="D4381" s="128">
        <v>12.0</v>
      </c>
      <c r="E4381" s="128">
        <v>4.0</v>
      </c>
      <c r="F4381" s="128">
        <v>2032.0</v>
      </c>
      <c r="G4381" s="128">
        <v>12.0</v>
      </c>
      <c r="H4381" s="128">
        <v>28.0</v>
      </c>
      <c r="I4381" s="128" t="s">
        <v>160</v>
      </c>
      <c r="J4381" s="99"/>
      <c r="K4381" s="99"/>
      <c r="L4381" s="141" t="str">
        <f>IF(J4381-K4381=0,,IFERROR(K4381-J4381-휴게시간-VLOOKUP(A4381,지정휴게시간,2,FALSE),K4381-J4381-휴게시간))</f>
        <v/>
      </c>
      <c r="M4381" s="142" t="str">
        <f>IFERROR(VLOOKUP(Text(A4381,"m월 d일"),양력휴일,2,FALSE),IFERROR(VLOOKUP(Text(B4381,"m월 d일"),음력휴일,2,FALSE),IFERROR(VLOOKUP(A4381,양력지정휴일,2,FALSE), IFERROR(VLOOKUP(B4381,음력지정휴일,2,FALSE), ""))))</f>
        <v/>
      </c>
      <c r="N4381" s="128"/>
      <c r="O4381" s="128" t="str">
        <f>IFERROR(VLOOKUP(N4381,연차지정일수,2,FALSE),"")</f>
        <v/>
      </c>
      <c r="P4381" s="143"/>
      <c r="Q4381" s="2"/>
    </row>
    <row r="4382">
      <c r="A4382" s="129">
        <v>48577.0</v>
      </c>
      <c r="B4382" s="129">
        <v>48545.0</v>
      </c>
      <c r="C4382" s="128">
        <v>2032.0</v>
      </c>
      <c r="D4382" s="128">
        <v>12.0</v>
      </c>
      <c r="E4382" s="128">
        <v>4.0</v>
      </c>
      <c r="F4382" s="128">
        <v>2032.0</v>
      </c>
      <c r="G4382" s="128">
        <v>12.0</v>
      </c>
      <c r="H4382" s="128">
        <v>29.0</v>
      </c>
      <c r="I4382" s="128" t="s">
        <v>161</v>
      </c>
      <c r="J4382" s="99"/>
      <c r="K4382" s="99"/>
      <c r="L4382" s="141" t="str">
        <f>IF(J4382-K4382=0,,IFERROR(K4382-J4382-휴게시간-VLOOKUP(A4382,지정휴게시간,2,FALSE),K4382-J4382-휴게시간))</f>
        <v/>
      </c>
      <c r="M4382" s="142" t="str">
        <f>IFERROR(VLOOKUP(Text(A4382,"m월 d일"),양력휴일,2,FALSE),IFERROR(VLOOKUP(Text(B4382,"m월 d일"),음력휴일,2,FALSE),IFERROR(VLOOKUP(A4382,양력지정휴일,2,FALSE), IFERROR(VLOOKUP(B4382,음력지정휴일,2,FALSE), ""))))</f>
        <v/>
      </c>
      <c r="N4382" s="128"/>
      <c r="O4382" s="128" t="str">
        <f>IFERROR(VLOOKUP(N4382,연차지정일수,2,FALSE),"")</f>
        <v/>
      </c>
      <c r="P4382" s="143"/>
      <c r="Q4382" s="2"/>
    </row>
    <row r="4383">
      <c r="A4383" s="129">
        <v>48578.0</v>
      </c>
      <c r="B4383" s="129">
        <v>48546.0</v>
      </c>
      <c r="C4383" s="128">
        <v>2032.0</v>
      </c>
      <c r="D4383" s="128">
        <v>12.0</v>
      </c>
      <c r="E4383" s="128">
        <v>4.0</v>
      </c>
      <c r="F4383" s="128">
        <v>2032.0</v>
      </c>
      <c r="G4383" s="128">
        <v>12.0</v>
      </c>
      <c r="H4383" s="128">
        <v>30.0</v>
      </c>
      <c r="I4383" s="128" t="s">
        <v>162</v>
      </c>
      <c r="J4383" s="99"/>
      <c r="K4383" s="99"/>
      <c r="L4383" s="141" t="str">
        <f>IF(J4383-K4383=0,,IFERROR(K4383-J4383-휴게시간-VLOOKUP(A4383,지정휴게시간,2,FALSE),K4383-J4383-휴게시간))</f>
        <v/>
      </c>
      <c r="M4383" s="142" t="str">
        <f>IFERROR(VLOOKUP(Text(A4383,"m월 d일"),양력휴일,2,FALSE),IFERROR(VLOOKUP(Text(B4383,"m월 d일"),음력휴일,2,FALSE),IFERROR(VLOOKUP(A4383,양력지정휴일,2,FALSE), IFERROR(VLOOKUP(B4383,음력지정휴일,2,FALSE), ""))))</f>
        <v/>
      </c>
      <c r="N4383" s="128"/>
      <c r="O4383" s="128" t="str">
        <f>IFERROR(VLOOKUP(N4383,연차지정일수,2,FALSE),"")</f>
        <v/>
      </c>
      <c r="P4383" s="143"/>
      <c r="Q4383" s="2"/>
    </row>
    <row r="4384">
      <c r="A4384" s="129">
        <v>48579.0</v>
      </c>
      <c r="B4384" s="129">
        <v>48547.0</v>
      </c>
      <c r="C4384" s="128">
        <v>2032.0</v>
      </c>
      <c r="D4384" s="128">
        <v>12.0</v>
      </c>
      <c r="E4384" s="128">
        <v>4.0</v>
      </c>
      <c r="F4384" s="128">
        <v>2032.0</v>
      </c>
      <c r="G4384" s="128">
        <v>12.0</v>
      </c>
      <c r="H4384" s="128">
        <v>31.0</v>
      </c>
      <c r="I4384" s="128" t="s">
        <v>158</v>
      </c>
      <c r="J4384" s="99"/>
      <c r="K4384" s="99"/>
      <c r="L4384" s="141" t="str">
        <f>IF(J4384-K4384=0,,IFERROR(K4384-J4384-휴게시간-VLOOKUP(A4384,지정휴게시간,2,FALSE),K4384-J4384-휴게시간))</f>
        <v/>
      </c>
      <c r="M4384" s="142" t="str">
        <f>IFERROR(VLOOKUP(Text(A4384,"m월 d일"),양력휴일,2,FALSE),IFERROR(VLOOKUP(Text(B4384,"m월 d일"),음력휴일,2,FALSE),IFERROR(VLOOKUP(A4384,양력지정휴일,2,FALSE), IFERROR(VLOOKUP(B4384,음력지정휴일,2,FALSE), ""))))</f>
        <v/>
      </c>
      <c r="N4384" s="128"/>
      <c r="O4384" s="128" t="str">
        <f>IFERROR(VLOOKUP(N4384,연차지정일수,2,FALSE),"")</f>
        <v/>
      </c>
      <c r="P4384" s="143"/>
      <c r="Q4384" s="2"/>
    </row>
  </sheetData>
  <autoFilter ref="$A$1:$P$4384"/>
  <conditionalFormatting sqref="A2:O4384">
    <cfRule type="expression" dxfId="0" priority="1">
      <formula>WEEKDAY($A2)=7</formula>
    </cfRule>
  </conditionalFormatting>
  <conditionalFormatting sqref="A2:O4384">
    <cfRule type="expression" dxfId="1" priority="2">
      <formula>WEEKDAY($A2)=1</formula>
    </cfRule>
  </conditionalFormatting>
  <conditionalFormatting sqref="Q104">
    <cfRule type="notContainsBlanks" dxfId="2" priority="3">
      <formula>LEN(TRIM(Q104))&gt;0</formula>
    </cfRule>
  </conditionalFormatting>
  <conditionalFormatting sqref="A2:O4384">
    <cfRule type="expression" dxfId="1" priority="4">
      <formula>$M2&lt;&gt;""</formula>
    </cfRule>
  </conditionalFormatting>
  <dataValidations>
    <dataValidation type="list" allowBlank="1" showErrorMessage="1" sqref="N2:N4384">
      <formula1>연차목록</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7"/>
    <col customWidth="1" min="6" max="6" width="1.57"/>
    <col customWidth="1" min="9" max="9" width="1.57"/>
    <col customWidth="1" min="10" max="32" width="14.43"/>
    <col customWidth="1" min="33" max="33" width="1.57"/>
  </cols>
  <sheetData>
    <row r="1">
      <c r="A1" s="145" t="s">
        <v>95</v>
      </c>
      <c r="B1" s="146" t="s">
        <v>157</v>
      </c>
      <c r="C1" s="132"/>
      <c r="D1" s="145" t="s">
        <v>96</v>
      </c>
      <c r="E1" s="146" t="s">
        <v>179</v>
      </c>
      <c r="F1" s="128"/>
      <c r="G1" s="145" t="s">
        <v>180</v>
      </c>
      <c r="H1" s="146" t="s">
        <v>157</v>
      </c>
      <c r="I1" s="128"/>
      <c r="J1" s="147" t="s">
        <v>181</v>
      </c>
      <c r="M1" s="96"/>
      <c r="N1" s="96"/>
      <c r="O1" s="96"/>
      <c r="P1" s="96"/>
      <c r="Q1" s="96"/>
      <c r="R1" s="96"/>
      <c r="S1" s="96"/>
      <c r="T1" s="96"/>
      <c r="U1" s="96"/>
      <c r="V1" s="96"/>
      <c r="W1" s="96"/>
      <c r="X1" s="96"/>
      <c r="Y1" s="96"/>
      <c r="Z1" s="96"/>
      <c r="AA1" s="96"/>
      <c r="AB1" s="96"/>
      <c r="AC1" s="96"/>
      <c r="AD1" s="96"/>
      <c r="AE1" s="96"/>
      <c r="AF1" s="96"/>
      <c r="AG1" s="96"/>
    </row>
    <row r="2">
      <c r="A2" s="126" t="s">
        <v>182</v>
      </c>
      <c r="B2" s="148">
        <v>11.0</v>
      </c>
      <c r="C2" s="132"/>
      <c r="D2" s="126" t="s">
        <v>84</v>
      </c>
      <c r="E2" s="148">
        <v>0.0</v>
      </c>
      <c r="F2" s="128"/>
      <c r="G2" s="126" t="s">
        <v>14</v>
      </c>
      <c r="H2" s="148">
        <v>1.0</v>
      </c>
      <c r="I2" s="128"/>
      <c r="J2" s="149"/>
      <c r="K2" s="96"/>
      <c r="L2" s="96"/>
      <c r="M2" s="96"/>
      <c r="N2" s="96"/>
      <c r="O2" s="96"/>
      <c r="P2" s="96"/>
      <c r="Q2" s="96"/>
      <c r="R2" s="96"/>
      <c r="S2" s="96"/>
      <c r="T2" s="96"/>
      <c r="U2" s="96"/>
      <c r="V2" s="96"/>
      <c r="W2" s="96"/>
      <c r="X2" s="96"/>
      <c r="Y2" s="96"/>
      <c r="Z2" s="96"/>
      <c r="AA2" s="96"/>
      <c r="AB2" s="96"/>
      <c r="AC2" s="96"/>
      <c r="AD2" s="96"/>
      <c r="AE2" s="96"/>
      <c r="AF2" s="96"/>
      <c r="AG2" s="96"/>
    </row>
    <row r="3">
      <c r="A3" s="126" t="s">
        <v>183</v>
      </c>
      <c r="B3" s="148">
        <v>15.0</v>
      </c>
      <c r="C3" s="132"/>
      <c r="D3" s="126" t="s">
        <v>103</v>
      </c>
      <c r="E3" s="148">
        <v>1.0</v>
      </c>
      <c r="F3" s="128"/>
      <c r="G3" s="126" t="s">
        <v>184</v>
      </c>
      <c r="H3" s="148">
        <v>1.0</v>
      </c>
      <c r="I3" s="128"/>
      <c r="J3" s="150" t="s">
        <v>185</v>
      </c>
      <c r="K3" s="96"/>
      <c r="L3" s="96"/>
      <c r="M3" s="96"/>
      <c r="N3" s="96"/>
      <c r="O3" s="96"/>
      <c r="P3" s="96"/>
      <c r="Q3" s="96"/>
      <c r="R3" s="96"/>
      <c r="S3" s="96"/>
      <c r="T3" s="96"/>
      <c r="U3" s="96"/>
      <c r="V3" s="96"/>
      <c r="W3" s="96"/>
      <c r="X3" s="96"/>
      <c r="Y3" s="96"/>
      <c r="Z3" s="96"/>
      <c r="AA3" s="96"/>
      <c r="AB3" s="96"/>
      <c r="AC3" s="96"/>
      <c r="AD3" s="96"/>
      <c r="AE3" s="96"/>
      <c r="AF3" s="96"/>
      <c r="AG3" s="96"/>
    </row>
    <row r="4">
      <c r="A4" s="126" t="s">
        <v>186</v>
      </c>
      <c r="B4" s="148">
        <v>15.0</v>
      </c>
      <c r="C4" s="132"/>
      <c r="D4" s="126" t="s">
        <v>105</v>
      </c>
      <c r="E4" s="148">
        <v>2.0</v>
      </c>
      <c r="F4" s="128"/>
      <c r="G4" s="126" t="s">
        <v>187</v>
      </c>
      <c r="H4" s="148">
        <v>0.5</v>
      </c>
      <c r="I4" s="128"/>
      <c r="J4" s="151" t="s">
        <v>188</v>
      </c>
      <c r="K4" s="96"/>
      <c r="L4" s="96"/>
      <c r="M4" s="96"/>
      <c r="N4" s="96"/>
      <c r="O4" s="96"/>
      <c r="P4" s="96"/>
      <c r="Q4" s="96"/>
      <c r="R4" s="96"/>
      <c r="S4" s="96"/>
      <c r="T4" s="96"/>
      <c r="U4" s="96"/>
      <c r="V4" s="96"/>
      <c r="W4" s="96"/>
      <c r="X4" s="96"/>
      <c r="Y4" s="96"/>
      <c r="Z4" s="96"/>
      <c r="AA4" s="96"/>
      <c r="AB4" s="96"/>
      <c r="AC4" s="96"/>
      <c r="AD4" s="96"/>
      <c r="AE4" s="96"/>
      <c r="AF4" s="96"/>
      <c r="AG4" s="96"/>
    </row>
    <row r="5">
      <c r="A5" s="126" t="s">
        <v>189</v>
      </c>
      <c r="B5" s="148">
        <v>16.0</v>
      </c>
      <c r="C5" s="132"/>
      <c r="D5" s="126" t="s">
        <v>107</v>
      </c>
      <c r="E5" s="148">
        <v>3.0</v>
      </c>
      <c r="F5" s="128"/>
      <c r="G5" s="126" t="s">
        <v>190</v>
      </c>
      <c r="H5" s="148">
        <v>1.0</v>
      </c>
      <c r="I5" s="128"/>
      <c r="J5" s="151" t="s">
        <v>191</v>
      </c>
      <c r="K5" s="96"/>
      <c r="L5" s="96"/>
      <c r="M5" s="96"/>
      <c r="N5" s="96"/>
      <c r="O5" s="96"/>
      <c r="P5" s="96"/>
      <c r="Q5" s="96"/>
      <c r="R5" s="96"/>
      <c r="S5" s="96"/>
      <c r="T5" s="96"/>
      <c r="U5" s="96"/>
      <c r="V5" s="96"/>
      <c r="W5" s="96"/>
      <c r="X5" s="96"/>
      <c r="Y5" s="96"/>
      <c r="Z5" s="96"/>
      <c r="AA5" s="96"/>
      <c r="AB5" s="96"/>
      <c r="AC5" s="96"/>
      <c r="AD5" s="96"/>
      <c r="AE5" s="96"/>
      <c r="AF5" s="96"/>
      <c r="AG5" s="96"/>
    </row>
    <row r="6">
      <c r="A6" s="126" t="s">
        <v>192</v>
      </c>
      <c r="B6" s="148">
        <v>16.0</v>
      </c>
      <c r="C6" s="132"/>
      <c r="D6" s="126" t="s">
        <v>109</v>
      </c>
      <c r="E6" s="148">
        <v>4.0</v>
      </c>
      <c r="F6" s="128"/>
      <c r="G6" s="126" t="s">
        <v>193</v>
      </c>
      <c r="H6" s="148">
        <v>1.0</v>
      </c>
      <c r="I6" s="128"/>
      <c r="J6" s="151" t="s">
        <v>194</v>
      </c>
      <c r="K6" s="96"/>
      <c r="L6" s="96"/>
      <c r="M6" s="96"/>
      <c r="N6" s="96"/>
      <c r="O6" s="96"/>
      <c r="P6" s="96"/>
      <c r="Q6" s="96"/>
      <c r="R6" s="96"/>
      <c r="S6" s="96"/>
      <c r="T6" s="96"/>
      <c r="U6" s="96"/>
      <c r="V6" s="96"/>
      <c r="W6" s="96"/>
      <c r="X6" s="96"/>
      <c r="Y6" s="96"/>
      <c r="Z6" s="96"/>
      <c r="AA6" s="96"/>
      <c r="AB6" s="96"/>
      <c r="AC6" s="96"/>
      <c r="AD6" s="96"/>
      <c r="AE6" s="96"/>
      <c r="AF6" s="96"/>
      <c r="AG6" s="96"/>
    </row>
    <row r="7">
      <c r="A7" s="126" t="s">
        <v>195</v>
      </c>
      <c r="B7" s="148">
        <v>17.0</v>
      </c>
      <c r="C7" s="132"/>
      <c r="D7" s="126" t="s">
        <v>110</v>
      </c>
      <c r="E7" s="148">
        <v>5.0</v>
      </c>
      <c r="F7" s="128"/>
      <c r="G7" s="126"/>
      <c r="H7" s="148"/>
      <c r="I7" s="128"/>
      <c r="J7" s="151" t="s">
        <v>196</v>
      </c>
      <c r="K7" s="96"/>
      <c r="L7" s="96"/>
      <c r="M7" s="96"/>
      <c r="N7" s="96"/>
      <c r="O7" s="96"/>
      <c r="P7" s="96"/>
      <c r="Q7" s="96"/>
      <c r="R7" s="96"/>
      <c r="S7" s="96"/>
      <c r="T7" s="96"/>
      <c r="U7" s="96"/>
      <c r="V7" s="96"/>
      <c r="W7" s="96"/>
      <c r="X7" s="96"/>
      <c r="Y7" s="96"/>
      <c r="Z7" s="96"/>
      <c r="AA7" s="96"/>
      <c r="AB7" s="96"/>
      <c r="AC7" s="96"/>
      <c r="AD7" s="96"/>
      <c r="AE7" s="96"/>
      <c r="AF7" s="96"/>
      <c r="AG7" s="96"/>
    </row>
    <row r="8">
      <c r="A8" s="126" t="s">
        <v>197</v>
      </c>
      <c r="B8" s="148">
        <v>17.0</v>
      </c>
      <c r="C8" s="132"/>
      <c r="D8" s="126" t="s">
        <v>112</v>
      </c>
      <c r="E8" s="148">
        <v>6.0</v>
      </c>
      <c r="F8" s="128"/>
      <c r="G8" s="126"/>
      <c r="H8" s="148"/>
      <c r="I8" s="128"/>
      <c r="J8" s="151" t="s">
        <v>198</v>
      </c>
      <c r="K8" s="96"/>
      <c r="L8" s="96"/>
      <c r="M8" s="96"/>
      <c r="N8" s="96"/>
      <c r="O8" s="96"/>
      <c r="P8" s="96"/>
      <c r="Q8" s="96"/>
      <c r="R8" s="96"/>
      <c r="S8" s="96"/>
      <c r="T8" s="96"/>
      <c r="U8" s="96"/>
      <c r="V8" s="96"/>
      <c r="W8" s="96"/>
      <c r="X8" s="96"/>
      <c r="Y8" s="96"/>
      <c r="Z8" s="96"/>
      <c r="AA8" s="96"/>
      <c r="AB8" s="96"/>
      <c r="AC8" s="96"/>
      <c r="AD8" s="96"/>
      <c r="AE8" s="96"/>
      <c r="AF8" s="96"/>
      <c r="AG8" s="96"/>
    </row>
    <row r="9">
      <c r="A9" s="126" t="s">
        <v>199</v>
      </c>
      <c r="B9" s="148">
        <v>18.0</v>
      </c>
      <c r="C9" s="132"/>
      <c r="D9" s="126" t="s">
        <v>113</v>
      </c>
      <c r="E9" s="148">
        <v>7.0</v>
      </c>
      <c r="F9" s="128"/>
      <c r="G9" s="126"/>
      <c r="H9" s="148"/>
      <c r="I9" s="128"/>
      <c r="J9" s="151" t="s">
        <v>200</v>
      </c>
      <c r="K9" s="96"/>
      <c r="L9" s="96"/>
      <c r="M9" s="96"/>
      <c r="N9" s="96"/>
      <c r="O9" s="96"/>
      <c r="P9" s="96"/>
      <c r="Q9" s="96"/>
      <c r="R9" s="96"/>
      <c r="S9" s="96"/>
      <c r="T9" s="96"/>
      <c r="U9" s="96"/>
      <c r="V9" s="96"/>
      <c r="W9" s="96"/>
      <c r="X9" s="96"/>
      <c r="Y9" s="96"/>
      <c r="Z9" s="96"/>
      <c r="AA9" s="96"/>
      <c r="AB9" s="96"/>
      <c r="AC9" s="96"/>
      <c r="AD9" s="96"/>
      <c r="AE9" s="96"/>
      <c r="AF9" s="96"/>
      <c r="AG9" s="96"/>
    </row>
    <row r="10">
      <c r="A10" s="126" t="s">
        <v>201</v>
      </c>
      <c r="B10" s="148">
        <v>18.0</v>
      </c>
      <c r="C10" s="132"/>
      <c r="D10" s="126" t="s">
        <v>114</v>
      </c>
      <c r="E10" s="148">
        <v>8.0</v>
      </c>
      <c r="F10" s="128"/>
      <c r="G10" s="126"/>
      <c r="H10" s="148"/>
      <c r="I10" s="128"/>
      <c r="J10" s="151" t="s">
        <v>202</v>
      </c>
      <c r="K10" s="96"/>
      <c r="L10" s="96"/>
      <c r="M10" s="96"/>
      <c r="N10" s="96"/>
      <c r="O10" s="96"/>
      <c r="P10" s="96"/>
      <c r="Q10" s="96"/>
      <c r="R10" s="96"/>
      <c r="S10" s="96"/>
      <c r="T10" s="96"/>
      <c r="U10" s="96"/>
      <c r="V10" s="96"/>
      <c r="W10" s="96"/>
      <c r="X10" s="96"/>
      <c r="Y10" s="96"/>
      <c r="Z10" s="96"/>
      <c r="AA10" s="96"/>
      <c r="AB10" s="96"/>
      <c r="AC10" s="96"/>
      <c r="AD10" s="96"/>
      <c r="AE10" s="96"/>
      <c r="AF10" s="96"/>
      <c r="AG10" s="96"/>
    </row>
    <row r="11">
      <c r="A11" s="126" t="s">
        <v>203</v>
      </c>
      <c r="B11" s="148">
        <v>19.0</v>
      </c>
      <c r="C11" s="132"/>
      <c r="D11" s="126" t="s">
        <v>116</v>
      </c>
      <c r="E11" s="148">
        <v>19.0</v>
      </c>
      <c r="F11" s="128"/>
      <c r="G11" s="126"/>
      <c r="H11" s="148"/>
      <c r="I11" s="128"/>
      <c r="J11" s="151" t="s">
        <v>204</v>
      </c>
      <c r="K11" s="96"/>
      <c r="L11" s="96"/>
      <c r="M11" s="96"/>
      <c r="N11" s="96"/>
      <c r="O11" s="96"/>
      <c r="P11" s="96"/>
      <c r="Q11" s="96"/>
      <c r="R11" s="96"/>
      <c r="S11" s="96"/>
      <c r="T11" s="96"/>
      <c r="U11" s="96"/>
      <c r="V11" s="96"/>
      <c r="W11" s="96"/>
      <c r="X11" s="96"/>
      <c r="Y11" s="96"/>
      <c r="Z11" s="96"/>
      <c r="AA11" s="96"/>
      <c r="AB11" s="96"/>
      <c r="AC11" s="96"/>
      <c r="AD11" s="96"/>
      <c r="AE11" s="96"/>
      <c r="AF11" s="96"/>
      <c r="AG11" s="96"/>
    </row>
    <row r="12">
      <c r="A12" s="126" t="s">
        <v>205</v>
      </c>
      <c r="B12" s="148">
        <v>19.0</v>
      </c>
      <c r="C12" s="132"/>
      <c r="D12" s="126" t="s">
        <v>118</v>
      </c>
      <c r="E12" s="148">
        <v>10.0</v>
      </c>
      <c r="F12" s="128"/>
      <c r="G12" s="126"/>
      <c r="H12" s="148"/>
      <c r="I12" s="128"/>
      <c r="J12" s="151" t="s">
        <v>206</v>
      </c>
      <c r="K12" s="96"/>
      <c r="L12" s="96"/>
      <c r="M12" s="96"/>
      <c r="N12" s="96"/>
      <c r="O12" s="96"/>
      <c r="P12" s="96"/>
      <c r="Q12" s="96"/>
      <c r="R12" s="96"/>
      <c r="S12" s="96"/>
      <c r="T12" s="96"/>
      <c r="U12" s="96"/>
      <c r="V12" s="96"/>
      <c r="W12" s="96"/>
      <c r="X12" s="96"/>
      <c r="Y12" s="96"/>
      <c r="Z12" s="96"/>
      <c r="AA12" s="96"/>
      <c r="AB12" s="96"/>
      <c r="AC12" s="96"/>
      <c r="AD12" s="96"/>
      <c r="AE12" s="96"/>
      <c r="AF12" s="96"/>
      <c r="AG12" s="96"/>
    </row>
    <row r="13">
      <c r="A13" s="126" t="s">
        <v>207</v>
      </c>
      <c r="B13" s="148">
        <v>20.0</v>
      </c>
      <c r="C13" s="132"/>
      <c r="D13" s="134" t="s">
        <v>120</v>
      </c>
      <c r="E13" s="152">
        <v>11.0</v>
      </c>
      <c r="F13" s="128"/>
      <c r="G13" s="134"/>
      <c r="H13" s="152"/>
      <c r="I13" s="128"/>
      <c r="J13" s="151" t="s">
        <v>208</v>
      </c>
      <c r="K13" s="96"/>
      <c r="L13" s="96"/>
      <c r="M13" s="96"/>
      <c r="N13" s="96"/>
      <c r="O13" s="96"/>
      <c r="P13" s="96"/>
      <c r="Q13" s="96"/>
      <c r="R13" s="96"/>
      <c r="S13" s="96"/>
      <c r="T13" s="96"/>
      <c r="U13" s="96"/>
      <c r="V13" s="96"/>
      <c r="W13" s="96"/>
      <c r="X13" s="96"/>
      <c r="Y13" s="96"/>
      <c r="Z13" s="96"/>
      <c r="AA13" s="96"/>
      <c r="AB13" s="96"/>
      <c r="AC13" s="96"/>
      <c r="AD13" s="96"/>
      <c r="AE13" s="96"/>
      <c r="AF13" s="96"/>
      <c r="AG13" s="96"/>
    </row>
    <row r="14">
      <c r="A14" s="126" t="s">
        <v>209</v>
      </c>
      <c r="B14" s="148">
        <v>20.0</v>
      </c>
      <c r="C14" s="132"/>
      <c r="D14" s="132"/>
      <c r="E14" s="132"/>
      <c r="F14" s="132"/>
      <c r="G14" s="132"/>
      <c r="H14" s="132"/>
      <c r="I14" s="132"/>
      <c r="J14" s="153"/>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row>
    <row r="15">
      <c r="A15" s="126" t="s">
        <v>210</v>
      </c>
      <c r="B15" s="148">
        <v>21.0</v>
      </c>
      <c r="C15" s="132"/>
      <c r="D15" s="132"/>
      <c r="E15" s="132"/>
      <c r="F15" s="132"/>
      <c r="G15" s="132"/>
      <c r="H15" s="132"/>
      <c r="I15" s="132"/>
      <c r="J15" s="147" t="s">
        <v>211</v>
      </c>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row>
    <row r="16">
      <c r="A16" s="126" t="s">
        <v>212</v>
      </c>
      <c r="B16" s="148">
        <v>21.0</v>
      </c>
      <c r="C16" s="132"/>
      <c r="D16" s="132"/>
      <c r="E16" s="132"/>
      <c r="F16" s="132"/>
      <c r="G16" s="132"/>
      <c r="H16" s="132"/>
      <c r="I16" s="132"/>
      <c r="J16" s="154" t="s">
        <v>213</v>
      </c>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row>
    <row r="17">
      <c r="A17" s="126" t="s">
        <v>214</v>
      </c>
      <c r="B17" s="148">
        <v>22.0</v>
      </c>
      <c r="C17" s="132"/>
      <c r="D17" s="132"/>
      <c r="E17" s="132"/>
      <c r="F17" s="132"/>
      <c r="G17" s="132"/>
      <c r="H17" s="132"/>
      <c r="I17" s="132"/>
      <c r="J17" s="155" t="s">
        <v>215</v>
      </c>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row>
    <row r="18">
      <c r="A18" s="126" t="s">
        <v>216</v>
      </c>
      <c r="B18" s="148">
        <v>22.0</v>
      </c>
      <c r="C18" s="132"/>
      <c r="D18" s="132"/>
      <c r="E18" s="132"/>
      <c r="F18" s="132"/>
      <c r="G18" s="132"/>
      <c r="H18" s="132"/>
      <c r="I18" s="132"/>
      <c r="J18" s="151" t="s">
        <v>217</v>
      </c>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row>
    <row r="19">
      <c r="A19" s="126" t="s">
        <v>218</v>
      </c>
      <c r="B19" s="148">
        <v>23.0</v>
      </c>
      <c r="C19" s="132"/>
      <c r="D19" s="132"/>
      <c r="E19" s="132"/>
      <c r="F19" s="132"/>
      <c r="G19" s="132"/>
      <c r="H19" s="132"/>
      <c r="I19" s="132"/>
      <c r="J19" s="151" t="s">
        <v>219</v>
      </c>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row>
    <row r="20">
      <c r="A20" s="126" t="s">
        <v>220</v>
      </c>
      <c r="B20" s="148">
        <v>23.0</v>
      </c>
      <c r="C20" s="132"/>
      <c r="D20" s="132"/>
      <c r="E20" s="132"/>
      <c r="F20" s="132"/>
      <c r="G20" s="132"/>
      <c r="H20" s="132"/>
      <c r="I20" s="132"/>
      <c r="J20" s="151" t="s">
        <v>221</v>
      </c>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row>
    <row r="21">
      <c r="A21" s="126" t="s">
        <v>222</v>
      </c>
      <c r="B21" s="148">
        <v>24.0</v>
      </c>
      <c r="C21" s="132"/>
      <c r="D21" s="132"/>
      <c r="E21" s="132"/>
      <c r="F21" s="132"/>
      <c r="G21" s="132"/>
      <c r="H21" s="132"/>
      <c r="I21" s="132"/>
      <c r="J21" s="151" t="s">
        <v>223</v>
      </c>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row>
    <row r="22">
      <c r="A22" s="126" t="s">
        <v>224</v>
      </c>
      <c r="B22" s="148">
        <v>24.0</v>
      </c>
      <c r="C22" s="132"/>
      <c r="D22" s="132"/>
      <c r="E22" s="132"/>
      <c r="F22" s="132"/>
      <c r="G22" s="132"/>
      <c r="H22" s="132"/>
      <c r="I22" s="132"/>
      <c r="J22" s="153"/>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row>
    <row r="23">
      <c r="A23" s="134" t="s">
        <v>225</v>
      </c>
      <c r="B23" s="152">
        <v>25.0</v>
      </c>
      <c r="C23" s="132"/>
      <c r="D23" s="132"/>
      <c r="E23" s="132"/>
      <c r="F23" s="132"/>
      <c r="G23" s="132"/>
      <c r="H23" s="132"/>
      <c r="I23" s="132"/>
      <c r="J23" s="150" t="s">
        <v>226</v>
      </c>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row>
    <row r="24">
      <c r="A24" s="132"/>
      <c r="B24" s="132"/>
      <c r="C24" s="132"/>
      <c r="D24" s="132"/>
      <c r="E24" s="132"/>
      <c r="F24" s="132"/>
      <c r="G24" s="132"/>
      <c r="H24" s="132"/>
      <c r="I24" s="132"/>
      <c r="J24" s="156" t="s">
        <v>227</v>
      </c>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row>
    <row r="25">
      <c r="A25" s="132"/>
      <c r="B25" s="132"/>
      <c r="C25" s="132"/>
      <c r="D25" s="132"/>
      <c r="E25" s="132"/>
      <c r="F25" s="132"/>
      <c r="G25" s="132"/>
      <c r="H25" s="132"/>
      <c r="I25" s="132"/>
      <c r="J25" s="153"/>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row>
    <row r="26">
      <c r="A26" s="132"/>
      <c r="B26" s="132"/>
      <c r="C26" s="132"/>
      <c r="D26" s="132"/>
      <c r="E26" s="132"/>
      <c r="F26" s="132"/>
      <c r="G26" s="132"/>
      <c r="H26" s="132"/>
      <c r="I26" s="132"/>
      <c r="J26" s="150" t="s">
        <v>228</v>
      </c>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row>
    <row r="27">
      <c r="A27" s="132"/>
      <c r="B27" s="132"/>
      <c r="C27" s="132"/>
      <c r="D27" s="132"/>
      <c r="E27" s="132"/>
      <c r="F27" s="132"/>
      <c r="G27" s="132"/>
      <c r="H27" s="132"/>
      <c r="I27" s="132"/>
      <c r="J27" s="6" t="s">
        <v>229</v>
      </c>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row>
    <row r="28">
      <c r="A28" s="132"/>
      <c r="B28" s="132"/>
      <c r="C28" s="132"/>
      <c r="D28" s="132"/>
      <c r="E28" s="132"/>
      <c r="F28" s="132"/>
      <c r="G28" s="132"/>
      <c r="H28" s="132"/>
      <c r="I28" s="132"/>
      <c r="J28" s="151" t="s">
        <v>230</v>
      </c>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row>
    <row r="29">
      <c r="A29" s="132"/>
      <c r="B29" s="132"/>
      <c r="C29" s="132"/>
      <c r="D29" s="132"/>
      <c r="E29" s="132"/>
      <c r="F29" s="132"/>
      <c r="G29" s="132"/>
      <c r="H29" s="132"/>
      <c r="I29" s="132"/>
      <c r="J29" s="157" t="s">
        <v>231</v>
      </c>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row>
    <row r="30">
      <c r="A30" s="132"/>
      <c r="B30" s="132"/>
      <c r="C30" s="132"/>
      <c r="D30" s="132"/>
      <c r="E30" s="132"/>
      <c r="F30" s="132"/>
      <c r="G30" s="132"/>
      <c r="H30" s="132"/>
      <c r="I30" s="132"/>
      <c r="J30" s="157" t="s">
        <v>232</v>
      </c>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row>
    <row r="31">
      <c r="A31" s="132"/>
      <c r="B31" s="132"/>
      <c r="C31" s="132"/>
      <c r="D31" s="132"/>
      <c r="E31" s="132"/>
      <c r="F31" s="132"/>
      <c r="G31" s="132"/>
      <c r="H31" s="132"/>
      <c r="I31" s="132"/>
      <c r="J31" s="157" t="s">
        <v>233</v>
      </c>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row>
    <row r="32">
      <c r="A32" s="132"/>
      <c r="B32" s="132"/>
      <c r="C32" s="132"/>
      <c r="D32" s="132"/>
      <c r="E32" s="132"/>
      <c r="F32" s="132"/>
      <c r="G32" s="132"/>
      <c r="H32" s="132"/>
      <c r="I32" s="132"/>
      <c r="J32" s="157"/>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row>
    <row r="33">
      <c r="A33" s="132"/>
      <c r="B33" s="132"/>
      <c r="C33" s="132"/>
      <c r="D33" s="132"/>
      <c r="E33" s="132"/>
      <c r="F33" s="132"/>
      <c r="G33" s="132"/>
      <c r="H33" s="132"/>
      <c r="I33" s="132"/>
      <c r="J33" s="7" t="s">
        <v>234</v>
      </c>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row>
    <row r="34">
      <c r="A34" s="132"/>
      <c r="B34" s="132"/>
      <c r="C34" s="132"/>
      <c r="D34" s="132"/>
      <c r="E34" s="132"/>
      <c r="F34" s="132"/>
      <c r="G34" s="132"/>
      <c r="H34" s="132"/>
      <c r="I34" s="132"/>
      <c r="J34" s="157" t="s">
        <v>235</v>
      </c>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row>
    <row r="35">
      <c r="A35" s="132"/>
      <c r="B35" s="132"/>
      <c r="C35" s="132"/>
      <c r="D35" s="132"/>
      <c r="E35" s="132"/>
      <c r="F35" s="132"/>
      <c r="G35" s="132"/>
      <c r="H35" s="132"/>
      <c r="I35" s="132"/>
      <c r="J35" s="6" t="s">
        <v>236</v>
      </c>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row>
    <row r="36">
      <c r="A36" s="132"/>
      <c r="B36" s="132"/>
      <c r="C36" s="132"/>
      <c r="D36" s="132"/>
      <c r="E36" s="132"/>
      <c r="F36" s="132"/>
      <c r="G36" s="132"/>
      <c r="H36" s="132"/>
      <c r="I36" s="132"/>
      <c r="J36" s="158" t="s">
        <v>237</v>
      </c>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row>
    <row r="37">
      <c r="A37" s="132"/>
      <c r="B37" s="132"/>
      <c r="C37" s="132"/>
      <c r="D37" s="132"/>
      <c r="E37" s="132"/>
      <c r="F37" s="132"/>
      <c r="G37" s="132"/>
      <c r="H37" s="132"/>
      <c r="I37" s="132"/>
      <c r="J37" s="158" t="s">
        <v>238</v>
      </c>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row>
    <row r="38">
      <c r="A38" s="132"/>
      <c r="B38" s="132"/>
      <c r="C38" s="132"/>
      <c r="D38" s="132"/>
      <c r="E38" s="132"/>
      <c r="F38" s="132"/>
      <c r="G38" s="132"/>
      <c r="H38" s="132"/>
      <c r="I38" s="132"/>
      <c r="J38" s="158" t="s">
        <v>239</v>
      </c>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row>
    <row r="39">
      <c r="A39" s="132"/>
      <c r="B39" s="132"/>
      <c r="C39" s="132"/>
      <c r="D39" s="132"/>
      <c r="E39" s="132"/>
      <c r="F39" s="132"/>
      <c r="G39" s="132"/>
      <c r="H39" s="132"/>
      <c r="I39" s="132"/>
      <c r="J39" s="2"/>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row>
    <row r="40">
      <c r="A40" s="132"/>
      <c r="B40" s="132"/>
      <c r="C40" s="132"/>
      <c r="D40" s="132"/>
      <c r="E40" s="132"/>
      <c r="F40" s="132"/>
      <c r="G40" s="132"/>
      <c r="H40" s="132"/>
      <c r="I40" s="132"/>
      <c r="J40" s="150" t="s">
        <v>240</v>
      </c>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row>
    <row r="41">
      <c r="A41" s="132"/>
      <c r="B41" s="132"/>
      <c r="C41" s="132"/>
      <c r="D41" s="132"/>
      <c r="E41" s="132"/>
      <c r="F41" s="132"/>
      <c r="G41" s="132"/>
      <c r="H41" s="132"/>
      <c r="I41" s="132"/>
      <c r="J41" s="157" t="s">
        <v>241</v>
      </c>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row>
    <row r="42">
      <c r="A42" s="132"/>
      <c r="B42" s="132"/>
      <c r="C42" s="132"/>
      <c r="D42" s="132"/>
      <c r="E42" s="132"/>
      <c r="F42" s="132"/>
      <c r="G42" s="132"/>
      <c r="H42" s="132"/>
      <c r="I42" s="132"/>
      <c r="J42" s="157"/>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row>
    <row r="43">
      <c r="A43" s="132"/>
      <c r="B43" s="132"/>
      <c r="C43" s="132"/>
      <c r="D43" s="132"/>
      <c r="E43" s="132"/>
      <c r="F43" s="132"/>
      <c r="G43" s="132"/>
      <c r="H43" s="132"/>
      <c r="I43" s="132"/>
      <c r="J43" s="147" t="s">
        <v>242</v>
      </c>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row>
    <row r="44">
      <c r="A44" s="132"/>
      <c r="B44" s="132"/>
      <c r="C44" s="132"/>
      <c r="D44" s="132"/>
      <c r="E44" s="132"/>
      <c r="F44" s="132"/>
      <c r="G44" s="132"/>
      <c r="H44" s="132"/>
      <c r="I44" s="132"/>
      <c r="J44" s="159" t="s">
        <v>243</v>
      </c>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row>
    <row r="45">
      <c r="A45" s="132"/>
      <c r="B45" s="132"/>
      <c r="C45" s="132"/>
      <c r="D45" s="132"/>
      <c r="E45" s="132"/>
      <c r="F45" s="132"/>
      <c r="G45" s="132"/>
      <c r="H45" s="132"/>
      <c r="I45" s="132"/>
      <c r="J45" s="96"/>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row>
  </sheetData>
  <hyperlinks>
    <hyperlink r:id="rId1" location="J60:0" ref="J44"/>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7"/>
    <col customWidth="1" min="6" max="6" width="1.57"/>
    <col customWidth="1" min="9" max="9" width="1.57"/>
  </cols>
  <sheetData>
    <row r="1">
      <c r="A1" s="17" t="s">
        <v>244</v>
      </c>
      <c r="B1" s="18" t="s">
        <v>245</v>
      </c>
      <c r="C1" s="12"/>
      <c r="D1" s="17" t="s">
        <v>246</v>
      </c>
      <c r="E1" s="18" t="s">
        <v>245</v>
      </c>
      <c r="F1" s="12"/>
      <c r="G1" s="17" t="s">
        <v>247</v>
      </c>
      <c r="H1" s="18" t="s">
        <v>245</v>
      </c>
      <c r="I1" s="12"/>
      <c r="J1" s="17" t="s">
        <v>248</v>
      </c>
      <c r="K1" s="18" t="s">
        <v>245</v>
      </c>
    </row>
    <row r="2">
      <c r="A2" s="160" t="s">
        <v>249</v>
      </c>
      <c r="B2" s="148" t="s">
        <v>250</v>
      </c>
      <c r="C2" s="144"/>
      <c r="D2" s="161">
        <v>44410.0</v>
      </c>
      <c r="E2" s="148" t="s">
        <v>251</v>
      </c>
      <c r="F2" s="144"/>
      <c r="G2" s="160" t="s">
        <v>249</v>
      </c>
      <c r="H2" s="148" t="s">
        <v>252</v>
      </c>
      <c r="I2" s="129"/>
      <c r="J2" s="161">
        <v>44195.0</v>
      </c>
      <c r="K2" s="148" t="s">
        <v>252</v>
      </c>
    </row>
    <row r="3">
      <c r="A3" s="160" t="s">
        <v>253</v>
      </c>
      <c r="B3" s="148" t="s">
        <v>254</v>
      </c>
      <c r="C3" s="144"/>
      <c r="D3" s="161">
        <v>44411.0</v>
      </c>
      <c r="E3" s="148" t="s">
        <v>251</v>
      </c>
      <c r="F3" s="144"/>
      <c r="G3" s="160" t="s">
        <v>255</v>
      </c>
      <c r="H3" s="148" t="s">
        <v>252</v>
      </c>
      <c r="I3" s="129"/>
      <c r="J3" s="161">
        <v>44559.0</v>
      </c>
      <c r="K3" s="148" t="s">
        <v>252</v>
      </c>
    </row>
    <row r="4">
      <c r="A4" s="160" t="s">
        <v>256</v>
      </c>
      <c r="B4" s="148" t="s">
        <v>257</v>
      </c>
      <c r="C4" s="144"/>
      <c r="D4" s="161">
        <v>44412.0</v>
      </c>
      <c r="E4" s="148" t="s">
        <v>251</v>
      </c>
      <c r="F4" s="144"/>
      <c r="G4" s="160" t="s">
        <v>258</v>
      </c>
      <c r="H4" s="148" t="s">
        <v>259</v>
      </c>
      <c r="I4" s="129"/>
      <c r="J4" s="161">
        <v>44925.0</v>
      </c>
      <c r="K4" s="148" t="s">
        <v>252</v>
      </c>
    </row>
    <row r="5">
      <c r="A5" s="160" t="s">
        <v>260</v>
      </c>
      <c r="B5" s="148" t="s">
        <v>261</v>
      </c>
      <c r="C5" s="144"/>
      <c r="D5" s="161">
        <v>44473.0</v>
      </c>
      <c r="E5" s="148" t="s">
        <v>262</v>
      </c>
      <c r="F5" s="144"/>
      <c r="G5" s="160" t="s">
        <v>263</v>
      </c>
      <c r="H5" s="148" t="s">
        <v>264</v>
      </c>
      <c r="I5" s="129"/>
      <c r="J5" s="161">
        <v>45290.0</v>
      </c>
      <c r="K5" s="148" t="s">
        <v>252</v>
      </c>
    </row>
    <row r="6">
      <c r="A6" s="160" t="s">
        <v>265</v>
      </c>
      <c r="B6" s="148" t="s">
        <v>266</v>
      </c>
      <c r="C6" s="144"/>
      <c r="D6" s="161">
        <v>44480.0</v>
      </c>
      <c r="E6" s="148" t="s">
        <v>262</v>
      </c>
      <c r="F6" s="144"/>
      <c r="G6" s="160" t="s">
        <v>267</v>
      </c>
      <c r="H6" s="148" t="s">
        <v>264</v>
      </c>
      <c r="I6" s="129"/>
      <c r="J6" s="161">
        <v>45655.0</v>
      </c>
      <c r="K6" s="148" t="s">
        <v>252</v>
      </c>
    </row>
    <row r="7">
      <c r="A7" s="160" t="s">
        <v>267</v>
      </c>
      <c r="B7" s="148" t="s">
        <v>268</v>
      </c>
      <c r="C7" s="144"/>
      <c r="D7" s="161">
        <v>44629.0</v>
      </c>
      <c r="E7" s="148" t="s">
        <v>269</v>
      </c>
      <c r="F7" s="144"/>
      <c r="G7" s="160" t="s">
        <v>270</v>
      </c>
      <c r="H7" s="148" t="s">
        <v>264</v>
      </c>
      <c r="I7" s="129"/>
      <c r="J7" s="161">
        <v>46020.0</v>
      </c>
      <c r="K7" s="148" t="s">
        <v>252</v>
      </c>
    </row>
    <row r="8">
      <c r="A8" s="160" t="s">
        <v>271</v>
      </c>
      <c r="B8" s="148" t="s">
        <v>272</v>
      </c>
      <c r="C8" s="132"/>
      <c r="D8" s="161">
        <v>44713.0</v>
      </c>
      <c r="E8" s="148" t="s">
        <v>273</v>
      </c>
      <c r="F8" s="132"/>
      <c r="G8" s="133"/>
      <c r="H8" s="104"/>
      <c r="I8" s="129"/>
      <c r="J8" s="161">
        <v>46386.0</v>
      </c>
      <c r="K8" s="148" t="s">
        <v>252</v>
      </c>
    </row>
    <row r="9">
      <c r="A9" s="160" t="s">
        <v>274</v>
      </c>
      <c r="B9" s="148" t="s">
        <v>275</v>
      </c>
      <c r="C9" s="144"/>
      <c r="D9" s="161" t="s">
        <v>276</v>
      </c>
      <c r="E9" s="148" t="s">
        <v>262</v>
      </c>
      <c r="F9" s="144"/>
      <c r="G9" s="160"/>
      <c r="H9" s="104"/>
      <c r="I9" s="129"/>
      <c r="J9" s="161">
        <v>46751.0</v>
      </c>
      <c r="K9" s="148" t="s">
        <v>252</v>
      </c>
    </row>
    <row r="10">
      <c r="A10" s="160" t="s">
        <v>277</v>
      </c>
      <c r="B10" s="148" t="s">
        <v>278</v>
      </c>
      <c r="C10" s="144"/>
      <c r="D10" s="161">
        <v>44844.0</v>
      </c>
      <c r="E10" s="148" t="s">
        <v>262</v>
      </c>
      <c r="F10" s="144"/>
      <c r="G10" s="160"/>
      <c r="H10" s="104"/>
      <c r="I10" s="129"/>
      <c r="J10" s="161">
        <v>47116.0</v>
      </c>
      <c r="K10" s="148" t="s">
        <v>252</v>
      </c>
    </row>
    <row r="11">
      <c r="A11" s="160"/>
      <c r="B11" s="104"/>
      <c r="C11" s="144"/>
      <c r="D11" s="161"/>
      <c r="E11" s="148"/>
      <c r="F11" s="144"/>
      <c r="G11" s="160"/>
      <c r="H11" s="104"/>
      <c r="I11" s="132"/>
      <c r="J11" s="161">
        <v>47482.0</v>
      </c>
      <c r="K11" s="148" t="s">
        <v>252</v>
      </c>
    </row>
    <row r="12">
      <c r="A12" s="160"/>
      <c r="B12" s="104"/>
      <c r="C12" s="144"/>
      <c r="D12" s="161"/>
      <c r="E12" s="104"/>
      <c r="F12" s="144"/>
      <c r="G12" s="160"/>
      <c r="H12" s="104"/>
      <c r="I12" s="129"/>
      <c r="J12" s="161">
        <v>47846.0</v>
      </c>
      <c r="K12" s="148" t="s">
        <v>252</v>
      </c>
    </row>
    <row r="13">
      <c r="A13" s="160"/>
      <c r="B13" s="104"/>
      <c r="C13" s="144"/>
      <c r="D13" s="161"/>
      <c r="E13" s="104"/>
      <c r="F13" s="144"/>
      <c r="G13" s="160"/>
      <c r="H13" s="104"/>
      <c r="I13" s="132"/>
      <c r="J13" s="161">
        <v>48211.0</v>
      </c>
      <c r="K13" s="148" t="s">
        <v>252</v>
      </c>
    </row>
    <row r="14">
      <c r="A14" s="160"/>
      <c r="B14" s="104"/>
      <c r="C14" s="144"/>
      <c r="D14" s="161"/>
      <c r="E14" s="104"/>
      <c r="F14" s="144"/>
      <c r="G14" s="160"/>
      <c r="H14" s="104"/>
      <c r="I14" s="132"/>
      <c r="J14" s="161"/>
      <c r="K14" s="148"/>
    </row>
    <row r="15">
      <c r="A15" s="160"/>
      <c r="B15" s="104"/>
      <c r="C15" s="144"/>
      <c r="D15" s="161"/>
      <c r="E15" s="104"/>
      <c r="F15" s="144"/>
      <c r="G15" s="160"/>
      <c r="H15" s="104"/>
      <c r="I15" s="129"/>
      <c r="J15" s="161"/>
      <c r="K15" s="104"/>
    </row>
    <row r="16">
      <c r="A16" s="160"/>
      <c r="B16" s="104"/>
      <c r="C16" s="144"/>
      <c r="D16" s="161"/>
      <c r="E16" s="104"/>
      <c r="F16" s="144"/>
      <c r="G16" s="160"/>
      <c r="H16" s="104"/>
      <c r="I16" s="129"/>
      <c r="J16" s="161"/>
      <c r="K16" s="104"/>
    </row>
    <row r="17">
      <c r="A17" s="160"/>
      <c r="B17" s="104"/>
      <c r="C17" s="144"/>
      <c r="D17" s="161"/>
      <c r="E17" s="104"/>
      <c r="F17" s="144"/>
      <c r="G17" s="160"/>
      <c r="H17" s="104"/>
      <c r="I17" s="129"/>
      <c r="J17" s="161"/>
      <c r="K17" s="104"/>
    </row>
    <row r="18">
      <c r="A18" s="160"/>
      <c r="B18" s="104"/>
      <c r="C18" s="144"/>
      <c r="D18" s="161"/>
      <c r="E18" s="104"/>
      <c r="F18" s="144"/>
      <c r="G18" s="160"/>
      <c r="H18" s="104"/>
      <c r="I18" s="129"/>
      <c r="J18" s="161"/>
      <c r="K18" s="104"/>
    </row>
    <row r="19">
      <c r="A19" s="160"/>
      <c r="B19" s="104"/>
      <c r="C19" s="144"/>
      <c r="D19" s="161"/>
      <c r="E19" s="104"/>
      <c r="F19" s="144"/>
      <c r="G19" s="160"/>
      <c r="H19" s="104"/>
      <c r="I19" s="129"/>
      <c r="J19" s="161"/>
      <c r="K19" s="104"/>
    </row>
    <row r="20">
      <c r="A20" s="162"/>
      <c r="B20" s="123"/>
      <c r="C20" s="144"/>
      <c r="D20" s="163"/>
      <c r="E20" s="123"/>
      <c r="F20" s="144"/>
      <c r="G20" s="162"/>
      <c r="H20" s="123"/>
      <c r="I20" s="129"/>
      <c r="J20" s="163"/>
      <c r="K20" s="123"/>
    </row>
    <row r="21">
      <c r="A21" s="132"/>
      <c r="B21" s="132"/>
      <c r="C21" s="132"/>
      <c r="D21" s="129"/>
      <c r="E21" s="132"/>
      <c r="F21" s="132"/>
      <c r="G21" s="132"/>
      <c r="H21" s="132"/>
      <c r="I21" s="129"/>
      <c r="J21" s="129"/>
      <c r="K21" s="13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 customWidth="1" min="6" max="6" width="1.57"/>
  </cols>
  <sheetData>
    <row r="1">
      <c r="A1" s="164" t="s">
        <v>279</v>
      </c>
      <c r="B1" s="139" t="s">
        <v>280</v>
      </c>
      <c r="C1" s="139" t="s">
        <v>281</v>
      </c>
      <c r="D1" s="139" t="s">
        <v>282</v>
      </c>
      <c r="E1" s="165" t="s">
        <v>283</v>
      </c>
      <c r="F1" s="6"/>
    </row>
    <row r="2">
      <c r="A2" s="126" t="s">
        <v>284</v>
      </c>
      <c r="B2" s="128">
        <v>1.0</v>
      </c>
      <c r="C2" s="128" t="s">
        <v>285</v>
      </c>
      <c r="D2" s="128" t="s">
        <v>286</v>
      </c>
      <c r="E2" s="148" t="s">
        <v>287</v>
      </c>
      <c r="F2" s="6"/>
    </row>
    <row r="3">
      <c r="A3" s="126" t="s">
        <v>288</v>
      </c>
      <c r="B3" s="128">
        <v>2.0</v>
      </c>
      <c r="C3" s="128" t="s">
        <v>285</v>
      </c>
      <c r="D3" s="128" t="s">
        <v>286</v>
      </c>
      <c r="E3" s="148" t="s">
        <v>287</v>
      </c>
      <c r="F3" s="6"/>
    </row>
    <row r="4">
      <c r="A4" s="126" t="s">
        <v>289</v>
      </c>
      <c r="B4" s="128">
        <v>1.0</v>
      </c>
      <c r="C4" s="128" t="s">
        <v>285</v>
      </c>
      <c r="D4" s="128" t="s">
        <v>286</v>
      </c>
      <c r="E4" s="148" t="s">
        <v>287</v>
      </c>
      <c r="F4" s="6"/>
    </row>
    <row r="5">
      <c r="A5" s="126" t="s">
        <v>290</v>
      </c>
      <c r="B5" s="128">
        <v>0.0</v>
      </c>
      <c r="C5" s="128" t="s">
        <v>285</v>
      </c>
      <c r="D5" s="128" t="s">
        <v>291</v>
      </c>
      <c r="E5" s="148" t="s">
        <v>287</v>
      </c>
      <c r="F5" s="6"/>
    </row>
    <row r="6">
      <c r="A6" s="126" t="s">
        <v>292</v>
      </c>
      <c r="B6" s="128">
        <v>30.0</v>
      </c>
      <c r="C6" s="128" t="s">
        <v>285</v>
      </c>
      <c r="D6" s="128" t="s">
        <v>286</v>
      </c>
      <c r="E6" s="148" t="s">
        <v>293</v>
      </c>
      <c r="F6" s="6"/>
    </row>
    <row r="7">
      <c r="A7" s="126" t="s">
        <v>294</v>
      </c>
      <c r="B7" s="128">
        <v>10.0</v>
      </c>
      <c r="C7" s="128" t="s">
        <v>285</v>
      </c>
      <c r="D7" s="128" t="s">
        <v>291</v>
      </c>
      <c r="E7" s="148" t="s">
        <v>293</v>
      </c>
      <c r="F7" s="6"/>
    </row>
    <row r="8">
      <c r="A8" s="126" t="s">
        <v>190</v>
      </c>
      <c r="B8" s="128">
        <v>60.0</v>
      </c>
      <c r="C8" s="128" t="s">
        <v>285</v>
      </c>
      <c r="D8" s="128" t="s">
        <v>286</v>
      </c>
      <c r="E8" s="148" t="s">
        <v>295</v>
      </c>
      <c r="F8" s="6"/>
    </row>
    <row r="9">
      <c r="A9" s="126" t="s">
        <v>296</v>
      </c>
      <c r="B9" s="128">
        <v>1.0</v>
      </c>
      <c r="C9" s="128" t="s">
        <v>297</v>
      </c>
      <c r="D9" s="128" t="s">
        <v>298</v>
      </c>
      <c r="E9" s="148" t="s">
        <v>299</v>
      </c>
      <c r="F9" s="6"/>
    </row>
    <row r="10">
      <c r="A10" s="126" t="s">
        <v>300</v>
      </c>
      <c r="B10" s="128">
        <v>0.0</v>
      </c>
      <c r="C10" s="128" t="s">
        <v>285</v>
      </c>
      <c r="D10" s="128" t="s">
        <v>286</v>
      </c>
      <c r="E10" s="148" t="s">
        <v>301</v>
      </c>
      <c r="F10" s="6"/>
    </row>
    <row r="11">
      <c r="A11" s="126" t="s">
        <v>302</v>
      </c>
      <c r="B11" s="128">
        <v>1.0</v>
      </c>
      <c r="C11" s="128" t="s">
        <v>297</v>
      </c>
      <c r="D11" s="128" t="s">
        <v>286</v>
      </c>
      <c r="E11" s="148" t="s">
        <v>287</v>
      </c>
      <c r="F11" s="6"/>
    </row>
    <row r="12">
      <c r="A12" s="126" t="s">
        <v>303</v>
      </c>
      <c r="B12" s="128">
        <v>90.0</v>
      </c>
      <c r="C12" s="128" t="s">
        <v>304</v>
      </c>
      <c r="D12" s="128" t="s">
        <v>298</v>
      </c>
      <c r="E12" s="148" t="s">
        <v>287</v>
      </c>
      <c r="F12" s="6"/>
    </row>
    <row r="13">
      <c r="A13" s="126" t="s">
        <v>305</v>
      </c>
      <c r="B13" s="128">
        <v>120.0</v>
      </c>
      <c r="C13" s="128" t="s">
        <v>304</v>
      </c>
      <c r="D13" s="128" t="s">
        <v>298</v>
      </c>
      <c r="E13" s="148" t="s">
        <v>287</v>
      </c>
      <c r="F13" s="6"/>
    </row>
    <row r="14">
      <c r="A14" s="126" t="s">
        <v>306</v>
      </c>
      <c r="B14" s="128">
        <v>3.0</v>
      </c>
      <c r="C14" s="128" t="s">
        <v>285</v>
      </c>
      <c r="D14" s="128" t="s">
        <v>286</v>
      </c>
      <c r="E14" s="148" t="s">
        <v>307</v>
      </c>
      <c r="F14" s="6"/>
    </row>
    <row r="15">
      <c r="A15" s="126" t="s">
        <v>308</v>
      </c>
      <c r="B15" s="128">
        <v>5.0</v>
      </c>
      <c r="C15" s="128" t="s">
        <v>285</v>
      </c>
      <c r="D15" s="128" t="s">
        <v>286</v>
      </c>
      <c r="E15" s="148" t="s">
        <v>287</v>
      </c>
      <c r="F15" s="6"/>
    </row>
    <row r="16">
      <c r="A16" s="126" t="s">
        <v>309</v>
      </c>
      <c r="B16" s="128">
        <v>3.0</v>
      </c>
      <c r="C16" s="128" t="s">
        <v>285</v>
      </c>
      <c r="D16" s="128" t="s">
        <v>286</v>
      </c>
      <c r="E16" s="148" t="s">
        <v>287</v>
      </c>
      <c r="F16" s="6"/>
    </row>
    <row r="17">
      <c r="A17" s="134" t="s">
        <v>14</v>
      </c>
      <c r="B17" s="135" t="s">
        <v>310</v>
      </c>
      <c r="C17" s="135" t="s">
        <v>285</v>
      </c>
      <c r="D17" s="135" t="s">
        <v>286</v>
      </c>
      <c r="E17" s="152" t="s">
        <v>307</v>
      </c>
      <c r="F17" s="6"/>
    </row>
    <row r="18">
      <c r="A18" s="2"/>
      <c r="B18" s="2"/>
      <c r="C18" s="2"/>
      <c r="D18" s="2"/>
      <c r="E18" s="2"/>
      <c r="F18"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7"/>
    <col customWidth="1" min="6" max="6" width="1.57"/>
  </cols>
  <sheetData>
    <row r="1">
      <c r="A1" s="166" t="s">
        <v>311</v>
      </c>
      <c r="B1" s="167">
        <f>SUM(B2:B21)</f>
        <v>0.04166666667</v>
      </c>
      <c r="C1" s="12"/>
      <c r="D1" s="166" t="s">
        <v>312</v>
      </c>
      <c r="E1" s="168" t="s">
        <v>313</v>
      </c>
      <c r="F1" s="125"/>
    </row>
    <row r="2">
      <c r="A2" s="169" t="s">
        <v>314</v>
      </c>
      <c r="B2" s="170">
        <v>0.041666666666666664</v>
      </c>
      <c r="C2" s="129"/>
      <c r="D2" s="171"/>
      <c r="E2" s="170"/>
      <c r="F2" s="132"/>
    </row>
    <row r="3">
      <c r="A3" s="172"/>
      <c r="B3" s="173"/>
      <c r="C3" s="129"/>
      <c r="D3" s="161"/>
      <c r="E3" s="173"/>
      <c r="F3" s="132"/>
    </row>
    <row r="4">
      <c r="A4" s="172"/>
      <c r="B4" s="173"/>
      <c r="C4" s="129"/>
      <c r="D4" s="161"/>
      <c r="E4" s="173"/>
      <c r="F4" s="132"/>
    </row>
    <row r="5">
      <c r="A5" s="172"/>
      <c r="B5" s="173"/>
      <c r="C5" s="129"/>
      <c r="D5" s="161"/>
      <c r="E5" s="173"/>
      <c r="F5" s="132"/>
    </row>
    <row r="6">
      <c r="A6" s="172"/>
      <c r="B6" s="173"/>
      <c r="C6" s="129"/>
      <c r="D6" s="161"/>
      <c r="E6" s="173"/>
      <c r="F6" s="132"/>
    </row>
    <row r="7">
      <c r="A7" s="172"/>
      <c r="B7" s="173"/>
      <c r="C7" s="129"/>
      <c r="D7" s="161"/>
      <c r="E7" s="173"/>
      <c r="F7" s="132"/>
    </row>
    <row r="8">
      <c r="A8" s="172"/>
      <c r="B8" s="173"/>
      <c r="C8" s="129"/>
      <c r="D8" s="161"/>
      <c r="E8" s="173"/>
      <c r="F8" s="132"/>
    </row>
    <row r="9">
      <c r="A9" s="172"/>
      <c r="B9" s="173"/>
      <c r="C9" s="129"/>
      <c r="D9" s="161"/>
      <c r="E9" s="173"/>
      <c r="F9" s="132"/>
    </row>
    <row r="10">
      <c r="A10" s="172"/>
      <c r="B10" s="173"/>
      <c r="C10" s="129"/>
      <c r="D10" s="161"/>
      <c r="E10" s="173"/>
      <c r="F10" s="132"/>
    </row>
    <row r="11">
      <c r="A11" s="172"/>
      <c r="B11" s="173"/>
      <c r="C11" s="132"/>
      <c r="D11" s="161"/>
      <c r="E11" s="173"/>
      <c r="F11" s="132"/>
    </row>
    <row r="12">
      <c r="A12" s="172"/>
      <c r="B12" s="173"/>
      <c r="C12" s="129"/>
      <c r="D12" s="161"/>
      <c r="E12" s="173"/>
      <c r="F12" s="132"/>
    </row>
    <row r="13">
      <c r="A13" s="172"/>
      <c r="B13" s="173"/>
      <c r="C13" s="132"/>
      <c r="D13" s="161"/>
      <c r="E13" s="173"/>
      <c r="F13" s="132"/>
    </row>
    <row r="14">
      <c r="A14" s="172"/>
      <c r="B14" s="173"/>
      <c r="C14" s="132"/>
      <c r="D14" s="161"/>
      <c r="E14" s="173"/>
      <c r="F14" s="132"/>
    </row>
    <row r="15">
      <c r="A15" s="172"/>
      <c r="B15" s="173"/>
      <c r="C15" s="129"/>
      <c r="D15" s="161"/>
      <c r="E15" s="173"/>
      <c r="F15" s="132"/>
    </row>
    <row r="16">
      <c r="A16" s="172"/>
      <c r="B16" s="173"/>
      <c r="C16" s="129"/>
      <c r="D16" s="161"/>
      <c r="E16" s="173"/>
      <c r="F16" s="132"/>
    </row>
    <row r="17">
      <c r="A17" s="172"/>
      <c r="B17" s="173"/>
      <c r="C17" s="129"/>
      <c r="D17" s="161"/>
      <c r="E17" s="173"/>
      <c r="F17" s="132"/>
    </row>
    <row r="18">
      <c r="A18" s="172"/>
      <c r="B18" s="173"/>
      <c r="C18" s="129"/>
      <c r="D18" s="161"/>
      <c r="E18" s="173"/>
      <c r="F18" s="132"/>
    </row>
    <row r="19">
      <c r="A19" s="172"/>
      <c r="B19" s="173"/>
      <c r="C19" s="129"/>
      <c r="D19" s="161"/>
      <c r="E19" s="173"/>
      <c r="F19" s="132"/>
    </row>
    <row r="20">
      <c r="A20" s="174"/>
      <c r="B20" s="175"/>
      <c r="C20" s="129"/>
      <c r="D20" s="163"/>
      <c r="E20" s="175"/>
      <c r="F20" s="132"/>
    </row>
    <row r="21">
      <c r="A21" s="132"/>
      <c r="B21" s="132"/>
      <c r="C21" s="129"/>
      <c r="D21" s="132"/>
      <c r="E21" s="132"/>
      <c r="F21" s="13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57"/>
    <col customWidth="1" min="4" max="4" width="1.57"/>
  </cols>
  <sheetData>
    <row r="1">
      <c r="A1" s="176" t="s">
        <v>155</v>
      </c>
      <c r="B1" s="12"/>
      <c r="C1" s="176" t="s">
        <v>83</v>
      </c>
      <c r="D1" s="12"/>
    </row>
    <row r="2">
      <c r="A2" s="177" t="s">
        <v>315</v>
      </c>
      <c r="B2" s="128"/>
      <c r="C2" s="177" t="s">
        <v>84</v>
      </c>
      <c r="D2" s="128"/>
    </row>
    <row r="3">
      <c r="A3" s="177" t="s">
        <v>82</v>
      </c>
      <c r="B3" s="128"/>
      <c r="C3" s="177" t="s">
        <v>103</v>
      </c>
      <c r="D3" s="128"/>
    </row>
    <row r="4">
      <c r="A4" s="177" t="s">
        <v>316</v>
      </c>
      <c r="B4" s="128"/>
      <c r="C4" s="177" t="s">
        <v>105</v>
      </c>
      <c r="D4" s="128"/>
    </row>
    <row r="5">
      <c r="A5" s="177" t="s">
        <v>317</v>
      </c>
      <c r="B5" s="128"/>
      <c r="C5" s="177" t="s">
        <v>107</v>
      </c>
      <c r="D5" s="128"/>
    </row>
    <row r="6">
      <c r="A6" s="177" t="s">
        <v>318</v>
      </c>
      <c r="B6" s="132"/>
      <c r="C6" s="177" t="s">
        <v>109</v>
      </c>
      <c r="D6" s="132"/>
    </row>
    <row r="7">
      <c r="A7" s="177" t="s">
        <v>319</v>
      </c>
      <c r="B7" s="132"/>
      <c r="C7" s="177" t="s">
        <v>110</v>
      </c>
      <c r="D7" s="132"/>
    </row>
    <row r="8">
      <c r="A8" s="177" t="s">
        <v>320</v>
      </c>
      <c r="B8" s="132"/>
      <c r="C8" s="177" t="s">
        <v>112</v>
      </c>
      <c r="D8" s="132"/>
    </row>
    <row r="9">
      <c r="A9" s="177" t="s">
        <v>321</v>
      </c>
      <c r="B9" s="132"/>
      <c r="C9" s="177" t="s">
        <v>113</v>
      </c>
      <c r="D9" s="132"/>
    </row>
    <row r="10">
      <c r="A10" s="177" t="s">
        <v>322</v>
      </c>
      <c r="B10" s="132"/>
      <c r="C10" s="177" t="s">
        <v>114</v>
      </c>
      <c r="D10" s="132"/>
    </row>
    <row r="11">
      <c r="A11" s="177" t="s">
        <v>323</v>
      </c>
      <c r="B11" s="132"/>
      <c r="C11" s="177" t="s">
        <v>116</v>
      </c>
      <c r="D11" s="132"/>
    </row>
    <row r="12">
      <c r="A12" s="177" t="s">
        <v>324</v>
      </c>
      <c r="B12" s="132"/>
      <c r="C12" s="177" t="s">
        <v>118</v>
      </c>
      <c r="D12" s="132"/>
    </row>
    <row r="13">
      <c r="A13" s="177" t="s">
        <v>325</v>
      </c>
      <c r="B13" s="132"/>
      <c r="C13" s="177" t="s">
        <v>120</v>
      </c>
      <c r="D13" s="132"/>
    </row>
    <row r="14">
      <c r="A14" s="178"/>
      <c r="B14" s="132"/>
      <c r="C14" s="178"/>
      <c r="D14" s="132"/>
    </row>
    <row r="15">
      <c r="A15" s="178"/>
      <c r="B15" s="132"/>
      <c r="C15" s="178"/>
      <c r="D15" s="132"/>
    </row>
    <row r="16">
      <c r="A16" s="178"/>
      <c r="B16" s="132"/>
      <c r="C16" s="178"/>
      <c r="D16" s="132"/>
    </row>
    <row r="17">
      <c r="A17" s="178"/>
      <c r="B17" s="132"/>
      <c r="C17" s="178"/>
      <c r="D17" s="132"/>
    </row>
    <row r="18">
      <c r="A18" s="178"/>
      <c r="B18" s="132"/>
      <c r="C18" s="178"/>
      <c r="D18" s="132"/>
    </row>
    <row r="19">
      <c r="A19" s="178"/>
      <c r="B19" s="132"/>
      <c r="C19" s="178"/>
      <c r="D19" s="132"/>
    </row>
    <row r="20">
      <c r="A20" s="179"/>
      <c r="B20" s="132"/>
      <c r="C20" s="179"/>
      <c r="D20" s="132"/>
    </row>
    <row r="21">
      <c r="A21" s="132"/>
      <c r="B21" s="132"/>
      <c r="C21" s="132"/>
      <c r="D21" s="13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11.71"/>
    <col customWidth="1" min="3" max="8" width="10.0"/>
    <col customWidth="1" min="9" max="9" width="11.71"/>
    <col customWidth="1" min="10" max="12" width="10.14"/>
    <col customWidth="1" min="13" max="14" width="11.0"/>
    <col customWidth="1" hidden="1" min="15" max="15" width="11.0"/>
    <col customWidth="1" min="16" max="16" width="28.71"/>
    <col customWidth="1" min="17" max="17" width="1.57"/>
  </cols>
  <sheetData>
    <row r="1">
      <c r="A1" s="138" t="s">
        <v>126</v>
      </c>
      <c r="B1" s="138" t="s">
        <v>151</v>
      </c>
      <c r="C1" s="138" t="s">
        <v>152</v>
      </c>
      <c r="D1" s="138" t="s">
        <v>153</v>
      </c>
      <c r="E1" s="138" t="s">
        <v>154</v>
      </c>
      <c r="F1" s="138" t="s">
        <v>155</v>
      </c>
      <c r="G1" s="138" t="s">
        <v>83</v>
      </c>
      <c r="H1" s="138" t="s">
        <v>156</v>
      </c>
      <c r="I1" s="138" t="s">
        <v>127</v>
      </c>
      <c r="J1" s="138" t="s">
        <v>128</v>
      </c>
      <c r="K1" s="138" t="s">
        <v>129</v>
      </c>
      <c r="L1" s="139" t="s">
        <v>130</v>
      </c>
      <c r="M1" s="139" t="s">
        <v>18</v>
      </c>
      <c r="N1" s="138" t="s">
        <v>14</v>
      </c>
      <c r="O1" s="138" t="s">
        <v>157</v>
      </c>
      <c r="P1" s="140" t="s">
        <v>23</v>
      </c>
      <c r="Q1" s="138"/>
    </row>
    <row r="2">
      <c r="A2" s="129">
        <v>44197.0</v>
      </c>
      <c r="B2" s="129">
        <f>VLOOKUP($A2,달력데이터,MATCH("음력 날짜",달력제목,0),FALSE)</f>
        <v>44153</v>
      </c>
      <c r="C2" s="128">
        <f t="shared" ref="C2:C4384" si="1">YEAR(MAX(DATE(YEAR(A2),1,1),DATE(YEAR(A2),1,1)-WEEKDAY(DATE(YEAR(A2),1,1),2)+(WEEKNUM(A2,2)-1)*7+1)-1)</f>
        <v>2020</v>
      </c>
      <c r="D2" s="128">
        <f t="shared" ref="D2:D4384" si="2">MONTH(MAX(DATE(YEAR(A2),1,1),DATE(YEAR(A2),1,1)-WEEKDAY(DATE(YEAR(A2),1,1),2)+(WEEKNUM(A2,2)-1)*7+1)-1)</f>
        <v>12</v>
      </c>
      <c r="E2" s="128">
        <f t="shared" ref="E2:E4384" si="3">WEEKNUM(DATE(YEAR(A2),1,DAY(A2-WEEKDAY(A2,2)+1)),WEEKDAY(DATE(YEAR(A2),1,1),11)+10)</f>
        <v>4</v>
      </c>
      <c r="F2" s="128">
        <f t="shared" ref="F2:F4384" si="4">YEAR(A2)</f>
        <v>2021</v>
      </c>
      <c r="G2" s="128">
        <f t="shared" ref="G2:G4384" si="5">MONTH(A2)</f>
        <v>1</v>
      </c>
      <c r="H2" s="128">
        <f t="shared" ref="H2:H4384" si="6">DAY(A2)</f>
        <v>1</v>
      </c>
      <c r="I2" s="128" t="str">
        <f t="shared" ref="I2:I4384" si="7">TEXT(A2, "ddd")</f>
        <v>금</v>
      </c>
      <c r="J2" s="99"/>
      <c r="K2" s="99"/>
      <c r="L2" s="141" t="str">
        <f>IF(J2-K2=0,,IFERROR(K2-J2-휴게시간-VLOOKUP(A2,지정휴게시간,2,FALSE),K2-J2-휴게시간))</f>
        <v/>
      </c>
      <c r="M2" s="142" t="str">
        <f>IFERROR(VLOOKUP(Text(A2,"m월 d일"),양력휴일,2,FALSE),IFERROR(VLOOKUP(Text(B2,"m월 d일"),음력휴일,2,FALSE),IFERROR(VLOOKUP(A2,양력지정휴일,2,FALSE), IFERROR(VLOOKUP(B2,음력지정휴일,2,FALSE), ""))))</f>
        <v>신정</v>
      </c>
      <c r="N2" s="128"/>
      <c r="O2" s="128" t="str">
        <f>IFERROR(VLOOKUP(N2,연차지정일수,2,FALSE),"")</f>
        <v/>
      </c>
      <c r="P2" s="143"/>
      <c r="Q2" s="2"/>
    </row>
    <row r="3">
      <c r="A3" s="129">
        <v>44198.0</v>
      </c>
      <c r="B3" s="129">
        <f>VLOOKUP($A3,달력데이터,MATCH("음력 날짜",달력제목,0),FALSE)</f>
        <v>44154</v>
      </c>
      <c r="C3" s="128">
        <f t="shared" si="1"/>
        <v>2020</v>
      </c>
      <c r="D3" s="128">
        <f t="shared" si="2"/>
        <v>12</v>
      </c>
      <c r="E3" s="128">
        <f t="shared" si="3"/>
        <v>4</v>
      </c>
      <c r="F3" s="128">
        <f t="shared" si="4"/>
        <v>2021</v>
      </c>
      <c r="G3" s="128">
        <f t="shared" si="5"/>
        <v>1</v>
      </c>
      <c r="H3" s="128">
        <f t="shared" si="6"/>
        <v>2</v>
      </c>
      <c r="I3" s="128" t="str">
        <f t="shared" si="7"/>
        <v>토</v>
      </c>
      <c r="J3" s="99"/>
      <c r="K3" s="99"/>
      <c r="L3" s="141" t="str">
        <f>IF(J3-K3=0,,IFERROR(K3-J3-휴게시간-VLOOKUP(A3,지정휴게시간,2,FALSE),K3-J3-휴게시간))</f>
        <v/>
      </c>
      <c r="M3" s="142" t="str">
        <f>IFERROR(VLOOKUP(Text(A3,"m월 d일"),양력휴일,2,FALSE),IFERROR(VLOOKUP(Text(B3,"m월 d일"),음력휴일,2,FALSE),IFERROR(VLOOKUP(A3,양력지정휴일,2,FALSE), IFERROR(VLOOKUP(B3,음력지정휴일,2,FALSE), ""))))</f>
        <v/>
      </c>
      <c r="N3" s="128"/>
      <c r="O3" s="128" t="str">
        <f>IFERROR(VLOOKUP(N3,연차지정일수,2,FALSE),"")</f>
        <v/>
      </c>
      <c r="P3" s="143"/>
      <c r="Q3" s="2"/>
    </row>
    <row r="4">
      <c r="A4" s="129">
        <v>44199.0</v>
      </c>
      <c r="B4" s="129">
        <f>VLOOKUP($A4,달력데이터,MATCH("음력 날짜",달력제목,0),FALSE)</f>
        <v>44155</v>
      </c>
      <c r="C4" s="128">
        <f t="shared" si="1"/>
        <v>2020</v>
      </c>
      <c r="D4" s="128">
        <f t="shared" si="2"/>
        <v>12</v>
      </c>
      <c r="E4" s="128">
        <f t="shared" si="3"/>
        <v>4</v>
      </c>
      <c r="F4" s="128">
        <f t="shared" si="4"/>
        <v>2021</v>
      </c>
      <c r="G4" s="128">
        <f t="shared" si="5"/>
        <v>1</v>
      </c>
      <c r="H4" s="128">
        <f t="shared" si="6"/>
        <v>3</v>
      </c>
      <c r="I4" s="128" t="str">
        <f t="shared" si="7"/>
        <v>일</v>
      </c>
      <c r="J4" s="99"/>
      <c r="K4" s="99"/>
      <c r="L4" s="141" t="str">
        <f>IF(J4-K4=0,,IFERROR(K4-J4-휴게시간-VLOOKUP(A4,지정휴게시간,2,FALSE),K4-J4-휴게시간))</f>
        <v/>
      </c>
      <c r="M4" s="142" t="str">
        <f>IFERROR(VLOOKUP(Text(A4,"m월 d일"),양력휴일,2,FALSE),IFERROR(VLOOKUP(Text(B4,"m월 d일"),음력휴일,2,FALSE),IFERROR(VLOOKUP(A4,양력지정휴일,2,FALSE), IFERROR(VLOOKUP(B4,음력지정휴일,2,FALSE), ""))))</f>
        <v/>
      </c>
      <c r="N4" s="128"/>
      <c r="O4" s="128" t="str">
        <f>IFERROR(VLOOKUP(N4,연차지정일수,2,FALSE),"")</f>
        <v/>
      </c>
      <c r="P4" s="144"/>
      <c r="Q4" s="2"/>
    </row>
    <row r="5">
      <c r="A5" s="129">
        <v>44200.0</v>
      </c>
      <c r="B5" s="129">
        <f>VLOOKUP($A5,달력데이터,MATCH("음력 날짜",달력제목,0),FALSE)</f>
        <v>44156</v>
      </c>
      <c r="C5" s="128">
        <f t="shared" si="1"/>
        <v>2021</v>
      </c>
      <c r="D5" s="128">
        <f t="shared" si="2"/>
        <v>1</v>
      </c>
      <c r="E5" s="128">
        <f t="shared" si="3"/>
        <v>1</v>
      </c>
      <c r="F5" s="128">
        <f t="shared" si="4"/>
        <v>2021</v>
      </c>
      <c r="G5" s="128">
        <f t="shared" si="5"/>
        <v>1</v>
      </c>
      <c r="H5" s="128">
        <f t="shared" si="6"/>
        <v>4</v>
      </c>
      <c r="I5" s="128" t="str">
        <f t="shared" si="7"/>
        <v>월</v>
      </c>
      <c r="J5" s="99"/>
      <c r="K5" s="99"/>
      <c r="L5" s="141" t="str">
        <f>IF(J5-K5=0,,IFERROR(K5-J5-휴게시간-VLOOKUP(A5,지정휴게시간,2,FALSE),K5-J5-휴게시간))</f>
        <v/>
      </c>
      <c r="M5" s="142" t="str">
        <f>IFERROR(VLOOKUP(Text(A5,"m월 d일"),양력휴일,2,FALSE),IFERROR(VLOOKUP(Text(B5,"m월 d일"),음력휴일,2,FALSE),IFERROR(VLOOKUP(A5,양력지정휴일,2,FALSE), IFERROR(VLOOKUP(B5,음력지정휴일,2,FALSE), ""))))</f>
        <v/>
      </c>
      <c r="N5" s="128"/>
      <c r="O5" s="128" t="str">
        <f>IFERROR(VLOOKUP(N5,연차지정일수,2,FALSE),"")</f>
        <v/>
      </c>
      <c r="P5" s="143"/>
      <c r="Q5" s="2"/>
    </row>
    <row r="6">
      <c r="A6" s="129">
        <v>44201.0</v>
      </c>
      <c r="B6" s="129">
        <f>VLOOKUP($A6,달력데이터,MATCH("음력 날짜",달력제목,0),FALSE)</f>
        <v>44157</v>
      </c>
      <c r="C6" s="128">
        <f t="shared" si="1"/>
        <v>2021</v>
      </c>
      <c r="D6" s="128">
        <f t="shared" si="2"/>
        <v>1</v>
      </c>
      <c r="E6" s="128">
        <f t="shared" si="3"/>
        <v>1</v>
      </c>
      <c r="F6" s="128">
        <f t="shared" si="4"/>
        <v>2021</v>
      </c>
      <c r="G6" s="128">
        <f t="shared" si="5"/>
        <v>1</v>
      </c>
      <c r="H6" s="128">
        <f t="shared" si="6"/>
        <v>5</v>
      </c>
      <c r="I6" s="128" t="str">
        <f t="shared" si="7"/>
        <v>화</v>
      </c>
      <c r="J6" s="99"/>
      <c r="K6" s="99"/>
      <c r="L6" s="141" t="str">
        <f>IF(J6-K6=0,,IFERROR(K6-J6-휴게시간-VLOOKUP(A6,지정휴게시간,2,FALSE),K6-J6-휴게시간))</f>
        <v/>
      </c>
      <c r="M6" s="142" t="str">
        <f>IFERROR(VLOOKUP(Text(A6,"m월 d일"),양력휴일,2,FALSE),IFERROR(VLOOKUP(Text(B6,"m월 d일"),음력휴일,2,FALSE),IFERROR(VLOOKUP(A6,양력지정휴일,2,FALSE), IFERROR(VLOOKUP(B6,음력지정휴일,2,FALSE), ""))))</f>
        <v/>
      </c>
      <c r="N6" s="128"/>
      <c r="O6" s="128" t="str">
        <f>IFERROR(VLOOKUP(N6,연차지정일수,2,FALSE),"")</f>
        <v/>
      </c>
      <c r="P6" s="143"/>
      <c r="Q6" s="2"/>
    </row>
    <row r="7">
      <c r="A7" s="129">
        <v>44202.0</v>
      </c>
      <c r="B7" s="129">
        <f>VLOOKUP($A7,달력데이터,MATCH("음력 날짜",달력제목,0),FALSE)</f>
        <v>44158</v>
      </c>
      <c r="C7" s="128">
        <f t="shared" si="1"/>
        <v>2021</v>
      </c>
      <c r="D7" s="128">
        <f t="shared" si="2"/>
        <v>1</v>
      </c>
      <c r="E7" s="128">
        <f t="shared" si="3"/>
        <v>1</v>
      </c>
      <c r="F7" s="128">
        <f t="shared" si="4"/>
        <v>2021</v>
      </c>
      <c r="G7" s="128">
        <f t="shared" si="5"/>
        <v>1</v>
      </c>
      <c r="H7" s="128">
        <f t="shared" si="6"/>
        <v>6</v>
      </c>
      <c r="I7" s="128" t="str">
        <f t="shared" si="7"/>
        <v>수</v>
      </c>
      <c r="J7" s="99"/>
      <c r="K7" s="99"/>
      <c r="L7" s="141" t="str">
        <f>IF(J7-K7=0,,IFERROR(K7-J7-휴게시간-VLOOKUP(A7,지정휴게시간,2,FALSE),K7-J7-휴게시간))</f>
        <v/>
      </c>
      <c r="M7" s="142" t="str">
        <f>IFERROR(VLOOKUP(Text(A7,"m월 d일"),양력휴일,2,FALSE),IFERROR(VLOOKUP(Text(B7,"m월 d일"),음력휴일,2,FALSE),IFERROR(VLOOKUP(A7,양력지정휴일,2,FALSE), IFERROR(VLOOKUP(B7,음력지정휴일,2,FALSE), ""))))</f>
        <v/>
      </c>
      <c r="N7" s="128"/>
      <c r="O7" s="128" t="str">
        <f>IFERROR(VLOOKUP(N7,연차지정일수,2,FALSE),"")</f>
        <v/>
      </c>
      <c r="P7" s="143"/>
      <c r="Q7" s="2"/>
    </row>
    <row r="8">
      <c r="A8" s="129">
        <v>44203.0</v>
      </c>
      <c r="B8" s="129">
        <f>VLOOKUP($A8,달력데이터,MATCH("음력 날짜",달력제목,0),FALSE)</f>
        <v>44159</v>
      </c>
      <c r="C8" s="128">
        <f t="shared" si="1"/>
        <v>2021</v>
      </c>
      <c r="D8" s="128">
        <f t="shared" si="2"/>
        <v>1</v>
      </c>
      <c r="E8" s="128">
        <f t="shared" si="3"/>
        <v>1</v>
      </c>
      <c r="F8" s="128">
        <f t="shared" si="4"/>
        <v>2021</v>
      </c>
      <c r="G8" s="128">
        <f t="shared" si="5"/>
        <v>1</v>
      </c>
      <c r="H8" s="128">
        <f t="shared" si="6"/>
        <v>7</v>
      </c>
      <c r="I8" s="128" t="str">
        <f t="shared" si="7"/>
        <v>목</v>
      </c>
      <c r="J8" s="99"/>
      <c r="K8" s="99"/>
      <c r="L8" s="141" t="str">
        <f>IF(J8-K8=0,,IFERROR(K8-J8-휴게시간-VLOOKUP(A8,지정휴게시간,2,FALSE),K8-J8-휴게시간))</f>
        <v/>
      </c>
      <c r="M8" s="142" t="str">
        <f>IFERROR(VLOOKUP(Text(A8,"m월 d일"),양력휴일,2,FALSE),IFERROR(VLOOKUP(Text(B8,"m월 d일"),음력휴일,2,FALSE),IFERROR(VLOOKUP(A8,양력지정휴일,2,FALSE), IFERROR(VLOOKUP(B8,음력지정휴일,2,FALSE), ""))))</f>
        <v/>
      </c>
      <c r="N8" s="128"/>
      <c r="O8" s="128" t="str">
        <f>IFERROR(VLOOKUP(N8,연차지정일수,2,FALSE),"")</f>
        <v/>
      </c>
      <c r="P8" s="143"/>
      <c r="Q8" s="2"/>
    </row>
    <row r="9">
      <c r="A9" s="129">
        <v>44204.0</v>
      </c>
      <c r="B9" s="129">
        <f>VLOOKUP($A9,달력데이터,MATCH("음력 날짜",달력제목,0),FALSE)</f>
        <v>44160</v>
      </c>
      <c r="C9" s="128">
        <f t="shared" si="1"/>
        <v>2021</v>
      </c>
      <c r="D9" s="128">
        <f t="shared" si="2"/>
        <v>1</v>
      </c>
      <c r="E9" s="128">
        <f t="shared" si="3"/>
        <v>1</v>
      </c>
      <c r="F9" s="128">
        <f t="shared" si="4"/>
        <v>2021</v>
      </c>
      <c r="G9" s="128">
        <f t="shared" si="5"/>
        <v>1</v>
      </c>
      <c r="H9" s="128">
        <f t="shared" si="6"/>
        <v>8</v>
      </c>
      <c r="I9" s="128" t="str">
        <f t="shared" si="7"/>
        <v>금</v>
      </c>
      <c r="J9" s="99"/>
      <c r="K9" s="99"/>
      <c r="L9" s="141" t="str">
        <f>IF(J9-K9=0,,IFERROR(K9-J9-휴게시간-VLOOKUP(A9,지정휴게시간,2,FALSE),K9-J9-휴게시간))</f>
        <v/>
      </c>
      <c r="M9" s="142" t="str">
        <f>IFERROR(VLOOKUP(Text(A9,"m월 d일"),양력휴일,2,FALSE),IFERROR(VLOOKUP(Text(B9,"m월 d일"),음력휴일,2,FALSE),IFERROR(VLOOKUP(A9,양력지정휴일,2,FALSE), IFERROR(VLOOKUP(B9,음력지정휴일,2,FALSE), ""))))</f>
        <v/>
      </c>
      <c r="N9" s="128"/>
      <c r="O9" s="128" t="str">
        <f>IFERROR(VLOOKUP(N9,연차지정일수,2,FALSE),"")</f>
        <v/>
      </c>
      <c r="P9" s="143"/>
      <c r="Q9" s="2"/>
    </row>
    <row r="10">
      <c r="A10" s="129">
        <v>44205.0</v>
      </c>
      <c r="B10" s="129">
        <f>VLOOKUP($A10,달력데이터,MATCH("음력 날짜",달력제목,0),FALSE)</f>
        <v>44161</v>
      </c>
      <c r="C10" s="128">
        <f t="shared" si="1"/>
        <v>2021</v>
      </c>
      <c r="D10" s="128">
        <f t="shared" si="2"/>
        <v>1</v>
      </c>
      <c r="E10" s="128">
        <f t="shared" si="3"/>
        <v>1</v>
      </c>
      <c r="F10" s="128">
        <f t="shared" si="4"/>
        <v>2021</v>
      </c>
      <c r="G10" s="128">
        <f t="shared" si="5"/>
        <v>1</v>
      </c>
      <c r="H10" s="128">
        <f t="shared" si="6"/>
        <v>9</v>
      </c>
      <c r="I10" s="128" t="str">
        <f t="shared" si="7"/>
        <v>토</v>
      </c>
      <c r="J10" s="99"/>
      <c r="K10" s="99"/>
      <c r="L10" s="141" t="str">
        <f>IF(J10-K10=0,,IFERROR(K10-J10-휴게시간-VLOOKUP(A10,지정휴게시간,2,FALSE),K10-J10-휴게시간))</f>
        <v/>
      </c>
      <c r="M10" s="142" t="str">
        <f>IFERROR(VLOOKUP(Text(A10,"m월 d일"),양력휴일,2,FALSE),IFERROR(VLOOKUP(Text(B10,"m월 d일"),음력휴일,2,FALSE),IFERROR(VLOOKUP(A10,양력지정휴일,2,FALSE), IFERROR(VLOOKUP(B10,음력지정휴일,2,FALSE), ""))))</f>
        <v/>
      </c>
      <c r="N10" s="128"/>
      <c r="O10" s="128" t="str">
        <f>IFERROR(VLOOKUP(N10,연차지정일수,2,FALSE),"")</f>
        <v/>
      </c>
      <c r="P10" s="143"/>
      <c r="Q10" s="2"/>
    </row>
    <row r="11">
      <c r="A11" s="129">
        <v>44206.0</v>
      </c>
      <c r="B11" s="129">
        <f>VLOOKUP($A11,달력데이터,MATCH("음력 날짜",달력제목,0),FALSE)</f>
        <v>44162</v>
      </c>
      <c r="C11" s="128">
        <f t="shared" si="1"/>
        <v>2021</v>
      </c>
      <c r="D11" s="128">
        <f t="shared" si="2"/>
        <v>1</v>
      </c>
      <c r="E11" s="128">
        <f t="shared" si="3"/>
        <v>1</v>
      </c>
      <c r="F11" s="128">
        <f t="shared" si="4"/>
        <v>2021</v>
      </c>
      <c r="G11" s="128">
        <f t="shared" si="5"/>
        <v>1</v>
      </c>
      <c r="H11" s="128">
        <f t="shared" si="6"/>
        <v>10</v>
      </c>
      <c r="I11" s="128" t="str">
        <f t="shared" si="7"/>
        <v>일</v>
      </c>
      <c r="J11" s="99"/>
      <c r="K11" s="99"/>
      <c r="L11" s="141" t="str">
        <f>IF(J11-K11=0,,IFERROR(K11-J11-휴게시간-VLOOKUP(A11,지정휴게시간,2,FALSE),K11-J11-휴게시간))</f>
        <v/>
      </c>
      <c r="M11" s="142" t="str">
        <f>IFERROR(VLOOKUP(Text(A11,"m월 d일"),양력휴일,2,FALSE),IFERROR(VLOOKUP(Text(B11,"m월 d일"),음력휴일,2,FALSE),IFERROR(VLOOKUP(A11,양력지정휴일,2,FALSE), IFERROR(VLOOKUP(B11,음력지정휴일,2,FALSE), ""))))</f>
        <v/>
      </c>
      <c r="N11" s="128"/>
      <c r="O11" s="128" t="str">
        <f>IFERROR(VLOOKUP(N11,연차지정일수,2,FALSE),"")</f>
        <v/>
      </c>
      <c r="P11" s="143"/>
      <c r="Q11" s="2"/>
    </row>
    <row r="12">
      <c r="A12" s="129">
        <v>44207.0</v>
      </c>
      <c r="B12" s="129">
        <f>VLOOKUP($A12,달력데이터,MATCH("음력 날짜",달력제목,0),FALSE)</f>
        <v>44163</v>
      </c>
      <c r="C12" s="128">
        <f t="shared" si="1"/>
        <v>2021</v>
      </c>
      <c r="D12" s="128">
        <f t="shared" si="2"/>
        <v>1</v>
      </c>
      <c r="E12" s="128">
        <f t="shared" si="3"/>
        <v>2</v>
      </c>
      <c r="F12" s="128">
        <f t="shared" si="4"/>
        <v>2021</v>
      </c>
      <c r="G12" s="128">
        <f t="shared" si="5"/>
        <v>1</v>
      </c>
      <c r="H12" s="128">
        <f t="shared" si="6"/>
        <v>11</v>
      </c>
      <c r="I12" s="128" t="str">
        <f t="shared" si="7"/>
        <v>월</v>
      </c>
      <c r="J12" s="132"/>
      <c r="K12" s="132"/>
      <c r="L12" s="141" t="str">
        <f>IF(J12-K12=0,,IFERROR(K12-J12-휴게시간-VLOOKUP(A12,지정휴게시간,2,FALSE),K12-J12-휴게시간))</f>
        <v/>
      </c>
      <c r="M12" s="142" t="str">
        <f>IFERROR(VLOOKUP(Text(A12,"m월 d일"),양력휴일,2,FALSE),IFERROR(VLOOKUP(Text(B12,"m월 d일"),음력휴일,2,FALSE),IFERROR(VLOOKUP(A12,양력지정휴일,2,FALSE), IFERROR(VLOOKUP(B12,음력지정휴일,2,FALSE), ""))))</f>
        <v/>
      </c>
      <c r="N12" s="128"/>
      <c r="O12" s="128" t="str">
        <f>IFERROR(VLOOKUP(N12,연차지정일수,2,FALSE),"")</f>
        <v/>
      </c>
      <c r="P12" s="143"/>
      <c r="Q12" s="2"/>
    </row>
    <row r="13">
      <c r="A13" s="129">
        <v>44208.0</v>
      </c>
      <c r="B13" s="129">
        <f>VLOOKUP($A13,달력데이터,MATCH("음력 날짜",달력제목,0),FALSE)</f>
        <v>44164</v>
      </c>
      <c r="C13" s="128">
        <f t="shared" si="1"/>
        <v>2021</v>
      </c>
      <c r="D13" s="128">
        <f t="shared" si="2"/>
        <v>1</v>
      </c>
      <c r="E13" s="128">
        <f t="shared" si="3"/>
        <v>2</v>
      </c>
      <c r="F13" s="128">
        <f t="shared" si="4"/>
        <v>2021</v>
      </c>
      <c r="G13" s="128">
        <f t="shared" si="5"/>
        <v>1</v>
      </c>
      <c r="H13" s="128">
        <f t="shared" si="6"/>
        <v>12</v>
      </c>
      <c r="I13" s="128" t="str">
        <f t="shared" si="7"/>
        <v>화</v>
      </c>
      <c r="J13" s="99"/>
      <c r="K13" s="99"/>
      <c r="L13" s="141" t="str">
        <f>IF(J13-K13=0,,IFERROR(K13-J13-휴게시간-VLOOKUP(A13,지정휴게시간,2,FALSE),K13-J13-휴게시간))</f>
        <v/>
      </c>
      <c r="M13" s="142" t="str">
        <f>IFERROR(VLOOKUP(Text(A13,"m월 d일"),양력휴일,2,FALSE),IFERROR(VLOOKUP(Text(B13,"m월 d일"),음력휴일,2,FALSE),IFERROR(VLOOKUP(A13,양력지정휴일,2,FALSE), IFERROR(VLOOKUP(B13,음력지정휴일,2,FALSE), ""))))</f>
        <v/>
      </c>
      <c r="N13" s="128"/>
      <c r="O13" s="128" t="str">
        <f>IFERROR(VLOOKUP(N13,연차지정일수,2,FALSE),"")</f>
        <v/>
      </c>
      <c r="P13" s="143"/>
      <c r="Q13" s="2"/>
    </row>
    <row r="14">
      <c r="A14" s="129">
        <v>44209.0</v>
      </c>
      <c r="B14" s="129">
        <f>VLOOKUP($A14,달력데이터,MATCH("음력 날짜",달력제목,0),FALSE)</f>
        <v>44166</v>
      </c>
      <c r="C14" s="128">
        <f t="shared" si="1"/>
        <v>2021</v>
      </c>
      <c r="D14" s="128">
        <f t="shared" si="2"/>
        <v>1</v>
      </c>
      <c r="E14" s="128">
        <f t="shared" si="3"/>
        <v>2</v>
      </c>
      <c r="F14" s="128">
        <f t="shared" si="4"/>
        <v>2021</v>
      </c>
      <c r="G14" s="128">
        <f t="shared" si="5"/>
        <v>1</v>
      </c>
      <c r="H14" s="128">
        <f t="shared" si="6"/>
        <v>13</v>
      </c>
      <c r="I14" s="128" t="str">
        <f t="shared" si="7"/>
        <v>수</v>
      </c>
      <c r="J14" s="99"/>
      <c r="K14" s="99"/>
      <c r="L14" s="141" t="str">
        <f>IF(J14-K14=0,,IFERROR(K14-J14-휴게시간-VLOOKUP(A14,지정휴게시간,2,FALSE),K14-J14-휴게시간))</f>
        <v/>
      </c>
      <c r="M14" s="142" t="str">
        <f>IFERROR(VLOOKUP(Text(A14,"m월 d일"),양력휴일,2,FALSE),IFERROR(VLOOKUP(Text(B14,"m월 d일"),음력휴일,2,FALSE),IFERROR(VLOOKUP(A14,양력지정휴일,2,FALSE), IFERROR(VLOOKUP(B14,음력지정휴일,2,FALSE), ""))))</f>
        <v/>
      </c>
      <c r="N14" s="128"/>
      <c r="O14" s="128" t="str">
        <f>IFERROR(VLOOKUP(N14,연차지정일수,2,FALSE),"")</f>
        <v/>
      </c>
      <c r="P14" s="143"/>
      <c r="Q14" s="2"/>
    </row>
    <row r="15">
      <c r="A15" s="129">
        <v>44210.0</v>
      </c>
      <c r="B15" s="129">
        <f>VLOOKUP($A15,달력데이터,MATCH("음력 날짜",달력제목,0),FALSE)</f>
        <v>44167</v>
      </c>
      <c r="C15" s="128">
        <f t="shared" si="1"/>
        <v>2021</v>
      </c>
      <c r="D15" s="128">
        <f t="shared" si="2"/>
        <v>1</v>
      </c>
      <c r="E15" s="128">
        <f t="shared" si="3"/>
        <v>2</v>
      </c>
      <c r="F15" s="128">
        <f t="shared" si="4"/>
        <v>2021</v>
      </c>
      <c r="G15" s="128">
        <f t="shared" si="5"/>
        <v>1</v>
      </c>
      <c r="H15" s="128">
        <f t="shared" si="6"/>
        <v>14</v>
      </c>
      <c r="I15" s="128" t="str">
        <f t="shared" si="7"/>
        <v>목</v>
      </c>
      <c r="J15" s="99"/>
      <c r="K15" s="99"/>
      <c r="L15" s="141" t="str">
        <f>IF(J15-K15=0,,IFERROR(K15-J15-휴게시간-VLOOKUP(A15,지정휴게시간,2,FALSE),K15-J15-휴게시간))</f>
        <v/>
      </c>
      <c r="M15" s="142" t="str">
        <f>IFERROR(VLOOKUP(Text(A15,"m월 d일"),양력휴일,2,FALSE),IFERROR(VLOOKUP(Text(B15,"m월 d일"),음력휴일,2,FALSE),IFERROR(VLOOKUP(A15,양력지정휴일,2,FALSE), IFERROR(VLOOKUP(B15,음력지정휴일,2,FALSE), ""))))</f>
        <v/>
      </c>
      <c r="N15" s="128"/>
      <c r="O15" s="128" t="str">
        <f>IFERROR(VLOOKUP(N15,연차지정일수,2,FALSE),"")</f>
        <v/>
      </c>
      <c r="P15" s="143"/>
      <c r="Q15" s="2"/>
    </row>
    <row r="16">
      <c r="A16" s="129">
        <v>44211.0</v>
      </c>
      <c r="B16" s="129">
        <f>VLOOKUP($A16,달력데이터,MATCH("음력 날짜",달력제목,0),FALSE)</f>
        <v>44168</v>
      </c>
      <c r="C16" s="128">
        <f t="shared" si="1"/>
        <v>2021</v>
      </c>
      <c r="D16" s="128">
        <f t="shared" si="2"/>
        <v>1</v>
      </c>
      <c r="E16" s="128">
        <f t="shared" si="3"/>
        <v>2</v>
      </c>
      <c r="F16" s="128">
        <f t="shared" si="4"/>
        <v>2021</v>
      </c>
      <c r="G16" s="128">
        <f t="shared" si="5"/>
        <v>1</v>
      </c>
      <c r="H16" s="128">
        <f t="shared" si="6"/>
        <v>15</v>
      </c>
      <c r="I16" s="128" t="str">
        <f t="shared" si="7"/>
        <v>금</v>
      </c>
      <c r="J16" s="99"/>
      <c r="K16" s="99"/>
      <c r="L16" s="141" t="str">
        <f>IF(J16-K16=0,,IFERROR(K16-J16-휴게시간-VLOOKUP(A16,지정휴게시간,2,FALSE),K16-J16-휴게시간))</f>
        <v/>
      </c>
      <c r="M16" s="142" t="str">
        <f>IFERROR(VLOOKUP(Text(A16,"m월 d일"),양력휴일,2,FALSE),IFERROR(VLOOKUP(Text(B16,"m월 d일"),음력휴일,2,FALSE),IFERROR(VLOOKUP(A16,양력지정휴일,2,FALSE), IFERROR(VLOOKUP(B16,음력지정휴일,2,FALSE), ""))))</f>
        <v/>
      </c>
      <c r="N16" s="128"/>
      <c r="O16" s="128" t="str">
        <f>IFERROR(VLOOKUP(N16,연차지정일수,2,FALSE),"")</f>
        <v/>
      </c>
      <c r="P16" s="143"/>
      <c r="Q16" s="2"/>
    </row>
    <row r="17">
      <c r="A17" s="129">
        <v>44212.0</v>
      </c>
      <c r="B17" s="129">
        <f>VLOOKUP($A17,달력데이터,MATCH("음력 날짜",달력제목,0),FALSE)</f>
        <v>44169</v>
      </c>
      <c r="C17" s="128">
        <f t="shared" si="1"/>
        <v>2021</v>
      </c>
      <c r="D17" s="128">
        <f t="shared" si="2"/>
        <v>1</v>
      </c>
      <c r="E17" s="128">
        <f t="shared" si="3"/>
        <v>2</v>
      </c>
      <c r="F17" s="128">
        <f t="shared" si="4"/>
        <v>2021</v>
      </c>
      <c r="G17" s="128">
        <f t="shared" si="5"/>
        <v>1</v>
      </c>
      <c r="H17" s="128">
        <f t="shared" si="6"/>
        <v>16</v>
      </c>
      <c r="I17" s="128" t="str">
        <f t="shared" si="7"/>
        <v>토</v>
      </c>
      <c r="J17" s="99"/>
      <c r="K17" s="99"/>
      <c r="L17" s="141" t="str">
        <f>IF(J17-K17=0,,IFERROR(K17-J17-휴게시간-VLOOKUP(A17,지정휴게시간,2,FALSE),K17-J17-휴게시간))</f>
        <v/>
      </c>
      <c r="M17" s="142" t="str">
        <f>IFERROR(VLOOKUP(Text(A17,"m월 d일"),양력휴일,2,FALSE),IFERROR(VLOOKUP(Text(B17,"m월 d일"),음력휴일,2,FALSE),IFERROR(VLOOKUP(A17,양력지정휴일,2,FALSE), IFERROR(VLOOKUP(B17,음력지정휴일,2,FALSE), ""))))</f>
        <v/>
      </c>
      <c r="N17" s="128"/>
      <c r="O17" s="128" t="str">
        <f>IFERROR(VLOOKUP(N17,연차지정일수,2,FALSE),"")</f>
        <v/>
      </c>
      <c r="P17" s="143"/>
      <c r="Q17" s="2"/>
    </row>
    <row r="18">
      <c r="A18" s="129">
        <v>44213.0</v>
      </c>
      <c r="B18" s="129">
        <f>VLOOKUP($A18,달력데이터,MATCH("음력 날짜",달력제목,0),FALSE)</f>
        <v>44170</v>
      </c>
      <c r="C18" s="128">
        <f t="shared" si="1"/>
        <v>2021</v>
      </c>
      <c r="D18" s="128">
        <f t="shared" si="2"/>
        <v>1</v>
      </c>
      <c r="E18" s="128">
        <f t="shared" si="3"/>
        <v>2</v>
      </c>
      <c r="F18" s="128">
        <f t="shared" si="4"/>
        <v>2021</v>
      </c>
      <c r="G18" s="128">
        <f t="shared" si="5"/>
        <v>1</v>
      </c>
      <c r="H18" s="128">
        <f t="shared" si="6"/>
        <v>17</v>
      </c>
      <c r="I18" s="128" t="str">
        <f t="shared" si="7"/>
        <v>일</v>
      </c>
      <c r="J18" s="99"/>
      <c r="K18" s="99"/>
      <c r="L18" s="141" t="str">
        <f>IF(J18-K18=0,,IFERROR(K18-J18-휴게시간-VLOOKUP(A18,지정휴게시간,2,FALSE),K18-J18-휴게시간))</f>
        <v/>
      </c>
      <c r="M18" s="142" t="str">
        <f>IFERROR(VLOOKUP(Text(A18,"m월 d일"),양력휴일,2,FALSE),IFERROR(VLOOKUP(Text(B18,"m월 d일"),음력휴일,2,FALSE),IFERROR(VLOOKUP(A18,양력지정휴일,2,FALSE), IFERROR(VLOOKUP(B18,음력지정휴일,2,FALSE), ""))))</f>
        <v/>
      </c>
      <c r="N18" s="128"/>
      <c r="O18" s="128" t="str">
        <f>IFERROR(VLOOKUP(N18,연차지정일수,2,FALSE),"")</f>
        <v/>
      </c>
      <c r="P18" s="143"/>
      <c r="Q18" s="2"/>
    </row>
    <row r="19">
      <c r="A19" s="129">
        <v>44214.0</v>
      </c>
      <c r="B19" s="129">
        <f>VLOOKUP($A19,달력데이터,MATCH("음력 날짜",달력제목,0),FALSE)</f>
        <v>44171</v>
      </c>
      <c r="C19" s="128">
        <f t="shared" si="1"/>
        <v>2021</v>
      </c>
      <c r="D19" s="128">
        <f t="shared" si="2"/>
        <v>1</v>
      </c>
      <c r="E19" s="128">
        <f t="shared" si="3"/>
        <v>3</v>
      </c>
      <c r="F19" s="128">
        <f t="shared" si="4"/>
        <v>2021</v>
      </c>
      <c r="G19" s="128">
        <f t="shared" si="5"/>
        <v>1</v>
      </c>
      <c r="H19" s="128">
        <f t="shared" si="6"/>
        <v>18</v>
      </c>
      <c r="I19" s="128" t="str">
        <f t="shared" si="7"/>
        <v>월</v>
      </c>
      <c r="J19" s="132"/>
      <c r="K19" s="132"/>
      <c r="L19" s="141" t="str">
        <f>IF(J19-K19=0,,IFERROR(K19-J19-휴게시간-VLOOKUP(A19,지정휴게시간,2,FALSE),K19-J19-휴게시간))</f>
        <v/>
      </c>
      <c r="M19" s="142" t="str">
        <f>IFERROR(VLOOKUP(Text(A19,"m월 d일"),양력휴일,2,FALSE),IFERROR(VLOOKUP(Text(B19,"m월 d일"),음력휴일,2,FALSE),IFERROR(VLOOKUP(A19,양력지정휴일,2,FALSE), IFERROR(VLOOKUP(B19,음력지정휴일,2,FALSE), ""))))</f>
        <v/>
      </c>
      <c r="N19" s="128"/>
      <c r="O19" s="128" t="str">
        <f>IFERROR(VLOOKUP(N19,연차지정일수,2,FALSE),"")</f>
        <v/>
      </c>
      <c r="P19" s="143"/>
      <c r="Q19" s="2"/>
    </row>
    <row r="20">
      <c r="A20" s="129">
        <v>44215.0</v>
      </c>
      <c r="B20" s="129">
        <f>VLOOKUP($A20,달력데이터,MATCH("음력 날짜",달력제목,0),FALSE)</f>
        <v>44172</v>
      </c>
      <c r="C20" s="128">
        <f t="shared" si="1"/>
        <v>2021</v>
      </c>
      <c r="D20" s="128">
        <f t="shared" si="2"/>
        <v>1</v>
      </c>
      <c r="E20" s="128">
        <f t="shared" si="3"/>
        <v>3</v>
      </c>
      <c r="F20" s="128">
        <f t="shared" si="4"/>
        <v>2021</v>
      </c>
      <c r="G20" s="128">
        <f t="shared" si="5"/>
        <v>1</v>
      </c>
      <c r="H20" s="128">
        <f t="shared" si="6"/>
        <v>19</v>
      </c>
      <c r="I20" s="128" t="str">
        <f t="shared" si="7"/>
        <v>화</v>
      </c>
      <c r="J20" s="99"/>
      <c r="K20" s="99"/>
      <c r="L20" s="141" t="str">
        <f>IF(J20-K20=0,,IFERROR(K20-J20-휴게시간-VLOOKUP(A20,지정휴게시간,2,FALSE),K20-J20-휴게시간))</f>
        <v/>
      </c>
      <c r="M20" s="142" t="str">
        <f>IFERROR(VLOOKUP(Text(A20,"m월 d일"),양력휴일,2,FALSE),IFERROR(VLOOKUP(Text(B20,"m월 d일"),음력휴일,2,FALSE),IFERROR(VLOOKUP(A20,양력지정휴일,2,FALSE), IFERROR(VLOOKUP(B20,음력지정휴일,2,FALSE), ""))))</f>
        <v/>
      </c>
      <c r="N20" s="128"/>
      <c r="O20" s="128" t="str">
        <f>IFERROR(VLOOKUP(N20,연차지정일수,2,FALSE),"")</f>
        <v/>
      </c>
      <c r="P20" s="143"/>
      <c r="Q20" s="2"/>
    </row>
    <row r="21">
      <c r="A21" s="129">
        <v>44216.0</v>
      </c>
      <c r="B21" s="129">
        <f>VLOOKUP($A21,달력데이터,MATCH("음력 날짜",달력제목,0),FALSE)</f>
        <v>44173</v>
      </c>
      <c r="C21" s="128">
        <f t="shared" si="1"/>
        <v>2021</v>
      </c>
      <c r="D21" s="128">
        <f t="shared" si="2"/>
        <v>1</v>
      </c>
      <c r="E21" s="128">
        <f t="shared" si="3"/>
        <v>3</v>
      </c>
      <c r="F21" s="128">
        <f t="shared" si="4"/>
        <v>2021</v>
      </c>
      <c r="G21" s="128">
        <f t="shared" si="5"/>
        <v>1</v>
      </c>
      <c r="H21" s="128">
        <f t="shared" si="6"/>
        <v>20</v>
      </c>
      <c r="I21" s="128" t="str">
        <f t="shared" si="7"/>
        <v>수</v>
      </c>
      <c r="J21" s="99"/>
      <c r="K21" s="99"/>
      <c r="L21" s="141" t="str">
        <f>IF(J21-K21=0,,IFERROR(K21-J21-휴게시간-VLOOKUP(A21,지정휴게시간,2,FALSE),K21-J21-휴게시간))</f>
        <v/>
      </c>
      <c r="M21" s="142" t="str">
        <f>IFERROR(VLOOKUP(Text(A21,"m월 d일"),양력휴일,2,FALSE),IFERROR(VLOOKUP(Text(B21,"m월 d일"),음력휴일,2,FALSE),IFERROR(VLOOKUP(A21,양력지정휴일,2,FALSE), IFERROR(VLOOKUP(B21,음력지정휴일,2,FALSE), ""))))</f>
        <v/>
      </c>
      <c r="N21" s="128"/>
      <c r="O21" s="128" t="str">
        <f>IFERROR(VLOOKUP(N21,연차지정일수,2,FALSE),"")</f>
        <v/>
      </c>
      <c r="P21" s="143"/>
      <c r="Q21" s="2"/>
    </row>
    <row r="22">
      <c r="A22" s="129">
        <v>44217.0</v>
      </c>
      <c r="B22" s="129">
        <f>VLOOKUP($A22,달력데이터,MATCH("음력 날짜",달력제목,0),FALSE)</f>
        <v>44174</v>
      </c>
      <c r="C22" s="128">
        <f t="shared" si="1"/>
        <v>2021</v>
      </c>
      <c r="D22" s="128">
        <f t="shared" si="2"/>
        <v>1</v>
      </c>
      <c r="E22" s="128">
        <f t="shared" si="3"/>
        <v>3</v>
      </c>
      <c r="F22" s="128">
        <f t="shared" si="4"/>
        <v>2021</v>
      </c>
      <c r="G22" s="128">
        <f t="shared" si="5"/>
        <v>1</v>
      </c>
      <c r="H22" s="128">
        <f t="shared" si="6"/>
        <v>21</v>
      </c>
      <c r="I22" s="128" t="str">
        <f t="shared" si="7"/>
        <v>목</v>
      </c>
      <c r="J22" s="99"/>
      <c r="K22" s="99"/>
      <c r="L22" s="141" t="str">
        <f>IF(J22-K22=0,,IFERROR(K22-J22-휴게시간-VLOOKUP(A22,지정휴게시간,2,FALSE),K22-J22-휴게시간))</f>
        <v/>
      </c>
      <c r="M22" s="142" t="str">
        <f>IFERROR(VLOOKUP(Text(A22,"m월 d일"),양력휴일,2,FALSE),IFERROR(VLOOKUP(Text(B22,"m월 d일"),음력휴일,2,FALSE),IFERROR(VLOOKUP(A22,양력지정휴일,2,FALSE), IFERROR(VLOOKUP(B22,음력지정휴일,2,FALSE), ""))))</f>
        <v/>
      </c>
      <c r="N22" s="128"/>
      <c r="O22" s="128" t="str">
        <f>IFERROR(VLOOKUP(N22,연차지정일수,2,FALSE),"")</f>
        <v/>
      </c>
      <c r="P22" s="143"/>
      <c r="Q22" s="2"/>
    </row>
    <row r="23">
      <c r="A23" s="129">
        <v>44218.0</v>
      </c>
      <c r="B23" s="129">
        <f>VLOOKUP($A23,달력데이터,MATCH("음력 날짜",달력제목,0),FALSE)</f>
        <v>44175</v>
      </c>
      <c r="C23" s="128">
        <f t="shared" si="1"/>
        <v>2021</v>
      </c>
      <c r="D23" s="128">
        <f t="shared" si="2"/>
        <v>1</v>
      </c>
      <c r="E23" s="128">
        <f t="shared" si="3"/>
        <v>3</v>
      </c>
      <c r="F23" s="128">
        <f t="shared" si="4"/>
        <v>2021</v>
      </c>
      <c r="G23" s="128">
        <f t="shared" si="5"/>
        <v>1</v>
      </c>
      <c r="H23" s="128">
        <f t="shared" si="6"/>
        <v>22</v>
      </c>
      <c r="I23" s="128" t="str">
        <f t="shared" si="7"/>
        <v>금</v>
      </c>
      <c r="J23" s="99"/>
      <c r="K23" s="99"/>
      <c r="L23" s="141" t="str">
        <f>IF(J23-K23=0,,IFERROR(K23-J23-휴게시간-VLOOKUP(A23,지정휴게시간,2,FALSE),K23-J23-휴게시간))</f>
        <v/>
      </c>
      <c r="M23" s="142" t="str">
        <f>IFERROR(VLOOKUP(Text(A23,"m월 d일"),양력휴일,2,FALSE),IFERROR(VLOOKUP(Text(B23,"m월 d일"),음력휴일,2,FALSE),IFERROR(VLOOKUP(A23,양력지정휴일,2,FALSE), IFERROR(VLOOKUP(B23,음력지정휴일,2,FALSE), ""))))</f>
        <v/>
      </c>
      <c r="N23" s="128"/>
      <c r="O23" s="128" t="str">
        <f>IFERROR(VLOOKUP(N23,연차지정일수,2,FALSE),"")</f>
        <v/>
      </c>
      <c r="P23" s="143"/>
      <c r="Q23" s="2"/>
    </row>
    <row r="24">
      <c r="A24" s="129">
        <v>44219.0</v>
      </c>
      <c r="B24" s="129">
        <f>VLOOKUP($A24,달력데이터,MATCH("음력 날짜",달력제목,0),FALSE)</f>
        <v>44176</v>
      </c>
      <c r="C24" s="128">
        <f t="shared" si="1"/>
        <v>2021</v>
      </c>
      <c r="D24" s="128">
        <f t="shared" si="2"/>
        <v>1</v>
      </c>
      <c r="E24" s="128">
        <f t="shared" si="3"/>
        <v>3</v>
      </c>
      <c r="F24" s="128">
        <f t="shared" si="4"/>
        <v>2021</v>
      </c>
      <c r="G24" s="128">
        <f t="shared" si="5"/>
        <v>1</v>
      </c>
      <c r="H24" s="128">
        <f t="shared" si="6"/>
        <v>23</v>
      </c>
      <c r="I24" s="128" t="str">
        <f t="shared" si="7"/>
        <v>토</v>
      </c>
      <c r="J24" s="99"/>
      <c r="K24" s="99"/>
      <c r="L24" s="141" t="str">
        <f>IF(J24-K24=0,,IFERROR(K24-J24-휴게시간-VLOOKUP(A24,지정휴게시간,2,FALSE),K24-J24-휴게시간))</f>
        <v/>
      </c>
      <c r="M24" s="142" t="str">
        <f>IFERROR(VLOOKUP(Text(A24,"m월 d일"),양력휴일,2,FALSE),IFERROR(VLOOKUP(Text(B24,"m월 d일"),음력휴일,2,FALSE),IFERROR(VLOOKUP(A24,양력지정휴일,2,FALSE), IFERROR(VLOOKUP(B24,음력지정휴일,2,FALSE), ""))))</f>
        <v/>
      </c>
      <c r="N24" s="128"/>
      <c r="O24" s="128" t="str">
        <f>IFERROR(VLOOKUP(N24,연차지정일수,2,FALSE),"")</f>
        <v/>
      </c>
      <c r="P24" s="143"/>
      <c r="Q24" s="2"/>
    </row>
    <row r="25">
      <c r="A25" s="129">
        <v>44220.0</v>
      </c>
      <c r="B25" s="129">
        <f>VLOOKUP($A25,달력데이터,MATCH("음력 날짜",달력제목,0),FALSE)</f>
        <v>44177</v>
      </c>
      <c r="C25" s="128">
        <f t="shared" si="1"/>
        <v>2021</v>
      </c>
      <c r="D25" s="128">
        <f t="shared" si="2"/>
        <v>1</v>
      </c>
      <c r="E25" s="128">
        <f t="shared" si="3"/>
        <v>3</v>
      </c>
      <c r="F25" s="128">
        <f t="shared" si="4"/>
        <v>2021</v>
      </c>
      <c r="G25" s="128">
        <f t="shared" si="5"/>
        <v>1</v>
      </c>
      <c r="H25" s="128">
        <f t="shared" si="6"/>
        <v>24</v>
      </c>
      <c r="I25" s="128" t="str">
        <f t="shared" si="7"/>
        <v>일</v>
      </c>
      <c r="J25" s="132"/>
      <c r="K25" s="132"/>
      <c r="L25" s="141" t="str">
        <f>IF(J25-K25=0,,IFERROR(K25-J25-휴게시간-VLOOKUP(A25,지정휴게시간,2,FALSE),K25-J25-휴게시간))</f>
        <v/>
      </c>
      <c r="M25" s="142" t="str">
        <f>IFERROR(VLOOKUP(Text(A25,"m월 d일"),양력휴일,2,FALSE),IFERROR(VLOOKUP(Text(B25,"m월 d일"),음력휴일,2,FALSE),IFERROR(VLOOKUP(A25,양력지정휴일,2,FALSE), IFERROR(VLOOKUP(B25,음력지정휴일,2,FALSE), ""))))</f>
        <v/>
      </c>
      <c r="N25" s="128"/>
      <c r="O25" s="128" t="str">
        <f>IFERROR(VLOOKUP(N25,연차지정일수,2,FALSE),"")</f>
        <v/>
      </c>
      <c r="P25" s="143"/>
      <c r="Q25" s="2"/>
    </row>
    <row r="26">
      <c r="A26" s="129">
        <v>44221.0</v>
      </c>
      <c r="B26" s="129">
        <f>VLOOKUP($A26,달력데이터,MATCH("음력 날짜",달력제목,0),FALSE)</f>
        <v>44178</v>
      </c>
      <c r="C26" s="128">
        <f t="shared" si="1"/>
        <v>2021</v>
      </c>
      <c r="D26" s="128">
        <f t="shared" si="2"/>
        <v>1</v>
      </c>
      <c r="E26" s="128">
        <f t="shared" si="3"/>
        <v>4</v>
      </c>
      <c r="F26" s="128">
        <f t="shared" si="4"/>
        <v>2021</v>
      </c>
      <c r="G26" s="128">
        <f t="shared" si="5"/>
        <v>1</v>
      </c>
      <c r="H26" s="128">
        <f t="shared" si="6"/>
        <v>25</v>
      </c>
      <c r="I26" s="128" t="str">
        <f t="shared" si="7"/>
        <v>월</v>
      </c>
      <c r="J26" s="132"/>
      <c r="K26" s="132"/>
      <c r="L26" s="141" t="str">
        <f>IF(J26-K26=0,,IFERROR(K26-J26-휴게시간-VLOOKUP(A26,지정휴게시간,2,FALSE),K26-J26-휴게시간))</f>
        <v/>
      </c>
      <c r="M26" s="142" t="str">
        <f>IFERROR(VLOOKUP(Text(A26,"m월 d일"),양력휴일,2,FALSE),IFERROR(VLOOKUP(Text(B26,"m월 d일"),음력휴일,2,FALSE),IFERROR(VLOOKUP(A26,양력지정휴일,2,FALSE), IFERROR(VLOOKUP(B26,음력지정휴일,2,FALSE), ""))))</f>
        <v/>
      </c>
      <c r="N26" s="128"/>
      <c r="O26" s="128" t="str">
        <f>IFERROR(VLOOKUP(N26,연차지정일수,2,FALSE),"")</f>
        <v/>
      </c>
      <c r="P26" s="143"/>
      <c r="Q26" s="2"/>
    </row>
    <row r="27">
      <c r="A27" s="129">
        <v>44222.0</v>
      </c>
      <c r="B27" s="129">
        <f>VLOOKUP($A27,달력데이터,MATCH("음력 날짜",달력제목,0),FALSE)</f>
        <v>44179</v>
      </c>
      <c r="C27" s="128">
        <f t="shared" si="1"/>
        <v>2021</v>
      </c>
      <c r="D27" s="128">
        <f t="shared" si="2"/>
        <v>1</v>
      </c>
      <c r="E27" s="128">
        <f t="shared" si="3"/>
        <v>4</v>
      </c>
      <c r="F27" s="128">
        <f t="shared" si="4"/>
        <v>2021</v>
      </c>
      <c r="G27" s="128">
        <f t="shared" si="5"/>
        <v>1</v>
      </c>
      <c r="H27" s="128">
        <f t="shared" si="6"/>
        <v>26</v>
      </c>
      <c r="I27" s="128" t="str">
        <f t="shared" si="7"/>
        <v>화</v>
      </c>
      <c r="J27" s="99"/>
      <c r="K27" s="99"/>
      <c r="L27" s="141" t="str">
        <f>IF(J27-K27=0,,IFERROR(K27-J27-휴게시간-VLOOKUP(A27,지정휴게시간,2,FALSE),K27-J27-휴게시간))</f>
        <v/>
      </c>
      <c r="M27" s="142" t="str">
        <f>IFERROR(VLOOKUP(Text(A27,"m월 d일"),양력휴일,2,FALSE),IFERROR(VLOOKUP(Text(B27,"m월 d일"),음력휴일,2,FALSE),IFERROR(VLOOKUP(A27,양력지정휴일,2,FALSE), IFERROR(VLOOKUP(B27,음력지정휴일,2,FALSE), ""))))</f>
        <v/>
      </c>
      <c r="N27" s="128"/>
      <c r="O27" s="128" t="str">
        <f>IFERROR(VLOOKUP(N27,연차지정일수,2,FALSE),"")</f>
        <v/>
      </c>
      <c r="P27" s="143"/>
      <c r="Q27" s="2"/>
    </row>
    <row r="28">
      <c r="A28" s="129">
        <v>44223.0</v>
      </c>
      <c r="B28" s="129">
        <f>VLOOKUP($A28,달력데이터,MATCH("음력 날짜",달력제목,0),FALSE)</f>
        <v>44180</v>
      </c>
      <c r="C28" s="128">
        <f t="shared" si="1"/>
        <v>2021</v>
      </c>
      <c r="D28" s="128">
        <f t="shared" si="2"/>
        <v>1</v>
      </c>
      <c r="E28" s="128">
        <f t="shared" si="3"/>
        <v>4</v>
      </c>
      <c r="F28" s="128">
        <f t="shared" si="4"/>
        <v>2021</v>
      </c>
      <c r="G28" s="128">
        <f t="shared" si="5"/>
        <v>1</v>
      </c>
      <c r="H28" s="128">
        <f t="shared" si="6"/>
        <v>27</v>
      </c>
      <c r="I28" s="128" t="str">
        <f t="shared" si="7"/>
        <v>수</v>
      </c>
      <c r="J28" s="99"/>
      <c r="K28" s="99"/>
      <c r="L28" s="141" t="str">
        <f>IF(J28-K28=0,,IFERROR(K28-J28-휴게시간-VLOOKUP(A28,지정휴게시간,2,FALSE),K28-J28-휴게시간))</f>
        <v/>
      </c>
      <c r="M28" s="142" t="str">
        <f>IFERROR(VLOOKUP(Text(A28,"m월 d일"),양력휴일,2,FALSE),IFERROR(VLOOKUP(Text(B28,"m월 d일"),음력휴일,2,FALSE),IFERROR(VLOOKUP(A28,양력지정휴일,2,FALSE), IFERROR(VLOOKUP(B28,음력지정휴일,2,FALSE), ""))))</f>
        <v/>
      </c>
      <c r="N28" s="128"/>
      <c r="O28" s="128" t="str">
        <f>IFERROR(VLOOKUP(N28,연차지정일수,2,FALSE),"")</f>
        <v/>
      </c>
      <c r="P28" s="143"/>
      <c r="Q28" s="2"/>
    </row>
    <row r="29">
      <c r="A29" s="129">
        <v>44224.0</v>
      </c>
      <c r="B29" s="129">
        <f>VLOOKUP($A29,달력데이터,MATCH("음력 날짜",달력제목,0),FALSE)</f>
        <v>44181</v>
      </c>
      <c r="C29" s="128">
        <f t="shared" si="1"/>
        <v>2021</v>
      </c>
      <c r="D29" s="128">
        <f t="shared" si="2"/>
        <v>1</v>
      </c>
      <c r="E29" s="128">
        <f t="shared" si="3"/>
        <v>4</v>
      </c>
      <c r="F29" s="128">
        <f t="shared" si="4"/>
        <v>2021</v>
      </c>
      <c r="G29" s="128">
        <f t="shared" si="5"/>
        <v>1</v>
      </c>
      <c r="H29" s="128">
        <f t="shared" si="6"/>
        <v>28</v>
      </c>
      <c r="I29" s="128" t="str">
        <f t="shared" si="7"/>
        <v>목</v>
      </c>
      <c r="J29" s="99"/>
      <c r="K29" s="99"/>
      <c r="L29" s="141" t="str">
        <f>IF(J29-K29=0,,IFERROR(K29-J29-휴게시간-VLOOKUP(A29,지정휴게시간,2,FALSE),K29-J29-휴게시간))</f>
        <v/>
      </c>
      <c r="M29" s="142" t="str">
        <f>IFERROR(VLOOKUP(Text(A29,"m월 d일"),양력휴일,2,FALSE),IFERROR(VLOOKUP(Text(B29,"m월 d일"),음력휴일,2,FALSE),IFERROR(VLOOKUP(A29,양력지정휴일,2,FALSE), IFERROR(VLOOKUP(B29,음력지정휴일,2,FALSE), ""))))</f>
        <v/>
      </c>
      <c r="N29" s="128"/>
      <c r="O29" s="128" t="str">
        <f>IFERROR(VLOOKUP(N29,연차지정일수,2,FALSE),"")</f>
        <v/>
      </c>
      <c r="P29" s="143"/>
      <c r="Q29" s="2"/>
    </row>
    <row r="30">
      <c r="A30" s="129">
        <v>44225.0</v>
      </c>
      <c r="B30" s="129">
        <f>VLOOKUP($A30,달력데이터,MATCH("음력 날짜",달력제목,0),FALSE)</f>
        <v>44182</v>
      </c>
      <c r="C30" s="128">
        <f t="shared" si="1"/>
        <v>2021</v>
      </c>
      <c r="D30" s="128">
        <f t="shared" si="2"/>
        <v>1</v>
      </c>
      <c r="E30" s="128">
        <f t="shared" si="3"/>
        <v>4</v>
      </c>
      <c r="F30" s="128">
        <f t="shared" si="4"/>
        <v>2021</v>
      </c>
      <c r="G30" s="128">
        <f t="shared" si="5"/>
        <v>1</v>
      </c>
      <c r="H30" s="128">
        <f t="shared" si="6"/>
        <v>29</v>
      </c>
      <c r="I30" s="128" t="str">
        <f t="shared" si="7"/>
        <v>금</v>
      </c>
      <c r="J30" s="99"/>
      <c r="K30" s="99"/>
      <c r="L30" s="141" t="str">
        <f>IF(J30-K30=0,,IFERROR(K30-J30-휴게시간-VLOOKUP(A30,지정휴게시간,2,FALSE),K30-J30-휴게시간))</f>
        <v/>
      </c>
      <c r="M30" s="142" t="str">
        <f>IFERROR(VLOOKUP(Text(A30,"m월 d일"),양력휴일,2,FALSE),IFERROR(VLOOKUP(Text(B30,"m월 d일"),음력휴일,2,FALSE),IFERROR(VLOOKUP(A30,양력지정휴일,2,FALSE), IFERROR(VLOOKUP(B30,음력지정휴일,2,FALSE), ""))))</f>
        <v/>
      </c>
      <c r="N30" s="128"/>
      <c r="O30" s="128" t="str">
        <f>IFERROR(VLOOKUP(N30,연차지정일수,2,FALSE),"")</f>
        <v/>
      </c>
      <c r="P30" s="143"/>
      <c r="Q30" s="2"/>
    </row>
    <row r="31">
      <c r="A31" s="129">
        <v>44226.0</v>
      </c>
      <c r="B31" s="129">
        <f>VLOOKUP($A31,달력데이터,MATCH("음력 날짜",달력제목,0),FALSE)</f>
        <v>44183</v>
      </c>
      <c r="C31" s="128">
        <f t="shared" si="1"/>
        <v>2021</v>
      </c>
      <c r="D31" s="128">
        <f t="shared" si="2"/>
        <v>1</v>
      </c>
      <c r="E31" s="128">
        <f t="shared" si="3"/>
        <v>4</v>
      </c>
      <c r="F31" s="128">
        <f t="shared" si="4"/>
        <v>2021</v>
      </c>
      <c r="G31" s="128">
        <f t="shared" si="5"/>
        <v>1</v>
      </c>
      <c r="H31" s="128">
        <f t="shared" si="6"/>
        <v>30</v>
      </c>
      <c r="I31" s="128" t="str">
        <f t="shared" si="7"/>
        <v>토</v>
      </c>
      <c r="J31" s="99"/>
      <c r="K31" s="99"/>
      <c r="L31" s="141" t="str">
        <f>IF(J31-K31=0,,IFERROR(K31-J31-휴게시간-VLOOKUP(A31,지정휴게시간,2,FALSE),K31-J31-휴게시간))</f>
        <v/>
      </c>
      <c r="M31" s="142" t="str">
        <f>IFERROR(VLOOKUP(Text(A31,"m월 d일"),양력휴일,2,FALSE),IFERROR(VLOOKUP(Text(B31,"m월 d일"),음력휴일,2,FALSE),IFERROR(VLOOKUP(A31,양력지정휴일,2,FALSE), IFERROR(VLOOKUP(B31,음력지정휴일,2,FALSE), ""))))</f>
        <v/>
      </c>
      <c r="N31" s="128"/>
      <c r="O31" s="128" t="str">
        <f>IFERROR(VLOOKUP(N31,연차지정일수,2,FALSE),"")</f>
        <v/>
      </c>
      <c r="P31" s="143"/>
      <c r="Q31" s="2"/>
    </row>
    <row r="32">
      <c r="A32" s="129">
        <v>44227.0</v>
      </c>
      <c r="B32" s="129">
        <f>VLOOKUP($A32,달력데이터,MATCH("음력 날짜",달력제목,0),FALSE)</f>
        <v>44184</v>
      </c>
      <c r="C32" s="128">
        <f t="shared" si="1"/>
        <v>2021</v>
      </c>
      <c r="D32" s="128">
        <f t="shared" si="2"/>
        <v>1</v>
      </c>
      <c r="E32" s="128">
        <f t="shared" si="3"/>
        <v>4</v>
      </c>
      <c r="F32" s="128">
        <f t="shared" si="4"/>
        <v>2021</v>
      </c>
      <c r="G32" s="128">
        <f t="shared" si="5"/>
        <v>1</v>
      </c>
      <c r="H32" s="128">
        <f t="shared" si="6"/>
        <v>31</v>
      </c>
      <c r="I32" s="128" t="str">
        <f t="shared" si="7"/>
        <v>일</v>
      </c>
      <c r="J32" s="99"/>
      <c r="K32" s="99"/>
      <c r="L32" s="141" t="str">
        <f>IF(J32-K32=0,,IFERROR(K32-J32-휴게시간-VLOOKUP(A32,지정휴게시간,2,FALSE),K32-J32-휴게시간))</f>
        <v/>
      </c>
      <c r="M32" s="142" t="str">
        <f>IFERROR(VLOOKUP(Text(A32,"m월 d일"),양력휴일,2,FALSE),IFERROR(VLOOKUP(Text(B32,"m월 d일"),음력휴일,2,FALSE),IFERROR(VLOOKUP(A32,양력지정휴일,2,FALSE), IFERROR(VLOOKUP(B32,음력지정휴일,2,FALSE), ""))))</f>
        <v/>
      </c>
      <c r="N32" s="128"/>
      <c r="O32" s="128" t="str">
        <f>IFERROR(VLOOKUP(N32,연차지정일수,2,FALSE),"")</f>
        <v/>
      </c>
      <c r="P32" s="143"/>
      <c r="Q32" s="2"/>
    </row>
    <row r="33">
      <c r="A33" s="129">
        <v>44228.0</v>
      </c>
      <c r="B33" s="129">
        <f>VLOOKUP($A33,달력데이터,MATCH("음력 날짜",달력제목,0),FALSE)</f>
        <v>44185</v>
      </c>
      <c r="C33" s="128">
        <f t="shared" si="1"/>
        <v>2021</v>
      </c>
      <c r="D33" s="128">
        <f t="shared" si="2"/>
        <v>1</v>
      </c>
      <c r="E33" s="128">
        <f t="shared" si="3"/>
        <v>1</v>
      </c>
      <c r="F33" s="128">
        <f t="shared" si="4"/>
        <v>2021</v>
      </c>
      <c r="G33" s="128">
        <f t="shared" si="5"/>
        <v>2</v>
      </c>
      <c r="H33" s="128">
        <f t="shared" si="6"/>
        <v>1</v>
      </c>
      <c r="I33" s="128" t="str">
        <f t="shared" si="7"/>
        <v>월</v>
      </c>
      <c r="J33" s="99"/>
      <c r="K33" s="99"/>
      <c r="L33" s="141" t="str">
        <f>IF(J33-K33=0,,IFERROR(K33-J33-휴게시간-VLOOKUP(A33,지정휴게시간,2,FALSE),K33-J33-휴게시간))</f>
        <v/>
      </c>
      <c r="M33" s="142" t="str">
        <f>IFERROR(VLOOKUP(Text(A33,"m월 d일"),양력휴일,2,FALSE),IFERROR(VLOOKUP(Text(B33,"m월 d일"),음력휴일,2,FALSE),IFERROR(VLOOKUP(A33,양력지정휴일,2,FALSE), IFERROR(VLOOKUP(B33,음력지정휴일,2,FALSE), ""))))</f>
        <v/>
      </c>
      <c r="N33" s="128"/>
      <c r="O33" s="128" t="str">
        <f>IFERROR(VLOOKUP(N33,연차지정일수,2,FALSE),"")</f>
        <v/>
      </c>
      <c r="P33" s="143"/>
      <c r="Q33" s="2"/>
    </row>
    <row r="34">
      <c r="A34" s="129">
        <v>44229.0</v>
      </c>
      <c r="B34" s="129">
        <f>VLOOKUP($A34,달력데이터,MATCH("음력 날짜",달력제목,0),FALSE)</f>
        <v>44186</v>
      </c>
      <c r="C34" s="128">
        <f t="shared" si="1"/>
        <v>2021</v>
      </c>
      <c r="D34" s="128">
        <f t="shared" si="2"/>
        <v>1</v>
      </c>
      <c r="E34" s="128">
        <f t="shared" si="3"/>
        <v>1</v>
      </c>
      <c r="F34" s="128">
        <f t="shared" si="4"/>
        <v>2021</v>
      </c>
      <c r="G34" s="128">
        <f t="shared" si="5"/>
        <v>2</v>
      </c>
      <c r="H34" s="128">
        <f t="shared" si="6"/>
        <v>2</v>
      </c>
      <c r="I34" s="128" t="str">
        <f t="shared" si="7"/>
        <v>화</v>
      </c>
      <c r="J34" s="99"/>
      <c r="K34" s="99"/>
      <c r="L34" s="141" t="str">
        <f>IF(J34-K34=0,,IFERROR(K34-J34-휴게시간-VLOOKUP(A34,지정휴게시간,2,FALSE),K34-J34-휴게시간))</f>
        <v/>
      </c>
      <c r="M34" s="142" t="str">
        <f>IFERROR(VLOOKUP(Text(A34,"m월 d일"),양력휴일,2,FALSE),IFERROR(VLOOKUP(Text(B34,"m월 d일"),음력휴일,2,FALSE),IFERROR(VLOOKUP(A34,양력지정휴일,2,FALSE), IFERROR(VLOOKUP(B34,음력지정휴일,2,FALSE), ""))))</f>
        <v/>
      </c>
      <c r="N34" s="128"/>
      <c r="O34" s="128" t="str">
        <f>IFERROR(VLOOKUP(N34,연차지정일수,2,FALSE),"")</f>
        <v/>
      </c>
      <c r="P34" s="143"/>
      <c r="Q34" s="2"/>
    </row>
    <row r="35">
      <c r="A35" s="129">
        <v>44230.0</v>
      </c>
      <c r="B35" s="129">
        <f>VLOOKUP($A35,달력데이터,MATCH("음력 날짜",달력제목,0),FALSE)</f>
        <v>44187</v>
      </c>
      <c r="C35" s="128">
        <f t="shared" si="1"/>
        <v>2021</v>
      </c>
      <c r="D35" s="128">
        <f t="shared" si="2"/>
        <v>1</v>
      </c>
      <c r="E35" s="128">
        <f t="shared" si="3"/>
        <v>1</v>
      </c>
      <c r="F35" s="128">
        <f t="shared" si="4"/>
        <v>2021</v>
      </c>
      <c r="G35" s="128">
        <f t="shared" si="5"/>
        <v>2</v>
      </c>
      <c r="H35" s="128">
        <f t="shared" si="6"/>
        <v>3</v>
      </c>
      <c r="I35" s="128" t="str">
        <f t="shared" si="7"/>
        <v>수</v>
      </c>
      <c r="J35" s="99"/>
      <c r="K35" s="99"/>
      <c r="L35" s="141" t="str">
        <f>IF(J35-K35=0,,IFERROR(K35-J35-휴게시간-VLOOKUP(A35,지정휴게시간,2,FALSE),K35-J35-휴게시간))</f>
        <v/>
      </c>
      <c r="M35" s="142" t="str">
        <f>IFERROR(VLOOKUP(Text(A35,"m월 d일"),양력휴일,2,FALSE),IFERROR(VLOOKUP(Text(B35,"m월 d일"),음력휴일,2,FALSE),IFERROR(VLOOKUP(A35,양력지정휴일,2,FALSE), IFERROR(VLOOKUP(B35,음력지정휴일,2,FALSE), ""))))</f>
        <v/>
      </c>
      <c r="N35" s="128"/>
      <c r="O35" s="128" t="str">
        <f>IFERROR(VLOOKUP(N35,연차지정일수,2,FALSE),"")</f>
        <v/>
      </c>
      <c r="P35" s="143"/>
      <c r="Q35" s="2"/>
    </row>
    <row r="36">
      <c r="A36" s="129">
        <v>44231.0</v>
      </c>
      <c r="B36" s="129">
        <f>VLOOKUP($A36,달력데이터,MATCH("음력 날짜",달력제목,0),FALSE)</f>
        <v>44188</v>
      </c>
      <c r="C36" s="128">
        <f t="shared" si="1"/>
        <v>2021</v>
      </c>
      <c r="D36" s="128">
        <f t="shared" si="2"/>
        <v>1</v>
      </c>
      <c r="E36" s="128">
        <f t="shared" si="3"/>
        <v>1</v>
      </c>
      <c r="F36" s="128">
        <f t="shared" si="4"/>
        <v>2021</v>
      </c>
      <c r="G36" s="128">
        <f t="shared" si="5"/>
        <v>2</v>
      </c>
      <c r="H36" s="128">
        <f t="shared" si="6"/>
        <v>4</v>
      </c>
      <c r="I36" s="128" t="str">
        <f t="shared" si="7"/>
        <v>목</v>
      </c>
      <c r="J36" s="99"/>
      <c r="K36" s="99"/>
      <c r="L36" s="141" t="str">
        <f>IF(J36-K36=0,,IFERROR(K36-J36-휴게시간-VLOOKUP(A36,지정휴게시간,2,FALSE),K36-J36-휴게시간))</f>
        <v/>
      </c>
      <c r="M36" s="142" t="str">
        <f>IFERROR(VLOOKUP(Text(A36,"m월 d일"),양력휴일,2,FALSE),IFERROR(VLOOKUP(Text(B36,"m월 d일"),음력휴일,2,FALSE),IFERROR(VLOOKUP(A36,양력지정휴일,2,FALSE), IFERROR(VLOOKUP(B36,음력지정휴일,2,FALSE), ""))))</f>
        <v/>
      </c>
      <c r="N36" s="128"/>
      <c r="O36" s="128" t="str">
        <f>IFERROR(VLOOKUP(N36,연차지정일수,2,FALSE),"")</f>
        <v/>
      </c>
      <c r="P36" s="143"/>
      <c r="Q36" s="2"/>
    </row>
    <row r="37">
      <c r="A37" s="129">
        <v>44232.0</v>
      </c>
      <c r="B37" s="129">
        <f>VLOOKUP($A37,달력데이터,MATCH("음력 날짜",달력제목,0),FALSE)</f>
        <v>44189</v>
      </c>
      <c r="C37" s="128">
        <f t="shared" si="1"/>
        <v>2021</v>
      </c>
      <c r="D37" s="128">
        <f t="shared" si="2"/>
        <v>1</v>
      </c>
      <c r="E37" s="128">
        <f t="shared" si="3"/>
        <v>1</v>
      </c>
      <c r="F37" s="128">
        <f t="shared" si="4"/>
        <v>2021</v>
      </c>
      <c r="G37" s="128">
        <f t="shared" si="5"/>
        <v>2</v>
      </c>
      <c r="H37" s="128">
        <f t="shared" si="6"/>
        <v>5</v>
      </c>
      <c r="I37" s="128" t="str">
        <f t="shared" si="7"/>
        <v>금</v>
      </c>
      <c r="J37" s="99"/>
      <c r="K37" s="99"/>
      <c r="L37" s="141" t="str">
        <f>IF(J37-K37=0,,IFERROR(K37-J37-휴게시간-VLOOKUP(A37,지정휴게시간,2,FALSE),K37-J37-휴게시간))</f>
        <v/>
      </c>
      <c r="M37" s="142" t="str">
        <f>IFERROR(VLOOKUP(Text(A37,"m월 d일"),양력휴일,2,FALSE),IFERROR(VLOOKUP(Text(B37,"m월 d일"),음력휴일,2,FALSE),IFERROR(VLOOKUP(A37,양력지정휴일,2,FALSE), IFERROR(VLOOKUP(B37,음력지정휴일,2,FALSE), ""))))</f>
        <v/>
      </c>
      <c r="N37" s="128"/>
      <c r="O37" s="128" t="str">
        <f>IFERROR(VLOOKUP(N37,연차지정일수,2,FALSE),"")</f>
        <v/>
      </c>
      <c r="P37" s="143"/>
      <c r="Q37" s="2"/>
    </row>
    <row r="38">
      <c r="A38" s="129">
        <v>44233.0</v>
      </c>
      <c r="B38" s="129">
        <f>VLOOKUP($A38,달력데이터,MATCH("음력 날짜",달력제목,0),FALSE)</f>
        <v>44190</v>
      </c>
      <c r="C38" s="128">
        <f t="shared" si="1"/>
        <v>2021</v>
      </c>
      <c r="D38" s="128">
        <f t="shared" si="2"/>
        <v>1</v>
      </c>
      <c r="E38" s="128">
        <f t="shared" si="3"/>
        <v>1</v>
      </c>
      <c r="F38" s="128">
        <f t="shared" si="4"/>
        <v>2021</v>
      </c>
      <c r="G38" s="128">
        <f t="shared" si="5"/>
        <v>2</v>
      </c>
      <c r="H38" s="128">
        <f t="shared" si="6"/>
        <v>6</v>
      </c>
      <c r="I38" s="128" t="str">
        <f t="shared" si="7"/>
        <v>토</v>
      </c>
      <c r="J38" s="99"/>
      <c r="K38" s="99"/>
      <c r="L38" s="141" t="str">
        <f>IF(J38-K38=0,,IFERROR(K38-J38-휴게시간-VLOOKUP(A38,지정휴게시간,2,FALSE),K38-J38-휴게시간))</f>
        <v/>
      </c>
      <c r="M38" s="142" t="str">
        <f>IFERROR(VLOOKUP(Text(A38,"m월 d일"),양력휴일,2,FALSE),IFERROR(VLOOKUP(Text(B38,"m월 d일"),음력휴일,2,FALSE),IFERROR(VLOOKUP(A38,양력지정휴일,2,FALSE), IFERROR(VLOOKUP(B38,음력지정휴일,2,FALSE), ""))))</f>
        <v/>
      </c>
      <c r="N38" s="128"/>
      <c r="O38" s="128" t="str">
        <f>IFERROR(VLOOKUP(N38,연차지정일수,2,FALSE),"")</f>
        <v/>
      </c>
      <c r="P38" s="143"/>
      <c r="Q38" s="2"/>
    </row>
    <row r="39">
      <c r="A39" s="129">
        <v>44234.0</v>
      </c>
      <c r="B39" s="129">
        <f>VLOOKUP($A39,달력데이터,MATCH("음력 날짜",달력제목,0),FALSE)</f>
        <v>44191</v>
      </c>
      <c r="C39" s="128">
        <f t="shared" si="1"/>
        <v>2021</v>
      </c>
      <c r="D39" s="128">
        <f t="shared" si="2"/>
        <v>1</v>
      </c>
      <c r="E39" s="128">
        <f t="shared" si="3"/>
        <v>1</v>
      </c>
      <c r="F39" s="128">
        <f t="shared" si="4"/>
        <v>2021</v>
      </c>
      <c r="G39" s="128">
        <f t="shared" si="5"/>
        <v>2</v>
      </c>
      <c r="H39" s="128">
        <f t="shared" si="6"/>
        <v>7</v>
      </c>
      <c r="I39" s="128" t="str">
        <f t="shared" si="7"/>
        <v>일</v>
      </c>
      <c r="J39" s="99"/>
      <c r="K39" s="99"/>
      <c r="L39" s="141" t="str">
        <f>IF(J39-K39=0,,IFERROR(K39-J39-휴게시간-VLOOKUP(A39,지정휴게시간,2,FALSE),K39-J39-휴게시간))</f>
        <v/>
      </c>
      <c r="M39" s="142" t="str">
        <f>IFERROR(VLOOKUP(Text(A39,"m월 d일"),양력휴일,2,FALSE),IFERROR(VLOOKUP(Text(B39,"m월 d일"),음력휴일,2,FALSE),IFERROR(VLOOKUP(A39,양력지정휴일,2,FALSE), IFERROR(VLOOKUP(B39,음력지정휴일,2,FALSE), ""))))</f>
        <v/>
      </c>
      <c r="N39" s="128"/>
      <c r="O39" s="128" t="str">
        <f>IFERROR(VLOOKUP(N39,연차지정일수,2,FALSE),"")</f>
        <v/>
      </c>
      <c r="P39" s="143"/>
      <c r="Q39" s="2"/>
    </row>
    <row r="40">
      <c r="A40" s="129">
        <v>44235.0</v>
      </c>
      <c r="B40" s="129">
        <f>VLOOKUP($A40,달력데이터,MATCH("음력 날짜",달력제목,0),FALSE)</f>
        <v>44192</v>
      </c>
      <c r="C40" s="128">
        <f t="shared" si="1"/>
        <v>2021</v>
      </c>
      <c r="D40" s="128">
        <f t="shared" si="2"/>
        <v>2</v>
      </c>
      <c r="E40" s="128">
        <f t="shared" si="3"/>
        <v>2</v>
      </c>
      <c r="F40" s="128">
        <f t="shared" si="4"/>
        <v>2021</v>
      </c>
      <c r="G40" s="128">
        <f t="shared" si="5"/>
        <v>2</v>
      </c>
      <c r="H40" s="128">
        <f t="shared" si="6"/>
        <v>8</v>
      </c>
      <c r="I40" s="128" t="str">
        <f t="shared" si="7"/>
        <v>월</v>
      </c>
      <c r="J40" s="99"/>
      <c r="K40" s="99"/>
      <c r="L40" s="141" t="str">
        <f>IF(J40-K40=0,,IFERROR(K40-J40-휴게시간-VLOOKUP(A40,지정휴게시간,2,FALSE),K40-J40-휴게시간))</f>
        <v/>
      </c>
      <c r="M40" s="142" t="str">
        <f>IFERROR(VLOOKUP(Text(A40,"m월 d일"),양력휴일,2,FALSE),IFERROR(VLOOKUP(Text(B40,"m월 d일"),음력휴일,2,FALSE),IFERROR(VLOOKUP(A40,양력지정휴일,2,FALSE), IFERROR(VLOOKUP(B40,음력지정휴일,2,FALSE), ""))))</f>
        <v/>
      </c>
      <c r="N40" s="128"/>
      <c r="O40" s="128" t="str">
        <f>IFERROR(VLOOKUP(N40,연차지정일수,2,FALSE),"")</f>
        <v/>
      </c>
      <c r="P40" s="143"/>
      <c r="Q40" s="2"/>
    </row>
    <row r="41">
      <c r="A41" s="129">
        <v>44236.0</v>
      </c>
      <c r="B41" s="129">
        <f>VLOOKUP($A41,달력데이터,MATCH("음력 날짜",달력제목,0),FALSE)</f>
        <v>44193</v>
      </c>
      <c r="C41" s="128">
        <f t="shared" si="1"/>
        <v>2021</v>
      </c>
      <c r="D41" s="128">
        <f t="shared" si="2"/>
        <v>2</v>
      </c>
      <c r="E41" s="128">
        <f t="shared" si="3"/>
        <v>2</v>
      </c>
      <c r="F41" s="128">
        <f t="shared" si="4"/>
        <v>2021</v>
      </c>
      <c r="G41" s="128">
        <f t="shared" si="5"/>
        <v>2</v>
      </c>
      <c r="H41" s="128">
        <f t="shared" si="6"/>
        <v>9</v>
      </c>
      <c r="I41" s="128" t="str">
        <f t="shared" si="7"/>
        <v>화</v>
      </c>
      <c r="J41" s="99"/>
      <c r="K41" s="99"/>
      <c r="L41" s="141" t="str">
        <f>IF(J41-K41=0,,IFERROR(K41-J41-휴게시간-VLOOKUP(A41,지정휴게시간,2,FALSE),K41-J41-휴게시간))</f>
        <v/>
      </c>
      <c r="M41" s="142" t="str">
        <f>IFERROR(VLOOKUP(Text(A41,"m월 d일"),양력휴일,2,FALSE),IFERROR(VLOOKUP(Text(B41,"m월 d일"),음력휴일,2,FALSE),IFERROR(VLOOKUP(A41,양력지정휴일,2,FALSE), IFERROR(VLOOKUP(B41,음력지정휴일,2,FALSE), ""))))</f>
        <v/>
      </c>
      <c r="N41" s="128"/>
      <c r="O41" s="128" t="str">
        <f>IFERROR(VLOOKUP(N41,연차지정일수,2,FALSE),"")</f>
        <v/>
      </c>
      <c r="P41" s="143"/>
      <c r="Q41" s="2"/>
    </row>
    <row r="42">
      <c r="A42" s="129">
        <v>44237.0</v>
      </c>
      <c r="B42" s="129">
        <f>VLOOKUP($A42,달력데이터,MATCH("음력 날짜",달력제목,0),FALSE)</f>
        <v>44194</v>
      </c>
      <c r="C42" s="128">
        <f t="shared" si="1"/>
        <v>2021</v>
      </c>
      <c r="D42" s="128">
        <f t="shared" si="2"/>
        <v>2</v>
      </c>
      <c r="E42" s="128">
        <f t="shared" si="3"/>
        <v>2</v>
      </c>
      <c r="F42" s="128">
        <f t="shared" si="4"/>
        <v>2021</v>
      </c>
      <c r="G42" s="128">
        <f t="shared" si="5"/>
        <v>2</v>
      </c>
      <c r="H42" s="128">
        <f t="shared" si="6"/>
        <v>10</v>
      </c>
      <c r="I42" s="128" t="str">
        <f t="shared" si="7"/>
        <v>수</v>
      </c>
      <c r="J42" s="99"/>
      <c r="K42" s="99"/>
      <c r="L42" s="141" t="str">
        <f>IF(J42-K42=0,,IFERROR(K42-J42-휴게시간-VLOOKUP(A42,지정휴게시간,2,FALSE),K42-J42-휴게시간))</f>
        <v/>
      </c>
      <c r="M42" s="142" t="str">
        <f>IFERROR(VLOOKUP(Text(A42,"m월 d일"),양력휴일,2,FALSE),IFERROR(VLOOKUP(Text(B42,"m월 d일"),음력휴일,2,FALSE),IFERROR(VLOOKUP(A42,양력지정휴일,2,FALSE), IFERROR(VLOOKUP(B42,음력지정휴일,2,FALSE), ""))))</f>
        <v/>
      </c>
      <c r="N42" s="128"/>
      <c r="O42" s="128" t="str">
        <f>IFERROR(VLOOKUP(N42,연차지정일수,2,FALSE),"")</f>
        <v/>
      </c>
      <c r="P42" s="143"/>
      <c r="Q42" s="2"/>
    </row>
    <row r="43">
      <c r="A43" s="129">
        <v>44238.0</v>
      </c>
      <c r="B43" s="129">
        <f>VLOOKUP($A43,달력데이터,MATCH("음력 날짜",달력제목,0),FALSE)</f>
        <v>44195</v>
      </c>
      <c r="C43" s="128">
        <f t="shared" si="1"/>
        <v>2021</v>
      </c>
      <c r="D43" s="128">
        <f t="shared" si="2"/>
        <v>2</v>
      </c>
      <c r="E43" s="128">
        <f t="shared" si="3"/>
        <v>2</v>
      </c>
      <c r="F43" s="128">
        <f t="shared" si="4"/>
        <v>2021</v>
      </c>
      <c r="G43" s="128">
        <f t="shared" si="5"/>
        <v>2</v>
      </c>
      <c r="H43" s="128">
        <f t="shared" si="6"/>
        <v>11</v>
      </c>
      <c r="I43" s="128" t="str">
        <f t="shared" si="7"/>
        <v>목</v>
      </c>
      <c r="J43" s="132"/>
      <c r="K43" s="132"/>
      <c r="L43" s="141" t="str">
        <f>IF(J43-K43=0,,IFERROR(K43-J43-휴게시간-VLOOKUP(A43,지정휴게시간,2,FALSE),K43-J43-휴게시간))</f>
        <v/>
      </c>
      <c r="M43" s="142" t="str">
        <f>IFERROR(VLOOKUP(Text(A43,"m월 d일"),양력휴일,2,FALSE),IFERROR(VLOOKUP(Text(B43,"m월 d일"),음력휴일,2,FALSE),IFERROR(VLOOKUP(A43,양력지정휴일,2,FALSE), IFERROR(VLOOKUP(B43,음력지정휴일,2,FALSE), ""))))</f>
        <v>설날연휴</v>
      </c>
      <c r="N43" s="128"/>
      <c r="O43" s="128" t="str">
        <f>IFERROR(VLOOKUP(N43,연차지정일수,2,FALSE),"")</f>
        <v/>
      </c>
      <c r="P43" s="143"/>
      <c r="Q43" s="2"/>
    </row>
    <row r="44">
      <c r="A44" s="129">
        <v>44239.0</v>
      </c>
      <c r="B44" s="129">
        <f>VLOOKUP($A44,달력데이터,MATCH("음력 날짜",달력제목,0),FALSE)</f>
        <v>44197</v>
      </c>
      <c r="C44" s="128">
        <f t="shared" si="1"/>
        <v>2021</v>
      </c>
      <c r="D44" s="128">
        <f t="shared" si="2"/>
        <v>2</v>
      </c>
      <c r="E44" s="128">
        <f t="shared" si="3"/>
        <v>2</v>
      </c>
      <c r="F44" s="128">
        <f t="shared" si="4"/>
        <v>2021</v>
      </c>
      <c r="G44" s="128">
        <f t="shared" si="5"/>
        <v>2</v>
      </c>
      <c r="H44" s="128">
        <f t="shared" si="6"/>
        <v>12</v>
      </c>
      <c r="I44" s="128" t="str">
        <f t="shared" si="7"/>
        <v>금</v>
      </c>
      <c r="J44" s="99"/>
      <c r="K44" s="99"/>
      <c r="L44" s="141" t="str">
        <f>IF(J44-K44=0,,IFERROR(K44-J44-휴게시간-VLOOKUP(A44,지정휴게시간,2,FALSE),K44-J44-휴게시간))</f>
        <v/>
      </c>
      <c r="M44" s="142" t="str">
        <f>IFERROR(VLOOKUP(Text(A44,"m월 d일"),양력휴일,2,FALSE),IFERROR(VLOOKUP(Text(B44,"m월 d일"),음력휴일,2,FALSE),IFERROR(VLOOKUP(A44,양력지정휴일,2,FALSE), IFERROR(VLOOKUP(B44,음력지정휴일,2,FALSE), ""))))</f>
        <v>설날연휴</v>
      </c>
      <c r="N44" s="128"/>
      <c r="O44" s="128" t="str">
        <f>IFERROR(VLOOKUP(N44,연차지정일수,2,FALSE),"")</f>
        <v/>
      </c>
      <c r="P44" s="143"/>
      <c r="Q44" s="2"/>
    </row>
    <row r="45">
      <c r="A45" s="129">
        <v>44240.0</v>
      </c>
      <c r="B45" s="129">
        <f>VLOOKUP($A45,달력데이터,MATCH("음력 날짜",달력제목,0),FALSE)</f>
        <v>44198</v>
      </c>
      <c r="C45" s="128">
        <f t="shared" si="1"/>
        <v>2021</v>
      </c>
      <c r="D45" s="128">
        <f t="shared" si="2"/>
        <v>2</v>
      </c>
      <c r="E45" s="128">
        <f t="shared" si="3"/>
        <v>2</v>
      </c>
      <c r="F45" s="128">
        <f t="shared" si="4"/>
        <v>2021</v>
      </c>
      <c r="G45" s="128">
        <f t="shared" si="5"/>
        <v>2</v>
      </c>
      <c r="H45" s="128">
        <f t="shared" si="6"/>
        <v>13</v>
      </c>
      <c r="I45" s="128" t="str">
        <f t="shared" si="7"/>
        <v>토</v>
      </c>
      <c r="J45" s="99"/>
      <c r="K45" s="99"/>
      <c r="L45" s="141" t="str">
        <f>IF(J45-K45=0,,IFERROR(K45-J45-휴게시간-VLOOKUP(A45,지정휴게시간,2,FALSE),K45-J45-휴게시간))</f>
        <v/>
      </c>
      <c r="M45" s="142" t="str">
        <f>IFERROR(VLOOKUP(Text(A45,"m월 d일"),양력휴일,2,FALSE),IFERROR(VLOOKUP(Text(B45,"m월 d일"),음력휴일,2,FALSE),IFERROR(VLOOKUP(A45,양력지정휴일,2,FALSE), IFERROR(VLOOKUP(B45,음력지정휴일,2,FALSE), ""))))</f>
        <v>설날연휴</v>
      </c>
      <c r="N45" s="128"/>
      <c r="O45" s="128" t="str">
        <f>IFERROR(VLOOKUP(N45,연차지정일수,2,FALSE),"")</f>
        <v/>
      </c>
      <c r="P45" s="143"/>
      <c r="Q45" s="2"/>
    </row>
    <row r="46">
      <c r="A46" s="129">
        <v>44241.0</v>
      </c>
      <c r="B46" s="129">
        <f>VLOOKUP($A46,달력데이터,MATCH("음력 날짜",달력제목,0),FALSE)</f>
        <v>44199</v>
      </c>
      <c r="C46" s="128">
        <f t="shared" si="1"/>
        <v>2021</v>
      </c>
      <c r="D46" s="128">
        <f t="shared" si="2"/>
        <v>2</v>
      </c>
      <c r="E46" s="128">
        <f t="shared" si="3"/>
        <v>2</v>
      </c>
      <c r="F46" s="128">
        <f t="shared" si="4"/>
        <v>2021</v>
      </c>
      <c r="G46" s="128">
        <f t="shared" si="5"/>
        <v>2</v>
      </c>
      <c r="H46" s="128">
        <f t="shared" si="6"/>
        <v>14</v>
      </c>
      <c r="I46" s="128" t="str">
        <f t="shared" si="7"/>
        <v>일</v>
      </c>
      <c r="J46" s="99"/>
      <c r="K46" s="99"/>
      <c r="L46" s="141" t="str">
        <f>IF(J46-K46=0,,IFERROR(K46-J46-휴게시간-VLOOKUP(A46,지정휴게시간,2,FALSE),K46-J46-휴게시간))</f>
        <v/>
      </c>
      <c r="M46" s="142" t="str">
        <f>IFERROR(VLOOKUP(Text(A46,"m월 d일"),양력휴일,2,FALSE),IFERROR(VLOOKUP(Text(B46,"m월 d일"),음력휴일,2,FALSE),IFERROR(VLOOKUP(A46,양력지정휴일,2,FALSE), IFERROR(VLOOKUP(B46,음력지정휴일,2,FALSE), ""))))</f>
        <v/>
      </c>
      <c r="N46" s="128"/>
      <c r="O46" s="128" t="str">
        <f>IFERROR(VLOOKUP(N46,연차지정일수,2,FALSE),"")</f>
        <v/>
      </c>
      <c r="P46" s="143"/>
      <c r="Q46" s="2"/>
    </row>
    <row r="47">
      <c r="A47" s="129">
        <v>44242.0</v>
      </c>
      <c r="B47" s="129">
        <f>VLOOKUP($A47,달력데이터,MATCH("음력 날짜",달력제목,0),FALSE)</f>
        <v>44200</v>
      </c>
      <c r="C47" s="128">
        <f t="shared" si="1"/>
        <v>2021</v>
      </c>
      <c r="D47" s="128">
        <f t="shared" si="2"/>
        <v>2</v>
      </c>
      <c r="E47" s="128">
        <f t="shared" si="3"/>
        <v>3</v>
      </c>
      <c r="F47" s="128">
        <f t="shared" si="4"/>
        <v>2021</v>
      </c>
      <c r="G47" s="128">
        <f t="shared" si="5"/>
        <v>2</v>
      </c>
      <c r="H47" s="128">
        <f t="shared" si="6"/>
        <v>15</v>
      </c>
      <c r="I47" s="128" t="str">
        <f t="shared" si="7"/>
        <v>월</v>
      </c>
      <c r="J47" s="99"/>
      <c r="K47" s="99"/>
      <c r="L47" s="141" t="str">
        <f>IF(J47-K47=0,,IFERROR(K47-J47-휴게시간-VLOOKUP(A47,지정휴게시간,2,FALSE),K47-J47-휴게시간))</f>
        <v/>
      </c>
      <c r="M47" s="142" t="str">
        <f>IFERROR(VLOOKUP(Text(A47,"m월 d일"),양력휴일,2,FALSE),IFERROR(VLOOKUP(Text(B47,"m월 d일"),음력휴일,2,FALSE),IFERROR(VLOOKUP(A47,양력지정휴일,2,FALSE), IFERROR(VLOOKUP(B47,음력지정휴일,2,FALSE), ""))))</f>
        <v/>
      </c>
      <c r="N47" s="128"/>
      <c r="O47" s="128" t="str">
        <f>IFERROR(VLOOKUP(N47,연차지정일수,2,FALSE),"")</f>
        <v/>
      </c>
      <c r="P47" s="143"/>
      <c r="Q47" s="2"/>
    </row>
    <row r="48">
      <c r="A48" s="129">
        <v>44243.0</v>
      </c>
      <c r="B48" s="129">
        <f>VLOOKUP($A48,달력데이터,MATCH("음력 날짜",달력제목,0),FALSE)</f>
        <v>44201</v>
      </c>
      <c r="C48" s="128">
        <f t="shared" si="1"/>
        <v>2021</v>
      </c>
      <c r="D48" s="128">
        <f t="shared" si="2"/>
        <v>2</v>
      </c>
      <c r="E48" s="128">
        <f t="shared" si="3"/>
        <v>3</v>
      </c>
      <c r="F48" s="128">
        <f t="shared" si="4"/>
        <v>2021</v>
      </c>
      <c r="G48" s="128">
        <f t="shared" si="5"/>
        <v>2</v>
      </c>
      <c r="H48" s="128">
        <f t="shared" si="6"/>
        <v>16</v>
      </c>
      <c r="I48" s="128" t="str">
        <f t="shared" si="7"/>
        <v>화</v>
      </c>
      <c r="J48" s="99"/>
      <c r="K48" s="99"/>
      <c r="L48" s="141" t="str">
        <f>IF(J48-K48=0,,IFERROR(K48-J48-휴게시간-VLOOKUP(A48,지정휴게시간,2,FALSE),K48-J48-휴게시간))</f>
        <v/>
      </c>
      <c r="M48" s="142" t="str">
        <f>IFERROR(VLOOKUP(Text(A48,"m월 d일"),양력휴일,2,FALSE),IFERROR(VLOOKUP(Text(B48,"m월 d일"),음력휴일,2,FALSE),IFERROR(VLOOKUP(A48,양력지정휴일,2,FALSE), IFERROR(VLOOKUP(B48,음력지정휴일,2,FALSE), ""))))</f>
        <v/>
      </c>
      <c r="N48" s="128"/>
      <c r="O48" s="128" t="str">
        <f>IFERROR(VLOOKUP(N48,연차지정일수,2,FALSE),"")</f>
        <v/>
      </c>
      <c r="P48" s="143"/>
      <c r="Q48" s="2"/>
    </row>
    <row r="49">
      <c r="A49" s="129">
        <v>44244.0</v>
      </c>
      <c r="B49" s="129">
        <f>VLOOKUP($A49,달력데이터,MATCH("음력 날짜",달력제목,0),FALSE)</f>
        <v>44202</v>
      </c>
      <c r="C49" s="128">
        <f t="shared" si="1"/>
        <v>2021</v>
      </c>
      <c r="D49" s="128">
        <f t="shared" si="2"/>
        <v>2</v>
      </c>
      <c r="E49" s="128">
        <f t="shared" si="3"/>
        <v>3</v>
      </c>
      <c r="F49" s="128">
        <f t="shared" si="4"/>
        <v>2021</v>
      </c>
      <c r="G49" s="128">
        <f t="shared" si="5"/>
        <v>2</v>
      </c>
      <c r="H49" s="128">
        <f t="shared" si="6"/>
        <v>17</v>
      </c>
      <c r="I49" s="128" t="str">
        <f t="shared" si="7"/>
        <v>수</v>
      </c>
      <c r="J49" s="99"/>
      <c r="K49" s="99"/>
      <c r="L49" s="141" t="str">
        <f>IF(J49-K49=0,,IFERROR(K49-J49-휴게시간-VLOOKUP(A49,지정휴게시간,2,FALSE),K49-J49-휴게시간))</f>
        <v/>
      </c>
      <c r="M49" s="142" t="str">
        <f>IFERROR(VLOOKUP(Text(A49,"m월 d일"),양력휴일,2,FALSE),IFERROR(VLOOKUP(Text(B49,"m월 d일"),음력휴일,2,FALSE),IFERROR(VLOOKUP(A49,양력지정휴일,2,FALSE), IFERROR(VLOOKUP(B49,음력지정휴일,2,FALSE), ""))))</f>
        <v/>
      </c>
      <c r="N49" s="128"/>
      <c r="O49" s="128" t="str">
        <f>IFERROR(VLOOKUP(N49,연차지정일수,2,FALSE),"")</f>
        <v/>
      </c>
      <c r="P49" s="143"/>
      <c r="Q49" s="2"/>
    </row>
    <row r="50">
      <c r="A50" s="129">
        <v>44245.0</v>
      </c>
      <c r="B50" s="129">
        <f>VLOOKUP($A50,달력데이터,MATCH("음력 날짜",달력제목,0),FALSE)</f>
        <v>44203</v>
      </c>
      <c r="C50" s="128">
        <f t="shared" si="1"/>
        <v>2021</v>
      </c>
      <c r="D50" s="128">
        <f t="shared" si="2"/>
        <v>2</v>
      </c>
      <c r="E50" s="128">
        <f t="shared" si="3"/>
        <v>3</v>
      </c>
      <c r="F50" s="128">
        <f t="shared" si="4"/>
        <v>2021</v>
      </c>
      <c r="G50" s="128">
        <f t="shared" si="5"/>
        <v>2</v>
      </c>
      <c r="H50" s="128">
        <f t="shared" si="6"/>
        <v>18</v>
      </c>
      <c r="I50" s="128" t="str">
        <f t="shared" si="7"/>
        <v>목</v>
      </c>
      <c r="J50" s="132"/>
      <c r="K50" s="132"/>
      <c r="L50" s="141" t="str">
        <f>IF(J50-K50=0,,IFERROR(K50-J50-휴게시간-VLOOKUP(A50,지정휴게시간,2,FALSE),K50-J50-휴게시간))</f>
        <v/>
      </c>
      <c r="M50" s="142" t="str">
        <f>IFERROR(VLOOKUP(Text(A50,"m월 d일"),양력휴일,2,FALSE),IFERROR(VLOOKUP(Text(B50,"m월 d일"),음력휴일,2,FALSE),IFERROR(VLOOKUP(A50,양력지정휴일,2,FALSE), IFERROR(VLOOKUP(B50,음력지정휴일,2,FALSE), ""))))</f>
        <v/>
      </c>
      <c r="N50" s="128"/>
      <c r="O50" s="128" t="str">
        <f>IFERROR(VLOOKUP(N50,연차지정일수,2,FALSE),"")</f>
        <v/>
      </c>
      <c r="P50" s="143"/>
      <c r="Q50" s="2"/>
    </row>
    <row r="51">
      <c r="A51" s="129">
        <v>44246.0</v>
      </c>
      <c r="B51" s="129">
        <f>VLOOKUP($A51,달력데이터,MATCH("음력 날짜",달력제목,0),FALSE)</f>
        <v>44204</v>
      </c>
      <c r="C51" s="128">
        <f t="shared" si="1"/>
        <v>2021</v>
      </c>
      <c r="D51" s="128">
        <f t="shared" si="2"/>
        <v>2</v>
      </c>
      <c r="E51" s="128">
        <f t="shared" si="3"/>
        <v>3</v>
      </c>
      <c r="F51" s="128">
        <f t="shared" si="4"/>
        <v>2021</v>
      </c>
      <c r="G51" s="128">
        <f t="shared" si="5"/>
        <v>2</v>
      </c>
      <c r="H51" s="128">
        <f t="shared" si="6"/>
        <v>19</v>
      </c>
      <c r="I51" s="128" t="str">
        <f t="shared" si="7"/>
        <v>금</v>
      </c>
      <c r="J51" s="99"/>
      <c r="K51" s="99"/>
      <c r="L51" s="141" t="str">
        <f>IF(J51-K51=0,,IFERROR(K51-J51-휴게시간-VLOOKUP(A51,지정휴게시간,2,FALSE),K51-J51-휴게시간))</f>
        <v/>
      </c>
      <c r="M51" s="142" t="str">
        <f>IFERROR(VLOOKUP(Text(A51,"m월 d일"),양력휴일,2,FALSE),IFERROR(VLOOKUP(Text(B51,"m월 d일"),음력휴일,2,FALSE),IFERROR(VLOOKUP(A51,양력지정휴일,2,FALSE), IFERROR(VLOOKUP(B51,음력지정휴일,2,FALSE), ""))))</f>
        <v/>
      </c>
      <c r="N51" s="128"/>
      <c r="O51" s="128" t="str">
        <f>IFERROR(VLOOKUP(N51,연차지정일수,2,FALSE),"")</f>
        <v/>
      </c>
      <c r="P51" s="143"/>
      <c r="Q51" s="2"/>
    </row>
    <row r="52">
      <c r="A52" s="129">
        <v>44247.0</v>
      </c>
      <c r="B52" s="129">
        <f>VLOOKUP($A52,달력데이터,MATCH("음력 날짜",달력제목,0),FALSE)</f>
        <v>44205</v>
      </c>
      <c r="C52" s="128">
        <f t="shared" si="1"/>
        <v>2021</v>
      </c>
      <c r="D52" s="128">
        <f t="shared" si="2"/>
        <v>2</v>
      </c>
      <c r="E52" s="128">
        <f t="shared" si="3"/>
        <v>3</v>
      </c>
      <c r="F52" s="128">
        <f t="shared" si="4"/>
        <v>2021</v>
      </c>
      <c r="G52" s="128">
        <f t="shared" si="5"/>
        <v>2</v>
      </c>
      <c r="H52" s="128">
        <f t="shared" si="6"/>
        <v>20</v>
      </c>
      <c r="I52" s="128" t="str">
        <f t="shared" si="7"/>
        <v>토</v>
      </c>
      <c r="J52" s="99"/>
      <c r="K52" s="99"/>
      <c r="L52" s="141" t="str">
        <f>IF(J52-K52=0,,IFERROR(K52-J52-휴게시간-VLOOKUP(A52,지정휴게시간,2,FALSE),K52-J52-휴게시간))</f>
        <v/>
      </c>
      <c r="M52" s="142" t="str">
        <f>IFERROR(VLOOKUP(Text(A52,"m월 d일"),양력휴일,2,FALSE),IFERROR(VLOOKUP(Text(B52,"m월 d일"),음력휴일,2,FALSE),IFERROR(VLOOKUP(A52,양력지정휴일,2,FALSE), IFERROR(VLOOKUP(B52,음력지정휴일,2,FALSE), ""))))</f>
        <v/>
      </c>
      <c r="N52" s="128"/>
      <c r="O52" s="128" t="str">
        <f>IFERROR(VLOOKUP(N52,연차지정일수,2,FALSE),"")</f>
        <v/>
      </c>
      <c r="P52" s="143"/>
      <c r="Q52" s="2"/>
    </row>
    <row r="53">
      <c r="A53" s="129">
        <v>44248.0</v>
      </c>
      <c r="B53" s="129">
        <f>VLOOKUP($A53,달력데이터,MATCH("음력 날짜",달력제목,0),FALSE)</f>
        <v>44206</v>
      </c>
      <c r="C53" s="128">
        <f t="shared" si="1"/>
        <v>2021</v>
      </c>
      <c r="D53" s="128">
        <f t="shared" si="2"/>
        <v>2</v>
      </c>
      <c r="E53" s="128">
        <f t="shared" si="3"/>
        <v>3</v>
      </c>
      <c r="F53" s="128">
        <f t="shared" si="4"/>
        <v>2021</v>
      </c>
      <c r="G53" s="128">
        <f t="shared" si="5"/>
        <v>2</v>
      </c>
      <c r="H53" s="128">
        <f t="shared" si="6"/>
        <v>21</v>
      </c>
      <c r="I53" s="128" t="str">
        <f t="shared" si="7"/>
        <v>일</v>
      </c>
      <c r="J53" s="99"/>
      <c r="K53" s="99"/>
      <c r="L53" s="141" t="str">
        <f>IF(J53-K53=0,,IFERROR(K53-J53-휴게시간-VLOOKUP(A53,지정휴게시간,2,FALSE),K53-J53-휴게시간))</f>
        <v/>
      </c>
      <c r="M53" s="142" t="str">
        <f>IFERROR(VLOOKUP(Text(A53,"m월 d일"),양력휴일,2,FALSE),IFERROR(VLOOKUP(Text(B53,"m월 d일"),음력휴일,2,FALSE),IFERROR(VLOOKUP(A53,양력지정휴일,2,FALSE), IFERROR(VLOOKUP(B53,음력지정휴일,2,FALSE), ""))))</f>
        <v/>
      </c>
      <c r="N53" s="128"/>
      <c r="O53" s="128" t="str">
        <f>IFERROR(VLOOKUP(N53,연차지정일수,2,FALSE),"")</f>
        <v/>
      </c>
      <c r="P53" s="143"/>
      <c r="Q53" s="2"/>
    </row>
    <row r="54">
      <c r="A54" s="129">
        <v>44249.0</v>
      </c>
      <c r="B54" s="129">
        <f>VLOOKUP($A54,달력데이터,MATCH("음력 날짜",달력제목,0),FALSE)</f>
        <v>44207</v>
      </c>
      <c r="C54" s="128">
        <f t="shared" si="1"/>
        <v>2021</v>
      </c>
      <c r="D54" s="128">
        <f t="shared" si="2"/>
        <v>2</v>
      </c>
      <c r="E54" s="128">
        <f t="shared" si="3"/>
        <v>4</v>
      </c>
      <c r="F54" s="128">
        <f t="shared" si="4"/>
        <v>2021</v>
      </c>
      <c r="G54" s="128">
        <f t="shared" si="5"/>
        <v>2</v>
      </c>
      <c r="H54" s="128">
        <f t="shared" si="6"/>
        <v>22</v>
      </c>
      <c r="I54" s="128" t="str">
        <f t="shared" si="7"/>
        <v>월</v>
      </c>
      <c r="J54" s="99"/>
      <c r="K54" s="99"/>
      <c r="L54" s="141" t="str">
        <f>IF(J54-K54=0,,IFERROR(K54-J54-휴게시간-VLOOKUP(A54,지정휴게시간,2,FALSE),K54-J54-휴게시간))</f>
        <v/>
      </c>
      <c r="M54" s="142" t="str">
        <f>IFERROR(VLOOKUP(Text(A54,"m월 d일"),양력휴일,2,FALSE),IFERROR(VLOOKUP(Text(B54,"m월 d일"),음력휴일,2,FALSE),IFERROR(VLOOKUP(A54,양력지정휴일,2,FALSE), IFERROR(VLOOKUP(B54,음력지정휴일,2,FALSE), ""))))</f>
        <v/>
      </c>
      <c r="N54" s="128"/>
      <c r="O54" s="128" t="str">
        <f>IFERROR(VLOOKUP(N54,연차지정일수,2,FALSE),"")</f>
        <v/>
      </c>
      <c r="P54" s="143"/>
      <c r="Q54" s="2"/>
    </row>
    <row r="55">
      <c r="A55" s="129">
        <v>44250.0</v>
      </c>
      <c r="B55" s="129">
        <f>VLOOKUP($A55,달력데이터,MATCH("음력 날짜",달력제목,0),FALSE)</f>
        <v>44208</v>
      </c>
      <c r="C55" s="128">
        <f t="shared" si="1"/>
        <v>2021</v>
      </c>
      <c r="D55" s="128">
        <f t="shared" si="2"/>
        <v>2</v>
      </c>
      <c r="E55" s="128">
        <f t="shared" si="3"/>
        <v>4</v>
      </c>
      <c r="F55" s="128">
        <f t="shared" si="4"/>
        <v>2021</v>
      </c>
      <c r="G55" s="128">
        <f t="shared" si="5"/>
        <v>2</v>
      </c>
      <c r="H55" s="128">
        <f t="shared" si="6"/>
        <v>23</v>
      </c>
      <c r="I55" s="128" t="str">
        <f t="shared" si="7"/>
        <v>화</v>
      </c>
      <c r="J55" s="99"/>
      <c r="K55" s="99"/>
      <c r="L55" s="141" t="str">
        <f>IF(J55-K55=0,,IFERROR(K55-J55-휴게시간-VLOOKUP(A55,지정휴게시간,2,FALSE),K55-J55-휴게시간))</f>
        <v/>
      </c>
      <c r="M55" s="142" t="str">
        <f>IFERROR(VLOOKUP(Text(A55,"m월 d일"),양력휴일,2,FALSE),IFERROR(VLOOKUP(Text(B55,"m월 d일"),음력휴일,2,FALSE),IFERROR(VLOOKUP(A55,양력지정휴일,2,FALSE), IFERROR(VLOOKUP(B55,음력지정휴일,2,FALSE), ""))))</f>
        <v/>
      </c>
      <c r="N55" s="128"/>
      <c r="O55" s="128" t="str">
        <f>IFERROR(VLOOKUP(N55,연차지정일수,2,FALSE),"")</f>
        <v/>
      </c>
      <c r="P55" s="143"/>
      <c r="Q55" s="2"/>
    </row>
    <row r="56">
      <c r="A56" s="129">
        <v>44251.0</v>
      </c>
      <c r="B56" s="129">
        <f>VLOOKUP($A56,달력데이터,MATCH("음력 날짜",달력제목,0),FALSE)</f>
        <v>44209</v>
      </c>
      <c r="C56" s="128">
        <f t="shared" si="1"/>
        <v>2021</v>
      </c>
      <c r="D56" s="128">
        <f t="shared" si="2"/>
        <v>2</v>
      </c>
      <c r="E56" s="128">
        <f t="shared" si="3"/>
        <v>4</v>
      </c>
      <c r="F56" s="128">
        <f t="shared" si="4"/>
        <v>2021</v>
      </c>
      <c r="G56" s="128">
        <f t="shared" si="5"/>
        <v>2</v>
      </c>
      <c r="H56" s="128">
        <f t="shared" si="6"/>
        <v>24</v>
      </c>
      <c r="I56" s="128" t="str">
        <f t="shared" si="7"/>
        <v>수</v>
      </c>
      <c r="J56" s="132"/>
      <c r="K56" s="132"/>
      <c r="L56" s="141" t="str">
        <f>IF(J56-K56=0,,IFERROR(K56-J56-휴게시간-VLOOKUP(A56,지정휴게시간,2,FALSE),K56-J56-휴게시간))</f>
        <v/>
      </c>
      <c r="M56" s="142" t="str">
        <f>IFERROR(VLOOKUP(Text(A56,"m월 d일"),양력휴일,2,FALSE),IFERROR(VLOOKUP(Text(B56,"m월 d일"),음력휴일,2,FALSE),IFERROR(VLOOKUP(A56,양력지정휴일,2,FALSE), IFERROR(VLOOKUP(B56,음력지정휴일,2,FALSE), ""))))</f>
        <v/>
      </c>
      <c r="N56" s="128"/>
      <c r="O56" s="128" t="str">
        <f>IFERROR(VLOOKUP(N56,연차지정일수,2,FALSE),"")</f>
        <v/>
      </c>
      <c r="P56" s="143"/>
      <c r="Q56" s="2"/>
    </row>
    <row r="57">
      <c r="A57" s="129">
        <v>44252.0</v>
      </c>
      <c r="B57" s="129">
        <f>VLOOKUP($A57,달력데이터,MATCH("음력 날짜",달력제목,0),FALSE)</f>
        <v>44210</v>
      </c>
      <c r="C57" s="128">
        <f t="shared" si="1"/>
        <v>2021</v>
      </c>
      <c r="D57" s="128">
        <f t="shared" si="2"/>
        <v>2</v>
      </c>
      <c r="E57" s="128">
        <f t="shared" si="3"/>
        <v>4</v>
      </c>
      <c r="F57" s="128">
        <f t="shared" si="4"/>
        <v>2021</v>
      </c>
      <c r="G57" s="128">
        <f t="shared" si="5"/>
        <v>2</v>
      </c>
      <c r="H57" s="128">
        <f t="shared" si="6"/>
        <v>25</v>
      </c>
      <c r="I57" s="128" t="str">
        <f t="shared" si="7"/>
        <v>목</v>
      </c>
      <c r="J57" s="132"/>
      <c r="K57" s="132"/>
      <c r="L57" s="141" t="str">
        <f>IF(J57-K57=0,,IFERROR(K57-J57-휴게시간-VLOOKUP(A57,지정휴게시간,2,FALSE),K57-J57-휴게시간))</f>
        <v/>
      </c>
      <c r="M57" s="142" t="str">
        <f>IFERROR(VLOOKUP(Text(A57,"m월 d일"),양력휴일,2,FALSE),IFERROR(VLOOKUP(Text(B57,"m월 d일"),음력휴일,2,FALSE),IFERROR(VLOOKUP(A57,양력지정휴일,2,FALSE), IFERROR(VLOOKUP(B57,음력지정휴일,2,FALSE), ""))))</f>
        <v/>
      </c>
      <c r="N57" s="128"/>
      <c r="O57" s="128" t="str">
        <f>IFERROR(VLOOKUP(N57,연차지정일수,2,FALSE),"")</f>
        <v/>
      </c>
      <c r="P57" s="143"/>
      <c r="Q57" s="2"/>
    </row>
    <row r="58">
      <c r="A58" s="129">
        <v>44253.0</v>
      </c>
      <c r="B58" s="129">
        <f>VLOOKUP($A58,달력데이터,MATCH("음력 날짜",달력제목,0),FALSE)</f>
        <v>44211</v>
      </c>
      <c r="C58" s="128">
        <f t="shared" si="1"/>
        <v>2021</v>
      </c>
      <c r="D58" s="128">
        <f t="shared" si="2"/>
        <v>2</v>
      </c>
      <c r="E58" s="128">
        <f t="shared" si="3"/>
        <v>4</v>
      </c>
      <c r="F58" s="128">
        <f t="shared" si="4"/>
        <v>2021</v>
      </c>
      <c r="G58" s="128">
        <f t="shared" si="5"/>
        <v>2</v>
      </c>
      <c r="H58" s="128">
        <f t="shared" si="6"/>
        <v>26</v>
      </c>
      <c r="I58" s="128" t="str">
        <f t="shared" si="7"/>
        <v>금</v>
      </c>
      <c r="J58" s="99"/>
      <c r="K58" s="99"/>
      <c r="L58" s="141" t="str">
        <f>IF(J58-K58=0,,IFERROR(K58-J58-휴게시간-VLOOKUP(A58,지정휴게시간,2,FALSE),K58-J58-휴게시간))</f>
        <v/>
      </c>
      <c r="M58" s="142" t="str">
        <f>IFERROR(VLOOKUP(Text(A58,"m월 d일"),양력휴일,2,FALSE),IFERROR(VLOOKUP(Text(B58,"m월 d일"),음력휴일,2,FALSE),IFERROR(VLOOKUP(A58,양력지정휴일,2,FALSE), IFERROR(VLOOKUP(B58,음력지정휴일,2,FALSE), ""))))</f>
        <v/>
      </c>
      <c r="N58" s="128"/>
      <c r="O58" s="128" t="str">
        <f>IFERROR(VLOOKUP(N58,연차지정일수,2,FALSE),"")</f>
        <v/>
      </c>
      <c r="P58" s="143"/>
      <c r="Q58" s="2"/>
    </row>
    <row r="59">
      <c r="A59" s="129">
        <v>44254.0</v>
      </c>
      <c r="B59" s="129">
        <f>VLOOKUP($A59,달력데이터,MATCH("음력 날짜",달력제목,0),FALSE)</f>
        <v>44212</v>
      </c>
      <c r="C59" s="128">
        <f t="shared" si="1"/>
        <v>2021</v>
      </c>
      <c r="D59" s="128">
        <f t="shared" si="2"/>
        <v>2</v>
      </c>
      <c r="E59" s="128">
        <f t="shared" si="3"/>
        <v>4</v>
      </c>
      <c r="F59" s="128">
        <f t="shared" si="4"/>
        <v>2021</v>
      </c>
      <c r="G59" s="128">
        <f t="shared" si="5"/>
        <v>2</v>
      </c>
      <c r="H59" s="128">
        <f t="shared" si="6"/>
        <v>27</v>
      </c>
      <c r="I59" s="128" t="str">
        <f t="shared" si="7"/>
        <v>토</v>
      </c>
      <c r="J59" s="99"/>
      <c r="K59" s="99"/>
      <c r="L59" s="141" t="str">
        <f>IF(J59-K59=0,,IFERROR(K59-J59-휴게시간-VLOOKUP(A59,지정휴게시간,2,FALSE),K59-J59-휴게시간))</f>
        <v/>
      </c>
      <c r="M59" s="142" t="str">
        <f>IFERROR(VLOOKUP(Text(A59,"m월 d일"),양력휴일,2,FALSE),IFERROR(VLOOKUP(Text(B59,"m월 d일"),음력휴일,2,FALSE),IFERROR(VLOOKUP(A59,양력지정휴일,2,FALSE), IFERROR(VLOOKUP(B59,음력지정휴일,2,FALSE), ""))))</f>
        <v/>
      </c>
      <c r="N59" s="128"/>
      <c r="O59" s="128" t="str">
        <f>IFERROR(VLOOKUP(N59,연차지정일수,2,FALSE),"")</f>
        <v/>
      </c>
      <c r="P59" s="143"/>
      <c r="Q59" s="2"/>
    </row>
    <row r="60">
      <c r="A60" s="129">
        <v>44255.0</v>
      </c>
      <c r="B60" s="129">
        <f>VLOOKUP($A60,달력데이터,MATCH("음력 날짜",달력제목,0),FALSE)</f>
        <v>44213</v>
      </c>
      <c r="C60" s="128">
        <f t="shared" si="1"/>
        <v>2021</v>
      </c>
      <c r="D60" s="128">
        <f t="shared" si="2"/>
        <v>2</v>
      </c>
      <c r="E60" s="128">
        <f t="shared" si="3"/>
        <v>4</v>
      </c>
      <c r="F60" s="128">
        <f t="shared" si="4"/>
        <v>2021</v>
      </c>
      <c r="G60" s="128">
        <f t="shared" si="5"/>
        <v>2</v>
      </c>
      <c r="H60" s="128">
        <f t="shared" si="6"/>
        <v>28</v>
      </c>
      <c r="I60" s="128" t="str">
        <f t="shared" si="7"/>
        <v>일</v>
      </c>
      <c r="J60" s="99"/>
      <c r="K60" s="99"/>
      <c r="L60" s="141" t="str">
        <f>IF(J60-K60=0,,IFERROR(K60-J60-휴게시간-VLOOKUP(A60,지정휴게시간,2,FALSE),K60-J60-휴게시간))</f>
        <v/>
      </c>
      <c r="M60" s="142" t="str">
        <f>IFERROR(VLOOKUP(Text(A60,"m월 d일"),양력휴일,2,FALSE),IFERROR(VLOOKUP(Text(B60,"m월 d일"),음력휴일,2,FALSE),IFERROR(VLOOKUP(A60,양력지정휴일,2,FALSE), IFERROR(VLOOKUP(B60,음력지정휴일,2,FALSE), ""))))</f>
        <v/>
      </c>
      <c r="N60" s="128"/>
      <c r="O60" s="128" t="str">
        <f>IFERROR(VLOOKUP(N60,연차지정일수,2,FALSE),"")</f>
        <v/>
      </c>
      <c r="P60" s="143"/>
      <c r="Q60" s="2"/>
    </row>
    <row r="61">
      <c r="A61" s="129">
        <v>44256.0</v>
      </c>
      <c r="B61" s="129">
        <f>VLOOKUP($A61,달력데이터,MATCH("음력 날짜",달력제목,0),FALSE)</f>
        <v>44214</v>
      </c>
      <c r="C61" s="128">
        <f t="shared" si="1"/>
        <v>2021</v>
      </c>
      <c r="D61" s="128">
        <f t="shared" si="2"/>
        <v>2</v>
      </c>
      <c r="E61" s="128">
        <f t="shared" si="3"/>
        <v>1</v>
      </c>
      <c r="F61" s="128">
        <f t="shared" si="4"/>
        <v>2021</v>
      </c>
      <c r="G61" s="128">
        <f t="shared" si="5"/>
        <v>3</v>
      </c>
      <c r="H61" s="128">
        <f t="shared" si="6"/>
        <v>1</v>
      </c>
      <c r="I61" s="128" t="str">
        <f t="shared" si="7"/>
        <v>월</v>
      </c>
      <c r="J61" s="99"/>
      <c r="K61" s="99"/>
      <c r="L61" s="141" t="str">
        <f>IF(J61-K61=0,,IFERROR(K61-J61-휴게시간-VLOOKUP(A61,지정휴게시간,2,FALSE),K61-J61-휴게시간))</f>
        <v/>
      </c>
      <c r="M61" s="142" t="str">
        <f>IFERROR(VLOOKUP(Text(A61,"m월 d일"),양력휴일,2,FALSE),IFERROR(VLOOKUP(Text(B61,"m월 d일"),음력휴일,2,FALSE),IFERROR(VLOOKUP(A61,양력지정휴일,2,FALSE), IFERROR(VLOOKUP(B61,음력지정휴일,2,FALSE), ""))))</f>
        <v>삼일절</v>
      </c>
      <c r="N61" s="128"/>
      <c r="O61" s="128" t="str">
        <f>IFERROR(VLOOKUP(N61,연차지정일수,2,FALSE),"")</f>
        <v/>
      </c>
      <c r="P61" s="143"/>
      <c r="Q61" s="2"/>
    </row>
    <row r="62">
      <c r="A62" s="129">
        <v>44257.0</v>
      </c>
      <c r="B62" s="129">
        <f>VLOOKUP($A62,달력데이터,MATCH("음력 날짜",달력제목,0),FALSE)</f>
        <v>44215</v>
      </c>
      <c r="C62" s="128">
        <f t="shared" si="1"/>
        <v>2021</v>
      </c>
      <c r="D62" s="128">
        <f t="shared" si="2"/>
        <v>2</v>
      </c>
      <c r="E62" s="128">
        <f t="shared" si="3"/>
        <v>1</v>
      </c>
      <c r="F62" s="128">
        <f t="shared" si="4"/>
        <v>2021</v>
      </c>
      <c r="G62" s="128">
        <f t="shared" si="5"/>
        <v>3</v>
      </c>
      <c r="H62" s="128">
        <f t="shared" si="6"/>
        <v>2</v>
      </c>
      <c r="I62" s="128" t="str">
        <f t="shared" si="7"/>
        <v>화</v>
      </c>
      <c r="J62" s="99"/>
      <c r="K62" s="99"/>
      <c r="L62" s="141" t="str">
        <f>IF(J62-K62=0,,IFERROR(K62-J62-휴게시간-VLOOKUP(A62,지정휴게시간,2,FALSE),K62-J62-휴게시간))</f>
        <v/>
      </c>
      <c r="M62" s="142" t="str">
        <f>IFERROR(VLOOKUP(Text(A62,"m월 d일"),양력휴일,2,FALSE),IFERROR(VLOOKUP(Text(B62,"m월 d일"),음력휴일,2,FALSE),IFERROR(VLOOKUP(A62,양력지정휴일,2,FALSE), IFERROR(VLOOKUP(B62,음력지정휴일,2,FALSE), ""))))</f>
        <v/>
      </c>
      <c r="N62" s="128"/>
      <c r="O62" s="128" t="str">
        <f>IFERROR(VLOOKUP(N62,연차지정일수,2,FALSE),"")</f>
        <v/>
      </c>
      <c r="P62" s="143"/>
      <c r="Q62" s="2"/>
    </row>
    <row r="63">
      <c r="A63" s="129">
        <v>44258.0</v>
      </c>
      <c r="B63" s="129">
        <f>VLOOKUP($A63,달력데이터,MATCH("음력 날짜",달력제목,0),FALSE)</f>
        <v>44216</v>
      </c>
      <c r="C63" s="128">
        <f t="shared" si="1"/>
        <v>2021</v>
      </c>
      <c r="D63" s="128">
        <f t="shared" si="2"/>
        <v>2</v>
      </c>
      <c r="E63" s="128">
        <f t="shared" si="3"/>
        <v>1</v>
      </c>
      <c r="F63" s="128">
        <f t="shared" si="4"/>
        <v>2021</v>
      </c>
      <c r="G63" s="128">
        <f t="shared" si="5"/>
        <v>3</v>
      </c>
      <c r="H63" s="128">
        <f t="shared" si="6"/>
        <v>3</v>
      </c>
      <c r="I63" s="128" t="str">
        <f t="shared" si="7"/>
        <v>수</v>
      </c>
      <c r="J63" s="99"/>
      <c r="K63" s="99"/>
      <c r="L63" s="141" t="str">
        <f>IF(J63-K63=0,,IFERROR(K63-J63-휴게시간-VLOOKUP(A63,지정휴게시간,2,FALSE),K63-J63-휴게시간))</f>
        <v/>
      </c>
      <c r="M63" s="142" t="str">
        <f>IFERROR(VLOOKUP(Text(A63,"m월 d일"),양력휴일,2,FALSE),IFERROR(VLOOKUP(Text(B63,"m월 d일"),음력휴일,2,FALSE),IFERROR(VLOOKUP(A63,양력지정휴일,2,FALSE), IFERROR(VLOOKUP(B63,음력지정휴일,2,FALSE), ""))))</f>
        <v/>
      </c>
      <c r="N63" s="128"/>
      <c r="O63" s="128" t="str">
        <f>IFERROR(VLOOKUP(N63,연차지정일수,2,FALSE),"")</f>
        <v/>
      </c>
      <c r="P63" s="143"/>
      <c r="Q63" s="2"/>
    </row>
    <row r="64">
      <c r="A64" s="129">
        <v>44259.0</v>
      </c>
      <c r="B64" s="129">
        <f>VLOOKUP($A64,달력데이터,MATCH("음력 날짜",달력제목,0),FALSE)</f>
        <v>44217</v>
      </c>
      <c r="C64" s="128">
        <f t="shared" si="1"/>
        <v>2021</v>
      </c>
      <c r="D64" s="128">
        <f t="shared" si="2"/>
        <v>2</v>
      </c>
      <c r="E64" s="128">
        <f t="shared" si="3"/>
        <v>1</v>
      </c>
      <c r="F64" s="128">
        <f t="shared" si="4"/>
        <v>2021</v>
      </c>
      <c r="G64" s="128">
        <f t="shared" si="5"/>
        <v>3</v>
      </c>
      <c r="H64" s="128">
        <f t="shared" si="6"/>
        <v>4</v>
      </c>
      <c r="I64" s="128" t="str">
        <f t="shared" si="7"/>
        <v>목</v>
      </c>
      <c r="J64" s="99"/>
      <c r="K64" s="99"/>
      <c r="L64" s="141" t="str">
        <f>IF(J64-K64=0,,IFERROR(K64-J64-휴게시간-VLOOKUP(A64,지정휴게시간,2,FALSE),K64-J64-휴게시간))</f>
        <v/>
      </c>
      <c r="M64" s="142" t="str">
        <f>IFERROR(VLOOKUP(Text(A64,"m월 d일"),양력휴일,2,FALSE),IFERROR(VLOOKUP(Text(B64,"m월 d일"),음력휴일,2,FALSE),IFERROR(VLOOKUP(A64,양력지정휴일,2,FALSE), IFERROR(VLOOKUP(B64,음력지정휴일,2,FALSE), ""))))</f>
        <v/>
      </c>
      <c r="N64" s="128"/>
      <c r="O64" s="128" t="str">
        <f>IFERROR(VLOOKUP(N64,연차지정일수,2,FALSE),"")</f>
        <v/>
      </c>
      <c r="P64" s="143"/>
      <c r="Q64" s="2"/>
    </row>
    <row r="65">
      <c r="A65" s="129">
        <v>44260.0</v>
      </c>
      <c r="B65" s="129">
        <f>VLOOKUP($A65,달력데이터,MATCH("음력 날짜",달력제목,0),FALSE)</f>
        <v>44218</v>
      </c>
      <c r="C65" s="128">
        <f t="shared" si="1"/>
        <v>2021</v>
      </c>
      <c r="D65" s="128">
        <f t="shared" si="2"/>
        <v>2</v>
      </c>
      <c r="E65" s="128">
        <f t="shared" si="3"/>
        <v>1</v>
      </c>
      <c r="F65" s="128">
        <f t="shared" si="4"/>
        <v>2021</v>
      </c>
      <c r="G65" s="128">
        <f t="shared" si="5"/>
        <v>3</v>
      </c>
      <c r="H65" s="128">
        <f t="shared" si="6"/>
        <v>5</v>
      </c>
      <c r="I65" s="128" t="str">
        <f t="shared" si="7"/>
        <v>금</v>
      </c>
      <c r="J65" s="99"/>
      <c r="K65" s="99"/>
      <c r="L65" s="141" t="str">
        <f>IF(J65-K65=0,,IFERROR(K65-J65-휴게시간-VLOOKUP(A65,지정휴게시간,2,FALSE),K65-J65-휴게시간))</f>
        <v/>
      </c>
      <c r="M65" s="142" t="str">
        <f>IFERROR(VLOOKUP(Text(A65,"m월 d일"),양력휴일,2,FALSE),IFERROR(VLOOKUP(Text(B65,"m월 d일"),음력휴일,2,FALSE),IFERROR(VLOOKUP(A65,양력지정휴일,2,FALSE), IFERROR(VLOOKUP(B65,음력지정휴일,2,FALSE), ""))))</f>
        <v/>
      </c>
      <c r="N65" s="128"/>
      <c r="O65" s="128" t="str">
        <f>IFERROR(VLOOKUP(N65,연차지정일수,2,FALSE),"")</f>
        <v/>
      </c>
      <c r="P65" s="143"/>
      <c r="Q65" s="2"/>
    </row>
    <row r="66">
      <c r="A66" s="129">
        <v>44261.0</v>
      </c>
      <c r="B66" s="129">
        <f>VLOOKUP($A66,달력데이터,MATCH("음력 날짜",달력제목,0),FALSE)</f>
        <v>44219</v>
      </c>
      <c r="C66" s="128">
        <f t="shared" si="1"/>
        <v>2021</v>
      </c>
      <c r="D66" s="128">
        <f t="shared" si="2"/>
        <v>2</v>
      </c>
      <c r="E66" s="128">
        <f t="shared" si="3"/>
        <v>1</v>
      </c>
      <c r="F66" s="128">
        <f t="shared" si="4"/>
        <v>2021</v>
      </c>
      <c r="G66" s="128">
        <f t="shared" si="5"/>
        <v>3</v>
      </c>
      <c r="H66" s="128">
        <f t="shared" si="6"/>
        <v>6</v>
      </c>
      <c r="I66" s="128" t="str">
        <f t="shared" si="7"/>
        <v>토</v>
      </c>
      <c r="J66" s="99"/>
      <c r="K66" s="99"/>
      <c r="L66" s="141" t="str">
        <f>IF(J66-K66=0,,IFERROR(K66-J66-휴게시간-VLOOKUP(A66,지정휴게시간,2,FALSE),K66-J66-휴게시간))</f>
        <v/>
      </c>
      <c r="M66" s="142" t="str">
        <f>IFERROR(VLOOKUP(Text(A66,"m월 d일"),양력휴일,2,FALSE),IFERROR(VLOOKUP(Text(B66,"m월 d일"),음력휴일,2,FALSE),IFERROR(VLOOKUP(A66,양력지정휴일,2,FALSE), IFERROR(VLOOKUP(B66,음력지정휴일,2,FALSE), ""))))</f>
        <v/>
      </c>
      <c r="N66" s="128"/>
      <c r="O66" s="128" t="str">
        <f>IFERROR(VLOOKUP(N66,연차지정일수,2,FALSE),"")</f>
        <v/>
      </c>
      <c r="P66" s="143"/>
      <c r="Q66" s="2"/>
    </row>
    <row r="67">
      <c r="A67" s="129">
        <v>44262.0</v>
      </c>
      <c r="B67" s="129">
        <f>VLOOKUP($A67,달력데이터,MATCH("음력 날짜",달력제목,0),FALSE)</f>
        <v>44220</v>
      </c>
      <c r="C67" s="128">
        <f t="shared" si="1"/>
        <v>2021</v>
      </c>
      <c r="D67" s="128">
        <f t="shared" si="2"/>
        <v>2</v>
      </c>
      <c r="E67" s="128">
        <f t="shared" si="3"/>
        <v>1</v>
      </c>
      <c r="F67" s="128">
        <f t="shared" si="4"/>
        <v>2021</v>
      </c>
      <c r="G67" s="128">
        <f t="shared" si="5"/>
        <v>3</v>
      </c>
      <c r="H67" s="128">
        <f t="shared" si="6"/>
        <v>7</v>
      </c>
      <c r="I67" s="128" t="str">
        <f t="shared" si="7"/>
        <v>일</v>
      </c>
      <c r="J67" s="99"/>
      <c r="K67" s="99"/>
      <c r="L67" s="141" t="str">
        <f>IF(J67-K67=0,,IFERROR(K67-J67-휴게시간-VLOOKUP(A67,지정휴게시간,2,FALSE),K67-J67-휴게시간))</f>
        <v/>
      </c>
      <c r="M67" s="142" t="str">
        <f>IFERROR(VLOOKUP(Text(A67,"m월 d일"),양력휴일,2,FALSE),IFERROR(VLOOKUP(Text(B67,"m월 d일"),음력휴일,2,FALSE),IFERROR(VLOOKUP(A67,양력지정휴일,2,FALSE), IFERROR(VLOOKUP(B67,음력지정휴일,2,FALSE), ""))))</f>
        <v/>
      </c>
      <c r="N67" s="128"/>
      <c r="O67" s="128" t="str">
        <f>IFERROR(VLOOKUP(N67,연차지정일수,2,FALSE),"")</f>
        <v/>
      </c>
      <c r="P67" s="143"/>
      <c r="Q67" s="2"/>
    </row>
    <row r="68">
      <c r="A68" s="129">
        <v>44263.0</v>
      </c>
      <c r="B68" s="129">
        <f>VLOOKUP($A68,달력데이터,MATCH("음력 날짜",달력제목,0),FALSE)</f>
        <v>44221</v>
      </c>
      <c r="C68" s="128">
        <f t="shared" si="1"/>
        <v>2021</v>
      </c>
      <c r="D68" s="128">
        <f t="shared" si="2"/>
        <v>3</v>
      </c>
      <c r="E68" s="128">
        <f t="shared" si="3"/>
        <v>2</v>
      </c>
      <c r="F68" s="128">
        <f t="shared" si="4"/>
        <v>2021</v>
      </c>
      <c r="G68" s="128">
        <f t="shared" si="5"/>
        <v>3</v>
      </c>
      <c r="H68" s="128">
        <f t="shared" si="6"/>
        <v>8</v>
      </c>
      <c r="I68" s="128" t="str">
        <f t="shared" si="7"/>
        <v>월</v>
      </c>
      <c r="J68" s="99"/>
      <c r="K68" s="99"/>
      <c r="L68" s="141" t="str">
        <f>IF(J68-K68=0,,IFERROR(K68-J68-휴게시간-VLOOKUP(A68,지정휴게시간,2,FALSE),K68-J68-휴게시간))</f>
        <v/>
      </c>
      <c r="M68" s="142" t="str">
        <f>IFERROR(VLOOKUP(Text(A68,"m월 d일"),양력휴일,2,FALSE),IFERROR(VLOOKUP(Text(B68,"m월 d일"),음력휴일,2,FALSE),IFERROR(VLOOKUP(A68,양력지정휴일,2,FALSE), IFERROR(VLOOKUP(B68,음력지정휴일,2,FALSE), ""))))</f>
        <v/>
      </c>
      <c r="N68" s="128"/>
      <c r="O68" s="128" t="str">
        <f>IFERROR(VLOOKUP(N68,연차지정일수,2,FALSE),"")</f>
        <v/>
      </c>
      <c r="P68" s="143"/>
      <c r="Q68" s="2"/>
    </row>
    <row r="69">
      <c r="A69" s="129">
        <v>44264.0</v>
      </c>
      <c r="B69" s="129">
        <f>VLOOKUP($A69,달력데이터,MATCH("음력 날짜",달력제목,0),FALSE)</f>
        <v>44222</v>
      </c>
      <c r="C69" s="128">
        <f t="shared" si="1"/>
        <v>2021</v>
      </c>
      <c r="D69" s="128">
        <f t="shared" si="2"/>
        <v>3</v>
      </c>
      <c r="E69" s="128">
        <f t="shared" si="3"/>
        <v>2</v>
      </c>
      <c r="F69" s="128">
        <f t="shared" si="4"/>
        <v>2021</v>
      </c>
      <c r="G69" s="128">
        <f t="shared" si="5"/>
        <v>3</v>
      </c>
      <c r="H69" s="128">
        <f t="shared" si="6"/>
        <v>9</v>
      </c>
      <c r="I69" s="128" t="str">
        <f t="shared" si="7"/>
        <v>화</v>
      </c>
      <c r="J69" s="99"/>
      <c r="K69" s="99"/>
      <c r="L69" s="141" t="str">
        <f>IF(J69-K69=0,,IFERROR(K69-J69-휴게시간-VLOOKUP(A69,지정휴게시간,2,FALSE),K69-J69-휴게시간))</f>
        <v/>
      </c>
      <c r="M69" s="142" t="str">
        <f>IFERROR(VLOOKUP(Text(A69,"m월 d일"),양력휴일,2,FALSE),IFERROR(VLOOKUP(Text(B69,"m월 d일"),음력휴일,2,FALSE),IFERROR(VLOOKUP(A69,양력지정휴일,2,FALSE), IFERROR(VLOOKUP(B69,음력지정휴일,2,FALSE), ""))))</f>
        <v/>
      </c>
      <c r="N69" s="128"/>
      <c r="O69" s="128" t="str">
        <f>IFERROR(VLOOKUP(N69,연차지정일수,2,FALSE),"")</f>
        <v/>
      </c>
      <c r="P69" s="143"/>
      <c r="Q69" s="2"/>
    </row>
    <row r="70">
      <c r="A70" s="129">
        <v>44265.0</v>
      </c>
      <c r="B70" s="129">
        <f>VLOOKUP($A70,달력데이터,MATCH("음력 날짜",달력제목,0),FALSE)</f>
        <v>44223</v>
      </c>
      <c r="C70" s="128">
        <f t="shared" si="1"/>
        <v>2021</v>
      </c>
      <c r="D70" s="128">
        <f t="shared" si="2"/>
        <v>3</v>
      </c>
      <c r="E70" s="128">
        <f t="shared" si="3"/>
        <v>2</v>
      </c>
      <c r="F70" s="128">
        <f t="shared" si="4"/>
        <v>2021</v>
      </c>
      <c r="G70" s="128">
        <f t="shared" si="5"/>
        <v>3</v>
      </c>
      <c r="H70" s="128">
        <f t="shared" si="6"/>
        <v>10</v>
      </c>
      <c r="I70" s="128" t="str">
        <f t="shared" si="7"/>
        <v>수</v>
      </c>
      <c r="J70" s="99"/>
      <c r="K70" s="99"/>
      <c r="L70" s="141" t="str">
        <f>IF(J70-K70=0,,IFERROR(K70-J70-휴게시간-VLOOKUP(A70,지정휴게시간,2,FALSE),K70-J70-휴게시간))</f>
        <v/>
      </c>
      <c r="M70" s="142" t="str">
        <f>IFERROR(VLOOKUP(Text(A70,"m월 d일"),양력휴일,2,FALSE),IFERROR(VLOOKUP(Text(B70,"m월 d일"),음력휴일,2,FALSE),IFERROR(VLOOKUP(A70,양력지정휴일,2,FALSE), IFERROR(VLOOKUP(B70,음력지정휴일,2,FALSE), ""))))</f>
        <v/>
      </c>
      <c r="N70" s="128"/>
      <c r="O70" s="128" t="str">
        <f>IFERROR(VLOOKUP(N70,연차지정일수,2,FALSE),"")</f>
        <v/>
      </c>
      <c r="P70" s="143"/>
      <c r="Q70" s="2"/>
    </row>
    <row r="71">
      <c r="A71" s="129">
        <v>44266.0</v>
      </c>
      <c r="B71" s="129">
        <f>VLOOKUP($A71,달력데이터,MATCH("음력 날짜",달력제목,0),FALSE)</f>
        <v>44224</v>
      </c>
      <c r="C71" s="128">
        <f t="shared" si="1"/>
        <v>2021</v>
      </c>
      <c r="D71" s="128">
        <f t="shared" si="2"/>
        <v>3</v>
      </c>
      <c r="E71" s="128">
        <f t="shared" si="3"/>
        <v>2</v>
      </c>
      <c r="F71" s="128">
        <f t="shared" si="4"/>
        <v>2021</v>
      </c>
      <c r="G71" s="128">
        <f t="shared" si="5"/>
        <v>3</v>
      </c>
      <c r="H71" s="128">
        <f t="shared" si="6"/>
        <v>11</v>
      </c>
      <c r="I71" s="128" t="str">
        <f t="shared" si="7"/>
        <v>목</v>
      </c>
      <c r="J71" s="132"/>
      <c r="K71" s="132"/>
      <c r="L71" s="141" t="str">
        <f>IF(J71-K71=0,,IFERROR(K71-J71-휴게시간-VLOOKUP(A71,지정휴게시간,2,FALSE),K71-J71-휴게시간))</f>
        <v/>
      </c>
      <c r="M71" s="142" t="str">
        <f>IFERROR(VLOOKUP(Text(A71,"m월 d일"),양력휴일,2,FALSE),IFERROR(VLOOKUP(Text(B71,"m월 d일"),음력휴일,2,FALSE),IFERROR(VLOOKUP(A71,양력지정휴일,2,FALSE), IFERROR(VLOOKUP(B71,음력지정휴일,2,FALSE), ""))))</f>
        <v/>
      </c>
      <c r="N71" s="128"/>
      <c r="O71" s="128" t="str">
        <f>IFERROR(VLOOKUP(N71,연차지정일수,2,FALSE),"")</f>
        <v/>
      </c>
      <c r="P71" s="143"/>
      <c r="Q71" s="2"/>
    </row>
    <row r="72">
      <c r="A72" s="129">
        <v>44267.0</v>
      </c>
      <c r="B72" s="129">
        <f>VLOOKUP($A72,달력데이터,MATCH("음력 날짜",달력제목,0),FALSE)</f>
        <v>44225</v>
      </c>
      <c r="C72" s="128">
        <f t="shared" si="1"/>
        <v>2021</v>
      </c>
      <c r="D72" s="128">
        <f t="shared" si="2"/>
        <v>3</v>
      </c>
      <c r="E72" s="128">
        <f t="shared" si="3"/>
        <v>2</v>
      </c>
      <c r="F72" s="128">
        <f t="shared" si="4"/>
        <v>2021</v>
      </c>
      <c r="G72" s="128">
        <f t="shared" si="5"/>
        <v>3</v>
      </c>
      <c r="H72" s="128">
        <f t="shared" si="6"/>
        <v>12</v>
      </c>
      <c r="I72" s="128" t="str">
        <f t="shared" si="7"/>
        <v>금</v>
      </c>
      <c r="J72" s="99"/>
      <c r="K72" s="99"/>
      <c r="L72" s="141" t="str">
        <f>IF(J72-K72=0,,IFERROR(K72-J72-휴게시간-VLOOKUP(A72,지정휴게시간,2,FALSE),K72-J72-휴게시간))</f>
        <v/>
      </c>
      <c r="M72" s="142" t="str">
        <f>IFERROR(VLOOKUP(Text(A72,"m월 d일"),양력휴일,2,FALSE),IFERROR(VLOOKUP(Text(B72,"m월 d일"),음력휴일,2,FALSE),IFERROR(VLOOKUP(A72,양력지정휴일,2,FALSE), IFERROR(VLOOKUP(B72,음력지정휴일,2,FALSE), ""))))</f>
        <v/>
      </c>
      <c r="N72" s="128"/>
      <c r="O72" s="128" t="str">
        <f>IFERROR(VLOOKUP(N72,연차지정일수,2,FALSE),"")</f>
        <v/>
      </c>
      <c r="P72" s="143"/>
      <c r="Q72" s="2"/>
    </row>
    <row r="73">
      <c r="A73" s="129">
        <v>44268.0</v>
      </c>
      <c r="B73" s="129">
        <f>VLOOKUP($A73,달력데이터,MATCH("음력 날짜",달력제목,0),FALSE)</f>
        <v>44228</v>
      </c>
      <c r="C73" s="128">
        <f t="shared" si="1"/>
        <v>2021</v>
      </c>
      <c r="D73" s="128">
        <f t="shared" si="2"/>
        <v>3</v>
      </c>
      <c r="E73" s="128">
        <f t="shared" si="3"/>
        <v>2</v>
      </c>
      <c r="F73" s="128">
        <f t="shared" si="4"/>
        <v>2021</v>
      </c>
      <c r="G73" s="128">
        <f t="shared" si="5"/>
        <v>3</v>
      </c>
      <c r="H73" s="128">
        <f t="shared" si="6"/>
        <v>13</v>
      </c>
      <c r="I73" s="128" t="str">
        <f t="shared" si="7"/>
        <v>토</v>
      </c>
      <c r="J73" s="99"/>
      <c r="K73" s="99"/>
      <c r="L73" s="141" t="str">
        <f>IF(J73-K73=0,,IFERROR(K73-J73-휴게시간-VLOOKUP(A73,지정휴게시간,2,FALSE),K73-J73-휴게시간))</f>
        <v/>
      </c>
      <c r="M73" s="142" t="str">
        <f>IFERROR(VLOOKUP(Text(A73,"m월 d일"),양력휴일,2,FALSE),IFERROR(VLOOKUP(Text(B73,"m월 d일"),음력휴일,2,FALSE),IFERROR(VLOOKUP(A73,양력지정휴일,2,FALSE), IFERROR(VLOOKUP(B73,음력지정휴일,2,FALSE), ""))))</f>
        <v/>
      </c>
      <c r="N73" s="128"/>
      <c r="O73" s="128" t="str">
        <f>IFERROR(VLOOKUP(N73,연차지정일수,2,FALSE),"")</f>
        <v/>
      </c>
      <c r="P73" s="143"/>
      <c r="Q73" s="2"/>
    </row>
    <row r="74">
      <c r="A74" s="129">
        <v>44269.0</v>
      </c>
      <c r="B74" s="129">
        <f>VLOOKUP($A74,달력데이터,MATCH("음력 날짜",달력제목,0),FALSE)</f>
        <v>44229</v>
      </c>
      <c r="C74" s="128">
        <f t="shared" si="1"/>
        <v>2021</v>
      </c>
      <c r="D74" s="128">
        <f t="shared" si="2"/>
        <v>3</v>
      </c>
      <c r="E74" s="128">
        <f t="shared" si="3"/>
        <v>2</v>
      </c>
      <c r="F74" s="128">
        <f t="shared" si="4"/>
        <v>2021</v>
      </c>
      <c r="G74" s="128">
        <f t="shared" si="5"/>
        <v>3</v>
      </c>
      <c r="H74" s="128">
        <f t="shared" si="6"/>
        <v>14</v>
      </c>
      <c r="I74" s="128" t="str">
        <f t="shared" si="7"/>
        <v>일</v>
      </c>
      <c r="J74" s="99"/>
      <c r="K74" s="99"/>
      <c r="L74" s="141" t="str">
        <f>IF(J74-K74=0,,IFERROR(K74-J74-휴게시간-VLOOKUP(A74,지정휴게시간,2,FALSE),K74-J74-휴게시간))</f>
        <v/>
      </c>
      <c r="M74" s="142" t="str">
        <f>IFERROR(VLOOKUP(Text(A74,"m월 d일"),양력휴일,2,FALSE),IFERROR(VLOOKUP(Text(B74,"m월 d일"),음력휴일,2,FALSE),IFERROR(VLOOKUP(A74,양력지정휴일,2,FALSE), IFERROR(VLOOKUP(B74,음력지정휴일,2,FALSE), ""))))</f>
        <v/>
      </c>
      <c r="N74" s="128"/>
      <c r="O74" s="128" t="str">
        <f>IFERROR(VLOOKUP(N74,연차지정일수,2,FALSE),"")</f>
        <v/>
      </c>
      <c r="P74" s="143"/>
      <c r="Q74" s="2"/>
    </row>
    <row r="75">
      <c r="A75" s="129">
        <v>44270.0</v>
      </c>
      <c r="B75" s="129">
        <f>VLOOKUP($A75,달력데이터,MATCH("음력 날짜",달력제목,0),FALSE)</f>
        <v>44230</v>
      </c>
      <c r="C75" s="128">
        <f t="shared" si="1"/>
        <v>2021</v>
      </c>
      <c r="D75" s="128">
        <f t="shared" si="2"/>
        <v>3</v>
      </c>
      <c r="E75" s="128">
        <f t="shared" si="3"/>
        <v>3</v>
      </c>
      <c r="F75" s="128">
        <f t="shared" si="4"/>
        <v>2021</v>
      </c>
      <c r="G75" s="128">
        <f t="shared" si="5"/>
        <v>3</v>
      </c>
      <c r="H75" s="128">
        <f t="shared" si="6"/>
        <v>15</v>
      </c>
      <c r="I75" s="128" t="str">
        <f t="shared" si="7"/>
        <v>월</v>
      </c>
      <c r="J75" s="99"/>
      <c r="K75" s="99"/>
      <c r="L75" s="141" t="str">
        <f>IF(J75-K75=0,,IFERROR(K75-J75-휴게시간-VLOOKUP(A75,지정휴게시간,2,FALSE),K75-J75-휴게시간))</f>
        <v/>
      </c>
      <c r="M75" s="142" t="str">
        <f>IFERROR(VLOOKUP(Text(A75,"m월 d일"),양력휴일,2,FALSE),IFERROR(VLOOKUP(Text(B75,"m월 d일"),음력휴일,2,FALSE),IFERROR(VLOOKUP(A75,양력지정휴일,2,FALSE), IFERROR(VLOOKUP(B75,음력지정휴일,2,FALSE), ""))))</f>
        <v/>
      </c>
      <c r="N75" s="128"/>
      <c r="O75" s="128" t="str">
        <f>IFERROR(VLOOKUP(N75,연차지정일수,2,FALSE),"")</f>
        <v/>
      </c>
      <c r="P75" s="143"/>
      <c r="Q75" s="2"/>
    </row>
    <row r="76">
      <c r="A76" s="129">
        <v>44271.0</v>
      </c>
      <c r="B76" s="129">
        <f>VLOOKUP($A76,달력데이터,MATCH("음력 날짜",달력제목,0),FALSE)</f>
        <v>44231</v>
      </c>
      <c r="C76" s="128">
        <f t="shared" si="1"/>
        <v>2021</v>
      </c>
      <c r="D76" s="128">
        <f t="shared" si="2"/>
        <v>3</v>
      </c>
      <c r="E76" s="128">
        <f t="shared" si="3"/>
        <v>3</v>
      </c>
      <c r="F76" s="128">
        <f t="shared" si="4"/>
        <v>2021</v>
      </c>
      <c r="G76" s="128">
        <f t="shared" si="5"/>
        <v>3</v>
      </c>
      <c r="H76" s="128">
        <f t="shared" si="6"/>
        <v>16</v>
      </c>
      <c r="I76" s="128" t="str">
        <f t="shared" si="7"/>
        <v>화</v>
      </c>
      <c r="J76" s="99"/>
      <c r="K76" s="99"/>
      <c r="L76" s="141" t="str">
        <f>IF(J76-K76=0,,IFERROR(K76-J76-휴게시간-VLOOKUP(A76,지정휴게시간,2,FALSE),K76-J76-휴게시간))</f>
        <v/>
      </c>
      <c r="M76" s="142" t="str">
        <f>IFERROR(VLOOKUP(Text(A76,"m월 d일"),양력휴일,2,FALSE),IFERROR(VLOOKUP(Text(B76,"m월 d일"),음력휴일,2,FALSE),IFERROR(VLOOKUP(A76,양력지정휴일,2,FALSE), IFERROR(VLOOKUP(B76,음력지정휴일,2,FALSE), ""))))</f>
        <v/>
      </c>
      <c r="N76" s="128"/>
      <c r="O76" s="128" t="str">
        <f>IFERROR(VLOOKUP(N76,연차지정일수,2,FALSE),"")</f>
        <v/>
      </c>
      <c r="P76" s="143"/>
      <c r="Q76" s="2"/>
    </row>
    <row r="77">
      <c r="A77" s="129">
        <v>44272.0</v>
      </c>
      <c r="B77" s="129">
        <f>VLOOKUP($A77,달력데이터,MATCH("음력 날짜",달력제목,0),FALSE)</f>
        <v>44232</v>
      </c>
      <c r="C77" s="128">
        <f t="shared" si="1"/>
        <v>2021</v>
      </c>
      <c r="D77" s="128">
        <f t="shared" si="2"/>
        <v>3</v>
      </c>
      <c r="E77" s="128">
        <f t="shared" si="3"/>
        <v>3</v>
      </c>
      <c r="F77" s="128">
        <f t="shared" si="4"/>
        <v>2021</v>
      </c>
      <c r="G77" s="128">
        <f t="shared" si="5"/>
        <v>3</v>
      </c>
      <c r="H77" s="128">
        <f t="shared" si="6"/>
        <v>17</v>
      </c>
      <c r="I77" s="128" t="str">
        <f t="shared" si="7"/>
        <v>수</v>
      </c>
      <c r="J77" s="99"/>
      <c r="K77" s="99"/>
      <c r="L77" s="141" t="str">
        <f>IF(J77-K77=0,,IFERROR(K77-J77-휴게시간-VLOOKUP(A77,지정휴게시간,2,FALSE),K77-J77-휴게시간))</f>
        <v/>
      </c>
      <c r="M77" s="142" t="str">
        <f>IFERROR(VLOOKUP(Text(A77,"m월 d일"),양력휴일,2,FALSE),IFERROR(VLOOKUP(Text(B77,"m월 d일"),음력휴일,2,FALSE),IFERROR(VLOOKUP(A77,양력지정휴일,2,FALSE), IFERROR(VLOOKUP(B77,음력지정휴일,2,FALSE), ""))))</f>
        <v/>
      </c>
      <c r="N77" s="128"/>
      <c r="O77" s="128" t="str">
        <f>IFERROR(VLOOKUP(N77,연차지정일수,2,FALSE),"")</f>
        <v/>
      </c>
      <c r="P77" s="143"/>
      <c r="Q77" s="2"/>
    </row>
    <row r="78">
      <c r="A78" s="129">
        <v>44273.0</v>
      </c>
      <c r="B78" s="129">
        <f>VLOOKUP($A78,달력데이터,MATCH("음력 날짜",달력제목,0),FALSE)</f>
        <v>44233</v>
      </c>
      <c r="C78" s="128">
        <f t="shared" si="1"/>
        <v>2021</v>
      </c>
      <c r="D78" s="128">
        <f t="shared" si="2"/>
        <v>3</v>
      </c>
      <c r="E78" s="128">
        <f t="shared" si="3"/>
        <v>3</v>
      </c>
      <c r="F78" s="128">
        <f t="shared" si="4"/>
        <v>2021</v>
      </c>
      <c r="G78" s="128">
        <f t="shared" si="5"/>
        <v>3</v>
      </c>
      <c r="H78" s="128">
        <f t="shared" si="6"/>
        <v>18</v>
      </c>
      <c r="I78" s="128" t="str">
        <f t="shared" si="7"/>
        <v>목</v>
      </c>
      <c r="J78" s="132"/>
      <c r="K78" s="132"/>
      <c r="L78" s="141" t="str">
        <f>IF(J78-K78=0,,IFERROR(K78-J78-휴게시간-VLOOKUP(A78,지정휴게시간,2,FALSE),K78-J78-휴게시간))</f>
        <v/>
      </c>
      <c r="M78" s="142" t="str">
        <f>IFERROR(VLOOKUP(Text(A78,"m월 d일"),양력휴일,2,FALSE),IFERROR(VLOOKUP(Text(B78,"m월 d일"),음력휴일,2,FALSE),IFERROR(VLOOKUP(A78,양력지정휴일,2,FALSE), IFERROR(VLOOKUP(B78,음력지정휴일,2,FALSE), ""))))</f>
        <v/>
      </c>
      <c r="N78" s="128"/>
      <c r="O78" s="128" t="str">
        <f>IFERROR(VLOOKUP(N78,연차지정일수,2,FALSE),"")</f>
        <v/>
      </c>
      <c r="P78" s="143"/>
      <c r="Q78" s="2"/>
    </row>
    <row r="79">
      <c r="A79" s="129">
        <v>44274.0</v>
      </c>
      <c r="B79" s="129">
        <f>VLOOKUP($A79,달력데이터,MATCH("음력 날짜",달력제목,0),FALSE)</f>
        <v>44234</v>
      </c>
      <c r="C79" s="128">
        <f t="shared" si="1"/>
        <v>2021</v>
      </c>
      <c r="D79" s="128">
        <f t="shared" si="2"/>
        <v>3</v>
      </c>
      <c r="E79" s="128">
        <f t="shared" si="3"/>
        <v>3</v>
      </c>
      <c r="F79" s="128">
        <f t="shared" si="4"/>
        <v>2021</v>
      </c>
      <c r="G79" s="128">
        <f t="shared" si="5"/>
        <v>3</v>
      </c>
      <c r="H79" s="128">
        <f t="shared" si="6"/>
        <v>19</v>
      </c>
      <c r="I79" s="128" t="str">
        <f t="shared" si="7"/>
        <v>금</v>
      </c>
      <c r="J79" s="99"/>
      <c r="K79" s="99"/>
      <c r="L79" s="141" t="str">
        <f>IF(J79-K79=0,,IFERROR(K79-J79-휴게시간-VLOOKUP(A79,지정휴게시간,2,FALSE),K79-J79-휴게시간))</f>
        <v/>
      </c>
      <c r="M79" s="142" t="str">
        <f>IFERROR(VLOOKUP(Text(A79,"m월 d일"),양력휴일,2,FALSE),IFERROR(VLOOKUP(Text(B79,"m월 d일"),음력휴일,2,FALSE),IFERROR(VLOOKUP(A79,양력지정휴일,2,FALSE), IFERROR(VLOOKUP(B79,음력지정휴일,2,FALSE), ""))))</f>
        <v/>
      </c>
      <c r="N79" s="128"/>
      <c r="O79" s="128" t="str">
        <f>IFERROR(VLOOKUP(N79,연차지정일수,2,FALSE),"")</f>
        <v/>
      </c>
      <c r="P79" s="143"/>
      <c r="Q79" s="2"/>
    </row>
    <row r="80">
      <c r="A80" s="129">
        <v>44275.0</v>
      </c>
      <c r="B80" s="129">
        <f>VLOOKUP($A80,달력데이터,MATCH("음력 날짜",달력제목,0),FALSE)</f>
        <v>44235</v>
      </c>
      <c r="C80" s="128">
        <f t="shared" si="1"/>
        <v>2021</v>
      </c>
      <c r="D80" s="128">
        <f t="shared" si="2"/>
        <v>3</v>
      </c>
      <c r="E80" s="128">
        <f t="shared" si="3"/>
        <v>3</v>
      </c>
      <c r="F80" s="128">
        <f t="shared" si="4"/>
        <v>2021</v>
      </c>
      <c r="G80" s="128">
        <f t="shared" si="5"/>
        <v>3</v>
      </c>
      <c r="H80" s="128">
        <f t="shared" si="6"/>
        <v>20</v>
      </c>
      <c r="I80" s="128" t="str">
        <f t="shared" si="7"/>
        <v>토</v>
      </c>
      <c r="J80" s="99"/>
      <c r="K80" s="99"/>
      <c r="L80" s="141" t="str">
        <f>IF(J80-K80=0,,IFERROR(K80-J80-휴게시간-VLOOKUP(A80,지정휴게시간,2,FALSE),K80-J80-휴게시간))</f>
        <v/>
      </c>
      <c r="M80" s="142" t="str">
        <f>IFERROR(VLOOKUP(Text(A80,"m월 d일"),양력휴일,2,FALSE),IFERROR(VLOOKUP(Text(B80,"m월 d일"),음력휴일,2,FALSE),IFERROR(VLOOKUP(A80,양력지정휴일,2,FALSE), IFERROR(VLOOKUP(B80,음력지정휴일,2,FALSE), ""))))</f>
        <v/>
      </c>
      <c r="N80" s="128"/>
      <c r="O80" s="128" t="str">
        <f>IFERROR(VLOOKUP(N80,연차지정일수,2,FALSE),"")</f>
        <v/>
      </c>
      <c r="P80" s="143"/>
      <c r="Q80" s="2"/>
    </row>
    <row r="81">
      <c r="A81" s="129">
        <v>44276.0</v>
      </c>
      <c r="B81" s="129">
        <f>VLOOKUP($A81,달력데이터,MATCH("음력 날짜",달력제목,0),FALSE)</f>
        <v>44236</v>
      </c>
      <c r="C81" s="128">
        <f t="shared" si="1"/>
        <v>2021</v>
      </c>
      <c r="D81" s="128">
        <f t="shared" si="2"/>
        <v>3</v>
      </c>
      <c r="E81" s="128">
        <f t="shared" si="3"/>
        <v>3</v>
      </c>
      <c r="F81" s="128">
        <f t="shared" si="4"/>
        <v>2021</v>
      </c>
      <c r="G81" s="128">
        <f t="shared" si="5"/>
        <v>3</v>
      </c>
      <c r="H81" s="128">
        <f t="shared" si="6"/>
        <v>21</v>
      </c>
      <c r="I81" s="128" t="str">
        <f t="shared" si="7"/>
        <v>일</v>
      </c>
      <c r="J81" s="99"/>
      <c r="K81" s="99"/>
      <c r="L81" s="141" t="str">
        <f>IF(J81-K81=0,,IFERROR(K81-J81-휴게시간-VLOOKUP(A81,지정휴게시간,2,FALSE),K81-J81-휴게시간))</f>
        <v/>
      </c>
      <c r="M81" s="142" t="str">
        <f>IFERROR(VLOOKUP(Text(A81,"m월 d일"),양력휴일,2,FALSE),IFERROR(VLOOKUP(Text(B81,"m월 d일"),음력휴일,2,FALSE),IFERROR(VLOOKUP(A81,양력지정휴일,2,FALSE), IFERROR(VLOOKUP(B81,음력지정휴일,2,FALSE), ""))))</f>
        <v/>
      </c>
      <c r="N81" s="128"/>
      <c r="O81" s="128" t="str">
        <f>IFERROR(VLOOKUP(N81,연차지정일수,2,FALSE),"")</f>
        <v/>
      </c>
      <c r="P81" s="143"/>
      <c r="Q81" s="2"/>
    </row>
    <row r="82">
      <c r="A82" s="129">
        <v>44277.0</v>
      </c>
      <c r="B82" s="129">
        <f>VLOOKUP($A82,달력데이터,MATCH("음력 날짜",달력제목,0),FALSE)</f>
        <v>44237</v>
      </c>
      <c r="C82" s="128">
        <f t="shared" si="1"/>
        <v>2021</v>
      </c>
      <c r="D82" s="128">
        <f t="shared" si="2"/>
        <v>3</v>
      </c>
      <c r="E82" s="128">
        <f t="shared" si="3"/>
        <v>4</v>
      </c>
      <c r="F82" s="128">
        <f t="shared" si="4"/>
        <v>2021</v>
      </c>
      <c r="G82" s="128">
        <f t="shared" si="5"/>
        <v>3</v>
      </c>
      <c r="H82" s="128">
        <f t="shared" si="6"/>
        <v>22</v>
      </c>
      <c r="I82" s="128" t="str">
        <f t="shared" si="7"/>
        <v>월</v>
      </c>
      <c r="J82" s="99"/>
      <c r="K82" s="99"/>
      <c r="L82" s="141" t="str">
        <f>IF(J82-K82=0,,IFERROR(K82-J82-휴게시간-VLOOKUP(A82,지정휴게시간,2,FALSE),K82-J82-휴게시간))</f>
        <v/>
      </c>
      <c r="M82" s="142" t="str">
        <f>IFERROR(VLOOKUP(Text(A82,"m월 d일"),양력휴일,2,FALSE),IFERROR(VLOOKUP(Text(B82,"m월 d일"),음력휴일,2,FALSE),IFERROR(VLOOKUP(A82,양력지정휴일,2,FALSE), IFERROR(VLOOKUP(B82,음력지정휴일,2,FALSE), ""))))</f>
        <v/>
      </c>
      <c r="N82" s="128"/>
      <c r="O82" s="128" t="str">
        <f>IFERROR(VLOOKUP(N82,연차지정일수,2,FALSE),"")</f>
        <v/>
      </c>
      <c r="P82" s="143"/>
      <c r="Q82" s="2"/>
    </row>
    <row r="83">
      <c r="A83" s="129">
        <v>44278.0</v>
      </c>
      <c r="B83" s="129">
        <f>VLOOKUP($A83,달력데이터,MATCH("음력 날짜",달력제목,0),FALSE)</f>
        <v>44238</v>
      </c>
      <c r="C83" s="128">
        <f t="shared" si="1"/>
        <v>2021</v>
      </c>
      <c r="D83" s="128">
        <f t="shared" si="2"/>
        <v>3</v>
      </c>
      <c r="E83" s="128">
        <f t="shared" si="3"/>
        <v>4</v>
      </c>
      <c r="F83" s="128">
        <f t="shared" si="4"/>
        <v>2021</v>
      </c>
      <c r="G83" s="128">
        <f t="shared" si="5"/>
        <v>3</v>
      </c>
      <c r="H83" s="128">
        <f t="shared" si="6"/>
        <v>23</v>
      </c>
      <c r="I83" s="128" t="str">
        <f t="shared" si="7"/>
        <v>화</v>
      </c>
      <c r="J83" s="99"/>
      <c r="K83" s="99"/>
      <c r="L83" s="141" t="str">
        <f>IF(J83-K83=0,,IFERROR(K83-J83-휴게시간-VLOOKUP(A83,지정휴게시간,2,FALSE),K83-J83-휴게시간))</f>
        <v/>
      </c>
      <c r="M83" s="142" t="str">
        <f>IFERROR(VLOOKUP(Text(A83,"m월 d일"),양력휴일,2,FALSE),IFERROR(VLOOKUP(Text(B83,"m월 d일"),음력휴일,2,FALSE),IFERROR(VLOOKUP(A83,양력지정휴일,2,FALSE), IFERROR(VLOOKUP(B83,음력지정휴일,2,FALSE), ""))))</f>
        <v/>
      </c>
      <c r="N83" s="128"/>
      <c r="O83" s="128" t="str">
        <f>IFERROR(VLOOKUP(N83,연차지정일수,2,FALSE),"")</f>
        <v/>
      </c>
      <c r="P83" s="143"/>
      <c r="Q83" s="2"/>
    </row>
    <row r="84">
      <c r="A84" s="129">
        <v>44279.0</v>
      </c>
      <c r="B84" s="129">
        <f>VLOOKUP($A84,달력데이터,MATCH("음력 날짜",달력제목,0),FALSE)</f>
        <v>44239</v>
      </c>
      <c r="C84" s="128">
        <f t="shared" si="1"/>
        <v>2021</v>
      </c>
      <c r="D84" s="128">
        <f t="shared" si="2"/>
        <v>3</v>
      </c>
      <c r="E84" s="128">
        <f t="shared" si="3"/>
        <v>4</v>
      </c>
      <c r="F84" s="128">
        <f t="shared" si="4"/>
        <v>2021</v>
      </c>
      <c r="G84" s="128">
        <f t="shared" si="5"/>
        <v>3</v>
      </c>
      <c r="H84" s="128">
        <f t="shared" si="6"/>
        <v>24</v>
      </c>
      <c r="I84" s="128" t="str">
        <f t="shared" si="7"/>
        <v>수</v>
      </c>
      <c r="J84" s="132"/>
      <c r="K84" s="132"/>
      <c r="L84" s="141" t="str">
        <f>IF(J84-K84=0,,IFERROR(K84-J84-휴게시간-VLOOKUP(A84,지정휴게시간,2,FALSE),K84-J84-휴게시간))</f>
        <v/>
      </c>
      <c r="M84" s="142" t="str">
        <f>IFERROR(VLOOKUP(Text(A84,"m월 d일"),양력휴일,2,FALSE),IFERROR(VLOOKUP(Text(B84,"m월 d일"),음력휴일,2,FALSE),IFERROR(VLOOKUP(A84,양력지정휴일,2,FALSE), IFERROR(VLOOKUP(B84,음력지정휴일,2,FALSE), ""))))</f>
        <v/>
      </c>
      <c r="N84" s="128"/>
      <c r="O84" s="128" t="str">
        <f>IFERROR(VLOOKUP(N84,연차지정일수,2,FALSE),"")</f>
        <v/>
      </c>
      <c r="P84" s="143"/>
      <c r="Q84" s="2"/>
    </row>
    <row r="85">
      <c r="A85" s="129">
        <v>44280.0</v>
      </c>
      <c r="B85" s="129">
        <f>VLOOKUP($A85,달력데이터,MATCH("음력 날짜",달력제목,0),FALSE)</f>
        <v>44240</v>
      </c>
      <c r="C85" s="128">
        <f t="shared" si="1"/>
        <v>2021</v>
      </c>
      <c r="D85" s="128">
        <f t="shared" si="2"/>
        <v>3</v>
      </c>
      <c r="E85" s="128">
        <f t="shared" si="3"/>
        <v>4</v>
      </c>
      <c r="F85" s="128">
        <f t="shared" si="4"/>
        <v>2021</v>
      </c>
      <c r="G85" s="128">
        <f t="shared" si="5"/>
        <v>3</v>
      </c>
      <c r="H85" s="128">
        <f t="shared" si="6"/>
        <v>25</v>
      </c>
      <c r="I85" s="128" t="str">
        <f t="shared" si="7"/>
        <v>목</v>
      </c>
      <c r="J85" s="132"/>
      <c r="K85" s="132"/>
      <c r="L85" s="141" t="str">
        <f>IF(J85-K85=0,,IFERROR(K85-J85-휴게시간-VLOOKUP(A85,지정휴게시간,2,FALSE),K85-J85-휴게시간))</f>
        <v/>
      </c>
      <c r="M85" s="142" t="str">
        <f>IFERROR(VLOOKUP(Text(A85,"m월 d일"),양력휴일,2,FALSE),IFERROR(VLOOKUP(Text(B85,"m월 d일"),음력휴일,2,FALSE),IFERROR(VLOOKUP(A85,양력지정휴일,2,FALSE), IFERROR(VLOOKUP(B85,음력지정휴일,2,FALSE), ""))))</f>
        <v/>
      </c>
      <c r="N85" s="128"/>
      <c r="O85" s="128" t="str">
        <f>IFERROR(VLOOKUP(N85,연차지정일수,2,FALSE),"")</f>
        <v/>
      </c>
      <c r="P85" s="143"/>
      <c r="Q85" s="2"/>
    </row>
    <row r="86">
      <c r="A86" s="129">
        <v>44281.0</v>
      </c>
      <c r="B86" s="129">
        <f>VLOOKUP($A86,달력데이터,MATCH("음력 날짜",달력제목,0),FALSE)</f>
        <v>44241</v>
      </c>
      <c r="C86" s="128">
        <f t="shared" si="1"/>
        <v>2021</v>
      </c>
      <c r="D86" s="128">
        <f t="shared" si="2"/>
        <v>3</v>
      </c>
      <c r="E86" s="128">
        <f t="shared" si="3"/>
        <v>4</v>
      </c>
      <c r="F86" s="128">
        <f t="shared" si="4"/>
        <v>2021</v>
      </c>
      <c r="G86" s="128">
        <f t="shared" si="5"/>
        <v>3</v>
      </c>
      <c r="H86" s="128">
        <f t="shared" si="6"/>
        <v>26</v>
      </c>
      <c r="I86" s="128" t="str">
        <f t="shared" si="7"/>
        <v>금</v>
      </c>
      <c r="J86" s="99"/>
      <c r="K86" s="99"/>
      <c r="L86" s="141" t="str">
        <f>IF(J86-K86=0,,IFERROR(K86-J86-휴게시간-VLOOKUP(A86,지정휴게시간,2,FALSE),K86-J86-휴게시간))</f>
        <v/>
      </c>
      <c r="M86" s="142" t="str">
        <f>IFERROR(VLOOKUP(Text(A86,"m월 d일"),양력휴일,2,FALSE),IFERROR(VLOOKUP(Text(B86,"m월 d일"),음력휴일,2,FALSE),IFERROR(VLOOKUP(A86,양력지정휴일,2,FALSE), IFERROR(VLOOKUP(B86,음력지정휴일,2,FALSE), ""))))</f>
        <v/>
      </c>
      <c r="N86" s="128"/>
      <c r="O86" s="128" t="str">
        <f>IFERROR(VLOOKUP(N86,연차지정일수,2,FALSE),"")</f>
        <v/>
      </c>
      <c r="P86" s="143"/>
      <c r="Q86" s="2"/>
    </row>
    <row r="87">
      <c r="A87" s="129">
        <v>44282.0</v>
      </c>
      <c r="B87" s="129">
        <f>VLOOKUP($A87,달력데이터,MATCH("음력 날짜",달력제목,0),FALSE)</f>
        <v>44242</v>
      </c>
      <c r="C87" s="128">
        <f t="shared" si="1"/>
        <v>2021</v>
      </c>
      <c r="D87" s="128">
        <f t="shared" si="2"/>
        <v>3</v>
      </c>
      <c r="E87" s="128">
        <f t="shared" si="3"/>
        <v>4</v>
      </c>
      <c r="F87" s="128">
        <f t="shared" si="4"/>
        <v>2021</v>
      </c>
      <c r="G87" s="128">
        <f t="shared" si="5"/>
        <v>3</v>
      </c>
      <c r="H87" s="128">
        <f t="shared" si="6"/>
        <v>27</v>
      </c>
      <c r="I87" s="128" t="str">
        <f t="shared" si="7"/>
        <v>토</v>
      </c>
      <c r="J87" s="99"/>
      <c r="K87" s="99"/>
      <c r="L87" s="141" t="str">
        <f>IF(J87-K87=0,,IFERROR(K87-J87-휴게시간-VLOOKUP(A87,지정휴게시간,2,FALSE),K87-J87-휴게시간))</f>
        <v/>
      </c>
      <c r="M87" s="142" t="str">
        <f>IFERROR(VLOOKUP(Text(A87,"m월 d일"),양력휴일,2,FALSE),IFERROR(VLOOKUP(Text(B87,"m월 d일"),음력휴일,2,FALSE),IFERROR(VLOOKUP(A87,양력지정휴일,2,FALSE), IFERROR(VLOOKUP(B87,음력지정휴일,2,FALSE), ""))))</f>
        <v/>
      </c>
      <c r="N87" s="128"/>
      <c r="O87" s="128" t="str">
        <f>IFERROR(VLOOKUP(N87,연차지정일수,2,FALSE),"")</f>
        <v/>
      </c>
      <c r="P87" s="143"/>
      <c r="Q87" s="2"/>
    </row>
    <row r="88">
      <c r="A88" s="129">
        <v>44283.0</v>
      </c>
      <c r="B88" s="129">
        <f>VLOOKUP($A88,달력데이터,MATCH("음력 날짜",달력제목,0),FALSE)</f>
        <v>44243</v>
      </c>
      <c r="C88" s="128">
        <f t="shared" si="1"/>
        <v>2021</v>
      </c>
      <c r="D88" s="128">
        <f t="shared" si="2"/>
        <v>3</v>
      </c>
      <c r="E88" s="128">
        <f t="shared" si="3"/>
        <v>4</v>
      </c>
      <c r="F88" s="128">
        <f t="shared" si="4"/>
        <v>2021</v>
      </c>
      <c r="G88" s="128">
        <f t="shared" si="5"/>
        <v>3</v>
      </c>
      <c r="H88" s="128">
        <f t="shared" si="6"/>
        <v>28</v>
      </c>
      <c r="I88" s="128" t="str">
        <f t="shared" si="7"/>
        <v>일</v>
      </c>
      <c r="J88" s="99"/>
      <c r="K88" s="99"/>
      <c r="L88" s="141" t="str">
        <f>IF(J88-K88=0,,IFERROR(K88-J88-휴게시간-VLOOKUP(A88,지정휴게시간,2,FALSE),K88-J88-휴게시간))</f>
        <v/>
      </c>
      <c r="M88" s="142" t="str">
        <f>IFERROR(VLOOKUP(Text(A88,"m월 d일"),양력휴일,2,FALSE),IFERROR(VLOOKUP(Text(B88,"m월 d일"),음력휴일,2,FALSE),IFERROR(VLOOKUP(A88,양력지정휴일,2,FALSE), IFERROR(VLOOKUP(B88,음력지정휴일,2,FALSE), ""))))</f>
        <v/>
      </c>
      <c r="N88" s="128"/>
      <c r="O88" s="128" t="str">
        <f>IFERROR(VLOOKUP(N88,연차지정일수,2,FALSE),"")</f>
        <v/>
      </c>
      <c r="P88" s="143"/>
      <c r="Q88" s="2"/>
    </row>
    <row r="89">
      <c r="A89" s="129">
        <v>44284.0</v>
      </c>
      <c r="B89" s="129">
        <f>VLOOKUP($A89,달력데이터,MATCH("음력 날짜",달력제목,0),FALSE)</f>
        <v>44244</v>
      </c>
      <c r="C89" s="128">
        <f t="shared" si="1"/>
        <v>2021</v>
      </c>
      <c r="D89" s="128">
        <f t="shared" si="2"/>
        <v>3</v>
      </c>
      <c r="E89" s="128">
        <f t="shared" si="3"/>
        <v>5</v>
      </c>
      <c r="F89" s="128">
        <f t="shared" si="4"/>
        <v>2021</v>
      </c>
      <c r="G89" s="128">
        <f t="shared" si="5"/>
        <v>3</v>
      </c>
      <c r="H89" s="128">
        <f t="shared" si="6"/>
        <v>29</v>
      </c>
      <c r="I89" s="128" t="str">
        <f t="shared" si="7"/>
        <v>월</v>
      </c>
      <c r="J89" s="99"/>
      <c r="K89" s="99"/>
      <c r="L89" s="141" t="str">
        <f>IF(J89-K89=0,,IFERROR(K89-J89-휴게시간-VLOOKUP(A89,지정휴게시간,2,FALSE),K89-J89-휴게시간))</f>
        <v/>
      </c>
      <c r="M89" s="142" t="str">
        <f>IFERROR(VLOOKUP(Text(A89,"m월 d일"),양력휴일,2,FALSE),IFERROR(VLOOKUP(Text(B89,"m월 d일"),음력휴일,2,FALSE),IFERROR(VLOOKUP(A89,양력지정휴일,2,FALSE), IFERROR(VLOOKUP(B89,음력지정휴일,2,FALSE), ""))))</f>
        <v/>
      </c>
      <c r="N89" s="128"/>
      <c r="O89" s="128" t="str">
        <f>IFERROR(VLOOKUP(N89,연차지정일수,2,FALSE),"")</f>
        <v/>
      </c>
      <c r="P89" s="143"/>
      <c r="Q89" s="2"/>
    </row>
    <row r="90">
      <c r="A90" s="129">
        <v>44285.0</v>
      </c>
      <c r="B90" s="129">
        <f>VLOOKUP($A90,달력데이터,MATCH("음력 날짜",달력제목,0),FALSE)</f>
        <v>44245</v>
      </c>
      <c r="C90" s="128">
        <f t="shared" si="1"/>
        <v>2021</v>
      </c>
      <c r="D90" s="128">
        <f t="shared" si="2"/>
        <v>3</v>
      </c>
      <c r="E90" s="128">
        <f t="shared" si="3"/>
        <v>5</v>
      </c>
      <c r="F90" s="128">
        <f t="shared" si="4"/>
        <v>2021</v>
      </c>
      <c r="G90" s="128">
        <f t="shared" si="5"/>
        <v>3</v>
      </c>
      <c r="H90" s="128">
        <f t="shared" si="6"/>
        <v>30</v>
      </c>
      <c r="I90" s="128" t="str">
        <f t="shared" si="7"/>
        <v>화</v>
      </c>
      <c r="J90" s="99"/>
      <c r="K90" s="99"/>
      <c r="L90" s="141" t="str">
        <f>IF(J90-K90=0,,IFERROR(K90-J90-휴게시간-VLOOKUP(A90,지정휴게시간,2,FALSE),K90-J90-휴게시간))</f>
        <v/>
      </c>
      <c r="M90" s="142" t="str">
        <f>IFERROR(VLOOKUP(Text(A90,"m월 d일"),양력휴일,2,FALSE),IFERROR(VLOOKUP(Text(B90,"m월 d일"),음력휴일,2,FALSE),IFERROR(VLOOKUP(A90,양력지정휴일,2,FALSE), IFERROR(VLOOKUP(B90,음력지정휴일,2,FALSE), ""))))</f>
        <v/>
      </c>
      <c r="N90" s="128"/>
      <c r="O90" s="128" t="str">
        <f>IFERROR(VLOOKUP(N90,연차지정일수,2,FALSE),"")</f>
        <v/>
      </c>
      <c r="P90" s="143"/>
      <c r="Q90" s="2"/>
    </row>
    <row r="91">
      <c r="A91" s="129">
        <v>44286.0</v>
      </c>
      <c r="B91" s="129">
        <f>VLOOKUP($A91,달력데이터,MATCH("음력 날짜",달력제목,0),FALSE)</f>
        <v>44246</v>
      </c>
      <c r="C91" s="128">
        <f t="shared" si="1"/>
        <v>2021</v>
      </c>
      <c r="D91" s="128">
        <f t="shared" si="2"/>
        <v>3</v>
      </c>
      <c r="E91" s="128">
        <f t="shared" si="3"/>
        <v>5</v>
      </c>
      <c r="F91" s="128">
        <f t="shared" si="4"/>
        <v>2021</v>
      </c>
      <c r="G91" s="128">
        <f t="shared" si="5"/>
        <v>3</v>
      </c>
      <c r="H91" s="128">
        <f t="shared" si="6"/>
        <v>31</v>
      </c>
      <c r="I91" s="128" t="str">
        <f t="shared" si="7"/>
        <v>수</v>
      </c>
      <c r="J91" s="99"/>
      <c r="K91" s="99"/>
      <c r="L91" s="141" t="str">
        <f>IF(J91-K91=0,,IFERROR(K91-J91-휴게시간-VLOOKUP(A91,지정휴게시간,2,FALSE),K91-J91-휴게시간))</f>
        <v/>
      </c>
      <c r="M91" s="142" t="str">
        <f>IFERROR(VLOOKUP(Text(A91,"m월 d일"),양력휴일,2,FALSE),IFERROR(VLOOKUP(Text(B91,"m월 d일"),음력휴일,2,FALSE),IFERROR(VLOOKUP(A91,양력지정휴일,2,FALSE), IFERROR(VLOOKUP(B91,음력지정휴일,2,FALSE), ""))))</f>
        <v/>
      </c>
      <c r="N91" s="128"/>
      <c r="O91" s="128" t="str">
        <f>IFERROR(VLOOKUP(N91,연차지정일수,2,FALSE),"")</f>
        <v/>
      </c>
      <c r="P91" s="143"/>
      <c r="Q91" s="2"/>
    </row>
    <row r="92">
      <c r="A92" s="129">
        <v>44317.0</v>
      </c>
      <c r="B92" s="129">
        <f>VLOOKUP($A92,달력데이터,MATCH("음력 날짜",달력제목,0),FALSE)</f>
        <v>44275</v>
      </c>
      <c r="C92" s="128">
        <f t="shared" si="1"/>
        <v>2021</v>
      </c>
      <c r="D92" s="128">
        <f t="shared" si="2"/>
        <v>4</v>
      </c>
      <c r="E92" s="128">
        <f t="shared" si="3"/>
        <v>4</v>
      </c>
      <c r="F92" s="128">
        <f t="shared" si="4"/>
        <v>2021</v>
      </c>
      <c r="G92" s="128">
        <f t="shared" si="5"/>
        <v>5</v>
      </c>
      <c r="H92" s="128">
        <f t="shared" si="6"/>
        <v>1</v>
      </c>
      <c r="I92" s="128" t="str">
        <f t="shared" si="7"/>
        <v>토</v>
      </c>
      <c r="J92" s="99"/>
      <c r="K92" s="99"/>
      <c r="L92" s="141" t="str">
        <f>IF(J92-K92=0,,IFERROR(K92-J92-휴게시간-VLOOKUP(A92,지정휴게시간,2,FALSE),K92-J92-휴게시간))</f>
        <v/>
      </c>
      <c r="M92" s="142" t="str">
        <f>IFERROR(VLOOKUP(Text(A92,"m월 d일"),양력휴일,2,FALSE),IFERROR(VLOOKUP(Text(B92,"m월 d일"),음력휴일,2,FALSE),IFERROR(VLOOKUP(A92,양력지정휴일,2,FALSE), IFERROR(VLOOKUP(B92,음력지정휴일,2,FALSE), ""))))</f>
        <v>근로자의 날</v>
      </c>
      <c r="N92" s="128"/>
      <c r="O92" s="128" t="str">
        <f>IFERROR(VLOOKUP(N92,연차지정일수,2,FALSE),"")</f>
        <v/>
      </c>
      <c r="P92" s="143"/>
      <c r="Q92" s="2"/>
    </row>
    <row r="93">
      <c r="A93" s="129">
        <v>44318.0</v>
      </c>
      <c r="B93" s="129">
        <f>VLOOKUP($A93,달력데이터,MATCH("음력 날짜",달력제목,0),FALSE)</f>
        <v>44276</v>
      </c>
      <c r="C93" s="128">
        <f t="shared" si="1"/>
        <v>2021</v>
      </c>
      <c r="D93" s="128">
        <f t="shared" si="2"/>
        <v>4</v>
      </c>
      <c r="E93" s="128">
        <f t="shared" si="3"/>
        <v>4</v>
      </c>
      <c r="F93" s="128">
        <f t="shared" si="4"/>
        <v>2021</v>
      </c>
      <c r="G93" s="128">
        <f t="shared" si="5"/>
        <v>5</v>
      </c>
      <c r="H93" s="128">
        <f t="shared" si="6"/>
        <v>2</v>
      </c>
      <c r="I93" s="128" t="str">
        <f t="shared" si="7"/>
        <v>일</v>
      </c>
      <c r="J93" s="99"/>
      <c r="K93" s="99"/>
      <c r="L93" s="141" t="str">
        <f>IF(J93-K93=0,,IFERROR(K93-J93-휴게시간-VLOOKUP(A93,지정휴게시간,2,FALSE),K93-J93-휴게시간))</f>
        <v/>
      </c>
      <c r="M93" s="142" t="str">
        <f>IFERROR(VLOOKUP(Text(A93,"m월 d일"),양력휴일,2,FALSE),IFERROR(VLOOKUP(Text(B93,"m월 d일"),음력휴일,2,FALSE),IFERROR(VLOOKUP(A93,양력지정휴일,2,FALSE), IFERROR(VLOOKUP(B93,음력지정휴일,2,FALSE), ""))))</f>
        <v/>
      </c>
      <c r="N93" s="128"/>
      <c r="O93" s="128" t="str">
        <f>IFERROR(VLOOKUP(N93,연차지정일수,2,FALSE),"")</f>
        <v/>
      </c>
      <c r="P93" s="143"/>
      <c r="Q93" s="2"/>
    </row>
    <row r="94">
      <c r="A94" s="129">
        <v>44319.0</v>
      </c>
      <c r="B94" s="129">
        <f>VLOOKUP($A94,달력데이터,MATCH("음력 날짜",달력제목,0),FALSE)</f>
        <v>44277</v>
      </c>
      <c r="C94" s="128">
        <f t="shared" si="1"/>
        <v>2021</v>
      </c>
      <c r="D94" s="128">
        <f t="shared" si="2"/>
        <v>5</v>
      </c>
      <c r="E94" s="128">
        <f t="shared" si="3"/>
        <v>1</v>
      </c>
      <c r="F94" s="128">
        <f t="shared" si="4"/>
        <v>2021</v>
      </c>
      <c r="G94" s="128">
        <f t="shared" si="5"/>
        <v>5</v>
      </c>
      <c r="H94" s="128">
        <f t="shared" si="6"/>
        <v>3</v>
      </c>
      <c r="I94" s="128" t="str">
        <f t="shared" si="7"/>
        <v>월</v>
      </c>
      <c r="J94" s="99"/>
      <c r="K94" s="99"/>
      <c r="L94" s="141" t="str">
        <f>IF(J94-K94=0,,IFERROR(K94-J94-휴게시간-VLOOKUP(A94,지정휴게시간,2,FALSE),K94-J94-휴게시간))</f>
        <v/>
      </c>
      <c r="M94" s="142" t="str">
        <f>IFERROR(VLOOKUP(Text(A94,"m월 d일"),양력휴일,2,FALSE),IFERROR(VLOOKUP(Text(B94,"m월 d일"),음력휴일,2,FALSE),IFERROR(VLOOKUP(A94,양력지정휴일,2,FALSE), IFERROR(VLOOKUP(B94,음력지정휴일,2,FALSE), ""))))</f>
        <v/>
      </c>
      <c r="N94" s="128"/>
      <c r="O94" s="128" t="str">
        <f>IFERROR(VLOOKUP(N94,연차지정일수,2,FALSE),"")</f>
        <v/>
      </c>
      <c r="P94" s="143"/>
      <c r="Q94" s="2"/>
    </row>
    <row r="95">
      <c r="A95" s="129">
        <v>44320.0</v>
      </c>
      <c r="B95" s="129">
        <f>VLOOKUP($A95,달력데이터,MATCH("음력 날짜",달력제목,0),FALSE)</f>
        <v>44278</v>
      </c>
      <c r="C95" s="128">
        <f t="shared" si="1"/>
        <v>2021</v>
      </c>
      <c r="D95" s="128">
        <f t="shared" si="2"/>
        <v>5</v>
      </c>
      <c r="E95" s="128">
        <f t="shared" si="3"/>
        <v>1</v>
      </c>
      <c r="F95" s="128">
        <f t="shared" si="4"/>
        <v>2021</v>
      </c>
      <c r="G95" s="128">
        <f t="shared" si="5"/>
        <v>5</v>
      </c>
      <c r="H95" s="128">
        <f t="shared" si="6"/>
        <v>4</v>
      </c>
      <c r="I95" s="128" t="str">
        <f t="shared" si="7"/>
        <v>화</v>
      </c>
      <c r="J95" s="99"/>
      <c r="K95" s="99"/>
      <c r="L95" s="141" t="str">
        <f>IF(J95-K95=0,,IFERROR(K95-J95-휴게시간-VLOOKUP(A95,지정휴게시간,2,FALSE),K95-J95-휴게시간))</f>
        <v/>
      </c>
      <c r="M95" s="142" t="str">
        <f>IFERROR(VLOOKUP(Text(A95,"m월 d일"),양력휴일,2,FALSE),IFERROR(VLOOKUP(Text(B95,"m월 d일"),음력휴일,2,FALSE),IFERROR(VLOOKUP(A95,양력지정휴일,2,FALSE), IFERROR(VLOOKUP(B95,음력지정휴일,2,FALSE), ""))))</f>
        <v/>
      </c>
      <c r="N95" s="128"/>
      <c r="O95" s="128" t="str">
        <f>IFERROR(VLOOKUP(N95,연차지정일수,2,FALSE),"")</f>
        <v/>
      </c>
      <c r="P95" s="143"/>
      <c r="Q95" s="2"/>
    </row>
    <row r="96">
      <c r="A96" s="129">
        <v>44321.0</v>
      </c>
      <c r="B96" s="129">
        <f>VLOOKUP($A96,달력데이터,MATCH("음력 날짜",달력제목,0),FALSE)</f>
        <v>44279</v>
      </c>
      <c r="C96" s="128">
        <f t="shared" si="1"/>
        <v>2021</v>
      </c>
      <c r="D96" s="128">
        <f t="shared" si="2"/>
        <v>5</v>
      </c>
      <c r="E96" s="128">
        <f t="shared" si="3"/>
        <v>1</v>
      </c>
      <c r="F96" s="128">
        <f t="shared" si="4"/>
        <v>2021</v>
      </c>
      <c r="G96" s="128">
        <f t="shared" si="5"/>
        <v>5</v>
      </c>
      <c r="H96" s="128">
        <f t="shared" si="6"/>
        <v>5</v>
      </c>
      <c r="I96" s="128" t="str">
        <f t="shared" si="7"/>
        <v>수</v>
      </c>
      <c r="J96" s="99"/>
      <c r="K96" s="99"/>
      <c r="L96" s="141" t="str">
        <f>IF(J96-K96=0,,IFERROR(K96-J96-휴게시간-VLOOKUP(A96,지정휴게시간,2,FALSE),K96-J96-휴게시간))</f>
        <v/>
      </c>
      <c r="M96" s="142" t="str">
        <f>IFERROR(VLOOKUP(Text(A96,"m월 d일"),양력휴일,2,FALSE),IFERROR(VLOOKUP(Text(B96,"m월 d일"),음력휴일,2,FALSE),IFERROR(VLOOKUP(A96,양력지정휴일,2,FALSE), IFERROR(VLOOKUP(B96,음력지정휴일,2,FALSE), ""))))</f>
        <v>어린이날</v>
      </c>
      <c r="N96" s="128"/>
      <c r="O96" s="128" t="str">
        <f>IFERROR(VLOOKUP(N96,연차지정일수,2,FALSE),"")</f>
        <v/>
      </c>
      <c r="P96" s="143"/>
      <c r="Q96" s="2"/>
    </row>
    <row r="97">
      <c r="A97" s="129">
        <v>44322.0</v>
      </c>
      <c r="B97" s="129">
        <f>VLOOKUP($A97,달력데이터,MATCH("음력 날짜",달력제목,0),FALSE)</f>
        <v>44280</v>
      </c>
      <c r="C97" s="128">
        <f t="shared" si="1"/>
        <v>2021</v>
      </c>
      <c r="D97" s="128">
        <f t="shared" si="2"/>
        <v>5</v>
      </c>
      <c r="E97" s="128">
        <f t="shared" si="3"/>
        <v>1</v>
      </c>
      <c r="F97" s="128">
        <f t="shared" si="4"/>
        <v>2021</v>
      </c>
      <c r="G97" s="128">
        <f t="shared" si="5"/>
        <v>5</v>
      </c>
      <c r="H97" s="128">
        <f t="shared" si="6"/>
        <v>6</v>
      </c>
      <c r="I97" s="128" t="str">
        <f t="shared" si="7"/>
        <v>목</v>
      </c>
      <c r="J97" s="99"/>
      <c r="K97" s="99"/>
      <c r="L97" s="141" t="str">
        <f>IF(J97-K97=0,,IFERROR(K97-J97-휴게시간-VLOOKUP(A97,지정휴게시간,2,FALSE),K97-J97-휴게시간))</f>
        <v/>
      </c>
      <c r="M97" s="142" t="str">
        <f>IFERROR(VLOOKUP(Text(A97,"m월 d일"),양력휴일,2,FALSE),IFERROR(VLOOKUP(Text(B97,"m월 d일"),음력휴일,2,FALSE),IFERROR(VLOOKUP(A97,양력지정휴일,2,FALSE), IFERROR(VLOOKUP(B97,음력지정휴일,2,FALSE), ""))))</f>
        <v/>
      </c>
      <c r="N97" s="128"/>
      <c r="O97" s="128" t="str">
        <f>IFERROR(VLOOKUP(N97,연차지정일수,2,FALSE),"")</f>
        <v/>
      </c>
      <c r="P97" s="143"/>
      <c r="Q97" s="2"/>
    </row>
    <row r="98">
      <c r="A98" s="129">
        <v>44323.0</v>
      </c>
      <c r="B98" s="129">
        <f>VLOOKUP($A98,달력데이터,MATCH("음력 날짜",달력제목,0),FALSE)</f>
        <v>44281</v>
      </c>
      <c r="C98" s="128">
        <f t="shared" si="1"/>
        <v>2021</v>
      </c>
      <c r="D98" s="128">
        <f t="shared" si="2"/>
        <v>5</v>
      </c>
      <c r="E98" s="128">
        <f t="shared" si="3"/>
        <v>1</v>
      </c>
      <c r="F98" s="128">
        <f t="shared" si="4"/>
        <v>2021</v>
      </c>
      <c r="G98" s="128">
        <f t="shared" si="5"/>
        <v>5</v>
      </c>
      <c r="H98" s="128">
        <f t="shared" si="6"/>
        <v>7</v>
      </c>
      <c r="I98" s="128" t="str">
        <f t="shared" si="7"/>
        <v>금</v>
      </c>
      <c r="J98" s="99"/>
      <c r="K98" s="99"/>
      <c r="L98" s="141" t="str">
        <f>IF(J98-K98=0,,IFERROR(K98-J98-휴게시간-VLOOKUP(A98,지정휴게시간,2,FALSE),K98-J98-휴게시간))</f>
        <v/>
      </c>
      <c r="M98" s="142" t="str">
        <f>IFERROR(VLOOKUP(Text(A98,"m월 d일"),양력휴일,2,FALSE),IFERROR(VLOOKUP(Text(B98,"m월 d일"),음력휴일,2,FALSE),IFERROR(VLOOKUP(A98,양력지정휴일,2,FALSE), IFERROR(VLOOKUP(B98,음력지정휴일,2,FALSE), ""))))</f>
        <v/>
      </c>
      <c r="N98" s="128"/>
      <c r="O98" s="128" t="str">
        <f>IFERROR(VLOOKUP(N98,연차지정일수,2,FALSE),"")</f>
        <v/>
      </c>
      <c r="P98" s="143"/>
      <c r="Q98" s="2"/>
    </row>
    <row r="99">
      <c r="A99" s="129">
        <v>44324.0</v>
      </c>
      <c r="B99" s="129">
        <f>VLOOKUP($A99,달력데이터,MATCH("음력 날짜",달력제목,0),FALSE)</f>
        <v>44282</v>
      </c>
      <c r="C99" s="128">
        <f t="shared" si="1"/>
        <v>2021</v>
      </c>
      <c r="D99" s="128">
        <f t="shared" si="2"/>
        <v>5</v>
      </c>
      <c r="E99" s="128">
        <f t="shared" si="3"/>
        <v>1</v>
      </c>
      <c r="F99" s="128">
        <f t="shared" si="4"/>
        <v>2021</v>
      </c>
      <c r="G99" s="128">
        <f t="shared" si="5"/>
        <v>5</v>
      </c>
      <c r="H99" s="128">
        <f t="shared" si="6"/>
        <v>8</v>
      </c>
      <c r="I99" s="128" t="str">
        <f t="shared" si="7"/>
        <v>토</v>
      </c>
      <c r="J99" s="99"/>
      <c r="K99" s="99"/>
      <c r="L99" s="141" t="str">
        <f>IF(J99-K99=0,,IFERROR(K99-J99-휴게시간-VLOOKUP(A99,지정휴게시간,2,FALSE),K99-J99-휴게시간))</f>
        <v/>
      </c>
      <c r="M99" s="142" t="str">
        <f>IFERROR(VLOOKUP(Text(A99,"m월 d일"),양력휴일,2,FALSE),IFERROR(VLOOKUP(Text(B99,"m월 d일"),음력휴일,2,FALSE),IFERROR(VLOOKUP(A99,양력지정휴일,2,FALSE), IFERROR(VLOOKUP(B99,음력지정휴일,2,FALSE), ""))))</f>
        <v/>
      </c>
      <c r="N99" s="128"/>
      <c r="O99" s="128" t="str">
        <f>IFERROR(VLOOKUP(N99,연차지정일수,2,FALSE),"")</f>
        <v/>
      </c>
      <c r="P99" s="143"/>
      <c r="Q99" s="2"/>
    </row>
    <row r="100">
      <c r="A100" s="129">
        <v>44325.0</v>
      </c>
      <c r="B100" s="129">
        <f>VLOOKUP($A100,달력데이터,MATCH("음력 날짜",달력제목,0),FALSE)</f>
        <v>44283</v>
      </c>
      <c r="C100" s="128">
        <f t="shared" si="1"/>
        <v>2021</v>
      </c>
      <c r="D100" s="128">
        <f t="shared" si="2"/>
        <v>5</v>
      </c>
      <c r="E100" s="128">
        <f t="shared" si="3"/>
        <v>1</v>
      </c>
      <c r="F100" s="128">
        <f t="shared" si="4"/>
        <v>2021</v>
      </c>
      <c r="G100" s="128">
        <f t="shared" si="5"/>
        <v>5</v>
      </c>
      <c r="H100" s="128">
        <f t="shared" si="6"/>
        <v>9</v>
      </c>
      <c r="I100" s="128" t="str">
        <f t="shared" si="7"/>
        <v>일</v>
      </c>
      <c r="J100" s="99"/>
      <c r="K100" s="99"/>
      <c r="L100" s="141" t="str">
        <f>IF(J100-K100=0,,IFERROR(K100-J100-휴게시간-VLOOKUP(A100,지정휴게시간,2,FALSE),K100-J100-휴게시간))</f>
        <v/>
      </c>
      <c r="M100" s="142" t="str">
        <f>IFERROR(VLOOKUP(Text(A100,"m월 d일"),양력휴일,2,FALSE),IFERROR(VLOOKUP(Text(B100,"m월 d일"),음력휴일,2,FALSE),IFERROR(VLOOKUP(A100,양력지정휴일,2,FALSE), IFERROR(VLOOKUP(B100,음력지정휴일,2,FALSE), ""))))</f>
        <v/>
      </c>
      <c r="N100" s="128"/>
      <c r="O100" s="128" t="str">
        <f>IFERROR(VLOOKUP(N100,연차지정일수,2,FALSE),"")</f>
        <v/>
      </c>
      <c r="P100" s="143"/>
      <c r="Q100" s="2"/>
    </row>
    <row r="101">
      <c r="A101" s="129">
        <v>44326.0</v>
      </c>
      <c r="B101" s="129">
        <f>VLOOKUP($A101,달력데이터,MATCH("음력 날짜",달력제목,0),FALSE)</f>
        <v>44284</v>
      </c>
      <c r="C101" s="128">
        <f t="shared" si="1"/>
        <v>2021</v>
      </c>
      <c r="D101" s="128">
        <f t="shared" si="2"/>
        <v>5</v>
      </c>
      <c r="E101" s="128">
        <f t="shared" si="3"/>
        <v>2</v>
      </c>
      <c r="F101" s="128">
        <f t="shared" si="4"/>
        <v>2021</v>
      </c>
      <c r="G101" s="128">
        <f t="shared" si="5"/>
        <v>5</v>
      </c>
      <c r="H101" s="128">
        <f t="shared" si="6"/>
        <v>10</v>
      </c>
      <c r="I101" s="128" t="str">
        <f t="shared" si="7"/>
        <v>월</v>
      </c>
      <c r="J101" s="99"/>
      <c r="K101" s="99"/>
      <c r="L101" s="141" t="str">
        <f>IF(J101-K101=0,,IFERROR(K101-J101-휴게시간-VLOOKUP(A101,지정휴게시간,2,FALSE),K101-J101-휴게시간))</f>
        <v/>
      </c>
      <c r="M101" s="142" t="str">
        <f>IFERROR(VLOOKUP(Text(A101,"m월 d일"),양력휴일,2,FALSE),IFERROR(VLOOKUP(Text(B101,"m월 d일"),음력휴일,2,FALSE),IFERROR(VLOOKUP(A101,양력지정휴일,2,FALSE), IFERROR(VLOOKUP(B101,음력지정휴일,2,FALSE), ""))))</f>
        <v/>
      </c>
      <c r="N101" s="128"/>
      <c r="O101" s="128" t="str">
        <f>IFERROR(VLOOKUP(N101,연차지정일수,2,FALSE),"")</f>
        <v/>
      </c>
      <c r="P101" s="143"/>
      <c r="Q101" s="2"/>
    </row>
    <row r="102">
      <c r="A102" s="129">
        <v>44327.0</v>
      </c>
      <c r="B102" s="129">
        <f>VLOOKUP($A102,달력데이터,MATCH("음력 날짜",달력제목,0),FALSE)</f>
        <v>44285</v>
      </c>
      <c r="C102" s="128">
        <f t="shared" si="1"/>
        <v>2021</v>
      </c>
      <c r="D102" s="128">
        <f t="shared" si="2"/>
        <v>5</v>
      </c>
      <c r="E102" s="128">
        <f t="shared" si="3"/>
        <v>2</v>
      </c>
      <c r="F102" s="128">
        <f t="shared" si="4"/>
        <v>2021</v>
      </c>
      <c r="G102" s="128">
        <f t="shared" si="5"/>
        <v>5</v>
      </c>
      <c r="H102" s="128">
        <f t="shared" si="6"/>
        <v>11</v>
      </c>
      <c r="I102" s="128" t="str">
        <f t="shared" si="7"/>
        <v>화</v>
      </c>
      <c r="J102" s="132"/>
      <c r="K102" s="132"/>
      <c r="L102" s="141" t="str">
        <f>IF(J102-K102=0,,IFERROR(K102-J102-휴게시간-VLOOKUP(A102,지정휴게시간,2,FALSE),K102-J102-휴게시간))</f>
        <v/>
      </c>
      <c r="M102" s="142" t="str">
        <f>IFERROR(VLOOKUP(Text(A102,"m월 d일"),양력휴일,2,FALSE),IFERROR(VLOOKUP(Text(B102,"m월 d일"),음력휴일,2,FALSE),IFERROR(VLOOKUP(A102,양력지정휴일,2,FALSE), IFERROR(VLOOKUP(B102,음력지정휴일,2,FALSE), ""))))</f>
        <v/>
      </c>
      <c r="N102" s="128"/>
      <c r="O102" s="128" t="str">
        <f>IFERROR(VLOOKUP(N102,연차지정일수,2,FALSE),"")</f>
        <v/>
      </c>
      <c r="P102" s="143"/>
      <c r="Q102" s="2"/>
    </row>
    <row r="103">
      <c r="A103" s="129">
        <v>44328.0</v>
      </c>
      <c r="B103" s="129">
        <f>VLOOKUP($A103,달력데이터,MATCH("음력 날짜",달력제목,0),FALSE)</f>
        <v>44287</v>
      </c>
      <c r="C103" s="128">
        <f t="shared" si="1"/>
        <v>2021</v>
      </c>
      <c r="D103" s="128">
        <f t="shared" si="2"/>
        <v>5</v>
      </c>
      <c r="E103" s="128">
        <f t="shared" si="3"/>
        <v>2</v>
      </c>
      <c r="F103" s="128">
        <f t="shared" si="4"/>
        <v>2021</v>
      </c>
      <c r="G103" s="128">
        <f t="shared" si="5"/>
        <v>5</v>
      </c>
      <c r="H103" s="128">
        <f t="shared" si="6"/>
        <v>12</v>
      </c>
      <c r="I103" s="128" t="str">
        <f t="shared" si="7"/>
        <v>수</v>
      </c>
      <c r="J103" s="99"/>
      <c r="K103" s="99"/>
      <c r="L103" s="141" t="str">
        <f>IF(J103-K103=0,,IFERROR(K103-J103-휴게시간-VLOOKUP(A103,지정휴게시간,2,FALSE),K103-J103-휴게시간))</f>
        <v/>
      </c>
      <c r="M103" s="142" t="str">
        <f>IFERROR(VLOOKUP(Text(A103,"m월 d일"),양력휴일,2,FALSE),IFERROR(VLOOKUP(Text(B103,"m월 d일"),음력휴일,2,FALSE),IFERROR(VLOOKUP(A103,양력지정휴일,2,FALSE), IFERROR(VLOOKUP(B103,음력지정휴일,2,FALSE), ""))))</f>
        <v/>
      </c>
      <c r="N103" s="128"/>
      <c r="O103" s="128" t="str">
        <f>IFERROR(VLOOKUP(N103,연차지정일수,2,FALSE),"")</f>
        <v/>
      </c>
      <c r="P103" s="143"/>
      <c r="Q103" s="2"/>
    </row>
    <row r="104">
      <c r="A104" s="129">
        <v>44329.0</v>
      </c>
      <c r="B104" s="129">
        <f>VLOOKUP($A104,달력데이터,MATCH("음력 날짜",달력제목,0),FALSE)</f>
        <v>44288</v>
      </c>
      <c r="C104" s="128">
        <f t="shared" si="1"/>
        <v>2021</v>
      </c>
      <c r="D104" s="128">
        <f t="shared" si="2"/>
        <v>5</v>
      </c>
      <c r="E104" s="128">
        <f t="shared" si="3"/>
        <v>2</v>
      </c>
      <c r="F104" s="128">
        <f t="shared" si="4"/>
        <v>2021</v>
      </c>
      <c r="G104" s="128">
        <f t="shared" si="5"/>
        <v>5</v>
      </c>
      <c r="H104" s="128">
        <f t="shared" si="6"/>
        <v>13</v>
      </c>
      <c r="I104" s="128" t="str">
        <f t="shared" si="7"/>
        <v>목</v>
      </c>
      <c r="J104" s="99"/>
      <c r="K104" s="99"/>
      <c r="L104" s="141" t="str">
        <f>IF(J104-K104=0,,IFERROR(K104-J104-휴게시간-VLOOKUP(A104,지정휴게시간,2,FALSE),K104-J104-휴게시간))</f>
        <v/>
      </c>
      <c r="M104" s="142" t="str">
        <f>IFERROR(VLOOKUP(Text(A104,"m월 d일"),양력휴일,2,FALSE),IFERROR(VLOOKUP(Text(B104,"m월 d일"),음력휴일,2,FALSE),IFERROR(VLOOKUP(A104,양력지정휴일,2,FALSE), IFERROR(VLOOKUP(B104,음력지정휴일,2,FALSE), ""))))</f>
        <v/>
      </c>
      <c r="N104" s="128"/>
      <c r="O104" s="128" t="str">
        <f>IFERROR(VLOOKUP(N104,연차지정일수,2,FALSE),"")</f>
        <v/>
      </c>
      <c r="P104" s="143"/>
      <c r="Q104" s="2"/>
    </row>
    <row r="105">
      <c r="A105" s="129">
        <v>44330.0</v>
      </c>
      <c r="B105" s="129">
        <f>VLOOKUP($A105,달력데이터,MATCH("음력 날짜",달력제목,0),FALSE)</f>
        <v>44289</v>
      </c>
      <c r="C105" s="128">
        <f t="shared" si="1"/>
        <v>2021</v>
      </c>
      <c r="D105" s="128">
        <f t="shared" si="2"/>
        <v>5</v>
      </c>
      <c r="E105" s="128">
        <f t="shared" si="3"/>
        <v>2</v>
      </c>
      <c r="F105" s="128">
        <f t="shared" si="4"/>
        <v>2021</v>
      </c>
      <c r="G105" s="128">
        <f t="shared" si="5"/>
        <v>5</v>
      </c>
      <c r="H105" s="128">
        <f t="shared" si="6"/>
        <v>14</v>
      </c>
      <c r="I105" s="128" t="str">
        <f t="shared" si="7"/>
        <v>금</v>
      </c>
      <c r="J105" s="99"/>
      <c r="K105" s="99"/>
      <c r="L105" s="141" t="str">
        <f>IF(J105-K105=0,,IFERROR(K105-J105-휴게시간-VLOOKUP(A105,지정휴게시간,2,FALSE),K105-J105-휴게시간))</f>
        <v/>
      </c>
      <c r="M105" s="142" t="str">
        <f>IFERROR(VLOOKUP(Text(A105,"m월 d일"),양력휴일,2,FALSE),IFERROR(VLOOKUP(Text(B105,"m월 d일"),음력휴일,2,FALSE),IFERROR(VLOOKUP(A105,양력지정휴일,2,FALSE), IFERROR(VLOOKUP(B105,음력지정휴일,2,FALSE), ""))))</f>
        <v/>
      </c>
      <c r="N105" s="128"/>
      <c r="O105" s="128" t="str">
        <f>IFERROR(VLOOKUP(N105,연차지정일수,2,FALSE),"")</f>
        <v/>
      </c>
      <c r="P105" s="143"/>
      <c r="Q105" s="2"/>
    </row>
    <row r="106">
      <c r="A106" s="129">
        <v>44331.0</v>
      </c>
      <c r="B106" s="129">
        <f>VLOOKUP($A106,달력데이터,MATCH("음력 날짜",달력제목,0),FALSE)</f>
        <v>44290</v>
      </c>
      <c r="C106" s="128">
        <f t="shared" si="1"/>
        <v>2021</v>
      </c>
      <c r="D106" s="128">
        <f t="shared" si="2"/>
        <v>5</v>
      </c>
      <c r="E106" s="128">
        <f t="shared" si="3"/>
        <v>2</v>
      </c>
      <c r="F106" s="128">
        <f t="shared" si="4"/>
        <v>2021</v>
      </c>
      <c r="G106" s="128">
        <f t="shared" si="5"/>
        <v>5</v>
      </c>
      <c r="H106" s="128">
        <f t="shared" si="6"/>
        <v>15</v>
      </c>
      <c r="I106" s="128" t="str">
        <f t="shared" si="7"/>
        <v>토</v>
      </c>
      <c r="J106" s="99"/>
      <c r="K106" s="99"/>
      <c r="L106" s="141" t="str">
        <f>IF(J106-K106=0,,IFERROR(K106-J106-휴게시간-VLOOKUP(A106,지정휴게시간,2,FALSE),K106-J106-휴게시간))</f>
        <v/>
      </c>
      <c r="M106" s="142" t="str">
        <f>IFERROR(VLOOKUP(Text(A106,"m월 d일"),양력휴일,2,FALSE),IFERROR(VLOOKUP(Text(B106,"m월 d일"),음력휴일,2,FALSE),IFERROR(VLOOKUP(A106,양력지정휴일,2,FALSE), IFERROR(VLOOKUP(B106,음력지정휴일,2,FALSE), ""))))</f>
        <v/>
      </c>
      <c r="N106" s="128"/>
      <c r="O106" s="128" t="str">
        <f>IFERROR(VLOOKUP(N106,연차지정일수,2,FALSE),"")</f>
        <v/>
      </c>
      <c r="P106" s="143"/>
      <c r="Q106" s="2"/>
    </row>
    <row r="107">
      <c r="A107" s="129">
        <v>44332.0</v>
      </c>
      <c r="B107" s="129">
        <f>VLOOKUP($A107,달력데이터,MATCH("음력 날짜",달력제목,0),FALSE)</f>
        <v>44291</v>
      </c>
      <c r="C107" s="128">
        <f t="shared" si="1"/>
        <v>2021</v>
      </c>
      <c r="D107" s="128">
        <f t="shared" si="2"/>
        <v>5</v>
      </c>
      <c r="E107" s="128">
        <f t="shared" si="3"/>
        <v>2</v>
      </c>
      <c r="F107" s="128">
        <f t="shared" si="4"/>
        <v>2021</v>
      </c>
      <c r="G107" s="128">
        <f t="shared" si="5"/>
        <v>5</v>
      </c>
      <c r="H107" s="128">
        <f t="shared" si="6"/>
        <v>16</v>
      </c>
      <c r="I107" s="128" t="str">
        <f t="shared" si="7"/>
        <v>일</v>
      </c>
      <c r="J107" s="99"/>
      <c r="K107" s="99"/>
      <c r="L107" s="141" t="str">
        <f>IF(J107-K107=0,,IFERROR(K107-J107-휴게시간-VLOOKUP(A107,지정휴게시간,2,FALSE),K107-J107-휴게시간))</f>
        <v/>
      </c>
      <c r="M107" s="142" t="str">
        <f>IFERROR(VLOOKUP(Text(A107,"m월 d일"),양력휴일,2,FALSE),IFERROR(VLOOKUP(Text(B107,"m월 d일"),음력휴일,2,FALSE),IFERROR(VLOOKUP(A107,양력지정휴일,2,FALSE), IFERROR(VLOOKUP(B107,음력지정휴일,2,FALSE), ""))))</f>
        <v/>
      </c>
      <c r="N107" s="128"/>
      <c r="O107" s="128" t="str">
        <f>IFERROR(VLOOKUP(N107,연차지정일수,2,FALSE),"")</f>
        <v/>
      </c>
      <c r="P107" s="143"/>
      <c r="Q107" s="2"/>
    </row>
    <row r="108">
      <c r="A108" s="129">
        <v>44333.0</v>
      </c>
      <c r="B108" s="129">
        <f>VLOOKUP($A108,달력데이터,MATCH("음력 날짜",달력제목,0),FALSE)</f>
        <v>44292</v>
      </c>
      <c r="C108" s="128">
        <f t="shared" si="1"/>
        <v>2021</v>
      </c>
      <c r="D108" s="128">
        <f t="shared" si="2"/>
        <v>5</v>
      </c>
      <c r="E108" s="128">
        <f t="shared" si="3"/>
        <v>3</v>
      </c>
      <c r="F108" s="128">
        <f t="shared" si="4"/>
        <v>2021</v>
      </c>
      <c r="G108" s="128">
        <f t="shared" si="5"/>
        <v>5</v>
      </c>
      <c r="H108" s="128">
        <f t="shared" si="6"/>
        <v>17</v>
      </c>
      <c r="I108" s="128" t="str">
        <f t="shared" si="7"/>
        <v>월</v>
      </c>
      <c r="J108" s="99"/>
      <c r="K108" s="99"/>
      <c r="L108" s="141" t="str">
        <f>IF(J108-K108=0,,IFERROR(K108-J108-휴게시간-VLOOKUP(A108,지정휴게시간,2,FALSE),K108-J108-휴게시간))</f>
        <v/>
      </c>
      <c r="M108" s="142" t="str">
        <f>IFERROR(VLOOKUP(Text(A108,"m월 d일"),양력휴일,2,FALSE),IFERROR(VLOOKUP(Text(B108,"m월 d일"),음력휴일,2,FALSE),IFERROR(VLOOKUP(A108,양력지정휴일,2,FALSE), IFERROR(VLOOKUP(B108,음력지정휴일,2,FALSE), ""))))</f>
        <v/>
      </c>
      <c r="N108" s="128"/>
      <c r="O108" s="128" t="str">
        <f>IFERROR(VLOOKUP(N108,연차지정일수,2,FALSE),"")</f>
        <v/>
      </c>
      <c r="P108" s="143"/>
      <c r="Q108" s="2"/>
    </row>
    <row r="109">
      <c r="A109" s="129">
        <v>44334.0</v>
      </c>
      <c r="B109" s="129">
        <f>VLOOKUP($A109,달력데이터,MATCH("음력 날짜",달력제목,0),FALSE)</f>
        <v>44293</v>
      </c>
      <c r="C109" s="128">
        <f t="shared" si="1"/>
        <v>2021</v>
      </c>
      <c r="D109" s="128">
        <f t="shared" si="2"/>
        <v>5</v>
      </c>
      <c r="E109" s="128">
        <f t="shared" si="3"/>
        <v>3</v>
      </c>
      <c r="F109" s="128">
        <f t="shared" si="4"/>
        <v>2021</v>
      </c>
      <c r="G109" s="128">
        <f t="shared" si="5"/>
        <v>5</v>
      </c>
      <c r="H109" s="128">
        <f t="shared" si="6"/>
        <v>18</v>
      </c>
      <c r="I109" s="128" t="str">
        <f t="shared" si="7"/>
        <v>화</v>
      </c>
      <c r="J109" s="132"/>
      <c r="K109" s="132"/>
      <c r="L109" s="141" t="str">
        <f>IF(J109-K109=0,,IFERROR(K109-J109-휴게시간-VLOOKUP(A109,지정휴게시간,2,FALSE),K109-J109-휴게시간))</f>
        <v/>
      </c>
      <c r="M109" s="142" t="str">
        <f>IFERROR(VLOOKUP(Text(A109,"m월 d일"),양력휴일,2,FALSE),IFERROR(VLOOKUP(Text(B109,"m월 d일"),음력휴일,2,FALSE),IFERROR(VLOOKUP(A109,양력지정휴일,2,FALSE), IFERROR(VLOOKUP(B109,음력지정휴일,2,FALSE), ""))))</f>
        <v/>
      </c>
      <c r="N109" s="128"/>
      <c r="O109" s="128" t="str">
        <f>IFERROR(VLOOKUP(N109,연차지정일수,2,FALSE),"")</f>
        <v/>
      </c>
      <c r="P109" s="143"/>
      <c r="Q109" s="2"/>
    </row>
    <row r="110">
      <c r="A110" s="129">
        <v>44335.0</v>
      </c>
      <c r="B110" s="129">
        <f>VLOOKUP($A110,달력데이터,MATCH("음력 날짜",달력제목,0),FALSE)</f>
        <v>44294</v>
      </c>
      <c r="C110" s="128">
        <f t="shared" si="1"/>
        <v>2021</v>
      </c>
      <c r="D110" s="128">
        <f t="shared" si="2"/>
        <v>5</v>
      </c>
      <c r="E110" s="128">
        <f t="shared" si="3"/>
        <v>3</v>
      </c>
      <c r="F110" s="128">
        <f t="shared" si="4"/>
        <v>2021</v>
      </c>
      <c r="G110" s="128">
        <f t="shared" si="5"/>
        <v>5</v>
      </c>
      <c r="H110" s="128">
        <f t="shared" si="6"/>
        <v>19</v>
      </c>
      <c r="I110" s="128" t="str">
        <f t="shared" si="7"/>
        <v>수</v>
      </c>
      <c r="J110" s="99"/>
      <c r="K110" s="99"/>
      <c r="L110" s="141" t="str">
        <f>IF(J110-K110=0,,IFERROR(K110-J110-휴게시간-VLOOKUP(A110,지정휴게시간,2,FALSE),K110-J110-휴게시간))</f>
        <v/>
      </c>
      <c r="M110" s="142" t="str">
        <f>IFERROR(VLOOKUP(Text(A110,"m월 d일"),양력휴일,2,FALSE),IFERROR(VLOOKUP(Text(B110,"m월 d일"),음력휴일,2,FALSE),IFERROR(VLOOKUP(A110,양력지정휴일,2,FALSE), IFERROR(VLOOKUP(B110,음력지정휴일,2,FALSE), ""))))</f>
        <v>부처님오신날</v>
      </c>
      <c r="N110" s="128"/>
      <c r="O110" s="128" t="str">
        <f>IFERROR(VLOOKUP(N110,연차지정일수,2,FALSE),"")</f>
        <v/>
      </c>
      <c r="P110" s="143"/>
      <c r="Q110" s="2"/>
    </row>
    <row r="111">
      <c r="A111" s="129">
        <v>44336.0</v>
      </c>
      <c r="B111" s="129">
        <f>VLOOKUP($A111,달력데이터,MATCH("음력 날짜",달력제목,0),FALSE)</f>
        <v>44295</v>
      </c>
      <c r="C111" s="128">
        <f t="shared" si="1"/>
        <v>2021</v>
      </c>
      <c r="D111" s="128">
        <f t="shared" si="2"/>
        <v>5</v>
      </c>
      <c r="E111" s="128">
        <f t="shared" si="3"/>
        <v>3</v>
      </c>
      <c r="F111" s="128">
        <f t="shared" si="4"/>
        <v>2021</v>
      </c>
      <c r="G111" s="128">
        <f t="shared" si="5"/>
        <v>5</v>
      </c>
      <c r="H111" s="128">
        <f t="shared" si="6"/>
        <v>20</v>
      </c>
      <c r="I111" s="128" t="str">
        <f t="shared" si="7"/>
        <v>목</v>
      </c>
      <c r="J111" s="99"/>
      <c r="K111" s="99"/>
      <c r="L111" s="141" t="str">
        <f>IF(J111-K111=0,,IFERROR(K111-J111-휴게시간-VLOOKUP(A111,지정휴게시간,2,FALSE),K111-J111-휴게시간))</f>
        <v/>
      </c>
      <c r="M111" s="142" t="str">
        <f>IFERROR(VLOOKUP(Text(A111,"m월 d일"),양력휴일,2,FALSE),IFERROR(VLOOKUP(Text(B111,"m월 d일"),음력휴일,2,FALSE),IFERROR(VLOOKUP(A111,양력지정휴일,2,FALSE), IFERROR(VLOOKUP(B111,음력지정휴일,2,FALSE), ""))))</f>
        <v/>
      </c>
      <c r="N111" s="128"/>
      <c r="O111" s="128" t="str">
        <f>IFERROR(VLOOKUP(N111,연차지정일수,2,FALSE),"")</f>
        <v/>
      </c>
      <c r="P111" s="143"/>
      <c r="Q111" s="2"/>
    </row>
    <row r="112">
      <c r="A112" s="129">
        <v>44337.0</v>
      </c>
      <c r="B112" s="129">
        <f>VLOOKUP($A112,달력데이터,MATCH("음력 날짜",달력제목,0),FALSE)</f>
        <v>44296</v>
      </c>
      <c r="C112" s="128">
        <f t="shared" si="1"/>
        <v>2021</v>
      </c>
      <c r="D112" s="128">
        <f t="shared" si="2"/>
        <v>5</v>
      </c>
      <c r="E112" s="128">
        <f t="shared" si="3"/>
        <v>3</v>
      </c>
      <c r="F112" s="128">
        <f t="shared" si="4"/>
        <v>2021</v>
      </c>
      <c r="G112" s="128">
        <f t="shared" si="5"/>
        <v>5</v>
      </c>
      <c r="H112" s="128">
        <f t="shared" si="6"/>
        <v>21</v>
      </c>
      <c r="I112" s="128" t="str">
        <f t="shared" si="7"/>
        <v>금</v>
      </c>
      <c r="J112" s="99"/>
      <c r="K112" s="99"/>
      <c r="L112" s="141" t="str">
        <f>IF(J112-K112=0,,IFERROR(K112-J112-휴게시간-VLOOKUP(A112,지정휴게시간,2,FALSE),K112-J112-휴게시간))</f>
        <v/>
      </c>
      <c r="M112" s="142" t="str">
        <f>IFERROR(VLOOKUP(Text(A112,"m월 d일"),양력휴일,2,FALSE),IFERROR(VLOOKUP(Text(B112,"m월 d일"),음력휴일,2,FALSE),IFERROR(VLOOKUP(A112,양력지정휴일,2,FALSE), IFERROR(VLOOKUP(B112,음력지정휴일,2,FALSE), ""))))</f>
        <v/>
      </c>
      <c r="N112" s="128"/>
      <c r="O112" s="128" t="str">
        <f>IFERROR(VLOOKUP(N112,연차지정일수,2,FALSE),"")</f>
        <v/>
      </c>
      <c r="P112" s="143"/>
      <c r="Q112" s="2"/>
    </row>
    <row r="113">
      <c r="A113" s="129">
        <v>44338.0</v>
      </c>
      <c r="B113" s="129">
        <f>VLOOKUP($A113,달력데이터,MATCH("음력 날짜",달력제목,0),FALSE)</f>
        <v>44297</v>
      </c>
      <c r="C113" s="128">
        <f t="shared" si="1"/>
        <v>2021</v>
      </c>
      <c r="D113" s="128">
        <f t="shared" si="2"/>
        <v>5</v>
      </c>
      <c r="E113" s="128">
        <f t="shared" si="3"/>
        <v>3</v>
      </c>
      <c r="F113" s="128">
        <f t="shared" si="4"/>
        <v>2021</v>
      </c>
      <c r="G113" s="128">
        <f t="shared" si="5"/>
        <v>5</v>
      </c>
      <c r="H113" s="128">
        <f t="shared" si="6"/>
        <v>22</v>
      </c>
      <c r="I113" s="128" t="str">
        <f t="shared" si="7"/>
        <v>토</v>
      </c>
      <c r="J113" s="99"/>
      <c r="K113" s="99"/>
      <c r="L113" s="141" t="str">
        <f>IF(J113-K113=0,,IFERROR(K113-J113-휴게시간-VLOOKUP(A113,지정휴게시간,2,FALSE),K113-J113-휴게시간))</f>
        <v/>
      </c>
      <c r="M113" s="142" t="str">
        <f>IFERROR(VLOOKUP(Text(A113,"m월 d일"),양력휴일,2,FALSE),IFERROR(VLOOKUP(Text(B113,"m월 d일"),음력휴일,2,FALSE),IFERROR(VLOOKUP(A113,양력지정휴일,2,FALSE), IFERROR(VLOOKUP(B113,음력지정휴일,2,FALSE), ""))))</f>
        <v/>
      </c>
      <c r="N113" s="128"/>
      <c r="O113" s="128" t="str">
        <f>IFERROR(VLOOKUP(N113,연차지정일수,2,FALSE),"")</f>
        <v/>
      </c>
      <c r="P113" s="143"/>
      <c r="Q113" s="2"/>
    </row>
    <row r="114">
      <c r="A114" s="129">
        <v>44339.0</v>
      </c>
      <c r="B114" s="129">
        <f>VLOOKUP($A114,달력데이터,MATCH("음력 날짜",달력제목,0),FALSE)</f>
        <v>44298</v>
      </c>
      <c r="C114" s="128">
        <f t="shared" si="1"/>
        <v>2021</v>
      </c>
      <c r="D114" s="128">
        <f t="shared" si="2"/>
        <v>5</v>
      </c>
      <c r="E114" s="128">
        <f t="shared" si="3"/>
        <v>3</v>
      </c>
      <c r="F114" s="128">
        <f t="shared" si="4"/>
        <v>2021</v>
      </c>
      <c r="G114" s="128">
        <f t="shared" si="5"/>
        <v>5</v>
      </c>
      <c r="H114" s="128">
        <f t="shared" si="6"/>
        <v>23</v>
      </c>
      <c r="I114" s="128" t="str">
        <f t="shared" si="7"/>
        <v>일</v>
      </c>
      <c r="J114" s="99"/>
      <c r="K114" s="99"/>
      <c r="L114" s="141" t="str">
        <f>IF(J114-K114=0,,IFERROR(K114-J114-휴게시간-VLOOKUP(A114,지정휴게시간,2,FALSE),K114-J114-휴게시간))</f>
        <v/>
      </c>
      <c r="M114" s="142" t="str">
        <f>IFERROR(VLOOKUP(Text(A114,"m월 d일"),양력휴일,2,FALSE),IFERROR(VLOOKUP(Text(B114,"m월 d일"),음력휴일,2,FALSE),IFERROR(VLOOKUP(A114,양력지정휴일,2,FALSE), IFERROR(VLOOKUP(B114,음력지정휴일,2,FALSE), ""))))</f>
        <v/>
      </c>
      <c r="N114" s="128"/>
      <c r="O114" s="128" t="str">
        <f>IFERROR(VLOOKUP(N114,연차지정일수,2,FALSE),"")</f>
        <v/>
      </c>
      <c r="P114" s="143"/>
      <c r="Q114" s="2"/>
    </row>
    <row r="115">
      <c r="A115" s="129">
        <v>44340.0</v>
      </c>
      <c r="B115" s="129">
        <f>VLOOKUP($A115,달력데이터,MATCH("음력 날짜",달력제목,0),FALSE)</f>
        <v>44299</v>
      </c>
      <c r="C115" s="128">
        <f t="shared" si="1"/>
        <v>2021</v>
      </c>
      <c r="D115" s="128">
        <f t="shared" si="2"/>
        <v>5</v>
      </c>
      <c r="E115" s="128">
        <f t="shared" si="3"/>
        <v>4</v>
      </c>
      <c r="F115" s="128">
        <f t="shared" si="4"/>
        <v>2021</v>
      </c>
      <c r="G115" s="128">
        <f t="shared" si="5"/>
        <v>5</v>
      </c>
      <c r="H115" s="128">
        <f t="shared" si="6"/>
        <v>24</v>
      </c>
      <c r="I115" s="128" t="str">
        <f t="shared" si="7"/>
        <v>월</v>
      </c>
      <c r="J115" s="132"/>
      <c r="K115" s="132"/>
      <c r="L115" s="141" t="str">
        <f>IF(J115-K115=0,,IFERROR(K115-J115-휴게시간-VLOOKUP(A115,지정휴게시간,2,FALSE),K115-J115-휴게시간))</f>
        <v/>
      </c>
      <c r="M115" s="142" t="str">
        <f>IFERROR(VLOOKUP(Text(A115,"m월 d일"),양력휴일,2,FALSE),IFERROR(VLOOKUP(Text(B115,"m월 d일"),음력휴일,2,FALSE),IFERROR(VLOOKUP(A115,양력지정휴일,2,FALSE), IFERROR(VLOOKUP(B115,음력지정휴일,2,FALSE), ""))))</f>
        <v/>
      </c>
      <c r="N115" s="128"/>
      <c r="O115" s="128" t="str">
        <f>IFERROR(VLOOKUP(N115,연차지정일수,2,FALSE),"")</f>
        <v/>
      </c>
      <c r="P115" s="143"/>
      <c r="Q115" s="2"/>
    </row>
    <row r="116">
      <c r="A116" s="129">
        <v>44341.0</v>
      </c>
      <c r="B116" s="129">
        <f>VLOOKUP($A116,달력데이터,MATCH("음력 날짜",달력제목,0),FALSE)</f>
        <v>44300</v>
      </c>
      <c r="C116" s="128">
        <f t="shared" si="1"/>
        <v>2021</v>
      </c>
      <c r="D116" s="128">
        <f t="shared" si="2"/>
        <v>5</v>
      </c>
      <c r="E116" s="128">
        <f t="shared" si="3"/>
        <v>4</v>
      </c>
      <c r="F116" s="128">
        <f t="shared" si="4"/>
        <v>2021</v>
      </c>
      <c r="G116" s="128">
        <f t="shared" si="5"/>
        <v>5</v>
      </c>
      <c r="H116" s="128">
        <f t="shared" si="6"/>
        <v>25</v>
      </c>
      <c r="I116" s="128" t="str">
        <f t="shared" si="7"/>
        <v>화</v>
      </c>
      <c r="J116" s="132"/>
      <c r="K116" s="132"/>
      <c r="L116" s="141" t="str">
        <f>IF(J116-K116=0,,IFERROR(K116-J116-휴게시간-VLOOKUP(A116,지정휴게시간,2,FALSE),K116-J116-휴게시간))</f>
        <v/>
      </c>
      <c r="M116" s="142" t="str">
        <f>IFERROR(VLOOKUP(Text(A116,"m월 d일"),양력휴일,2,FALSE),IFERROR(VLOOKUP(Text(B116,"m월 d일"),음력휴일,2,FALSE),IFERROR(VLOOKUP(A116,양력지정휴일,2,FALSE), IFERROR(VLOOKUP(B116,음력지정휴일,2,FALSE), ""))))</f>
        <v/>
      </c>
      <c r="N116" s="128"/>
      <c r="O116" s="128" t="str">
        <f>IFERROR(VLOOKUP(N116,연차지정일수,2,FALSE),"")</f>
        <v/>
      </c>
      <c r="P116" s="143"/>
      <c r="Q116" s="2"/>
    </row>
    <row r="117">
      <c r="A117" s="129">
        <v>44342.0</v>
      </c>
      <c r="B117" s="129">
        <f>VLOOKUP($A117,달력데이터,MATCH("음력 날짜",달력제목,0),FALSE)</f>
        <v>44301</v>
      </c>
      <c r="C117" s="128">
        <f t="shared" si="1"/>
        <v>2021</v>
      </c>
      <c r="D117" s="128">
        <f t="shared" si="2"/>
        <v>5</v>
      </c>
      <c r="E117" s="128">
        <f t="shared" si="3"/>
        <v>4</v>
      </c>
      <c r="F117" s="128">
        <f t="shared" si="4"/>
        <v>2021</v>
      </c>
      <c r="G117" s="128">
        <f t="shared" si="5"/>
        <v>5</v>
      </c>
      <c r="H117" s="128">
        <f t="shared" si="6"/>
        <v>26</v>
      </c>
      <c r="I117" s="128" t="str">
        <f t="shared" si="7"/>
        <v>수</v>
      </c>
      <c r="J117" s="99"/>
      <c r="K117" s="99"/>
      <c r="L117" s="141" t="str">
        <f>IF(J117-K117=0,,IFERROR(K117-J117-휴게시간-VLOOKUP(A117,지정휴게시간,2,FALSE),K117-J117-휴게시간))</f>
        <v/>
      </c>
      <c r="M117" s="142" t="str">
        <f>IFERROR(VLOOKUP(Text(A117,"m월 d일"),양력휴일,2,FALSE),IFERROR(VLOOKUP(Text(B117,"m월 d일"),음력휴일,2,FALSE),IFERROR(VLOOKUP(A117,양력지정휴일,2,FALSE), IFERROR(VLOOKUP(B117,음력지정휴일,2,FALSE), ""))))</f>
        <v/>
      </c>
      <c r="N117" s="128"/>
      <c r="O117" s="128" t="str">
        <f>IFERROR(VLOOKUP(N117,연차지정일수,2,FALSE),"")</f>
        <v/>
      </c>
      <c r="P117" s="143"/>
      <c r="Q117" s="2"/>
    </row>
    <row r="118">
      <c r="A118" s="129">
        <v>44343.0</v>
      </c>
      <c r="B118" s="129">
        <f>VLOOKUP($A118,달력데이터,MATCH("음력 날짜",달력제목,0),FALSE)</f>
        <v>44302</v>
      </c>
      <c r="C118" s="128">
        <f t="shared" si="1"/>
        <v>2021</v>
      </c>
      <c r="D118" s="128">
        <f t="shared" si="2"/>
        <v>5</v>
      </c>
      <c r="E118" s="128">
        <f t="shared" si="3"/>
        <v>4</v>
      </c>
      <c r="F118" s="128">
        <f t="shared" si="4"/>
        <v>2021</v>
      </c>
      <c r="G118" s="128">
        <f t="shared" si="5"/>
        <v>5</v>
      </c>
      <c r="H118" s="128">
        <f t="shared" si="6"/>
        <v>27</v>
      </c>
      <c r="I118" s="128" t="str">
        <f t="shared" si="7"/>
        <v>목</v>
      </c>
      <c r="J118" s="99"/>
      <c r="K118" s="99"/>
      <c r="L118" s="141" t="str">
        <f>IF(J118-K118=0,,IFERROR(K118-J118-휴게시간-VLOOKUP(A118,지정휴게시간,2,FALSE),K118-J118-휴게시간))</f>
        <v/>
      </c>
      <c r="M118" s="142" t="str">
        <f>IFERROR(VLOOKUP(Text(A118,"m월 d일"),양력휴일,2,FALSE),IFERROR(VLOOKUP(Text(B118,"m월 d일"),음력휴일,2,FALSE),IFERROR(VLOOKUP(A118,양력지정휴일,2,FALSE), IFERROR(VLOOKUP(B118,음력지정휴일,2,FALSE), ""))))</f>
        <v/>
      </c>
      <c r="N118" s="128"/>
      <c r="O118" s="128" t="str">
        <f>IFERROR(VLOOKUP(N118,연차지정일수,2,FALSE),"")</f>
        <v/>
      </c>
      <c r="P118" s="143"/>
      <c r="Q118" s="2"/>
    </row>
    <row r="119">
      <c r="A119" s="129">
        <v>44344.0</v>
      </c>
      <c r="B119" s="129">
        <f>VLOOKUP($A119,달력데이터,MATCH("음력 날짜",달력제목,0),FALSE)</f>
        <v>44303</v>
      </c>
      <c r="C119" s="128">
        <f t="shared" si="1"/>
        <v>2021</v>
      </c>
      <c r="D119" s="128">
        <f t="shared" si="2"/>
        <v>5</v>
      </c>
      <c r="E119" s="128">
        <f t="shared" si="3"/>
        <v>4</v>
      </c>
      <c r="F119" s="128">
        <f t="shared" si="4"/>
        <v>2021</v>
      </c>
      <c r="G119" s="128">
        <f t="shared" si="5"/>
        <v>5</v>
      </c>
      <c r="H119" s="128">
        <f t="shared" si="6"/>
        <v>28</v>
      </c>
      <c r="I119" s="128" t="str">
        <f t="shared" si="7"/>
        <v>금</v>
      </c>
      <c r="J119" s="99"/>
      <c r="K119" s="99"/>
      <c r="L119" s="141" t="str">
        <f>IF(J119-K119=0,,IFERROR(K119-J119-휴게시간-VLOOKUP(A119,지정휴게시간,2,FALSE),K119-J119-휴게시간))</f>
        <v/>
      </c>
      <c r="M119" s="142" t="str">
        <f>IFERROR(VLOOKUP(Text(A119,"m월 d일"),양력휴일,2,FALSE),IFERROR(VLOOKUP(Text(B119,"m월 d일"),음력휴일,2,FALSE),IFERROR(VLOOKUP(A119,양력지정휴일,2,FALSE), IFERROR(VLOOKUP(B119,음력지정휴일,2,FALSE), ""))))</f>
        <v/>
      </c>
      <c r="N119" s="128"/>
      <c r="O119" s="128" t="str">
        <f>IFERROR(VLOOKUP(N119,연차지정일수,2,FALSE),"")</f>
        <v/>
      </c>
      <c r="P119" s="143"/>
      <c r="Q119" s="2"/>
    </row>
    <row r="120">
      <c r="A120" s="129">
        <v>44345.0</v>
      </c>
      <c r="B120" s="129">
        <f>VLOOKUP($A120,달력데이터,MATCH("음력 날짜",달력제목,0),FALSE)</f>
        <v>44304</v>
      </c>
      <c r="C120" s="128">
        <f t="shared" si="1"/>
        <v>2021</v>
      </c>
      <c r="D120" s="128">
        <f t="shared" si="2"/>
        <v>5</v>
      </c>
      <c r="E120" s="128">
        <f t="shared" si="3"/>
        <v>4</v>
      </c>
      <c r="F120" s="128">
        <f t="shared" si="4"/>
        <v>2021</v>
      </c>
      <c r="G120" s="128">
        <f t="shared" si="5"/>
        <v>5</v>
      </c>
      <c r="H120" s="128">
        <f t="shared" si="6"/>
        <v>29</v>
      </c>
      <c r="I120" s="128" t="str">
        <f t="shared" si="7"/>
        <v>토</v>
      </c>
      <c r="J120" s="99"/>
      <c r="K120" s="99"/>
      <c r="L120" s="141" t="str">
        <f>IF(J120-K120=0,,IFERROR(K120-J120-휴게시간-VLOOKUP(A120,지정휴게시간,2,FALSE),K120-J120-휴게시간))</f>
        <v/>
      </c>
      <c r="M120" s="142" t="str">
        <f>IFERROR(VLOOKUP(Text(A120,"m월 d일"),양력휴일,2,FALSE),IFERROR(VLOOKUP(Text(B120,"m월 d일"),음력휴일,2,FALSE),IFERROR(VLOOKUP(A120,양력지정휴일,2,FALSE), IFERROR(VLOOKUP(B120,음력지정휴일,2,FALSE), ""))))</f>
        <v/>
      </c>
      <c r="N120" s="128"/>
      <c r="O120" s="128" t="str">
        <f>IFERROR(VLOOKUP(N120,연차지정일수,2,FALSE),"")</f>
        <v/>
      </c>
      <c r="P120" s="143"/>
      <c r="Q120" s="2"/>
    </row>
    <row r="121">
      <c r="A121" s="129">
        <v>44346.0</v>
      </c>
      <c r="B121" s="129">
        <f>VLOOKUP($A121,달력데이터,MATCH("음력 날짜",달력제목,0),FALSE)</f>
        <v>44305</v>
      </c>
      <c r="C121" s="128">
        <f t="shared" si="1"/>
        <v>2021</v>
      </c>
      <c r="D121" s="128">
        <f t="shared" si="2"/>
        <v>5</v>
      </c>
      <c r="E121" s="128">
        <f t="shared" si="3"/>
        <v>4</v>
      </c>
      <c r="F121" s="128">
        <f t="shared" si="4"/>
        <v>2021</v>
      </c>
      <c r="G121" s="128">
        <f t="shared" si="5"/>
        <v>5</v>
      </c>
      <c r="H121" s="128">
        <f t="shared" si="6"/>
        <v>30</v>
      </c>
      <c r="I121" s="128" t="str">
        <f t="shared" si="7"/>
        <v>일</v>
      </c>
      <c r="J121" s="99"/>
      <c r="K121" s="99"/>
      <c r="L121" s="141" t="str">
        <f>IF(J121-K121=0,,IFERROR(K121-J121-휴게시간-VLOOKUP(A121,지정휴게시간,2,FALSE),K121-J121-휴게시간))</f>
        <v/>
      </c>
      <c r="M121" s="142" t="str">
        <f>IFERROR(VLOOKUP(Text(A121,"m월 d일"),양력휴일,2,FALSE),IFERROR(VLOOKUP(Text(B121,"m월 d일"),음력휴일,2,FALSE),IFERROR(VLOOKUP(A121,양력지정휴일,2,FALSE), IFERROR(VLOOKUP(B121,음력지정휴일,2,FALSE), ""))))</f>
        <v/>
      </c>
      <c r="N121" s="128"/>
      <c r="O121" s="128" t="str">
        <f>IFERROR(VLOOKUP(N121,연차지정일수,2,FALSE),"")</f>
        <v/>
      </c>
      <c r="P121" s="143"/>
      <c r="Q121" s="2"/>
    </row>
    <row r="122">
      <c r="A122" s="129">
        <v>44347.0</v>
      </c>
      <c r="B122" s="129">
        <f>VLOOKUP($A122,달력데이터,MATCH("음력 날짜",달력제목,0),FALSE)</f>
        <v>44306</v>
      </c>
      <c r="C122" s="128">
        <f t="shared" si="1"/>
        <v>2021</v>
      </c>
      <c r="D122" s="128">
        <f t="shared" si="2"/>
        <v>5</v>
      </c>
      <c r="E122" s="128">
        <f t="shared" si="3"/>
        <v>5</v>
      </c>
      <c r="F122" s="128">
        <f t="shared" si="4"/>
        <v>2021</v>
      </c>
      <c r="G122" s="128">
        <f t="shared" si="5"/>
        <v>5</v>
      </c>
      <c r="H122" s="128">
        <f t="shared" si="6"/>
        <v>31</v>
      </c>
      <c r="I122" s="128" t="str">
        <f t="shared" si="7"/>
        <v>월</v>
      </c>
      <c r="J122" s="99"/>
      <c r="K122" s="99"/>
      <c r="L122" s="141" t="str">
        <f>IF(J122-K122=0,,IFERROR(K122-J122-휴게시간-VLOOKUP(A122,지정휴게시간,2,FALSE),K122-J122-휴게시간))</f>
        <v/>
      </c>
      <c r="M122" s="142" t="str">
        <f>IFERROR(VLOOKUP(Text(A122,"m월 d일"),양력휴일,2,FALSE),IFERROR(VLOOKUP(Text(B122,"m월 d일"),음력휴일,2,FALSE),IFERROR(VLOOKUP(A122,양력지정휴일,2,FALSE), IFERROR(VLOOKUP(B122,음력지정휴일,2,FALSE), ""))))</f>
        <v/>
      </c>
      <c r="N122" s="128"/>
      <c r="O122" s="128" t="str">
        <f>IFERROR(VLOOKUP(N122,연차지정일수,2,FALSE),"")</f>
        <v/>
      </c>
      <c r="P122" s="143"/>
      <c r="Q122" s="2"/>
    </row>
    <row r="123">
      <c r="A123" s="129">
        <v>44316.0</v>
      </c>
      <c r="B123" s="129">
        <f>VLOOKUP($A123,달력데이터,MATCH("음력 날짜",달력제목,0),FALSE)</f>
        <v>44274</v>
      </c>
      <c r="C123" s="128">
        <f t="shared" si="1"/>
        <v>2021</v>
      </c>
      <c r="D123" s="128">
        <f t="shared" si="2"/>
        <v>4</v>
      </c>
      <c r="E123" s="128">
        <f t="shared" si="3"/>
        <v>4</v>
      </c>
      <c r="F123" s="128">
        <f t="shared" si="4"/>
        <v>2021</v>
      </c>
      <c r="G123" s="128">
        <f t="shared" si="5"/>
        <v>4</v>
      </c>
      <c r="H123" s="128">
        <f t="shared" si="6"/>
        <v>30</v>
      </c>
      <c r="I123" s="128" t="str">
        <f t="shared" si="7"/>
        <v>금</v>
      </c>
      <c r="J123" s="99"/>
      <c r="K123" s="99"/>
      <c r="L123" s="141" t="str">
        <f>IF(J123-K123=0,,IFERROR(K123-J123-휴게시간-VLOOKUP(A123,지정휴게시간,2,FALSE),K123-J123-휴게시간))</f>
        <v/>
      </c>
      <c r="M123" s="142" t="str">
        <f>IFERROR(VLOOKUP(Text(A123,"m월 d일"),양력휴일,2,FALSE),IFERROR(VLOOKUP(Text(B123,"m월 d일"),음력휴일,2,FALSE),IFERROR(VLOOKUP(A123,양력지정휴일,2,FALSE), IFERROR(VLOOKUP(B123,음력지정휴일,2,FALSE), ""))))</f>
        <v/>
      </c>
      <c r="N123" s="128"/>
      <c r="O123" s="128" t="str">
        <f>IFERROR(VLOOKUP(N123,연차지정일수,2,FALSE),"")</f>
        <v/>
      </c>
      <c r="P123" s="143"/>
      <c r="Q123" s="2"/>
    </row>
    <row r="124">
      <c r="A124" s="129">
        <v>44315.0</v>
      </c>
      <c r="B124" s="129">
        <f>VLOOKUP($A124,달력데이터,MATCH("음력 날짜",달력제목,0),FALSE)</f>
        <v>44273</v>
      </c>
      <c r="C124" s="128">
        <f t="shared" si="1"/>
        <v>2021</v>
      </c>
      <c r="D124" s="128">
        <f t="shared" si="2"/>
        <v>4</v>
      </c>
      <c r="E124" s="128">
        <f t="shared" si="3"/>
        <v>4</v>
      </c>
      <c r="F124" s="128">
        <f t="shared" si="4"/>
        <v>2021</v>
      </c>
      <c r="G124" s="128">
        <f t="shared" si="5"/>
        <v>4</v>
      </c>
      <c r="H124" s="128">
        <f t="shared" si="6"/>
        <v>29</v>
      </c>
      <c r="I124" s="128" t="str">
        <f t="shared" si="7"/>
        <v>목</v>
      </c>
      <c r="J124" s="99"/>
      <c r="K124" s="99"/>
      <c r="L124" s="141" t="str">
        <f>IF(J124-K124=0,,IFERROR(K124-J124-휴게시간-VLOOKUP(A124,지정휴게시간,2,FALSE),K124-J124-휴게시간))</f>
        <v/>
      </c>
      <c r="M124" s="142" t="str">
        <f>IFERROR(VLOOKUP(Text(A124,"m월 d일"),양력휴일,2,FALSE),IFERROR(VLOOKUP(Text(B124,"m월 d일"),음력휴일,2,FALSE),IFERROR(VLOOKUP(A124,양력지정휴일,2,FALSE), IFERROR(VLOOKUP(B124,음력지정휴일,2,FALSE), ""))))</f>
        <v/>
      </c>
      <c r="N124" s="128"/>
      <c r="O124" s="128" t="str">
        <f>IFERROR(VLOOKUP(N124,연차지정일수,2,FALSE),"")</f>
        <v/>
      </c>
      <c r="P124" s="143"/>
      <c r="Q124" s="2"/>
    </row>
    <row r="125">
      <c r="A125" s="129">
        <v>44314.0</v>
      </c>
      <c r="B125" s="129">
        <f>VLOOKUP($A125,달력데이터,MATCH("음력 날짜",달력제목,0),FALSE)</f>
        <v>44272</v>
      </c>
      <c r="C125" s="128">
        <f t="shared" si="1"/>
        <v>2021</v>
      </c>
      <c r="D125" s="128">
        <f t="shared" si="2"/>
        <v>4</v>
      </c>
      <c r="E125" s="128">
        <f t="shared" si="3"/>
        <v>4</v>
      </c>
      <c r="F125" s="128">
        <f t="shared" si="4"/>
        <v>2021</v>
      </c>
      <c r="G125" s="128">
        <f t="shared" si="5"/>
        <v>4</v>
      </c>
      <c r="H125" s="128">
        <f t="shared" si="6"/>
        <v>28</v>
      </c>
      <c r="I125" s="128" t="str">
        <f t="shared" si="7"/>
        <v>수</v>
      </c>
      <c r="J125" s="99"/>
      <c r="K125" s="99"/>
      <c r="L125" s="141" t="str">
        <f>IF(J125-K125=0,,IFERROR(K125-J125-휴게시간-VLOOKUP(A125,지정휴게시간,2,FALSE),K125-J125-휴게시간))</f>
        <v/>
      </c>
      <c r="M125" s="142" t="str">
        <f>IFERROR(VLOOKUP(Text(A125,"m월 d일"),양력휴일,2,FALSE),IFERROR(VLOOKUP(Text(B125,"m월 d일"),음력휴일,2,FALSE),IFERROR(VLOOKUP(A125,양력지정휴일,2,FALSE), IFERROR(VLOOKUP(B125,음력지정휴일,2,FALSE), ""))))</f>
        <v/>
      </c>
      <c r="N125" s="128"/>
      <c r="O125" s="128" t="str">
        <f>IFERROR(VLOOKUP(N125,연차지정일수,2,FALSE),"")</f>
        <v/>
      </c>
      <c r="P125" s="143"/>
      <c r="Q125" s="2"/>
    </row>
    <row r="126">
      <c r="A126" s="129">
        <v>44313.0</v>
      </c>
      <c r="B126" s="129">
        <f>VLOOKUP($A126,달력데이터,MATCH("음력 날짜",달력제목,0),FALSE)</f>
        <v>44271</v>
      </c>
      <c r="C126" s="128">
        <f t="shared" si="1"/>
        <v>2021</v>
      </c>
      <c r="D126" s="128">
        <f t="shared" si="2"/>
        <v>4</v>
      </c>
      <c r="E126" s="128">
        <f t="shared" si="3"/>
        <v>4</v>
      </c>
      <c r="F126" s="128">
        <f t="shared" si="4"/>
        <v>2021</v>
      </c>
      <c r="G126" s="128">
        <f t="shared" si="5"/>
        <v>4</v>
      </c>
      <c r="H126" s="128">
        <f t="shared" si="6"/>
        <v>27</v>
      </c>
      <c r="I126" s="128" t="str">
        <f t="shared" si="7"/>
        <v>화</v>
      </c>
      <c r="J126" s="99"/>
      <c r="K126" s="99"/>
      <c r="L126" s="141" t="str">
        <f>IF(J126-K126=0,,IFERROR(K126-J126-휴게시간-VLOOKUP(A126,지정휴게시간,2,FALSE),K126-J126-휴게시간))</f>
        <v/>
      </c>
      <c r="M126" s="142" t="str">
        <f>IFERROR(VLOOKUP(Text(A126,"m월 d일"),양력휴일,2,FALSE),IFERROR(VLOOKUP(Text(B126,"m월 d일"),음력휴일,2,FALSE),IFERROR(VLOOKUP(A126,양력지정휴일,2,FALSE), IFERROR(VLOOKUP(B126,음력지정휴일,2,FALSE), ""))))</f>
        <v/>
      </c>
      <c r="N126" s="128"/>
      <c r="O126" s="128" t="str">
        <f>IFERROR(VLOOKUP(N126,연차지정일수,2,FALSE),"")</f>
        <v/>
      </c>
      <c r="P126" s="143"/>
      <c r="Q126" s="2"/>
    </row>
    <row r="127">
      <c r="A127" s="129">
        <v>44312.0</v>
      </c>
      <c r="B127" s="129">
        <f>VLOOKUP($A127,달력데이터,MATCH("음력 날짜",달력제목,0),FALSE)</f>
        <v>44270</v>
      </c>
      <c r="C127" s="128">
        <f t="shared" si="1"/>
        <v>2021</v>
      </c>
      <c r="D127" s="128">
        <f t="shared" si="2"/>
        <v>4</v>
      </c>
      <c r="E127" s="128">
        <f t="shared" si="3"/>
        <v>4</v>
      </c>
      <c r="F127" s="128">
        <f t="shared" si="4"/>
        <v>2021</v>
      </c>
      <c r="G127" s="128">
        <f t="shared" si="5"/>
        <v>4</v>
      </c>
      <c r="H127" s="128">
        <f t="shared" si="6"/>
        <v>26</v>
      </c>
      <c r="I127" s="128" t="str">
        <f t="shared" si="7"/>
        <v>월</v>
      </c>
      <c r="J127" s="99"/>
      <c r="K127" s="99"/>
      <c r="L127" s="141" t="str">
        <f>IF(J127-K127=0,,IFERROR(K127-J127-휴게시간-VLOOKUP(A127,지정휴게시간,2,FALSE),K127-J127-휴게시간))</f>
        <v/>
      </c>
      <c r="M127" s="142" t="str">
        <f>IFERROR(VLOOKUP(Text(A127,"m월 d일"),양력휴일,2,FALSE),IFERROR(VLOOKUP(Text(B127,"m월 d일"),음력휴일,2,FALSE),IFERROR(VLOOKUP(A127,양력지정휴일,2,FALSE), IFERROR(VLOOKUP(B127,음력지정휴일,2,FALSE), ""))))</f>
        <v/>
      </c>
      <c r="N127" s="128"/>
      <c r="O127" s="128" t="str">
        <f>IFERROR(VLOOKUP(N127,연차지정일수,2,FALSE),"")</f>
        <v/>
      </c>
      <c r="P127" s="143"/>
      <c r="Q127" s="2"/>
    </row>
    <row r="128">
      <c r="A128" s="129">
        <v>44311.0</v>
      </c>
      <c r="B128" s="129">
        <f>VLOOKUP($A128,달력데이터,MATCH("음력 날짜",달력제목,0),FALSE)</f>
        <v>44269</v>
      </c>
      <c r="C128" s="128">
        <f t="shared" si="1"/>
        <v>2021</v>
      </c>
      <c r="D128" s="128">
        <f t="shared" si="2"/>
        <v>4</v>
      </c>
      <c r="E128" s="128">
        <f t="shared" si="3"/>
        <v>3</v>
      </c>
      <c r="F128" s="128">
        <f t="shared" si="4"/>
        <v>2021</v>
      </c>
      <c r="G128" s="128">
        <f t="shared" si="5"/>
        <v>4</v>
      </c>
      <c r="H128" s="128">
        <f t="shared" si="6"/>
        <v>25</v>
      </c>
      <c r="I128" s="128" t="str">
        <f t="shared" si="7"/>
        <v>일</v>
      </c>
      <c r="J128" s="99"/>
      <c r="K128" s="99"/>
      <c r="L128" s="141" t="str">
        <f>IF(J128-K128=0,,IFERROR(K128-J128-휴게시간-VLOOKUP(A128,지정휴게시간,2,FALSE),K128-J128-휴게시간))</f>
        <v/>
      </c>
      <c r="M128" s="142" t="str">
        <f>IFERROR(VLOOKUP(Text(A128,"m월 d일"),양력휴일,2,FALSE),IFERROR(VLOOKUP(Text(B128,"m월 d일"),음력휴일,2,FALSE),IFERROR(VLOOKUP(A128,양력지정휴일,2,FALSE), IFERROR(VLOOKUP(B128,음력지정휴일,2,FALSE), ""))))</f>
        <v/>
      </c>
      <c r="N128" s="128"/>
      <c r="O128" s="128" t="str">
        <f>IFERROR(VLOOKUP(N128,연차지정일수,2,FALSE),"")</f>
        <v/>
      </c>
      <c r="P128" s="143"/>
      <c r="Q128" s="2"/>
    </row>
    <row r="129">
      <c r="A129" s="129">
        <v>44310.0</v>
      </c>
      <c r="B129" s="129">
        <f>VLOOKUP($A129,달력데이터,MATCH("음력 날짜",달력제목,0),FALSE)</f>
        <v>44268</v>
      </c>
      <c r="C129" s="128">
        <f t="shared" si="1"/>
        <v>2021</v>
      </c>
      <c r="D129" s="128">
        <f t="shared" si="2"/>
        <v>4</v>
      </c>
      <c r="E129" s="128">
        <f t="shared" si="3"/>
        <v>3</v>
      </c>
      <c r="F129" s="128">
        <f t="shared" si="4"/>
        <v>2021</v>
      </c>
      <c r="G129" s="128">
        <f t="shared" si="5"/>
        <v>4</v>
      </c>
      <c r="H129" s="128">
        <f t="shared" si="6"/>
        <v>24</v>
      </c>
      <c r="I129" s="128" t="str">
        <f t="shared" si="7"/>
        <v>토</v>
      </c>
      <c r="J129" s="99"/>
      <c r="K129" s="99"/>
      <c r="L129" s="141" t="str">
        <f>IF(J129-K129=0,,IFERROR(K129-J129-휴게시간-VLOOKUP(A129,지정휴게시간,2,FALSE),K129-J129-휴게시간))</f>
        <v/>
      </c>
      <c r="M129" s="142" t="str">
        <f>IFERROR(VLOOKUP(Text(A129,"m월 d일"),양력휴일,2,FALSE),IFERROR(VLOOKUP(Text(B129,"m월 d일"),음력휴일,2,FALSE),IFERROR(VLOOKUP(A129,양력지정휴일,2,FALSE), IFERROR(VLOOKUP(B129,음력지정휴일,2,FALSE), ""))))</f>
        <v/>
      </c>
      <c r="N129" s="128"/>
      <c r="O129" s="128" t="str">
        <f>IFERROR(VLOOKUP(N129,연차지정일수,2,FALSE),"")</f>
        <v/>
      </c>
      <c r="P129" s="143"/>
      <c r="Q129" s="2"/>
    </row>
    <row r="130">
      <c r="A130" s="129">
        <v>44309.0</v>
      </c>
      <c r="B130" s="129">
        <f>VLOOKUP($A130,달력데이터,MATCH("음력 날짜",달력제목,0),FALSE)</f>
        <v>44267</v>
      </c>
      <c r="C130" s="128">
        <f t="shared" si="1"/>
        <v>2021</v>
      </c>
      <c r="D130" s="128">
        <f t="shared" si="2"/>
        <v>4</v>
      </c>
      <c r="E130" s="128">
        <f t="shared" si="3"/>
        <v>3</v>
      </c>
      <c r="F130" s="128">
        <f t="shared" si="4"/>
        <v>2021</v>
      </c>
      <c r="G130" s="128">
        <f t="shared" si="5"/>
        <v>4</v>
      </c>
      <c r="H130" s="128">
        <f t="shared" si="6"/>
        <v>23</v>
      </c>
      <c r="I130" s="128" t="str">
        <f t="shared" si="7"/>
        <v>금</v>
      </c>
      <c r="J130" s="99"/>
      <c r="K130" s="99"/>
      <c r="L130" s="141" t="str">
        <f>IF(J130-K130=0,,IFERROR(K130-J130-휴게시간-VLOOKUP(A130,지정휴게시간,2,FALSE),K130-J130-휴게시간))</f>
        <v/>
      </c>
      <c r="M130" s="142" t="str">
        <f>IFERROR(VLOOKUP(Text(A130,"m월 d일"),양력휴일,2,FALSE),IFERROR(VLOOKUP(Text(B130,"m월 d일"),음력휴일,2,FALSE),IFERROR(VLOOKUP(A130,양력지정휴일,2,FALSE), IFERROR(VLOOKUP(B130,음력지정휴일,2,FALSE), ""))))</f>
        <v/>
      </c>
      <c r="N130" s="128"/>
      <c r="O130" s="128" t="str">
        <f>IFERROR(VLOOKUP(N130,연차지정일수,2,FALSE),"")</f>
        <v/>
      </c>
      <c r="P130" s="143"/>
      <c r="Q130" s="2"/>
    </row>
    <row r="131">
      <c r="A131" s="129">
        <v>44308.0</v>
      </c>
      <c r="B131" s="129">
        <f>VLOOKUP($A131,달력데이터,MATCH("음력 날짜",달력제목,0),FALSE)</f>
        <v>44266</v>
      </c>
      <c r="C131" s="128">
        <f t="shared" si="1"/>
        <v>2021</v>
      </c>
      <c r="D131" s="128">
        <f t="shared" si="2"/>
        <v>4</v>
      </c>
      <c r="E131" s="128">
        <f t="shared" si="3"/>
        <v>3</v>
      </c>
      <c r="F131" s="128">
        <f t="shared" si="4"/>
        <v>2021</v>
      </c>
      <c r="G131" s="128">
        <f t="shared" si="5"/>
        <v>4</v>
      </c>
      <c r="H131" s="128">
        <f t="shared" si="6"/>
        <v>22</v>
      </c>
      <c r="I131" s="128" t="str">
        <f t="shared" si="7"/>
        <v>목</v>
      </c>
      <c r="J131" s="99"/>
      <c r="K131" s="99"/>
      <c r="L131" s="141" t="str">
        <f>IF(J131-K131=0,,IFERROR(K131-J131-휴게시간-VLOOKUP(A131,지정휴게시간,2,FALSE),K131-J131-휴게시간))</f>
        <v/>
      </c>
      <c r="M131" s="142" t="str">
        <f>IFERROR(VLOOKUP(Text(A131,"m월 d일"),양력휴일,2,FALSE),IFERROR(VLOOKUP(Text(B131,"m월 d일"),음력휴일,2,FALSE),IFERROR(VLOOKUP(A131,양력지정휴일,2,FALSE), IFERROR(VLOOKUP(B131,음력지정휴일,2,FALSE), ""))))</f>
        <v/>
      </c>
      <c r="N131" s="128"/>
      <c r="O131" s="128" t="str">
        <f>IFERROR(VLOOKUP(N131,연차지정일수,2,FALSE),"")</f>
        <v/>
      </c>
      <c r="P131" s="143"/>
      <c r="Q131" s="2"/>
    </row>
    <row r="132">
      <c r="A132" s="129">
        <v>44307.0</v>
      </c>
      <c r="B132" s="129">
        <f>VLOOKUP($A132,달력데이터,MATCH("음력 날짜",달력제목,0),FALSE)</f>
        <v>44265</v>
      </c>
      <c r="C132" s="128">
        <f t="shared" si="1"/>
        <v>2021</v>
      </c>
      <c r="D132" s="128">
        <f t="shared" si="2"/>
        <v>4</v>
      </c>
      <c r="E132" s="128">
        <f t="shared" si="3"/>
        <v>3</v>
      </c>
      <c r="F132" s="128">
        <f t="shared" si="4"/>
        <v>2021</v>
      </c>
      <c r="G132" s="128">
        <f t="shared" si="5"/>
        <v>4</v>
      </c>
      <c r="H132" s="128">
        <f t="shared" si="6"/>
        <v>21</v>
      </c>
      <c r="I132" s="128" t="str">
        <f t="shared" si="7"/>
        <v>수</v>
      </c>
      <c r="J132" s="99"/>
      <c r="K132" s="99"/>
      <c r="L132" s="141" t="str">
        <f>IF(J132-K132=0,,IFERROR(K132-J132-휴게시간-VLOOKUP(A132,지정휴게시간,2,FALSE),K132-J132-휴게시간))</f>
        <v/>
      </c>
      <c r="M132" s="142" t="str">
        <f>IFERROR(VLOOKUP(Text(A132,"m월 d일"),양력휴일,2,FALSE),IFERROR(VLOOKUP(Text(B132,"m월 d일"),음력휴일,2,FALSE),IFERROR(VLOOKUP(A132,양력지정휴일,2,FALSE), IFERROR(VLOOKUP(B132,음력지정휴일,2,FALSE), ""))))</f>
        <v/>
      </c>
      <c r="N132" s="128"/>
      <c r="O132" s="128" t="str">
        <f>IFERROR(VLOOKUP(N132,연차지정일수,2,FALSE),"")</f>
        <v/>
      </c>
      <c r="P132" s="143"/>
      <c r="Q132" s="2"/>
    </row>
    <row r="133">
      <c r="A133" s="129">
        <v>44306.0</v>
      </c>
      <c r="B133" s="129">
        <f>VLOOKUP($A133,달력데이터,MATCH("음력 날짜",달력제목,0),FALSE)</f>
        <v>44264</v>
      </c>
      <c r="C133" s="128">
        <f t="shared" si="1"/>
        <v>2021</v>
      </c>
      <c r="D133" s="128">
        <f t="shared" si="2"/>
        <v>4</v>
      </c>
      <c r="E133" s="128">
        <f t="shared" si="3"/>
        <v>3</v>
      </c>
      <c r="F133" s="128">
        <f t="shared" si="4"/>
        <v>2021</v>
      </c>
      <c r="G133" s="128">
        <f t="shared" si="5"/>
        <v>4</v>
      </c>
      <c r="H133" s="128">
        <f t="shared" si="6"/>
        <v>20</v>
      </c>
      <c r="I133" s="128" t="str">
        <f t="shared" si="7"/>
        <v>화</v>
      </c>
      <c r="J133" s="99"/>
      <c r="K133" s="99"/>
      <c r="L133" s="141" t="str">
        <f>IF(J133-K133=0,,IFERROR(K133-J133-휴게시간-VLOOKUP(A133,지정휴게시간,2,FALSE),K133-J133-휴게시간))</f>
        <v/>
      </c>
      <c r="M133" s="142" t="str">
        <f>IFERROR(VLOOKUP(Text(A133,"m월 d일"),양력휴일,2,FALSE),IFERROR(VLOOKUP(Text(B133,"m월 d일"),음력휴일,2,FALSE),IFERROR(VLOOKUP(A133,양력지정휴일,2,FALSE), IFERROR(VLOOKUP(B133,음력지정휴일,2,FALSE), ""))))</f>
        <v/>
      </c>
      <c r="N133" s="128"/>
      <c r="O133" s="128" t="str">
        <f>IFERROR(VLOOKUP(N133,연차지정일수,2,FALSE),"")</f>
        <v/>
      </c>
      <c r="P133" s="143"/>
      <c r="Q133" s="2"/>
    </row>
    <row r="134">
      <c r="A134" s="129">
        <v>44305.0</v>
      </c>
      <c r="B134" s="129">
        <f>VLOOKUP($A134,달력데이터,MATCH("음력 날짜",달력제목,0),FALSE)</f>
        <v>44263</v>
      </c>
      <c r="C134" s="128">
        <f t="shared" si="1"/>
        <v>2021</v>
      </c>
      <c r="D134" s="128">
        <f t="shared" si="2"/>
        <v>4</v>
      </c>
      <c r="E134" s="128">
        <f t="shared" si="3"/>
        <v>3</v>
      </c>
      <c r="F134" s="128">
        <f t="shared" si="4"/>
        <v>2021</v>
      </c>
      <c r="G134" s="128">
        <f t="shared" si="5"/>
        <v>4</v>
      </c>
      <c r="H134" s="128">
        <f t="shared" si="6"/>
        <v>19</v>
      </c>
      <c r="I134" s="128" t="str">
        <f t="shared" si="7"/>
        <v>월</v>
      </c>
      <c r="J134" s="99"/>
      <c r="K134" s="99"/>
      <c r="L134" s="141" t="str">
        <f>IF(J134-K134=0,,IFERROR(K134-J134-휴게시간-VLOOKUP(A134,지정휴게시간,2,FALSE),K134-J134-휴게시간))</f>
        <v/>
      </c>
      <c r="M134" s="142" t="str">
        <f>IFERROR(VLOOKUP(Text(A134,"m월 d일"),양력휴일,2,FALSE),IFERROR(VLOOKUP(Text(B134,"m월 d일"),음력휴일,2,FALSE),IFERROR(VLOOKUP(A134,양력지정휴일,2,FALSE), IFERROR(VLOOKUP(B134,음력지정휴일,2,FALSE), ""))))</f>
        <v/>
      </c>
      <c r="N134" s="128"/>
      <c r="O134" s="128" t="str">
        <f>IFERROR(VLOOKUP(N134,연차지정일수,2,FALSE),"")</f>
        <v/>
      </c>
      <c r="P134" s="143"/>
      <c r="Q134" s="2"/>
    </row>
    <row r="135">
      <c r="A135" s="129">
        <v>44304.0</v>
      </c>
      <c r="B135" s="129">
        <f>VLOOKUP($A135,달력데이터,MATCH("음력 날짜",달력제목,0),FALSE)</f>
        <v>44262</v>
      </c>
      <c r="C135" s="128">
        <f t="shared" si="1"/>
        <v>2021</v>
      </c>
      <c r="D135" s="128">
        <f t="shared" si="2"/>
        <v>4</v>
      </c>
      <c r="E135" s="128">
        <f t="shared" si="3"/>
        <v>2</v>
      </c>
      <c r="F135" s="128">
        <f t="shared" si="4"/>
        <v>2021</v>
      </c>
      <c r="G135" s="128">
        <f t="shared" si="5"/>
        <v>4</v>
      </c>
      <c r="H135" s="128">
        <f t="shared" si="6"/>
        <v>18</v>
      </c>
      <c r="I135" s="128" t="str">
        <f t="shared" si="7"/>
        <v>일</v>
      </c>
      <c r="J135" s="99"/>
      <c r="K135" s="99"/>
      <c r="L135" s="141" t="str">
        <f>IF(J135-K135=0,,IFERROR(K135-J135-휴게시간-VLOOKUP(A135,지정휴게시간,2,FALSE),K135-J135-휴게시간))</f>
        <v/>
      </c>
      <c r="M135" s="142" t="str">
        <f>IFERROR(VLOOKUP(Text(A135,"m월 d일"),양력휴일,2,FALSE),IFERROR(VLOOKUP(Text(B135,"m월 d일"),음력휴일,2,FALSE),IFERROR(VLOOKUP(A135,양력지정휴일,2,FALSE), IFERROR(VLOOKUP(B135,음력지정휴일,2,FALSE), ""))))</f>
        <v/>
      </c>
      <c r="N135" s="128"/>
      <c r="O135" s="128" t="str">
        <f>IFERROR(VLOOKUP(N135,연차지정일수,2,FALSE),"")</f>
        <v/>
      </c>
      <c r="P135" s="143"/>
      <c r="Q135" s="2"/>
    </row>
    <row r="136">
      <c r="A136" s="129">
        <v>44303.0</v>
      </c>
      <c r="B136" s="129">
        <f>VLOOKUP($A136,달력데이터,MATCH("음력 날짜",달력제목,0),FALSE)</f>
        <v>44261</v>
      </c>
      <c r="C136" s="128">
        <f t="shared" si="1"/>
        <v>2021</v>
      </c>
      <c r="D136" s="128">
        <f t="shared" si="2"/>
        <v>4</v>
      </c>
      <c r="E136" s="128">
        <f t="shared" si="3"/>
        <v>2</v>
      </c>
      <c r="F136" s="128">
        <f t="shared" si="4"/>
        <v>2021</v>
      </c>
      <c r="G136" s="128">
        <f t="shared" si="5"/>
        <v>4</v>
      </c>
      <c r="H136" s="128">
        <f t="shared" si="6"/>
        <v>17</v>
      </c>
      <c r="I136" s="128" t="str">
        <f t="shared" si="7"/>
        <v>토</v>
      </c>
      <c r="J136" s="99"/>
      <c r="K136" s="99"/>
      <c r="L136" s="141" t="str">
        <f>IF(J136-K136=0,,IFERROR(K136-J136-휴게시간-VLOOKUP(A136,지정휴게시간,2,FALSE),K136-J136-휴게시간))</f>
        <v/>
      </c>
      <c r="M136" s="142" t="str">
        <f>IFERROR(VLOOKUP(Text(A136,"m월 d일"),양력휴일,2,FALSE),IFERROR(VLOOKUP(Text(B136,"m월 d일"),음력휴일,2,FALSE),IFERROR(VLOOKUP(A136,양력지정휴일,2,FALSE), IFERROR(VLOOKUP(B136,음력지정휴일,2,FALSE), ""))))</f>
        <v/>
      </c>
      <c r="N136" s="128"/>
      <c r="O136" s="128" t="str">
        <f>IFERROR(VLOOKUP(N136,연차지정일수,2,FALSE),"")</f>
        <v/>
      </c>
      <c r="P136" s="143"/>
      <c r="Q136" s="2"/>
    </row>
    <row r="137">
      <c r="A137" s="129">
        <v>44302.0</v>
      </c>
      <c r="B137" s="129">
        <f>VLOOKUP($A137,달력데이터,MATCH("음력 날짜",달력제목,0),FALSE)</f>
        <v>44260</v>
      </c>
      <c r="C137" s="128">
        <f t="shared" si="1"/>
        <v>2021</v>
      </c>
      <c r="D137" s="128">
        <f t="shared" si="2"/>
        <v>4</v>
      </c>
      <c r="E137" s="128">
        <f t="shared" si="3"/>
        <v>2</v>
      </c>
      <c r="F137" s="128">
        <f t="shared" si="4"/>
        <v>2021</v>
      </c>
      <c r="G137" s="128">
        <f t="shared" si="5"/>
        <v>4</v>
      </c>
      <c r="H137" s="128">
        <f t="shared" si="6"/>
        <v>16</v>
      </c>
      <c r="I137" s="128" t="str">
        <f t="shared" si="7"/>
        <v>금</v>
      </c>
      <c r="J137" s="99"/>
      <c r="K137" s="99"/>
      <c r="L137" s="141" t="str">
        <f>IF(J137-K137=0,,IFERROR(K137-J137-휴게시간-VLOOKUP(A137,지정휴게시간,2,FALSE),K137-J137-휴게시간))</f>
        <v/>
      </c>
      <c r="M137" s="142" t="str">
        <f>IFERROR(VLOOKUP(Text(A137,"m월 d일"),양력휴일,2,FALSE),IFERROR(VLOOKUP(Text(B137,"m월 d일"),음력휴일,2,FALSE),IFERROR(VLOOKUP(A137,양력지정휴일,2,FALSE), IFERROR(VLOOKUP(B137,음력지정휴일,2,FALSE), ""))))</f>
        <v/>
      </c>
      <c r="N137" s="128"/>
      <c r="O137" s="128" t="str">
        <f>IFERROR(VLOOKUP(N137,연차지정일수,2,FALSE),"")</f>
        <v/>
      </c>
      <c r="P137" s="143"/>
      <c r="Q137" s="2"/>
    </row>
    <row r="138">
      <c r="A138" s="129">
        <v>44301.0</v>
      </c>
      <c r="B138" s="129">
        <f>VLOOKUP($A138,달력데이터,MATCH("음력 날짜",달력제목,0),FALSE)</f>
        <v>44259</v>
      </c>
      <c r="C138" s="128">
        <f t="shared" si="1"/>
        <v>2021</v>
      </c>
      <c r="D138" s="128">
        <f t="shared" si="2"/>
        <v>4</v>
      </c>
      <c r="E138" s="128">
        <f t="shared" si="3"/>
        <v>2</v>
      </c>
      <c r="F138" s="128">
        <f t="shared" si="4"/>
        <v>2021</v>
      </c>
      <c r="G138" s="128">
        <f t="shared" si="5"/>
        <v>4</v>
      </c>
      <c r="H138" s="128">
        <f t="shared" si="6"/>
        <v>15</v>
      </c>
      <c r="I138" s="128" t="str">
        <f t="shared" si="7"/>
        <v>목</v>
      </c>
      <c r="J138" s="99"/>
      <c r="K138" s="99"/>
      <c r="L138" s="141" t="str">
        <f>IF(J138-K138=0,,IFERROR(K138-J138-휴게시간-VLOOKUP(A138,지정휴게시간,2,FALSE),K138-J138-휴게시간))</f>
        <v/>
      </c>
      <c r="M138" s="142" t="str">
        <f>IFERROR(VLOOKUP(Text(A138,"m월 d일"),양력휴일,2,FALSE),IFERROR(VLOOKUP(Text(B138,"m월 d일"),음력휴일,2,FALSE),IFERROR(VLOOKUP(A138,양력지정휴일,2,FALSE), IFERROR(VLOOKUP(B138,음력지정휴일,2,FALSE), ""))))</f>
        <v/>
      </c>
      <c r="N138" s="128"/>
      <c r="O138" s="128" t="str">
        <f>IFERROR(VLOOKUP(N138,연차지정일수,2,FALSE),"")</f>
        <v/>
      </c>
      <c r="P138" s="143"/>
      <c r="Q138" s="2"/>
    </row>
    <row r="139">
      <c r="A139" s="129">
        <v>44300.0</v>
      </c>
      <c r="B139" s="129">
        <f>VLOOKUP($A139,달력데이터,MATCH("음력 날짜",달력제목,0),FALSE)</f>
        <v>44258</v>
      </c>
      <c r="C139" s="128">
        <f t="shared" si="1"/>
        <v>2021</v>
      </c>
      <c r="D139" s="128">
        <f t="shared" si="2"/>
        <v>4</v>
      </c>
      <c r="E139" s="128">
        <f t="shared" si="3"/>
        <v>2</v>
      </c>
      <c r="F139" s="128">
        <f t="shared" si="4"/>
        <v>2021</v>
      </c>
      <c r="G139" s="128">
        <f t="shared" si="5"/>
        <v>4</v>
      </c>
      <c r="H139" s="128">
        <f t="shared" si="6"/>
        <v>14</v>
      </c>
      <c r="I139" s="128" t="str">
        <f t="shared" si="7"/>
        <v>수</v>
      </c>
      <c r="J139" s="99"/>
      <c r="K139" s="99"/>
      <c r="L139" s="141" t="str">
        <f>IF(J139-K139=0,,IFERROR(K139-J139-휴게시간-VLOOKUP(A139,지정휴게시간,2,FALSE),K139-J139-휴게시간))</f>
        <v/>
      </c>
      <c r="M139" s="142" t="str">
        <f>IFERROR(VLOOKUP(Text(A139,"m월 d일"),양력휴일,2,FALSE),IFERROR(VLOOKUP(Text(B139,"m월 d일"),음력휴일,2,FALSE),IFERROR(VLOOKUP(A139,양력지정휴일,2,FALSE), IFERROR(VLOOKUP(B139,음력지정휴일,2,FALSE), ""))))</f>
        <v/>
      </c>
      <c r="N139" s="128"/>
      <c r="O139" s="128" t="str">
        <f>IFERROR(VLOOKUP(N139,연차지정일수,2,FALSE),"")</f>
        <v/>
      </c>
      <c r="P139" s="143"/>
      <c r="Q139" s="2"/>
    </row>
    <row r="140">
      <c r="A140" s="129">
        <v>44299.0</v>
      </c>
      <c r="B140" s="129">
        <f>VLOOKUP($A140,달력데이터,MATCH("음력 날짜",달력제목,0),FALSE)</f>
        <v>44257</v>
      </c>
      <c r="C140" s="128">
        <f t="shared" si="1"/>
        <v>2021</v>
      </c>
      <c r="D140" s="128">
        <f t="shared" si="2"/>
        <v>4</v>
      </c>
      <c r="E140" s="128">
        <f t="shared" si="3"/>
        <v>2</v>
      </c>
      <c r="F140" s="128">
        <f t="shared" si="4"/>
        <v>2021</v>
      </c>
      <c r="G140" s="128">
        <f t="shared" si="5"/>
        <v>4</v>
      </c>
      <c r="H140" s="128">
        <f t="shared" si="6"/>
        <v>13</v>
      </c>
      <c r="I140" s="128" t="str">
        <f t="shared" si="7"/>
        <v>화</v>
      </c>
      <c r="J140" s="99"/>
      <c r="K140" s="99"/>
      <c r="L140" s="141" t="str">
        <f>IF(J140-K140=0,,IFERROR(K140-J140-휴게시간-VLOOKUP(A140,지정휴게시간,2,FALSE),K140-J140-휴게시간))</f>
        <v/>
      </c>
      <c r="M140" s="142" t="str">
        <f>IFERROR(VLOOKUP(Text(A140,"m월 d일"),양력휴일,2,FALSE),IFERROR(VLOOKUP(Text(B140,"m월 d일"),음력휴일,2,FALSE),IFERROR(VLOOKUP(A140,양력지정휴일,2,FALSE), IFERROR(VLOOKUP(B140,음력지정휴일,2,FALSE), ""))))</f>
        <v/>
      </c>
      <c r="N140" s="128"/>
      <c r="O140" s="128" t="str">
        <f>IFERROR(VLOOKUP(N140,연차지정일수,2,FALSE),"")</f>
        <v/>
      </c>
      <c r="P140" s="143"/>
      <c r="Q140" s="2"/>
    </row>
    <row r="141">
      <c r="A141" s="129">
        <v>44298.0</v>
      </c>
      <c r="B141" s="129">
        <f>VLOOKUP($A141,달력데이터,MATCH("음력 날짜",달력제목,0),FALSE)</f>
        <v>44256</v>
      </c>
      <c r="C141" s="128">
        <f t="shared" si="1"/>
        <v>2021</v>
      </c>
      <c r="D141" s="128">
        <f t="shared" si="2"/>
        <v>4</v>
      </c>
      <c r="E141" s="128">
        <f t="shared" si="3"/>
        <v>2</v>
      </c>
      <c r="F141" s="128">
        <f t="shared" si="4"/>
        <v>2021</v>
      </c>
      <c r="G141" s="128">
        <f t="shared" si="5"/>
        <v>4</v>
      </c>
      <c r="H141" s="128">
        <f t="shared" si="6"/>
        <v>12</v>
      </c>
      <c r="I141" s="128" t="str">
        <f t="shared" si="7"/>
        <v>월</v>
      </c>
      <c r="J141" s="99"/>
      <c r="K141" s="99"/>
      <c r="L141" s="141" t="str">
        <f>IF(J141-K141=0,,IFERROR(K141-J141-휴게시간-VLOOKUP(A141,지정휴게시간,2,FALSE),K141-J141-휴게시간))</f>
        <v/>
      </c>
      <c r="M141" s="142" t="str">
        <f>IFERROR(VLOOKUP(Text(A141,"m월 d일"),양력휴일,2,FALSE),IFERROR(VLOOKUP(Text(B141,"m월 d일"),음력휴일,2,FALSE),IFERROR(VLOOKUP(A141,양력지정휴일,2,FALSE), IFERROR(VLOOKUP(B141,음력지정휴일,2,FALSE), ""))))</f>
        <v/>
      </c>
      <c r="N141" s="128"/>
      <c r="O141" s="128" t="str">
        <f>IFERROR(VLOOKUP(N141,연차지정일수,2,FALSE),"")</f>
        <v/>
      </c>
      <c r="P141" s="143"/>
      <c r="Q141" s="2"/>
    </row>
    <row r="142">
      <c r="A142" s="129">
        <v>44297.0</v>
      </c>
      <c r="B142" s="129" t="str">
        <f>VLOOKUP($A142,달력데이터,MATCH("음력 날짜",달력제목,0),FALSE)</f>
        <v> 2021-02-30 </v>
      </c>
      <c r="C142" s="128">
        <f t="shared" si="1"/>
        <v>2021</v>
      </c>
      <c r="D142" s="128">
        <f t="shared" si="2"/>
        <v>4</v>
      </c>
      <c r="E142" s="128">
        <f t="shared" si="3"/>
        <v>1</v>
      </c>
      <c r="F142" s="128">
        <f t="shared" si="4"/>
        <v>2021</v>
      </c>
      <c r="G142" s="128">
        <f t="shared" si="5"/>
        <v>4</v>
      </c>
      <c r="H142" s="128">
        <f t="shared" si="6"/>
        <v>11</v>
      </c>
      <c r="I142" s="128" t="str">
        <f t="shared" si="7"/>
        <v>일</v>
      </c>
      <c r="J142" s="99"/>
      <c r="K142" s="99"/>
      <c r="L142" s="141" t="str">
        <f>IF(J142-K142=0,,IFERROR(K142-J142-휴게시간-VLOOKUP(A142,지정휴게시간,2,FALSE),K142-J142-휴게시간))</f>
        <v/>
      </c>
      <c r="M142" s="142" t="str">
        <f>IFERROR(VLOOKUP(Text(A142,"m월 d일"),양력휴일,2,FALSE),IFERROR(VLOOKUP(Text(B142,"m월 d일"),음력휴일,2,FALSE),IFERROR(VLOOKUP(A142,양력지정휴일,2,FALSE), IFERROR(VLOOKUP(B142,음력지정휴일,2,FALSE), ""))))</f>
        <v/>
      </c>
      <c r="N142" s="128"/>
      <c r="O142" s="128" t="str">
        <f>IFERROR(VLOOKUP(N142,연차지정일수,2,FALSE),"")</f>
        <v/>
      </c>
      <c r="P142" s="143"/>
      <c r="Q142" s="2"/>
    </row>
    <row r="143">
      <c r="A143" s="129">
        <v>44296.0</v>
      </c>
      <c r="B143" s="129" t="str">
        <f>VLOOKUP($A143,달력데이터,MATCH("음력 날짜",달력제목,0),FALSE)</f>
        <v> 2021-02-29 </v>
      </c>
      <c r="C143" s="128">
        <f t="shared" si="1"/>
        <v>2021</v>
      </c>
      <c r="D143" s="128">
        <f t="shared" si="2"/>
        <v>4</v>
      </c>
      <c r="E143" s="128">
        <f t="shared" si="3"/>
        <v>1</v>
      </c>
      <c r="F143" s="128">
        <f t="shared" si="4"/>
        <v>2021</v>
      </c>
      <c r="G143" s="128">
        <f t="shared" si="5"/>
        <v>4</v>
      </c>
      <c r="H143" s="128">
        <f t="shared" si="6"/>
        <v>10</v>
      </c>
      <c r="I143" s="128" t="str">
        <f t="shared" si="7"/>
        <v>토</v>
      </c>
      <c r="J143" s="99"/>
      <c r="K143" s="99"/>
      <c r="L143" s="141" t="str">
        <f>IF(J143-K143=0,,IFERROR(K143-J143-휴게시간-VLOOKUP(A143,지정휴게시간,2,FALSE),K143-J143-휴게시간))</f>
        <v/>
      </c>
      <c r="M143" s="142" t="str">
        <f>IFERROR(VLOOKUP(Text(A143,"m월 d일"),양력휴일,2,FALSE),IFERROR(VLOOKUP(Text(B143,"m월 d일"),음력휴일,2,FALSE),IFERROR(VLOOKUP(A143,양력지정휴일,2,FALSE), IFERROR(VLOOKUP(B143,음력지정휴일,2,FALSE), ""))))</f>
        <v/>
      </c>
      <c r="N143" s="128"/>
      <c r="O143" s="128" t="str">
        <f>IFERROR(VLOOKUP(N143,연차지정일수,2,FALSE),"")</f>
        <v/>
      </c>
      <c r="P143" s="143"/>
      <c r="Q143" s="2"/>
    </row>
    <row r="144">
      <c r="A144" s="129">
        <v>44295.0</v>
      </c>
      <c r="B144" s="129">
        <f>VLOOKUP($A144,달력데이터,MATCH("음력 날짜",달력제목,0),FALSE)</f>
        <v>44255</v>
      </c>
      <c r="C144" s="128">
        <f t="shared" si="1"/>
        <v>2021</v>
      </c>
      <c r="D144" s="128">
        <f t="shared" si="2"/>
        <v>4</v>
      </c>
      <c r="E144" s="128">
        <f t="shared" si="3"/>
        <v>1</v>
      </c>
      <c r="F144" s="128">
        <f t="shared" si="4"/>
        <v>2021</v>
      </c>
      <c r="G144" s="128">
        <f t="shared" si="5"/>
        <v>4</v>
      </c>
      <c r="H144" s="128">
        <f t="shared" si="6"/>
        <v>9</v>
      </c>
      <c r="I144" s="128" t="str">
        <f t="shared" si="7"/>
        <v>금</v>
      </c>
      <c r="J144" s="99"/>
      <c r="K144" s="99"/>
      <c r="L144" s="141" t="str">
        <f>IF(J144-K144=0,,IFERROR(K144-J144-휴게시간-VLOOKUP(A144,지정휴게시간,2,FALSE),K144-J144-휴게시간))</f>
        <v/>
      </c>
      <c r="M144" s="142" t="str">
        <f>IFERROR(VLOOKUP(Text(A144,"m월 d일"),양력휴일,2,FALSE),IFERROR(VLOOKUP(Text(B144,"m월 d일"),음력휴일,2,FALSE),IFERROR(VLOOKUP(A144,양력지정휴일,2,FALSE), IFERROR(VLOOKUP(B144,음력지정휴일,2,FALSE), ""))))</f>
        <v/>
      </c>
      <c r="N144" s="128"/>
      <c r="O144" s="128" t="str">
        <f>IFERROR(VLOOKUP(N144,연차지정일수,2,FALSE),"")</f>
        <v/>
      </c>
      <c r="P144" s="143"/>
      <c r="Q144" s="2"/>
    </row>
    <row r="145">
      <c r="A145" s="129">
        <v>44294.0</v>
      </c>
      <c r="B145" s="129">
        <f>VLOOKUP($A145,달력데이터,MATCH("음력 날짜",달력제목,0),FALSE)</f>
        <v>44254</v>
      </c>
      <c r="C145" s="128">
        <f t="shared" si="1"/>
        <v>2021</v>
      </c>
      <c r="D145" s="128">
        <f t="shared" si="2"/>
        <v>4</v>
      </c>
      <c r="E145" s="128">
        <f t="shared" si="3"/>
        <v>1</v>
      </c>
      <c r="F145" s="128">
        <f t="shared" si="4"/>
        <v>2021</v>
      </c>
      <c r="G145" s="128">
        <f t="shared" si="5"/>
        <v>4</v>
      </c>
      <c r="H145" s="128">
        <f t="shared" si="6"/>
        <v>8</v>
      </c>
      <c r="I145" s="128" t="str">
        <f t="shared" si="7"/>
        <v>목</v>
      </c>
      <c r="J145" s="99"/>
      <c r="K145" s="99"/>
      <c r="L145" s="141" t="str">
        <f>IF(J145-K145=0,,IFERROR(K145-J145-휴게시간-VLOOKUP(A145,지정휴게시간,2,FALSE),K145-J145-휴게시간))</f>
        <v/>
      </c>
      <c r="M145" s="142" t="str">
        <f>IFERROR(VLOOKUP(Text(A145,"m월 d일"),양력휴일,2,FALSE),IFERROR(VLOOKUP(Text(B145,"m월 d일"),음력휴일,2,FALSE),IFERROR(VLOOKUP(A145,양력지정휴일,2,FALSE), IFERROR(VLOOKUP(B145,음력지정휴일,2,FALSE), ""))))</f>
        <v/>
      </c>
      <c r="N145" s="128"/>
      <c r="O145" s="128" t="str">
        <f>IFERROR(VLOOKUP(N145,연차지정일수,2,FALSE),"")</f>
        <v/>
      </c>
      <c r="P145" s="143"/>
      <c r="Q145" s="2"/>
    </row>
    <row r="146">
      <c r="A146" s="129">
        <v>44293.0</v>
      </c>
      <c r="B146" s="129">
        <f>VLOOKUP($A146,달력데이터,MATCH("음력 날짜",달력제목,0),FALSE)</f>
        <v>44253</v>
      </c>
      <c r="C146" s="128">
        <f t="shared" si="1"/>
        <v>2021</v>
      </c>
      <c r="D146" s="128">
        <f t="shared" si="2"/>
        <v>4</v>
      </c>
      <c r="E146" s="128">
        <f t="shared" si="3"/>
        <v>1</v>
      </c>
      <c r="F146" s="128">
        <f t="shared" si="4"/>
        <v>2021</v>
      </c>
      <c r="G146" s="128">
        <f t="shared" si="5"/>
        <v>4</v>
      </c>
      <c r="H146" s="128">
        <f t="shared" si="6"/>
        <v>7</v>
      </c>
      <c r="I146" s="128" t="str">
        <f t="shared" si="7"/>
        <v>수</v>
      </c>
      <c r="J146" s="99"/>
      <c r="K146" s="99"/>
      <c r="L146" s="141" t="str">
        <f>IF(J146-K146=0,,IFERROR(K146-J146-휴게시간-VLOOKUP(A146,지정휴게시간,2,FALSE),K146-J146-휴게시간))</f>
        <v/>
      </c>
      <c r="M146" s="142" t="str">
        <f>IFERROR(VLOOKUP(Text(A146,"m월 d일"),양력휴일,2,FALSE),IFERROR(VLOOKUP(Text(B146,"m월 d일"),음력휴일,2,FALSE),IFERROR(VLOOKUP(A146,양력지정휴일,2,FALSE), IFERROR(VLOOKUP(B146,음력지정휴일,2,FALSE), ""))))</f>
        <v/>
      </c>
      <c r="N146" s="128"/>
      <c r="O146" s="128" t="str">
        <f>IFERROR(VLOOKUP(N146,연차지정일수,2,FALSE),"")</f>
        <v/>
      </c>
      <c r="P146" s="143"/>
      <c r="Q146" s="2"/>
    </row>
    <row r="147">
      <c r="A147" s="129">
        <v>44292.0</v>
      </c>
      <c r="B147" s="129">
        <f>VLOOKUP($A147,달력데이터,MATCH("음력 날짜",달력제목,0),FALSE)</f>
        <v>44252</v>
      </c>
      <c r="C147" s="128">
        <f t="shared" si="1"/>
        <v>2021</v>
      </c>
      <c r="D147" s="128">
        <f t="shared" si="2"/>
        <v>4</v>
      </c>
      <c r="E147" s="128">
        <f t="shared" si="3"/>
        <v>1</v>
      </c>
      <c r="F147" s="128">
        <f t="shared" si="4"/>
        <v>2021</v>
      </c>
      <c r="G147" s="128">
        <f t="shared" si="5"/>
        <v>4</v>
      </c>
      <c r="H147" s="128">
        <f t="shared" si="6"/>
        <v>6</v>
      </c>
      <c r="I147" s="128" t="str">
        <f t="shared" si="7"/>
        <v>화</v>
      </c>
      <c r="J147" s="99"/>
      <c r="K147" s="99"/>
      <c r="L147" s="141" t="str">
        <f>IF(J147-K147=0,,IFERROR(K147-J147-휴게시간-VLOOKUP(A147,지정휴게시간,2,FALSE),K147-J147-휴게시간))</f>
        <v/>
      </c>
      <c r="M147" s="142" t="str">
        <f>IFERROR(VLOOKUP(Text(A147,"m월 d일"),양력휴일,2,FALSE),IFERROR(VLOOKUP(Text(B147,"m월 d일"),음력휴일,2,FALSE),IFERROR(VLOOKUP(A147,양력지정휴일,2,FALSE), IFERROR(VLOOKUP(B147,음력지정휴일,2,FALSE), ""))))</f>
        <v/>
      </c>
      <c r="N147" s="128"/>
      <c r="O147" s="128" t="str">
        <f>IFERROR(VLOOKUP(N147,연차지정일수,2,FALSE),"")</f>
        <v/>
      </c>
      <c r="P147" s="143"/>
      <c r="Q147" s="2"/>
    </row>
    <row r="148">
      <c r="A148" s="129">
        <v>44291.0</v>
      </c>
      <c r="B148" s="129">
        <f>VLOOKUP($A148,달력데이터,MATCH("음력 날짜",달력제목,0),FALSE)</f>
        <v>44251</v>
      </c>
      <c r="C148" s="128">
        <f t="shared" si="1"/>
        <v>2021</v>
      </c>
      <c r="D148" s="128">
        <f t="shared" si="2"/>
        <v>4</v>
      </c>
      <c r="E148" s="128">
        <f t="shared" si="3"/>
        <v>1</v>
      </c>
      <c r="F148" s="128">
        <f t="shared" si="4"/>
        <v>2021</v>
      </c>
      <c r="G148" s="128">
        <f t="shared" si="5"/>
        <v>4</v>
      </c>
      <c r="H148" s="128">
        <f t="shared" si="6"/>
        <v>5</v>
      </c>
      <c r="I148" s="128" t="str">
        <f t="shared" si="7"/>
        <v>월</v>
      </c>
      <c r="J148" s="99"/>
      <c r="K148" s="99"/>
      <c r="L148" s="141" t="str">
        <f>IF(J148-K148=0,,IFERROR(K148-J148-휴게시간-VLOOKUP(A148,지정휴게시간,2,FALSE),K148-J148-휴게시간))</f>
        <v/>
      </c>
      <c r="M148" s="142" t="str">
        <f>IFERROR(VLOOKUP(Text(A148,"m월 d일"),양력휴일,2,FALSE),IFERROR(VLOOKUP(Text(B148,"m월 d일"),음력휴일,2,FALSE),IFERROR(VLOOKUP(A148,양력지정휴일,2,FALSE), IFERROR(VLOOKUP(B148,음력지정휴일,2,FALSE), ""))))</f>
        <v/>
      </c>
      <c r="N148" s="128"/>
      <c r="O148" s="128" t="str">
        <f>IFERROR(VLOOKUP(N148,연차지정일수,2,FALSE),"")</f>
        <v/>
      </c>
      <c r="P148" s="143"/>
      <c r="Q148" s="2"/>
    </row>
    <row r="149">
      <c r="A149" s="129">
        <v>44290.0</v>
      </c>
      <c r="B149" s="129">
        <f>VLOOKUP($A149,달력데이터,MATCH("음력 날짜",달력제목,0),FALSE)</f>
        <v>44250</v>
      </c>
      <c r="C149" s="128">
        <f t="shared" si="1"/>
        <v>2021</v>
      </c>
      <c r="D149" s="128">
        <f t="shared" si="2"/>
        <v>3</v>
      </c>
      <c r="E149" s="128">
        <f t="shared" si="3"/>
        <v>5</v>
      </c>
      <c r="F149" s="128">
        <f t="shared" si="4"/>
        <v>2021</v>
      </c>
      <c r="G149" s="128">
        <f t="shared" si="5"/>
        <v>4</v>
      </c>
      <c r="H149" s="128">
        <f t="shared" si="6"/>
        <v>4</v>
      </c>
      <c r="I149" s="128" t="str">
        <f t="shared" si="7"/>
        <v>일</v>
      </c>
      <c r="J149" s="99"/>
      <c r="K149" s="99"/>
      <c r="L149" s="141" t="str">
        <f>IF(J149-K149=0,,IFERROR(K149-J149-휴게시간-VLOOKUP(A149,지정휴게시간,2,FALSE),K149-J149-휴게시간))</f>
        <v/>
      </c>
      <c r="M149" s="142" t="str">
        <f>IFERROR(VLOOKUP(Text(A149,"m월 d일"),양력휴일,2,FALSE),IFERROR(VLOOKUP(Text(B149,"m월 d일"),음력휴일,2,FALSE),IFERROR(VLOOKUP(A149,양력지정휴일,2,FALSE), IFERROR(VLOOKUP(B149,음력지정휴일,2,FALSE), ""))))</f>
        <v/>
      </c>
      <c r="N149" s="128"/>
      <c r="O149" s="128" t="str">
        <f>IFERROR(VLOOKUP(N149,연차지정일수,2,FALSE),"")</f>
        <v/>
      </c>
      <c r="P149" s="143"/>
      <c r="Q149" s="2"/>
    </row>
    <row r="150">
      <c r="A150" s="129">
        <v>44289.0</v>
      </c>
      <c r="B150" s="129">
        <f>VLOOKUP($A150,달력데이터,MATCH("음력 날짜",달력제목,0),FALSE)</f>
        <v>44249</v>
      </c>
      <c r="C150" s="128">
        <f t="shared" si="1"/>
        <v>2021</v>
      </c>
      <c r="D150" s="128">
        <f t="shared" si="2"/>
        <v>3</v>
      </c>
      <c r="E150" s="128">
        <f t="shared" si="3"/>
        <v>5</v>
      </c>
      <c r="F150" s="128">
        <f t="shared" si="4"/>
        <v>2021</v>
      </c>
      <c r="G150" s="128">
        <f t="shared" si="5"/>
        <v>4</v>
      </c>
      <c r="H150" s="128">
        <f t="shared" si="6"/>
        <v>3</v>
      </c>
      <c r="I150" s="128" t="str">
        <f t="shared" si="7"/>
        <v>토</v>
      </c>
      <c r="J150" s="99"/>
      <c r="K150" s="99"/>
      <c r="L150" s="141" t="str">
        <f>IF(J150-K150=0,,IFERROR(K150-J150-휴게시간-VLOOKUP(A150,지정휴게시간,2,FALSE),K150-J150-휴게시간))</f>
        <v/>
      </c>
      <c r="M150" s="142" t="str">
        <f>IFERROR(VLOOKUP(Text(A150,"m월 d일"),양력휴일,2,FALSE),IFERROR(VLOOKUP(Text(B150,"m월 d일"),음력휴일,2,FALSE),IFERROR(VLOOKUP(A150,양력지정휴일,2,FALSE), IFERROR(VLOOKUP(B150,음력지정휴일,2,FALSE), ""))))</f>
        <v/>
      </c>
      <c r="N150" s="128"/>
      <c r="O150" s="128" t="str">
        <f>IFERROR(VLOOKUP(N150,연차지정일수,2,FALSE),"")</f>
        <v/>
      </c>
      <c r="P150" s="143"/>
      <c r="Q150" s="2"/>
    </row>
    <row r="151">
      <c r="A151" s="129">
        <v>44288.0</v>
      </c>
      <c r="B151" s="129">
        <f>VLOOKUP($A151,달력데이터,MATCH("음력 날짜",달력제목,0),FALSE)</f>
        <v>44248</v>
      </c>
      <c r="C151" s="128">
        <f t="shared" si="1"/>
        <v>2021</v>
      </c>
      <c r="D151" s="128">
        <f t="shared" si="2"/>
        <v>3</v>
      </c>
      <c r="E151" s="128">
        <f t="shared" si="3"/>
        <v>5</v>
      </c>
      <c r="F151" s="128">
        <f t="shared" si="4"/>
        <v>2021</v>
      </c>
      <c r="G151" s="128">
        <f t="shared" si="5"/>
        <v>4</v>
      </c>
      <c r="H151" s="128">
        <f t="shared" si="6"/>
        <v>2</v>
      </c>
      <c r="I151" s="128" t="str">
        <f t="shared" si="7"/>
        <v>금</v>
      </c>
      <c r="J151" s="99"/>
      <c r="K151" s="99"/>
      <c r="L151" s="141" t="str">
        <f>IF(J151-K151=0,,IFERROR(K151-J151-휴게시간-VLOOKUP(A151,지정휴게시간,2,FALSE),K151-J151-휴게시간))</f>
        <v/>
      </c>
      <c r="M151" s="142" t="str">
        <f>IFERROR(VLOOKUP(Text(A151,"m월 d일"),양력휴일,2,FALSE),IFERROR(VLOOKUP(Text(B151,"m월 d일"),음력휴일,2,FALSE),IFERROR(VLOOKUP(A151,양력지정휴일,2,FALSE), IFERROR(VLOOKUP(B151,음력지정휴일,2,FALSE), ""))))</f>
        <v/>
      </c>
      <c r="N151" s="128"/>
      <c r="O151" s="128" t="str">
        <f>IFERROR(VLOOKUP(N151,연차지정일수,2,FALSE),"")</f>
        <v/>
      </c>
      <c r="P151" s="143"/>
      <c r="Q151" s="2"/>
    </row>
    <row r="152">
      <c r="A152" s="129">
        <v>44287.0</v>
      </c>
      <c r="B152" s="129">
        <f>VLOOKUP($A152,달력데이터,MATCH("음력 날짜",달력제목,0),FALSE)</f>
        <v>44247</v>
      </c>
      <c r="C152" s="128">
        <f t="shared" si="1"/>
        <v>2021</v>
      </c>
      <c r="D152" s="128">
        <f t="shared" si="2"/>
        <v>3</v>
      </c>
      <c r="E152" s="128">
        <f t="shared" si="3"/>
        <v>5</v>
      </c>
      <c r="F152" s="128">
        <f t="shared" si="4"/>
        <v>2021</v>
      </c>
      <c r="G152" s="128">
        <f t="shared" si="5"/>
        <v>4</v>
      </c>
      <c r="H152" s="128">
        <f t="shared" si="6"/>
        <v>1</v>
      </c>
      <c r="I152" s="128" t="str">
        <f t="shared" si="7"/>
        <v>목</v>
      </c>
      <c r="J152" s="99"/>
      <c r="K152" s="99"/>
      <c r="L152" s="141" t="str">
        <f>IF(J152-K152=0,,IFERROR(K152-J152-휴게시간-VLOOKUP(A152,지정휴게시간,2,FALSE),K152-J152-휴게시간))</f>
        <v/>
      </c>
      <c r="M152" s="142" t="str">
        <f>IFERROR(VLOOKUP(Text(A152,"m월 d일"),양력휴일,2,FALSE),IFERROR(VLOOKUP(Text(B152,"m월 d일"),음력휴일,2,FALSE),IFERROR(VLOOKUP(A152,양력지정휴일,2,FALSE), IFERROR(VLOOKUP(B152,음력지정휴일,2,FALSE), ""))))</f>
        <v/>
      </c>
      <c r="N152" s="128"/>
      <c r="O152" s="128" t="str">
        <f>IFERROR(VLOOKUP(N152,연차지정일수,2,FALSE),"")</f>
        <v/>
      </c>
      <c r="P152" s="143"/>
      <c r="Q152" s="2"/>
    </row>
    <row r="153">
      <c r="A153" s="129">
        <v>44348.0</v>
      </c>
      <c r="B153" s="129">
        <f>VLOOKUP($A153,달력데이터,MATCH("음력 날짜",달력제목,0),FALSE)</f>
        <v>44307</v>
      </c>
      <c r="C153" s="128">
        <f t="shared" si="1"/>
        <v>2021</v>
      </c>
      <c r="D153" s="128">
        <f t="shared" si="2"/>
        <v>5</v>
      </c>
      <c r="E153" s="128">
        <f t="shared" si="3"/>
        <v>5</v>
      </c>
      <c r="F153" s="128">
        <f t="shared" si="4"/>
        <v>2021</v>
      </c>
      <c r="G153" s="128">
        <f t="shared" si="5"/>
        <v>6</v>
      </c>
      <c r="H153" s="128">
        <f t="shared" si="6"/>
        <v>1</v>
      </c>
      <c r="I153" s="128" t="str">
        <f t="shared" si="7"/>
        <v>화</v>
      </c>
      <c r="J153" s="99"/>
      <c r="K153" s="99"/>
      <c r="L153" s="141" t="str">
        <f>IF(J153-K153=0,,IFERROR(K153-J153-휴게시간-VLOOKUP(A153,지정휴게시간,2,FALSE),K153-J153-휴게시간))</f>
        <v/>
      </c>
      <c r="M153" s="142" t="str">
        <f>IFERROR(VLOOKUP(Text(A153,"m월 d일"),양력휴일,2,FALSE),IFERROR(VLOOKUP(Text(B153,"m월 d일"),음력휴일,2,FALSE),IFERROR(VLOOKUP(A153,양력지정휴일,2,FALSE), IFERROR(VLOOKUP(B153,음력지정휴일,2,FALSE), ""))))</f>
        <v/>
      </c>
      <c r="N153" s="128"/>
      <c r="O153" s="128" t="str">
        <f>IFERROR(VLOOKUP(N153,연차지정일수,2,FALSE),"")</f>
        <v/>
      </c>
      <c r="P153" s="143"/>
      <c r="Q153" s="2"/>
    </row>
    <row r="154">
      <c r="A154" s="129">
        <v>44349.0</v>
      </c>
      <c r="B154" s="129">
        <f>VLOOKUP($A154,달력데이터,MATCH("음력 날짜",달력제목,0),FALSE)</f>
        <v>44308</v>
      </c>
      <c r="C154" s="128">
        <f t="shared" si="1"/>
        <v>2021</v>
      </c>
      <c r="D154" s="128">
        <f t="shared" si="2"/>
        <v>5</v>
      </c>
      <c r="E154" s="128">
        <f t="shared" si="3"/>
        <v>5</v>
      </c>
      <c r="F154" s="128">
        <f t="shared" si="4"/>
        <v>2021</v>
      </c>
      <c r="G154" s="128">
        <f t="shared" si="5"/>
        <v>6</v>
      </c>
      <c r="H154" s="128">
        <f t="shared" si="6"/>
        <v>2</v>
      </c>
      <c r="I154" s="128" t="str">
        <f t="shared" si="7"/>
        <v>수</v>
      </c>
      <c r="J154" s="99"/>
      <c r="K154" s="99"/>
      <c r="L154" s="141" t="str">
        <f>IF(J154-K154=0,,IFERROR(K154-J154-휴게시간-VLOOKUP(A154,지정휴게시간,2,FALSE),K154-J154-휴게시간))</f>
        <v/>
      </c>
      <c r="M154" s="142" t="str">
        <f>IFERROR(VLOOKUP(Text(A154,"m월 d일"),양력휴일,2,FALSE),IFERROR(VLOOKUP(Text(B154,"m월 d일"),음력휴일,2,FALSE),IFERROR(VLOOKUP(A154,양력지정휴일,2,FALSE), IFERROR(VLOOKUP(B154,음력지정휴일,2,FALSE), ""))))</f>
        <v/>
      </c>
      <c r="N154" s="128"/>
      <c r="O154" s="128" t="str">
        <f>IFERROR(VLOOKUP(N154,연차지정일수,2,FALSE),"")</f>
        <v/>
      </c>
      <c r="P154" s="143"/>
      <c r="Q154" s="2"/>
    </row>
    <row r="155">
      <c r="A155" s="129">
        <v>44350.0</v>
      </c>
      <c r="B155" s="129">
        <f>VLOOKUP($A155,달력데이터,MATCH("음력 날짜",달력제목,0),FALSE)</f>
        <v>44309</v>
      </c>
      <c r="C155" s="128">
        <f t="shared" si="1"/>
        <v>2021</v>
      </c>
      <c r="D155" s="128">
        <f t="shared" si="2"/>
        <v>5</v>
      </c>
      <c r="E155" s="128">
        <f t="shared" si="3"/>
        <v>5</v>
      </c>
      <c r="F155" s="128">
        <f t="shared" si="4"/>
        <v>2021</v>
      </c>
      <c r="G155" s="128">
        <f t="shared" si="5"/>
        <v>6</v>
      </c>
      <c r="H155" s="128">
        <f t="shared" si="6"/>
        <v>3</v>
      </c>
      <c r="I155" s="128" t="str">
        <f t="shared" si="7"/>
        <v>목</v>
      </c>
      <c r="J155" s="99"/>
      <c r="K155" s="99"/>
      <c r="L155" s="141" t="str">
        <f>IF(J155-K155=0,,IFERROR(K155-J155-휴게시간-VLOOKUP(A155,지정휴게시간,2,FALSE),K155-J155-휴게시간))</f>
        <v/>
      </c>
      <c r="M155" s="142" t="str">
        <f>IFERROR(VLOOKUP(Text(A155,"m월 d일"),양력휴일,2,FALSE),IFERROR(VLOOKUP(Text(B155,"m월 d일"),음력휴일,2,FALSE),IFERROR(VLOOKUP(A155,양력지정휴일,2,FALSE), IFERROR(VLOOKUP(B155,음력지정휴일,2,FALSE), ""))))</f>
        <v/>
      </c>
      <c r="N155" s="128"/>
      <c r="O155" s="128" t="str">
        <f>IFERROR(VLOOKUP(N155,연차지정일수,2,FALSE),"")</f>
        <v/>
      </c>
      <c r="P155" s="143"/>
      <c r="Q155" s="2"/>
    </row>
    <row r="156">
      <c r="A156" s="129">
        <v>44351.0</v>
      </c>
      <c r="B156" s="129">
        <f>VLOOKUP($A156,달력데이터,MATCH("음력 날짜",달력제목,0),FALSE)</f>
        <v>44310</v>
      </c>
      <c r="C156" s="128">
        <f t="shared" si="1"/>
        <v>2021</v>
      </c>
      <c r="D156" s="128">
        <f t="shared" si="2"/>
        <v>5</v>
      </c>
      <c r="E156" s="128">
        <f t="shared" si="3"/>
        <v>5</v>
      </c>
      <c r="F156" s="128">
        <f t="shared" si="4"/>
        <v>2021</v>
      </c>
      <c r="G156" s="128">
        <f t="shared" si="5"/>
        <v>6</v>
      </c>
      <c r="H156" s="128">
        <f t="shared" si="6"/>
        <v>4</v>
      </c>
      <c r="I156" s="128" t="str">
        <f t="shared" si="7"/>
        <v>금</v>
      </c>
      <c r="J156" s="99"/>
      <c r="K156" s="99"/>
      <c r="L156" s="141" t="str">
        <f>IF(J156-K156=0,,IFERROR(K156-J156-휴게시간-VLOOKUP(A156,지정휴게시간,2,FALSE),K156-J156-휴게시간))</f>
        <v/>
      </c>
      <c r="M156" s="142" t="str">
        <f>IFERROR(VLOOKUP(Text(A156,"m월 d일"),양력휴일,2,FALSE),IFERROR(VLOOKUP(Text(B156,"m월 d일"),음력휴일,2,FALSE),IFERROR(VLOOKUP(A156,양력지정휴일,2,FALSE), IFERROR(VLOOKUP(B156,음력지정휴일,2,FALSE), ""))))</f>
        <v/>
      </c>
      <c r="N156" s="128"/>
      <c r="O156" s="128" t="str">
        <f>IFERROR(VLOOKUP(N156,연차지정일수,2,FALSE),"")</f>
        <v/>
      </c>
      <c r="P156" s="143"/>
      <c r="Q156" s="2"/>
    </row>
    <row r="157">
      <c r="A157" s="129">
        <v>44352.0</v>
      </c>
      <c r="B157" s="129">
        <f>VLOOKUP($A157,달력데이터,MATCH("음력 날짜",달력제목,0),FALSE)</f>
        <v>44311</v>
      </c>
      <c r="C157" s="128">
        <f t="shared" si="1"/>
        <v>2021</v>
      </c>
      <c r="D157" s="128">
        <f t="shared" si="2"/>
        <v>5</v>
      </c>
      <c r="E157" s="128">
        <f t="shared" si="3"/>
        <v>5</v>
      </c>
      <c r="F157" s="128">
        <f t="shared" si="4"/>
        <v>2021</v>
      </c>
      <c r="G157" s="128">
        <f t="shared" si="5"/>
        <v>6</v>
      </c>
      <c r="H157" s="128">
        <f t="shared" si="6"/>
        <v>5</v>
      </c>
      <c r="I157" s="128" t="str">
        <f t="shared" si="7"/>
        <v>토</v>
      </c>
      <c r="J157" s="99"/>
      <c r="K157" s="99"/>
      <c r="L157" s="141" t="str">
        <f>IF(J157-K157=0,,IFERROR(K157-J157-휴게시간-VLOOKUP(A157,지정휴게시간,2,FALSE),K157-J157-휴게시간))</f>
        <v/>
      </c>
      <c r="M157" s="142" t="str">
        <f>IFERROR(VLOOKUP(Text(A157,"m월 d일"),양력휴일,2,FALSE),IFERROR(VLOOKUP(Text(B157,"m월 d일"),음력휴일,2,FALSE),IFERROR(VLOOKUP(A157,양력지정휴일,2,FALSE), IFERROR(VLOOKUP(B157,음력지정휴일,2,FALSE), ""))))</f>
        <v/>
      </c>
      <c r="N157" s="128"/>
      <c r="O157" s="128" t="str">
        <f>IFERROR(VLOOKUP(N157,연차지정일수,2,FALSE),"")</f>
        <v/>
      </c>
      <c r="P157" s="143"/>
      <c r="Q157" s="2"/>
    </row>
    <row r="158">
      <c r="A158" s="129">
        <v>44353.0</v>
      </c>
      <c r="B158" s="129">
        <f>VLOOKUP($A158,달력데이터,MATCH("음력 날짜",달력제목,0),FALSE)</f>
        <v>44312</v>
      </c>
      <c r="C158" s="128">
        <f t="shared" si="1"/>
        <v>2021</v>
      </c>
      <c r="D158" s="128">
        <f t="shared" si="2"/>
        <v>5</v>
      </c>
      <c r="E158" s="128">
        <f t="shared" si="3"/>
        <v>5</v>
      </c>
      <c r="F158" s="128">
        <f t="shared" si="4"/>
        <v>2021</v>
      </c>
      <c r="G158" s="128">
        <f t="shared" si="5"/>
        <v>6</v>
      </c>
      <c r="H158" s="128">
        <f t="shared" si="6"/>
        <v>6</v>
      </c>
      <c r="I158" s="128" t="str">
        <f t="shared" si="7"/>
        <v>일</v>
      </c>
      <c r="J158" s="99"/>
      <c r="K158" s="99"/>
      <c r="L158" s="141" t="str">
        <f>IF(J158-K158=0,,IFERROR(K158-J158-휴게시간-VLOOKUP(A158,지정휴게시간,2,FALSE),K158-J158-휴게시간))</f>
        <v/>
      </c>
      <c r="M158" s="142" t="str">
        <f>IFERROR(VLOOKUP(Text(A158,"m월 d일"),양력휴일,2,FALSE),IFERROR(VLOOKUP(Text(B158,"m월 d일"),음력휴일,2,FALSE),IFERROR(VLOOKUP(A158,양력지정휴일,2,FALSE), IFERROR(VLOOKUP(B158,음력지정휴일,2,FALSE), ""))))</f>
        <v>현충일</v>
      </c>
      <c r="N158" s="128"/>
      <c r="O158" s="128" t="str">
        <f>IFERROR(VLOOKUP(N158,연차지정일수,2,FALSE),"")</f>
        <v/>
      </c>
      <c r="P158" s="143"/>
      <c r="Q158" s="2"/>
    </row>
    <row r="159">
      <c r="A159" s="129">
        <v>44354.0</v>
      </c>
      <c r="B159" s="129">
        <f>VLOOKUP($A159,달력데이터,MATCH("음력 날짜",달력제목,0),FALSE)</f>
        <v>44313</v>
      </c>
      <c r="C159" s="128">
        <f t="shared" si="1"/>
        <v>2021</v>
      </c>
      <c r="D159" s="128">
        <f t="shared" si="2"/>
        <v>6</v>
      </c>
      <c r="E159" s="128">
        <f t="shared" si="3"/>
        <v>1</v>
      </c>
      <c r="F159" s="128">
        <f t="shared" si="4"/>
        <v>2021</v>
      </c>
      <c r="G159" s="128">
        <f t="shared" si="5"/>
        <v>6</v>
      </c>
      <c r="H159" s="128">
        <f t="shared" si="6"/>
        <v>7</v>
      </c>
      <c r="I159" s="128" t="str">
        <f t="shared" si="7"/>
        <v>월</v>
      </c>
      <c r="J159" s="99"/>
      <c r="K159" s="99"/>
      <c r="L159" s="141" t="str">
        <f>IF(J159-K159=0,,IFERROR(K159-J159-휴게시간-VLOOKUP(A159,지정휴게시간,2,FALSE),K159-J159-휴게시간))</f>
        <v/>
      </c>
      <c r="M159" s="142" t="str">
        <f>IFERROR(VLOOKUP(Text(A159,"m월 d일"),양력휴일,2,FALSE),IFERROR(VLOOKUP(Text(B159,"m월 d일"),음력휴일,2,FALSE),IFERROR(VLOOKUP(A159,양력지정휴일,2,FALSE), IFERROR(VLOOKUP(B159,음력지정휴일,2,FALSE), ""))))</f>
        <v/>
      </c>
      <c r="N159" s="128"/>
      <c r="O159" s="128" t="str">
        <f>IFERROR(VLOOKUP(N159,연차지정일수,2,FALSE),"")</f>
        <v/>
      </c>
      <c r="P159" s="143"/>
      <c r="Q159" s="2"/>
    </row>
    <row r="160">
      <c r="A160" s="129">
        <v>44355.0</v>
      </c>
      <c r="B160" s="129">
        <f>VLOOKUP($A160,달력데이터,MATCH("음력 날짜",달력제목,0),FALSE)</f>
        <v>44314</v>
      </c>
      <c r="C160" s="128">
        <f t="shared" si="1"/>
        <v>2021</v>
      </c>
      <c r="D160" s="128">
        <f t="shared" si="2"/>
        <v>6</v>
      </c>
      <c r="E160" s="128">
        <f t="shared" si="3"/>
        <v>1</v>
      </c>
      <c r="F160" s="128">
        <f t="shared" si="4"/>
        <v>2021</v>
      </c>
      <c r="G160" s="128">
        <f t="shared" si="5"/>
        <v>6</v>
      </c>
      <c r="H160" s="128">
        <f t="shared" si="6"/>
        <v>8</v>
      </c>
      <c r="I160" s="128" t="str">
        <f t="shared" si="7"/>
        <v>화</v>
      </c>
      <c r="J160" s="99"/>
      <c r="K160" s="99"/>
      <c r="L160" s="141" t="str">
        <f>IF(J160-K160=0,,IFERROR(K160-J160-휴게시간-VLOOKUP(A160,지정휴게시간,2,FALSE),K160-J160-휴게시간))</f>
        <v/>
      </c>
      <c r="M160" s="142" t="str">
        <f>IFERROR(VLOOKUP(Text(A160,"m월 d일"),양력휴일,2,FALSE),IFERROR(VLOOKUP(Text(B160,"m월 d일"),음력휴일,2,FALSE),IFERROR(VLOOKUP(A160,양력지정휴일,2,FALSE), IFERROR(VLOOKUP(B160,음력지정휴일,2,FALSE), ""))))</f>
        <v/>
      </c>
      <c r="N160" s="128"/>
      <c r="O160" s="128" t="str">
        <f>IFERROR(VLOOKUP(N160,연차지정일수,2,FALSE),"")</f>
        <v/>
      </c>
      <c r="P160" s="143"/>
      <c r="Q160" s="2"/>
    </row>
    <row r="161">
      <c r="A161" s="129">
        <v>44356.0</v>
      </c>
      <c r="B161" s="129">
        <f>VLOOKUP($A161,달력데이터,MATCH("음력 날짜",달력제목,0),FALSE)</f>
        <v>44315</v>
      </c>
      <c r="C161" s="128">
        <f t="shared" si="1"/>
        <v>2021</v>
      </c>
      <c r="D161" s="128">
        <f t="shared" si="2"/>
        <v>6</v>
      </c>
      <c r="E161" s="128">
        <f t="shared" si="3"/>
        <v>1</v>
      </c>
      <c r="F161" s="128">
        <f t="shared" si="4"/>
        <v>2021</v>
      </c>
      <c r="G161" s="128">
        <f t="shared" si="5"/>
        <v>6</v>
      </c>
      <c r="H161" s="128">
        <f t="shared" si="6"/>
        <v>9</v>
      </c>
      <c r="I161" s="128" t="str">
        <f t="shared" si="7"/>
        <v>수</v>
      </c>
      <c r="J161" s="99"/>
      <c r="K161" s="99"/>
      <c r="L161" s="141" t="str">
        <f>IF(J161-K161=0,,IFERROR(K161-J161-휴게시간-VLOOKUP(A161,지정휴게시간,2,FALSE),K161-J161-휴게시간))</f>
        <v/>
      </c>
      <c r="M161" s="142" t="str">
        <f>IFERROR(VLOOKUP(Text(A161,"m월 d일"),양력휴일,2,FALSE),IFERROR(VLOOKUP(Text(B161,"m월 d일"),음력휴일,2,FALSE),IFERROR(VLOOKUP(A161,양력지정휴일,2,FALSE), IFERROR(VLOOKUP(B161,음력지정휴일,2,FALSE), ""))))</f>
        <v/>
      </c>
      <c r="N161" s="128"/>
      <c r="O161" s="128" t="str">
        <f>IFERROR(VLOOKUP(N161,연차지정일수,2,FALSE),"")</f>
        <v/>
      </c>
      <c r="P161" s="143"/>
      <c r="Q161" s="2"/>
    </row>
    <row r="162">
      <c r="A162" s="129">
        <v>44357.0</v>
      </c>
      <c r="B162" s="129">
        <f>VLOOKUP($A162,달력데이터,MATCH("음력 날짜",달력제목,0),FALSE)</f>
        <v>44317</v>
      </c>
      <c r="C162" s="128">
        <f t="shared" si="1"/>
        <v>2021</v>
      </c>
      <c r="D162" s="128">
        <f t="shared" si="2"/>
        <v>6</v>
      </c>
      <c r="E162" s="128">
        <f t="shared" si="3"/>
        <v>1</v>
      </c>
      <c r="F162" s="128">
        <f t="shared" si="4"/>
        <v>2021</v>
      </c>
      <c r="G162" s="128">
        <f t="shared" si="5"/>
        <v>6</v>
      </c>
      <c r="H162" s="128">
        <f t="shared" si="6"/>
        <v>10</v>
      </c>
      <c r="I162" s="128" t="str">
        <f t="shared" si="7"/>
        <v>목</v>
      </c>
      <c r="J162" s="99"/>
      <c r="K162" s="99"/>
      <c r="L162" s="141" t="str">
        <f>IF(J162-K162=0,,IFERROR(K162-J162-휴게시간-VLOOKUP(A162,지정휴게시간,2,FALSE),K162-J162-휴게시간))</f>
        <v/>
      </c>
      <c r="M162" s="142" t="str">
        <f>IFERROR(VLOOKUP(Text(A162,"m월 d일"),양력휴일,2,FALSE),IFERROR(VLOOKUP(Text(B162,"m월 d일"),음력휴일,2,FALSE),IFERROR(VLOOKUP(A162,양력지정휴일,2,FALSE), IFERROR(VLOOKUP(B162,음력지정휴일,2,FALSE), ""))))</f>
        <v/>
      </c>
      <c r="N162" s="128"/>
      <c r="O162" s="128" t="str">
        <f>IFERROR(VLOOKUP(N162,연차지정일수,2,FALSE),"")</f>
        <v/>
      </c>
      <c r="P162" s="143"/>
      <c r="Q162" s="2"/>
    </row>
    <row r="163">
      <c r="A163" s="129">
        <v>44358.0</v>
      </c>
      <c r="B163" s="129">
        <f>VLOOKUP($A163,달력데이터,MATCH("음력 날짜",달력제목,0),FALSE)</f>
        <v>44318</v>
      </c>
      <c r="C163" s="128">
        <f t="shared" si="1"/>
        <v>2021</v>
      </c>
      <c r="D163" s="128">
        <f t="shared" si="2"/>
        <v>6</v>
      </c>
      <c r="E163" s="128">
        <f t="shared" si="3"/>
        <v>1</v>
      </c>
      <c r="F163" s="128">
        <f t="shared" si="4"/>
        <v>2021</v>
      </c>
      <c r="G163" s="128">
        <f t="shared" si="5"/>
        <v>6</v>
      </c>
      <c r="H163" s="128">
        <f t="shared" si="6"/>
        <v>11</v>
      </c>
      <c r="I163" s="128" t="str">
        <f t="shared" si="7"/>
        <v>금</v>
      </c>
      <c r="J163" s="132"/>
      <c r="K163" s="132"/>
      <c r="L163" s="141" t="str">
        <f>IF(J163-K163=0,,IFERROR(K163-J163-휴게시간-VLOOKUP(A163,지정휴게시간,2,FALSE),K163-J163-휴게시간))</f>
        <v/>
      </c>
      <c r="M163" s="142" t="str">
        <f>IFERROR(VLOOKUP(Text(A163,"m월 d일"),양력휴일,2,FALSE),IFERROR(VLOOKUP(Text(B163,"m월 d일"),음력휴일,2,FALSE),IFERROR(VLOOKUP(A163,양력지정휴일,2,FALSE), IFERROR(VLOOKUP(B163,음력지정휴일,2,FALSE), ""))))</f>
        <v/>
      </c>
      <c r="N163" s="128"/>
      <c r="O163" s="128" t="str">
        <f>IFERROR(VLOOKUP(N163,연차지정일수,2,FALSE),"")</f>
        <v/>
      </c>
      <c r="P163" s="143"/>
      <c r="Q163" s="2"/>
    </row>
    <row r="164">
      <c r="A164" s="129">
        <v>44359.0</v>
      </c>
      <c r="B164" s="129">
        <f>VLOOKUP($A164,달력데이터,MATCH("음력 날짜",달력제목,0),FALSE)</f>
        <v>44319</v>
      </c>
      <c r="C164" s="128">
        <f t="shared" si="1"/>
        <v>2021</v>
      </c>
      <c r="D164" s="128">
        <f t="shared" si="2"/>
        <v>6</v>
      </c>
      <c r="E164" s="128">
        <f t="shared" si="3"/>
        <v>1</v>
      </c>
      <c r="F164" s="128">
        <f t="shared" si="4"/>
        <v>2021</v>
      </c>
      <c r="G164" s="128">
        <f t="shared" si="5"/>
        <v>6</v>
      </c>
      <c r="H164" s="128">
        <f t="shared" si="6"/>
        <v>12</v>
      </c>
      <c r="I164" s="128" t="str">
        <f t="shared" si="7"/>
        <v>토</v>
      </c>
      <c r="J164" s="99"/>
      <c r="K164" s="99"/>
      <c r="L164" s="141" t="str">
        <f>IF(J164-K164=0,,IFERROR(K164-J164-휴게시간-VLOOKUP(A164,지정휴게시간,2,FALSE),K164-J164-휴게시간))</f>
        <v/>
      </c>
      <c r="M164" s="142" t="str">
        <f>IFERROR(VLOOKUP(Text(A164,"m월 d일"),양력휴일,2,FALSE),IFERROR(VLOOKUP(Text(B164,"m월 d일"),음력휴일,2,FALSE),IFERROR(VLOOKUP(A164,양력지정휴일,2,FALSE), IFERROR(VLOOKUP(B164,음력지정휴일,2,FALSE), ""))))</f>
        <v/>
      </c>
      <c r="N164" s="128"/>
      <c r="O164" s="128" t="str">
        <f>IFERROR(VLOOKUP(N164,연차지정일수,2,FALSE),"")</f>
        <v/>
      </c>
      <c r="P164" s="143"/>
      <c r="Q164" s="2"/>
    </row>
    <row r="165">
      <c r="A165" s="129">
        <v>44360.0</v>
      </c>
      <c r="B165" s="129">
        <f>VLOOKUP($A165,달력데이터,MATCH("음력 날짜",달력제목,0),FALSE)</f>
        <v>44320</v>
      </c>
      <c r="C165" s="128">
        <f t="shared" si="1"/>
        <v>2021</v>
      </c>
      <c r="D165" s="128">
        <f t="shared" si="2"/>
        <v>6</v>
      </c>
      <c r="E165" s="128">
        <f t="shared" si="3"/>
        <v>1</v>
      </c>
      <c r="F165" s="128">
        <f t="shared" si="4"/>
        <v>2021</v>
      </c>
      <c r="G165" s="128">
        <f t="shared" si="5"/>
        <v>6</v>
      </c>
      <c r="H165" s="128">
        <f t="shared" si="6"/>
        <v>13</v>
      </c>
      <c r="I165" s="128" t="str">
        <f t="shared" si="7"/>
        <v>일</v>
      </c>
      <c r="J165" s="99"/>
      <c r="K165" s="99"/>
      <c r="L165" s="141" t="str">
        <f>IF(J165-K165=0,,IFERROR(K165-J165-휴게시간-VLOOKUP(A165,지정휴게시간,2,FALSE),K165-J165-휴게시간))</f>
        <v/>
      </c>
      <c r="M165" s="142" t="str">
        <f>IFERROR(VLOOKUP(Text(A165,"m월 d일"),양력휴일,2,FALSE),IFERROR(VLOOKUP(Text(B165,"m월 d일"),음력휴일,2,FALSE),IFERROR(VLOOKUP(A165,양력지정휴일,2,FALSE), IFERROR(VLOOKUP(B165,음력지정휴일,2,FALSE), ""))))</f>
        <v/>
      </c>
      <c r="N165" s="128"/>
      <c r="O165" s="128" t="str">
        <f>IFERROR(VLOOKUP(N165,연차지정일수,2,FALSE),"")</f>
        <v/>
      </c>
      <c r="P165" s="143"/>
      <c r="Q165" s="2"/>
    </row>
    <row r="166">
      <c r="A166" s="129">
        <v>44361.0</v>
      </c>
      <c r="B166" s="129">
        <f>VLOOKUP($A166,달력데이터,MATCH("음력 날짜",달력제목,0),FALSE)</f>
        <v>44321</v>
      </c>
      <c r="C166" s="128">
        <f t="shared" si="1"/>
        <v>2021</v>
      </c>
      <c r="D166" s="128">
        <f t="shared" si="2"/>
        <v>6</v>
      </c>
      <c r="E166" s="128">
        <f t="shared" si="3"/>
        <v>2</v>
      </c>
      <c r="F166" s="128">
        <f t="shared" si="4"/>
        <v>2021</v>
      </c>
      <c r="G166" s="128">
        <f t="shared" si="5"/>
        <v>6</v>
      </c>
      <c r="H166" s="128">
        <f t="shared" si="6"/>
        <v>14</v>
      </c>
      <c r="I166" s="128" t="str">
        <f t="shared" si="7"/>
        <v>월</v>
      </c>
      <c r="J166" s="99"/>
      <c r="K166" s="99"/>
      <c r="L166" s="141" t="str">
        <f>IF(J166-K166=0,,IFERROR(K166-J166-휴게시간-VLOOKUP(A166,지정휴게시간,2,FALSE),K166-J166-휴게시간))</f>
        <v/>
      </c>
      <c r="M166" s="142" t="str">
        <f>IFERROR(VLOOKUP(Text(A166,"m월 d일"),양력휴일,2,FALSE),IFERROR(VLOOKUP(Text(B166,"m월 d일"),음력휴일,2,FALSE),IFERROR(VLOOKUP(A166,양력지정휴일,2,FALSE), IFERROR(VLOOKUP(B166,음력지정휴일,2,FALSE), ""))))</f>
        <v/>
      </c>
      <c r="N166" s="128"/>
      <c r="O166" s="128" t="str">
        <f>IFERROR(VLOOKUP(N166,연차지정일수,2,FALSE),"")</f>
        <v/>
      </c>
      <c r="P166" s="143"/>
      <c r="Q166" s="2"/>
    </row>
    <row r="167">
      <c r="A167" s="129">
        <v>44362.0</v>
      </c>
      <c r="B167" s="129">
        <f>VLOOKUP($A167,달력데이터,MATCH("음력 날짜",달력제목,0),FALSE)</f>
        <v>44322</v>
      </c>
      <c r="C167" s="128">
        <f t="shared" si="1"/>
        <v>2021</v>
      </c>
      <c r="D167" s="128">
        <f t="shared" si="2"/>
        <v>6</v>
      </c>
      <c r="E167" s="128">
        <f t="shared" si="3"/>
        <v>2</v>
      </c>
      <c r="F167" s="128">
        <f t="shared" si="4"/>
        <v>2021</v>
      </c>
      <c r="G167" s="128">
        <f t="shared" si="5"/>
        <v>6</v>
      </c>
      <c r="H167" s="128">
        <f t="shared" si="6"/>
        <v>15</v>
      </c>
      <c r="I167" s="128" t="str">
        <f t="shared" si="7"/>
        <v>화</v>
      </c>
      <c r="J167" s="99"/>
      <c r="K167" s="99"/>
      <c r="L167" s="141" t="str">
        <f>IF(J167-K167=0,,IFERROR(K167-J167-휴게시간-VLOOKUP(A167,지정휴게시간,2,FALSE),K167-J167-휴게시간))</f>
        <v/>
      </c>
      <c r="M167" s="142" t="str">
        <f>IFERROR(VLOOKUP(Text(A167,"m월 d일"),양력휴일,2,FALSE),IFERROR(VLOOKUP(Text(B167,"m월 d일"),음력휴일,2,FALSE),IFERROR(VLOOKUP(A167,양력지정휴일,2,FALSE), IFERROR(VLOOKUP(B167,음력지정휴일,2,FALSE), ""))))</f>
        <v/>
      </c>
      <c r="N167" s="128"/>
      <c r="O167" s="128" t="str">
        <f>IFERROR(VLOOKUP(N167,연차지정일수,2,FALSE),"")</f>
        <v/>
      </c>
      <c r="P167" s="143"/>
      <c r="Q167" s="2"/>
    </row>
    <row r="168">
      <c r="A168" s="129">
        <v>44363.0</v>
      </c>
      <c r="B168" s="129">
        <f>VLOOKUP($A168,달력데이터,MATCH("음력 날짜",달력제목,0),FALSE)</f>
        <v>44323</v>
      </c>
      <c r="C168" s="128">
        <f t="shared" si="1"/>
        <v>2021</v>
      </c>
      <c r="D168" s="128">
        <f t="shared" si="2"/>
        <v>6</v>
      </c>
      <c r="E168" s="128">
        <f t="shared" si="3"/>
        <v>2</v>
      </c>
      <c r="F168" s="128">
        <f t="shared" si="4"/>
        <v>2021</v>
      </c>
      <c r="G168" s="128">
        <f t="shared" si="5"/>
        <v>6</v>
      </c>
      <c r="H168" s="128">
        <f t="shared" si="6"/>
        <v>16</v>
      </c>
      <c r="I168" s="128" t="str">
        <f t="shared" si="7"/>
        <v>수</v>
      </c>
      <c r="J168" s="99"/>
      <c r="K168" s="99"/>
      <c r="L168" s="141" t="str">
        <f>IF(J168-K168=0,,IFERROR(K168-J168-휴게시간-VLOOKUP(A168,지정휴게시간,2,FALSE),K168-J168-휴게시간))</f>
        <v/>
      </c>
      <c r="M168" s="142" t="str">
        <f>IFERROR(VLOOKUP(Text(A168,"m월 d일"),양력휴일,2,FALSE),IFERROR(VLOOKUP(Text(B168,"m월 d일"),음력휴일,2,FALSE),IFERROR(VLOOKUP(A168,양력지정휴일,2,FALSE), IFERROR(VLOOKUP(B168,음력지정휴일,2,FALSE), ""))))</f>
        <v/>
      </c>
      <c r="N168" s="128"/>
      <c r="O168" s="128" t="str">
        <f>IFERROR(VLOOKUP(N168,연차지정일수,2,FALSE),"")</f>
        <v/>
      </c>
      <c r="P168" s="143"/>
      <c r="Q168" s="2"/>
    </row>
    <row r="169">
      <c r="A169" s="129">
        <v>44364.0</v>
      </c>
      <c r="B169" s="129">
        <f>VLOOKUP($A169,달력데이터,MATCH("음력 날짜",달력제목,0),FALSE)</f>
        <v>44324</v>
      </c>
      <c r="C169" s="128">
        <f t="shared" si="1"/>
        <v>2021</v>
      </c>
      <c r="D169" s="128">
        <f t="shared" si="2"/>
        <v>6</v>
      </c>
      <c r="E169" s="128">
        <f t="shared" si="3"/>
        <v>2</v>
      </c>
      <c r="F169" s="128">
        <f t="shared" si="4"/>
        <v>2021</v>
      </c>
      <c r="G169" s="128">
        <f t="shared" si="5"/>
        <v>6</v>
      </c>
      <c r="H169" s="128">
        <f t="shared" si="6"/>
        <v>17</v>
      </c>
      <c r="I169" s="128" t="str">
        <f t="shared" si="7"/>
        <v>목</v>
      </c>
      <c r="J169" s="99"/>
      <c r="K169" s="99"/>
      <c r="L169" s="141" t="str">
        <f>IF(J169-K169=0,,IFERROR(K169-J169-휴게시간-VLOOKUP(A169,지정휴게시간,2,FALSE),K169-J169-휴게시간))</f>
        <v/>
      </c>
      <c r="M169" s="142" t="str">
        <f>IFERROR(VLOOKUP(Text(A169,"m월 d일"),양력휴일,2,FALSE),IFERROR(VLOOKUP(Text(B169,"m월 d일"),음력휴일,2,FALSE),IFERROR(VLOOKUP(A169,양력지정휴일,2,FALSE), IFERROR(VLOOKUP(B169,음력지정휴일,2,FALSE), ""))))</f>
        <v/>
      </c>
      <c r="N169" s="128"/>
      <c r="O169" s="128" t="str">
        <f>IFERROR(VLOOKUP(N169,연차지정일수,2,FALSE),"")</f>
        <v/>
      </c>
      <c r="P169" s="143"/>
      <c r="Q169" s="2"/>
    </row>
    <row r="170">
      <c r="A170" s="129">
        <v>44365.0</v>
      </c>
      <c r="B170" s="129">
        <f>VLOOKUP($A170,달력데이터,MATCH("음력 날짜",달력제목,0),FALSE)</f>
        <v>44325</v>
      </c>
      <c r="C170" s="128">
        <f t="shared" si="1"/>
        <v>2021</v>
      </c>
      <c r="D170" s="128">
        <f t="shared" si="2"/>
        <v>6</v>
      </c>
      <c r="E170" s="128">
        <f t="shared" si="3"/>
        <v>2</v>
      </c>
      <c r="F170" s="128">
        <f t="shared" si="4"/>
        <v>2021</v>
      </c>
      <c r="G170" s="128">
        <f t="shared" si="5"/>
        <v>6</v>
      </c>
      <c r="H170" s="128">
        <f t="shared" si="6"/>
        <v>18</v>
      </c>
      <c r="I170" s="128" t="str">
        <f t="shared" si="7"/>
        <v>금</v>
      </c>
      <c r="J170" s="132"/>
      <c r="K170" s="132"/>
      <c r="L170" s="141" t="str">
        <f>IF(J170-K170=0,,IFERROR(K170-J170-휴게시간-VLOOKUP(A170,지정휴게시간,2,FALSE),K170-J170-휴게시간))</f>
        <v/>
      </c>
      <c r="M170" s="142" t="str">
        <f>IFERROR(VLOOKUP(Text(A170,"m월 d일"),양력휴일,2,FALSE),IFERROR(VLOOKUP(Text(B170,"m월 d일"),음력휴일,2,FALSE),IFERROR(VLOOKUP(A170,양력지정휴일,2,FALSE), IFERROR(VLOOKUP(B170,음력지정휴일,2,FALSE), ""))))</f>
        <v/>
      </c>
      <c r="N170" s="128"/>
      <c r="O170" s="128" t="str">
        <f>IFERROR(VLOOKUP(N170,연차지정일수,2,FALSE),"")</f>
        <v/>
      </c>
      <c r="P170" s="143"/>
      <c r="Q170" s="2"/>
    </row>
    <row r="171">
      <c r="A171" s="129">
        <v>44366.0</v>
      </c>
      <c r="B171" s="129">
        <f>VLOOKUP($A171,달력데이터,MATCH("음력 날짜",달력제목,0),FALSE)</f>
        <v>44326</v>
      </c>
      <c r="C171" s="128">
        <f t="shared" si="1"/>
        <v>2021</v>
      </c>
      <c r="D171" s="128">
        <f t="shared" si="2"/>
        <v>6</v>
      </c>
      <c r="E171" s="128">
        <f t="shared" si="3"/>
        <v>2</v>
      </c>
      <c r="F171" s="128">
        <f t="shared" si="4"/>
        <v>2021</v>
      </c>
      <c r="G171" s="128">
        <f t="shared" si="5"/>
        <v>6</v>
      </c>
      <c r="H171" s="128">
        <f t="shared" si="6"/>
        <v>19</v>
      </c>
      <c r="I171" s="128" t="str">
        <f t="shared" si="7"/>
        <v>토</v>
      </c>
      <c r="J171" s="99"/>
      <c r="K171" s="99"/>
      <c r="L171" s="141" t="str">
        <f>IF(J171-K171=0,,IFERROR(K171-J171-휴게시간-VLOOKUP(A171,지정휴게시간,2,FALSE),K171-J171-휴게시간))</f>
        <v/>
      </c>
      <c r="M171" s="142" t="str">
        <f>IFERROR(VLOOKUP(Text(A171,"m월 d일"),양력휴일,2,FALSE),IFERROR(VLOOKUP(Text(B171,"m월 d일"),음력휴일,2,FALSE),IFERROR(VLOOKUP(A171,양력지정휴일,2,FALSE), IFERROR(VLOOKUP(B171,음력지정휴일,2,FALSE), ""))))</f>
        <v/>
      </c>
      <c r="N171" s="128"/>
      <c r="O171" s="128" t="str">
        <f>IFERROR(VLOOKUP(N171,연차지정일수,2,FALSE),"")</f>
        <v/>
      </c>
      <c r="P171" s="143"/>
      <c r="Q171" s="2"/>
    </row>
    <row r="172">
      <c r="A172" s="129">
        <v>44367.0</v>
      </c>
      <c r="B172" s="129">
        <f>VLOOKUP($A172,달력데이터,MATCH("음력 날짜",달력제목,0),FALSE)</f>
        <v>44327</v>
      </c>
      <c r="C172" s="128">
        <f t="shared" si="1"/>
        <v>2021</v>
      </c>
      <c r="D172" s="128">
        <f t="shared" si="2"/>
        <v>6</v>
      </c>
      <c r="E172" s="128">
        <f t="shared" si="3"/>
        <v>2</v>
      </c>
      <c r="F172" s="128">
        <f t="shared" si="4"/>
        <v>2021</v>
      </c>
      <c r="G172" s="128">
        <f t="shared" si="5"/>
        <v>6</v>
      </c>
      <c r="H172" s="128">
        <f t="shared" si="6"/>
        <v>20</v>
      </c>
      <c r="I172" s="128" t="str">
        <f t="shared" si="7"/>
        <v>일</v>
      </c>
      <c r="J172" s="99"/>
      <c r="K172" s="99"/>
      <c r="L172" s="141" t="str">
        <f>IF(J172-K172=0,,IFERROR(K172-J172-휴게시간-VLOOKUP(A172,지정휴게시간,2,FALSE),K172-J172-휴게시간))</f>
        <v/>
      </c>
      <c r="M172" s="142" t="str">
        <f>IFERROR(VLOOKUP(Text(A172,"m월 d일"),양력휴일,2,FALSE),IFERROR(VLOOKUP(Text(B172,"m월 d일"),음력휴일,2,FALSE),IFERROR(VLOOKUP(A172,양력지정휴일,2,FALSE), IFERROR(VLOOKUP(B172,음력지정휴일,2,FALSE), ""))))</f>
        <v/>
      </c>
      <c r="N172" s="128"/>
      <c r="O172" s="128" t="str">
        <f>IFERROR(VLOOKUP(N172,연차지정일수,2,FALSE),"")</f>
        <v/>
      </c>
      <c r="P172" s="143"/>
      <c r="Q172" s="2"/>
    </row>
    <row r="173">
      <c r="A173" s="129">
        <v>44368.0</v>
      </c>
      <c r="B173" s="129">
        <f>VLOOKUP($A173,달력데이터,MATCH("음력 날짜",달력제목,0),FALSE)</f>
        <v>44328</v>
      </c>
      <c r="C173" s="128">
        <f t="shared" si="1"/>
        <v>2021</v>
      </c>
      <c r="D173" s="128">
        <f t="shared" si="2"/>
        <v>6</v>
      </c>
      <c r="E173" s="128">
        <f t="shared" si="3"/>
        <v>3</v>
      </c>
      <c r="F173" s="128">
        <f t="shared" si="4"/>
        <v>2021</v>
      </c>
      <c r="G173" s="128">
        <f t="shared" si="5"/>
        <v>6</v>
      </c>
      <c r="H173" s="128">
        <f t="shared" si="6"/>
        <v>21</v>
      </c>
      <c r="I173" s="128" t="str">
        <f t="shared" si="7"/>
        <v>월</v>
      </c>
      <c r="J173" s="99"/>
      <c r="K173" s="99"/>
      <c r="L173" s="141" t="str">
        <f>IF(J173-K173=0,,IFERROR(K173-J173-휴게시간-VLOOKUP(A173,지정휴게시간,2,FALSE),K173-J173-휴게시간))</f>
        <v/>
      </c>
      <c r="M173" s="142" t="str">
        <f>IFERROR(VLOOKUP(Text(A173,"m월 d일"),양력휴일,2,FALSE),IFERROR(VLOOKUP(Text(B173,"m월 d일"),음력휴일,2,FALSE),IFERROR(VLOOKUP(A173,양력지정휴일,2,FALSE), IFERROR(VLOOKUP(B173,음력지정휴일,2,FALSE), ""))))</f>
        <v/>
      </c>
      <c r="N173" s="128"/>
      <c r="O173" s="128" t="str">
        <f>IFERROR(VLOOKUP(N173,연차지정일수,2,FALSE),"")</f>
        <v/>
      </c>
      <c r="P173" s="143"/>
      <c r="Q173" s="2"/>
    </row>
    <row r="174">
      <c r="A174" s="129">
        <v>44369.0</v>
      </c>
      <c r="B174" s="129">
        <f>VLOOKUP($A174,달력데이터,MATCH("음력 날짜",달력제목,0),FALSE)</f>
        <v>44329</v>
      </c>
      <c r="C174" s="128">
        <f t="shared" si="1"/>
        <v>2021</v>
      </c>
      <c r="D174" s="128">
        <f t="shared" si="2"/>
        <v>6</v>
      </c>
      <c r="E174" s="128">
        <f t="shared" si="3"/>
        <v>3</v>
      </c>
      <c r="F174" s="128">
        <f t="shared" si="4"/>
        <v>2021</v>
      </c>
      <c r="G174" s="128">
        <f t="shared" si="5"/>
        <v>6</v>
      </c>
      <c r="H174" s="128">
        <f t="shared" si="6"/>
        <v>22</v>
      </c>
      <c r="I174" s="128" t="str">
        <f t="shared" si="7"/>
        <v>화</v>
      </c>
      <c r="J174" s="99"/>
      <c r="K174" s="99"/>
      <c r="L174" s="141" t="str">
        <f>IF(J174-K174=0,,IFERROR(K174-J174-휴게시간-VLOOKUP(A174,지정휴게시간,2,FALSE),K174-J174-휴게시간))</f>
        <v/>
      </c>
      <c r="M174" s="142" t="str">
        <f>IFERROR(VLOOKUP(Text(A174,"m월 d일"),양력휴일,2,FALSE),IFERROR(VLOOKUP(Text(B174,"m월 d일"),음력휴일,2,FALSE),IFERROR(VLOOKUP(A174,양력지정휴일,2,FALSE), IFERROR(VLOOKUP(B174,음력지정휴일,2,FALSE), ""))))</f>
        <v/>
      </c>
      <c r="N174" s="128"/>
      <c r="O174" s="128" t="str">
        <f>IFERROR(VLOOKUP(N174,연차지정일수,2,FALSE),"")</f>
        <v/>
      </c>
      <c r="P174" s="143"/>
      <c r="Q174" s="2"/>
    </row>
    <row r="175">
      <c r="A175" s="129">
        <v>44370.0</v>
      </c>
      <c r="B175" s="129">
        <f>VLOOKUP($A175,달력데이터,MATCH("음력 날짜",달력제목,0),FALSE)</f>
        <v>44330</v>
      </c>
      <c r="C175" s="128">
        <f t="shared" si="1"/>
        <v>2021</v>
      </c>
      <c r="D175" s="128">
        <f t="shared" si="2"/>
        <v>6</v>
      </c>
      <c r="E175" s="128">
        <f t="shared" si="3"/>
        <v>3</v>
      </c>
      <c r="F175" s="128">
        <f t="shared" si="4"/>
        <v>2021</v>
      </c>
      <c r="G175" s="128">
        <f t="shared" si="5"/>
        <v>6</v>
      </c>
      <c r="H175" s="128">
        <f t="shared" si="6"/>
        <v>23</v>
      </c>
      <c r="I175" s="128" t="str">
        <f t="shared" si="7"/>
        <v>수</v>
      </c>
      <c r="J175" s="99"/>
      <c r="K175" s="99"/>
      <c r="L175" s="141" t="str">
        <f>IF(J175-K175=0,,IFERROR(K175-J175-휴게시간-VLOOKUP(A175,지정휴게시간,2,FALSE),K175-J175-휴게시간))</f>
        <v/>
      </c>
      <c r="M175" s="142" t="str">
        <f>IFERROR(VLOOKUP(Text(A175,"m월 d일"),양력휴일,2,FALSE),IFERROR(VLOOKUP(Text(B175,"m월 d일"),음력휴일,2,FALSE),IFERROR(VLOOKUP(A175,양력지정휴일,2,FALSE), IFERROR(VLOOKUP(B175,음력지정휴일,2,FALSE), ""))))</f>
        <v/>
      </c>
      <c r="N175" s="128"/>
      <c r="O175" s="128" t="str">
        <f>IFERROR(VLOOKUP(N175,연차지정일수,2,FALSE),"")</f>
        <v/>
      </c>
      <c r="P175" s="143"/>
      <c r="Q175" s="2"/>
    </row>
    <row r="176">
      <c r="A176" s="129">
        <v>44371.0</v>
      </c>
      <c r="B176" s="129">
        <f>VLOOKUP($A176,달력데이터,MATCH("음력 날짜",달력제목,0),FALSE)</f>
        <v>44331</v>
      </c>
      <c r="C176" s="128">
        <f t="shared" si="1"/>
        <v>2021</v>
      </c>
      <c r="D176" s="128">
        <f t="shared" si="2"/>
        <v>6</v>
      </c>
      <c r="E176" s="128">
        <f t="shared" si="3"/>
        <v>3</v>
      </c>
      <c r="F176" s="128">
        <f t="shared" si="4"/>
        <v>2021</v>
      </c>
      <c r="G176" s="128">
        <f t="shared" si="5"/>
        <v>6</v>
      </c>
      <c r="H176" s="128">
        <f t="shared" si="6"/>
        <v>24</v>
      </c>
      <c r="I176" s="128" t="str">
        <f t="shared" si="7"/>
        <v>목</v>
      </c>
      <c r="J176" s="132"/>
      <c r="K176" s="132"/>
      <c r="L176" s="141" t="str">
        <f>IF(J176-K176=0,,IFERROR(K176-J176-휴게시간-VLOOKUP(A176,지정휴게시간,2,FALSE),K176-J176-휴게시간))</f>
        <v/>
      </c>
      <c r="M176" s="142" t="str">
        <f>IFERROR(VLOOKUP(Text(A176,"m월 d일"),양력휴일,2,FALSE),IFERROR(VLOOKUP(Text(B176,"m월 d일"),음력휴일,2,FALSE),IFERROR(VLOOKUP(A176,양력지정휴일,2,FALSE), IFERROR(VLOOKUP(B176,음력지정휴일,2,FALSE), ""))))</f>
        <v/>
      </c>
      <c r="N176" s="128"/>
      <c r="O176" s="128" t="str">
        <f>IFERROR(VLOOKUP(N176,연차지정일수,2,FALSE),"")</f>
        <v/>
      </c>
      <c r="P176" s="143"/>
      <c r="Q176" s="2"/>
    </row>
    <row r="177">
      <c r="A177" s="129">
        <v>44372.0</v>
      </c>
      <c r="B177" s="129">
        <f>VLOOKUP($A177,달력데이터,MATCH("음력 날짜",달력제목,0),FALSE)</f>
        <v>44332</v>
      </c>
      <c r="C177" s="128">
        <f t="shared" si="1"/>
        <v>2021</v>
      </c>
      <c r="D177" s="128">
        <f t="shared" si="2"/>
        <v>6</v>
      </c>
      <c r="E177" s="128">
        <f t="shared" si="3"/>
        <v>3</v>
      </c>
      <c r="F177" s="128">
        <f t="shared" si="4"/>
        <v>2021</v>
      </c>
      <c r="G177" s="128">
        <f t="shared" si="5"/>
        <v>6</v>
      </c>
      <c r="H177" s="128">
        <f t="shared" si="6"/>
        <v>25</v>
      </c>
      <c r="I177" s="128" t="str">
        <f t="shared" si="7"/>
        <v>금</v>
      </c>
      <c r="J177" s="132"/>
      <c r="K177" s="132"/>
      <c r="L177" s="141" t="str">
        <f>IF(J177-K177=0,,IFERROR(K177-J177-휴게시간-VLOOKUP(A177,지정휴게시간,2,FALSE),K177-J177-휴게시간))</f>
        <v/>
      </c>
      <c r="M177" s="142" t="str">
        <f>IFERROR(VLOOKUP(Text(A177,"m월 d일"),양력휴일,2,FALSE),IFERROR(VLOOKUP(Text(B177,"m월 d일"),음력휴일,2,FALSE),IFERROR(VLOOKUP(A177,양력지정휴일,2,FALSE), IFERROR(VLOOKUP(B177,음력지정휴일,2,FALSE), ""))))</f>
        <v/>
      </c>
      <c r="N177" s="128"/>
      <c r="O177" s="128" t="str">
        <f>IFERROR(VLOOKUP(N177,연차지정일수,2,FALSE),"")</f>
        <v/>
      </c>
      <c r="P177" s="143"/>
      <c r="Q177" s="2"/>
    </row>
    <row r="178">
      <c r="A178" s="129">
        <v>44373.0</v>
      </c>
      <c r="B178" s="129">
        <f>VLOOKUP($A178,달력데이터,MATCH("음력 날짜",달력제목,0),FALSE)</f>
        <v>44333</v>
      </c>
      <c r="C178" s="128">
        <f t="shared" si="1"/>
        <v>2021</v>
      </c>
      <c r="D178" s="128">
        <f t="shared" si="2"/>
        <v>6</v>
      </c>
      <c r="E178" s="128">
        <f t="shared" si="3"/>
        <v>3</v>
      </c>
      <c r="F178" s="128">
        <f t="shared" si="4"/>
        <v>2021</v>
      </c>
      <c r="G178" s="128">
        <f t="shared" si="5"/>
        <v>6</v>
      </c>
      <c r="H178" s="128">
        <f t="shared" si="6"/>
        <v>26</v>
      </c>
      <c r="I178" s="128" t="str">
        <f t="shared" si="7"/>
        <v>토</v>
      </c>
      <c r="J178" s="99"/>
      <c r="K178" s="99"/>
      <c r="L178" s="141" t="str">
        <f>IF(J178-K178=0,,IFERROR(K178-J178-휴게시간-VLOOKUP(A178,지정휴게시간,2,FALSE),K178-J178-휴게시간))</f>
        <v/>
      </c>
      <c r="M178" s="142" t="str">
        <f>IFERROR(VLOOKUP(Text(A178,"m월 d일"),양력휴일,2,FALSE),IFERROR(VLOOKUP(Text(B178,"m월 d일"),음력휴일,2,FALSE),IFERROR(VLOOKUP(A178,양력지정휴일,2,FALSE), IFERROR(VLOOKUP(B178,음력지정휴일,2,FALSE), ""))))</f>
        <v/>
      </c>
      <c r="N178" s="128"/>
      <c r="O178" s="128" t="str">
        <f>IFERROR(VLOOKUP(N178,연차지정일수,2,FALSE),"")</f>
        <v/>
      </c>
      <c r="P178" s="143"/>
      <c r="Q178" s="2"/>
    </row>
    <row r="179">
      <c r="A179" s="129">
        <v>44374.0</v>
      </c>
      <c r="B179" s="129">
        <f>VLOOKUP($A179,달력데이터,MATCH("음력 날짜",달력제목,0),FALSE)</f>
        <v>44334</v>
      </c>
      <c r="C179" s="128">
        <f t="shared" si="1"/>
        <v>2021</v>
      </c>
      <c r="D179" s="128">
        <f t="shared" si="2"/>
        <v>6</v>
      </c>
      <c r="E179" s="128">
        <f t="shared" si="3"/>
        <v>3</v>
      </c>
      <c r="F179" s="128">
        <f t="shared" si="4"/>
        <v>2021</v>
      </c>
      <c r="G179" s="128">
        <f t="shared" si="5"/>
        <v>6</v>
      </c>
      <c r="H179" s="128">
        <f t="shared" si="6"/>
        <v>27</v>
      </c>
      <c r="I179" s="128" t="str">
        <f t="shared" si="7"/>
        <v>일</v>
      </c>
      <c r="J179" s="99"/>
      <c r="K179" s="99"/>
      <c r="L179" s="141" t="str">
        <f>IF(J179-K179=0,,IFERROR(K179-J179-휴게시간-VLOOKUP(A179,지정휴게시간,2,FALSE),K179-J179-휴게시간))</f>
        <v/>
      </c>
      <c r="M179" s="142" t="str">
        <f>IFERROR(VLOOKUP(Text(A179,"m월 d일"),양력휴일,2,FALSE),IFERROR(VLOOKUP(Text(B179,"m월 d일"),음력휴일,2,FALSE),IFERROR(VLOOKUP(A179,양력지정휴일,2,FALSE), IFERROR(VLOOKUP(B179,음력지정휴일,2,FALSE), ""))))</f>
        <v/>
      </c>
      <c r="N179" s="128"/>
      <c r="O179" s="128" t="str">
        <f>IFERROR(VLOOKUP(N179,연차지정일수,2,FALSE),"")</f>
        <v/>
      </c>
      <c r="P179" s="143"/>
      <c r="Q179" s="2"/>
    </row>
    <row r="180">
      <c r="A180" s="129">
        <v>44375.0</v>
      </c>
      <c r="B180" s="129">
        <f>VLOOKUP($A180,달력데이터,MATCH("음력 날짜",달력제목,0),FALSE)</f>
        <v>44335</v>
      </c>
      <c r="C180" s="128">
        <f t="shared" si="1"/>
        <v>2021</v>
      </c>
      <c r="D180" s="128">
        <f t="shared" si="2"/>
        <v>6</v>
      </c>
      <c r="E180" s="128">
        <f t="shared" si="3"/>
        <v>4</v>
      </c>
      <c r="F180" s="128">
        <f t="shared" si="4"/>
        <v>2021</v>
      </c>
      <c r="G180" s="128">
        <f t="shared" si="5"/>
        <v>6</v>
      </c>
      <c r="H180" s="128">
        <f t="shared" si="6"/>
        <v>28</v>
      </c>
      <c r="I180" s="128" t="str">
        <f t="shared" si="7"/>
        <v>월</v>
      </c>
      <c r="J180" s="99"/>
      <c r="K180" s="99"/>
      <c r="L180" s="141" t="str">
        <f>IF(J180-K180=0,,IFERROR(K180-J180-휴게시간-VLOOKUP(A180,지정휴게시간,2,FALSE),K180-J180-휴게시간))</f>
        <v/>
      </c>
      <c r="M180" s="142" t="str">
        <f>IFERROR(VLOOKUP(Text(A180,"m월 d일"),양력휴일,2,FALSE),IFERROR(VLOOKUP(Text(B180,"m월 d일"),음력휴일,2,FALSE),IFERROR(VLOOKUP(A180,양력지정휴일,2,FALSE), IFERROR(VLOOKUP(B180,음력지정휴일,2,FALSE), ""))))</f>
        <v/>
      </c>
      <c r="N180" s="128"/>
      <c r="O180" s="128" t="str">
        <f>IFERROR(VLOOKUP(N180,연차지정일수,2,FALSE),"")</f>
        <v/>
      </c>
      <c r="P180" s="143"/>
      <c r="Q180" s="2"/>
    </row>
    <row r="181">
      <c r="A181" s="129">
        <v>44376.0</v>
      </c>
      <c r="B181" s="129">
        <f>VLOOKUP($A181,달력데이터,MATCH("음력 날짜",달력제목,0),FALSE)</f>
        <v>44336</v>
      </c>
      <c r="C181" s="128">
        <f t="shared" si="1"/>
        <v>2021</v>
      </c>
      <c r="D181" s="128">
        <f t="shared" si="2"/>
        <v>6</v>
      </c>
      <c r="E181" s="128">
        <f t="shared" si="3"/>
        <v>4</v>
      </c>
      <c r="F181" s="128">
        <f t="shared" si="4"/>
        <v>2021</v>
      </c>
      <c r="G181" s="128">
        <f t="shared" si="5"/>
        <v>6</v>
      </c>
      <c r="H181" s="128">
        <f t="shared" si="6"/>
        <v>29</v>
      </c>
      <c r="I181" s="128" t="str">
        <f t="shared" si="7"/>
        <v>화</v>
      </c>
      <c r="J181" s="99"/>
      <c r="K181" s="99"/>
      <c r="L181" s="141" t="str">
        <f>IF(J181-K181=0,,IFERROR(K181-J181-휴게시간-VLOOKUP(A181,지정휴게시간,2,FALSE),K181-J181-휴게시간))</f>
        <v/>
      </c>
      <c r="M181" s="142" t="str">
        <f>IFERROR(VLOOKUP(Text(A181,"m월 d일"),양력휴일,2,FALSE),IFERROR(VLOOKUP(Text(B181,"m월 d일"),음력휴일,2,FALSE),IFERROR(VLOOKUP(A181,양력지정휴일,2,FALSE), IFERROR(VLOOKUP(B181,음력지정휴일,2,FALSE), ""))))</f>
        <v/>
      </c>
      <c r="N181" s="128"/>
      <c r="O181" s="128" t="str">
        <f>IFERROR(VLOOKUP(N181,연차지정일수,2,FALSE),"")</f>
        <v/>
      </c>
      <c r="P181" s="143"/>
      <c r="Q181" s="2"/>
    </row>
    <row r="182">
      <c r="A182" s="129">
        <v>44377.0</v>
      </c>
      <c r="B182" s="129">
        <f>VLOOKUP($A182,달력데이터,MATCH("음력 날짜",달력제목,0),FALSE)</f>
        <v>44337</v>
      </c>
      <c r="C182" s="128">
        <f t="shared" si="1"/>
        <v>2021</v>
      </c>
      <c r="D182" s="128">
        <f t="shared" si="2"/>
        <v>6</v>
      </c>
      <c r="E182" s="128">
        <f t="shared" si="3"/>
        <v>4</v>
      </c>
      <c r="F182" s="128">
        <f t="shared" si="4"/>
        <v>2021</v>
      </c>
      <c r="G182" s="128">
        <f t="shared" si="5"/>
        <v>6</v>
      </c>
      <c r="H182" s="128">
        <f t="shared" si="6"/>
        <v>30</v>
      </c>
      <c r="I182" s="128" t="str">
        <f t="shared" si="7"/>
        <v>수</v>
      </c>
      <c r="J182" s="99"/>
      <c r="K182" s="99"/>
      <c r="L182" s="141" t="str">
        <f>IF(J182-K182=0,,IFERROR(K182-J182-휴게시간-VLOOKUP(A182,지정휴게시간,2,FALSE),K182-J182-휴게시간))</f>
        <v/>
      </c>
      <c r="M182" s="142" t="str">
        <f>IFERROR(VLOOKUP(Text(A182,"m월 d일"),양력휴일,2,FALSE),IFERROR(VLOOKUP(Text(B182,"m월 d일"),음력휴일,2,FALSE),IFERROR(VLOOKUP(A182,양력지정휴일,2,FALSE), IFERROR(VLOOKUP(B182,음력지정휴일,2,FALSE), ""))))</f>
        <v/>
      </c>
      <c r="N182" s="128"/>
      <c r="O182" s="128" t="str">
        <f>IFERROR(VLOOKUP(N182,연차지정일수,2,FALSE),"")</f>
        <v/>
      </c>
      <c r="P182" s="143"/>
      <c r="Q182" s="2"/>
    </row>
    <row r="183">
      <c r="A183" s="129">
        <v>44378.0</v>
      </c>
      <c r="B183" s="129">
        <f>VLOOKUP($A183,달력데이터,MATCH("음력 날짜",달력제목,0),FALSE)</f>
        <v>44338</v>
      </c>
      <c r="C183" s="128">
        <f t="shared" si="1"/>
        <v>2021</v>
      </c>
      <c r="D183" s="128">
        <f t="shared" si="2"/>
        <v>6</v>
      </c>
      <c r="E183" s="128">
        <f t="shared" si="3"/>
        <v>4</v>
      </c>
      <c r="F183" s="128">
        <f t="shared" si="4"/>
        <v>2021</v>
      </c>
      <c r="G183" s="128">
        <f t="shared" si="5"/>
        <v>7</v>
      </c>
      <c r="H183" s="128">
        <f t="shared" si="6"/>
        <v>1</v>
      </c>
      <c r="I183" s="128" t="str">
        <f t="shared" si="7"/>
        <v>목</v>
      </c>
      <c r="J183" s="99"/>
      <c r="K183" s="99"/>
      <c r="L183" s="141" t="str">
        <f>IF(J183-K183=0,,IFERROR(K183-J183-휴게시간-VLOOKUP(A183,지정휴게시간,2,FALSE),K183-J183-휴게시간))</f>
        <v/>
      </c>
      <c r="M183" s="142" t="str">
        <f>IFERROR(VLOOKUP(Text(A183,"m월 d일"),양력휴일,2,FALSE),IFERROR(VLOOKUP(Text(B183,"m월 d일"),음력휴일,2,FALSE),IFERROR(VLOOKUP(A183,양력지정휴일,2,FALSE), IFERROR(VLOOKUP(B183,음력지정휴일,2,FALSE), ""))))</f>
        <v/>
      </c>
      <c r="N183" s="128"/>
      <c r="O183" s="128" t="str">
        <f>IFERROR(VLOOKUP(N183,연차지정일수,2,FALSE),"")</f>
        <v/>
      </c>
      <c r="P183" s="143"/>
      <c r="Q183" s="2"/>
    </row>
    <row r="184">
      <c r="A184" s="129">
        <v>44379.0</v>
      </c>
      <c r="B184" s="129">
        <f>VLOOKUP($A184,달력데이터,MATCH("음력 날짜",달력제목,0),FALSE)</f>
        <v>44339</v>
      </c>
      <c r="C184" s="128">
        <f t="shared" si="1"/>
        <v>2021</v>
      </c>
      <c r="D184" s="128">
        <f t="shared" si="2"/>
        <v>6</v>
      </c>
      <c r="E184" s="128">
        <f t="shared" si="3"/>
        <v>4</v>
      </c>
      <c r="F184" s="128">
        <f t="shared" si="4"/>
        <v>2021</v>
      </c>
      <c r="G184" s="128">
        <f t="shared" si="5"/>
        <v>7</v>
      </c>
      <c r="H184" s="128">
        <f t="shared" si="6"/>
        <v>2</v>
      </c>
      <c r="I184" s="128" t="str">
        <f t="shared" si="7"/>
        <v>금</v>
      </c>
      <c r="J184" s="99"/>
      <c r="K184" s="99"/>
      <c r="L184" s="141" t="str">
        <f>IF(J184-K184=0,,IFERROR(K184-J184-휴게시간-VLOOKUP(A184,지정휴게시간,2,FALSE),K184-J184-휴게시간))</f>
        <v/>
      </c>
      <c r="M184" s="142" t="str">
        <f>IFERROR(VLOOKUP(Text(A184,"m월 d일"),양력휴일,2,FALSE),IFERROR(VLOOKUP(Text(B184,"m월 d일"),음력휴일,2,FALSE),IFERROR(VLOOKUP(A184,양력지정휴일,2,FALSE), IFERROR(VLOOKUP(B184,음력지정휴일,2,FALSE), ""))))</f>
        <v/>
      </c>
      <c r="N184" s="128"/>
      <c r="O184" s="128" t="str">
        <f>IFERROR(VLOOKUP(N184,연차지정일수,2,FALSE),"")</f>
        <v/>
      </c>
      <c r="P184" s="143"/>
      <c r="Q184" s="2"/>
    </row>
    <row r="185">
      <c r="A185" s="129">
        <v>44380.0</v>
      </c>
      <c r="B185" s="129">
        <f>VLOOKUP($A185,달력데이터,MATCH("음력 날짜",달력제목,0),FALSE)</f>
        <v>44340</v>
      </c>
      <c r="C185" s="128">
        <f t="shared" si="1"/>
        <v>2021</v>
      </c>
      <c r="D185" s="128">
        <f t="shared" si="2"/>
        <v>6</v>
      </c>
      <c r="E185" s="128">
        <f t="shared" si="3"/>
        <v>4</v>
      </c>
      <c r="F185" s="128">
        <f t="shared" si="4"/>
        <v>2021</v>
      </c>
      <c r="G185" s="128">
        <f t="shared" si="5"/>
        <v>7</v>
      </c>
      <c r="H185" s="128">
        <f t="shared" si="6"/>
        <v>3</v>
      </c>
      <c r="I185" s="128" t="str">
        <f t="shared" si="7"/>
        <v>토</v>
      </c>
      <c r="J185" s="99"/>
      <c r="K185" s="99"/>
      <c r="L185" s="141" t="str">
        <f>IF(J185-K185=0,,IFERROR(K185-J185-휴게시간-VLOOKUP(A185,지정휴게시간,2,FALSE),K185-J185-휴게시간))</f>
        <v/>
      </c>
      <c r="M185" s="142" t="str">
        <f>IFERROR(VLOOKUP(Text(A185,"m월 d일"),양력휴일,2,FALSE),IFERROR(VLOOKUP(Text(B185,"m월 d일"),음력휴일,2,FALSE),IFERROR(VLOOKUP(A185,양력지정휴일,2,FALSE), IFERROR(VLOOKUP(B185,음력지정휴일,2,FALSE), ""))))</f>
        <v/>
      </c>
      <c r="N185" s="128"/>
      <c r="O185" s="128" t="str">
        <f>IFERROR(VLOOKUP(N185,연차지정일수,2,FALSE),"")</f>
        <v/>
      </c>
      <c r="P185" s="143"/>
      <c r="Q185" s="2"/>
    </row>
    <row r="186">
      <c r="A186" s="129">
        <v>44381.0</v>
      </c>
      <c r="B186" s="129">
        <f>VLOOKUP($A186,달력데이터,MATCH("음력 날짜",달력제목,0),FALSE)</f>
        <v>44341</v>
      </c>
      <c r="C186" s="128">
        <f t="shared" si="1"/>
        <v>2021</v>
      </c>
      <c r="D186" s="128">
        <f t="shared" si="2"/>
        <v>6</v>
      </c>
      <c r="E186" s="128">
        <f t="shared" si="3"/>
        <v>4</v>
      </c>
      <c r="F186" s="128">
        <f t="shared" si="4"/>
        <v>2021</v>
      </c>
      <c r="G186" s="128">
        <f t="shared" si="5"/>
        <v>7</v>
      </c>
      <c r="H186" s="128">
        <f t="shared" si="6"/>
        <v>4</v>
      </c>
      <c r="I186" s="128" t="str">
        <f t="shared" si="7"/>
        <v>일</v>
      </c>
      <c r="J186" s="99"/>
      <c r="K186" s="99"/>
      <c r="L186" s="141" t="str">
        <f>IF(J186-K186=0,,IFERROR(K186-J186-휴게시간-VLOOKUP(A186,지정휴게시간,2,FALSE),K186-J186-휴게시간))</f>
        <v/>
      </c>
      <c r="M186" s="142" t="str">
        <f>IFERROR(VLOOKUP(Text(A186,"m월 d일"),양력휴일,2,FALSE),IFERROR(VLOOKUP(Text(B186,"m월 d일"),음력휴일,2,FALSE),IFERROR(VLOOKUP(A186,양력지정휴일,2,FALSE), IFERROR(VLOOKUP(B186,음력지정휴일,2,FALSE), ""))))</f>
        <v/>
      </c>
      <c r="N186" s="128"/>
      <c r="O186" s="128" t="str">
        <f>IFERROR(VLOOKUP(N186,연차지정일수,2,FALSE),"")</f>
        <v/>
      </c>
      <c r="P186" s="143"/>
      <c r="Q186" s="2"/>
    </row>
    <row r="187">
      <c r="A187" s="129">
        <v>44382.0</v>
      </c>
      <c r="B187" s="129">
        <f>VLOOKUP($A187,달력데이터,MATCH("음력 날짜",달력제목,0),FALSE)</f>
        <v>44342</v>
      </c>
      <c r="C187" s="128">
        <f t="shared" si="1"/>
        <v>2021</v>
      </c>
      <c r="D187" s="128">
        <f t="shared" si="2"/>
        <v>7</v>
      </c>
      <c r="E187" s="128">
        <f t="shared" si="3"/>
        <v>1</v>
      </c>
      <c r="F187" s="128">
        <f t="shared" si="4"/>
        <v>2021</v>
      </c>
      <c r="G187" s="128">
        <f t="shared" si="5"/>
        <v>7</v>
      </c>
      <c r="H187" s="128">
        <f t="shared" si="6"/>
        <v>5</v>
      </c>
      <c r="I187" s="128" t="str">
        <f t="shared" si="7"/>
        <v>월</v>
      </c>
      <c r="J187" s="99"/>
      <c r="K187" s="99"/>
      <c r="L187" s="141" t="str">
        <f>IF(J187-K187=0,,IFERROR(K187-J187-휴게시간-VLOOKUP(A187,지정휴게시간,2,FALSE),K187-J187-휴게시간))</f>
        <v/>
      </c>
      <c r="M187" s="142" t="str">
        <f>IFERROR(VLOOKUP(Text(A187,"m월 d일"),양력휴일,2,FALSE),IFERROR(VLOOKUP(Text(B187,"m월 d일"),음력휴일,2,FALSE),IFERROR(VLOOKUP(A187,양력지정휴일,2,FALSE), IFERROR(VLOOKUP(B187,음력지정휴일,2,FALSE), ""))))</f>
        <v/>
      </c>
      <c r="N187" s="128"/>
      <c r="O187" s="128" t="str">
        <f>IFERROR(VLOOKUP(N187,연차지정일수,2,FALSE),"")</f>
        <v/>
      </c>
      <c r="P187" s="143"/>
      <c r="Q187" s="2"/>
    </row>
    <row r="188">
      <c r="A188" s="129">
        <v>44383.0</v>
      </c>
      <c r="B188" s="129">
        <f>VLOOKUP($A188,달력데이터,MATCH("음력 날짜",달력제목,0),FALSE)</f>
        <v>44343</v>
      </c>
      <c r="C188" s="128">
        <f t="shared" si="1"/>
        <v>2021</v>
      </c>
      <c r="D188" s="128">
        <f t="shared" si="2"/>
        <v>7</v>
      </c>
      <c r="E188" s="128">
        <f t="shared" si="3"/>
        <v>1</v>
      </c>
      <c r="F188" s="128">
        <f t="shared" si="4"/>
        <v>2021</v>
      </c>
      <c r="G188" s="128">
        <f t="shared" si="5"/>
        <v>7</v>
      </c>
      <c r="H188" s="128">
        <f t="shared" si="6"/>
        <v>6</v>
      </c>
      <c r="I188" s="128" t="str">
        <f t="shared" si="7"/>
        <v>화</v>
      </c>
      <c r="J188" s="99"/>
      <c r="K188" s="99"/>
      <c r="L188" s="141" t="str">
        <f>IF(J188-K188=0,,IFERROR(K188-J188-휴게시간-VLOOKUP(A188,지정휴게시간,2,FALSE),K188-J188-휴게시간))</f>
        <v/>
      </c>
      <c r="M188" s="142" t="str">
        <f>IFERROR(VLOOKUP(Text(A188,"m월 d일"),양력휴일,2,FALSE),IFERROR(VLOOKUP(Text(B188,"m월 d일"),음력휴일,2,FALSE),IFERROR(VLOOKUP(A188,양력지정휴일,2,FALSE), IFERROR(VLOOKUP(B188,음력지정휴일,2,FALSE), ""))))</f>
        <v/>
      </c>
      <c r="N188" s="128"/>
      <c r="O188" s="128" t="str">
        <f>IFERROR(VLOOKUP(N188,연차지정일수,2,FALSE),"")</f>
        <v/>
      </c>
      <c r="P188" s="143"/>
      <c r="Q188" s="2"/>
    </row>
    <row r="189">
      <c r="A189" s="129">
        <v>44384.0</v>
      </c>
      <c r="B189" s="129">
        <f>VLOOKUP($A189,달력데이터,MATCH("음력 날짜",달력제목,0),FALSE)</f>
        <v>44344</v>
      </c>
      <c r="C189" s="128">
        <f t="shared" si="1"/>
        <v>2021</v>
      </c>
      <c r="D189" s="128">
        <f t="shared" si="2"/>
        <v>7</v>
      </c>
      <c r="E189" s="128">
        <f t="shared" si="3"/>
        <v>1</v>
      </c>
      <c r="F189" s="128">
        <f t="shared" si="4"/>
        <v>2021</v>
      </c>
      <c r="G189" s="128">
        <f t="shared" si="5"/>
        <v>7</v>
      </c>
      <c r="H189" s="128">
        <f t="shared" si="6"/>
        <v>7</v>
      </c>
      <c r="I189" s="128" t="str">
        <f t="shared" si="7"/>
        <v>수</v>
      </c>
      <c r="J189" s="99"/>
      <c r="K189" s="99"/>
      <c r="L189" s="141" t="str">
        <f>IF(J189-K189=0,,IFERROR(K189-J189-휴게시간-VLOOKUP(A189,지정휴게시간,2,FALSE),K189-J189-휴게시간))</f>
        <v/>
      </c>
      <c r="M189" s="142" t="str">
        <f>IFERROR(VLOOKUP(Text(A189,"m월 d일"),양력휴일,2,FALSE),IFERROR(VLOOKUP(Text(B189,"m월 d일"),음력휴일,2,FALSE),IFERROR(VLOOKUP(A189,양력지정휴일,2,FALSE), IFERROR(VLOOKUP(B189,음력지정휴일,2,FALSE), ""))))</f>
        <v/>
      </c>
      <c r="N189" s="128"/>
      <c r="O189" s="128" t="str">
        <f>IFERROR(VLOOKUP(N189,연차지정일수,2,FALSE),"")</f>
        <v/>
      </c>
      <c r="P189" s="143"/>
      <c r="Q189" s="2"/>
    </row>
    <row r="190">
      <c r="A190" s="129">
        <v>44385.0</v>
      </c>
      <c r="B190" s="129">
        <f>VLOOKUP($A190,달력데이터,MATCH("음력 날짜",달력제목,0),FALSE)</f>
        <v>44345</v>
      </c>
      <c r="C190" s="128">
        <f t="shared" si="1"/>
        <v>2021</v>
      </c>
      <c r="D190" s="128">
        <f t="shared" si="2"/>
        <v>7</v>
      </c>
      <c r="E190" s="128">
        <f t="shared" si="3"/>
        <v>1</v>
      </c>
      <c r="F190" s="128">
        <f t="shared" si="4"/>
        <v>2021</v>
      </c>
      <c r="G190" s="128">
        <f t="shared" si="5"/>
        <v>7</v>
      </c>
      <c r="H190" s="128">
        <f t="shared" si="6"/>
        <v>8</v>
      </c>
      <c r="I190" s="128" t="str">
        <f t="shared" si="7"/>
        <v>목</v>
      </c>
      <c r="J190" s="99"/>
      <c r="K190" s="99"/>
      <c r="L190" s="141" t="str">
        <f>IF(J190-K190=0,,IFERROR(K190-J190-휴게시간-VLOOKUP(A190,지정휴게시간,2,FALSE),K190-J190-휴게시간))</f>
        <v/>
      </c>
      <c r="M190" s="142" t="str">
        <f>IFERROR(VLOOKUP(Text(A190,"m월 d일"),양력휴일,2,FALSE),IFERROR(VLOOKUP(Text(B190,"m월 d일"),음력휴일,2,FALSE),IFERROR(VLOOKUP(A190,양력지정휴일,2,FALSE), IFERROR(VLOOKUP(B190,음력지정휴일,2,FALSE), ""))))</f>
        <v/>
      </c>
      <c r="N190" s="128"/>
      <c r="O190" s="128" t="str">
        <f>IFERROR(VLOOKUP(N190,연차지정일수,2,FALSE),"")</f>
        <v/>
      </c>
      <c r="P190" s="143"/>
      <c r="Q190" s="2"/>
    </row>
    <row r="191">
      <c r="A191" s="129">
        <v>44386.0</v>
      </c>
      <c r="B191" s="129">
        <f>VLOOKUP($A191,달력데이터,MATCH("음력 날짜",달력제목,0),FALSE)</f>
        <v>44346</v>
      </c>
      <c r="C191" s="128">
        <f t="shared" si="1"/>
        <v>2021</v>
      </c>
      <c r="D191" s="128">
        <f t="shared" si="2"/>
        <v>7</v>
      </c>
      <c r="E191" s="128">
        <f t="shared" si="3"/>
        <v>1</v>
      </c>
      <c r="F191" s="128">
        <f t="shared" si="4"/>
        <v>2021</v>
      </c>
      <c r="G191" s="128">
        <f t="shared" si="5"/>
        <v>7</v>
      </c>
      <c r="H191" s="128">
        <f t="shared" si="6"/>
        <v>9</v>
      </c>
      <c r="I191" s="128" t="str">
        <f t="shared" si="7"/>
        <v>금</v>
      </c>
      <c r="J191" s="99"/>
      <c r="K191" s="99"/>
      <c r="L191" s="141" t="str">
        <f>IF(J191-K191=0,,IFERROR(K191-J191-휴게시간-VLOOKUP(A191,지정휴게시간,2,FALSE),K191-J191-휴게시간))</f>
        <v/>
      </c>
      <c r="M191" s="142" t="str">
        <f>IFERROR(VLOOKUP(Text(A191,"m월 d일"),양력휴일,2,FALSE),IFERROR(VLOOKUP(Text(B191,"m월 d일"),음력휴일,2,FALSE),IFERROR(VLOOKUP(A191,양력지정휴일,2,FALSE), IFERROR(VLOOKUP(B191,음력지정휴일,2,FALSE), ""))))</f>
        <v/>
      </c>
      <c r="N191" s="128"/>
      <c r="O191" s="128" t="str">
        <f>IFERROR(VLOOKUP(N191,연차지정일수,2,FALSE),"")</f>
        <v/>
      </c>
      <c r="P191" s="143"/>
      <c r="Q191" s="2"/>
    </row>
    <row r="192">
      <c r="A192" s="129">
        <v>44387.0</v>
      </c>
      <c r="B192" s="129">
        <f>VLOOKUP($A192,달력데이터,MATCH("음력 날짜",달력제목,0),FALSE)</f>
        <v>44348</v>
      </c>
      <c r="C192" s="128">
        <f t="shared" si="1"/>
        <v>2021</v>
      </c>
      <c r="D192" s="128">
        <f t="shared" si="2"/>
        <v>7</v>
      </c>
      <c r="E192" s="128">
        <f t="shared" si="3"/>
        <v>1</v>
      </c>
      <c r="F192" s="128">
        <f t="shared" si="4"/>
        <v>2021</v>
      </c>
      <c r="G192" s="128">
        <f t="shared" si="5"/>
        <v>7</v>
      </c>
      <c r="H192" s="128">
        <f t="shared" si="6"/>
        <v>10</v>
      </c>
      <c r="I192" s="128" t="str">
        <f t="shared" si="7"/>
        <v>토</v>
      </c>
      <c r="J192" s="99"/>
      <c r="K192" s="99"/>
      <c r="L192" s="141" t="str">
        <f>IF(J192-K192=0,,IFERROR(K192-J192-휴게시간-VLOOKUP(A192,지정휴게시간,2,FALSE),K192-J192-휴게시간))</f>
        <v/>
      </c>
      <c r="M192" s="142" t="str">
        <f>IFERROR(VLOOKUP(Text(A192,"m월 d일"),양력휴일,2,FALSE),IFERROR(VLOOKUP(Text(B192,"m월 d일"),음력휴일,2,FALSE),IFERROR(VLOOKUP(A192,양력지정휴일,2,FALSE), IFERROR(VLOOKUP(B192,음력지정휴일,2,FALSE), ""))))</f>
        <v/>
      </c>
      <c r="N192" s="128"/>
      <c r="O192" s="128" t="str">
        <f>IFERROR(VLOOKUP(N192,연차지정일수,2,FALSE),"")</f>
        <v/>
      </c>
      <c r="P192" s="143"/>
      <c r="Q192" s="2"/>
    </row>
    <row r="193">
      <c r="A193" s="129">
        <v>44388.0</v>
      </c>
      <c r="B193" s="129">
        <f>VLOOKUP($A193,달력데이터,MATCH("음력 날짜",달력제목,0),FALSE)</f>
        <v>44349</v>
      </c>
      <c r="C193" s="128">
        <f t="shared" si="1"/>
        <v>2021</v>
      </c>
      <c r="D193" s="128">
        <f t="shared" si="2"/>
        <v>7</v>
      </c>
      <c r="E193" s="128">
        <f t="shared" si="3"/>
        <v>1</v>
      </c>
      <c r="F193" s="128">
        <f t="shared" si="4"/>
        <v>2021</v>
      </c>
      <c r="G193" s="128">
        <f t="shared" si="5"/>
        <v>7</v>
      </c>
      <c r="H193" s="128">
        <f t="shared" si="6"/>
        <v>11</v>
      </c>
      <c r="I193" s="128" t="str">
        <f t="shared" si="7"/>
        <v>일</v>
      </c>
      <c r="J193" s="132"/>
      <c r="K193" s="132"/>
      <c r="L193" s="141" t="str">
        <f>IF(J193-K193=0,,IFERROR(K193-J193-휴게시간-VLOOKUP(A193,지정휴게시간,2,FALSE),K193-J193-휴게시간))</f>
        <v/>
      </c>
      <c r="M193" s="142" t="str">
        <f>IFERROR(VLOOKUP(Text(A193,"m월 d일"),양력휴일,2,FALSE),IFERROR(VLOOKUP(Text(B193,"m월 d일"),음력휴일,2,FALSE),IFERROR(VLOOKUP(A193,양력지정휴일,2,FALSE), IFERROR(VLOOKUP(B193,음력지정휴일,2,FALSE), ""))))</f>
        <v/>
      </c>
      <c r="N193" s="128"/>
      <c r="O193" s="128" t="str">
        <f>IFERROR(VLOOKUP(N193,연차지정일수,2,FALSE),"")</f>
        <v/>
      </c>
      <c r="P193" s="143"/>
      <c r="Q193" s="2"/>
    </row>
    <row r="194">
      <c r="A194" s="129">
        <v>44389.0</v>
      </c>
      <c r="B194" s="129">
        <f>VLOOKUP($A194,달력데이터,MATCH("음력 날짜",달력제목,0),FALSE)</f>
        <v>44350</v>
      </c>
      <c r="C194" s="128">
        <f t="shared" si="1"/>
        <v>2021</v>
      </c>
      <c r="D194" s="128">
        <f t="shared" si="2"/>
        <v>7</v>
      </c>
      <c r="E194" s="128">
        <f t="shared" si="3"/>
        <v>2</v>
      </c>
      <c r="F194" s="128">
        <f t="shared" si="4"/>
        <v>2021</v>
      </c>
      <c r="G194" s="128">
        <f t="shared" si="5"/>
        <v>7</v>
      </c>
      <c r="H194" s="128">
        <f t="shared" si="6"/>
        <v>12</v>
      </c>
      <c r="I194" s="128" t="str">
        <f t="shared" si="7"/>
        <v>월</v>
      </c>
      <c r="J194" s="99"/>
      <c r="K194" s="99"/>
      <c r="L194" s="141" t="str">
        <f>IF(J194-K194=0,,IFERROR(K194-J194-휴게시간-VLOOKUP(A194,지정휴게시간,2,FALSE),K194-J194-휴게시간))</f>
        <v/>
      </c>
      <c r="M194" s="142" t="str">
        <f>IFERROR(VLOOKUP(Text(A194,"m월 d일"),양력휴일,2,FALSE),IFERROR(VLOOKUP(Text(B194,"m월 d일"),음력휴일,2,FALSE),IFERROR(VLOOKUP(A194,양력지정휴일,2,FALSE), IFERROR(VLOOKUP(B194,음력지정휴일,2,FALSE), ""))))</f>
        <v/>
      </c>
      <c r="N194" s="128"/>
      <c r="O194" s="128" t="str">
        <f>IFERROR(VLOOKUP(N194,연차지정일수,2,FALSE),"")</f>
        <v/>
      </c>
      <c r="P194" s="143"/>
      <c r="Q194" s="2"/>
    </row>
    <row r="195">
      <c r="A195" s="129">
        <v>44390.0</v>
      </c>
      <c r="B195" s="129">
        <f>VLOOKUP($A195,달력데이터,MATCH("음력 날짜",달력제목,0),FALSE)</f>
        <v>44351</v>
      </c>
      <c r="C195" s="128">
        <f t="shared" si="1"/>
        <v>2021</v>
      </c>
      <c r="D195" s="128">
        <f t="shared" si="2"/>
        <v>7</v>
      </c>
      <c r="E195" s="128">
        <f t="shared" si="3"/>
        <v>2</v>
      </c>
      <c r="F195" s="128">
        <f t="shared" si="4"/>
        <v>2021</v>
      </c>
      <c r="G195" s="128">
        <f t="shared" si="5"/>
        <v>7</v>
      </c>
      <c r="H195" s="128">
        <f t="shared" si="6"/>
        <v>13</v>
      </c>
      <c r="I195" s="128" t="str">
        <f t="shared" si="7"/>
        <v>화</v>
      </c>
      <c r="J195" s="99"/>
      <c r="K195" s="99"/>
      <c r="L195" s="141" t="str">
        <f>IF(J195-K195=0,,IFERROR(K195-J195-휴게시간-VLOOKUP(A195,지정휴게시간,2,FALSE),K195-J195-휴게시간))</f>
        <v/>
      </c>
      <c r="M195" s="142" t="str">
        <f>IFERROR(VLOOKUP(Text(A195,"m월 d일"),양력휴일,2,FALSE),IFERROR(VLOOKUP(Text(B195,"m월 d일"),음력휴일,2,FALSE),IFERROR(VLOOKUP(A195,양력지정휴일,2,FALSE), IFERROR(VLOOKUP(B195,음력지정휴일,2,FALSE), ""))))</f>
        <v/>
      </c>
      <c r="N195" s="128"/>
      <c r="O195" s="128" t="str">
        <f>IFERROR(VLOOKUP(N195,연차지정일수,2,FALSE),"")</f>
        <v/>
      </c>
      <c r="P195" s="143"/>
      <c r="Q195" s="2"/>
    </row>
    <row r="196">
      <c r="A196" s="129">
        <v>44391.0</v>
      </c>
      <c r="B196" s="129">
        <f>VLOOKUP($A196,달력데이터,MATCH("음력 날짜",달력제목,0),FALSE)</f>
        <v>44352</v>
      </c>
      <c r="C196" s="128">
        <f t="shared" si="1"/>
        <v>2021</v>
      </c>
      <c r="D196" s="128">
        <f t="shared" si="2"/>
        <v>7</v>
      </c>
      <c r="E196" s="128">
        <f t="shared" si="3"/>
        <v>2</v>
      </c>
      <c r="F196" s="128">
        <f t="shared" si="4"/>
        <v>2021</v>
      </c>
      <c r="G196" s="128">
        <f t="shared" si="5"/>
        <v>7</v>
      </c>
      <c r="H196" s="128">
        <f t="shared" si="6"/>
        <v>14</v>
      </c>
      <c r="I196" s="128" t="str">
        <f t="shared" si="7"/>
        <v>수</v>
      </c>
      <c r="J196" s="99"/>
      <c r="K196" s="99"/>
      <c r="L196" s="141" t="str">
        <f>IF(J196-K196=0,,IFERROR(K196-J196-휴게시간-VLOOKUP(A196,지정휴게시간,2,FALSE),K196-J196-휴게시간))</f>
        <v/>
      </c>
      <c r="M196" s="142" t="str">
        <f>IFERROR(VLOOKUP(Text(A196,"m월 d일"),양력휴일,2,FALSE),IFERROR(VLOOKUP(Text(B196,"m월 d일"),음력휴일,2,FALSE),IFERROR(VLOOKUP(A196,양력지정휴일,2,FALSE), IFERROR(VLOOKUP(B196,음력지정휴일,2,FALSE), ""))))</f>
        <v/>
      </c>
      <c r="N196" s="128"/>
      <c r="O196" s="128" t="str">
        <f>IFERROR(VLOOKUP(N196,연차지정일수,2,FALSE),"")</f>
        <v/>
      </c>
      <c r="P196" s="143"/>
      <c r="Q196" s="2"/>
    </row>
    <row r="197">
      <c r="A197" s="129">
        <v>44392.0</v>
      </c>
      <c r="B197" s="129">
        <f>VLOOKUP($A197,달력데이터,MATCH("음력 날짜",달력제목,0),FALSE)</f>
        <v>44353</v>
      </c>
      <c r="C197" s="128">
        <f t="shared" si="1"/>
        <v>2021</v>
      </c>
      <c r="D197" s="128">
        <f t="shared" si="2"/>
        <v>7</v>
      </c>
      <c r="E197" s="128">
        <f t="shared" si="3"/>
        <v>2</v>
      </c>
      <c r="F197" s="128">
        <f t="shared" si="4"/>
        <v>2021</v>
      </c>
      <c r="G197" s="128">
        <f t="shared" si="5"/>
        <v>7</v>
      </c>
      <c r="H197" s="128">
        <f t="shared" si="6"/>
        <v>15</v>
      </c>
      <c r="I197" s="128" t="str">
        <f t="shared" si="7"/>
        <v>목</v>
      </c>
      <c r="J197" s="99"/>
      <c r="K197" s="99"/>
      <c r="L197" s="141" t="str">
        <f>IF(J197-K197=0,,IFERROR(K197-J197-휴게시간-VLOOKUP(A197,지정휴게시간,2,FALSE),K197-J197-휴게시간))</f>
        <v/>
      </c>
      <c r="M197" s="142" t="str">
        <f>IFERROR(VLOOKUP(Text(A197,"m월 d일"),양력휴일,2,FALSE),IFERROR(VLOOKUP(Text(B197,"m월 d일"),음력휴일,2,FALSE),IFERROR(VLOOKUP(A197,양력지정휴일,2,FALSE), IFERROR(VLOOKUP(B197,음력지정휴일,2,FALSE), ""))))</f>
        <v/>
      </c>
      <c r="N197" s="128"/>
      <c r="O197" s="128" t="str">
        <f>IFERROR(VLOOKUP(N197,연차지정일수,2,FALSE),"")</f>
        <v/>
      </c>
      <c r="P197" s="143"/>
      <c r="Q197" s="2"/>
    </row>
    <row r="198">
      <c r="A198" s="129">
        <v>44393.0</v>
      </c>
      <c r="B198" s="129">
        <f>VLOOKUP($A198,달력데이터,MATCH("음력 날짜",달력제목,0),FALSE)</f>
        <v>44354</v>
      </c>
      <c r="C198" s="128">
        <f t="shared" si="1"/>
        <v>2021</v>
      </c>
      <c r="D198" s="128">
        <f t="shared" si="2"/>
        <v>7</v>
      </c>
      <c r="E198" s="128">
        <f t="shared" si="3"/>
        <v>2</v>
      </c>
      <c r="F198" s="128">
        <f t="shared" si="4"/>
        <v>2021</v>
      </c>
      <c r="G198" s="128">
        <f t="shared" si="5"/>
        <v>7</v>
      </c>
      <c r="H198" s="128">
        <f t="shared" si="6"/>
        <v>16</v>
      </c>
      <c r="I198" s="128" t="str">
        <f t="shared" si="7"/>
        <v>금</v>
      </c>
      <c r="J198" s="99"/>
      <c r="K198" s="99"/>
      <c r="L198" s="141" t="str">
        <f>IF(J198-K198=0,,IFERROR(K198-J198-휴게시간-VLOOKUP(A198,지정휴게시간,2,FALSE),K198-J198-휴게시간))</f>
        <v/>
      </c>
      <c r="M198" s="142" t="str">
        <f>IFERROR(VLOOKUP(Text(A198,"m월 d일"),양력휴일,2,FALSE),IFERROR(VLOOKUP(Text(B198,"m월 d일"),음력휴일,2,FALSE),IFERROR(VLOOKUP(A198,양력지정휴일,2,FALSE), IFERROR(VLOOKUP(B198,음력지정휴일,2,FALSE), ""))))</f>
        <v/>
      </c>
      <c r="N198" s="128"/>
      <c r="O198" s="128" t="str">
        <f>IFERROR(VLOOKUP(N198,연차지정일수,2,FALSE),"")</f>
        <v/>
      </c>
      <c r="P198" s="143"/>
      <c r="Q198" s="2"/>
    </row>
    <row r="199">
      <c r="A199" s="129">
        <v>44394.0</v>
      </c>
      <c r="B199" s="129">
        <f>VLOOKUP($A199,달력데이터,MATCH("음력 날짜",달력제목,0),FALSE)</f>
        <v>44355</v>
      </c>
      <c r="C199" s="128">
        <f t="shared" si="1"/>
        <v>2021</v>
      </c>
      <c r="D199" s="128">
        <f t="shared" si="2"/>
        <v>7</v>
      </c>
      <c r="E199" s="128">
        <f t="shared" si="3"/>
        <v>2</v>
      </c>
      <c r="F199" s="128">
        <f t="shared" si="4"/>
        <v>2021</v>
      </c>
      <c r="G199" s="128">
        <f t="shared" si="5"/>
        <v>7</v>
      </c>
      <c r="H199" s="128">
        <f t="shared" si="6"/>
        <v>17</v>
      </c>
      <c r="I199" s="128" t="str">
        <f t="shared" si="7"/>
        <v>토</v>
      </c>
      <c r="J199" s="99"/>
      <c r="K199" s="99"/>
      <c r="L199" s="141" t="str">
        <f>IF(J199-K199=0,,IFERROR(K199-J199-휴게시간-VLOOKUP(A199,지정휴게시간,2,FALSE),K199-J199-휴게시간))</f>
        <v/>
      </c>
      <c r="M199" s="142" t="str">
        <f>IFERROR(VLOOKUP(Text(A199,"m월 d일"),양력휴일,2,FALSE),IFERROR(VLOOKUP(Text(B199,"m월 d일"),음력휴일,2,FALSE),IFERROR(VLOOKUP(A199,양력지정휴일,2,FALSE), IFERROR(VLOOKUP(B199,음력지정휴일,2,FALSE), ""))))</f>
        <v/>
      </c>
      <c r="N199" s="128"/>
      <c r="O199" s="128" t="str">
        <f>IFERROR(VLOOKUP(N199,연차지정일수,2,FALSE),"")</f>
        <v/>
      </c>
      <c r="P199" s="143"/>
      <c r="Q199" s="2"/>
    </row>
    <row r="200">
      <c r="A200" s="129">
        <v>44395.0</v>
      </c>
      <c r="B200" s="129">
        <f>VLOOKUP($A200,달력데이터,MATCH("음력 날짜",달력제목,0),FALSE)</f>
        <v>44356</v>
      </c>
      <c r="C200" s="128">
        <f t="shared" si="1"/>
        <v>2021</v>
      </c>
      <c r="D200" s="128">
        <f t="shared" si="2"/>
        <v>7</v>
      </c>
      <c r="E200" s="128">
        <f t="shared" si="3"/>
        <v>2</v>
      </c>
      <c r="F200" s="128">
        <f t="shared" si="4"/>
        <v>2021</v>
      </c>
      <c r="G200" s="128">
        <f t="shared" si="5"/>
        <v>7</v>
      </c>
      <c r="H200" s="128">
        <f t="shared" si="6"/>
        <v>18</v>
      </c>
      <c r="I200" s="128" t="str">
        <f t="shared" si="7"/>
        <v>일</v>
      </c>
      <c r="J200" s="132"/>
      <c r="K200" s="132"/>
      <c r="L200" s="141" t="str">
        <f>IF(J200-K200=0,,IFERROR(K200-J200-휴게시간-VLOOKUP(A200,지정휴게시간,2,FALSE),K200-J200-휴게시간))</f>
        <v/>
      </c>
      <c r="M200" s="142" t="str">
        <f>IFERROR(VLOOKUP(Text(A200,"m월 d일"),양력휴일,2,FALSE),IFERROR(VLOOKUP(Text(B200,"m월 d일"),음력휴일,2,FALSE),IFERROR(VLOOKUP(A200,양력지정휴일,2,FALSE), IFERROR(VLOOKUP(B200,음력지정휴일,2,FALSE), ""))))</f>
        <v/>
      </c>
      <c r="N200" s="128"/>
      <c r="O200" s="128" t="str">
        <f>IFERROR(VLOOKUP(N200,연차지정일수,2,FALSE),"")</f>
        <v/>
      </c>
      <c r="P200" s="143"/>
      <c r="Q200" s="2"/>
    </row>
    <row r="201">
      <c r="A201" s="129">
        <v>44396.0</v>
      </c>
      <c r="B201" s="129">
        <f>VLOOKUP($A201,달력데이터,MATCH("음력 날짜",달력제목,0),FALSE)</f>
        <v>44357</v>
      </c>
      <c r="C201" s="128">
        <f t="shared" si="1"/>
        <v>2021</v>
      </c>
      <c r="D201" s="128">
        <f t="shared" si="2"/>
        <v>7</v>
      </c>
      <c r="E201" s="128">
        <f t="shared" si="3"/>
        <v>3</v>
      </c>
      <c r="F201" s="128">
        <f t="shared" si="4"/>
        <v>2021</v>
      </c>
      <c r="G201" s="128">
        <f t="shared" si="5"/>
        <v>7</v>
      </c>
      <c r="H201" s="128">
        <f t="shared" si="6"/>
        <v>19</v>
      </c>
      <c r="I201" s="128" t="str">
        <f t="shared" si="7"/>
        <v>월</v>
      </c>
      <c r="J201" s="99"/>
      <c r="K201" s="99"/>
      <c r="L201" s="141" t="str">
        <f>IF(J201-K201=0,,IFERROR(K201-J201-휴게시간-VLOOKUP(A201,지정휴게시간,2,FALSE),K201-J201-휴게시간))</f>
        <v/>
      </c>
      <c r="M201" s="142" t="str">
        <f>IFERROR(VLOOKUP(Text(A201,"m월 d일"),양력휴일,2,FALSE),IFERROR(VLOOKUP(Text(B201,"m월 d일"),음력휴일,2,FALSE),IFERROR(VLOOKUP(A201,양력지정휴일,2,FALSE), IFERROR(VLOOKUP(B201,음력지정휴일,2,FALSE), ""))))</f>
        <v/>
      </c>
      <c r="N201" s="128"/>
      <c r="O201" s="128" t="str">
        <f>IFERROR(VLOOKUP(N201,연차지정일수,2,FALSE),"")</f>
        <v/>
      </c>
      <c r="P201" s="143"/>
      <c r="Q201" s="2"/>
    </row>
    <row r="202">
      <c r="A202" s="129">
        <v>44397.0</v>
      </c>
      <c r="B202" s="129">
        <f>VLOOKUP($A202,달력데이터,MATCH("음력 날짜",달력제목,0),FALSE)</f>
        <v>44358</v>
      </c>
      <c r="C202" s="128">
        <f t="shared" si="1"/>
        <v>2021</v>
      </c>
      <c r="D202" s="128">
        <f t="shared" si="2"/>
        <v>7</v>
      </c>
      <c r="E202" s="128">
        <f t="shared" si="3"/>
        <v>3</v>
      </c>
      <c r="F202" s="128">
        <f t="shared" si="4"/>
        <v>2021</v>
      </c>
      <c r="G202" s="128">
        <f t="shared" si="5"/>
        <v>7</v>
      </c>
      <c r="H202" s="128">
        <f t="shared" si="6"/>
        <v>20</v>
      </c>
      <c r="I202" s="128" t="str">
        <f t="shared" si="7"/>
        <v>화</v>
      </c>
      <c r="J202" s="99"/>
      <c r="K202" s="99"/>
      <c r="L202" s="141" t="str">
        <f>IF(J202-K202=0,,IFERROR(K202-J202-휴게시간-VLOOKUP(A202,지정휴게시간,2,FALSE),K202-J202-휴게시간))</f>
        <v/>
      </c>
      <c r="M202" s="142" t="str">
        <f>IFERROR(VLOOKUP(Text(A202,"m월 d일"),양력휴일,2,FALSE),IFERROR(VLOOKUP(Text(B202,"m월 d일"),음력휴일,2,FALSE),IFERROR(VLOOKUP(A202,양력지정휴일,2,FALSE), IFERROR(VLOOKUP(B202,음력지정휴일,2,FALSE), ""))))</f>
        <v/>
      </c>
      <c r="N202" s="128"/>
      <c r="O202" s="128" t="str">
        <f>IFERROR(VLOOKUP(N202,연차지정일수,2,FALSE),"")</f>
        <v/>
      </c>
      <c r="P202" s="143"/>
      <c r="Q202" s="2"/>
    </row>
    <row r="203">
      <c r="A203" s="129">
        <v>44398.0</v>
      </c>
      <c r="B203" s="129">
        <f>VLOOKUP($A203,달력데이터,MATCH("음력 날짜",달력제목,0),FALSE)</f>
        <v>44359</v>
      </c>
      <c r="C203" s="128">
        <f t="shared" si="1"/>
        <v>2021</v>
      </c>
      <c r="D203" s="128">
        <f t="shared" si="2"/>
        <v>7</v>
      </c>
      <c r="E203" s="128">
        <f t="shared" si="3"/>
        <v>3</v>
      </c>
      <c r="F203" s="128">
        <f t="shared" si="4"/>
        <v>2021</v>
      </c>
      <c r="G203" s="128">
        <f t="shared" si="5"/>
        <v>7</v>
      </c>
      <c r="H203" s="128">
        <f t="shared" si="6"/>
        <v>21</v>
      </c>
      <c r="I203" s="128" t="str">
        <f t="shared" si="7"/>
        <v>수</v>
      </c>
      <c r="J203" s="99"/>
      <c r="K203" s="99"/>
      <c r="L203" s="141" t="str">
        <f>IF(J203-K203=0,,IFERROR(K203-J203-휴게시간-VLOOKUP(A203,지정휴게시간,2,FALSE),K203-J203-휴게시간))</f>
        <v/>
      </c>
      <c r="M203" s="142" t="str">
        <f>IFERROR(VLOOKUP(Text(A203,"m월 d일"),양력휴일,2,FALSE),IFERROR(VLOOKUP(Text(B203,"m월 d일"),음력휴일,2,FALSE),IFERROR(VLOOKUP(A203,양력지정휴일,2,FALSE), IFERROR(VLOOKUP(B203,음력지정휴일,2,FALSE), ""))))</f>
        <v/>
      </c>
      <c r="N203" s="128"/>
      <c r="O203" s="128" t="str">
        <f>IFERROR(VLOOKUP(N203,연차지정일수,2,FALSE),"")</f>
        <v/>
      </c>
      <c r="P203" s="143"/>
      <c r="Q203" s="2"/>
    </row>
    <row r="204">
      <c r="A204" s="129">
        <v>44399.0</v>
      </c>
      <c r="B204" s="129">
        <f>VLOOKUP($A204,달력데이터,MATCH("음력 날짜",달력제목,0),FALSE)</f>
        <v>44360</v>
      </c>
      <c r="C204" s="128">
        <f t="shared" si="1"/>
        <v>2021</v>
      </c>
      <c r="D204" s="128">
        <f t="shared" si="2"/>
        <v>7</v>
      </c>
      <c r="E204" s="128">
        <f t="shared" si="3"/>
        <v>3</v>
      </c>
      <c r="F204" s="128">
        <f t="shared" si="4"/>
        <v>2021</v>
      </c>
      <c r="G204" s="128">
        <f t="shared" si="5"/>
        <v>7</v>
      </c>
      <c r="H204" s="128">
        <f t="shared" si="6"/>
        <v>22</v>
      </c>
      <c r="I204" s="128" t="str">
        <f t="shared" si="7"/>
        <v>목</v>
      </c>
      <c r="J204" s="99"/>
      <c r="K204" s="99"/>
      <c r="L204" s="141" t="str">
        <f>IF(J204-K204=0,,IFERROR(K204-J204-휴게시간-VLOOKUP(A204,지정휴게시간,2,FALSE),K204-J204-휴게시간))</f>
        <v/>
      </c>
      <c r="M204" s="142" t="str">
        <f>IFERROR(VLOOKUP(Text(A204,"m월 d일"),양력휴일,2,FALSE),IFERROR(VLOOKUP(Text(B204,"m월 d일"),음력휴일,2,FALSE),IFERROR(VLOOKUP(A204,양력지정휴일,2,FALSE), IFERROR(VLOOKUP(B204,음력지정휴일,2,FALSE), ""))))</f>
        <v/>
      </c>
      <c r="N204" s="128"/>
      <c r="O204" s="128" t="str">
        <f>IFERROR(VLOOKUP(N204,연차지정일수,2,FALSE),"")</f>
        <v/>
      </c>
      <c r="P204" s="143"/>
      <c r="Q204" s="2"/>
    </row>
    <row r="205">
      <c r="A205" s="129">
        <v>44400.0</v>
      </c>
      <c r="B205" s="129">
        <f>VLOOKUP($A205,달력데이터,MATCH("음력 날짜",달력제목,0),FALSE)</f>
        <v>44361</v>
      </c>
      <c r="C205" s="128">
        <f t="shared" si="1"/>
        <v>2021</v>
      </c>
      <c r="D205" s="128">
        <f t="shared" si="2"/>
        <v>7</v>
      </c>
      <c r="E205" s="128">
        <f t="shared" si="3"/>
        <v>3</v>
      </c>
      <c r="F205" s="128">
        <f t="shared" si="4"/>
        <v>2021</v>
      </c>
      <c r="G205" s="128">
        <f t="shared" si="5"/>
        <v>7</v>
      </c>
      <c r="H205" s="128">
        <f t="shared" si="6"/>
        <v>23</v>
      </c>
      <c r="I205" s="128" t="str">
        <f t="shared" si="7"/>
        <v>금</v>
      </c>
      <c r="J205" s="99"/>
      <c r="K205" s="99"/>
      <c r="L205" s="141" t="str">
        <f>IF(J205-K205=0,,IFERROR(K205-J205-휴게시간-VLOOKUP(A205,지정휴게시간,2,FALSE),K205-J205-휴게시간))</f>
        <v/>
      </c>
      <c r="M205" s="142" t="str">
        <f>IFERROR(VLOOKUP(Text(A205,"m월 d일"),양력휴일,2,FALSE),IFERROR(VLOOKUP(Text(B205,"m월 d일"),음력휴일,2,FALSE),IFERROR(VLOOKUP(A205,양력지정휴일,2,FALSE), IFERROR(VLOOKUP(B205,음력지정휴일,2,FALSE), ""))))</f>
        <v/>
      </c>
      <c r="N205" s="128"/>
      <c r="O205" s="128" t="str">
        <f>IFERROR(VLOOKUP(N205,연차지정일수,2,FALSE),"")</f>
        <v/>
      </c>
      <c r="P205" s="143"/>
      <c r="Q205" s="2"/>
    </row>
    <row r="206">
      <c r="A206" s="129">
        <v>44401.0</v>
      </c>
      <c r="B206" s="129">
        <f>VLOOKUP($A206,달력데이터,MATCH("음력 날짜",달력제목,0),FALSE)</f>
        <v>44362</v>
      </c>
      <c r="C206" s="128">
        <f t="shared" si="1"/>
        <v>2021</v>
      </c>
      <c r="D206" s="128">
        <f t="shared" si="2"/>
        <v>7</v>
      </c>
      <c r="E206" s="128">
        <f t="shared" si="3"/>
        <v>3</v>
      </c>
      <c r="F206" s="128">
        <f t="shared" si="4"/>
        <v>2021</v>
      </c>
      <c r="G206" s="128">
        <f t="shared" si="5"/>
        <v>7</v>
      </c>
      <c r="H206" s="128">
        <f t="shared" si="6"/>
        <v>24</v>
      </c>
      <c r="I206" s="128" t="str">
        <f t="shared" si="7"/>
        <v>토</v>
      </c>
      <c r="J206" s="132"/>
      <c r="K206" s="132"/>
      <c r="L206" s="141" t="str">
        <f>IF(J206-K206=0,,IFERROR(K206-J206-휴게시간-VLOOKUP(A206,지정휴게시간,2,FALSE),K206-J206-휴게시간))</f>
        <v/>
      </c>
      <c r="M206" s="142" t="str">
        <f>IFERROR(VLOOKUP(Text(A206,"m월 d일"),양력휴일,2,FALSE),IFERROR(VLOOKUP(Text(B206,"m월 d일"),음력휴일,2,FALSE),IFERROR(VLOOKUP(A206,양력지정휴일,2,FALSE), IFERROR(VLOOKUP(B206,음력지정휴일,2,FALSE), ""))))</f>
        <v/>
      </c>
      <c r="N206" s="128"/>
      <c r="O206" s="128" t="str">
        <f>IFERROR(VLOOKUP(N206,연차지정일수,2,FALSE),"")</f>
        <v/>
      </c>
      <c r="P206" s="143"/>
      <c r="Q206" s="2"/>
    </row>
    <row r="207">
      <c r="A207" s="129">
        <v>44402.0</v>
      </c>
      <c r="B207" s="129">
        <f>VLOOKUP($A207,달력데이터,MATCH("음력 날짜",달력제목,0),FALSE)</f>
        <v>44363</v>
      </c>
      <c r="C207" s="128">
        <f t="shared" si="1"/>
        <v>2021</v>
      </c>
      <c r="D207" s="128">
        <f t="shared" si="2"/>
        <v>7</v>
      </c>
      <c r="E207" s="128">
        <f t="shared" si="3"/>
        <v>3</v>
      </c>
      <c r="F207" s="128">
        <f t="shared" si="4"/>
        <v>2021</v>
      </c>
      <c r="G207" s="128">
        <f t="shared" si="5"/>
        <v>7</v>
      </c>
      <c r="H207" s="128">
        <f t="shared" si="6"/>
        <v>25</v>
      </c>
      <c r="I207" s="128" t="str">
        <f t="shared" si="7"/>
        <v>일</v>
      </c>
      <c r="J207" s="132"/>
      <c r="K207" s="132"/>
      <c r="L207" s="141" t="str">
        <f>IF(J207-K207=0,,IFERROR(K207-J207-휴게시간-VLOOKUP(A207,지정휴게시간,2,FALSE),K207-J207-휴게시간))</f>
        <v/>
      </c>
      <c r="M207" s="142" t="str">
        <f>IFERROR(VLOOKUP(Text(A207,"m월 d일"),양력휴일,2,FALSE),IFERROR(VLOOKUP(Text(B207,"m월 d일"),음력휴일,2,FALSE),IFERROR(VLOOKUP(A207,양력지정휴일,2,FALSE), IFERROR(VLOOKUP(B207,음력지정휴일,2,FALSE), ""))))</f>
        <v/>
      </c>
      <c r="N207" s="128"/>
      <c r="O207" s="128" t="str">
        <f>IFERROR(VLOOKUP(N207,연차지정일수,2,FALSE),"")</f>
        <v/>
      </c>
      <c r="P207" s="143"/>
      <c r="Q207" s="2"/>
    </row>
    <row r="208">
      <c r="A208" s="129">
        <v>44403.0</v>
      </c>
      <c r="B208" s="129">
        <f>VLOOKUP($A208,달력데이터,MATCH("음력 날짜",달력제목,0),FALSE)</f>
        <v>44364</v>
      </c>
      <c r="C208" s="128">
        <f t="shared" si="1"/>
        <v>2021</v>
      </c>
      <c r="D208" s="128">
        <f t="shared" si="2"/>
        <v>7</v>
      </c>
      <c r="E208" s="128">
        <f t="shared" si="3"/>
        <v>4</v>
      </c>
      <c r="F208" s="128">
        <f t="shared" si="4"/>
        <v>2021</v>
      </c>
      <c r="G208" s="128">
        <f t="shared" si="5"/>
        <v>7</v>
      </c>
      <c r="H208" s="128">
        <f t="shared" si="6"/>
        <v>26</v>
      </c>
      <c r="I208" s="128" t="str">
        <f t="shared" si="7"/>
        <v>월</v>
      </c>
      <c r="J208" s="99"/>
      <c r="K208" s="99"/>
      <c r="L208" s="141" t="str">
        <f>IF(J208-K208=0,,IFERROR(K208-J208-휴게시간-VLOOKUP(A208,지정휴게시간,2,FALSE),K208-J208-휴게시간))</f>
        <v/>
      </c>
      <c r="M208" s="142" t="str">
        <f>IFERROR(VLOOKUP(Text(A208,"m월 d일"),양력휴일,2,FALSE),IFERROR(VLOOKUP(Text(B208,"m월 d일"),음력휴일,2,FALSE),IFERROR(VLOOKUP(A208,양력지정휴일,2,FALSE), IFERROR(VLOOKUP(B208,음력지정휴일,2,FALSE), ""))))</f>
        <v/>
      </c>
      <c r="N208" s="128"/>
      <c r="O208" s="128" t="str">
        <f>IFERROR(VLOOKUP(N208,연차지정일수,2,FALSE),"")</f>
        <v/>
      </c>
      <c r="P208" s="143"/>
      <c r="Q208" s="2"/>
    </row>
    <row r="209">
      <c r="A209" s="129">
        <v>44404.0</v>
      </c>
      <c r="B209" s="129">
        <f>VLOOKUP($A209,달력데이터,MATCH("음력 날짜",달력제목,0),FALSE)</f>
        <v>44365</v>
      </c>
      <c r="C209" s="128">
        <f t="shared" si="1"/>
        <v>2021</v>
      </c>
      <c r="D209" s="128">
        <f t="shared" si="2"/>
        <v>7</v>
      </c>
      <c r="E209" s="128">
        <f t="shared" si="3"/>
        <v>4</v>
      </c>
      <c r="F209" s="128">
        <f t="shared" si="4"/>
        <v>2021</v>
      </c>
      <c r="G209" s="128">
        <f t="shared" si="5"/>
        <v>7</v>
      </c>
      <c r="H209" s="128">
        <f t="shared" si="6"/>
        <v>27</v>
      </c>
      <c r="I209" s="128" t="str">
        <f t="shared" si="7"/>
        <v>화</v>
      </c>
      <c r="J209" s="99"/>
      <c r="K209" s="99"/>
      <c r="L209" s="141" t="str">
        <f>IF(J209-K209=0,,IFERROR(K209-J209-휴게시간-VLOOKUP(A209,지정휴게시간,2,FALSE),K209-J209-휴게시간))</f>
        <v/>
      </c>
      <c r="M209" s="142" t="str">
        <f>IFERROR(VLOOKUP(Text(A209,"m월 d일"),양력휴일,2,FALSE),IFERROR(VLOOKUP(Text(B209,"m월 d일"),음력휴일,2,FALSE),IFERROR(VLOOKUP(A209,양력지정휴일,2,FALSE), IFERROR(VLOOKUP(B209,음력지정휴일,2,FALSE), ""))))</f>
        <v/>
      </c>
      <c r="N209" s="128"/>
      <c r="O209" s="128" t="str">
        <f>IFERROR(VLOOKUP(N209,연차지정일수,2,FALSE),"")</f>
        <v/>
      </c>
      <c r="P209" s="143"/>
      <c r="Q209" s="2"/>
    </row>
    <row r="210">
      <c r="A210" s="129">
        <v>44405.0</v>
      </c>
      <c r="B210" s="129">
        <f>VLOOKUP($A210,달력데이터,MATCH("음력 날짜",달력제목,0),FALSE)</f>
        <v>44366</v>
      </c>
      <c r="C210" s="128">
        <f t="shared" si="1"/>
        <v>2021</v>
      </c>
      <c r="D210" s="128">
        <f t="shared" si="2"/>
        <v>7</v>
      </c>
      <c r="E210" s="128">
        <f t="shared" si="3"/>
        <v>4</v>
      </c>
      <c r="F210" s="128">
        <f t="shared" si="4"/>
        <v>2021</v>
      </c>
      <c r="G210" s="128">
        <f t="shared" si="5"/>
        <v>7</v>
      </c>
      <c r="H210" s="128">
        <f t="shared" si="6"/>
        <v>28</v>
      </c>
      <c r="I210" s="128" t="str">
        <f t="shared" si="7"/>
        <v>수</v>
      </c>
      <c r="J210" s="99"/>
      <c r="K210" s="99"/>
      <c r="L210" s="141" t="str">
        <f>IF(J210-K210=0,,IFERROR(K210-J210-휴게시간-VLOOKUP(A210,지정휴게시간,2,FALSE),K210-J210-휴게시간))</f>
        <v/>
      </c>
      <c r="M210" s="142" t="str">
        <f>IFERROR(VLOOKUP(Text(A210,"m월 d일"),양력휴일,2,FALSE),IFERROR(VLOOKUP(Text(B210,"m월 d일"),음력휴일,2,FALSE),IFERROR(VLOOKUP(A210,양력지정휴일,2,FALSE), IFERROR(VLOOKUP(B210,음력지정휴일,2,FALSE), ""))))</f>
        <v/>
      </c>
      <c r="N210" s="128"/>
      <c r="O210" s="128" t="str">
        <f>IFERROR(VLOOKUP(N210,연차지정일수,2,FALSE),"")</f>
        <v/>
      </c>
      <c r="P210" s="143"/>
      <c r="Q210" s="2"/>
    </row>
    <row r="211">
      <c r="A211" s="129">
        <v>44406.0</v>
      </c>
      <c r="B211" s="129">
        <f>VLOOKUP($A211,달력데이터,MATCH("음력 날짜",달력제목,0),FALSE)</f>
        <v>44367</v>
      </c>
      <c r="C211" s="128">
        <f t="shared" si="1"/>
        <v>2021</v>
      </c>
      <c r="D211" s="128">
        <f t="shared" si="2"/>
        <v>7</v>
      </c>
      <c r="E211" s="128">
        <f t="shared" si="3"/>
        <v>4</v>
      </c>
      <c r="F211" s="128">
        <f t="shared" si="4"/>
        <v>2021</v>
      </c>
      <c r="G211" s="128">
        <f t="shared" si="5"/>
        <v>7</v>
      </c>
      <c r="H211" s="128">
        <f t="shared" si="6"/>
        <v>29</v>
      </c>
      <c r="I211" s="128" t="str">
        <f t="shared" si="7"/>
        <v>목</v>
      </c>
      <c r="J211" s="99"/>
      <c r="K211" s="99"/>
      <c r="L211" s="141" t="str">
        <f>IF(J211-K211=0,,IFERROR(K211-J211-휴게시간-VLOOKUP(A211,지정휴게시간,2,FALSE),K211-J211-휴게시간))</f>
        <v/>
      </c>
      <c r="M211" s="142" t="str">
        <f>IFERROR(VLOOKUP(Text(A211,"m월 d일"),양력휴일,2,FALSE),IFERROR(VLOOKUP(Text(B211,"m월 d일"),음력휴일,2,FALSE),IFERROR(VLOOKUP(A211,양력지정휴일,2,FALSE), IFERROR(VLOOKUP(B211,음력지정휴일,2,FALSE), ""))))</f>
        <v/>
      </c>
      <c r="N211" s="128"/>
      <c r="O211" s="128" t="str">
        <f>IFERROR(VLOOKUP(N211,연차지정일수,2,FALSE),"")</f>
        <v/>
      </c>
      <c r="P211" s="143"/>
      <c r="Q211" s="2"/>
    </row>
    <row r="212">
      <c r="A212" s="129">
        <v>44407.0</v>
      </c>
      <c r="B212" s="129">
        <f>VLOOKUP($A212,달력데이터,MATCH("음력 날짜",달력제목,0),FALSE)</f>
        <v>44368</v>
      </c>
      <c r="C212" s="128">
        <f t="shared" si="1"/>
        <v>2021</v>
      </c>
      <c r="D212" s="128">
        <f t="shared" si="2"/>
        <v>7</v>
      </c>
      <c r="E212" s="128">
        <f t="shared" si="3"/>
        <v>4</v>
      </c>
      <c r="F212" s="128">
        <f t="shared" si="4"/>
        <v>2021</v>
      </c>
      <c r="G212" s="128">
        <f t="shared" si="5"/>
        <v>7</v>
      </c>
      <c r="H212" s="128">
        <f t="shared" si="6"/>
        <v>30</v>
      </c>
      <c r="I212" s="128" t="str">
        <f t="shared" si="7"/>
        <v>금</v>
      </c>
      <c r="J212" s="99"/>
      <c r="K212" s="99"/>
      <c r="L212" s="141" t="str">
        <f>IF(J212-K212=0,,IFERROR(K212-J212-휴게시간-VLOOKUP(A212,지정휴게시간,2,FALSE),K212-J212-휴게시간))</f>
        <v/>
      </c>
      <c r="M212" s="142" t="str">
        <f>IFERROR(VLOOKUP(Text(A212,"m월 d일"),양력휴일,2,FALSE),IFERROR(VLOOKUP(Text(B212,"m월 d일"),음력휴일,2,FALSE),IFERROR(VLOOKUP(A212,양력지정휴일,2,FALSE), IFERROR(VLOOKUP(B212,음력지정휴일,2,FALSE), ""))))</f>
        <v/>
      </c>
      <c r="N212" s="128"/>
      <c r="O212" s="128" t="str">
        <f>IFERROR(VLOOKUP(N212,연차지정일수,2,FALSE),"")</f>
        <v/>
      </c>
      <c r="P212" s="143"/>
      <c r="Q212" s="2"/>
    </row>
    <row r="213">
      <c r="A213" s="129">
        <v>44408.0</v>
      </c>
      <c r="B213" s="129">
        <f>VLOOKUP($A213,달력데이터,MATCH("음력 날짜",달력제목,0),FALSE)</f>
        <v>44369</v>
      </c>
      <c r="C213" s="128">
        <f t="shared" si="1"/>
        <v>2021</v>
      </c>
      <c r="D213" s="128">
        <f t="shared" si="2"/>
        <v>7</v>
      </c>
      <c r="E213" s="128">
        <f t="shared" si="3"/>
        <v>4</v>
      </c>
      <c r="F213" s="128">
        <f t="shared" si="4"/>
        <v>2021</v>
      </c>
      <c r="G213" s="128">
        <f t="shared" si="5"/>
        <v>7</v>
      </c>
      <c r="H213" s="128">
        <f t="shared" si="6"/>
        <v>31</v>
      </c>
      <c r="I213" s="128" t="str">
        <f t="shared" si="7"/>
        <v>토</v>
      </c>
      <c r="J213" s="132"/>
      <c r="K213" s="132"/>
      <c r="L213" s="141" t="str">
        <f>IF(J213-K213=0,,IFERROR(K213-J213-휴게시간-VLOOKUP(A213,지정휴게시간,2,FALSE),K213-J213-휴게시간))</f>
        <v/>
      </c>
      <c r="M213" s="142" t="str">
        <f>IFERROR(VLOOKUP(Text(A213,"m월 d일"),양력휴일,2,FALSE),IFERROR(VLOOKUP(Text(B213,"m월 d일"),음력휴일,2,FALSE),IFERROR(VLOOKUP(A213,양력지정휴일,2,FALSE), IFERROR(VLOOKUP(B213,음력지정휴일,2,FALSE), ""))))</f>
        <v/>
      </c>
      <c r="N213" s="128"/>
      <c r="O213" s="128" t="str">
        <f>IFERROR(VLOOKUP(N213,연차지정일수,2,FALSE),"")</f>
        <v/>
      </c>
      <c r="P213" s="143"/>
      <c r="Q213" s="2"/>
    </row>
    <row r="214">
      <c r="A214" s="129">
        <v>44409.0</v>
      </c>
      <c r="B214" s="129">
        <f>VLOOKUP($A214,달력데이터,MATCH("음력 날짜",달력제목,0),FALSE)</f>
        <v>44370</v>
      </c>
      <c r="C214" s="128">
        <f t="shared" si="1"/>
        <v>2021</v>
      </c>
      <c r="D214" s="128">
        <f t="shared" si="2"/>
        <v>7</v>
      </c>
      <c r="E214" s="128">
        <f t="shared" si="3"/>
        <v>4</v>
      </c>
      <c r="F214" s="128">
        <f t="shared" si="4"/>
        <v>2021</v>
      </c>
      <c r="G214" s="128">
        <f t="shared" si="5"/>
        <v>8</v>
      </c>
      <c r="H214" s="128">
        <f t="shared" si="6"/>
        <v>1</v>
      </c>
      <c r="I214" s="128" t="str">
        <f t="shared" si="7"/>
        <v>일</v>
      </c>
      <c r="J214" s="99"/>
      <c r="K214" s="99"/>
      <c r="L214" s="141" t="str">
        <f>IF(J214-K214=0,,IFERROR(K214-J214-휴게시간-VLOOKUP(A214,지정휴게시간,2,FALSE),K214-J214-휴게시간))</f>
        <v/>
      </c>
      <c r="M214" s="142" t="str">
        <f>IFERROR(VLOOKUP(Text(A214,"m월 d일"),양력휴일,2,FALSE),IFERROR(VLOOKUP(Text(B214,"m월 d일"),음력휴일,2,FALSE),IFERROR(VLOOKUP(A214,양력지정휴일,2,FALSE), IFERROR(VLOOKUP(B214,음력지정휴일,2,FALSE), ""))))</f>
        <v/>
      </c>
      <c r="N214" s="128"/>
      <c r="O214" s="128" t="str">
        <f>IFERROR(VLOOKUP(N214,연차지정일수,2,FALSE),"")</f>
        <v/>
      </c>
      <c r="P214" s="143"/>
      <c r="Q214" s="2"/>
    </row>
    <row r="215">
      <c r="A215" s="129">
        <v>44410.0</v>
      </c>
      <c r="B215" s="129">
        <f>VLOOKUP($A215,달력데이터,MATCH("음력 날짜",달력제목,0),FALSE)</f>
        <v>44371</v>
      </c>
      <c r="C215" s="128">
        <f t="shared" si="1"/>
        <v>2021</v>
      </c>
      <c r="D215" s="128">
        <f t="shared" si="2"/>
        <v>8</v>
      </c>
      <c r="E215" s="128">
        <f t="shared" si="3"/>
        <v>1</v>
      </c>
      <c r="F215" s="128">
        <f t="shared" si="4"/>
        <v>2021</v>
      </c>
      <c r="G215" s="128">
        <f t="shared" si="5"/>
        <v>8</v>
      </c>
      <c r="H215" s="128">
        <f t="shared" si="6"/>
        <v>2</v>
      </c>
      <c r="I215" s="128" t="str">
        <f t="shared" si="7"/>
        <v>월</v>
      </c>
      <c r="J215" s="99"/>
      <c r="K215" s="99"/>
      <c r="L215" s="141" t="str">
        <f>IF(J215-K215=0,,IFERROR(K215-J215-휴게시간-VLOOKUP(A215,지정휴게시간,2,FALSE),K215-J215-휴게시간))</f>
        <v/>
      </c>
      <c r="M215" s="142" t="str">
        <f>IFERROR(VLOOKUP(Text(A215,"m월 d일"),양력휴일,2,FALSE),IFERROR(VLOOKUP(Text(B215,"m월 d일"),음력휴일,2,FALSE),IFERROR(VLOOKUP(A215,양력지정휴일,2,FALSE), IFERROR(VLOOKUP(B215,음력지정휴일,2,FALSE), ""))))</f>
        <v>여름휴가</v>
      </c>
      <c r="N215" s="128"/>
      <c r="O215" s="128" t="str">
        <f>IFERROR(VLOOKUP(N215,연차지정일수,2,FALSE),"")</f>
        <v/>
      </c>
      <c r="P215" s="143"/>
      <c r="Q215" s="2"/>
    </row>
    <row r="216">
      <c r="A216" s="129">
        <v>44411.0</v>
      </c>
      <c r="B216" s="129">
        <f>VLOOKUP($A216,달력데이터,MATCH("음력 날짜",달력제목,0),FALSE)</f>
        <v>44372</v>
      </c>
      <c r="C216" s="128">
        <f t="shared" si="1"/>
        <v>2021</v>
      </c>
      <c r="D216" s="128">
        <f t="shared" si="2"/>
        <v>8</v>
      </c>
      <c r="E216" s="128">
        <f t="shared" si="3"/>
        <v>1</v>
      </c>
      <c r="F216" s="128">
        <f t="shared" si="4"/>
        <v>2021</v>
      </c>
      <c r="G216" s="128">
        <f t="shared" si="5"/>
        <v>8</v>
      </c>
      <c r="H216" s="128">
        <f t="shared" si="6"/>
        <v>3</v>
      </c>
      <c r="I216" s="128" t="str">
        <f t="shared" si="7"/>
        <v>화</v>
      </c>
      <c r="J216" s="99"/>
      <c r="K216" s="99"/>
      <c r="L216" s="141" t="str">
        <f>IF(J216-K216=0,,IFERROR(K216-J216-휴게시간-VLOOKUP(A216,지정휴게시간,2,FALSE),K216-J216-휴게시간))</f>
        <v/>
      </c>
      <c r="M216" s="142" t="str">
        <f>IFERROR(VLOOKUP(Text(A216,"m월 d일"),양력휴일,2,FALSE),IFERROR(VLOOKUP(Text(B216,"m월 d일"),음력휴일,2,FALSE),IFERROR(VLOOKUP(A216,양력지정휴일,2,FALSE), IFERROR(VLOOKUP(B216,음력지정휴일,2,FALSE), ""))))</f>
        <v>여름휴가</v>
      </c>
      <c r="N216" s="128"/>
      <c r="O216" s="128" t="str">
        <f>IFERROR(VLOOKUP(N216,연차지정일수,2,FALSE),"")</f>
        <v/>
      </c>
      <c r="P216" s="143"/>
      <c r="Q216" s="2"/>
    </row>
    <row r="217">
      <c r="A217" s="129">
        <v>44412.0</v>
      </c>
      <c r="B217" s="129">
        <f>VLOOKUP($A217,달력데이터,MATCH("음력 날짜",달력제목,0),FALSE)</f>
        <v>44373</v>
      </c>
      <c r="C217" s="128">
        <f t="shared" si="1"/>
        <v>2021</v>
      </c>
      <c r="D217" s="128">
        <f t="shared" si="2"/>
        <v>8</v>
      </c>
      <c r="E217" s="128">
        <f t="shared" si="3"/>
        <v>1</v>
      </c>
      <c r="F217" s="128">
        <f t="shared" si="4"/>
        <v>2021</v>
      </c>
      <c r="G217" s="128">
        <f t="shared" si="5"/>
        <v>8</v>
      </c>
      <c r="H217" s="128">
        <f t="shared" si="6"/>
        <v>4</v>
      </c>
      <c r="I217" s="128" t="str">
        <f t="shared" si="7"/>
        <v>수</v>
      </c>
      <c r="J217" s="99"/>
      <c r="K217" s="99"/>
      <c r="L217" s="141" t="str">
        <f>IF(J217-K217=0,,IFERROR(K217-J217-휴게시간-VLOOKUP(A217,지정휴게시간,2,FALSE),K217-J217-휴게시간))</f>
        <v/>
      </c>
      <c r="M217" s="142" t="str">
        <f>IFERROR(VLOOKUP(Text(A217,"m월 d일"),양력휴일,2,FALSE),IFERROR(VLOOKUP(Text(B217,"m월 d일"),음력휴일,2,FALSE),IFERROR(VLOOKUP(A217,양력지정휴일,2,FALSE), IFERROR(VLOOKUP(B217,음력지정휴일,2,FALSE), ""))))</f>
        <v>여름휴가</v>
      </c>
      <c r="N217" s="128"/>
      <c r="O217" s="128" t="str">
        <f>IFERROR(VLOOKUP(N217,연차지정일수,2,FALSE),"")</f>
        <v/>
      </c>
      <c r="P217" s="143"/>
      <c r="Q217" s="2"/>
    </row>
    <row r="218">
      <c r="A218" s="129">
        <v>44413.0</v>
      </c>
      <c r="B218" s="129">
        <f>VLOOKUP($A218,달력데이터,MATCH("음력 날짜",달력제목,0),FALSE)</f>
        <v>44374</v>
      </c>
      <c r="C218" s="128">
        <f t="shared" si="1"/>
        <v>2021</v>
      </c>
      <c r="D218" s="128">
        <f t="shared" si="2"/>
        <v>8</v>
      </c>
      <c r="E218" s="128">
        <f t="shared" si="3"/>
        <v>1</v>
      </c>
      <c r="F218" s="128">
        <f t="shared" si="4"/>
        <v>2021</v>
      </c>
      <c r="G218" s="128">
        <f t="shared" si="5"/>
        <v>8</v>
      </c>
      <c r="H218" s="128">
        <f t="shared" si="6"/>
        <v>5</v>
      </c>
      <c r="I218" s="128" t="str">
        <f t="shared" si="7"/>
        <v>목</v>
      </c>
      <c r="J218" s="99"/>
      <c r="K218" s="99"/>
      <c r="L218" s="141" t="str">
        <f>IF(J218-K218=0,,IFERROR(K218-J218-휴게시간-VLOOKUP(A218,지정휴게시간,2,FALSE),K218-J218-휴게시간))</f>
        <v/>
      </c>
      <c r="M218" s="142" t="str">
        <f>IFERROR(VLOOKUP(Text(A218,"m월 d일"),양력휴일,2,FALSE),IFERROR(VLOOKUP(Text(B218,"m월 d일"),음력휴일,2,FALSE),IFERROR(VLOOKUP(A218,양력지정휴일,2,FALSE), IFERROR(VLOOKUP(B218,음력지정휴일,2,FALSE), ""))))</f>
        <v/>
      </c>
      <c r="N218" s="128"/>
      <c r="O218" s="128" t="str">
        <f>IFERROR(VLOOKUP(N218,연차지정일수,2,FALSE),"")</f>
        <v/>
      </c>
      <c r="P218" s="143"/>
      <c r="Q218" s="2"/>
    </row>
    <row r="219">
      <c r="A219" s="129">
        <v>44414.0</v>
      </c>
      <c r="B219" s="129">
        <f>VLOOKUP($A219,달력데이터,MATCH("음력 날짜",달력제목,0),FALSE)</f>
        <v>44375</v>
      </c>
      <c r="C219" s="128">
        <f t="shared" si="1"/>
        <v>2021</v>
      </c>
      <c r="D219" s="128">
        <f t="shared" si="2"/>
        <v>8</v>
      </c>
      <c r="E219" s="128">
        <f t="shared" si="3"/>
        <v>1</v>
      </c>
      <c r="F219" s="128">
        <f t="shared" si="4"/>
        <v>2021</v>
      </c>
      <c r="G219" s="128">
        <f t="shared" si="5"/>
        <v>8</v>
      </c>
      <c r="H219" s="128">
        <f t="shared" si="6"/>
        <v>6</v>
      </c>
      <c r="I219" s="128" t="str">
        <f t="shared" si="7"/>
        <v>금</v>
      </c>
      <c r="J219" s="99"/>
      <c r="K219" s="99"/>
      <c r="L219" s="141" t="str">
        <f>IF(J219-K219=0,,IFERROR(K219-J219-휴게시간-VLOOKUP(A219,지정휴게시간,2,FALSE),K219-J219-휴게시간))</f>
        <v/>
      </c>
      <c r="M219" s="142" t="str">
        <f>IFERROR(VLOOKUP(Text(A219,"m월 d일"),양력휴일,2,FALSE),IFERROR(VLOOKUP(Text(B219,"m월 d일"),음력휴일,2,FALSE),IFERROR(VLOOKUP(A219,양력지정휴일,2,FALSE), IFERROR(VLOOKUP(B219,음력지정휴일,2,FALSE), ""))))</f>
        <v/>
      </c>
      <c r="N219" s="128"/>
      <c r="O219" s="128" t="str">
        <f>IFERROR(VLOOKUP(N219,연차지정일수,2,FALSE),"")</f>
        <v/>
      </c>
      <c r="P219" s="143"/>
      <c r="Q219" s="2"/>
    </row>
    <row r="220">
      <c r="A220" s="129">
        <v>44415.0</v>
      </c>
      <c r="B220" s="129">
        <f>VLOOKUP($A220,달력데이터,MATCH("음력 날짜",달력제목,0),FALSE)</f>
        <v>44376</v>
      </c>
      <c r="C220" s="128">
        <f t="shared" si="1"/>
        <v>2021</v>
      </c>
      <c r="D220" s="128">
        <f t="shared" si="2"/>
        <v>8</v>
      </c>
      <c r="E220" s="128">
        <f t="shared" si="3"/>
        <v>1</v>
      </c>
      <c r="F220" s="128">
        <f t="shared" si="4"/>
        <v>2021</v>
      </c>
      <c r="G220" s="128">
        <f t="shared" si="5"/>
        <v>8</v>
      </c>
      <c r="H220" s="128">
        <f t="shared" si="6"/>
        <v>7</v>
      </c>
      <c r="I220" s="128" t="str">
        <f t="shared" si="7"/>
        <v>토</v>
      </c>
      <c r="J220" s="99"/>
      <c r="K220" s="99"/>
      <c r="L220" s="141" t="str">
        <f>IF(J220-K220=0,,IFERROR(K220-J220-휴게시간-VLOOKUP(A220,지정휴게시간,2,FALSE),K220-J220-휴게시간))</f>
        <v/>
      </c>
      <c r="M220" s="142" t="str">
        <f>IFERROR(VLOOKUP(Text(A220,"m월 d일"),양력휴일,2,FALSE),IFERROR(VLOOKUP(Text(B220,"m월 d일"),음력휴일,2,FALSE),IFERROR(VLOOKUP(A220,양력지정휴일,2,FALSE), IFERROR(VLOOKUP(B220,음력지정휴일,2,FALSE), ""))))</f>
        <v/>
      </c>
      <c r="N220" s="128"/>
      <c r="O220" s="128" t="str">
        <f>IFERROR(VLOOKUP(N220,연차지정일수,2,FALSE),"")</f>
        <v/>
      </c>
      <c r="P220" s="143"/>
      <c r="Q220" s="2"/>
    </row>
    <row r="221">
      <c r="A221" s="129">
        <v>44416.0</v>
      </c>
      <c r="B221" s="129">
        <f>VLOOKUP($A221,달력데이터,MATCH("음력 날짜",달력제목,0),FALSE)</f>
        <v>44378</v>
      </c>
      <c r="C221" s="128">
        <f t="shared" si="1"/>
        <v>2021</v>
      </c>
      <c r="D221" s="128">
        <f t="shared" si="2"/>
        <v>8</v>
      </c>
      <c r="E221" s="128">
        <f t="shared" si="3"/>
        <v>1</v>
      </c>
      <c r="F221" s="128">
        <f t="shared" si="4"/>
        <v>2021</v>
      </c>
      <c r="G221" s="128">
        <f t="shared" si="5"/>
        <v>8</v>
      </c>
      <c r="H221" s="128">
        <f t="shared" si="6"/>
        <v>8</v>
      </c>
      <c r="I221" s="128" t="str">
        <f t="shared" si="7"/>
        <v>일</v>
      </c>
      <c r="J221" s="99"/>
      <c r="K221" s="99"/>
      <c r="L221" s="141" t="str">
        <f>IF(J221-K221=0,,IFERROR(K221-J221-휴게시간-VLOOKUP(A221,지정휴게시간,2,FALSE),K221-J221-휴게시간))</f>
        <v/>
      </c>
      <c r="M221" s="142" t="str">
        <f>IFERROR(VLOOKUP(Text(A221,"m월 d일"),양력휴일,2,FALSE),IFERROR(VLOOKUP(Text(B221,"m월 d일"),음력휴일,2,FALSE),IFERROR(VLOOKUP(A221,양력지정휴일,2,FALSE), IFERROR(VLOOKUP(B221,음력지정휴일,2,FALSE), ""))))</f>
        <v/>
      </c>
      <c r="N221" s="128"/>
      <c r="O221" s="128" t="str">
        <f>IFERROR(VLOOKUP(N221,연차지정일수,2,FALSE),"")</f>
        <v/>
      </c>
      <c r="P221" s="143"/>
      <c r="Q221" s="2"/>
    </row>
    <row r="222">
      <c r="A222" s="129">
        <v>44417.0</v>
      </c>
      <c r="B222" s="129">
        <f>VLOOKUP($A222,달력데이터,MATCH("음력 날짜",달력제목,0),FALSE)</f>
        <v>44379</v>
      </c>
      <c r="C222" s="128">
        <f t="shared" si="1"/>
        <v>2021</v>
      </c>
      <c r="D222" s="128">
        <f t="shared" si="2"/>
        <v>8</v>
      </c>
      <c r="E222" s="128">
        <f t="shared" si="3"/>
        <v>2</v>
      </c>
      <c r="F222" s="128">
        <f t="shared" si="4"/>
        <v>2021</v>
      </c>
      <c r="G222" s="128">
        <f t="shared" si="5"/>
        <v>8</v>
      </c>
      <c r="H222" s="128">
        <f t="shared" si="6"/>
        <v>9</v>
      </c>
      <c r="I222" s="128" t="str">
        <f t="shared" si="7"/>
        <v>월</v>
      </c>
      <c r="J222" s="99"/>
      <c r="K222" s="99"/>
      <c r="L222" s="141" t="str">
        <f>IF(J222-K222=0,,IFERROR(K222-J222-휴게시간-VLOOKUP(A222,지정휴게시간,2,FALSE),K222-J222-휴게시간))</f>
        <v/>
      </c>
      <c r="M222" s="142" t="str">
        <f>IFERROR(VLOOKUP(Text(A222,"m월 d일"),양력휴일,2,FALSE),IFERROR(VLOOKUP(Text(B222,"m월 d일"),음력휴일,2,FALSE),IFERROR(VLOOKUP(A222,양력지정휴일,2,FALSE), IFERROR(VLOOKUP(B222,음력지정휴일,2,FALSE), ""))))</f>
        <v/>
      </c>
      <c r="N222" s="128"/>
      <c r="O222" s="128" t="str">
        <f>IFERROR(VLOOKUP(N222,연차지정일수,2,FALSE),"")</f>
        <v/>
      </c>
      <c r="P222" s="143"/>
      <c r="Q222" s="2"/>
    </row>
    <row r="223">
      <c r="A223" s="129">
        <v>44418.0</v>
      </c>
      <c r="B223" s="129">
        <f>VLOOKUP($A223,달력데이터,MATCH("음력 날짜",달력제목,0),FALSE)</f>
        <v>44380</v>
      </c>
      <c r="C223" s="128">
        <f t="shared" si="1"/>
        <v>2021</v>
      </c>
      <c r="D223" s="128">
        <f t="shared" si="2"/>
        <v>8</v>
      </c>
      <c r="E223" s="128">
        <f t="shared" si="3"/>
        <v>2</v>
      </c>
      <c r="F223" s="128">
        <f t="shared" si="4"/>
        <v>2021</v>
      </c>
      <c r="G223" s="128">
        <f t="shared" si="5"/>
        <v>8</v>
      </c>
      <c r="H223" s="128">
        <f t="shared" si="6"/>
        <v>10</v>
      </c>
      <c r="I223" s="128" t="str">
        <f t="shared" si="7"/>
        <v>화</v>
      </c>
      <c r="J223" s="99"/>
      <c r="K223" s="99"/>
      <c r="L223" s="141" t="str">
        <f>IF(J223-K223=0,,IFERROR(K223-J223-휴게시간-VLOOKUP(A223,지정휴게시간,2,FALSE),K223-J223-휴게시간))</f>
        <v/>
      </c>
      <c r="M223" s="142" t="str">
        <f>IFERROR(VLOOKUP(Text(A223,"m월 d일"),양력휴일,2,FALSE),IFERROR(VLOOKUP(Text(B223,"m월 d일"),음력휴일,2,FALSE),IFERROR(VLOOKUP(A223,양력지정휴일,2,FALSE), IFERROR(VLOOKUP(B223,음력지정휴일,2,FALSE), ""))))</f>
        <v/>
      </c>
      <c r="N223" s="128"/>
      <c r="O223" s="128" t="str">
        <f>IFERROR(VLOOKUP(N223,연차지정일수,2,FALSE),"")</f>
        <v/>
      </c>
      <c r="P223" s="143"/>
      <c r="Q223" s="2"/>
    </row>
    <row r="224">
      <c r="A224" s="129">
        <v>44419.0</v>
      </c>
      <c r="B224" s="129">
        <f>VLOOKUP($A224,달력데이터,MATCH("음력 날짜",달력제목,0),FALSE)</f>
        <v>44381</v>
      </c>
      <c r="C224" s="128">
        <f t="shared" si="1"/>
        <v>2021</v>
      </c>
      <c r="D224" s="128">
        <f t="shared" si="2"/>
        <v>8</v>
      </c>
      <c r="E224" s="128">
        <f t="shared" si="3"/>
        <v>2</v>
      </c>
      <c r="F224" s="128">
        <f t="shared" si="4"/>
        <v>2021</v>
      </c>
      <c r="G224" s="128">
        <f t="shared" si="5"/>
        <v>8</v>
      </c>
      <c r="H224" s="128">
        <f t="shared" si="6"/>
        <v>11</v>
      </c>
      <c r="I224" s="128" t="str">
        <f t="shared" si="7"/>
        <v>수</v>
      </c>
      <c r="J224" s="132"/>
      <c r="K224" s="132"/>
      <c r="L224" s="141" t="str">
        <f>IF(J224-K224=0,,IFERROR(K224-J224-휴게시간-VLOOKUP(A224,지정휴게시간,2,FALSE),K224-J224-휴게시간))</f>
        <v/>
      </c>
      <c r="M224" s="142" t="str">
        <f>IFERROR(VLOOKUP(Text(A224,"m월 d일"),양력휴일,2,FALSE),IFERROR(VLOOKUP(Text(B224,"m월 d일"),음력휴일,2,FALSE),IFERROR(VLOOKUP(A224,양력지정휴일,2,FALSE), IFERROR(VLOOKUP(B224,음력지정휴일,2,FALSE), ""))))</f>
        <v/>
      </c>
      <c r="N224" s="128"/>
      <c r="O224" s="128" t="str">
        <f>IFERROR(VLOOKUP(N224,연차지정일수,2,FALSE),"")</f>
        <v/>
      </c>
      <c r="P224" s="143"/>
      <c r="Q224" s="2"/>
    </row>
    <row r="225">
      <c r="A225" s="129">
        <v>44420.0</v>
      </c>
      <c r="B225" s="129">
        <f>VLOOKUP($A225,달력데이터,MATCH("음력 날짜",달력제목,0),FALSE)</f>
        <v>44382</v>
      </c>
      <c r="C225" s="128">
        <f t="shared" si="1"/>
        <v>2021</v>
      </c>
      <c r="D225" s="128">
        <f t="shared" si="2"/>
        <v>8</v>
      </c>
      <c r="E225" s="128">
        <f t="shared" si="3"/>
        <v>2</v>
      </c>
      <c r="F225" s="128">
        <f t="shared" si="4"/>
        <v>2021</v>
      </c>
      <c r="G225" s="128">
        <f t="shared" si="5"/>
        <v>8</v>
      </c>
      <c r="H225" s="128">
        <f t="shared" si="6"/>
        <v>12</v>
      </c>
      <c r="I225" s="128" t="str">
        <f t="shared" si="7"/>
        <v>목</v>
      </c>
      <c r="J225" s="99"/>
      <c r="K225" s="99"/>
      <c r="L225" s="141" t="str">
        <f>IF(J225-K225=0,,IFERROR(K225-J225-휴게시간-VLOOKUP(A225,지정휴게시간,2,FALSE),K225-J225-휴게시간))</f>
        <v/>
      </c>
      <c r="M225" s="142" t="str">
        <f>IFERROR(VLOOKUP(Text(A225,"m월 d일"),양력휴일,2,FALSE),IFERROR(VLOOKUP(Text(B225,"m월 d일"),음력휴일,2,FALSE),IFERROR(VLOOKUP(A225,양력지정휴일,2,FALSE), IFERROR(VLOOKUP(B225,음력지정휴일,2,FALSE), ""))))</f>
        <v/>
      </c>
      <c r="N225" s="128"/>
      <c r="O225" s="128" t="str">
        <f>IFERROR(VLOOKUP(N225,연차지정일수,2,FALSE),"")</f>
        <v/>
      </c>
      <c r="P225" s="143"/>
      <c r="Q225" s="2"/>
    </row>
    <row r="226">
      <c r="A226" s="129">
        <v>44421.0</v>
      </c>
      <c r="B226" s="129">
        <f>VLOOKUP($A226,달력데이터,MATCH("음력 날짜",달력제목,0),FALSE)</f>
        <v>44383</v>
      </c>
      <c r="C226" s="128">
        <f t="shared" si="1"/>
        <v>2021</v>
      </c>
      <c r="D226" s="128">
        <f t="shared" si="2"/>
        <v>8</v>
      </c>
      <c r="E226" s="128">
        <f t="shared" si="3"/>
        <v>2</v>
      </c>
      <c r="F226" s="128">
        <f t="shared" si="4"/>
        <v>2021</v>
      </c>
      <c r="G226" s="128">
        <f t="shared" si="5"/>
        <v>8</v>
      </c>
      <c r="H226" s="128">
        <f t="shared" si="6"/>
        <v>13</v>
      </c>
      <c r="I226" s="128" t="str">
        <f t="shared" si="7"/>
        <v>금</v>
      </c>
      <c r="J226" s="99"/>
      <c r="K226" s="99"/>
      <c r="L226" s="141" t="str">
        <f>IF(J226-K226=0,,IFERROR(K226-J226-휴게시간-VLOOKUP(A226,지정휴게시간,2,FALSE),K226-J226-휴게시간))</f>
        <v/>
      </c>
      <c r="M226" s="142" t="str">
        <f>IFERROR(VLOOKUP(Text(A226,"m월 d일"),양력휴일,2,FALSE),IFERROR(VLOOKUP(Text(B226,"m월 d일"),음력휴일,2,FALSE),IFERROR(VLOOKUP(A226,양력지정휴일,2,FALSE), IFERROR(VLOOKUP(B226,음력지정휴일,2,FALSE), ""))))</f>
        <v/>
      </c>
      <c r="N226" s="128"/>
      <c r="O226" s="128" t="str">
        <f>IFERROR(VLOOKUP(N226,연차지정일수,2,FALSE),"")</f>
        <v/>
      </c>
      <c r="P226" s="143"/>
      <c r="Q226" s="2"/>
    </row>
    <row r="227">
      <c r="A227" s="129">
        <v>44422.0</v>
      </c>
      <c r="B227" s="129">
        <f>VLOOKUP($A227,달력데이터,MATCH("음력 날짜",달력제목,0),FALSE)</f>
        <v>44384</v>
      </c>
      <c r="C227" s="128">
        <f t="shared" si="1"/>
        <v>2021</v>
      </c>
      <c r="D227" s="128">
        <f t="shared" si="2"/>
        <v>8</v>
      </c>
      <c r="E227" s="128">
        <f t="shared" si="3"/>
        <v>2</v>
      </c>
      <c r="F227" s="128">
        <f t="shared" si="4"/>
        <v>2021</v>
      </c>
      <c r="G227" s="128">
        <f t="shared" si="5"/>
        <v>8</v>
      </c>
      <c r="H227" s="128">
        <f t="shared" si="6"/>
        <v>14</v>
      </c>
      <c r="I227" s="128" t="str">
        <f t="shared" si="7"/>
        <v>토</v>
      </c>
      <c r="J227" s="99"/>
      <c r="K227" s="99"/>
      <c r="L227" s="141" t="str">
        <f>IF(J227-K227=0,,IFERROR(K227-J227-휴게시간-VLOOKUP(A227,지정휴게시간,2,FALSE),K227-J227-휴게시간))</f>
        <v/>
      </c>
      <c r="M227" s="142" t="str">
        <f>IFERROR(VLOOKUP(Text(A227,"m월 d일"),양력휴일,2,FALSE),IFERROR(VLOOKUP(Text(B227,"m월 d일"),음력휴일,2,FALSE),IFERROR(VLOOKUP(A227,양력지정휴일,2,FALSE), IFERROR(VLOOKUP(B227,음력지정휴일,2,FALSE), ""))))</f>
        <v/>
      </c>
      <c r="N227" s="128"/>
      <c r="O227" s="128" t="str">
        <f>IFERROR(VLOOKUP(N227,연차지정일수,2,FALSE),"")</f>
        <v/>
      </c>
      <c r="P227" s="143"/>
      <c r="Q227" s="2"/>
    </row>
    <row r="228">
      <c r="A228" s="129">
        <v>44423.0</v>
      </c>
      <c r="B228" s="129">
        <f>VLOOKUP($A228,달력데이터,MATCH("음력 날짜",달력제목,0),FALSE)</f>
        <v>44385</v>
      </c>
      <c r="C228" s="128">
        <f t="shared" si="1"/>
        <v>2021</v>
      </c>
      <c r="D228" s="128">
        <f t="shared" si="2"/>
        <v>8</v>
      </c>
      <c r="E228" s="128">
        <f t="shared" si="3"/>
        <v>2</v>
      </c>
      <c r="F228" s="128">
        <f t="shared" si="4"/>
        <v>2021</v>
      </c>
      <c r="G228" s="128">
        <f t="shared" si="5"/>
        <v>8</v>
      </c>
      <c r="H228" s="128">
        <f t="shared" si="6"/>
        <v>15</v>
      </c>
      <c r="I228" s="128" t="str">
        <f t="shared" si="7"/>
        <v>일</v>
      </c>
      <c r="J228" s="99"/>
      <c r="K228" s="99"/>
      <c r="L228" s="141" t="str">
        <f>IF(J228-K228=0,,IFERROR(K228-J228-휴게시간-VLOOKUP(A228,지정휴게시간,2,FALSE),K228-J228-휴게시간))</f>
        <v/>
      </c>
      <c r="M228" s="142" t="str">
        <f>IFERROR(VLOOKUP(Text(A228,"m월 d일"),양력휴일,2,FALSE),IFERROR(VLOOKUP(Text(B228,"m월 d일"),음력휴일,2,FALSE),IFERROR(VLOOKUP(A228,양력지정휴일,2,FALSE), IFERROR(VLOOKUP(B228,음력지정휴일,2,FALSE), ""))))</f>
        <v>광복절</v>
      </c>
      <c r="N228" s="128"/>
      <c r="O228" s="128" t="str">
        <f>IFERROR(VLOOKUP(N228,연차지정일수,2,FALSE),"")</f>
        <v/>
      </c>
      <c r="P228" s="143"/>
      <c r="Q228" s="2"/>
    </row>
    <row r="229">
      <c r="A229" s="129">
        <v>44424.0</v>
      </c>
      <c r="B229" s="129">
        <f>VLOOKUP($A229,달력데이터,MATCH("음력 날짜",달력제목,0),FALSE)</f>
        <v>44386</v>
      </c>
      <c r="C229" s="128">
        <f t="shared" si="1"/>
        <v>2021</v>
      </c>
      <c r="D229" s="128">
        <f t="shared" si="2"/>
        <v>8</v>
      </c>
      <c r="E229" s="128">
        <f t="shared" si="3"/>
        <v>3</v>
      </c>
      <c r="F229" s="128">
        <f t="shared" si="4"/>
        <v>2021</v>
      </c>
      <c r="G229" s="128">
        <f t="shared" si="5"/>
        <v>8</v>
      </c>
      <c r="H229" s="128">
        <f t="shared" si="6"/>
        <v>16</v>
      </c>
      <c r="I229" s="128" t="str">
        <f t="shared" si="7"/>
        <v>월</v>
      </c>
      <c r="J229" s="99"/>
      <c r="K229" s="99"/>
      <c r="L229" s="141" t="str">
        <f>IF(J229-K229=0,,IFERROR(K229-J229-휴게시간-VLOOKUP(A229,지정휴게시간,2,FALSE),K229-J229-휴게시간))</f>
        <v/>
      </c>
      <c r="M229" s="142" t="str">
        <f>IFERROR(VLOOKUP(Text(A229,"m월 d일"),양력휴일,2,FALSE),IFERROR(VLOOKUP(Text(B229,"m월 d일"),음력휴일,2,FALSE),IFERROR(VLOOKUP(A229,양력지정휴일,2,FALSE), IFERROR(VLOOKUP(B229,음력지정휴일,2,FALSE), ""))))</f>
        <v/>
      </c>
      <c r="N229" s="128"/>
      <c r="O229" s="128" t="str">
        <f>IFERROR(VLOOKUP(N229,연차지정일수,2,FALSE),"")</f>
        <v/>
      </c>
      <c r="P229" s="143"/>
      <c r="Q229" s="2"/>
    </row>
    <row r="230">
      <c r="A230" s="129">
        <v>44425.0</v>
      </c>
      <c r="B230" s="129">
        <f>VLOOKUP($A230,달력데이터,MATCH("음력 날짜",달력제목,0),FALSE)</f>
        <v>44387</v>
      </c>
      <c r="C230" s="128">
        <f t="shared" si="1"/>
        <v>2021</v>
      </c>
      <c r="D230" s="128">
        <f t="shared" si="2"/>
        <v>8</v>
      </c>
      <c r="E230" s="128">
        <f t="shared" si="3"/>
        <v>3</v>
      </c>
      <c r="F230" s="128">
        <f t="shared" si="4"/>
        <v>2021</v>
      </c>
      <c r="G230" s="128">
        <f t="shared" si="5"/>
        <v>8</v>
      </c>
      <c r="H230" s="128">
        <f t="shared" si="6"/>
        <v>17</v>
      </c>
      <c r="I230" s="128" t="str">
        <f t="shared" si="7"/>
        <v>화</v>
      </c>
      <c r="J230" s="99"/>
      <c r="K230" s="99"/>
      <c r="L230" s="141" t="str">
        <f>IF(J230-K230=0,,IFERROR(K230-J230-휴게시간-VLOOKUP(A230,지정휴게시간,2,FALSE),K230-J230-휴게시간))</f>
        <v/>
      </c>
      <c r="M230" s="142" t="str">
        <f>IFERROR(VLOOKUP(Text(A230,"m월 d일"),양력휴일,2,FALSE),IFERROR(VLOOKUP(Text(B230,"m월 d일"),음력휴일,2,FALSE),IFERROR(VLOOKUP(A230,양력지정휴일,2,FALSE), IFERROR(VLOOKUP(B230,음력지정휴일,2,FALSE), ""))))</f>
        <v/>
      </c>
      <c r="N230" s="128"/>
      <c r="O230" s="128" t="str">
        <f>IFERROR(VLOOKUP(N230,연차지정일수,2,FALSE),"")</f>
        <v/>
      </c>
      <c r="P230" s="143"/>
      <c r="Q230" s="2"/>
    </row>
    <row r="231">
      <c r="A231" s="129">
        <v>44426.0</v>
      </c>
      <c r="B231" s="129">
        <f>VLOOKUP($A231,달력데이터,MATCH("음력 날짜",달력제목,0),FALSE)</f>
        <v>44388</v>
      </c>
      <c r="C231" s="128">
        <f t="shared" si="1"/>
        <v>2021</v>
      </c>
      <c r="D231" s="128">
        <f t="shared" si="2"/>
        <v>8</v>
      </c>
      <c r="E231" s="128">
        <f t="shared" si="3"/>
        <v>3</v>
      </c>
      <c r="F231" s="128">
        <f t="shared" si="4"/>
        <v>2021</v>
      </c>
      <c r="G231" s="128">
        <f t="shared" si="5"/>
        <v>8</v>
      </c>
      <c r="H231" s="128">
        <f t="shared" si="6"/>
        <v>18</v>
      </c>
      <c r="I231" s="128" t="str">
        <f t="shared" si="7"/>
        <v>수</v>
      </c>
      <c r="J231" s="132"/>
      <c r="K231" s="132"/>
      <c r="L231" s="141" t="str">
        <f>IF(J231-K231=0,,IFERROR(K231-J231-휴게시간-VLOOKUP(A231,지정휴게시간,2,FALSE),K231-J231-휴게시간))</f>
        <v/>
      </c>
      <c r="M231" s="142" t="str">
        <f>IFERROR(VLOOKUP(Text(A231,"m월 d일"),양력휴일,2,FALSE),IFERROR(VLOOKUP(Text(B231,"m월 d일"),음력휴일,2,FALSE),IFERROR(VLOOKUP(A231,양력지정휴일,2,FALSE), IFERROR(VLOOKUP(B231,음력지정휴일,2,FALSE), ""))))</f>
        <v/>
      </c>
      <c r="N231" s="128"/>
      <c r="O231" s="128" t="str">
        <f>IFERROR(VLOOKUP(N231,연차지정일수,2,FALSE),"")</f>
        <v/>
      </c>
      <c r="P231" s="143"/>
      <c r="Q231" s="2"/>
    </row>
    <row r="232">
      <c r="A232" s="129">
        <v>44427.0</v>
      </c>
      <c r="B232" s="129">
        <f>VLOOKUP($A232,달력데이터,MATCH("음력 날짜",달력제목,0),FALSE)</f>
        <v>44389</v>
      </c>
      <c r="C232" s="128">
        <f t="shared" si="1"/>
        <v>2021</v>
      </c>
      <c r="D232" s="128">
        <f t="shared" si="2"/>
        <v>8</v>
      </c>
      <c r="E232" s="128">
        <f t="shared" si="3"/>
        <v>3</v>
      </c>
      <c r="F232" s="128">
        <f t="shared" si="4"/>
        <v>2021</v>
      </c>
      <c r="G232" s="128">
        <f t="shared" si="5"/>
        <v>8</v>
      </c>
      <c r="H232" s="128">
        <f t="shared" si="6"/>
        <v>19</v>
      </c>
      <c r="I232" s="128" t="str">
        <f t="shared" si="7"/>
        <v>목</v>
      </c>
      <c r="J232" s="99"/>
      <c r="K232" s="99"/>
      <c r="L232" s="141" t="str">
        <f>IF(J232-K232=0,,IFERROR(K232-J232-휴게시간-VLOOKUP(A232,지정휴게시간,2,FALSE),K232-J232-휴게시간))</f>
        <v/>
      </c>
      <c r="M232" s="142" t="str">
        <f>IFERROR(VLOOKUP(Text(A232,"m월 d일"),양력휴일,2,FALSE),IFERROR(VLOOKUP(Text(B232,"m월 d일"),음력휴일,2,FALSE),IFERROR(VLOOKUP(A232,양력지정휴일,2,FALSE), IFERROR(VLOOKUP(B232,음력지정휴일,2,FALSE), ""))))</f>
        <v/>
      </c>
      <c r="N232" s="128"/>
      <c r="O232" s="128" t="str">
        <f>IFERROR(VLOOKUP(N232,연차지정일수,2,FALSE),"")</f>
        <v/>
      </c>
      <c r="P232" s="143"/>
      <c r="Q232" s="2"/>
    </row>
    <row r="233">
      <c r="A233" s="129">
        <v>44428.0</v>
      </c>
      <c r="B233" s="129">
        <f>VLOOKUP($A233,달력데이터,MATCH("음력 날짜",달력제목,0),FALSE)</f>
        <v>44390</v>
      </c>
      <c r="C233" s="128">
        <f t="shared" si="1"/>
        <v>2021</v>
      </c>
      <c r="D233" s="128">
        <f t="shared" si="2"/>
        <v>8</v>
      </c>
      <c r="E233" s="128">
        <f t="shared" si="3"/>
        <v>3</v>
      </c>
      <c r="F233" s="128">
        <f t="shared" si="4"/>
        <v>2021</v>
      </c>
      <c r="G233" s="128">
        <f t="shared" si="5"/>
        <v>8</v>
      </c>
      <c r="H233" s="128">
        <f t="shared" si="6"/>
        <v>20</v>
      </c>
      <c r="I233" s="128" t="str">
        <f t="shared" si="7"/>
        <v>금</v>
      </c>
      <c r="J233" s="99"/>
      <c r="K233" s="99"/>
      <c r="L233" s="141" t="str">
        <f>IF(J233-K233=0,,IFERROR(K233-J233-휴게시간-VLOOKUP(A233,지정휴게시간,2,FALSE),K233-J233-휴게시간))</f>
        <v/>
      </c>
      <c r="M233" s="142" t="str">
        <f>IFERROR(VLOOKUP(Text(A233,"m월 d일"),양력휴일,2,FALSE),IFERROR(VLOOKUP(Text(B233,"m월 d일"),음력휴일,2,FALSE),IFERROR(VLOOKUP(A233,양력지정휴일,2,FALSE), IFERROR(VLOOKUP(B233,음력지정휴일,2,FALSE), ""))))</f>
        <v/>
      </c>
      <c r="N233" s="128"/>
      <c r="O233" s="128" t="str">
        <f>IFERROR(VLOOKUP(N233,연차지정일수,2,FALSE),"")</f>
        <v/>
      </c>
      <c r="P233" s="143"/>
      <c r="Q233" s="2"/>
    </row>
    <row r="234">
      <c r="A234" s="129">
        <v>44429.0</v>
      </c>
      <c r="B234" s="129">
        <f>VLOOKUP($A234,달력데이터,MATCH("음력 날짜",달력제목,0),FALSE)</f>
        <v>44391</v>
      </c>
      <c r="C234" s="128">
        <f t="shared" si="1"/>
        <v>2021</v>
      </c>
      <c r="D234" s="128">
        <f t="shared" si="2"/>
        <v>8</v>
      </c>
      <c r="E234" s="128">
        <f t="shared" si="3"/>
        <v>3</v>
      </c>
      <c r="F234" s="128">
        <f t="shared" si="4"/>
        <v>2021</v>
      </c>
      <c r="G234" s="128">
        <f t="shared" si="5"/>
        <v>8</v>
      </c>
      <c r="H234" s="128">
        <f t="shared" si="6"/>
        <v>21</v>
      </c>
      <c r="I234" s="128" t="str">
        <f t="shared" si="7"/>
        <v>토</v>
      </c>
      <c r="J234" s="99"/>
      <c r="K234" s="99"/>
      <c r="L234" s="141" t="str">
        <f>IF(J234-K234=0,,IFERROR(K234-J234-휴게시간-VLOOKUP(A234,지정휴게시간,2,FALSE),K234-J234-휴게시간))</f>
        <v/>
      </c>
      <c r="M234" s="142" t="str">
        <f>IFERROR(VLOOKUP(Text(A234,"m월 d일"),양력휴일,2,FALSE),IFERROR(VLOOKUP(Text(B234,"m월 d일"),음력휴일,2,FALSE),IFERROR(VLOOKUP(A234,양력지정휴일,2,FALSE), IFERROR(VLOOKUP(B234,음력지정휴일,2,FALSE), ""))))</f>
        <v/>
      </c>
      <c r="N234" s="128"/>
      <c r="O234" s="128" t="str">
        <f>IFERROR(VLOOKUP(N234,연차지정일수,2,FALSE),"")</f>
        <v/>
      </c>
      <c r="P234" s="143"/>
      <c r="Q234" s="2"/>
    </row>
    <row r="235">
      <c r="A235" s="129">
        <v>44430.0</v>
      </c>
      <c r="B235" s="129">
        <f>VLOOKUP($A235,달력데이터,MATCH("음력 날짜",달력제목,0),FALSE)</f>
        <v>44392</v>
      </c>
      <c r="C235" s="128">
        <f t="shared" si="1"/>
        <v>2021</v>
      </c>
      <c r="D235" s="128">
        <f t="shared" si="2"/>
        <v>8</v>
      </c>
      <c r="E235" s="128">
        <f t="shared" si="3"/>
        <v>3</v>
      </c>
      <c r="F235" s="128">
        <f t="shared" si="4"/>
        <v>2021</v>
      </c>
      <c r="G235" s="128">
        <f t="shared" si="5"/>
        <v>8</v>
      </c>
      <c r="H235" s="128">
        <f t="shared" si="6"/>
        <v>22</v>
      </c>
      <c r="I235" s="128" t="str">
        <f t="shared" si="7"/>
        <v>일</v>
      </c>
      <c r="J235" s="99"/>
      <c r="K235" s="99"/>
      <c r="L235" s="141" t="str">
        <f>IF(J235-K235=0,,IFERROR(K235-J235-휴게시간-VLOOKUP(A235,지정휴게시간,2,FALSE),K235-J235-휴게시간))</f>
        <v/>
      </c>
      <c r="M235" s="142" t="str">
        <f>IFERROR(VLOOKUP(Text(A235,"m월 d일"),양력휴일,2,FALSE),IFERROR(VLOOKUP(Text(B235,"m월 d일"),음력휴일,2,FALSE),IFERROR(VLOOKUP(A235,양력지정휴일,2,FALSE), IFERROR(VLOOKUP(B235,음력지정휴일,2,FALSE), ""))))</f>
        <v/>
      </c>
      <c r="N235" s="128"/>
      <c r="O235" s="128" t="str">
        <f>IFERROR(VLOOKUP(N235,연차지정일수,2,FALSE),"")</f>
        <v/>
      </c>
      <c r="P235" s="143"/>
      <c r="Q235" s="2"/>
    </row>
    <row r="236">
      <c r="A236" s="129">
        <v>44431.0</v>
      </c>
      <c r="B236" s="129">
        <f>VLOOKUP($A236,달력데이터,MATCH("음력 날짜",달력제목,0),FALSE)</f>
        <v>44393</v>
      </c>
      <c r="C236" s="128">
        <f t="shared" si="1"/>
        <v>2021</v>
      </c>
      <c r="D236" s="128">
        <f t="shared" si="2"/>
        <v>8</v>
      </c>
      <c r="E236" s="128">
        <f t="shared" si="3"/>
        <v>4</v>
      </c>
      <c r="F236" s="128">
        <f t="shared" si="4"/>
        <v>2021</v>
      </c>
      <c r="G236" s="128">
        <f t="shared" si="5"/>
        <v>8</v>
      </c>
      <c r="H236" s="128">
        <f t="shared" si="6"/>
        <v>23</v>
      </c>
      <c r="I236" s="128" t="str">
        <f t="shared" si="7"/>
        <v>월</v>
      </c>
      <c r="J236" s="99"/>
      <c r="K236" s="99"/>
      <c r="L236" s="141" t="str">
        <f>IF(J236-K236=0,,IFERROR(K236-J236-휴게시간-VLOOKUP(A236,지정휴게시간,2,FALSE),K236-J236-휴게시간))</f>
        <v/>
      </c>
      <c r="M236" s="142" t="str">
        <f>IFERROR(VLOOKUP(Text(A236,"m월 d일"),양력휴일,2,FALSE),IFERROR(VLOOKUP(Text(B236,"m월 d일"),음력휴일,2,FALSE),IFERROR(VLOOKUP(A236,양력지정휴일,2,FALSE), IFERROR(VLOOKUP(B236,음력지정휴일,2,FALSE), ""))))</f>
        <v/>
      </c>
      <c r="N236" s="128"/>
      <c r="O236" s="128" t="str">
        <f>IFERROR(VLOOKUP(N236,연차지정일수,2,FALSE),"")</f>
        <v/>
      </c>
      <c r="P236" s="143"/>
      <c r="Q236" s="2"/>
    </row>
    <row r="237">
      <c r="A237" s="129">
        <v>44432.0</v>
      </c>
      <c r="B237" s="129">
        <f>VLOOKUP($A237,달력데이터,MATCH("음력 날짜",달력제목,0),FALSE)</f>
        <v>44394</v>
      </c>
      <c r="C237" s="128">
        <f t="shared" si="1"/>
        <v>2021</v>
      </c>
      <c r="D237" s="128">
        <f t="shared" si="2"/>
        <v>8</v>
      </c>
      <c r="E237" s="128">
        <f t="shared" si="3"/>
        <v>4</v>
      </c>
      <c r="F237" s="128">
        <f t="shared" si="4"/>
        <v>2021</v>
      </c>
      <c r="G237" s="128">
        <f t="shared" si="5"/>
        <v>8</v>
      </c>
      <c r="H237" s="128">
        <f t="shared" si="6"/>
        <v>24</v>
      </c>
      <c r="I237" s="128" t="str">
        <f t="shared" si="7"/>
        <v>화</v>
      </c>
      <c r="J237" s="132"/>
      <c r="K237" s="132"/>
      <c r="L237" s="141" t="str">
        <f>IF(J237-K237=0,,IFERROR(K237-J237-휴게시간-VLOOKUP(A237,지정휴게시간,2,FALSE),K237-J237-휴게시간))</f>
        <v/>
      </c>
      <c r="M237" s="142" t="str">
        <f>IFERROR(VLOOKUP(Text(A237,"m월 d일"),양력휴일,2,FALSE),IFERROR(VLOOKUP(Text(B237,"m월 d일"),음력휴일,2,FALSE),IFERROR(VLOOKUP(A237,양력지정휴일,2,FALSE), IFERROR(VLOOKUP(B237,음력지정휴일,2,FALSE), ""))))</f>
        <v/>
      </c>
      <c r="N237" s="128"/>
      <c r="O237" s="128" t="str">
        <f>IFERROR(VLOOKUP(N237,연차지정일수,2,FALSE),"")</f>
        <v/>
      </c>
      <c r="P237" s="143"/>
      <c r="Q237" s="2"/>
    </row>
    <row r="238">
      <c r="A238" s="129">
        <v>44433.0</v>
      </c>
      <c r="B238" s="129">
        <f>VLOOKUP($A238,달력데이터,MATCH("음력 날짜",달력제목,0),FALSE)</f>
        <v>44395</v>
      </c>
      <c r="C238" s="128">
        <f t="shared" si="1"/>
        <v>2021</v>
      </c>
      <c r="D238" s="128">
        <f t="shared" si="2"/>
        <v>8</v>
      </c>
      <c r="E238" s="128">
        <f t="shared" si="3"/>
        <v>4</v>
      </c>
      <c r="F238" s="128">
        <f t="shared" si="4"/>
        <v>2021</v>
      </c>
      <c r="G238" s="128">
        <f t="shared" si="5"/>
        <v>8</v>
      </c>
      <c r="H238" s="128">
        <f t="shared" si="6"/>
        <v>25</v>
      </c>
      <c r="I238" s="128" t="str">
        <f t="shared" si="7"/>
        <v>수</v>
      </c>
      <c r="J238" s="132"/>
      <c r="K238" s="132"/>
      <c r="L238" s="141" t="str">
        <f>IF(J238-K238=0,,IFERROR(K238-J238-휴게시간-VLOOKUP(A238,지정휴게시간,2,FALSE),K238-J238-휴게시간))</f>
        <v/>
      </c>
      <c r="M238" s="142" t="str">
        <f>IFERROR(VLOOKUP(Text(A238,"m월 d일"),양력휴일,2,FALSE),IFERROR(VLOOKUP(Text(B238,"m월 d일"),음력휴일,2,FALSE),IFERROR(VLOOKUP(A238,양력지정휴일,2,FALSE), IFERROR(VLOOKUP(B238,음력지정휴일,2,FALSE), ""))))</f>
        <v/>
      </c>
      <c r="N238" s="128"/>
      <c r="O238" s="128" t="str">
        <f>IFERROR(VLOOKUP(N238,연차지정일수,2,FALSE),"")</f>
        <v/>
      </c>
      <c r="P238" s="143"/>
      <c r="Q238" s="2"/>
    </row>
    <row r="239">
      <c r="A239" s="129">
        <v>44434.0</v>
      </c>
      <c r="B239" s="129">
        <f>VLOOKUP($A239,달력데이터,MATCH("음력 날짜",달력제목,0),FALSE)</f>
        <v>44396</v>
      </c>
      <c r="C239" s="128">
        <f t="shared" si="1"/>
        <v>2021</v>
      </c>
      <c r="D239" s="128">
        <f t="shared" si="2"/>
        <v>8</v>
      </c>
      <c r="E239" s="128">
        <f t="shared" si="3"/>
        <v>4</v>
      </c>
      <c r="F239" s="128">
        <f t="shared" si="4"/>
        <v>2021</v>
      </c>
      <c r="G239" s="128">
        <f t="shared" si="5"/>
        <v>8</v>
      </c>
      <c r="H239" s="128">
        <f t="shared" si="6"/>
        <v>26</v>
      </c>
      <c r="I239" s="128" t="str">
        <f t="shared" si="7"/>
        <v>목</v>
      </c>
      <c r="J239" s="99"/>
      <c r="K239" s="99"/>
      <c r="L239" s="141" t="str">
        <f>IF(J239-K239=0,,IFERROR(K239-J239-휴게시간-VLOOKUP(A239,지정휴게시간,2,FALSE),K239-J239-휴게시간))</f>
        <v/>
      </c>
      <c r="M239" s="142" t="str">
        <f>IFERROR(VLOOKUP(Text(A239,"m월 d일"),양력휴일,2,FALSE),IFERROR(VLOOKUP(Text(B239,"m월 d일"),음력휴일,2,FALSE),IFERROR(VLOOKUP(A239,양력지정휴일,2,FALSE), IFERROR(VLOOKUP(B239,음력지정휴일,2,FALSE), ""))))</f>
        <v/>
      </c>
      <c r="N239" s="128"/>
      <c r="O239" s="128" t="str">
        <f>IFERROR(VLOOKUP(N239,연차지정일수,2,FALSE),"")</f>
        <v/>
      </c>
      <c r="P239" s="143"/>
      <c r="Q239" s="2"/>
    </row>
    <row r="240">
      <c r="A240" s="129">
        <v>44435.0</v>
      </c>
      <c r="B240" s="129">
        <f>VLOOKUP($A240,달력데이터,MATCH("음력 날짜",달력제목,0),FALSE)</f>
        <v>44397</v>
      </c>
      <c r="C240" s="128">
        <f t="shared" si="1"/>
        <v>2021</v>
      </c>
      <c r="D240" s="128">
        <f t="shared" si="2"/>
        <v>8</v>
      </c>
      <c r="E240" s="128">
        <f t="shared" si="3"/>
        <v>4</v>
      </c>
      <c r="F240" s="128">
        <f t="shared" si="4"/>
        <v>2021</v>
      </c>
      <c r="G240" s="128">
        <f t="shared" si="5"/>
        <v>8</v>
      </c>
      <c r="H240" s="128">
        <f t="shared" si="6"/>
        <v>27</v>
      </c>
      <c r="I240" s="128" t="str">
        <f t="shared" si="7"/>
        <v>금</v>
      </c>
      <c r="J240" s="99"/>
      <c r="K240" s="99"/>
      <c r="L240" s="141" t="str">
        <f>IF(J240-K240=0,,IFERROR(K240-J240-휴게시간-VLOOKUP(A240,지정휴게시간,2,FALSE),K240-J240-휴게시간))</f>
        <v/>
      </c>
      <c r="M240" s="142" t="str">
        <f>IFERROR(VLOOKUP(Text(A240,"m월 d일"),양력휴일,2,FALSE),IFERROR(VLOOKUP(Text(B240,"m월 d일"),음력휴일,2,FALSE),IFERROR(VLOOKUP(A240,양력지정휴일,2,FALSE), IFERROR(VLOOKUP(B240,음력지정휴일,2,FALSE), ""))))</f>
        <v/>
      </c>
      <c r="N240" s="128"/>
      <c r="O240" s="128" t="str">
        <f>IFERROR(VLOOKUP(N240,연차지정일수,2,FALSE),"")</f>
        <v/>
      </c>
      <c r="P240" s="143"/>
      <c r="Q240" s="2"/>
    </row>
    <row r="241">
      <c r="A241" s="129">
        <v>44436.0</v>
      </c>
      <c r="B241" s="129">
        <f>VLOOKUP($A241,달력데이터,MATCH("음력 날짜",달력제목,0),FALSE)</f>
        <v>44398</v>
      </c>
      <c r="C241" s="128">
        <f t="shared" si="1"/>
        <v>2021</v>
      </c>
      <c r="D241" s="128">
        <f t="shared" si="2"/>
        <v>8</v>
      </c>
      <c r="E241" s="128">
        <f t="shared" si="3"/>
        <v>4</v>
      </c>
      <c r="F241" s="128">
        <f t="shared" si="4"/>
        <v>2021</v>
      </c>
      <c r="G241" s="128">
        <f t="shared" si="5"/>
        <v>8</v>
      </c>
      <c r="H241" s="128">
        <f t="shared" si="6"/>
        <v>28</v>
      </c>
      <c r="I241" s="128" t="str">
        <f t="shared" si="7"/>
        <v>토</v>
      </c>
      <c r="J241" s="99"/>
      <c r="K241" s="99"/>
      <c r="L241" s="141" t="str">
        <f>IF(J241-K241=0,,IFERROR(K241-J241-휴게시간-VLOOKUP(A241,지정휴게시간,2,FALSE),K241-J241-휴게시간))</f>
        <v/>
      </c>
      <c r="M241" s="142" t="str">
        <f>IFERROR(VLOOKUP(Text(A241,"m월 d일"),양력휴일,2,FALSE),IFERROR(VLOOKUP(Text(B241,"m월 d일"),음력휴일,2,FALSE),IFERROR(VLOOKUP(A241,양력지정휴일,2,FALSE), IFERROR(VLOOKUP(B241,음력지정휴일,2,FALSE), ""))))</f>
        <v/>
      </c>
      <c r="N241" s="128"/>
      <c r="O241" s="128" t="str">
        <f>IFERROR(VLOOKUP(N241,연차지정일수,2,FALSE),"")</f>
        <v/>
      </c>
      <c r="P241" s="143"/>
      <c r="Q241" s="2"/>
    </row>
    <row r="242">
      <c r="A242" s="129">
        <v>44437.0</v>
      </c>
      <c r="B242" s="129">
        <f>VLOOKUP($A242,달력데이터,MATCH("음력 날짜",달력제목,0),FALSE)</f>
        <v>44399</v>
      </c>
      <c r="C242" s="128">
        <f t="shared" si="1"/>
        <v>2021</v>
      </c>
      <c r="D242" s="128">
        <f t="shared" si="2"/>
        <v>8</v>
      </c>
      <c r="E242" s="128">
        <f t="shared" si="3"/>
        <v>4</v>
      </c>
      <c r="F242" s="128">
        <f t="shared" si="4"/>
        <v>2021</v>
      </c>
      <c r="G242" s="128">
        <f t="shared" si="5"/>
        <v>8</v>
      </c>
      <c r="H242" s="128">
        <f t="shared" si="6"/>
        <v>29</v>
      </c>
      <c r="I242" s="128" t="str">
        <f t="shared" si="7"/>
        <v>일</v>
      </c>
      <c r="J242" s="99"/>
      <c r="K242" s="99"/>
      <c r="L242" s="141" t="str">
        <f>IF(J242-K242=0,,IFERROR(K242-J242-휴게시간-VLOOKUP(A242,지정휴게시간,2,FALSE),K242-J242-휴게시간))</f>
        <v/>
      </c>
      <c r="M242" s="142" t="str">
        <f>IFERROR(VLOOKUP(Text(A242,"m월 d일"),양력휴일,2,FALSE),IFERROR(VLOOKUP(Text(B242,"m월 d일"),음력휴일,2,FALSE),IFERROR(VLOOKUP(A242,양력지정휴일,2,FALSE), IFERROR(VLOOKUP(B242,음력지정휴일,2,FALSE), ""))))</f>
        <v/>
      </c>
      <c r="N242" s="128"/>
      <c r="O242" s="128" t="str">
        <f>IFERROR(VLOOKUP(N242,연차지정일수,2,FALSE),"")</f>
        <v/>
      </c>
      <c r="P242" s="143"/>
      <c r="Q242" s="2"/>
    </row>
    <row r="243">
      <c r="A243" s="129">
        <v>44438.0</v>
      </c>
      <c r="B243" s="129">
        <f>VLOOKUP($A243,달력데이터,MATCH("음력 날짜",달력제목,0),FALSE)</f>
        <v>44400</v>
      </c>
      <c r="C243" s="128">
        <f t="shared" si="1"/>
        <v>2021</v>
      </c>
      <c r="D243" s="128">
        <f t="shared" si="2"/>
        <v>8</v>
      </c>
      <c r="E243" s="128">
        <f t="shared" si="3"/>
        <v>5</v>
      </c>
      <c r="F243" s="128">
        <f t="shared" si="4"/>
        <v>2021</v>
      </c>
      <c r="G243" s="128">
        <f t="shared" si="5"/>
        <v>8</v>
      </c>
      <c r="H243" s="128">
        <f t="shared" si="6"/>
        <v>30</v>
      </c>
      <c r="I243" s="128" t="str">
        <f t="shared" si="7"/>
        <v>월</v>
      </c>
      <c r="J243" s="99"/>
      <c r="K243" s="99"/>
      <c r="L243" s="141" t="str">
        <f>IF(J243-K243=0,,IFERROR(K243-J243-휴게시간-VLOOKUP(A243,지정휴게시간,2,FALSE),K243-J243-휴게시간))</f>
        <v/>
      </c>
      <c r="M243" s="142" t="str">
        <f>IFERROR(VLOOKUP(Text(A243,"m월 d일"),양력휴일,2,FALSE),IFERROR(VLOOKUP(Text(B243,"m월 d일"),음력휴일,2,FALSE),IFERROR(VLOOKUP(A243,양력지정휴일,2,FALSE), IFERROR(VLOOKUP(B243,음력지정휴일,2,FALSE), ""))))</f>
        <v/>
      </c>
      <c r="N243" s="128"/>
      <c r="O243" s="128" t="str">
        <f>IFERROR(VLOOKUP(N243,연차지정일수,2,FALSE),"")</f>
        <v/>
      </c>
      <c r="P243" s="143"/>
      <c r="Q243" s="2"/>
    </row>
    <row r="244">
      <c r="A244" s="129">
        <v>44439.0</v>
      </c>
      <c r="B244" s="129">
        <f>VLOOKUP($A244,달력데이터,MATCH("음력 날짜",달력제목,0),FALSE)</f>
        <v>44401</v>
      </c>
      <c r="C244" s="128">
        <f t="shared" si="1"/>
        <v>2021</v>
      </c>
      <c r="D244" s="128">
        <f t="shared" si="2"/>
        <v>8</v>
      </c>
      <c r="E244" s="128">
        <f t="shared" si="3"/>
        <v>5</v>
      </c>
      <c r="F244" s="128">
        <f t="shared" si="4"/>
        <v>2021</v>
      </c>
      <c r="G244" s="128">
        <f t="shared" si="5"/>
        <v>8</v>
      </c>
      <c r="H244" s="128">
        <f t="shared" si="6"/>
        <v>31</v>
      </c>
      <c r="I244" s="128" t="str">
        <f t="shared" si="7"/>
        <v>화</v>
      </c>
      <c r="J244" s="132"/>
      <c r="K244" s="132"/>
      <c r="L244" s="141" t="str">
        <f>IF(J244-K244=0,,IFERROR(K244-J244-휴게시간-VLOOKUP(A244,지정휴게시간,2,FALSE),K244-J244-휴게시간))</f>
        <v/>
      </c>
      <c r="M244" s="142" t="str">
        <f>IFERROR(VLOOKUP(Text(A244,"m월 d일"),양력휴일,2,FALSE),IFERROR(VLOOKUP(Text(B244,"m월 d일"),음력휴일,2,FALSE),IFERROR(VLOOKUP(A244,양력지정휴일,2,FALSE), IFERROR(VLOOKUP(B244,음력지정휴일,2,FALSE), ""))))</f>
        <v/>
      </c>
      <c r="N244" s="128"/>
      <c r="O244" s="128" t="str">
        <f>IFERROR(VLOOKUP(N244,연차지정일수,2,FALSE),"")</f>
        <v/>
      </c>
      <c r="P244" s="143"/>
      <c r="Q244" s="2"/>
    </row>
    <row r="245">
      <c r="A245" s="129">
        <v>44440.0</v>
      </c>
      <c r="B245" s="129">
        <f>VLOOKUP($A245,달력데이터,MATCH("음력 날짜",달력제목,0),FALSE)</f>
        <v>44402</v>
      </c>
      <c r="C245" s="128">
        <f t="shared" si="1"/>
        <v>2021</v>
      </c>
      <c r="D245" s="128">
        <f t="shared" si="2"/>
        <v>8</v>
      </c>
      <c r="E245" s="128">
        <f t="shared" si="3"/>
        <v>5</v>
      </c>
      <c r="F245" s="128">
        <f t="shared" si="4"/>
        <v>2021</v>
      </c>
      <c r="G245" s="128">
        <f t="shared" si="5"/>
        <v>9</v>
      </c>
      <c r="H245" s="128">
        <f t="shared" si="6"/>
        <v>1</v>
      </c>
      <c r="I245" s="128" t="str">
        <f t="shared" si="7"/>
        <v>수</v>
      </c>
      <c r="J245" s="99"/>
      <c r="K245" s="99"/>
      <c r="L245" s="141" t="str">
        <f>IF(J245-K245=0,,IFERROR(K245-J245-휴게시간-VLOOKUP(A245,지정휴게시간,2,FALSE),K245-J245-휴게시간))</f>
        <v/>
      </c>
      <c r="M245" s="142" t="str">
        <f>IFERROR(VLOOKUP(Text(A245,"m월 d일"),양력휴일,2,FALSE),IFERROR(VLOOKUP(Text(B245,"m월 d일"),음력휴일,2,FALSE),IFERROR(VLOOKUP(A245,양력지정휴일,2,FALSE), IFERROR(VLOOKUP(B245,음력지정휴일,2,FALSE), ""))))</f>
        <v/>
      </c>
      <c r="N245" s="128"/>
      <c r="O245" s="128" t="str">
        <f>IFERROR(VLOOKUP(N245,연차지정일수,2,FALSE),"")</f>
        <v/>
      </c>
      <c r="P245" s="143"/>
      <c r="Q245" s="2"/>
    </row>
    <row r="246">
      <c r="A246" s="129">
        <v>44441.0</v>
      </c>
      <c r="B246" s="129">
        <f>VLOOKUP($A246,달력데이터,MATCH("음력 날짜",달력제목,0),FALSE)</f>
        <v>44403</v>
      </c>
      <c r="C246" s="128">
        <f t="shared" si="1"/>
        <v>2021</v>
      </c>
      <c r="D246" s="128">
        <f t="shared" si="2"/>
        <v>8</v>
      </c>
      <c r="E246" s="128">
        <f t="shared" si="3"/>
        <v>5</v>
      </c>
      <c r="F246" s="128">
        <f t="shared" si="4"/>
        <v>2021</v>
      </c>
      <c r="G246" s="128">
        <f t="shared" si="5"/>
        <v>9</v>
      </c>
      <c r="H246" s="128">
        <f t="shared" si="6"/>
        <v>2</v>
      </c>
      <c r="I246" s="128" t="str">
        <f t="shared" si="7"/>
        <v>목</v>
      </c>
      <c r="J246" s="99"/>
      <c r="K246" s="99"/>
      <c r="L246" s="141" t="str">
        <f>IF(J246-K246=0,,IFERROR(K246-J246-휴게시간-VLOOKUP(A246,지정휴게시간,2,FALSE),K246-J246-휴게시간))</f>
        <v/>
      </c>
      <c r="M246" s="142" t="str">
        <f>IFERROR(VLOOKUP(Text(A246,"m월 d일"),양력휴일,2,FALSE),IFERROR(VLOOKUP(Text(B246,"m월 d일"),음력휴일,2,FALSE),IFERROR(VLOOKUP(A246,양력지정휴일,2,FALSE), IFERROR(VLOOKUP(B246,음력지정휴일,2,FALSE), ""))))</f>
        <v/>
      </c>
      <c r="N246" s="128"/>
      <c r="O246" s="128" t="str">
        <f>IFERROR(VLOOKUP(N246,연차지정일수,2,FALSE),"")</f>
        <v/>
      </c>
      <c r="P246" s="143"/>
      <c r="Q246" s="2"/>
    </row>
    <row r="247">
      <c r="A247" s="129">
        <v>44442.0</v>
      </c>
      <c r="B247" s="129">
        <f>VLOOKUP($A247,달력데이터,MATCH("음력 날짜",달력제목,0),FALSE)</f>
        <v>44404</v>
      </c>
      <c r="C247" s="128">
        <f t="shared" si="1"/>
        <v>2021</v>
      </c>
      <c r="D247" s="128">
        <f t="shared" si="2"/>
        <v>8</v>
      </c>
      <c r="E247" s="128">
        <f t="shared" si="3"/>
        <v>5</v>
      </c>
      <c r="F247" s="128">
        <f t="shared" si="4"/>
        <v>2021</v>
      </c>
      <c r="G247" s="128">
        <f t="shared" si="5"/>
        <v>9</v>
      </c>
      <c r="H247" s="128">
        <f t="shared" si="6"/>
        <v>3</v>
      </c>
      <c r="I247" s="128" t="str">
        <f t="shared" si="7"/>
        <v>금</v>
      </c>
      <c r="J247" s="99"/>
      <c r="K247" s="99"/>
      <c r="L247" s="141" t="str">
        <f>IF(J247-K247=0,,IFERROR(K247-J247-휴게시간-VLOOKUP(A247,지정휴게시간,2,FALSE),K247-J247-휴게시간))</f>
        <v/>
      </c>
      <c r="M247" s="142" t="str">
        <f>IFERROR(VLOOKUP(Text(A247,"m월 d일"),양력휴일,2,FALSE),IFERROR(VLOOKUP(Text(B247,"m월 d일"),음력휴일,2,FALSE),IFERROR(VLOOKUP(A247,양력지정휴일,2,FALSE), IFERROR(VLOOKUP(B247,음력지정휴일,2,FALSE), ""))))</f>
        <v/>
      </c>
      <c r="N247" s="128"/>
      <c r="O247" s="128" t="str">
        <f>IFERROR(VLOOKUP(N247,연차지정일수,2,FALSE),"")</f>
        <v/>
      </c>
      <c r="P247" s="143"/>
      <c r="Q247" s="2"/>
    </row>
    <row r="248">
      <c r="A248" s="129">
        <v>44443.0</v>
      </c>
      <c r="B248" s="129">
        <f>VLOOKUP($A248,달력데이터,MATCH("음력 날짜",달력제목,0),FALSE)</f>
        <v>44405</v>
      </c>
      <c r="C248" s="128">
        <f t="shared" si="1"/>
        <v>2021</v>
      </c>
      <c r="D248" s="128">
        <f t="shared" si="2"/>
        <v>8</v>
      </c>
      <c r="E248" s="128">
        <f t="shared" si="3"/>
        <v>5</v>
      </c>
      <c r="F248" s="128">
        <f t="shared" si="4"/>
        <v>2021</v>
      </c>
      <c r="G248" s="128">
        <f t="shared" si="5"/>
        <v>9</v>
      </c>
      <c r="H248" s="128">
        <f t="shared" si="6"/>
        <v>4</v>
      </c>
      <c r="I248" s="128" t="str">
        <f t="shared" si="7"/>
        <v>토</v>
      </c>
      <c r="J248" s="99"/>
      <c r="K248" s="99"/>
      <c r="L248" s="141" t="str">
        <f>IF(J248-K248=0,,IFERROR(K248-J248-휴게시간-VLOOKUP(A248,지정휴게시간,2,FALSE),K248-J248-휴게시간))</f>
        <v/>
      </c>
      <c r="M248" s="142" t="str">
        <f>IFERROR(VLOOKUP(Text(A248,"m월 d일"),양력휴일,2,FALSE),IFERROR(VLOOKUP(Text(B248,"m월 d일"),음력휴일,2,FALSE),IFERROR(VLOOKUP(A248,양력지정휴일,2,FALSE), IFERROR(VLOOKUP(B248,음력지정휴일,2,FALSE), ""))))</f>
        <v/>
      </c>
      <c r="N248" s="128"/>
      <c r="O248" s="128" t="str">
        <f>IFERROR(VLOOKUP(N248,연차지정일수,2,FALSE),"")</f>
        <v/>
      </c>
      <c r="P248" s="143"/>
      <c r="Q248" s="2"/>
    </row>
    <row r="249">
      <c r="A249" s="129">
        <v>44444.0</v>
      </c>
      <c r="B249" s="129">
        <f>VLOOKUP($A249,달력데이터,MATCH("음력 날짜",달력제목,0),FALSE)</f>
        <v>44406</v>
      </c>
      <c r="C249" s="128">
        <f t="shared" si="1"/>
        <v>2021</v>
      </c>
      <c r="D249" s="128">
        <f t="shared" si="2"/>
        <v>8</v>
      </c>
      <c r="E249" s="128">
        <f t="shared" si="3"/>
        <v>5</v>
      </c>
      <c r="F249" s="128">
        <f t="shared" si="4"/>
        <v>2021</v>
      </c>
      <c r="G249" s="128">
        <f t="shared" si="5"/>
        <v>9</v>
      </c>
      <c r="H249" s="128">
        <f t="shared" si="6"/>
        <v>5</v>
      </c>
      <c r="I249" s="128" t="str">
        <f t="shared" si="7"/>
        <v>일</v>
      </c>
      <c r="J249" s="99"/>
      <c r="K249" s="99"/>
      <c r="L249" s="141" t="str">
        <f>IF(J249-K249=0,,IFERROR(K249-J249-휴게시간-VLOOKUP(A249,지정휴게시간,2,FALSE),K249-J249-휴게시간))</f>
        <v/>
      </c>
      <c r="M249" s="142" t="str">
        <f>IFERROR(VLOOKUP(Text(A249,"m월 d일"),양력휴일,2,FALSE),IFERROR(VLOOKUP(Text(B249,"m월 d일"),음력휴일,2,FALSE),IFERROR(VLOOKUP(A249,양력지정휴일,2,FALSE), IFERROR(VLOOKUP(B249,음력지정휴일,2,FALSE), ""))))</f>
        <v/>
      </c>
      <c r="N249" s="128"/>
      <c r="O249" s="128" t="str">
        <f>IFERROR(VLOOKUP(N249,연차지정일수,2,FALSE),"")</f>
        <v/>
      </c>
      <c r="P249" s="143"/>
      <c r="Q249" s="2"/>
    </row>
    <row r="250">
      <c r="A250" s="129">
        <v>44445.0</v>
      </c>
      <c r="B250" s="129">
        <f>VLOOKUP($A250,달력데이터,MATCH("음력 날짜",달력제목,0),FALSE)</f>
        <v>44407</v>
      </c>
      <c r="C250" s="128">
        <f t="shared" si="1"/>
        <v>2021</v>
      </c>
      <c r="D250" s="128">
        <f t="shared" si="2"/>
        <v>9</v>
      </c>
      <c r="E250" s="128">
        <f t="shared" si="3"/>
        <v>1</v>
      </c>
      <c r="F250" s="128">
        <f t="shared" si="4"/>
        <v>2021</v>
      </c>
      <c r="G250" s="128">
        <f t="shared" si="5"/>
        <v>9</v>
      </c>
      <c r="H250" s="128">
        <f t="shared" si="6"/>
        <v>6</v>
      </c>
      <c r="I250" s="128" t="str">
        <f t="shared" si="7"/>
        <v>월</v>
      </c>
      <c r="J250" s="99"/>
      <c r="K250" s="99"/>
      <c r="L250" s="141" t="str">
        <f>IF(J250-K250=0,,IFERROR(K250-J250-휴게시간-VLOOKUP(A250,지정휴게시간,2,FALSE),K250-J250-휴게시간))</f>
        <v/>
      </c>
      <c r="M250" s="142" t="str">
        <f>IFERROR(VLOOKUP(Text(A250,"m월 d일"),양력휴일,2,FALSE),IFERROR(VLOOKUP(Text(B250,"m월 d일"),음력휴일,2,FALSE),IFERROR(VLOOKUP(A250,양력지정휴일,2,FALSE), IFERROR(VLOOKUP(B250,음력지정휴일,2,FALSE), ""))))</f>
        <v/>
      </c>
      <c r="N250" s="128"/>
      <c r="O250" s="128" t="str">
        <f>IFERROR(VLOOKUP(N250,연차지정일수,2,FALSE),"")</f>
        <v/>
      </c>
      <c r="P250" s="143"/>
      <c r="Q250" s="2"/>
    </row>
    <row r="251">
      <c r="A251" s="129">
        <v>44446.0</v>
      </c>
      <c r="B251" s="129">
        <f>VLOOKUP($A251,달력데이터,MATCH("음력 날짜",달력제목,0),FALSE)</f>
        <v>44409</v>
      </c>
      <c r="C251" s="128">
        <f t="shared" si="1"/>
        <v>2021</v>
      </c>
      <c r="D251" s="128">
        <f t="shared" si="2"/>
        <v>9</v>
      </c>
      <c r="E251" s="128">
        <f t="shared" si="3"/>
        <v>1</v>
      </c>
      <c r="F251" s="128">
        <f t="shared" si="4"/>
        <v>2021</v>
      </c>
      <c r="G251" s="128">
        <f t="shared" si="5"/>
        <v>9</v>
      </c>
      <c r="H251" s="128">
        <f t="shared" si="6"/>
        <v>7</v>
      </c>
      <c r="I251" s="128" t="str">
        <f t="shared" si="7"/>
        <v>화</v>
      </c>
      <c r="J251" s="99"/>
      <c r="K251" s="99"/>
      <c r="L251" s="141" t="str">
        <f>IF(J251-K251=0,,IFERROR(K251-J251-휴게시간-VLOOKUP(A251,지정휴게시간,2,FALSE),K251-J251-휴게시간))</f>
        <v/>
      </c>
      <c r="M251" s="142" t="str">
        <f>IFERROR(VLOOKUP(Text(A251,"m월 d일"),양력휴일,2,FALSE),IFERROR(VLOOKUP(Text(B251,"m월 d일"),음력휴일,2,FALSE),IFERROR(VLOOKUP(A251,양력지정휴일,2,FALSE), IFERROR(VLOOKUP(B251,음력지정휴일,2,FALSE), ""))))</f>
        <v/>
      </c>
      <c r="N251" s="128"/>
      <c r="O251" s="128" t="str">
        <f>IFERROR(VLOOKUP(N251,연차지정일수,2,FALSE),"")</f>
        <v/>
      </c>
      <c r="P251" s="143"/>
      <c r="Q251" s="2"/>
    </row>
    <row r="252">
      <c r="A252" s="129">
        <v>44447.0</v>
      </c>
      <c r="B252" s="129">
        <f>VLOOKUP($A252,달력데이터,MATCH("음력 날짜",달력제목,0),FALSE)</f>
        <v>44410</v>
      </c>
      <c r="C252" s="128">
        <f t="shared" si="1"/>
        <v>2021</v>
      </c>
      <c r="D252" s="128">
        <f t="shared" si="2"/>
        <v>9</v>
      </c>
      <c r="E252" s="128">
        <f t="shared" si="3"/>
        <v>1</v>
      </c>
      <c r="F252" s="128">
        <f t="shared" si="4"/>
        <v>2021</v>
      </c>
      <c r="G252" s="128">
        <f t="shared" si="5"/>
        <v>9</v>
      </c>
      <c r="H252" s="128">
        <f t="shared" si="6"/>
        <v>8</v>
      </c>
      <c r="I252" s="128" t="str">
        <f t="shared" si="7"/>
        <v>수</v>
      </c>
      <c r="J252" s="99"/>
      <c r="K252" s="99"/>
      <c r="L252" s="141" t="str">
        <f>IF(J252-K252=0,,IFERROR(K252-J252-휴게시간-VLOOKUP(A252,지정휴게시간,2,FALSE),K252-J252-휴게시간))</f>
        <v/>
      </c>
      <c r="M252" s="142" t="str">
        <f>IFERROR(VLOOKUP(Text(A252,"m월 d일"),양력휴일,2,FALSE),IFERROR(VLOOKUP(Text(B252,"m월 d일"),음력휴일,2,FALSE),IFERROR(VLOOKUP(A252,양력지정휴일,2,FALSE), IFERROR(VLOOKUP(B252,음력지정휴일,2,FALSE), ""))))</f>
        <v/>
      </c>
      <c r="N252" s="128"/>
      <c r="O252" s="128" t="str">
        <f>IFERROR(VLOOKUP(N252,연차지정일수,2,FALSE),"")</f>
        <v/>
      </c>
      <c r="P252" s="143"/>
      <c r="Q252" s="2"/>
    </row>
    <row r="253">
      <c r="A253" s="129">
        <v>44448.0</v>
      </c>
      <c r="B253" s="129">
        <f>VLOOKUP($A253,달력데이터,MATCH("음력 날짜",달력제목,0),FALSE)</f>
        <v>44411</v>
      </c>
      <c r="C253" s="128">
        <f t="shared" si="1"/>
        <v>2021</v>
      </c>
      <c r="D253" s="128">
        <f t="shared" si="2"/>
        <v>9</v>
      </c>
      <c r="E253" s="128">
        <f t="shared" si="3"/>
        <v>1</v>
      </c>
      <c r="F253" s="128">
        <f t="shared" si="4"/>
        <v>2021</v>
      </c>
      <c r="G253" s="128">
        <f t="shared" si="5"/>
        <v>9</v>
      </c>
      <c r="H253" s="128">
        <f t="shared" si="6"/>
        <v>9</v>
      </c>
      <c r="I253" s="128" t="str">
        <f t="shared" si="7"/>
        <v>목</v>
      </c>
      <c r="J253" s="99"/>
      <c r="K253" s="99"/>
      <c r="L253" s="141" t="str">
        <f>IF(J253-K253=0,,IFERROR(K253-J253-휴게시간-VLOOKUP(A253,지정휴게시간,2,FALSE),K253-J253-휴게시간))</f>
        <v/>
      </c>
      <c r="M253" s="142" t="str">
        <f>IFERROR(VLOOKUP(Text(A253,"m월 d일"),양력휴일,2,FALSE),IFERROR(VLOOKUP(Text(B253,"m월 d일"),음력휴일,2,FALSE),IFERROR(VLOOKUP(A253,양력지정휴일,2,FALSE), IFERROR(VLOOKUP(B253,음력지정휴일,2,FALSE), ""))))</f>
        <v/>
      </c>
      <c r="N253" s="128"/>
      <c r="O253" s="128" t="str">
        <f>IFERROR(VLOOKUP(N253,연차지정일수,2,FALSE),"")</f>
        <v/>
      </c>
      <c r="P253" s="143"/>
      <c r="Q253" s="2"/>
    </row>
    <row r="254">
      <c r="A254" s="129">
        <v>44449.0</v>
      </c>
      <c r="B254" s="129">
        <f>VLOOKUP($A254,달력데이터,MATCH("음력 날짜",달력제목,0),FALSE)</f>
        <v>44412</v>
      </c>
      <c r="C254" s="128">
        <f t="shared" si="1"/>
        <v>2021</v>
      </c>
      <c r="D254" s="128">
        <f t="shared" si="2"/>
        <v>9</v>
      </c>
      <c r="E254" s="128">
        <f t="shared" si="3"/>
        <v>1</v>
      </c>
      <c r="F254" s="128">
        <f t="shared" si="4"/>
        <v>2021</v>
      </c>
      <c r="G254" s="128">
        <f t="shared" si="5"/>
        <v>9</v>
      </c>
      <c r="H254" s="128">
        <f t="shared" si="6"/>
        <v>10</v>
      </c>
      <c r="I254" s="128" t="str">
        <f t="shared" si="7"/>
        <v>금</v>
      </c>
      <c r="J254" s="99"/>
      <c r="K254" s="99"/>
      <c r="L254" s="141" t="str">
        <f>IF(J254-K254=0,,IFERROR(K254-J254-휴게시간-VLOOKUP(A254,지정휴게시간,2,FALSE),K254-J254-휴게시간))</f>
        <v/>
      </c>
      <c r="M254" s="142" t="str">
        <f>IFERROR(VLOOKUP(Text(A254,"m월 d일"),양력휴일,2,FALSE),IFERROR(VLOOKUP(Text(B254,"m월 d일"),음력휴일,2,FALSE),IFERROR(VLOOKUP(A254,양력지정휴일,2,FALSE), IFERROR(VLOOKUP(B254,음력지정휴일,2,FALSE), ""))))</f>
        <v/>
      </c>
      <c r="N254" s="128"/>
      <c r="O254" s="128" t="str">
        <f>IFERROR(VLOOKUP(N254,연차지정일수,2,FALSE),"")</f>
        <v/>
      </c>
      <c r="P254" s="143"/>
      <c r="Q254" s="2"/>
    </row>
    <row r="255">
      <c r="A255" s="129">
        <v>44450.0</v>
      </c>
      <c r="B255" s="129">
        <f>VLOOKUP($A255,달력데이터,MATCH("음력 날짜",달력제목,0),FALSE)</f>
        <v>44413</v>
      </c>
      <c r="C255" s="128">
        <f t="shared" si="1"/>
        <v>2021</v>
      </c>
      <c r="D255" s="128">
        <f t="shared" si="2"/>
        <v>9</v>
      </c>
      <c r="E255" s="128">
        <f t="shared" si="3"/>
        <v>1</v>
      </c>
      <c r="F255" s="128">
        <f t="shared" si="4"/>
        <v>2021</v>
      </c>
      <c r="G255" s="128">
        <f t="shared" si="5"/>
        <v>9</v>
      </c>
      <c r="H255" s="128">
        <f t="shared" si="6"/>
        <v>11</v>
      </c>
      <c r="I255" s="128" t="str">
        <f t="shared" si="7"/>
        <v>토</v>
      </c>
      <c r="J255" s="132"/>
      <c r="K255" s="132"/>
      <c r="L255" s="141" t="str">
        <f>IF(J255-K255=0,,IFERROR(K255-J255-휴게시간-VLOOKUP(A255,지정휴게시간,2,FALSE),K255-J255-휴게시간))</f>
        <v/>
      </c>
      <c r="M255" s="142" t="str">
        <f>IFERROR(VLOOKUP(Text(A255,"m월 d일"),양력휴일,2,FALSE),IFERROR(VLOOKUP(Text(B255,"m월 d일"),음력휴일,2,FALSE),IFERROR(VLOOKUP(A255,양력지정휴일,2,FALSE), IFERROR(VLOOKUP(B255,음력지정휴일,2,FALSE), ""))))</f>
        <v/>
      </c>
      <c r="N255" s="128"/>
      <c r="O255" s="128" t="str">
        <f>IFERROR(VLOOKUP(N255,연차지정일수,2,FALSE),"")</f>
        <v/>
      </c>
      <c r="P255" s="143"/>
      <c r="Q255" s="2"/>
    </row>
    <row r="256">
      <c r="A256" s="129">
        <v>44451.0</v>
      </c>
      <c r="B256" s="129">
        <f>VLOOKUP($A256,달력데이터,MATCH("음력 날짜",달력제목,0),FALSE)</f>
        <v>44414</v>
      </c>
      <c r="C256" s="128">
        <f t="shared" si="1"/>
        <v>2021</v>
      </c>
      <c r="D256" s="128">
        <f t="shared" si="2"/>
        <v>9</v>
      </c>
      <c r="E256" s="128">
        <f t="shared" si="3"/>
        <v>1</v>
      </c>
      <c r="F256" s="128">
        <f t="shared" si="4"/>
        <v>2021</v>
      </c>
      <c r="G256" s="128">
        <f t="shared" si="5"/>
        <v>9</v>
      </c>
      <c r="H256" s="128">
        <f t="shared" si="6"/>
        <v>12</v>
      </c>
      <c r="I256" s="128" t="str">
        <f t="shared" si="7"/>
        <v>일</v>
      </c>
      <c r="J256" s="99"/>
      <c r="K256" s="99"/>
      <c r="L256" s="141" t="str">
        <f>IF(J256-K256=0,,IFERROR(K256-J256-휴게시간-VLOOKUP(A256,지정휴게시간,2,FALSE),K256-J256-휴게시간))</f>
        <v/>
      </c>
      <c r="M256" s="142" t="str">
        <f>IFERROR(VLOOKUP(Text(A256,"m월 d일"),양력휴일,2,FALSE),IFERROR(VLOOKUP(Text(B256,"m월 d일"),음력휴일,2,FALSE),IFERROR(VLOOKUP(A256,양력지정휴일,2,FALSE), IFERROR(VLOOKUP(B256,음력지정휴일,2,FALSE), ""))))</f>
        <v/>
      </c>
      <c r="N256" s="128"/>
      <c r="O256" s="128" t="str">
        <f>IFERROR(VLOOKUP(N256,연차지정일수,2,FALSE),"")</f>
        <v/>
      </c>
      <c r="P256" s="143"/>
      <c r="Q256" s="2"/>
    </row>
    <row r="257">
      <c r="A257" s="129">
        <v>44452.0</v>
      </c>
      <c r="B257" s="129">
        <f>VLOOKUP($A257,달력데이터,MATCH("음력 날짜",달력제목,0),FALSE)</f>
        <v>44415</v>
      </c>
      <c r="C257" s="128">
        <f t="shared" si="1"/>
        <v>2021</v>
      </c>
      <c r="D257" s="128">
        <f t="shared" si="2"/>
        <v>9</v>
      </c>
      <c r="E257" s="128">
        <f t="shared" si="3"/>
        <v>2</v>
      </c>
      <c r="F257" s="128">
        <f t="shared" si="4"/>
        <v>2021</v>
      </c>
      <c r="G257" s="128">
        <f t="shared" si="5"/>
        <v>9</v>
      </c>
      <c r="H257" s="128">
        <f t="shared" si="6"/>
        <v>13</v>
      </c>
      <c r="I257" s="128" t="str">
        <f t="shared" si="7"/>
        <v>월</v>
      </c>
      <c r="J257" s="99"/>
      <c r="K257" s="99"/>
      <c r="L257" s="141" t="str">
        <f>IF(J257-K257=0,,IFERROR(K257-J257-휴게시간-VLOOKUP(A257,지정휴게시간,2,FALSE),K257-J257-휴게시간))</f>
        <v/>
      </c>
      <c r="M257" s="142" t="str">
        <f>IFERROR(VLOOKUP(Text(A257,"m월 d일"),양력휴일,2,FALSE),IFERROR(VLOOKUP(Text(B257,"m월 d일"),음력휴일,2,FALSE),IFERROR(VLOOKUP(A257,양력지정휴일,2,FALSE), IFERROR(VLOOKUP(B257,음력지정휴일,2,FALSE), ""))))</f>
        <v/>
      </c>
      <c r="N257" s="128"/>
      <c r="O257" s="128" t="str">
        <f>IFERROR(VLOOKUP(N257,연차지정일수,2,FALSE),"")</f>
        <v/>
      </c>
      <c r="P257" s="143"/>
      <c r="Q257" s="2"/>
    </row>
    <row r="258">
      <c r="A258" s="129">
        <v>44453.0</v>
      </c>
      <c r="B258" s="129">
        <f>VLOOKUP($A258,달력데이터,MATCH("음력 날짜",달력제목,0),FALSE)</f>
        <v>44416</v>
      </c>
      <c r="C258" s="128">
        <f t="shared" si="1"/>
        <v>2021</v>
      </c>
      <c r="D258" s="128">
        <f t="shared" si="2"/>
        <v>9</v>
      </c>
      <c r="E258" s="128">
        <f t="shared" si="3"/>
        <v>2</v>
      </c>
      <c r="F258" s="128">
        <f t="shared" si="4"/>
        <v>2021</v>
      </c>
      <c r="G258" s="128">
        <f t="shared" si="5"/>
        <v>9</v>
      </c>
      <c r="H258" s="128">
        <f t="shared" si="6"/>
        <v>14</v>
      </c>
      <c r="I258" s="128" t="str">
        <f t="shared" si="7"/>
        <v>화</v>
      </c>
      <c r="J258" s="99"/>
      <c r="K258" s="99"/>
      <c r="L258" s="141" t="str">
        <f>IF(J258-K258=0,,IFERROR(K258-J258-휴게시간-VLOOKUP(A258,지정휴게시간,2,FALSE),K258-J258-휴게시간))</f>
        <v/>
      </c>
      <c r="M258" s="142" t="str">
        <f>IFERROR(VLOOKUP(Text(A258,"m월 d일"),양력휴일,2,FALSE),IFERROR(VLOOKUP(Text(B258,"m월 d일"),음력휴일,2,FALSE),IFERROR(VLOOKUP(A258,양력지정휴일,2,FALSE), IFERROR(VLOOKUP(B258,음력지정휴일,2,FALSE), ""))))</f>
        <v/>
      </c>
      <c r="N258" s="128"/>
      <c r="O258" s="128" t="str">
        <f>IFERROR(VLOOKUP(N258,연차지정일수,2,FALSE),"")</f>
        <v/>
      </c>
      <c r="P258" s="143"/>
      <c r="Q258" s="2"/>
    </row>
    <row r="259">
      <c r="A259" s="129">
        <v>44454.0</v>
      </c>
      <c r="B259" s="129">
        <f>VLOOKUP($A259,달력데이터,MATCH("음력 날짜",달력제목,0),FALSE)</f>
        <v>44417</v>
      </c>
      <c r="C259" s="128">
        <f t="shared" si="1"/>
        <v>2021</v>
      </c>
      <c r="D259" s="128">
        <f t="shared" si="2"/>
        <v>9</v>
      </c>
      <c r="E259" s="128">
        <f t="shared" si="3"/>
        <v>2</v>
      </c>
      <c r="F259" s="128">
        <f t="shared" si="4"/>
        <v>2021</v>
      </c>
      <c r="G259" s="128">
        <f t="shared" si="5"/>
        <v>9</v>
      </c>
      <c r="H259" s="128">
        <f t="shared" si="6"/>
        <v>15</v>
      </c>
      <c r="I259" s="128" t="str">
        <f t="shared" si="7"/>
        <v>수</v>
      </c>
      <c r="J259" s="99"/>
      <c r="K259" s="99"/>
      <c r="L259" s="141" t="str">
        <f>IF(J259-K259=0,,IFERROR(K259-J259-휴게시간-VLOOKUP(A259,지정휴게시간,2,FALSE),K259-J259-휴게시간))</f>
        <v/>
      </c>
      <c r="M259" s="142" t="str">
        <f>IFERROR(VLOOKUP(Text(A259,"m월 d일"),양력휴일,2,FALSE),IFERROR(VLOOKUP(Text(B259,"m월 d일"),음력휴일,2,FALSE),IFERROR(VLOOKUP(A259,양력지정휴일,2,FALSE), IFERROR(VLOOKUP(B259,음력지정휴일,2,FALSE), ""))))</f>
        <v/>
      </c>
      <c r="N259" s="128"/>
      <c r="O259" s="128" t="str">
        <f>IFERROR(VLOOKUP(N259,연차지정일수,2,FALSE),"")</f>
        <v/>
      </c>
      <c r="P259" s="143"/>
      <c r="Q259" s="2"/>
    </row>
    <row r="260">
      <c r="A260" s="129">
        <v>44455.0</v>
      </c>
      <c r="B260" s="129">
        <f>VLOOKUP($A260,달력데이터,MATCH("음력 날짜",달력제목,0),FALSE)</f>
        <v>44418</v>
      </c>
      <c r="C260" s="128">
        <f t="shared" si="1"/>
        <v>2021</v>
      </c>
      <c r="D260" s="128">
        <f t="shared" si="2"/>
        <v>9</v>
      </c>
      <c r="E260" s="128">
        <f t="shared" si="3"/>
        <v>2</v>
      </c>
      <c r="F260" s="128">
        <f t="shared" si="4"/>
        <v>2021</v>
      </c>
      <c r="G260" s="128">
        <f t="shared" si="5"/>
        <v>9</v>
      </c>
      <c r="H260" s="128">
        <f t="shared" si="6"/>
        <v>16</v>
      </c>
      <c r="I260" s="128" t="str">
        <f t="shared" si="7"/>
        <v>목</v>
      </c>
      <c r="J260" s="99"/>
      <c r="K260" s="99"/>
      <c r="L260" s="141" t="str">
        <f>IF(J260-K260=0,,IFERROR(K260-J260-휴게시간-VLOOKUP(A260,지정휴게시간,2,FALSE),K260-J260-휴게시간))</f>
        <v/>
      </c>
      <c r="M260" s="142" t="str">
        <f>IFERROR(VLOOKUP(Text(A260,"m월 d일"),양력휴일,2,FALSE),IFERROR(VLOOKUP(Text(B260,"m월 d일"),음력휴일,2,FALSE),IFERROR(VLOOKUP(A260,양력지정휴일,2,FALSE), IFERROR(VLOOKUP(B260,음력지정휴일,2,FALSE), ""))))</f>
        <v/>
      </c>
      <c r="N260" s="128"/>
      <c r="O260" s="128" t="str">
        <f>IFERROR(VLOOKUP(N260,연차지정일수,2,FALSE),"")</f>
        <v/>
      </c>
      <c r="P260" s="143"/>
      <c r="Q260" s="2"/>
    </row>
    <row r="261">
      <c r="A261" s="129">
        <v>44456.0</v>
      </c>
      <c r="B261" s="129">
        <f>VLOOKUP($A261,달력데이터,MATCH("음력 날짜",달력제목,0),FALSE)</f>
        <v>44419</v>
      </c>
      <c r="C261" s="128">
        <f t="shared" si="1"/>
        <v>2021</v>
      </c>
      <c r="D261" s="128">
        <f t="shared" si="2"/>
        <v>9</v>
      </c>
      <c r="E261" s="128">
        <f t="shared" si="3"/>
        <v>2</v>
      </c>
      <c r="F261" s="128">
        <f t="shared" si="4"/>
        <v>2021</v>
      </c>
      <c r="G261" s="128">
        <f t="shared" si="5"/>
        <v>9</v>
      </c>
      <c r="H261" s="128">
        <f t="shared" si="6"/>
        <v>17</v>
      </c>
      <c r="I261" s="128" t="str">
        <f t="shared" si="7"/>
        <v>금</v>
      </c>
      <c r="J261" s="99"/>
      <c r="K261" s="99"/>
      <c r="L261" s="141" t="str">
        <f>IF(J261-K261=0,,IFERROR(K261-J261-휴게시간-VLOOKUP(A261,지정휴게시간,2,FALSE),K261-J261-휴게시간))</f>
        <v/>
      </c>
      <c r="M261" s="142" t="str">
        <f>IFERROR(VLOOKUP(Text(A261,"m월 d일"),양력휴일,2,FALSE),IFERROR(VLOOKUP(Text(B261,"m월 d일"),음력휴일,2,FALSE),IFERROR(VLOOKUP(A261,양력지정휴일,2,FALSE), IFERROR(VLOOKUP(B261,음력지정휴일,2,FALSE), ""))))</f>
        <v/>
      </c>
      <c r="N261" s="128"/>
      <c r="O261" s="128" t="str">
        <f>IFERROR(VLOOKUP(N261,연차지정일수,2,FALSE),"")</f>
        <v/>
      </c>
      <c r="P261" s="143"/>
      <c r="Q261" s="2"/>
    </row>
    <row r="262">
      <c r="A262" s="129">
        <v>44457.0</v>
      </c>
      <c r="B262" s="129">
        <f>VLOOKUP($A262,달력데이터,MATCH("음력 날짜",달력제목,0),FALSE)</f>
        <v>44420</v>
      </c>
      <c r="C262" s="128">
        <f t="shared" si="1"/>
        <v>2021</v>
      </c>
      <c r="D262" s="128">
        <f t="shared" si="2"/>
        <v>9</v>
      </c>
      <c r="E262" s="128">
        <f t="shared" si="3"/>
        <v>2</v>
      </c>
      <c r="F262" s="128">
        <f t="shared" si="4"/>
        <v>2021</v>
      </c>
      <c r="G262" s="128">
        <f t="shared" si="5"/>
        <v>9</v>
      </c>
      <c r="H262" s="128">
        <f t="shared" si="6"/>
        <v>18</v>
      </c>
      <c r="I262" s="128" t="str">
        <f t="shared" si="7"/>
        <v>토</v>
      </c>
      <c r="J262" s="132"/>
      <c r="K262" s="132"/>
      <c r="L262" s="141" t="str">
        <f>IF(J262-K262=0,,IFERROR(K262-J262-휴게시간-VLOOKUP(A262,지정휴게시간,2,FALSE),K262-J262-휴게시간))</f>
        <v/>
      </c>
      <c r="M262" s="142" t="str">
        <f>IFERROR(VLOOKUP(Text(A262,"m월 d일"),양력휴일,2,FALSE),IFERROR(VLOOKUP(Text(B262,"m월 d일"),음력휴일,2,FALSE),IFERROR(VLOOKUP(A262,양력지정휴일,2,FALSE), IFERROR(VLOOKUP(B262,음력지정휴일,2,FALSE), ""))))</f>
        <v/>
      </c>
      <c r="N262" s="128"/>
      <c r="O262" s="128" t="str">
        <f>IFERROR(VLOOKUP(N262,연차지정일수,2,FALSE),"")</f>
        <v/>
      </c>
      <c r="P262" s="143"/>
      <c r="Q262" s="2"/>
    </row>
    <row r="263">
      <c r="A263" s="129">
        <v>44458.0</v>
      </c>
      <c r="B263" s="129">
        <f>VLOOKUP($A263,달력데이터,MATCH("음력 날짜",달력제목,0),FALSE)</f>
        <v>44421</v>
      </c>
      <c r="C263" s="128">
        <f t="shared" si="1"/>
        <v>2021</v>
      </c>
      <c r="D263" s="128">
        <f t="shared" si="2"/>
        <v>9</v>
      </c>
      <c r="E263" s="128">
        <f t="shared" si="3"/>
        <v>2</v>
      </c>
      <c r="F263" s="128">
        <f t="shared" si="4"/>
        <v>2021</v>
      </c>
      <c r="G263" s="128">
        <f t="shared" si="5"/>
        <v>9</v>
      </c>
      <c r="H263" s="128">
        <f t="shared" si="6"/>
        <v>19</v>
      </c>
      <c r="I263" s="128" t="str">
        <f t="shared" si="7"/>
        <v>일</v>
      </c>
      <c r="J263" s="99"/>
      <c r="K263" s="99"/>
      <c r="L263" s="141" t="str">
        <f>IF(J263-K263=0,,IFERROR(K263-J263-휴게시간-VLOOKUP(A263,지정휴게시간,2,FALSE),K263-J263-휴게시간))</f>
        <v/>
      </c>
      <c r="M263" s="142" t="str">
        <f>IFERROR(VLOOKUP(Text(A263,"m월 d일"),양력휴일,2,FALSE),IFERROR(VLOOKUP(Text(B263,"m월 d일"),음력휴일,2,FALSE),IFERROR(VLOOKUP(A263,양력지정휴일,2,FALSE), IFERROR(VLOOKUP(B263,음력지정휴일,2,FALSE), ""))))</f>
        <v/>
      </c>
      <c r="N263" s="128"/>
      <c r="O263" s="128" t="str">
        <f>IFERROR(VLOOKUP(N263,연차지정일수,2,FALSE),"")</f>
        <v/>
      </c>
      <c r="P263" s="143"/>
      <c r="Q263" s="2"/>
    </row>
    <row r="264">
      <c r="A264" s="129">
        <v>44459.0</v>
      </c>
      <c r="B264" s="129">
        <f>VLOOKUP($A264,달력데이터,MATCH("음력 날짜",달력제목,0),FALSE)</f>
        <v>44422</v>
      </c>
      <c r="C264" s="128">
        <f t="shared" si="1"/>
        <v>2021</v>
      </c>
      <c r="D264" s="128">
        <f t="shared" si="2"/>
        <v>9</v>
      </c>
      <c r="E264" s="128">
        <f t="shared" si="3"/>
        <v>3</v>
      </c>
      <c r="F264" s="128">
        <f t="shared" si="4"/>
        <v>2021</v>
      </c>
      <c r="G264" s="128">
        <f t="shared" si="5"/>
        <v>9</v>
      </c>
      <c r="H264" s="128">
        <f t="shared" si="6"/>
        <v>20</v>
      </c>
      <c r="I264" s="128" t="str">
        <f t="shared" si="7"/>
        <v>월</v>
      </c>
      <c r="J264" s="99"/>
      <c r="K264" s="99"/>
      <c r="L264" s="141" t="str">
        <f>IF(J264-K264=0,,IFERROR(K264-J264-휴게시간-VLOOKUP(A264,지정휴게시간,2,FALSE),K264-J264-휴게시간))</f>
        <v/>
      </c>
      <c r="M264" s="142" t="str">
        <f>IFERROR(VLOOKUP(Text(A264,"m월 d일"),양력휴일,2,FALSE),IFERROR(VLOOKUP(Text(B264,"m월 d일"),음력휴일,2,FALSE),IFERROR(VLOOKUP(A264,양력지정휴일,2,FALSE), IFERROR(VLOOKUP(B264,음력지정휴일,2,FALSE), ""))))</f>
        <v>추석연휴</v>
      </c>
      <c r="N264" s="128"/>
      <c r="O264" s="128" t="str">
        <f>IFERROR(VLOOKUP(N264,연차지정일수,2,FALSE),"")</f>
        <v/>
      </c>
      <c r="P264" s="143"/>
      <c r="Q264" s="2"/>
    </row>
    <row r="265">
      <c r="A265" s="129">
        <v>44460.0</v>
      </c>
      <c r="B265" s="129">
        <f>VLOOKUP($A265,달력데이터,MATCH("음력 날짜",달력제목,0),FALSE)</f>
        <v>44423</v>
      </c>
      <c r="C265" s="128">
        <f t="shared" si="1"/>
        <v>2021</v>
      </c>
      <c r="D265" s="128">
        <f t="shared" si="2"/>
        <v>9</v>
      </c>
      <c r="E265" s="128">
        <f t="shared" si="3"/>
        <v>3</v>
      </c>
      <c r="F265" s="128">
        <f t="shared" si="4"/>
        <v>2021</v>
      </c>
      <c r="G265" s="128">
        <f t="shared" si="5"/>
        <v>9</v>
      </c>
      <c r="H265" s="128">
        <f t="shared" si="6"/>
        <v>21</v>
      </c>
      <c r="I265" s="128" t="str">
        <f t="shared" si="7"/>
        <v>화</v>
      </c>
      <c r="J265" s="99"/>
      <c r="K265" s="99"/>
      <c r="L265" s="141" t="str">
        <f>IF(J265-K265=0,,IFERROR(K265-J265-휴게시간-VLOOKUP(A265,지정휴게시간,2,FALSE),K265-J265-휴게시간))</f>
        <v/>
      </c>
      <c r="M265" s="142" t="str">
        <f>IFERROR(VLOOKUP(Text(A265,"m월 d일"),양력휴일,2,FALSE),IFERROR(VLOOKUP(Text(B265,"m월 d일"),음력휴일,2,FALSE),IFERROR(VLOOKUP(A265,양력지정휴일,2,FALSE), IFERROR(VLOOKUP(B265,음력지정휴일,2,FALSE), ""))))</f>
        <v>추석연휴</v>
      </c>
      <c r="N265" s="128"/>
      <c r="O265" s="128" t="str">
        <f>IFERROR(VLOOKUP(N265,연차지정일수,2,FALSE),"")</f>
        <v/>
      </c>
      <c r="P265" s="143"/>
      <c r="Q265" s="2"/>
    </row>
    <row r="266">
      <c r="A266" s="129">
        <v>44461.0</v>
      </c>
      <c r="B266" s="129">
        <f>VLOOKUP($A266,달력데이터,MATCH("음력 날짜",달력제목,0),FALSE)</f>
        <v>44424</v>
      </c>
      <c r="C266" s="128">
        <f t="shared" si="1"/>
        <v>2021</v>
      </c>
      <c r="D266" s="128">
        <f t="shared" si="2"/>
        <v>9</v>
      </c>
      <c r="E266" s="128">
        <f t="shared" si="3"/>
        <v>3</v>
      </c>
      <c r="F266" s="128">
        <f t="shared" si="4"/>
        <v>2021</v>
      </c>
      <c r="G266" s="128">
        <f t="shared" si="5"/>
        <v>9</v>
      </c>
      <c r="H266" s="128">
        <f t="shared" si="6"/>
        <v>22</v>
      </c>
      <c r="I266" s="128" t="str">
        <f t="shared" si="7"/>
        <v>수</v>
      </c>
      <c r="J266" s="99"/>
      <c r="K266" s="99"/>
      <c r="L266" s="141" t="str">
        <f>IF(J266-K266=0,,IFERROR(K266-J266-휴게시간-VLOOKUP(A266,지정휴게시간,2,FALSE),K266-J266-휴게시간))</f>
        <v/>
      </c>
      <c r="M266" s="142" t="str">
        <f>IFERROR(VLOOKUP(Text(A266,"m월 d일"),양력휴일,2,FALSE),IFERROR(VLOOKUP(Text(B266,"m월 d일"),음력휴일,2,FALSE),IFERROR(VLOOKUP(A266,양력지정휴일,2,FALSE), IFERROR(VLOOKUP(B266,음력지정휴일,2,FALSE), ""))))</f>
        <v>추석연휴</v>
      </c>
      <c r="N266" s="128"/>
      <c r="O266" s="128" t="str">
        <f>IFERROR(VLOOKUP(N266,연차지정일수,2,FALSE),"")</f>
        <v/>
      </c>
      <c r="P266" s="143"/>
      <c r="Q266" s="2"/>
    </row>
    <row r="267">
      <c r="A267" s="129">
        <v>44462.0</v>
      </c>
      <c r="B267" s="129">
        <f>VLOOKUP($A267,달력데이터,MATCH("음력 날짜",달력제목,0),FALSE)</f>
        <v>44425</v>
      </c>
      <c r="C267" s="128">
        <f t="shared" si="1"/>
        <v>2021</v>
      </c>
      <c r="D267" s="128">
        <f t="shared" si="2"/>
        <v>9</v>
      </c>
      <c r="E267" s="128">
        <f t="shared" si="3"/>
        <v>3</v>
      </c>
      <c r="F267" s="128">
        <f t="shared" si="4"/>
        <v>2021</v>
      </c>
      <c r="G267" s="128">
        <f t="shared" si="5"/>
        <v>9</v>
      </c>
      <c r="H267" s="128">
        <f t="shared" si="6"/>
        <v>23</v>
      </c>
      <c r="I267" s="128" t="str">
        <f t="shared" si="7"/>
        <v>목</v>
      </c>
      <c r="J267" s="99"/>
      <c r="K267" s="99"/>
      <c r="L267" s="141" t="str">
        <f>IF(J267-K267=0,,IFERROR(K267-J267-휴게시간-VLOOKUP(A267,지정휴게시간,2,FALSE),K267-J267-휴게시간))</f>
        <v/>
      </c>
      <c r="M267" s="142" t="str">
        <f>IFERROR(VLOOKUP(Text(A267,"m월 d일"),양력휴일,2,FALSE),IFERROR(VLOOKUP(Text(B267,"m월 d일"),음력휴일,2,FALSE),IFERROR(VLOOKUP(A267,양력지정휴일,2,FALSE), IFERROR(VLOOKUP(B267,음력지정휴일,2,FALSE), ""))))</f>
        <v/>
      </c>
      <c r="N267" s="128"/>
      <c r="O267" s="128" t="str">
        <f>IFERROR(VLOOKUP(N267,연차지정일수,2,FALSE),"")</f>
        <v/>
      </c>
      <c r="P267" s="143"/>
      <c r="Q267" s="2"/>
    </row>
    <row r="268">
      <c r="A268" s="129">
        <v>44463.0</v>
      </c>
      <c r="B268" s="129">
        <f>VLOOKUP($A268,달력데이터,MATCH("음력 날짜",달력제목,0),FALSE)</f>
        <v>44426</v>
      </c>
      <c r="C268" s="128">
        <f t="shared" si="1"/>
        <v>2021</v>
      </c>
      <c r="D268" s="128">
        <f t="shared" si="2"/>
        <v>9</v>
      </c>
      <c r="E268" s="128">
        <f t="shared" si="3"/>
        <v>3</v>
      </c>
      <c r="F268" s="128">
        <f t="shared" si="4"/>
        <v>2021</v>
      </c>
      <c r="G268" s="128">
        <f t="shared" si="5"/>
        <v>9</v>
      </c>
      <c r="H268" s="128">
        <f t="shared" si="6"/>
        <v>24</v>
      </c>
      <c r="I268" s="128" t="str">
        <f t="shared" si="7"/>
        <v>금</v>
      </c>
      <c r="J268" s="132"/>
      <c r="K268" s="132"/>
      <c r="L268" s="141" t="str">
        <f>IF(J268-K268=0,,IFERROR(K268-J268-휴게시간-VLOOKUP(A268,지정휴게시간,2,FALSE),K268-J268-휴게시간))</f>
        <v/>
      </c>
      <c r="M268" s="142" t="str">
        <f>IFERROR(VLOOKUP(Text(A268,"m월 d일"),양력휴일,2,FALSE),IFERROR(VLOOKUP(Text(B268,"m월 d일"),음력휴일,2,FALSE),IFERROR(VLOOKUP(A268,양력지정휴일,2,FALSE), IFERROR(VLOOKUP(B268,음력지정휴일,2,FALSE), ""))))</f>
        <v/>
      </c>
      <c r="N268" s="128"/>
      <c r="O268" s="128" t="str">
        <f>IFERROR(VLOOKUP(N268,연차지정일수,2,FALSE),"")</f>
        <v/>
      </c>
      <c r="P268" s="143"/>
      <c r="Q268" s="2"/>
    </row>
    <row r="269">
      <c r="A269" s="129">
        <v>44464.0</v>
      </c>
      <c r="B269" s="129">
        <f>VLOOKUP($A269,달력데이터,MATCH("음력 날짜",달력제목,0),FALSE)</f>
        <v>44427</v>
      </c>
      <c r="C269" s="128">
        <f t="shared" si="1"/>
        <v>2021</v>
      </c>
      <c r="D269" s="128">
        <f t="shared" si="2"/>
        <v>9</v>
      </c>
      <c r="E269" s="128">
        <f t="shared" si="3"/>
        <v>3</v>
      </c>
      <c r="F269" s="128">
        <f t="shared" si="4"/>
        <v>2021</v>
      </c>
      <c r="G269" s="128">
        <f t="shared" si="5"/>
        <v>9</v>
      </c>
      <c r="H269" s="128">
        <f t="shared" si="6"/>
        <v>25</v>
      </c>
      <c r="I269" s="128" t="str">
        <f t="shared" si="7"/>
        <v>토</v>
      </c>
      <c r="J269" s="132"/>
      <c r="K269" s="132"/>
      <c r="L269" s="141" t="str">
        <f>IF(J269-K269=0,,IFERROR(K269-J269-휴게시간-VLOOKUP(A269,지정휴게시간,2,FALSE),K269-J269-휴게시간))</f>
        <v/>
      </c>
      <c r="M269" s="142" t="str">
        <f>IFERROR(VLOOKUP(Text(A269,"m월 d일"),양력휴일,2,FALSE),IFERROR(VLOOKUP(Text(B269,"m월 d일"),음력휴일,2,FALSE),IFERROR(VLOOKUP(A269,양력지정휴일,2,FALSE), IFERROR(VLOOKUP(B269,음력지정휴일,2,FALSE), ""))))</f>
        <v/>
      </c>
      <c r="N269" s="128"/>
      <c r="O269" s="128" t="str">
        <f>IFERROR(VLOOKUP(N269,연차지정일수,2,FALSE),"")</f>
        <v/>
      </c>
      <c r="P269" s="143"/>
      <c r="Q269" s="2"/>
    </row>
    <row r="270">
      <c r="A270" s="129">
        <v>44465.0</v>
      </c>
      <c r="B270" s="129">
        <f>VLOOKUP($A270,달력데이터,MATCH("음력 날짜",달력제목,0),FALSE)</f>
        <v>44428</v>
      </c>
      <c r="C270" s="128">
        <f t="shared" si="1"/>
        <v>2021</v>
      </c>
      <c r="D270" s="128">
        <f t="shared" si="2"/>
        <v>9</v>
      </c>
      <c r="E270" s="128">
        <f t="shared" si="3"/>
        <v>3</v>
      </c>
      <c r="F270" s="128">
        <f t="shared" si="4"/>
        <v>2021</v>
      </c>
      <c r="G270" s="128">
        <f t="shared" si="5"/>
        <v>9</v>
      </c>
      <c r="H270" s="128">
        <f t="shared" si="6"/>
        <v>26</v>
      </c>
      <c r="I270" s="128" t="str">
        <f t="shared" si="7"/>
        <v>일</v>
      </c>
      <c r="J270" s="99"/>
      <c r="K270" s="99"/>
      <c r="L270" s="141" t="str">
        <f>IF(J270-K270=0,,IFERROR(K270-J270-휴게시간-VLOOKUP(A270,지정휴게시간,2,FALSE),K270-J270-휴게시간))</f>
        <v/>
      </c>
      <c r="M270" s="142" t="str">
        <f>IFERROR(VLOOKUP(Text(A270,"m월 d일"),양력휴일,2,FALSE),IFERROR(VLOOKUP(Text(B270,"m월 d일"),음력휴일,2,FALSE),IFERROR(VLOOKUP(A270,양력지정휴일,2,FALSE), IFERROR(VLOOKUP(B270,음력지정휴일,2,FALSE), ""))))</f>
        <v/>
      </c>
      <c r="N270" s="128"/>
      <c r="O270" s="128" t="str">
        <f>IFERROR(VLOOKUP(N270,연차지정일수,2,FALSE),"")</f>
        <v/>
      </c>
      <c r="P270" s="143"/>
      <c r="Q270" s="2"/>
    </row>
    <row r="271">
      <c r="A271" s="129">
        <v>44466.0</v>
      </c>
      <c r="B271" s="129">
        <f>VLOOKUP($A271,달력데이터,MATCH("음력 날짜",달력제목,0),FALSE)</f>
        <v>44429</v>
      </c>
      <c r="C271" s="128">
        <f t="shared" si="1"/>
        <v>2021</v>
      </c>
      <c r="D271" s="128">
        <f t="shared" si="2"/>
        <v>9</v>
      </c>
      <c r="E271" s="128">
        <f t="shared" si="3"/>
        <v>4</v>
      </c>
      <c r="F271" s="128">
        <f t="shared" si="4"/>
        <v>2021</v>
      </c>
      <c r="G271" s="128">
        <f t="shared" si="5"/>
        <v>9</v>
      </c>
      <c r="H271" s="128">
        <f t="shared" si="6"/>
        <v>27</v>
      </c>
      <c r="I271" s="128" t="str">
        <f t="shared" si="7"/>
        <v>월</v>
      </c>
      <c r="J271" s="99"/>
      <c r="K271" s="99"/>
      <c r="L271" s="141" t="str">
        <f>IF(J271-K271=0,,IFERROR(K271-J271-휴게시간-VLOOKUP(A271,지정휴게시간,2,FALSE),K271-J271-휴게시간))</f>
        <v/>
      </c>
      <c r="M271" s="142" t="str">
        <f>IFERROR(VLOOKUP(Text(A271,"m월 d일"),양력휴일,2,FALSE),IFERROR(VLOOKUP(Text(B271,"m월 d일"),음력휴일,2,FALSE),IFERROR(VLOOKUP(A271,양력지정휴일,2,FALSE), IFERROR(VLOOKUP(B271,음력지정휴일,2,FALSE), ""))))</f>
        <v/>
      </c>
      <c r="N271" s="128"/>
      <c r="O271" s="128" t="str">
        <f>IFERROR(VLOOKUP(N271,연차지정일수,2,FALSE),"")</f>
        <v/>
      </c>
      <c r="P271" s="143"/>
      <c r="Q271" s="2"/>
    </row>
    <row r="272">
      <c r="A272" s="129">
        <v>44467.0</v>
      </c>
      <c r="B272" s="129">
        <f>VLOOKUP($A272,달력데이터,MATCH("음력 날짜",달력제목,0),FALSE)</f>
        <v>44430</v>
      </c>
      <c r="C272" s="128">
        <f t="shared" si="1"/>
        <v>2021</v>
      </c>
      <c r="D272" s="128">
        <f t="shared" si="2"/>
        <v>9</v>
      </c>
      <c r="E272" s="128">
        <f t="shared" si="3"/>
        <v>4</v>
      </c>
      <c r="F272" s="128">
        <f t="shared" si="4"/>
        <v>2021</v>
      </c>
      <c r="G272" s="128">
        <f t="shared" si="5"/>
        <v>9</v>
      </c>
      <c r="H272" s="128">
        <f t="shared" si="6"/>
        <v>28</v>
      </c>
      <c r="I272" s="128" t="str">
        <f t="shared" si="7"/>
        <v>화</v>
      </c>
      <c r="J272" s="99"/>
      <c r="K272" s="99"/>
      <c r="L272" s="141" t="str">
        <f>IF(J272-K272=0,,IFERROR(K272-J272-휴게시간-VLOOKUP(A272,지정휴게시간,2,FALSE),K272-J272-휴게시간))</f>
        <v/>
      </c>
      <c r="M272" s="142" t="str">
        <f>IFERROR(VLOOKUP(Text(A272,"m월 d일"),양력휴일,2,FALSE),IFERROR(VLOOKUP(Text(B272,"m월 d일"),음력휴일,2,FALSE),IFERROR(VLOOKUP(A272,양력지정휴일,2,FALSE), IFERROR(VLOOKUP(B272,음력지정휴일,2,FALSE), ""))))</f>
        <v/>
      </c>
      <c r="N272" s="128"/>
      <c r="O272" s="128" t="str">
        <f>IFERROR(VLOOKUP(N272,연차지정일수,2,FALSE),"")</f>
        <v/>
      </c>
      <c r="P272" s="143"/>
      <c r="Q272" s="2"/>
    </row>
    <row r="273">
      <c r="A273" s="129">
        <v>44468.0</v>
      </c>
      <c r="B273" s="129">
        <f>VLOOKUP($A273,달력데이터,MATCH("음력 날짜",달력제목,0),FALSE)</f>
        <v>44431</v>
      </c>
      <c r="C273" s="128">
        <f t="shared" si="1"/>
        <v>2021</v>
      </c>
      <c r="D273" s="128">
        <f t="shared" si="2"/>
        <v>9</v>
      </c>
      <c r="E273" s="128">
        <f t="shared" si="3"/>
        <v>4</v>
      </c>
      <c r="F273" s="128">
        <f t="shared" si="4"/>
        <v>2021</v>
      </c>
      <c r="G273" s="128">
        <f t="shared" si="5"/>
        <v>9</v>
      </c>
      <c r="H273" s="128">
        <f t="shared" si="6"/>
        <v>29</v>
      </c>
      <c r="I273" s="128" t="str">
        <f t="shared" si="7"/>
        <v>수</v>
      </c>
      <c r="J273" s="99"/>
      <c r="K273" s="99"/>
      <c r="L273" s="141" t="str">
        <f>IF(J273-K273=0,,IFERROR(K273-J273-휴게시간-VLOOKUP(A273,지정휴게시간,2,FALSE),K273-J273-휴게시간))</f>
        <v/>
      </c>
      <c r="M273" s="142" t="str">
        <f>IFERROR(VLOOKUP(Text(A273,"m월 d일"),양력휴일,2,FALSE),IFERROR(VLOOKUP(Text(B273,"m월 d일"),음력휴일,2,FALSE),IFERROR(VLOOKUP(A273,양력지정휴일,2,FALSE), IFERROR(VLOOKUP(B273,음력지정휴일,2,FALSE), ""))))</f>
        <v/>
      </c>
      <c r="N273" s="128"/>
      <c r="O273" s="128" t="str">
        <f>IFERROR(VLOOKUP(N273,연차지정일수,2,FALSE),"")</f>
        <v/>
      </c>
      <c r="P273" s="143"/>
      <c r="Q273" s="2"/>
    </row>
    <row r="274">
      <c r="A274" s="129">
        <v>44469.0</v>
      </c>
      <c r="B274" s="129">
        <f>VLOOKUP($A274,달력데이터,MATCH("음력 날짜",달력제목,0),FALSE)</f>
        <v>44432</v>
      </c>
      <c r="C274" s="128">
        <f t="shared" si="1"/>
        <v>2021</v>
      </c>
      <c r="D274" s="128">
        <f t="shared" si="2"/>
        <v>9</v>
      </c>
      <c r="E274" s="128">
        <f t="shared" si="3"/>
        <v>4</v>
      </c>
      <c r="F274" s="128">
        <f t="shared" si="4"/>
        <v>2021</v>
      </c>
      <c r="G274" s="128">
        <f t="shared" si="5"/>
        <v>9</v>
      </c>
      <c r="H274" s="128">
        <f t="shared" si="6"/>
        <v>30</v>
      </c>
      <c r="I274" s="128" t="str">
        <f t="shared" si="7"/>
        <v>목</v>
      </c>
      <c r="J274" s="99"/>
      <c r="K274" s="99"/>
      <c r="L274" s="141" t="str">
        <f>IF(J274-K274=0,,IFERROR(K274-J274-휴게시간-VLOOKUP(A274,지정휴게시간,2,FALSE),K274-J274-휴게시간))</f>
        <v/>
      </c>
      <c r="M274" s="142" t="str">
        <f>IFERROR(VLOOKUP(Text(A274,"m월 d일"),양력휴일,2,FALSE),IFERROR(VLOOKUP(Text(B274,"m월 d일"),음력휴일,2,FALSE),IFERROR(VLOOKUP(A274,양력지정휴일,2,FALSE), IFERROR(VLOOKUP(B274,음력지정휴일,2,FALSE), ""))))</f>
        <v/>
      </c>
      <c r="N274" s="128"/>
      <c r="O274" s="128" t="str">
        <f>IFERROR(VLOOKUP(N274,연차지정일수,2,FALSE),"")</f>
        <v/>
      </c>
      <c r="P274" s="143"/>
      <c r="Q274" s="2"/>
    </row>
    <row r="275">
      <c r="A275" s="129">
        <v>44470.0</v>
      </c>
      <c r="B275" s="129">
        <f>VLOOKUP($A275,달력데이터,MATCH("음력 날짜",달력제목,0),FALSE)</f>
        <v>44433</v>
      </c>
      <c r="C275" s="128">
        <f t="shared" si="1"/>
        <v>2021</v>
      </c>
      <c r="D275" s="128">
        <f t="shared" si="2"/>
        <v>9</v>
      </c>
      <c r="E275" s="128">
        <f t="shared" si="3"/>
        <v>4</v>
      </c>
      <c r="F275" s="128">
        <f t="shared" si="4"/>
        <v>2021</v>
      </c>
      <c r="G275" s="128">
        <f t="shared" si="5"/>
        <v>10</v>
      </c>
      <c r="H275" s="128">
        <f t="shared" si="6"/>
        <v>1</v>
      </c>
      <c r="I275" s="128" t="str">
        <f t="shared" si="7"/>
        <v>금</v>
      </c>
      <c r="J275" s="99"/>
      <c r="K275" s="99"/>
      <c r="L275" s="141" t="str">
        <f>IF(J275-K275=0,,IFERROR(K275-J275-휴게시간-VLOOKUP(A275,지정휴게시간,2,FALSE),K275-J275-휴게시간))</f>
        <v/>
      </c>
      <c r="M275" s="142" t="str">
        <f>IFERROR(VLOOKUP(Text(A275,"m월 d일"),양력휴일,2,FALSE),IFERROR(VLOOKUP(Text(B275,"m월 d일"),음력휴일,2,FALSE),IFERROR(VLOOKUP(A275,양력지정휴일,2,FALSE), IFERROR(VLOOKUP(B275,음력지정휴일,2,FALSE), ""))))</f>
        <v/>
      </c>
      <c r="N275" s="128"/>
      <c r="O275" s="128" t="str">
        <f>IFERROR(VLOOKUP(N275,연차지정일수,2,FALSE),"")</f>
        <v/>
      </c>
      <c r="P275" s="143"/>
      <c r="Q275" s="2"/>
    </row>
    <row r="276">
      <c r="A276" s="129">
        <v>44471.0</v>
      </c>
      <c r="B276" s="129">
        <f>VLOOKUP($A276,달력데이터,MATCH("음력 날짜",달력제목,0),FALSE)</f>
        <v>44434</v>
      </c>
      <c r="C276" s="128">
        <f t="shared" si="1"/>
        <v>2021</v>
      </c>
      <c r="D276" s="128">
        <f t="shared" si="2"/>
        <v>9</v>
      </c>
      <c r="E276" s="128">
        <f t="shared" si="3"/>
        <v>4</v>
      </c>
      <c r="F276" s="128">
        <f t="shared" si="4"/>
        <v>2021</v>
      </c>
      <c r="G276" s="128">
        <f t="shared" si="5"/>
        <v>10</v>
      </c>
      <c r="H276" s="128">
        <f t="shared" si="6"/>
        <v>2</v>
      </c>
      <c r="I276" s="128" t="str">
        <f t="shared" si="7"/>
        <v>토</v>
      </c>
      <c r="J276" s="99"/>
      <c r="K276" s="99"/>
      <c r="L276" s="141" t="str">
        <f>IF(J276-K276=0,,IFERROR(K276-J276-휴게시간-VLOOKUP(A276,지정휴게시간,2,FALSE),K276-J276-휴게시간))</f>
        <v/>
      </c>
      <c r="M276" s="142" t="str">
        <f>IFERROR(VLOOKUP(Text(A276,"m월 d일"),양력휴일,2,FALSE),IFERROR(VLOOKUP(Text(B276,"m월 d일"),음력휴일,2,FALSE),IFERROR(VLOOKUP(A276,양력지정휴일,2,FALSE), IFERROR(VLOOKUP(B276,음력지정휴일,2,FALSE), ""))))</f>
        <v/>
      </c>
      <c r="N276" s="128"/>
      <c r="O276" s="128" t="str">
        <f>IFERROR(VLOOKUP(N276,연차지정일수,2,FALSE),"")</f>
        <v/>
      </c>
      <c r="P276" s="143"/>
      <c r="Q276" s="2"/>
    </row>
    <row r="277">
      <c r="A277" s="129">
        <v>44472.0</v>
      </c>
      <c r="B277" s="129">
        <f>VLOOKUP($A277,달력데이터,MATCH("음력 날짜",달력제목,0),FALSE)</f>
        <v>44435</v>
      </c>
      <c r="C277" s="128">
        <f t="shared" si="1"/>
        <v>2021</v>
      </c>
      <c r="D277" s="128">
        <f t="shared" si="2"/>
        <v>9</v>
      </c>
      <c r="E277" s="128">
        <f t="shared" si="3"/>
        <v>4</v>
      </c>
      <c r="F277" s="128">
        <f t="shared" si="4"/>
        <v>2021</v>
      </c>
      <c r="G277" s="128">
        <f t="shared" si="5"/>
        <v>10</v>
      </c>
      <c r="H277" s="128">
        <f t="shared" si="6"/>
        <v>3</v>
      </c>
      <c r="I277" s="128" t="str">
        <f t="shared" si="7"/>
        <v>일</v>
      </c>
      <c r="J277" s="99"/>
      <c r="K277" s="99"/>
      <c r="L277" s="141" t="str">
        <f>IF(J277-K277=0,,IFERROR(K277-J277-휴게시간-VLOOKUP(A277,지정휴게시간,2,FALSE),K277-J277-휴게시간))</f>
        <v/>
      </c>
      <c r="M277" s="142" t="str">
        <f>IFERROR(VLOOKUP(Text(A277,"m월 d일"),양력휴일,2,FALSE),IFERROR(VLOOKUP(Text(B277,"m월 d일"),음력휴일,2,FALSE),IFERROR(VLOOKUP(A277,양력지정휴일,2,FALSE), IFERROR(VLOOKUP(B277,음력지정휴일,2,FALSE), ""))))</f>
        <v>개천절</v>
      </c>
      <c r="N277" s="128"/>
      <c r="O277" s="128" t="str">
        <f>IFERROR(VLOOKUP(N277,연차지정일수,2,FALSE),"")</f>
        <v/>
      </c>
      <c r="P277" s="143"/>
      <c r="Q277" s="2"/>
    </row>
    <row r="278">
      <c r="A278" s="129">
        <v>44473.0</v>
      </c>
      <c r="B278" s="129">
        <f>VLOOKUP($A278,달력데이터,MATCH("음력 날짜",달력제목,0),FALSE)</f>
        <v>44436</v>
      </c>
      <c r="C278" s="128">
        <f t="shared" si="1"/>
        <v>2021</v>
      </c>
      <c r="D278" s="128">
        <f t="shared" si="2"/>
        <v>10</v>
      </c>
      <c r="E278" s="128">
        <f t="shared" si="3"/>
        <v>1</v>
      </c>
      <c r="F278" s="128">
        <f t="shared" si="4"/>
        <v>2021</v>
      </c>
      <c r="G278" s="128">
        <f t="shared" si="5"/>
        <v>10</v>
      </c>
      <c r="H278" s="128">
        <f t="shared" si="6"/>
        <v>4</v>
      </c>
      <c r="I278" s="128" t="str">
        <f t="shared" si="7"/>
        <v>월</v>
      </c>
      <c r="J278" s="99"/>
      <c r="K278" s="99"/>
      <c r="L278" s="141" t="str">
        <f>IF(J278-K278=0,,IFERROR(K278-J278-휴게시간-VLOOKUP(A278,지정휴게시간,2,FALSE),K278-J278-휴게시간))</f>
        <v/>
      </c>
      <c r="M278" s="142" t="str">
        <f>IFERROR(VLOOKUP(Text(A278,"m월 d일"),양력휴일,2,FALSE),IFERROR(VLOOKUP(Text(B278,"m월 d일"),음력휴일,2,FALSE),IFERROR(VLOOKUP(A278,양력지정휴일,2,FALSE), IFERROR(VLOOKUP(B278,음력지정휴일,2,FALSE), ""))))</f>
        <v>대체휴일</v>
      </c>
      <c r="N278" s="128"/>
      <c r="O278" s="128" t="str">
        <f>IFERROR(VLOOKUP(N278,연차지정일수,2,FALSE),"")</f>
        <v/>
      </c>
      <c r="P278" s="143"/>
      <c r="Q278" s="2"/>
    </row>
    <row r="279">
      <c r="A279" s="129">
        <v>44474.0</v>
      </c>
      <c r="B279" s="129">
        <f>VLOOKUP($A279,달력데이터,MATCH("음력 날짜",달력제목,0),FALSE)</f>
        <v>44437</v>
      </c>
      <c r="C279" s="128">
        <f t="shared" si="1"/>
        <v>2021</v>
      </c>
      <c r="D279" s="128">
        <f t="shared" si="2"/>
        <v>10</v>
      </c>
      <c r="E279" s="128">
        <f t="shared" si="3"/>
        <v>1</v>
      </c>
      <c r="F279" s="128">
        <f t="shared" si="4"/>
        <v>2021</v>
      </c>
      <c r="G279" s="128">
        <f t="shared" si="5"/>
        <v>10</v>
      </c>
      <c r="H279" s="128">
        <f t="shared" si="6"/>
        <v>5</v>
      </c>
      <c r="I279" s="128" t="str">
        <f t="shared" si="7"/>
        <v>화</v>
      </c>
      <c r="J279" s="99"/>
      <c r="K279" s="99"/>
      <c r="L279" s="141" t="str">
        <f>IF(J279-K279=0,,IFERROR(K279-J279-휴게시간-VLOOKUP(A279,지정휴게시간,2,FALSE),K279-J279-휴게시간))</f>
        <v/>
      </c>
      <c r="M279" s="142" t="str">
        <f>IFERROR(VLOOKUP(Text(A279,"m월 d일"),양력휴일,2,FALSE),IFERROR(VLOOKUP(Text(B279,"m월 d일"),음력휴일,2,FALSE),IFERROR(VLOOKUP(A279,양력지정휴일,2,FALSE), IFERROR(VLOOKUP(B279,음력지정휴일,2,FALSE), ""))))</f>
        <v/>
      </c>
      <c r="N279" s="128"/>
      <c r="O279" s="128" t="str">
        <f>IFERROR(VLOOKUP(N279,연차지정일수,2,FALSE),"")</f>
        <v/>
      </c>
      <c r="P279" s="143"/>
      <c r="Q279" s="2"/>
    </row>
    <row r="280">
      <c r="A280" s="129">
        <v>44475.0</v>
      </c>
      <c r="B280" s="129">
        <f>VLOOKUP($A280,달력데이터,MATCH("음력 날짜",달력제목,0),FALSE)</f>
        <v>44440</v>
      </c>
      <c r="C280" s="128">
        <f t="shared" si="1"/>
        <v>2021</v>
      </c>
      <c r="D280" s="128">
        <f t="shared" si="2"/>
        <v>10</v>
      </c>
      <c r="E280" s="128">
        <f t="shared" si="3"/>
        <v>1</v>
      </c>
      <c r="F280" s="128">
        <f t="shared" si="4"/>
        <v>2021</v>
      </c>
      <c r="G280" s="128">
        <f t="shared" si="5"/>
        <v>10</v>
      </c>
      <c r="H280" s="128">
        <f t="shared" si="6"/>
        <v>6</v>
      </c>
      <c r="I280" s="128" t="str">
        <f t="shared" si="7"/>
        <v>수</v>
      </c>
      <c r="J280" s="99"/>
      <c r="K280" s="99"/>
      <c r="L280" s="141" t="str">
        <f>IF(J280-K280=0,,IFERROR(K280-J280-휴게시간-VLOOKUP(A280,지정휴게시간,2,FALSE),K280-J280-휴게시간))</f>
        <v/>
      </c>
      <c r="M280" s="142" t="str">
        <f>IFERROR(VLOOKUP(Text(A280,"m월 d일"),양력휴일,2,FALSE),IFERROR(VLOOKUP(Text(B280,"m월 d일"),음력휴일,2,FALSE),IFERROR(VLOOKUP(A280,양력지정휴일,2,FALSE), IFERROR(VLOOKUP(B280,음력지정휴일,2,FALSE), ""))))</f>
        <v/>
      </c>
      <c r="N280" s="128"/>
      <c r="O280" s="128" t="str">
        <f>IFERROR(VLOOKUP(N280,연차지정일수,2,FALSE),"")</f>
        <v/>
      </c>
      <c r="P280" s="143"/>
      <c r="Q280" s="2"/>
    </row>
    <row r="281">
      <c r="A281" s="129">
        <v>44476.0</v>
      </c>
      <c r="B281" s="129">
        <f>VLOOKUP($A281,달력데이터,MATCH("음력 날짜",달력제목,0),FALSE)</f>
        <v>44441</v>
      </c>
      <c r="C281" s="128">
        <f t="shared" si="1"/>
        <v>2021</v>
      </c>
      <c r="D281" s="128">
        <f t="shared" si="2"/>
        <v>10</v>
      </c>
      <c r="E281" s="128">
        <f t="shared" si="3"/>
        <v>1</v>
      </c>
      <c r="F281" s="128">
        <f t="shared" si="4"/>
        <v>2021</v>
      </c>
      <c r="G281" s="128">
        <f t="shared" si="5"/>
        <v>10</v>
      </c>
      <c r="H281" s="128">
        <f t="shared" si="6"/>
        <v>7</v>
      </c>
      <c r="I281" s="128" t="str">
        <f t="shared" si="7"/>
        <v>목</v>
      </c>
      <c r="J281" s="99"/>
      <c r="K281" s="99"/>
      <c r="L281" s="141" t="str">
        <f>IF(J281-K281=0,,IFERROR(K281-J281-휴게시간-VLOOKUP(A281,지정휴게시간,2,FALSE),K281-J281-휴게시간))</f>
        <v/>
      </c>
      <c r="M281" s="142" t="str">
        <f>IFERROR(VLOOKUP(Text(A281,"m월 d일"),양력휴일,2,FALSE),IFERROR(VLOOKUP(Text(B281,"m월 d일"),음력휴일,2,FALSE),IFERROR(VLOOKUP(A281,양력지정휴일,2,FALSE), IFERROR(VLOOKUP(B281,음력지정휴일,2,FALSE), ""))))</f>
        <v/>
      </c>
      <c r="N281" s="128"/>
      <c r="O281" s="128" t="str">
        <f>IFERROR(VLOOKUP(N281,연차지정일수,2,FALSE),"")</f>
        <v/>
      </c>
      <c r="P281" s="143"/>
      <c r="Q281" s="2"/>
    </row>
    <row r="282">
      <c r="A282" s="129">
        <v>44477.0</v>
      </c>
      <c r="B282" s="129">
        <f>VLOOKUP($A282,달력데이터,MATCH("음력 날짜",달력제목,0),FALSE)</f>
        <v>44442</v>
      </c>
      <c r="C282" s="128">
        <f t="shared" si="1"/>
        <v>2021</v>
      </c>
      <c r="D282" s="128">
        <f t="shared" si="2"/>
        <v>10</v>
      </c>
      <c r="E282" s="128">
        <f t="shared" si="3"/>
        <v>1</v>
      </c>
      <c r="F282" s="128">
        <f t="shared" si="4"/>
        <v>2021</v>
      </c>
      <c r="G282" s="128">
        <f t="shared" si="5"/>
        <v>10</v>
      </c>
      <c r="H282" s="128">
        <f t="shared" si="6"/>
        <v>8</v>
      </c>
      <c r="I282" s="128" t="str">
        <f t="shared" si="7"/>
        <v>금</v>
      </c>
      <c r="J282" s="99"/>
      <c r="K282" s="99"/>
      <c r="L282" s="141" t="str">
        <f>IF(J282-K282=0,,IFERROR(K282-J282-휴게시간-VLOOKUP(A282,지정휴게시간,2,FALSE),K282-J282-휴게시간))</f>
        <v/>
      </c>
      <c r="M282" s="142" t="str">
        <f>IFERROR(VLOOKUP(Text(A282,"m월 d일"),양력휴일,2,FALSE),IFERROR(VLOOKUP(Text(B282,"m월 d일"),음력휴일,2,FALSE),IFERROR(VLOOKUP(A282,양력지정휴일,2,FALSE), IFERROR(VLOOKUP(B282,음력지정휴일,2,FALSE), ""))))</f>
        <v/>
      </c>
      <c r="N282" s="128"/>
      <c r="O282" s="128" t="str">
        <f>IFERROR(VLOOKUP(N282,연차지정일수,2,FALSE),"")</f>
        <v/>
      </c>
      <c r="P282" s="143"/>
      <c r="Q282" s="2"/>
    </row>
    <row r="283">
      <c r="A283" s="129">
        <v>44478.0</v>
      </c>
      <c r="B283" s="129">
        <f>VLOOKUP($A283,달력데이터,MATCH("음력 날짜",달력제목,0),FALSE)</f>
        <v>44443</v>
      </c>
      <c r="C283" s="128">
        <f t="shared" si="1"/>
        <v>2021</v>
      </c>
      <c r="D283" s="128">
        <f t="shared" si="2"/>
        <v>10</v>
      </c>
      <c r="E283" s="128">
        <f t="shared" si="3"/>
        <v>1</v>
      </c>
      <c r="F283" s="128">
        <f t="shared" si="4"/>
        <v>2021</v>
      </c>
      <c r="G283" s="128">
        <f t="shared" si="5"/>
        <v>10</v>
      </c>
      <c r="H283" s="128">
        <f t="shared" si="6"/>
        <v>9</v>
      </c>
      <c r="I283" s="128" t="str">
        <f t="shared" si="7"/>
        <v>토</v>
      </c>
      <c r="J283" s="99"/>
      <c r="K283" s="99"/>
      <c r="L283" s="141" t="str">
        <f>IF(J283-K283=0,,IFERROR(K283-J283-휴게시간-VLOOKUP(A283,지정휴게시간,2,FALSE),K283-J283-휴게시간))</f>
        <v/>
      </c>
      <c r="M283" s="142" t="str">
        <f>IFERROR(VLOOKUP(Text(A283,"m월 d일"),양력휴일,2,FALSE),IFERROR(VLOOKUP(Text(B283,"m월 d일"),음력휴일,2,FALSE),IFERROR(VLOOKUP(A283,양력지정휴일,2,FALSE), IFERROR(VLOOKUP(B283,음력지정휴일,2,FALSE), ""))))</f>
        <v>한글날</v>
      </c>
      <c r="N283" s="128"/>
      <c r="O283" s="128" t="str">
        <f>IFERROR(VLOOKUP(N283,연차지정일수,2,FALSE),"")</f>
        <v/>
      </c>
      <c r="P283" s="143"/>
      <c r="Q283" s="2"/>
    </row>
    <row r="284">
      <c r="A284" s="129">
        <v>44479.0</v>
      </c>
      <c r="B284" s="129">
        <f>VLOOKUP($A284,달력데이터,MATCH("음력 날짜",달력제목,0),FALSE)</f>
        <v>44444</v>
      </c>
      <c r="C284" s="128">
        <f t="shared" si="1"/>
        <v>2021</v>
      </c>
      <c r="D284" s="128">
        <f t="shared" si="2"/>
        <v>10</v>
      </c>
      <c r="E284" s="128">
        <f t="shared" si="3"/>
        <v>1</v>
      </c>
      <c r="F284" s="128">
        <f t="shared" si="4"/>
        <v>2021</v>
      </c>
      <c r="G284" s="128">
        <f t="shared" si="5"/>
        <v>10</v>
      </c>
      <c r="H284" s="128">
        <f t="shared" si="6"/>
        <v>10</v>
      </c>
      <c r="I284" s="128" t="str">
        <f t="shared" si="7"/>
        <v>일</v>
      </c>
      <c r="J284" s="99"/>
      <c r="K284" s="99"/>
      <c r="L284" s="141" t="str">
        <f>IF(J284-K284=0,,IFERROR(K284-J284-휴게시간-VLOOKUP(A284,지정휴게시간,2,FALSE),K284-J284-휴게시간))</f>
        <v/>
      </c>
      <c r="M284" s="142" t="str">
        <f>IFERROR(VLOOKUP(Text(A284,"m월 d일"),양력휴일,2,FALSE),IFERROR(VLOOKUP(Text(B284,"m월 d일"),음력휴일,2,FALSE),IFERROR(VLOOKUP(A284,양력지정휴일,2,FALSE), IFERROR(VLOOKUP(B284,음력지정휴일,2,FALSE), ""))))</f>
        <v/>
      </c>
      <c r="N284" s="128"/>
      <c r="O284" s="128" t="str">
        <f>IFERROR(VLOOKUP(N284,연차지정일수,2,FALSE),"")</f>
        <v/>
      </c>
      <c r="P284" s="143"/>
      <c r="Q284" s="2"/>
    </row>
    <row r="285">
      <c r="A285" s="129">
        <v>44480.0</v>
      </c>
      <c r="B285" s="129">
        <f>VLOOKUP($A285,달력데이터,MATCH("음력 날짜",달력제목,0),FALSE)</f>
        <v>44445</v>
      </c>
      <c r="C285" s="128">
        <f t="shared" si="1"/>
        <v>2021</v>
      </c>
      <c r="D285" s="128">
        <f t="shared" si="2"/>
        <v>10</v>
      </c>
      <c r="E285" s="128">
        <f t="shared" si="3"/>
        <v>2</v>
      </c>
      <c r="F285" s="128">
        <f t="shared" si="4"/>
        <v>2021</v>
      </c>
      <c r="G285" s="128">
        <f t="shared" si="5"/>
        <v>10</v>
      </c>
      <c r="H285" s="128">
        <f t="shared" si="6"/>
        <v>11</v>
      </c>
      <c r="I285" s="128" t="str">
        <f t="shared" si="7"/>
        <v>월</v>
      </c>
      <c r="J285" s="132"/>
      <c r="K285" s="132"/>
      <c r="L285" s="141" t="str">
        <f>IF(J285-K285=0,,IFERROR(K285-J285-휴게시간-VLOOKUP(A285,지정휴게시간,2,FALSE),K285-J285-휴게시간))</f>
        <v/>
      </c>
      <c r="M285" s="142" t="str">
        <f>IFERROR(VLOOKUP(Text(A285,"m월 d일"),양력휴일,2,FALSE),IFERROR(VLOOKUP(Text(B285,"m월 d일"),음력휴일,2,FALSE),IFERROR(VLOOKUP(A285,양력지정휴일,2,FALSE), IFERROR(VLOOKUP(B285,음력지정휴일,2,FALSE), ""))))</f>
        <v>대체휴일</v>
      </c>
      <c r="N285" s="128"/>
      <c r="O285" s="128" t="str">
        <f>IFERROR(VLOOKUP(N285,연차지정일수,2,FALSE),"")</f>
        <v/>
      </c>
      <c r="P285" s="143"/>
      <c r="Q285" s="2"/>
    </row>
    <row r="286">
      <c r="A286" s="129">
        <v>44481.0</v>
      </c>
      <c r="B286" s="129">
        <f>VLOOKUP($A286,달력데이터,MATCH("음력 날짜",달력제목,0),FALSE)</f>
        <v>44446</v>
      </c>
      <c r="C286" s="128">
        <f t="shared" si="1"/>
        <v>2021</v>
      </c>
      <c r="D286" s="128">
        <f t="shared" si="2"/>
        <v>10</v>
      </c>
      <c r="E286" s="128">
        <f t="shared" si="3"/>
        <v>2</v>
      </c>
      <c r="F286" s="128">
        <f t="shared" si="4"/>
        <v>2021</v>
      </c>
      <c r="G286" s="128">
        <f t="shared" si="5"/>
        <v>10</v>
      </c>
      <c r="H286" s="128">
        <f t="shared" si="6"/>
        <v>12</v>
      </c>
      <c r="I286" s="128" t="str">
        <f t="shared" si="7"/>
        <v>화</v>
      </c>
      <c r="J286" s="99"/>
      <c r="K286" s="99"/>
      <c r="L286" s="141" t="str">
        <f>IF(J286-K286=0,,IFERROR(K286-J286-휴게시간-VLOOKUP(A286,지정휴게시간,2,FALSE),K286-J286-휴게시간))</f>
        <v/>
      </c>
      <c r="M286" s="142" t="str">
        <f>IFERROR(VLOOKUP(Text(A286,"m월 d일"),양력휴일,2,FALSE),IFERROR(VLOOKUP(Text(B286,"m월 d일"),음력휴일,2,FALSE),IFERROR(VLOOKUP(A286,양력지정휴일,2,FALSE), IFERROR(VLOOKUP(B286,음력지정휴일,2,FALSE), ""))))</f>
        <v/>
      </c>
      <c r="N286" s="128"/>
      <c r="O286" s="128" t="str">
        <f>IFERROR(VLOOKUP(N286,연차지정일수,2,FALSE),"")</f>
        <v/>
      </c>
      <c r="P286" s="143"/>
      <c r="Q286" s="2"/>
    </row>
    <row r="287">
      <c r="A287" s="129">
        <v>44482.0</v>
      </c>
      <c r="B287" s="129">
        <f>VLOOKUP($A287,달력데이터,MATCH("음력 날짜",달력제목,0),FALSE)</f>
        <v>44447</v>
      </c>
      <c r="C287" s="128">
        <f t="shared" si="1"/>
        <v>2021</v>
      </c>
      <c r="D287" s="128">
        <f t="shared" si="2"/>
        <v>10</v>
      </c>
      <c r="E287" s="128">
        <f t="shared" si="3"/>
        <v>2</v>
      </c>
      <c r="F287" s="128">
        <f t="shared" si="4"/>
        <v>2021</v>
      </c>
      <c r="G287" s="128">
        <f t="shared" si="5"/>
        <v>10</v>
      </c>
      <c r="H287" s="128">
        <f t="shared" si="6"/>
        <v>13</v>
      </c>
      <c r="I287" s="128" t="str">
        <f t="shared" si="7"/>
        <v>수</v>
      </c>
      <c r="J287" s="99"/>
      <c r="K287" s="99"/>
      <c r="L287" s="141" t="str">
        <f>IF(J287-K287=0,,IFERROR(K287-J287-휴게시간-VLOOKUP(A287,지정휴게시간,2,FALSE),K287-J287-휴게시간))</f>
        <v/>
      </c>
      <c r="M287" s="142" t="str">
        <f>IFERROR(VLOOKUP(Text(A287,"m월 d일"),양력휴일,2,FALSE),IFERROR(VLOOKUP(Text(B287,"m월 d일"),음력휴일,2,FALSE),IFERROR(VLOOKUP(A287,양력지정휴일,2,FALSE), IFERROR(VLOOKUP(B287,음력지정휴일,2,FALSE), ""))))</f>
        <v/>
      </c>
      <c r="N287" s="128"/>
      <c r="O287" s="128" t="str">
        <f>IFERROR(VLOOKUP(N287,연차지정일수,2,FALSE),"")</f>
        <v/>
      </c>
      <c r="P287" s="143"/>
      <c r="Q287" s="2"/>
    </row>
    <row r="288">
      <c r="A288" s="129">
        <v>44483.0</v>
      </c>
      <c r="B288" s="129">
        <f>VLOOKUP($A288,달력데이터,MATCH("음력 날짜",달력제목,0),FALSE)</f>
        <v>44448</v>
      </c>
      <c r="C288" s="128">
        <f t="shared" si="1"/>
        <v>2021</v>
      </c>
      <c r="D288" s="128">
        <f t="shared" si="2"/>
        <v>10</v>
      </c>
      <c r="E288" s="128">
        <f t="shared" si="3"/>
        <v>2</v>
      </c>
      <c r="F288" s="128">
        <f t="shared" si="4"/>
        <v>2021</v>
      </c>
      <c r="G288" s="128">
        <f t="shared" si="5"/>
        <v>10</v>
      </c>
      <c r="H288" s="128">
        <f t="shared" si="6"/>
        <v>14</v>
      </c>
      <c r="I288" s="128" t="str">
        <f t="shared" si="7"/>
        <v>목</v>
      </c>
      <c r="J288" s="99"/>
      <c r="K288" s="99"/>
      <c r="L288" s="141" t="str">
        <f>IF(J288-K288=0,,IFERROR(K288-J288-휴게시간-VLOOKUP(A288,지정휴게시간,2,FALSE),K288-J288-휴게시간))</f>
        <v/>
      </c>
      <c r="M288" s="142" t="str">
        <f>IFERROR(VLOOKUP(Text(A288,"m월 d일"),양력휴일,2,FALSE),IFERROR(VLOOKUP(Text(B288,"m월 d일"),음력휴일,2,FALSE),IFERROR(VLOOKUP(A288,양력지정휴일,2,FALSE), IFERROR(VLOOKUP(B288,음력지정휴일,2,FALSE), ""))))</f>
        <v/>
      </c>
      <c r="N288" s="128"/>
      <c r="O288" s="128" t="str">
        <f>IFERROR(VLOOKUP(N288,연차지정일수,2,FALSE),"")</f>
        <v/>
      </c>
      <c r="P288" s="143"/>
      <c r="Q288" s="2"/>
    </row>
    <row r="289">
      <c r="A289" s="129">
        <v>44484.0</v>
      </c>
      <c r="B289" s="129">
        <f>VLOOKUP($A289,달력데이터,MATCH("음력 날짜",달력제목,0),FALSE)</f>
        <v>44449</v>
      </c>
      <c r="C289" s="128">
        <f t="shared" si="1"/>
        <v>2021</v>
      </c>
      <c r="D289" s="128">
        <f t="shared" si="2"/>
        <v>10</v>
      </c>
      <c r="E289" s="128">
        <f t="shared" si="3"/>
        <v>2</v>
      </c>
      <c r="F289" s="128">
        <f t="shared" si="4"/>
        <v>2021</v>
      </c>
      <c r="G289" s="128">
        <f t="shared" si="5"/>
        <v>10</v>
      </c>
      <c r="H289" s="128">
        <f t="shared" si="6"/>
        <v>15</v>
      </c>
      <c r="I289" s="128" t="str">
        <f t="shared" si="7"/>
        <v>금</v>
      </c>
      <c r="J289" s="99"/>
      <c r="K289" s="99"/>
      <c r="L289" s="141" t="str">
        <f>IF(J289-K289=0,,IFERROR(K289-J289-휴게시간-VLOOKUP(A289,지정휴게시간,2,FALSE),K289-J289-휴게시간))</f>
        <v/>
      </c>
      <c r="M289" s="142" t="str">
        <f>IFERROR(VLOOKUP(Text(A289,"m월 d일"),양력휴일,2,FALSE),IFERROR(VLOOKUP(Text(B289,"m월 d일"),음력휴일,2,FALSE),IFERROR(VLOOKUP(A289,양력지정휴일,2,FALSE), IFERROR(VLOOKUP(B289,음력지정휴일,2,FALSE), ""))))</f>
        <v/>
      </c>
      <c r="N289" s="128"/>
      <c r="O289" s="128" t="str">
        <f>IFERROR(VLOOKUP(N289,연차지정일수,2,FALSE),"")</f>
        <v/>
      </c>
      <c r="P289" s="143"/>
      <c r="Q289" s="2"/>
    </row>
    <row r="290">
      <c r="A290" s="129">
        <v>44485.0</v>
      </c>
      <c r="B290" s="129">
        <f>VLOOKUP($A290,달력데이터,MATCH("음력 날짜",달력제목,0),FALSE)</f>
        <v>44450</v>
      </c>
      <c r="C290" s="128">
        <f t="shared" si="1"/>
        <v>2021</v>
      </c>
      <c r="D290" s="128">
        <f t="shared" si="2"/>
        <v>10</v>
      </c>
      <c r="E290" s="128">
        <f t="shared" si="3"/>
        <v>2</v>
      </c>
      <c r="F290" s="128">
        <f t="shared" si="4"/>
        <v>2021</v>
      </c>
      <c r="G290" s="128">
        <f t="shared" si="5"/>
        <v>10</v>
      </c>
      <c r="H290" s="128">
        <f t="shared" si="6"/>
        <v>16</v>
      </c>
      <c r="I290" s="128" t="str">
        <f t="shared" si="7"/>
        <v>토</v>
      </c>
      <c r="J290" s="99"/>
      <c r="K290" s="99"/>
      <c r="L290" s="141" t="str">
        <f>IF(J290-K290=0,,IFERROR(K290-J290-휴게시간-VLOOKUP(A290,지정휴게시간,2,FALSE),K290-J290-휴게시간))</f>
        <v/>
      </c>
      <c r="M290" s="142" t="str">
        <f>IFERROR(VLOOKUP(Text(A290,"m월 d일"),양력휴일,2,FALSE),IFERROR(VLOOKUP(Text(B290,"m월 d일"),음력휴일,2,FALSE),IFERROR(VLOOKUP(A290,양력지정휴일,2,FALSE), IFERROR(VLOOKUP(B290,음력지정휴일,2,FALSE), ""))))</f>
        <v/>
      </c>
      <c r="N290" s="128"/>
      <c r="O290" s="128" t="str">
        <f>IFERROR(VLOOKUP(N290,연차지정일수,2,FALSE),"")</f>
        <v/>
      </c>
      <c r="P290" s="143"/>
      <c r="Q290" s="2"/>
    </row>
    <row r="291">
      <c r="A291" s="129">
        <v>44486.0</v>
      </c>
      <c r="B291" s="129">
        <f>VLOOKUP($A291,달력데이터,MATCH("음력 날짜",달력제목,0),FALSE)</f>
        <v>44451</v>
      </c>
      <c r="C291" s="128">
        <f t="shared" si="1"/>
        <v>2021</v>
      </c>
      <c r="D291" s="128">
        <f t="shared" si="2"/>
        <v>10</v>
      </c>
      <c r="E291" s="128">
        <f t="shared" si="3"/>
        <v>2</v>
      </c>
      <c r="F291" s="128">
        <f t="shared" si="4"/>
        <v>2021</v>
      </c>
      <c r="G291" s="128">
        <f t="shared" si="5"/>
        <v>10</v>
      </c>
      <c r="H291" s="128">
        <f t="shared" si="6"/>
        <v>17</v>
      </c>
      <c r="I291" s="128" t="str">
        <f t="shared" si="7"/>
        <v>일</v>
      </c>
      <c r="J291" s="99"/>
      <c r="K291" s="99"/>
      <c r="L291" s="141" t="str">
        <f>IF(J291-K291=0,,IFERROR(K291-J291-휴게시간-VLOOKUP(A291,지정휴게시간,2,FALSE),K291-J291-휴게시간))</f>
        <v/>
      </c>
      <c r="M291" s="142" t="str">
        <f>IFERROR(VLOOKUP(Text(A291,"m월 d일"),양력휴일,2,FALSE),IFERROR(VLOOKUP(Text(B291,"m월 d일"),음력휴일,2,FALSE),IFERROR(VLOOKUP(A291,양력지정휴일,2,FALSE), IFERROR(VLOOKUP(B291,음력지정휴일,2,FALSE), ""))))</f>
        <v/>
      </c>
      <c r="N291" s="128"/>
      <c r="O291" s="128" t="str">
        <f>IFERROR(VLOOKUP(N291,연차지정일수,2,FALSE),"")</f>
        <v/>
      </c>
      <c r="P291" s="143"/>
      <c r="Q291" s="2"/>
    </row>
    <row r="292">
      <c r="A292" s="129">
        <v>44487.0</v>
      </c>
      <c r="B292" s="129">
        <f>VLOOKUP($A292,달력데이터,MATCH("음력 날짜",달력제목,0),FALSE)</f>
        <v>44452</v>
      </c>
      <c r="C292" s="128">
        <f t="shared" si="1"/>
        <v>2021</v>
      </c>
      <c r="D292" s="128">
        <f t="shared" si="2"/>
        <v>10</v>
      </c>
      <c r="E292" s="128">
        <f t="shared" si="3"/>
        <v>3</v>
      </c>
      <c r="F292" s="128">
        <f t="shared" si="4"/>
        <v>2021</v>
      </c>
      <c r="G292" s="128">
        <f t="shared" si="5"/>
        <v>10</v>
      </c>
      <c r="H292" s="128">
        <f t="shared" si="6"/>
        <v>18</v>
      </c>
      <c r="I292" s="128" t="str">
        <f t="shared" si="7"/>
        <v>월</v>
      </c>
      <c r="J292" s="132"/>
      <c r="K292" s="132"/>
      <c r="L292" s="141" t="str">
        <f>IF(J292-K292=0,,IFERROR(K292-J292-휴게시간-VLOOKUP(A292,지정휴게시간,2,FALSE),K292-J292-휴게시간))</f>
        <v/>
      </c>
      <c r="M292" s="142" t="str">
        <f>IFERROR(VLOOKUP(Text(A292,"m월 d일"),양력휴일,2,FALSE),IFERROR(VLOOKUP(Text(B292,"m월 d일"),음력휴일,2,FALSE),IFERROR(VLOOKUP(A292,양력지정휴일,2,FALSE), IFERROR(VLOOKUP(B292,음력지정휴일,2,FALSE), ""))))</f>
        <v/>
      </c>
      <c r="N292" s="128"/>
      <c r="O292" s="128" t="str">
        <f>IFERROR(VLOOKUP(N292,연차지정일수,2,FALSE),"")</f>
        <v/>
      </c>
      <c r="P292" s="143"/>
      <c r="Q292" s="2"/>
    </row>
    <row r="293">
      <c r="A293" s="129">
        <v>44488.0</v>
      </c>
      <c r="B293" s="129">
        <f>VLOOKUP($A293,달력데이터,MATCH("음력 날짜",달력제목,0),FALSE)</f>
        <v>44453</v>
      </c>
      <c r="C293" s="128">
        <f t="shared" si="1"/>
        <v>2021</v>
      </c>
      <c r="D293" s="128">
        <f t="shared" si="2"/>
        <v>10</v>
      </c>
      <c r="E293" s="128">
        <f t="shared" si="3"/>
        <v>3</v>
      </c>
      <c r="F293" s="128">
        <f t="shared" si="4"/>
        <v>2021</v>
      </c>
      <c r="G293" s="128">
        <f t="shared" si="5"/>
        <v>10</v>
      </c>
      <c r="H293" s="128">
        <f t="shared" si="6"/>
        <v>19</v>
      </c>
      <c r="I293" s="128" t="str">
        <f t="shared" si="7"/>
        <v>화</v>
      </c>
      <c r="J293" s="99"/>
      <c r="K293" s="99"/>
      <c r="L293" s="141" t="str">
        <f>IF(J293-K293=0,,IFERROR(K293-J293-휴게시간-VLOOKUP(A293,지정휴게시간,2,FALSE),K293-J293-휴게시간))</f>
        <v/>
      </c>
      <c r="M293" s="142" t="str">
        <f>IFERROR(VLOOKUP(Text(A293,"m월 d일"),양력휴일,2,FALSE),IFERROR(VLOOKUP(Text(B293,"m월 d일"),음력휴일,2,FALSE),IFERROR(VLOOKUP(A293,양력지정휴일,2,FALSE), IFERROR(VLOOKUP(B293,음력지정휴일,2,FALSE), ""))))</f>
        <v/>
      </c>
      <c r="N293" s="128"/>
      <c r="O293" s="128" t="str">
        <f>IFERROR(VLOOKUP(N293,연차지정일수,2,FALSE),"")</f>
        <v/>
      </c>
      <c r="P293" s="143"/>
      <c r="Q293" s="2"/>
    </row>
    <row r="294">
      <c r="A294" s="129">
        <v>44489.0</v>
      </c>
      <c r="B294" s="129">
        <f>VLOOKUP($A294,달력데이터,MATCH("음력 날짜",달력제목,0),FALSE)</f>
        <v>44454</v>
      </c>
      <c r="C294" s="128">
        <f t="shared" si="1"/>
        <v>2021</v>
      </c>
      <c r="D294" s="128">
        <f t="shared" si="2"/>
        <v>10</v>
      </c>
      <c r="E294" s="128">
        <f t="shared" si="3"/>
        <v>3</v>
      </c>
      <c r="F294" s="128">
        <f t="shared" si="4"/>
        <v>2021</v>
      </c>
      <c r="G294" s="128">
        <f t="shared" si="5"/>
        <v>10</v>
      </c>
      <c r="H294" s="128">
        <f t="shared" si="6"/>
        <v>20</v>
      </c>
      <c r="I294" s="128" t="str">
        <f t="shared" si="7"/>
        <v>수</v>
      </c>
      <c r="J294" s="99"/>
      <c r="K294" s="99"/>
      <c r="L294" s="141" t="str">
        <f>IF(J294-K294=0,,IFERROR(K294-J294-휴게시간-VLOOKUP(A294,지정휴게시간,2,FALSE),K294-J294-휴게시간))</f>
        <v/>
      </c>
      <c r="M294" s="142" t="str">
        <f>IFERROR(VLOOKUP(Text(A294,"m월 d일"),양력휴일,2,FALSE),IFERROR(VLOOKUP(Text(B294,"m월 d일"),음력휴일,2,FALSE),IFERROR(VLOOKUP(A294,양력지정휴일,2,FALSE), IFERROR(VLOOKUP(B294,음력지정휴일,2,FALSE), ""))))</f>
        <v/>
      </c>
      <c r="N294" s="128"/>
      <c r="O294" s="128" t="str">
        <f>IFERROR(VLOOKUP(N294,연차지정일수,2,FALSE),"")</f>
        <v/>
      </c>
      <c r="P294" s="143"/>
      <c r="Q294" s="2"/>
    </row>
    <row r="295">
      <c r="A295" s="129">
        <v>44490.0</v>
      </c>
      <c r="B295" s="129">
        <f>VLOOKUP($A295,달력데이터,MATCH("음력 날짜",달력제목,0),FALSE)</f>
        <v>44455</v>
      </c>
      <c r="C295" s="128">
        <f t="shared" si="1"/>
        <v>2021</v>
      </c>
      <c r="D295" s="128">
        <f t="shared" si="2"/>
        <v>10</v>
      </c>
      <c r="E295" s="128">
        <f t="shared" si="3"/>
        <v>3</v>
      </c>
      <c r="F295" s="128">
        <f t="shared" si="4"/>
        <v>2021</v>
      </c>
      <c r="G295" s="128">
        <f t="shared" si="5"/>
        <v>10</v>
      </c>
      <c r="H295" s="128">
        <f t="shared" si="6"/>
        <v>21</v>
      </c>
      <c r="I295" s="128" t="str">
        <f t="shared" si="7"/>
        <v>목</v>
      </c>
      <c r="J295" s="99"/>
      <c r="K295" s="99"/>
      <c r="L295" s="141" t="str">
        <f>IF(J295-K295=0,,IFERROR(K295-J295-휴게시간-VLOOKUP(A295,지정휴게시간,2,FALSE),K295-J295-휴게시간))</f>
        <v/>
      </c>
      <c r="M295" s="142" t="str">
        <f>IFERROR(VLOOKUP(Text(A295,"m월 d일"),양력휴일,2,FALSE),IFERROR(VLOOKUP(Text(B295,"m월 d일"),음력휴일,2,FALSE),IFERROR(VLOOKUP(A295,양력지정휴일,2,FALSE), IFERROR(VLOOKUP(B295,음력지정휴일,2,FALSE), ""))))</f>
        <v/>
      </c>
      <c r="N295" s="128"/>
      <c r="O295" s="128" t="str">
        <f>IFERROR(VLOOKUP(N295,연차지정일수,2,FALSE),"")</f>
        <v/>
      </c>
      <c r="P295" s="143"/>
      <c r="Q295" s="2"/>
    </row>
    <row r="296">
      <c r="A296" s="129">
        <v>44491.0</v>
      </c>
      <c r="B296" s="129">
        <f>VLOOKUP($A296,달력데이터,MATCH("음력 날짜",달력제목,0),FALSE)</f>
        <v>44456</v>
      </c>
      <c r="C296" s="128">
        <f t="shared" si="1"/>
        <v>2021</v>
      </c>
      <c r="D296" s="128">
        <f t="shared" si="2"/>
        <v>10</v>
      </c>
      <c r="E296" s="128">
        <f t="shared" si="3"/>
        <v>3</v>
      </c>
      <c r="F296" s="128">
        <f t="shared" si="4"/>
        <v>2021</v>
      </c>
      <c r="G296" s="128">
        <f t="shared" si="5"/>
        <v>10</v>
      </c>
      <c r="H296" s="128">
        <f t="shared" si="6"/>
        <v>22</v>
      </c>
      <c r="I296" s="128" t="str">
        <f t="shared" si="7"/>
        <v>금</v>
      </c>
      <c r="J296" s="99"/>
      <c r="K296" s="99"/>
      <c r="L296" s="141" t="str">
        <f>IF(J296-K296=0,,IFERROR(K296-J296-휴게시간-VLOOKUP(A296,지정휴게시간,2,FALSE),K296-J296-휴게시간))</f>
        <v/>
      </c>
      <c r="M296" s="142" t="str">
        <f>IFERROR(VLOOKUP(Text(A296,"m월 d일"),양력휴일,2,FALSE),IFERROR(VLOOKUP(Text(B296,"m월 d일"),음력휴일,2,FALSE),IFERROR(VLOOKUP(A296,양력지정휴일,2,FALSE), IFERROR(VLOOKUP(B296,음력지정휴일,2,FALSE), ""))))</f>
        <v/>
      </c>
      <c r="N296" s="128"/>
      <c r="O296" s="128" t="str">
        <f>IFERROR(VLOOKUP(N296,연차지정일수,2,FALSE),"")</f>
        <v/>
      </c>
      <c r="P296" s="143"/>
      <c r="Q296" s="2"/>
    </row>
    <row r="297">
      <c r="A297" s="129">
        <v>44492.0</v>
      </c>
      <c r="B297" s="129">
        <f>VLOOKUP($A297,달력데이터,MATCH("음력 날짜",달력제목,0),FALSE)</f>
        <v>44457</v>
      </c>
      <c r="C297" s="128">
        <f t="shared" si="1"/>
        <v>2021</v>
      </c>
      <c r="D297" s="128">
        <f t="shared" si="2"/>
        <v>10</v>
      </c>
      <c r="E297" s="128">
        <f t="shared" si="3"/>
        <v>3</v>
      </c>
      <c r="F297" s="128">
        <f t="shared" si="4"/>
        <v>2021</v>
      </c>
      <c r="G297" s="128">
        <f t="shared" si="5"/>
        <v>10</v>
      </c>
      <c r="H297" s="128">
        <f t="shared" si="6"/>
        <v>23</v>
      </c>
      <c r="I297" s="128" t="str">
        <f t="shared" si="7"/>
        <v>토</v>
      </c>
      <c r="J297" s="99"/>
      <c r="K297" s="99"/>
      <c r="L297" s="141" t="str">
        <f>IF(J297-K297=0,,IFERROR(K297-J297-휴게시간-VLOOKUP(A297,지정휴게시간,2,FALSE),K297-J297-휴게시간))</f>
        <v/>
      </c>
      <c r="M297" s="142" t="str">
        <f>IFERROR(VLOOKUP(Text(A297,"m월 d일"),양력휴일,2,FALSE),IFERROR(VLOOKUP(Text(B297,"m월 d일"),음력휴일,2,FALSE),IFERROR(VLOOKUP(A297,양력지정휴일,2,FALSE), IFERROR(VLOOKUP(B297,음력지정휴일,2,FALSE), ""))))</f>
        <v/>
      </c>
      <c r="N297" s="128"/>
      <c r="O297" s="128" t="str">
        <f>IFERROR(VLOOKUP(N297,연차지정일수,2,FALSE),"")</f>
        <v/>
      </c>
      <c r="P297" s="143"/>
      <c r="Q297" s="2"/>
    </row>
    <row r="298">
      <c r="A298" s="129">
        <v>44493.0</v>
      </c>
      <c r="B298" s="129">
        <f>VLOOKUP($A298,달력데이터,MATCH("음력 날짜",달력제목,0),FALSE)</f>
        <v>44458</v>
      </c>
      <c r="C298" s="128">
        <f t="shared" si="1"/>
        <v>2021</v>
      </c>
      <c r="D298" s="128">
        <f t="shared" si="2"/>
        <v>10</v>
      </c>
      <c r="E298" s="128">
        <f t="shared" si="3"/>
        <v>3</v>
      </c>
      <c r="F298" s="128">
        <f t="shared" si="4"/>
        <v>2021</v>
      </c>
      <c r="G298" s="128">
        <f t="shared" si="5"/>
        <v>10</v>
      </c>
      <c r="H298" s="128">
        <f t="shared" si="6"/>
        <v>24</v>
      </c>
      <c r="I298" s="128" t="str">
        <f t="shared" si="7"/>
        <v>일</v>
      </c>
      <c r="J298" s="132"/>
      <c r="K298" s="132"/>
      <c r="L298" s="141" t="str">
        <f>IF(J298-K298=0,,IFERROR(K298-J298-휴게시간-VLOOKUP(A298,지정휴게시간,2,FALSE),K298-J298-휴게시간))</f>
        <v/>
      </c>
      <c r="M298" s="142" t="str">
        <f>IFERROR(VLOOKUP(Text(A298,"m월 d일"),양력휴일,2,FALSE),IFERROR(VLOOKUP(Text(B298,"m월 d일"),음력휴일,2,FALSE),IFERROR(VLOOKUP(A298,양력지정휴일,2,FALSE), IFERROR(VLOOKUP(B298,음력지정휴일,2,FALSE), ""))))</f>
        <v/>
      </c>
      <c r="N298" s="128"/>
      <c r="O298" s="128" t="str">
        <f>IFERROR(VLOOKUP(N298,연차지정일수,2,FALSE),"")</f>
        <v/>
      </c>
      <c r="P298" s="143"/>
      <c r="Q298" s="2"/>
    </row>
    <row r="299">
      <c r="A299" s="129">
        <v>44494.0</v>
      </c>
      <c r="B299" s="129">
        <f>VLOOKUP($A299,달력데이터,MATCH("음력 날짜",달력제목,0),FALSE)</f>
        <v>44459</v>
      </c>
      <c r="C299" s="128">
        <f t="shared" si="1"/>
        <v>2021</v>
      </c>
      <c r="D299" s="128">
        <f t="shared" si="2"/>
        <v>10</v>
      </c>
      <c r="E299" s="128">
        <f t="shared" si="3"/>
        <v>4</v>
      </c>
      <c r="F299" s="128">
        <f t="shared" si="4"/>
        <v>2021</v>
      </c>
      <c r="G299" s="128">
        <f t="shared" si="5"/>
        <v>10</v>
      </c>
      <c r="H299" s="128">
        <f t="shared" si="6"/>
        <v>25</v>
      </c>
      <c r="I299" s="128" t="str">
        <f t="shared" si="7"/>
        <v>월</v>
      </c>
      <c r="J299" s="132"/>
      <c r="K299" s="132"/>
      <c r="L299" s="141" t="str">
        <f>IF(J299-K299=0,,IFERROR(K299-J299-휴게시간-VLOOKUP(A299,지정휴게시간,2,FALSE),K299-J299-휴게시간))</f>
        <v/>
      </c>
      <c r="M299" s="142" t="str">
        <f>IFERROR(VLOOKUP(Text(A299,"m월 d일"),양력휴일,2,FALSE),IFERROR(VLOOKUP(Text(B299,"m월 d일"),음력휴일,2,FALSE),IFERROR(VLOOKUP(A299,양력지정휴일,2,FALSE), IFERROR(VLOOKUP(B299,음력지정휴일,2,FALSE), ""))))</f>
        <v/>
      </c>
      <c r="N299" s="128"/>
      <c r="O299" s="128" t="str">
        <f>IFERROR(VLOOKUP(N299,연차지정일수,2,FALSE),"")</f>
        <v/>
      </c>
      <c r="P299" s="143"/>
      <c r="Q299" s="2"/>
    </row>
    <row r="300">
      <c r="A300" s="129">
        <v>44495.0</v>
      </c>
      <c r="B300" s="129">
        <f>VLOOKUP($A300,달력데이터,MATCH("음력 날짜",달력제목,0),FALSE)</f>
        <v>44460</v>
      </c>
      <c r="C300" s="128">
        <f t="shared" si="1"/>
        <v>2021</v>
      </c>
      <c r="D300" s="128">
        <f t="shared" si="2"/>
        <v>10</v>
      </c>
      <c r="E300" s="128">
        <f t="shared" si="3"/>
        <v>4</v>
      </c>
      <c r="F300" s="128">
        <f t="shared" si="4"/>
        <v>2021</v>
      </c>
      <c r="G300" s="128">
        <f t="shared" si="5"/>
        <v>10</v>
      </c>
      <c r="H300" s="128">
        <f t="shared" si="6"/>
        <v>26</v>
      </c>
      <c r="I300" s="128" t="str">
        <f t="shared" si="7"/>
        <v>화</v>
      </c>
      <c r="J300" s="99"/>
      <c r="K300" s="99"/>
      <c r="L300" s="141" t="str">
        <f>IF(J300-K300=0,,IFERROR(K300-J300-휴게시간-VLOOKUP(A300,지정휴게시간,2,FALSE),K300-J300-휴게시간))</f>
        <v/>
      </c>
      <c r="M300" s="142" t="str">
        <f>IFERROR(VLOOKUP(Text(A300,"m월 d일"),양력휴일,2,FALSE),IFERROR(VLOOKUP(Text(B300,"m월 d일"),음력휴일,2,FALSE),IFERROR(VLOOKUP(A300,양력지정휴일,2,FALSE), IFERROR(VLOOKUP(B300,음력지정휴일,2,FALSE), ""))))</f>
        <v/>
      </c>
      <c r="N300" s="128"/>
      <c r="O300" s="128" t="str">
        <f>IFERROR(VLOOKUP(N300,연차지정일수,2,FALSE),"")</f>
        <v/>
      </c>
      <c r="P300" s="143"/>
      <c r="Q300" s="2"/>
    </row>
    <row r="301">
      <c r="A301" s="129">
        <v>44496.0</v>
      </c>
      <c r="B301" s="129">
        <f>VLOOKUP($A301,달력데이터,MATCH("음력 날짜",달력제목,0),FALSE)</f>
        <v>44461</v>
      </c>
      <c r="C301" s="128">
        <f t="shared" si="1"/>
        <v>2021</v>
      </c>
      <c r="D301" s="128">
        <f t="shared" si="2"/>
        <v>10</v>
      </c>
      <c r="E301" s="128">
        <f t="shared" si="3"/>
        <v>4</v>
      </c>
      <c r="F301" s="128">
        <f t="shared" si="4"/>
        <v>2021</v>
      </c>
      <c r="G301" s="128">
        <f t="shared" si="5"/>
        <v>10</v>
      </c>
      <c r="H301" s="128">
        <f t="shared" si="6"/>
        <v>27</v>
      </c>
      <c r="I301" s="128" t="str">
        <f t="shared" si="7"/>
        <v>수</v>
      </c>
      <c r="J301" s="99"/>
      <c r="K301" s="99"/>
      <c r="L301" s="141" t="str">
        <f>IF(J301-K301=0,,IFERROR(K301-J301-휴게시간-VLOOKUP(A301,지정휴게시간,2,FALSE),K301-J301-휴게시간))</f>
        <v/>
      </c>
      <c r="M301" s="142" t="str">
        <f>IFERROR(VLOOKUP(Text(A301,"m월 d일"),양력휴일,2,FALSE),IFERROR(VLOOKUP(Text(B301,"m월 d일"),음력휴일,2,FALSE),IFERROR(VLOOKUP(A301,양력지정휴일,2,FALSE), IFERROR(VLOOKUP(B301,음력지정휴일,2,FALSE), ""))))</f>
        <v/>
      </c>
      <c r="N301" s="128"/>
      <c r="O301" s="128" t="str">
        <f>IFERROR(VLOOKUP(N301,연차지정일수,2,FALSE),"")</f>
        <v/>
      </c>
      <c r="P301" s="143"/>
      <c r="Q301" s="2"/>
    </row>
    <row r="302">
      <c r="A302" s="129">
        <v>44497.0</v>
      </c>
      <c r="B302" s="129">
        <f>VLOOKUP($A302,달력데이터,MATCH("음력 날짜",달력제목,0),FALSE)</f>
        <v>44462</v>
      </c>
      <c r="C302" s="128">
        <f t="shared" si="1"/>
        <v>2021</v>
      </c>
      <c r="D302" s="128">
        <f t="shared" si="2"/>
        <v>10</v>
      </c>
      <c r="E302" s="128">
        <f t="shared" si="3"/>
        <v>4</v>
      </c>
      <c r="F302" s="128">
        <f t="shared" si="4"/>
        <v>2021</v>
      </c>
      <c r="G302" s="128">
        <f t="shared" si="5"/>
        <v>10</v>
      </c>
      <c r="H302" s="128">
        <f t="shared" si="6"/>
        <v>28</v>
      </c>
      <c r="I302" s="128" t="str">
        <f t="shared" si="7"/>
        <v>목</v>
      </c>
      <c r="J302" s="99"/>
      <c r="K302" s="99"/>
      <c r="L302" s="141" t="str">
        <f>IF(J302-K302=0,,IFERROR(K302-J302-휴게시간-VLOOKUP(A302,지정휴게시간,2,FALSE),K302-J302-휴게시간))</f>
        <v/>
      </c>
      <c r="M302" s="142" t="str">
        <f>IFERROR(VLOOKUP(Text(A302,"m월 d일"),양력휴일,2,FALSE),IFERROR(VLOOKUP(Text(B302,"m월 d일"),음력휴일,2,FALSE),IFERROR(VLOOKUP(A302,양력지정휴일,2,FALSE), IFERROR(VLOOKUP(B302,음력지정휴일,2,FALSE), ""))))</f>
        <v/>
      </c>
      <c r="N302" s="128"/>
      <c r="O302" s="128" t="str">
        <f>IFERROR(VLOOKUP(N302,연차지정일수,2,FALSE),"")</f>
        <v/>
      </c>
      <c r="P302" s="143"/>
      <c r="Q302" s="2"/>
    </row>
    <row r="303">
      <c r="A303" s="129">
        <v>44498.0</v>
      </c>
      <c r="B303" s="129">
        <f>VLOOKUP($A303,달력데이터,MATCH("음력 날짜",달력제목,0),FALSE)</f>
        <v>44463</v>
      </c>
      <c r="C303" s="128">
        <f t="shared" si="1"/>
        <v>2021</v>
      </c>
      <c r="D303" s="128">
        <f t="shared" si="2"/>
        <v>10</v>
      </c>
      <c r="E303" s="128">
        <f t="shared" si="3"/>
        <v>4</v>
      </c>
      <c r="F303" s="128">
        <f t="shared" si="4"/>
        <v>2021</v>
      </c>
      <c r="G303" s="128">
        <f t="shared" si="5"/>
        <v>10</v>
      </c>
      <c r="H303" s="128">
        <f t="shared" si="6"/>
        <v>29</v>
      </c>
      <c r="I303" s="128" t="str">
        <f t="shared" si="7"/>
        <v>금</v>
      </c>
      <c r="J303" s="99"/>
      <c r="K303" s="99"/>
      <c r="L303" s="141" t="str">
        <f>IF(J303-K303=0,,IFERROR(K303-J303-휴게시간-VLOOKUP(A303,지정휴게시간,2,FALSE),K303-J303-휴게시간))</f>
        <v/>
      </c>
      <c r="M303" s="142" t="str">
        <f>IFERROR(VLOOKUP(Text(A303,"m월 d일"),양력휴일,2,FALSE),IFERROR(VLOOKUP(Text(B303,"m월 d일"),음력휴일,2,FALSE),IFERROR(VLOOKUP(A303,양력지정휴일,2,FALSE), IFERROR(VLOOKUP(B303,음력지정휴일,2,FALSE), ""))))</f>
        <v/>
      </c>
      <c r="N303" s="128"/>
      <c r="O303" s="128" t="str">
        <f>IFERROR(VLOOKUP(N303,연차지정일수,2,FALSE),"")</f>
        <v/>
      </c>
      <c r="P303" s="143"/>
      <c r="Q303" s="2"/>
    </row>
    <row r="304">
      <c r="A304" s="129">
        <v>44499.0</v>
      </c>
      <c r="B304" s="129">
        <f>VLOOKUP($A304,달력데이터,MATCH("음력 날짜",달력제목,0),FALSE)</f>
        <v>44464</v>
      </c>
      <c r="C304" s="128">
        <f t="shared" si="1"/>
        <v>2021</v>
      </c>
      <c r="D304" s="128">
        <f t="shared" si="2"/>
        <v>10</v>
      </c>
      <c r="E304" s="128">
        <f t="shared" si="3"/>
        <v>4</v>
      </c>
      <c r="F304" s="128">
        <f t="shared" si="4"/>
        <v>2021</v>
      </c>
      <c r="G304" s="128">
        <f t="shared" si="5"/>
        <v>10</v>
      </c>
      <c r="H304" s="128">
        <f t="shared" si="6"/>
        <v>30</v>
      </c>
      <c r="I304" s="128" t="str">
        <f t="shared" si="7"/>
        <v>토</v>
      </c>
      <c r="J304" s="99"/>
      <c r="K304" s="99"/>
      <c r="L304" s="141" t="str">
        <f>IF(J304-K304=0,,IFERROR(K304-J304-휴게시간-VLOOKUP(A304,지정휴게시간,2,FALSE),K304-J304-휴게시간))</f>
        <v/>
      </c>
      <c r="M304" s="142" t="str">
        <f>IFERROR(VLOOKUP(Text(A304,"m월 d일"),양력휴일,2,FALSE),IFERROR(VLOOKUP(Text(B304,"m월 d일"),음력휴일,2,FALSE),IFERROR(VLOOKUP(A304,양력지정휴일,2,FALSE), IFERROR(VLOOKUP(B304,음력지정휴일,2,FALSE), ""))))</f>
        <v/>
      </c>
      <c r="N304" s="128"/>
      <c r="O304" s="128" t="str">
        <f>IFERROR(VLOOKUP(N304,연차지정일수,2,FALSE),"")</f>
        <v/>
      </c>
      <c r="P304" s="143"/>
      <c r="Q304" s="2"/>
    </row>
    <row r="305">
      <c r="A305" s="129">
        <v>44500.0</v>
      </c>
      <c r="B305" s="129">
        <f>VLOOKUP($A305,달력데이터,MATCH("음력 날짜",달력제목,0),FALSE)</f>
        <v>44465</v>
      </c>
      <c r="C305" s="128">
        <f t="shared" si="1"/>
        <v>2021</v>
      </c>
      <c r="D305" s="128">
        <f t="shared" si="2"/>
        <v>10</v>
      </c>
      <c r="E305" s="128">
        <f t="shared" si="3"/>
        <v>4</v>
      </c>
      <c r="F305" s="128">
        <f t="shared" si="4"/>
        <v>2021</v>
      </c>
      <c r="G305" s="128">
        <f t="shared" si="5"/>
        <v>10</v>
      </c>
      <c r="H305" s="128">
        <f t="shared" si="6"/>
        <v>31</v>
      </c>
      <c r="I305" s="128" t="str">
        <f t="shared" si="7"/>
        <v>일</v>
      </c>
      <c r="J305" s="132"/>
      <c r="K305" s="132"/>
      <c r="L305" s="141" t="str">
        <f>IF(J305-K305=0,,IFERROR(K305-J305-휴게시간-VLOOKUP(A305,지정휴게시간,2,FALSE),K305-J305-휴게시간))</f>
        <v/>
      </c>
      <c r="M305" s="142" t="str">
        <f>IFERROR(VLOOKUP(Text(A305,"m월 d일"),양력휴일,2,FALSE),IFERROR(VLOOKUP(Text(B305,"m월 d일"),음력휴일,2,FALSE),IFERROR(VLOOKUP(A305,양력지정휴일,2,FALSE), IFERROR(VLOOKUP(B305,음력지정휴일,2,FALSE), ""))))</f>
        <v/>
      </c>
      <c r="N305" s="128"/>
      <c r="O305" s="128" t="str">
        <f>IFERROR(VLOOKUP(N305,연차지정일수,2,FALSE),"")</f>
        <v/>
      </c>
      <c r="P305" s="143"/>
      <c r="Q305" s="2"/>
    </row>
    <row r="306">
      <c r="A306" s="129">
        <v>44501.0</v>
      </c>
      <c r="B306" s="129">
        <f>VLOOKUP($A306,달력데이터,MATCH("음력 날짜",달력제목,0),FALSE)</f>
        <v>44466</v>
      </c>
      <c r="C306" s="128">
        <f t="shared" si="1"/>
        <v>2021</v>
      </c>
      <c r="D306" s="128">
        <f t="shared" si="2"/>
        <v>10</v>
      </c>
      <c r="E306" s="128">
        <f t="shared" si="3"/>
        <v>1</v>
      </c>
      <c r="F306" s="128">
        <f t="shared" si="4"/>
        <v>2021</v>
      </c>
      <c r="G306" s="128">
        <f t="shared" si="5"/>
        <v>11</v>
      </c>
      <c r="H306" s="128">
        <f t="shared" si="6"/>
        <v>1</v>
      </c>
      <c r="I306" s="128" t="str">
        <f t="shared" si="7"/>
        <v>월</v>
      </c>
      <c r="J306" s="99"/>
      <c r="K306" s="99"/>
      <c r="L306" s="141" t="str">
        <f>IF(J306-K306=0,,IFERROR(K306-J306-휴게시간-VLOOKUP(A306,지정휴게시간,2,FALSE),K306-J306-휴게시간))</f>
        <v/>
      </c>
      <c r="M306" s="142" t="str">
        <f>IFERROR(VLOOKUP(Text(A306,"m월 d일"),양력휴일,2,FALSE),IFERROR(VLOOKUP(Text(B306,"m월 d일"),음력휴일,2,FALSE),IFERROR(VLOOKUP(A306,양력지정휴일,2,FALSE), IFERROR(VLOOKUP(B306,음력지정휴일,2,FALSE), ""))))</f>
        <v/>
      </c>
      <c r="N306" s="128"/>
      <c r="O306" s="128" t="str">
        <f>IFERROR(VLOOKUP(N306,연차지정일수,2,FALSE),"")</f>
        <v/>
      </c>
      <c r="P306" s="143"/>
      <c r="Q306" s="2"/>
    </row>
    <row r="307">
      <c r="A307" s="129">
        <v>44502.0</v>
      </c>
      <c r="B307" s="129">
        <f>VLOOKUP($A307,달력데이터,MATCH("음력 날짜",달력제목,0),FALSE)</f>
        <v>44467</v>
      </c>
      <c r="C307" s="128">
        <f t="shared" si="1"/>
        <v>2021</v>
      </c>
      <c r="D307" s="128">
        <f t="shared" si="2"/>
        <v>10</v>
      </c>
      <c r="E307" s="128">
        <f t="shared" si="3"/>
        <v>1</v>
      </c>
      <c r="F307" s="128">
        <f t="shared" si="4"/>
        <v>2021</v>
      </c>
      <c r="G307" s="128">
        <f t="shared" si="5"/>
        <v>11</v>
      </c>
      <c r="H307" s="128">
        <f t="shared" si="6"/>
        <v>2</v>
      </c>
      <c r="I307" s="128" t="str">
        <f t="shared" si="7"/>
        <v>화</v>
      </c>
      <c r="J307" s="99"/>
      <c r="K307" s="99"/>
      <c r="L307" s="141" t="str">
        <f>IF(J307-K307=0,,IFERROR(K307-J307-휴게시간-VLOOKUP(A307,지정휴게시간,2,FALSE),K307-J307-휴게시간))</f>
        <v/>
      </c>
      <c r="M307" s="142" t="str">
        <f>IFERROR(VLOOKUP(Text(A307,"m월 d일"),양력휴일,2,FALSE),IFERROR(VLOOKUP(Text(B307,"m월 d일"),음력휴일,2,FALSE),IFERROR(VLOOKUP(A307,양력지정휴일,2,FALSE), IFERROR(VLOOKUP(B307,음력지정휴일,2,FALSE), ""))))</f>
        <v/>
      </c>
      <c r="N307" s="128"/>
      <c r="O307" s="128" t="str">
        <f>IFERROR(VLOOKUP(N307,연차지정일수,2,FALSE),"")</f>
        <v/>
      </c>
      <c r="P307" s="143"/>
      <c r="Q307" s="2"/>
    </row>
    <row r="308">
      <c r="A308" s="129">
        <v>44503.0</v>
      </c>
      <c r="B308" s="129">
        <f>VLOOKUP($A308,달력데이터,MATCH("음력 날짜",달력제목,0),FALSE)</f>
        <v>44468</v>
      </c>
      <c r="C308" s="128">
        <f t="shared" si="1"/>
        <v>2021</v>
      </c>
      <c r="D308" s="128">
        <f t="shared" si="2"/>
        <v>10</v>
      </c>
      <c r="E308" s="128">
        <f t="shared" si="3"/>
        <v>1</v>
      </c>
      <c r="F308" s="128">
        <f t="shared" si="4"/>
        <v>2021</v>
      </c>
      <c r="G308" s="128">
        <f t="shared" si="5"/>
        <v>11</v>
      </c>
      <c r="H308" s="128">
        <f t="shared" si="6"/>
        <v>3</v>
      </c>
      <c r="I308" s="128" t="str">
        <f t="shared" si="7"/>
        <v>수</v>
      </c>
      <c r="J308" s="99"/>
      <c r="K308" s="99"/>
      <c r="L308" s="141" t="str">
        <f>IF(J308-K308=0,,IFERROR(K308-J308-휴게시간-VLOOKUP(A308,지정휴게시간,2,FALSE),K308-J308-휴게시간))</f>
        <v/>
      </c>
      <c r="M308" s="142" t="str">
        <f>IFERROR(VLOOKUP(Text(A308,"m월 d일"),양력휴일,2,FALSE),IFERROR(VLOOKUP(Text(B308,"m월 d일"),음력휴일,2,FALSE),IFERROR(VLOOKUP(A308,양력지정휴일,2,FALSE), IFERROR(VLOOKUP(B308,음력지정휴일,2,FALSE), ""))))</f>
        <v/>
      </c>
      <c r="N308" s="128"/>
      <c r="O308" s="128" t="str">
        <f>IFERROR(VLOOKUP(N308,연차지정일수,2,FALSE),"")</f>
        <v/>
      </c>
      <c r="P308" s="143"/>
      <c r="Q308" s="2"/>
    </row>
    <row r="309">
      <c r="A309" s="129">
        <v>44504.0</v>
      </c>
      <c r="B309" s="129">
        <f>VLOOKUP($A309,달력데이터,MATCH("음력 날짜",달력제목,0),FALSE)</f>
        <v>44469</v>
      </c>
      <c r="C309" s="128">
        <f t="shared" si="1"/>
        <v>2021</v>
      </c>
      <c r="D309" s="128">
        <f t="shared" si="2"/>
        <v>10</v>
      </c>
      <c r="E309" s="128">
        <f t="shared" si="3"/>
        <v>1</v>
      </c>
      <c r="F309" s="128">
        <f t="shared" si="4"/>
        <v>2021</v>
      </c>
      <c r="G309" s="128">
        <f t="shared" si="5"/>
        <v>11</v>
      </c>
      <c r="H309" s="128">
        <f t="shared" si="6"/>
        <v>4</v>
      </c>
      <c r="I309" s="128" t="str">
        <f t="shared" si="7"/>
        <v>목</v>
      </c>
      <c r="J309" s="99"/>
      <c r="K309" s="99"/>
      <c r="L309" s="141" t="str">
        <f>IF(J309-K309=0,,IFERROR(K309-J309-휴게시간-VLOOKUP(A309,지정휴게시간,2,FALSE),K309-J309-휴게시간))</f>
        <v/>
      </c>
      <c r="M309" s="142" t="str">
        <f>IFERROR(VLOOKUP(Text(A309,"m월 d일"),양력휴일,2,FALSE),IFERROR(VLOOKUP(Text(B309,"m월 d일"),음력휴일,2,FALSE),IFERROR(VLOOKUP(A309,양력지정휴일,2,FALSE), IFERROR(VLOOKUP(B309,음력지정휴일,2,FALSE), ""))))</f>
        <v/>
      </c>
      <c r="N309" s="128"/>
      <c r="O309" s="128" t="str">
        <f>IFERROR(VLOOKUP(N309,연차지정일수,2,FALSE),"")</f>
        <v/>
      </c>
      <c r="P309" s="143"/>
      <c r="Q309" s="2"/>
    </row>
    <row r="310">
      <c r="A310" s="129">
        <v>44505.0</v>
      </c>
      <c r="B310" s="129">
        <f>VLOOKUP($A310,달력데이터,MATCH("음력 날짜",달력제목,0),FALSE)</f>
        <v>44470</v>
      </c>
      <c r="C310" s="128">
        <f t="shared" si="1"/>
        <v>2021</v>
      </c>
      <c r="D310" s="128">
        <f t="shared" si="2"/>
        <v>10</v>
      </c>
      <c r="E310" s="128">
        <f t="shared" si="3"/>
        <v>1</v>
      </c>
      <c r="F310" s="128">
        <f t="shared" si="4"/>
        <v>2021</v>
      </c>
      <c r="G310" s="128">
        <f t="shared" si="5"/>
        <v>11</v>
      </c>
      <c r="H310" s="128">
        <f t="shared" si="6"/>
        <v>5</v>
      </c>
      <c r="I310" s="128" t="str">
        <f t="shared" si="7"/>
        <v>금</v>
      </c>
      <c r="J310" s="99"/>
      <c r="K310" s="99"/>
      <c r="L310" s="141" t="str">
        <f>IF(J310-K310=0,,IFERROR(K310-J310-휴게시간-VLOOKUP(A310,지정휴게시간,2,FALSE),K310-J310-휴게시간))</f>
        <v/>
      </c>
      <c r="M310" s="142" t="str">
        <f>IFERROR(VLOOKUP(Text(A310,"m월 d일"),양력휴일,2,FALSE),IFERROR(VLOOKUP(Text(B310,"m월 d일"),음력휴일,2,FALSE),IFERROR(VLOOKUP(A310,양력지정휴일,2,FALSE), IFERROR(VLOOKUP(B310,음력지정휴일,2,FALSE), ""))))</f>
        <v/>
      </c>
      <c r="N310" s="128"/>
      <c r="O310" s="128" t="str">
        <f>IFERROR(VLOOKUP(N310,연차지정일수,2,FALSE),"")</f>
        <v/>
      </c>
      <c r="P310" s="143"/>
      <c r="Q310" s="2"/>
    </row>
    <row r="311">
      <c r="A311" s="129">
        <v>44506.0</v>
      </c>
      <c r="B311" s="129">
        <f>VLOOKUP($A311,달력데이터,MATCH("음력 날짜",달력제목,0),FALSE)</f>
        <v>44471</v>
      </c>
      <c r="C311" s="128">
        <f t="shared" si="1"/>
        <v>2021</v>
      </c>
      <c r="D311" s="128">
        <f t="shared" si="2"/>
        <v>10</v>
      </c>
      <c r="E311" s="128">
        <f t="shared" si="3"/>
        <v>1</v>
      </c>
      <c r="F311" s="128">
        <f t="shared" si="4"/>
        <v>2021</v>
      </c>
      <c r="G311" s="128">
        <f t="shared" si="5"/>
        <v>11</v>
      </c>
      <c r="H311" s="128">
        <f t="shared" si="6"/>
        <v>6</v>
      </c>
      <c r="I311" s="128" t="str">
        <f t="shared" si="7"/>
        <v>토</v>
      </c>
      <c r="J311" s="99"/>
      <c r="K311" s="99"/>
      <c r="L311" s="141" t="str">
        <f>IF(J311-K311=0,,IFERROR(K311-J311-휴게시간-VLOOKUP(A311,지정휴게시간,2,FALSE),K311-J311-휴게시간))</f>
        <v/>
      </c>
      <c r="M311" s="142" t="str">
        <f>IFERROR(VLOOKUP(Text(A311,"m월 d일"),양력휴일,2,FALSE),IFERROR(VLOOKUP(Text(B311,"m월 d일"),음력휴일,2,FALSE),IFERROR(VLOOKUP(A311,양력지정휴일,2,FALSE), IFERROR(VLOOKUP(B311,음력지정휴일,2,FALSE), ""))))</f>
        <v/>
      </c>
      <c r="N311" s="128"/>
      <c r="O311" s="128" t="str">
        <f>IFERROR(VLOOKUP(N311,연차지정일수,2,FALSE),"")</f>
        <v/>
      </c>
      <c r="P311" s="143"/>
      <c r="Q311" s="2"/>
    </row>
    <row r="312">
      <c r="A312" s="129">
        <v>44507.0</v>
      </c>
      <c r="B312" s="129">
        <f>VLOOKUP($A312,달력데이터,MATCH("음력 날짜",달력제목,0),FALSE)</f>
        <v>44472</v>
      </c>
      <c r="C312" s="128">
        <f t="shared" si="1"/>
        <v>2021</v>
      </c>
      <c r="D312" s="128">
        <f t="shared" si="2"/>
        <v>10</v>
      </c>
      <c r="E312" s="128">
        <f t="shared" si="3"/>
        <v>1</v>
      </c>
      <c r="F312" s="128">
        <f t="shared" si="4"/>
        <v>2021</v>
      </c>
      <c r="G312" s="128">
        <f t="shared" si="5"/>
        <v>11</v>
      </c>
      <c r="H312" s="128">
        <f t="shared" si="6"/>
        <v>7</v>
      </c>
      <c r="I312" s="128" t="str">
        <f t="shared" si="7"/>
        <v>일</v>
      </c>
      <c r="J312" s="99"/>
      <c r="K312" s="99"/>
      <c r="L312" s="141" t="str">
        <f>IF(J312-K312=0,,IFERROR(K312-J312-휴게시간-VLOOKUP(A312,지정휴게시간,2,FALSE),K312-J312-휴게시간))</f>
        <v/>
      </c>
      <c r="M312" s="142" t="str">
        <f>IFERROR(VLOOKUP(Text(A312,"m월 d일"),양력휴일,2,FALSE),IFERROR(VLOOKUP(Text(B312,"m월 d일"),음력휴일,2,FALSE),IFERROR(VLOOKUP(A312,양력지정휴일,2,FALSE), IFERROR(VLOOKUP(B312,음력지정휴일,2,FALSE), ""))))</f>
        <v/>
      </c>
      <c r="N312" s="128"/>
      <c r="O312" s="128" t="str">
        <f>IFERROR(VLOOKUP(N312,연차지정일수,2,FALSE),"")</f>
        <v/>
      </c>
      <c r="P312" s="143"/>
      <c r="Q312" s="2"/>
    </row>
    <row r="313">
      <c r="A313" s="129">
        <v>44508.0</v>
      </c>
      <c r="B313" s="129">
        <f>VLOOKUP($A313,달력데이터,MATCH("음력 날짜",달력제목,0),FALSE)</f>
        <v>44473</v>
      </c>
      <c r="C313" s="128">
        <f t="shared" si="1"/>
        <v>2021</v>
      </c>
      <c r="D313" s="128">
        <f t="shared" si="2"/>
        <v>11</v>
      </c>
      <c r="E313" s="128">
        <f t="shared" si="3"/>
        <v>2</v>
      </c>
      <c r="F313" s="128">
        <f t="shared" si="4"/>
        <v>2021</v>
      </c>
      <c r="G313" s="128">
        <f t="shared" si="5"/>
        <v>11</v>
      </c>
      <c r="H313" s="128">
        <f t="shared" si="6"/>
        <v>8</v>
      </c>
      <c r="I313" s="128" t="str">
        <f t="shared" si="7"/>
        <v>월</v>
      </c>
      <c r="J313" s="99"/>
      <c r="K313" s="99"/>
      <c r="L313" s="141" t="str">
        <f>IF(J313-K313=0,,IFERROR(K313-J313-휴게시간-VLOOKUP(A313,지정휴게시간,2,FALSE),K313-J313-휴게시간))</f>
        <v/>
      </c>
      <c r="M313" s="142" t="str">
        <f>IFERROR(VLOOKUP(Text(A313,"m월 d일"),양력휴일,2,FALSE),IFERROR(VLOOKUP(Text(B313,"m월 d일"),음력휴일,2,FALSE),IFERROR(VLOOKUP(A313,양력지정휴일,2,FALSE), IFERROR(VLOOKUP(B313,음력지정휴일,2,FALSE), ""))))</f>
        <v/>
      </c>
      <c r="N313" s="128"/>
      <c r="O313" s="128" t="str">
        <f>IFERROR(VLOOKUP(N313,연차지정일수,2,FALSE),"")</f>
        <v/>
      </c>
      <c r="P313" s="143"/>
      <c r="Q313" s="2"/>
    </row>
    <row r="314">
      <c r="A314" s="129">
        <v>44509.0</v>
      </c>
      <c r="B314" s="129">
        <f>VLOOKUP($A314,달력데이터,MATCH("음력 날짜",달력제목,0),FALSE)</f>
        <v>44474</v>
      </c>
      <c r="C314" s="128">
        <f t="shared" si="1"/>
        <v>2021</v>
      </c>
      <c r="D314" s="128">
        <f t="shared" si="2"/>
        <v>11</v>
      </c>
      <c r="E314" s="128">
        <f t="shared" si="3"/>
        <v>2</v>
      </c>
      <c r="F314" s="128">
        <f t="shared" si="4"/>
        <v>2021</v>
      </c>
      <c r="G314" s="128">
        <f t="shared" si="5"/>
        <v>11</v>
      </c>
      <c r="H314" s="128">
        <f t="shared" si="6"/>
        <v>9</v>
      </c>
      <c r="I314" s="128" t="str">
        <f t="shared" si="7"/>
        <v>화</v>
      </c>
      <c r="J314" s="99"/>
      <c r="K314" s="99"/>
      <c r="L314" s="141" t="str">
        <f>IF(J314-K314=0,,IFERROR(K314-J314-휴게시간-VLOOKUP(A314,지정휴게시간,2,FALSE),K314-J314-휴게시간))</f>
        <v/>
      </c>
      <c r="M314" s="142" t="str">
        <f>IFERROR(VLOOKUP(Text(A314,"m월 d일"),양력휴일,2,FALSE),IFERROR(VLOOKUP(Text(B314,"m월 d일"),음력휴일,2,FALSE),IFERROR(VLOOKUP(A314,양력지정휴일,2,FALSE), IFERROR(VLOOKUP(B314,음력지정휴일,2,FALSE), ""))))</f>
        <v/>
      </c>
      <c r="N314" s="128"/>
      <c r="O314" s="128" t="str">
        <f>IFERROR(VLOOKUP(N314,연차지정일수,2,FALSE),"")</f>
        <v/>
      </c>
      <c r="P314" s="143"/>
      <c r="Q314" s="2"/>
    </row>
    <row r="315">
      <c r="A315" s="129">
        <v>44510.0</v>
      </c>
      <c r="B315" s="129">
        <f>VLOOKUP($A315,달력데이터,MATCH("음력 날짜",달력제목,0),FALSE)</f>
        <v>44475</v>
      </c>
      <c r="C315" s="128">
        <f t="shared" si="1"/>
        <v>2021</v>
      </c>
      <c r="D315" s="128">
        <f t="shared" si="2"/>
        <v>11</v>
      </c>
      <c r="E315" s="128">
        <f t="shared" si="3"/>
        <v>2</v>
      </c>
      <c r="F315" s="128">
        <f t="shared" si="4"/>
        <v>2021</v>
      </c>
      <c r="G315" s="128">
        <f t="shared" si="5"/>
        <v>11</v>
      </c>
      <c r="H315" s="128">
        <f t="shared" si="6"/>
        <v>10</v>
      </c>
      <c r="I315" s="128" t="str">
        <f t="shared" si="7"/>
        <v>수</v>
      </c>
      <c r="J315" s="99"/>
      <c r="K315" s="99"/>
      <c r="L315" s="141" t="str">
        <f>IF(J315-K315=0,,IFERROR(K315-J315-휴게시간-VLOOKUP(A315,지정휴게시간,2,FALSE),K315-J315-휴게시간))</f>
        <v/>
      </c>
      <c r="M315" s="142" t="str">
        <f>IFERROR(VLOOKUP(Text(A315,"m월 d일"),양력휴일,2,FALSE),IFERROR(VLOOKUP(Text(B315,"m월 d일"),음력휴일,2,FALSE),IFERROR(VLOOKUP(A315,양력지정휴일,2,FALSE), IFERROR(VLOOKUP(B315,음력지정휴일,2,FALSE), ""))))</f>
        <v/>
      </c>
      <c r="N315" s="128"/>
      <c r="O315" s="128" t="str">
        <f>IFERROR(VLOOKUP(N315,연차지정일수,2,FALSE),"")</f>
        <v/>
      </c>
      <c r="P315" s="143"/>
      <c r="Q315" s="2"/>
    </row>
    <row r="316">
      <c r="A316" s="129">
        <v>44511.0</v>
      </c>
      <c r="B316" s="129">
        <f>VLOOKUP($A316,달력데이터,MATCH("음력 날짜",달력제목,0),FALSE)</f>
        <v>44476</v>
      </c>
      <c r="C316" s="128">
        <f t="shared" si="1"/>
        <v>2021</v>
      </c>
      <c r="D316" s="128">
        <f t="shared" si="2"/>
        <v>11</v>
      </c>
      <c r="E316" s="128">
        <f t="shared" si="3"/>
        <v>2</v>
      </c>
      <c r="F316" s="128">
        <f t="shared" si="4"/>
        <v>2021</v>
      </c>
      <c r="G316" s="128">
        <f t="shared" si="5"/>
        <v>11</v>
      </c>
      <c r="H316" s="128">
        <f t="shared" si="6"/>
        <v>11</v>
      </c>
      <c r="I316" s="128" t="str">
        <f t="shared" si="7"/>
        <v>목</v>
      </c>
      <c r="J316" s="132"/>
      <c r="K316" s="132"/>
      <c r="L316" s="141" t="str">
        <f>IF(J316-K316=0,,IFERROR(K316-J316-휴게시간-VLOOKUP(A316,지정휴게시간,2,FALSE),K316-J316-휴게시간))</f>
        <v/>
      </c>
      <c r="M316" s="142" t="str">
        <f>IFERROR(VLOOKUP(Text(A316,"m월 d일"),양력휴일,2,FALSE),IFERROR(VLOOKUP(Text(B316,"m월 d일"),음력휴일,2,FALSE),IFERROR(VLOOKUP(A316,양력지정휴일,2,FALSE), IFERROR(VLOOKUP(B316,음력지정휴일,2,FALSE), ""))))</f>
        <v/>
      </c>
      <c r="N316" s="128"/>
      <c r="O316" s="128" t="str">
        <f>IFERROR(VLOOKUP(N316,연차지정일수,2,FALSE),"")</f>
        <v/>
      </c>
      <c r="P316" s="143"/>
      <c r="Q316" s="2"/>
    </row>
    <row r="317">
      <c r="A317" s="129">
        <v>44512.0</v>
      </c>
      <c r="B317" s="129">
        <f>VLOOKUP($A317,달력데이터,MATCH("음력 날짜",달력제목,0),FALSE)</f>
        <v>44477</v>
      </c>
      <c r="C317" s="128">
        <f t="shared" si="1"/>
        <v>2021</v>
      </c>
      <c r="D317" s="128">
        <f t="shared" si="2"/>
        <v>11</v>
      </c>
      <c r="E317" s="128">
        <f t="shared" si="3"/>
        <v>2</v>
      </c>
      <c r="F317" s="128">
        <f t="shared" si="4"/>
        <v>2021</v>
      </c>
      <c r="G317" s="128">
        <f t="shared" si="5"/>
        <v>11</v>
      </c>
      <c r="H317" s="128">
        <f t="shared" si="6"/>
        <v>12</v>
      </c>
      <c r="I317" s="128" t="str">
        <f t="shared" si="7"/>
        <v>금</v>
      </c>
      <c r="J317" s="99"/>
      <c r="K317" s="99"/>
      <c r="L317" s="141" t="str">
        <f>IF(J317-K317=0,,IFERROR(K317-J317-휴게시간-VLOOKUP(A317,지정휴게시간,2,FALSE),K317-J317-휴게시간))</f>
        <v/>
      </c>
      <c r="M317" s="142" t="str">
        <f>IFERROR(VLOOKUP(Text(A317,"m월 d일"),양력휴일,2,FALSE),IFERROR(VLOOKUP(Text(B317,"m월 d일"),음력휴일,2,FALSE),IFERROR(VLOOKUP(A317,양력지정휴일,2,FALSE), IFERROR(VLOOKUP(B317,음력지정휴일,2,FALSE), ""))))</f>
        <v/>
      </c>
      <c r="N317" s="128"/>
      <c r="O317" s="128" t="str">
        <f>IFERROR(VLOOKUP(N317,연차지정일수,2,FALSE),"")</f>
        <v/>
      </c>
      <c r="P317" s="143"/>
      <c r="Q317" s="2"/>
    </row>
    <row r="318">
      <c r="A318" s="129">
        <v>44513.0</v>
      </c>
      <c r="B318" s="129">
        <f>VLOOKUP($A318,달력데이터,MATCH("음력 날짜",달력제목,0),FALSE)</f>
        <v>44478</v>
      </c>
      <c r="C318" s="128">
        <f t="shared" si="1"/>
        <v>2021</v>
      </c>
      <c r="D318" s="128">
        <f t="shared" si="2"/>
        <v>11</v>
      </c>
      <c r="E318" s="128">
        <f t="shared" si="3"/>
        <v>2</v>
      </c>
      <c r="F318" s="128">
        <f t="shared" si="4"/>
        <v>2021</v>
      </c>
      <c r="G318" s="128">
        <f t="shared" si="5"/>
        <v>11</v>
      </c>
      <c r="H318" s="128">
        <f t="shared" si="6"/>
        <v>13</v>
      </c>
      <c r="I318" s="128" t="str">
        <f t="shared" si="7"/>
        <v>토</v>
      </c>
      <c r="J318" s="99"/>
      <c r="K318" s="99"/>
      <c r="L318" s="141" t="str">
        <f>IF(J318-K318=0,,IFERROR(K318-J318-휴게시간-VLOOKUP(A318,지정휴게시간,2,FALSE),K318-J318-휴게시간))</f>
        <v/>
      </c>
      <c r="M318" s="142" t="str">
        <f>IFERROR(VLOOKUP(Text(A318,"m월 d일"),양력휴일,2,FALSE),IFERROR(VLOOKUP(Text(B318,"m월 d일"),음력휴일,2,FALSE),IFERROR(VLOOKUP(A318,양력지정휴일,2,FALSE), IFERROR(VLOOKUP(B318,음력지정휴일,2,FALSE), ""))))</f>
        <v/>
      </c>
      <c r="N318" s="128"/>
      <c r="O318" s="128" t="str">
        <f>IFERROR(VLOOKUP(N318,연차지정일수,2,FALSE),"")</f>
        <v/>
      </c>
      <c r="P318" s="143"/>
      <c r="Q318" s="2"/>
    </row>
    <row r="319">
      <c r="A319" s="129">
        <v>44514.0</v>
      </c>
      <c r="B319" s="129">
        <f>VLOOKUP($A319,달력데이터,MATCH("음력 날짜",달력제목,0),FALSE)</f>
        <v>44479</v>
      </c>
      <c r="C319" s="128">
        <f t="shared" si="1"/>
        <v>2021</v>
      </c>
      <c r="D319" s="128">
        <f t="shared" si="2"/>
        <v>11</v>
      </c>
      <c r="E319" s="128">
        <f t="shared" si="3"/>
        <v>2</v>
      </c>
      <c r="F319" s="128">
        <f t="shared" si="4"/>
        <v>2021</v>
      </c>
      <c r="G319" s="128">
        <f t="shared" si="5"/>
        <v>11</v>
      </c>
      <c r="H319" s="128">
        <f t="shared" si="6"/>
        <v>14</v>
      </c>
      <c r="I319" s="128" t="str">
        <f t="shared" si="7"/>
        <v>일</v>
      </c>
      <c r="J319" s="99"/>
      <c r="K319" s="99"/>
      <c r="L319" s="141" t="str">
        <f>IF(J319-K319=0,,IFERROR(K319-J319-휴게시간-VLOOKUP(A319,지정휴게시간,2,FALSE),K319-J319-휴게시간))</f>
        <v/>
      </c>
      <c r="M319" s="142" t="str">
        <f>IFERROR(VLOOKUP(Text(A319,"m월 d일"),양력휴일,2,FALSE),IFERROR(VLOOKUP(Text(B319,"m월 d일"),음력휴일,2,FALSE),IFERROR(VLOOKUP(A319,양력지정휴일,2,FALSE), IFERROR(VLOOKUP(B319,음력지정휴일,2,FALSE), ""))))</f>
        <v/>
      </c>
      <c r="N319" s="128"/>
      <c r="O319" s="128" t="str">
        <f>IFERROR(VLOOKUP(N319,연차지정일수,2,FALSE),"")</f>
        <v/>
      </c>
      <c r="P319" s="143"/>
      <c r="Q319" s="2"/>
    </row>
    <row r="320">
      <c r="A320" s="129">
        <v>44515.0</v>
      </c>
      <c r="B320" s="129">
        <f>VLOOKUP($A320,달력데이터,MATCH("음력 날짜",달력제목,0),FALSE)</f>
        <v>44480</v>
      </c>
      <c r="C320" s="128">
        <f t="shared" si="1"/>
        <v>2021</v>
      </c>
      <c r="D320" s="128">
        <f t="shared" si="2"/>
        <v>11</v>
      </c>
      <c r="E320" s="128">
        <f t="shared" si="3"/>
        <v>3</v>
      </c>
      <c r="F320" s="128">
        <f t="shared" si="4"/>
        <v>2021</v>
      </c>
      <c r="G320" s="128">
        <f t="shared" si="5"/>
        <v>11</v>
      </c>
      <c r="H320" s="128">
        <f t="shared" si="6"/>
        <v>15</v>
      </c>
      <c r="I320" s="128" t="str">
        <f t="shared" si="7"/>
        <v>월</v>
      </c>
      <c r="J320" s="99"/>
      <c r="K320" s="99"/>
      <c r="L320" s="141" t="str">
        <f>IF(J320-K320=0,,IFERROR(K320-J320-휴게시간-VLOOKUP(A320,지정휴게시간,2,FALSE),K320-J320-휴게시간))</f>
        <v/>
      </c>
      <c r="M320" s="142" t="str">
        <f>IFERROR(VLOOKUP(Text(A320,"m월 d일"),양력휴일,2,FALSE),IFERROR(VLOOKUP(Text(B320,"m월 d일"),음력휴일,2,FALSE),IFERROR(VLOOKUP(A320,양력지정휴일,2,FALSE), IFERROR(VLOOKUP(B320,음력지정휴일,2,FALSE), ""))))</f>
        <v/>
      </c>
      <c r="N320" s="128"/>
      <c r="O320" s="128" t="str">
        <f>IFERROR(VLOOKUP(N320,연차지정일수,2,FALSE),"")</f>
        <v/>
      </c>
      <c r="P320" s="143"/>
      <c r="Q320" s="2"/>
    </row>
    <row r="321">
      <c r="A321" s="129">
        <v>44516.0</v>
      </c>
      <c r="B321" s="129">
        <f>VLOOKUP($A321,달력데이터,MATCH("음력 날짜",달력제목,0),FALSE)</f>
        <v>44481</v>
      </c>
      <c r="C321" s="128">
        <f t="shared" si="1"/>
        <v>2021</v>
      </c>
      <c r="D321" s="128">
        <f t="shared" si="2"/>
        <v>11</v>
      </c>
      <c r="E321" s="128">
        <f t="shared" si="3"/>
        <v>3</v>
      </c>
      <c r="F321" s="128">
        <f t="shared" si="4"/>
        <v>2021</v>
      </c>
      <c r="G321" s="128">
        <f t="shared" si="5"/>
        <v>11</v>
      </c>
      <c r="H321" s="128">
        <f t="shared" si="6"/>
        <v>16</v>
      </c>
      <c r="I321" s="128" t="str">
        <f t="shared" si="7"/>
        <v>화</v>
      </c>
      <c r="J321" s="99"/>
      <c r="K321" s="99"/>
      <c r="L321" s="141" t="str">
        <f>IF(J321-K321=0,,IFERROR(K321-J321-휴게시간-VLOOKUP(A321,지정휴게시간,2,FALSE),K321-J321-휴게시간))</f>
        <v/>
      </c>
      <c r="M321" s="142" t="str">
        <f>IFERROR(VLOOKUP(Text(A321,"m월 d일"),양력휴일,2,FALSE),IFERROR(VLOOKUP(Text(B321,"m월 d일"),음력휴일,2,FALSE),IFERROR(VLOOKUP(A321,양력지정휴일,2,FALSE), IFERROR(VLOOKUP(B321,음력지정휴일,2,FALSE), ""))))</f>
        <v/>
      </c>
      <c r="N321" s="128"/>
      <c r="O321" s="128" t="str">
        <f>IFERROR(VLOOKUP(N321,연차지정일수,2,FALSE),"")</f>
        <v/>
      </c>
      <c r="P321" s="143"/>
      <c r="Q321" s="2"/>
    </row>
    <row r="322">
      <c r="A322" s="129">
        <v>44517.0</v>
      </c>
      <c r="B322" s="129">
        <f>VLOOKUP($A322,달력데이터,MATCH("음력 날짜",달력제목,0),FALSE)</f>
        <v>44482</v>
      </c>
      <c r="C322" s="128">
        <f t="shared" si="1"/>
        <v>2021</v>
      </c>
      <c r="D322" s="128">
        <f t="shared" si="2"/>
        <v>11</v>
      </c>
      <c r="E322" s="128">
        <f t="shared" si="3"/>
        <v>3</v>
      </c>
      <c r="F322" s="128">
        <f t="shared" si="4"/>
        <v>2021</v>
      </c>
      <c r="G322" s="128">
        <f t="shared" si="5"/>
        <v>11</v>
      </c>
      <c r="H322" s="128">
        <f t="shared" si="6"/>
        <v>17</v>
      </c>
      <c r="I322" s="128" t="str">
        <f t="shared" si="7"/>
        <v>수</v>
      </c>
      <c r="J322" s="99"/>
      <c r="K322" s="99"/>
      <c r="L322" s="141" t="str">
        <f>IF(J322-K322=0,,IFERROR(K322-J322-휴게시간-VLOOKUP(A322,지정휴게시간,2,FALSE),K322-J322-휴게시간))</f>
        <v/>
      </c>
      <c r="M322" s="142" t="str">
        <f>IFERROR(VLOOKUP(Text(A322,"m월 d일"),양력휴일,2,FALSE),IFERROR(VLOOKUP(Text(B322,"m월 d일"),음력휴일,2,FALSE),IFERROR(VLOOKUP(A322,양력지정휴일,2,FALSE), IFERROR(VLOOKUP(B322,음력지정휴일,2,FALSE), ""))))</f>
        <v/>
      </c>
      <c r="N322" s="128"/>
      <c r="O322" s="128" t="str">
        <f>IFERROR(VLOOKUP(N322,연차지정일수,2,FALSE),"")</f>
        <v/>
      </c>
      <c r="P322" s="143"/>
      <c r="Q322" s="2"/>
    </row>
    <row r="323">
      <c r="A323" s="129">
        <v>44518.0</v>
      </c>
      <c r="B323" s="129">
        <f>VLOOKUP($A323,달력데이터,MATCH("음력 날짜",달력제목,0),FALSE)</f>
        <v>44483</v>
      </c>
      <c r="C323" s="128">
        <f t="shared" si="1"/>
        <v>2021</v>
      </c>
      <c r="D323" s="128">
        <f t="shared" si="2"/>
        <v>11</v>
      </c>
      <c r="E323" s="128">
        <f t="shared" si="3"/>
        <v>3</v>
      </c>
      <c r="F323" s="128">
        <f t="shared" si="4"/>
        <v>2021</v>
      </c>
      <c r="G323" s="128">
        <f t="shared" si="5"/>
        <v>11</v>
      </c>
      <c r="H323" s="128">
        <f t="shared" si="6"/>
        <v>18</v>
      </c>
      <c r="I323" s="128" t="str">
        <f t="shared" si="7"/>
        <v>목</v>
      </c>
      <c r="J323" s="132"/>
      <c r="K323" s="132"/>
      <c r="L323" s="141" t="str">
        <f>IF(J323-K323=0,,IFERROR(K323-J323-휴게시간-VLOOKUP(A323,지정휴게시간,2,FALSE),K323-J323-휴게시간))</f>
        <v/>
      </c>
      <c r="M323" s="142" t="str">
        <f>IFERROR(VLOOKUP(Text(A323,"m월 d일"),양력휴일,2,FALSE),IFERROR(VLOOKUP(Text(B323,"m월 d일"),음력휴일,2,FALSE),IFERROR(VLOOKUP(A323,양력지정휴일,2,FALSE), IFERROR(VLOOKUP(B323,음력지정휴일,2,FALSE), ""))))</f>
        <v/>
      </c>
      <c r="N323" s="128"/>
      <c r="O323" s="128" t="str">
        <f>IFERROR(VLOOKUP(N323,연차지정일수,2,FALSE),"")</f>
        <v/>
      </c>
      <c r="P323" s="143"/>
      <c r="Q323" s="2"/>
    </row>
    <row r="324">
      <c r="A324" s="129">
        <v>44519.0</v>
      </c>
      <c r="B324" s="129">
        <f>VLOOKUP($A324,달력데이터,MATCH("음력 날짜",달력제목,0),FALSE)</f>
        <v>44484</v>
      </c>
      <c r="C324" s="128">
        <f t="shared" si="1"/>
        <v>2021</v>
      </c>
      <c r="D324" s="128">
        <f t="shared" si="2"/>
        <v>11</v>
      </c>
      <c r="E324" s="128">
        <f t="shared" si="3"/>
        <v>3</v>
      </c>
      <c r="F324" s="128">
        <f t="shared" si="4"/>
        <v>2021</v>
      </c>
      <c r="G324" s="128">
        <f t="shared" si="5"/>
        <v>11</v>
      </c>
      <c r="H324" s="128">
        <f t="shared" si="6"/>
        <v>19</v>
      </c>
      <c r="I324" s="128" t="str">
        <f t="shared" si="7"/>
        <v>금</v>
      </c>
      <c r="J324" s="99"/>
      <c r="K324" s="99"/>
      <c r="L324" s="141" t="str">
        <f>IF(J324-K324=0,,IFERROR(K324-J324-휴게시간-VLOOKUP(A324,지정휴게시간,2,FALSE),K324-J324-휴게시간))</f>
        <v/>
      </c>
      <c r="M324" s="142" t="str">
        <f>IFERROR(VLOOKUP(Text(A324,"m월 d일"),양력휴일,2,FALSE),IFERROR(VLOOKUP(Text(B324,"m월 d일"),음력휴일,2,FALSE),IFERROR(VLOOKUP(A324,양력지정휴일,2,FALSE), IFERROR(VLOOKUP(B324,음력지정휴일,2,FALSE), ""))))</f>
        <v/>
      </c>
      <c r="N324" s="128"/>
      <c r="O324" s="128" t="str">
        <f>IFERROR(VLOOKUP(N324,연차지정일수,2,FALSE),"")</f>
        <v/>
      </c>
      <c r="P324" s="143"/>
      <c r="Q324" s="2"/>
    </row>
    <row r="325">
      <c r="A325" s="129">
        <v>44520.0</v>
      </c>
      <c r="B325" s="129">
        <f>VLOOKUP($A325,달력데이터,MATCH("음력 날짜",달력제목,0),FALSE)</f>
        <v>44485</v>
      </c>
      <c r="C325" s="128">
        <f t="shared" si="1"/>
        <v>2021</v>
      </c>
      <c r="D325" s="128">
        <f t="shared" si="2"/>
        <v>11</v>
      </c>
      <c r="E325" s="128">
        <f t="shared" si="3"/>
        <v>3</v>
      </c>
      <c r="F325" s="128">
        <f t="shared" si="4"/>
        <v>2021</v>
      </c>
      <c r="G325" s="128">
        <f t="shared" si="5"/>
        <v>11</v>
      </c>
      <c r="H325" s="128">
        <f t="shared" si="6"/>
        <v>20</v>
      </c>
      <c r="I325" s="128" t="str">
        <f t="shared" si="7"/>
        <v>토</v>
      </c>
      <c r="J325" s="99"/>
      <c r="K325" s="99"/>
      <c r="L325" s="141" t="str">
        <f>IF(J325-K325=0,,IFERROR(K325-J325-휴게시간-VLOOKUP(A325,지정휴게시간,2,FALSE),K325-J325-휴게시간))</f>
        <v/>
      </c>
      <c r="M325" s="142" t="str">
        <f>IFERROR(VLOOKUP(Text(A325,"m월 d일"),양력휴일,2,FALSE),IFERROR(VLOOKUP(Text(B325,"m월 d일"),음력휴일,2,FALSE),IFERROR(VLOOKUP(A325,양력지정휴일,2,FALSE), IFERROR(VLOOKUP(B325,음력지정휴일,2,FALSE), ""))))</f>
        <v/>
      </c>
      <c r="N325" s="128"/>
      <c r="O325" s="128" t="str">
        <f>IFERROR(VLOOKUP(N325,연차지정일수,2,FALSE),"")</f>
        <v/>
      </c>
      <c r="P325" s="143"/>
      <c r="Q325" s="2"/>
    </row>
    <row r="326">
      <c r="A326" s="129">
        <v>44521.0</v>
      </c>
      <c r="B326" s="129">
        <f>VLOOKUP($A326,달력데이터,MATCH("음력 날짜",달력제목,0),FALSE)</f>
        <v>44486</v>
      </c>
      <c r="C326" s="128">
        <f t="shared" si="1"/>
        <v>2021</v>
      </c>
      <c r="D326" s="128">
        <f t="shared" si="2"/>
        <v>11</v>
      </c>
      <c r="E326" s="128">
        <f t="shared" si="3"/>
        <v>3</v>
      </c>
      <c r="F326" s="128">
        <f t="shared" si="4"/>
        <v>2021</v>
      </c>
      <c r="G326" s="128">
        <f t="shared" si="5"/>
        <v>11</v>
      </c>
      <c r="H326" s="128">
        <f t="shared" si="6"/>
        <v>21</v>
      </c>
      <c r="I326" s="128" t="str">
        <f t="shared" si="7"/>
        <v>일</v>
      </c>
      <c r="J326" s="99"/>
      <c r="K326" s="99"/>
      <c r="L326" s="141" t="str">
        <f>IF(J326-K326=0,,IFERROR(K326-J326-휴게시간-VLOOKUP(A326,지정휴게시간,2,FALSE),K326-J326-휴게시간))</f>
        <v/>
      </c>
      <c r="M326" s="142" t="str">
        <f>IFERROR(VLOOKUP(Text(A326,"m월 d일"),양력휴일,2,FALSE),IFERROR(VLOOKUP(Text(B326,"m월 d일"),음력휴일,2,FALSE),IFERROR(VLOOKUP(A326,양력지정휴일,2,FALSE), IFERROR(VLOOKUP(B326,음력지정휴일,2,FALSE), ""))))</f>
        <v/>
      </c>
      <c r="N326" s="128"/>
      <c r="O326" s="128" t="str">
        <f>IFERROR(VLOOKUP(N326,연차지정일수,2,FALSE),"")</f>
        <v/>
      </c>
      <c r="P326" s="143"/>
      <c r="Q326" s="2"/>
    </row>
    <row r="327">
      <c r="A327" s="129">
        <v>44522.0</v>
      </c>
      <c r="B327" s="129">
        <f>VLOOKUP($A327,달력데이터,MATCH("음력 날짜",달력제목,0),FALSE)</f>
        <v>44487</v>
      </c>
      <c r="C327" s="128">
        <f t="shared" si="1"/>
        <v>2021</v>
      </c>
      <c r="D327" s="128">
        <f t="shared" si="2"/>
        <v>11</v>
      </c>
      <c r="E327" s="128">
        <f t="shared" si="3"/>
        <v>4</v>
      </c>
      <c r="F327" s="128">
        <f t="shared" si="4"/>
        <v>2021</v>
      </c>
      <c r="G327" s="128">
        <f t="shared" si="5"/>
        <v>11</v>
      </c>
      <c r="H327" s="128">
        <f t="shared" si="6"/>
        <v>22</v>
      </c>
      <c r="I327" s="128" t="str">
        <f t="shared" si="7"/>
        <v>월</v>
      </c>
      <c r="J327" s="99"/>
      <c r="K327" s="99"/>
      <c r="L327" s="141" t="str">
        <f>IF(J327-K327=0,,IFERROR(K327-J327-휴게시간-VLOOKUP(A327,지정휴게시간,2,FALSE),K327-J327-휴게시간))</f>
        <v/>
      </c>
      <c r="M327" s="142" t="str">
        <f>IFERROR(VLOOKUP(Text(A327,"m월 d일"),양력휴일,2,FALSE),IFERROR(VLOOKUP(Text(B327,"m월 d일"),음력휴일,2,FALSE),IFERROR(VLOOKUP(A327,양력지정휴일,2,FALSE), IFERROR(VLOOKUP(B327,음력지정휴일,2,FALSE), ""))))</f>
        <v/>
      </c>
      <c r="N327" s="128"/>
      <c r="O327" s="128" t="str">
        <f>IFERROR(VLOOKUP(N327,연차지정일수,2,FALSE),"")</f>
        <v/>
      </c>
      <c r="P327" s="143"/>
      <c r="Q327" s="2"/>
    </row>
    <row r="328">
      <c r="A328" s="129">
        <v>44523.0</v>
      </c>
      <c r="B328" s="129">
        <f>VLOOKUP($A328,달력데이터,MATCH("음력 날짜",달력제목,0),FALSE)</f>
        <v>44488</v>
      </c>
      <c r="C328" s="128">
        <f t="shared" si="1"/>
        <v>2021</v>
      </c>
      <c r="D328" s="128">
        <f t="shared" si="2"/>
        <v>11</v>
      </c>
      <c r="E328" s="128">
        <f t="shared" si="3"/>
        <v>4</v>
      </c>
      <c r="F328" s="128">
        <f t="shared" si="4"/>
        <v>2021</v>
      </c>
      <c r="G328" s="128">
        <f t="shared" si="5"/>
        <v>11</v>
      </c>
      <c r="H328" s="128">
        <f t="shared" si="6"/>
        <v>23</v>
      </c>
      <c r="I328" s="128" t="str">
        <f t="shared" si="7"/>
        <v>화</v>
      </c>
      <c r="J328" s="99"/>
      <c r="K328" s="99"/>
      <c r="L328" s="141" t="str">
        <f>IF(J328-K328=0,,IFERROR(K328-J328-휴게시간-VLOOKUP(A328,지정휴게시간,2,FALSE),K328-J328-휴게시간))</f>
        <v/>
      </c>
      <c r="M328" s="142" t="str">
        <f>IFERROR(VLOOKUP(Text(A328,"m월 d일"),양력휴일,2,FALSE),IFERROR(VLOOKUP(Text(B328,"m월 d일"),음력휴일,2,FALSE),IFERROR(VLOOKUP(A328,양력지정휴일,2,FALSE), IFERROR(VLOOKUP(B328,음력지정휴일,2,FALSE), ""))))</f>
        <v/>
      </c>
      <c r="N328" s="128"/>
      <c r="O328" s="128" t="str">
        <f>IFERROR(VLOOKUP(N328,연차지정일수,2,FALSE),"")</f>
        <v/>
      </c>
      <c r="P328" s="143"/>
      <c r="Q328" s="2"/>
    </row>
    <row r="329">
      <c r="A329" s="129">
        <v>44524.0</v>
      </c>
      <c r="B329" s="129">
        <f>VLOOKUP($A329,달력데이터,MATCH("음력 날짜",달력제목,0),FALSE)</f>
        <v>44489</v>
      </c>
      <c r="C329" s="128">
        <f t="shared" si="1"/>
        <v>2021</v>
      </c>
      <c r="D329" s="128">
        <f t="shared" si="2"/>
        <v>11</v>
      </c>
      <c r="E329" s="128">
        <f t="shared" si="3"/>
        <v>4</v>
      </c>
      <c r="F329" s="128">
        <f t="shared" si="4"/>
        <v>2021</v>
      </c>
      <c r="G329" s="128">
        <f t="shared" si="5"/>
        <v>11</v>
      </c>
      <c r="H329" s="128">
        <f t="shared" si="6"/>
        <v>24</v>
      </c>
      <c r="I329" s="128" t="str">
        <f t="shared" si="7"/>
        <v>수</v>
      </c>
      <c r="J329" s="132"/>
      <c r="K329" s="132"/>
      <c r="L329" s="141" t="str">
        <f>IF(J329-K329=0,,IFERROR(K329-J329-휴게시간-VLOOKUP(A329,지정휴게시간,2,FALSE),K329-J329-휴게시간))</f>
        <v/>
      </c>
      <c r="M329" s="142" t="str">
        <f>IFERROR(VLOOKUP(Text(A329,"m월 d일"),양력휴일,2,FALSE),IFERROR(VLOOKUP(Text(B329,"m월 d일"),음력휴일,2,FALSE),IFERROR(VLOOKUP(A329,양력지정휴일,2,FALSE), IFERROR(VLOOKUP(B329,음력지정휴일,2,FALSE), ""))))</f>
        <v/>
      </c>
      <c r="N329" s="128"/>
      <c r="O329" s="128" t="str">
        <f>IFERROR(VLOOKUP(N329,연차지정일수,2,FALSE),"")</f>
        <v/>
      </c>
      <c r="P329" s="143"/>
      <c r="Q329" s="2"/>
    </row>
    <row r="330">
      <c r="A330" s="129">
        <v>44525.0</v>
      </c>
      <c r="B330" s="129">
        <f>VLOOKUP($A330,달력데이터,MATCH("음력 날짜",달력제목,0),FALSE)</f>
        <v>44490</v>
      </c>
      <c r="C330" s="128">
        <f t="shared" si="1"/>
        <v>2021</v>
      </c>
      <c r="D330" s="128">
        <f t="shared" si="2"/>
        <v>11</v>
      </c>
      <c r="E330" s="128">
        <f t="shared" si="3"/>
        <v>4</v>
      </c>
      <c r="F330" s="128">
        <f t="shared" si="4"/>
        <v>2021</v>
      </c>
      <c r="G330" s="128">
        <f t="shared" si="5"/>
        <v>11</v>
      </c>
      <c r="H330" s="128">
        <f t="shared" si="6"/>
        <v>25</v>
      </c>
      <c r="I330" s="128" t="str">
        <f t="shared" si="7"/>
        <v>목</v>
      </c>
      <c r="J330" s="132"/>
      <c r="K330" s="132"/>
      <c r="L330" s="141" t="str">
        <f>IF(J330-K330=0,,IFERROR(K330-J330-휴게시간-VLOOKUP(A330,지정휴게시간,2,FALSE),K330-J330-휴게시간))</f>
        <v/>
      </c>
      <c r="M330" s="142" t="str">
        <f>IFERROR(VLOOKUP(Text(A330,"m월 d일"),양력휴일,2,FALSE),IFERROR(VLOOKUP(Text(B330,"m월 d일"),음력휴일,2,FALSE),IFERROR(VLOOKUP(A330,양력지정휴일,2,FALSE), IFERROR(VLOOKUP(B330,음력지정휴일,2,FALSE), ""))))</f>
        <v/>
      </c>
      <c r="N330" s="128"/>
      <c r="O330" s="128" t="str">
        <f>IFERROR(VLOOKUP(N330,연차지정일수,2,FALSE),"")</f>
        <v/>
      </c>
      <c r="P330" s="143"/>
      <c r="Q330" s="2"/>
    </row>
    <row r="331">
      <c r="A331" s="129">
        <v>44526.0</v>
      </c>
      <c r="B331" s="129">
        <f>VLOOKUP($A331,달력데이터,MATCH("음력 날짜",달력제목,0),FALSE)</f>
        <v>44491</v>
      </c>
      <c r="C331" s="128">
        <f t="shared" si="1"/>
        <v>2021</v>
      </c>
      <c r="D331" s="128">
        <f t="shared" si="2"/>
        <v>11</v>
      </c>
      <c r="E331" s="128">
        <f t="shared" si="3"/>
        <v>4</v>
      </c>
      <c r="F331" s="128">
        <f t="shared" si="4"/>
        <v>2021</v>
      </c>
      <c r="G331" s="128">
        <f t="shared" si="5"/>
        <v>11</v>
      </c>
      <c r="H331" s="128">
        <f t="shared" si="6"/>
        <v>26</v>
      </c>
      <c r="I331" s="128" t="str">
        <f t="shared" si="7"/>
        <v>금</v>
      </c>
      <c r="J331" s="99"/>
      <c r="K331" s="99"/>
      <c r="L331" s="141" t="str">
        <f>IF(J331-K331=0,,IFERROR(K331-J331-휴게시간-VLOOKUP(A331,지정휴게시간,2,FALSE),K331-J331-휴게시간))</f>
        <v/>
      </c>
      <c r="M331" s="142" t="str">
        <f>IFERROR(VLOOKUP(Text(A331,"m월 d일"),양력휴일,2,FALSE),IFERROR(VLOOKUP(Text(B331,"m월 d일"),음력휴일,2,FALSE),IFERROR(VLOOKUP(A331,양력지정휴일,2,FALSE), IFERROR(VLOOKUP(B331,음력지정휴일,2,FALSE), ""))))</f>
        <v/>
      </c>
      <c r="N331" s="128"/>
      <c r="O331" s="128" t="str">
        <f>IFERROR(VLOOKUP(N331,연차지정일수,2,FALSE),"")</f>
        <v/>
      </c>
      <c r="P331" s="143"/>
      <c r="Q331" s="2"/>
    </row>
    <row r="332">
      <c r="A332" s="129">
        <v>44527.0</v>
      </c>
      <c r="B332" s="129">
        <f>VLOOKUP($A332,달력데이터,MATCH("음력 날짜",달력제목,0),FALSE)</f>
        <v>44492</v>
      </c>
      <c r="C332" s="128">
        <f t="shared" si="1"/>
        <v>2021</v>
      </c>
      <c r="D332" s="128">
        <f t="shared" si="2"/>
        <v>11</v>
      </c>
      <c r="E332" s="128">
        <f t="shared" si="3"/>
        <v>4</v>
      </c>
      <c r="F332" s="128">
        <f t="shared" si="4"/>
        <v>2021</v>
      </c>
      <c r="G332" s="128">
        <f t="shared" si="5"/>
        <v>11</v>
      </c>
      <c r="H332" s="128">
        <f t="shared" si="6"/>
        <v>27</v>
      </c>
      <c r="I332" s="128" t="str">
        <f t="shared" si="7"/>
        <v>토</v>
      </c>
      <c r="J332" s="99"/>
      <c r="K332" s="99"/>
      <c r="L332" s="141" t="str">
        <f>IF(J332-K332=0,,IFERROR(K332-J332-휴게시간-VLOOKUP(A332,지정휴게시간,2,FALSE),K332-J332-휴게시간))</f>
        <v/>
      </c>
      <c r="M332" s="142" t="str">
        <f>IFERROR(VLOOKUP(Text(A332,"m월 d일"),양력휴일,2,FALSE),IFERROR(VLOOKUP(Text(B332,"m월 d일"),음력휴일,2,FALSE),IFERROR(VLOOKUP(A332,양력지정휴일,2,FALSE), IFERROR(VLOOKUP(B332,음력지정휴일,2,FALSE), ""))))</f>
        <v/>
      </c>
      <c r="N332" s="128"/>
      <c r="O332" s="128" t="str">
        <f>IFERROR(VLOOKUP(N332,연차지정일수,2,FALSE),"")</f>
        <v/>
      </c>
      <c r="P332" s="143"/>
      <c r="Q332" s="2"/>
    </row>
    <row r="333">
      <c r="A333" s="129">
        <v>44528.0</v>
      </c>
      <c r="B333" s="129">
        <f>VLOOKUP($A333,달력데이터,MATCH("음력 날짜",달력제목,0),FALSE)</f>
        <v>44493</v>
      </c>
      <c r="C333" s="128">
        <f t="shared" si="1"/>
        <v>2021</v>
      </c>
      <c r="D333" s="128">
        <f t="shared" si="2"/>
        <v>11</v>
      </c>
      <c r="E333" s="128">
        <f t="shared" si="3"/>
        <v>4</v>
      </c>
      <c r="F333" s="128">
        <f t="shared" si="4"/>
        <v>2021</v>
      </c>
      <c r="G333" s="128">
        <f t="shared" si="5"/>
        <v>11</v>
      </c>
      <c r="H333" s="128">
        <f t="shared" si="6"/>
        <v>28</v>
      </c>
      <c r="I333" s="128" t="str">
        <f t="shared" si="7"/>
        <v>일</v>
      </c>
      <c r="J333" s="99"/>
      <c r="K333" s="99"/>
      <c r="L333" s="141" t="str">
        <f>IF(J333-K333=0,,IFERROR(K333-J333-휴게시간-VLOOKUP(A333,지정휴게시간,2,FALSE),K333-J333-휴게시간))</f>
        <v/>
      </c>
      <c r="M333" s="142" t="str">
        <f>IFERROR(VLOOKUP(Text(A333,"m월 d일"),양력휴일,2,FALSE),IFERROR(VLOOKUP(Text(B333,"m월 d일"),음력휴일,2,FALSE),IFERROR(VLOOKUP(A333,양력지정휴일,2,FALSE), IFERROR(VLOOKUP(B333,음력지정휴일,2,FALSE), ""))))</f>
        <v/>
      </c>
      <c r="N333" s="128"/>
      <c r="O333" s="128" t="str">
        <f>IFERROR(VLOOKUP(N333,연차지정일수,2,FALSE),"")</f>
        <v/>
      </c>
      <c r="P333" s="143"/>
      <c r="Q333" s="2"/>
    </row>
    <row r="334">
      <c r="A334" s="129">
        <v>44529.0</v>
      </c>
      <c r="B334" s="129">
        <f>VLOOKUP($A334,달력데이터,MATCH("음력 날짜",달력제목,0),FALSE)</f>
        <v>44494</v>
      </c>
      <c r="C334" s="128">
        <f t="shared" si="1"/>
        <v>2021</v>
      </c>
      <c r="D334" s="128">
        <f t="shared" si="2"/>
        <v>11</v>
      </c>
      <c r="E334" s="128">
        <f t="shared" si="3"/>
        <v>5</v>
      </c>
      <c r="F334" s="128">
        <f t="shared" si="4"/>
        <v>2021</v>
      </c>
      <c r="G334" s="128">
        <f t="shared" si="5"/>
        <v>11</v>
      </c>
      <c r="H334" s="128">
        <f t="shared" si="6"/>
        <v>29</v>
      </c>
      <c r="I334" s="128" t="str">
        <f t="shared" si="7"/>
        <v>월</v>
      </c>
      <c r="J334" s="99"/>
      <c r="K334" s="99"/>
      <c r="L334" s="141" t="str">
        <f>IF(J334-K334=0,,IFERROR(K334-J334-휴게시간-VLOOKUP(A334,지정휴게시간,2,FALSE),K334-J334-휴게시간))</f>
        <v/>
      </c>
      <c r="M334" s="142" t="str">
        <f>IFERROR(VLOOKUP(Text(A334,"m월 d일"),양력휴일,2,FALSE),IFERROR(VLOOKUP(Text(B334,"m월 d일"),음력휴일,2,FALSE),IFERROR(VLOOKUP(A334,양력지정휴일,2,FALSE), IFERROR(VLOOKUP(B334,음력지정휴일,2,FALSE), ""))))</f>
        <v/>
      </c>
      <c r="N334" s="128"/>
      <c r="O334" s="128" t="str">
        <f>IFERROR(VLOOKUP(N334,연차지정일수,2,FALSE),"")</f>
        <v/>
      </c>
      <c r="P334" s="143"/>
      <c r="Q334" s="2"/>
    </row>
    <row r="335">
      <c r="A335" s="129">
        <v>44530.0</v>
      </c>
      <c r="B335" s="129">
        <f>VLOOKUP($A335,달력데이터,MATCH("음력 날짜",달력제목,0),FALSE)</f>
        <v>44495</v>
      </c>
      <c r="C335" s="128">
        <f t="shared" si="1"/>
        <v>2021</v>
      </c>
      <c r="D335" s="128">
        <f t="shared" si="2"/>
        <v>11</v>
      </c>
      <c r="E335" s="128">
        <f t="shared" si="3"/>
        <v>5</v>
      </c>
      <c r="F335" s="128">
        <f t="shared" si="4"/>
        <v>2021</v>
      </c>
      <c r="G335" s="128">
        <f t="shared" si="5"/>
        <v>11</v>
      </c>
      <c r="H335" s="128">
        <f t="shared" si="6"/>
        <v>30</v>
      </c>
      <c r="I335" s="128" t="str">
        <f t="shared" si="7"/>
        <v>화</v>
      </c>
      <c r="J335" s="99"/>
      <c r="K335" s="99"/>
      <c r="L335" s="141" t="str">
        <f>IF(J335-K335=0,,IFERROR(K335-J335-휴게시간-VLOOKUP(A335,지정휴게시간,2,FALSE),K335-J335-휴게시간))</f>
        <v/>
      </c>
      <c r="M335" s="142" t="str">
        <f>IFERROR(VLOOKUP(Text(A335,"m월 d일"),양력휴일,2,FALSE),IFERROR(VLOOKUP(Text(B335,"m월 d일"),음력휴일,2,FALSE),IFERROR(VLOOKUP(A335,양력지정휴일,2,FALSE), IFERROR(VLOOKUP(B335,음력지정휴일,2,FALSE), ""))))</f>
        <v/>
      </c>
      <c r="N335" s="128"/>
      <c r="O335" s="128" t="str">
        <f>IFERROR(VLOOKUP(N335,연차지정일수,2,FALSE),"")</f>
        <v/>
      </c>
      <c r="P335" s="143"/>
      <c r="Q335" s="2"/>
    </row>
    <row r="336">
      <c r="A336" s="129">
        <v>44531.0</v>
      </c>
      <c r="B336" s="129">
        <f>VLOOKUP($A336,달력데이터,MATCH("음력 날짜",달력제목,0),FALSE)</f>
        <v>44496</v>
      </c>
      <c r="C336" s="128">
        <f t="shared" si="1"/>
        <v>2021</v>
      </c>
      <c r="D336" s="128">
        <f t="shared" si="2"/>
        <v>11</v>
      </c>
      <c r="E336" s="128">
        <f t="shared" si="3"/>
        <v>5</v>
      </c>
      <c r="F336" s="128">
        <f t="shared" si="4"/>
        <v>2021</v>
      </c>
      <c r="G336" s="128">
        <f t="shared" si="5"/>
        <v>12</v>
      </c>
      <c r="H336" s="128">
        <f t="shared" si="6"/>
        <v>1</v>
      </c>
      <c r="I336" s="128" t="str">
        <f t="shared" si="7"/>
        <v>수</v>
      </c>
      <c r="J336" s="99"/>
      <c r="K336" s="99"/>
      <c r="L336" s="141" t="str">
        <f>IF(J336-K336=0,,IFERROR(K336-J336-휴게시간-VLOOKUP(A336,지정휴게시간,2,FALSE),K336-J336-휴게시간))</f>
        <v/>
      </c>
      <c r="M336" s="142" t="str">
        <f>IFERROR(VLOOKUP(Text(A336,"m월 d일"),양력휴일,2,FALSE),IFERROR(VLOOKUP(Text(B336,"m월 d일"),음력휴일,2,FALSE),IFERROR(VLOOKUP(A336,양력지정휴일,2,FALSE), IFERROR(VLOOKUP(B336,음력지정휴일,2,FALSE), ""))))</f>
        <v/>
      </c>
      <c r="N336" s="128"/>
      <c r="O336" s="128" t="str">
        <f>IFERROR(VLOOKUP(N336,연차지정일수,2,FALSE),"")</f>
        <v/>
      </c>
      <c r="P336" s="143"/>
      <c r="Q336" s="2"/>
    </row>
    <row r="337">
      <c r="A337" s="129">
        <v>44532.0</v>
      </c>
      <c r="B337" s="129">
        <f>VLOOKUP($A337,달력데이터,MATCH("음력 날짜",달력제목,0),FALSE)</f>
        <v>44497</v>
      </c>
      <c r="C337" s="128">
        <f t="shared" si="1"/>
        <v>2021</v>
      </c>
      <c r="D337" s="128">
        <f t="shared" si="2"/>
        <v>11</v>
      </c>
      <c r="E337" s="128">
        <f t="shared" si="3"/>
        <v>5</v>
      </c>
      <c r="F337" s="128">
        <f t="shared" si="4"/>
        <v>2021</v>
      </c>
      <c r="G337" s="128">
        <f t="shared" si="5"/>
        <v>12</v>
      </c>
      <c r="H337" s="128">
        <f t="shared" si="6"/>
        <v>2</v>
      </c>
      <c r="I337" s="128" t="str">
        <f t="shared" si="7"/>
        <v>목</v>
      </c>
      <c r="J337" s="99"/>
      <c r="K337" s="99"/>
      <c r="L337" s="141" t="str">
        <f>IF(J337-K337=0,,IFERROR(K337-J337-휴게시간-VLOOKUP(A337,지정휴게시간,2,FALSE),K337-J337-휴게시간))</f>
        <v/>
      </c>
      <c r="M337" s="142" t="str">
        <f>IFERROR(VLOOKUP(Text(A337,"m월 d일"),양력휴일,2,FALSE),IFERROR(VLOOKUP(Text(B337,"m월 d일"),음력휴일,2,FALSE),IFERROR(VLOOKUP(A337,양력지정휴일,2,FALSE), IFERROR(VLOOKUP(B337,음력지정휴일,2,FALSE), ""))))</f>
        <v/>
      </c>
      <c r="N337" s="128"/>
      <c r="O337" s="128" t="str">
        <f>IFERROR(VLOOKUP(N337,연차지정일수,2,FALSE),"")</f>
        <v/>
      </c>
      <c r="P337" s="143"/>
      <c r="Q337" s="2"/>
    </row>
    <row r="338">
      <c r="A338" s="129">
        <v>44533.0</v>
      </c>
      <c r="B338" s="129">
        <f>VLOOKUP($A338,달력데이터,MATCH("음력 날짜",달력제목,0),FALSE)</f>
        <v>44498</v>
      </c>
      <c r="C338" s="128">
        <f t="shared" si="1"/>
        <v>2021</v>
      </c>
      <c r="D338" s="128">
        <f t="shared" si="2"/>
        <v>11</v>
      </c>
      <c r="E338" s="128">
        <f t="shared" si="3"/>
        <v>5</v>
      </c>
      <c r="F338" s="128">
        <f t="shared" si="4"/>
        <v>2021</v>
      </c>
      <c r="G338" s="128">
        <f t="shared" si="5"/>
        <v>12</v>
      </c>
      <c r="H338" s="128">
        <f t="shared" si="6"/>
        <v>3</v>
      </c>
      <c r="I338" s="128" t="str">
        <f t="shared" si="7"/>
        <v>금</v>
      </c>
      <c r="J338" s="99"/>
      <c r="K338" s="99"/>
      <c r="L338" s="141" t="str">
        <f>IF(J338-K338=0,,IFERROR(K338-J338-휴게시간-VLOOKUP(A338,지정휴게시간,2,FALSE),K338-J338-휴게시간))</f>
        <v/>
      </c>
      <c r="M338" s="142" t="str">
        <f>IFERROR(VLOOKUP(Text(A338,"m월 d일"),양력휴일,2,FALSE),IFERROR(VLOOKUP(Text(B338,"m월 d일"),음력휴일,2,FALSE),IFERROR(VLOOKUP(A338,양력지정휴일,2,FALSE), IFERROR(VLOOKUP(B338,음력지정휴일,2,FALSE), ""))))</f>
        <v/>
      </c>
      <c r="N338" s="128"/>
      <c r="O338" s="128" t="str">
        <f>IFERROR(VLOOKUP(N338,연차지정일수,2,FALSE),"")</f>
        <v/>
      </c>
      <c r="P338" s="143"/>
      <c r="Q338" s="2"/>
    </row>
    <row r="339">
      <c r="A339" s="129">
        <v>44534.0</v>
      </c>
      <c r="B339" s="129">
        <f>VLOOKUP($A339,달력데이터,MATCH("음력 날짜",달력제목,0),FALSE)</f>
        <v>44501</v>
      </c>
      <c r="C339" s="128">
        <f t="shared" si="1"/>
        <v>2021</v>
      </c>
      <c r="D339" s="128">
        <f t="shared" si="2"/>
        <v>11</v>
      </c>
      <c r="E339" s="128">
        <f t="shared" si="3"/>
        <v>5</v>
      </c>
      <c r="F339" s="128">
        <f t="shared" si="4"/>
        <v>2021</v>
      </c>
      <c r="G339" s="128">
        <f t="shared" si="5"/>
        <v>12</v>
      </c>
      <c r="H339" s="128">
        <f t="shared" si="6"/>
        <v>4</v>
      </c>
      <c r="I339" s="128" t="str">
        <f t="shared" si="7"/>
        <v>토</v>
      </c>
      <c r="J339" s="99"/>
      <c r="K339" s="99"/>
      <c r="L339" s="141" t="str">
        <f>IF(J339-K339=0,,IFERROR(K339-J339-휴게시간-VLOOKUP(A339,지정휴게시간,2,FALSE),K339-J339-휴게시간))</f>
        <v/>
      </c>
      <c r="M339" s="142" t="str">
        <f>IFERROR(VLOOKUP(Text(A339,"m월 d일"),양력휴일,2,FALSE),IFERROR(VLOOKUP(Text(B339,"m월 d일"),음력휴일,2,FALSE),IFERROR(VLOOKUP(A339,양력지정휴일,2,FALSE), IFERROR(VLOOKUP(B339,음력지정휴일,2,FALSE), ""))))</f>
        <v/>
      </c>
      <c r="N339" s="128"/>
      <c r="O339" s="128" t="str">
        <f>IFERROR(VLOOKUP(N339,연차지정일수,2,FALSE),"")</f>
        <v/>
      </c>
      <c r="P339" s="143"/>
      <c r="Q339" s="2"/>
    </row>
    <row r="340">
      <c r="A340" s="129">
        <v>44535.0</v>
      </c>
      <c r="B340" s="129">
        <f>VLOOKUP($A340,달력데이터,MATCH("음력 날짜",달력제목,0),FALSE)</f>
        <v>44502</v>
      </c>
      <c r="C340" s="128">
        <f t="shared" si="1"/>
        <v>2021</v>
      </c>
      <c r="D340" s="128">
        <f t="shared" si="2"/>
        <v>11</v>
      </c>
      <c r="E340" s="128">
        <f t="shared" si="3"/>
        <v>5</v>
      </c>
      <c r="F340" s="128">
        <f t="shared" si="4"/>
        <v>2021</v>
      </c>
      <c r="G340" s="128">
        <f t="shared" si="5"/>
        <v>12</v>
      </c>
      <c r="H340" s="128">
        <f t="shared" si="6"/>
        <v>5</v>
      </c>
      <c r="I340" s="128" t="str">
        <f t="shared" si="7"/>
        <v>일</v>
      </c>
      <c r="J340" s="99"/>
      <c r="K340" s="99"/>
      <c r="L340" s="141" t="str">
        <f>IF(J340-K340=0,,IFERROR(K340-J340-휴게시간-VLOOKUP(A340,지정휴게시간,2,FALSE),K340-J340-휴게시간))</f>
        <v/>
      </c>
      <c r="M340" s="142" t="str">
        <f>IFERROR(VLOOKUP(Text(A340,"m월 d일"),양력휴일,2,FALSE),IFERROR(VLOOKUP(Text(B340,"m월 d일"),음력휴일,2,FALSE),IFERROR(VLOOKUP(A340,양력지정휴일,2,FALSE), IFERROR(VLOOKUP(B340,음력지정휴일,2,FALSE), ""))))</f>
        <v/>
      </c>
      <c r="N340" s="128"/>
      <c r="O340" s="128" t="str">
        <f>IFERROR(VLOOKUP(N340,연차지정일수,2,FALSE),"")</f>
        <v/>
      </c>
      <c r="P340" s="143"/>
      <c r="Q340" s="2"/>
    </row>
    <row r="341">
      <c r="A341" s="129">
        <v>44536.0</v>
      </c>
      <c r="B341" s="129">
        <f>VLOOKUP($A341,달력데이터,MATCH("음력 날짜",달력제목,0),FALSE)</f>
        <v>44503</v>
      </c>
      <c r="C341" s="128">
        <f t="shared" si="1"/>
        <v>2021</v>
      </c>
      <c r="D341" s="128">
        <f t="shared" si="2"/>
        <v>12</v>
      </c>
      <c r="E341" s="128">
        <f t="shared" si="3"/>
        <v>1</v>
      </c>
      <c r="F341" s="128">
        <f t="shared" si="4"/>
        <v>2021</v>
      </c>
      <c r="G341" s="128">
        <f t="shared" si="5"/>
        <v>12</v>
      </c>
      <c r="H341" s="128">
        <f t="shared" si="6"/>
        <v>6</v>
      </c>
      <c r="I341" s="128" t="str">
        <f t="shared" si="7"/>
        <v>월</v>
      </c>
      <c r="J341" s="99"/>
      <c r="K341" s="99"/>
      <c r="L341" s="141" t="str">
        <f>IF(J341-K341=0,,IFERROR(K341-J341-휴게시간-VLOOKUP(A341,지정휴게시간,2,FALSE),K341-J341-휴게시간))</f>
        <v/>
      </c>
      <c r="M341" s="142" t="str">
        <f>IFERROR(VLOOKUP(Text(A341,"m월 d일"),양력휴일,2,FALSE),IFERROR(VLOOKUP(Text(B341,"m월 d일"),음력휴일,2,FALSE),IFERROR(VLOOKUP(A341,양력지정휴일,2,FALSE), IFERROR(VLOOKUP(B341,음력지정휴일,2,FALSE), ""))))</f>
        <v/>
      </c>
      <c r="N341" s="128"/>
      <c r="O341" s="128" t="str">
        <f>IFERROR(VLOOKUP(N341,연차지정일수,2,FALSE),"")</f>
        <v/>
      </c>
      <c r="P341" s="143"/>
      <c r="Q341" s="2"/>
    </row>
    <row r="342">
      <c r="A342" s="129">
        <v>44537.0</v>
      </c>
      <c r="B342" s="129">
        <f>VLOOKUP($A342,달력데이터,MATCH("음력 날짜",달력제목,0),FALSE)</f>
        <v>44504</v>
      </c>
      <c r="C342" s="128">
        <f t="shared" si="1"/>
        <v>2021</v>
      </c>
      <c r="D342" s="128">
        <f t="shared" si="2"/>
        <v>12</v>
      </c>
      <c r="E342" s="128">
        <f t="shared" si="3"/>
        <v>1</v>
      </c>
      <c r="F342" s="128">
        <f t="shared" si="4"/>
        <v>2021</v>
      </c>
      <c r="G342" s="128">
        <f t="shared" si="5"/>
        <v>12</v>
      </c>
      <c r="H342" s="128">
        <f t="shared" si="6"/>
        <v>7</v>
      </c>
      <c r="I342" s="128" t="str">
        <f t="shared" si="7"/>
        <v>화</v>
      </c>
      <c r="J342" s="99"/>
      <c r="K342" s="99"/>
      <c r="L342" s="141" t="str">
        <f>IF(J342-K342=0,,IFERROR(K342-J342-휴게시간-VLOOKUP(A342,지정휴게시간,2,FALSE),K342-J342-휴게시간))</f>
        <v/>
      </c>
      <c r="M342" s="142" t="str">
        <f>IFERROR(VLOOKUP(Text(A342,"m월 d일"),양력휴일,2,FALSE),IFERROR(VLOOKUP(Text(B342,"m월 d일"),음력휴일,2,FALSE),IFERROR(VLOOKUP(A342,양력지정휴일,2,FALSE), IFERROR(VLOOKUP(B342,음력지정휴일,2,FALSE), ""))))</f>
        <v/>
      </c>
      <c r="N342" s="128"/>
      <c r="O342" s="128" t="str">
        <f>IFERROR(VLOOKUP(N342,연차지정일수,2,FALSE),"")</f>
        <v/>
      </c>
      <c r="P342" s="143"/>
      <c r="Q342" s="2"/>
    </row>
    <row r="343">
      <c r="A343" s="129">
        <v>44538.0</v>
      </c>
      <c r="B343" s="129">
        <f>VLOOKUP($A343,달력데이터,MATCH("음력 날짜",달력제목,0),FALSE)</f>
        <v>44505</v>
      </c>
      <c r="C343" s="128">
        <f t="shared" si="1"/>
        <v>2021</v>
      </c>
      <c r="D343" s="128">
        <f t="shared" si="2"/>
        <v>12</v>
      </c>
      <c r="E343" s="128">
        <f t="shared" si="3"/>
        <v>1</v>
      </c>
      <c r="F343" s="128">
        <f t="shared" si="4"/>
        <v>2021</v>
      </c>
      <c r="G343" s="128">
        <f t="shared" si="5"/>
        <v>12</v>
      </c>
      <c r="H343" s="128">
        <f t="shared" si="6"/>
        <v>8</v>
      </c>
      <c r="I343" s="128" t="str">
        <f t="shared" si="7"/>
        <v>수</v>
      </c>
      <c r="J343" s="99"/>
      <c r="K343" s="99"/>
      <c r="L343" s="141" t="str">
        <f>IF(J343-K343=0,,IFERROR(K343-J343-휴게시간-VLOOKUP(A343,지정휴게시간,2,FALSE),K343-J343-휴게시간))</f>
        <v/>
      </c>
      <c r="M343" s="142" t="str">
        <f>IFERROR(VLOOKUP(Text(A343,"m월 d일"),양력휴일,2,FALSE),IFERROR(VLOOKUP(Text(B343,"m월 d일"),음력휴일,2,FALSE),IFERROR(VLOOKUP(A343,양력지정휴일,2,FALSE), IFERROR(VLOOKUP(B343,음력지정휴일,2,FALSE), ""))))</f>
        <v/>
      </c>
      <c r="N343" s="128"/>
      <c r="O343" s="128" t="str">
        <f>IFERROR(VLOOKUP(N343,연차지정일수,2,FALSE),"")</f>
        <v/>
      </c>
      <c r="P343" s="143"/>
      <c r="Q343" s="2"/>
    </row>
    <row r="344">
      <c r="A344" s="129">
        <v>44539.0</v>
      </c>
      <c r="B344" s="129">
        <f>VLOOKUP($A344,달력데이터,MATCH("음력 날짜",달력제목,0),FALSE)</f>
        <v>44506</v>
      </c>
      <c r="C344" s="128">
        <f t="shared" si="1"/>
        <v>2021</v>
      </c>
      <c r="D344" s="128">
        <f t="shared" si="2"/>
        <v>12</v>
      </c>
      <c r="E344" s="128">
        <f t="shared" si="3"/>
        <v>1</v>
      </c>
      <c r="F344" s="128">
        <f t="shared" si="4"/>
        <v>2021</v>
      </c>
      <c r="G344" s="128">
        <f t="shared" si="5"/>
        <v>12</v>
      </c>
      <c r="H344" s="128">
        <f t="shared" si="6"/>
        <v>9</v>
      </c>
      <c r="I344" s="128" t="str">
        <f t="shared" si="7"/>
        <v>목</v>
      </c>
      <c r="J344" s="99"/>
      <c r="K344" s="99"/>
      <c r="L344" s="141" t="str">
        <f>IF(J344-K344=0,,IFERROR(K344-J344-휴게시간-VLOOKUP(A344,지정휴게시간,2,FALSE),K344-J344-휴게시간))</f>
        <v/>
      </c>
      <c r="M344" s="142" t="str">
        <f>IFERROR(VLOOKUP(Text(A344,"m월 d일"),양력휴일,2,FALSE),IFERROR(VLOOKUP(Text(B344,"m월 d일"),음력휴일,2,FALSE),IFERROR(VLOOKUP(A344,양력지정휴일,2,FALSE), IFERROR(VLOOKUP(B344,음력지정휴일,2,FALSE), ""))))</f>
        <v/>
      </c>
      <c r="N344" s="128"/>
      <c r="O344" s="128" t="str">
        <f>IFERROR(VLOOKUP(N344,연차지정일수,2,FALSE),"")</f>
        <v/>
      </c>
      <c r="P344" s="143"/>
      <c r="Q344" s="2"/>
    </row>
    <row r="345">
      <c r="A345" s="129">
        <v>44540.0</v>
      </c>
      <c r="B345" s="129">
        <f>VLOOKUP($A345,달력데이터,MATCH("음력 날짜",달력제목,0),FALSE)</f>
        <v>44507</v>
      </c>
      <c r="C345" s="128">
        <f t="shared" si="1"/>
        <v>2021</v>
      </c>
      <c r="D345" s="128">
        <f t="shared" si="2"/>
        <v>12</v>
      </c>
      <c r="E345" s="128">
        <f t="shared" si="3"/>
        <v>1</v>
      </c>
      <c r="F345" s="128">
        <f t="shared" si="4"/>
        <v>2021</v>
      </c>
      <c r="G345" s="128">
        <f t="shared" si="5"/>
        <v>12</v>
      </c>
      <c r="H345" s="128">
        <f t="shared" si="6"/>
        <v>10</v>
      </c>
      <c r="I345" s="128" t="str">
        <f t="shared" si="7"/>
        <v>금</v>
      </c>
      <c r="J345" s="99"/>
      <c r="K345" s="99"/>
      <c r="L345" s="141" t="str">
        <f>IF(J345-K345=0,,IFERROR(K345-J345-휴게시간-VLOOKUP(A345,지정휴게시간,2,FALSE),K345-J345-휴게시간))</f>
        <v/>
      </c>
      <c r="M345" s="142" t="str">
        <f>IFERROR(VLOOKUP(Text(A345,"m월 d일"),양력휴일,2,FALSE),IFERROR(VLOOKUP(Text(B345,"m월 d일"),음력휴일,2,FALSE),IFERROR(VLOOKUP(A345,양력지정휴일,2,FALSE), IFERROR(VLOOKUP(B345,음력지정휴일,2,FALSE), ""))))</f>
        <v/>
      </c>
      <c r="N345" s="128"/>
      <c r="O345" s="128" t="str">
        <f>IFERROR(VLOOKUP(N345,연차지정일수,2,FALSE),"")</f>
        <v/>
      </c>
      <c r="P345" s="143"/>
      <c r="Q345" s="2"/>
    </row>
    <row r="346">
      <c r="A346" s="129">
        <v>44541.0</v>
      </c>
      <c r="B346" s="129">
        <f>VLOOKUP($A346,달력데이터,MATCH("음력 날짜",달력제목,0),FALSE)</f>
        <v>44508</v>
      </c>
      <c r="C346" s="128">
        <f t="shared" si="1"/>
        <v>2021</v>
      </c>
      <c r="D346" s="128">
        <f t="shared" si="2"/>
        <v>12</v>
      </c>
      <c r="E346" s="128">
        <f t="shared" si="3"/>
        <v>1</v>
      </c>
      <c r="F346" s="128">
        <f t="shared" si="4"/>
        <v>2021</v>
      </c>
      <c r="G346" s="128">
        <f t="shared" si="5"/>
        <v>12</v>
      </c>
      <c r="H346" s="128">
        <f t="shared" si="6"/>
        <v>11</v>
      </c>
      <c r="I346" s="128" t="str">
        <f t="shared" si="7"/>
        <v>토</v>
      </c>
      <c r="J346" s="132"/>
      <c r="K346" s="132"/>
      <c r="L346" s="141" t="str">
        <f>IF(J346-K346=0,,IFERROR(K346-J346-휴게시간-VLOOKUP(A346,지정휴게시간,2,FALSE),K346-J346-휴게시간))</f>
        <v/>
      </c>
      <c r="M346" s="142" t="str">
        <f>IFERROR(VLOOKUP(Text(A346,"m월 d일"),양력휴일,2,FALSE),IFERROR(VLOOKUP(Text(B346,"m월 d일"),음력휴일,2,FALSE),IFERROR(VLOOKUP(A346,양력지정휴일,2,FALSE), IFERROR(VLOOKUP(B346,음력지정휴일,2,FALSE), ""))))</f>
        <v/>
      </c>
      <c r="N346" s="128"/>
      <c r="O346" s="128" t="str">
        <f>IFERROR(VLOOKUP(N346,연차지정일수,2,FALSE),"")</f>
        <v/>
      </c>
      <c r="P346" s="143"/>
      <c r="Q346" s="2"/>
    </row>
    <row r="347">
      <c r="A347" s="129">
        <v>44542.0</v>
      </c>
      <c r="B347" s="129">
        <f>VLOOKUP($A347,달력데이터,MATCH("음력 날짜",달력제목,0),FALSE)</f>
        <v>44509</v>
      </c>
      <c r="C347" s="128">
        <f t="shared" si="1"/>
        <v>2021</v>
      </c>
      <c r="D347" s="128">
        <f t="shared" si="2"/>
        <v>12</v>
      </c>
      <c r="E347" s="128">
        <f t="shared" si="3"/>
        <v>1</v>
      </c>
      <c r="F347" s="128">
        <f t="shared" si="4"/>
        <v>2021</v>
      </c>
      <c r="G347" s="128">
        <f t="shared" si="5"/>
        <v>12</v>
      </c>
      <c r="H347" s="128">
        <f t="shared" si="6"/>
        <v>12</v>
      </c>
      <c r="I347" s="128" t="str">
        <f t="shared" si="7"/>
        <v>일</v>
      </c>
      <c r="J347" s="99"/>
      <c r="K347" s="99"/>
      <c r="L347" s="141" t="str">
        <f>IF(J347-K347=0,,IFERROR(K347-J347-휴게시간-VLOOKUP(A347,지정휴게시간,2,FALSE),K347-J347-휴게시간))</f>
        <v/>
      </c>
      <c r="M347" s="142" t="str">
        <f>IFERROR(VLOOKUP(Text(A347,"m월 d일"),양력휴일,2,FALSE),IFERROR(VLOOKUP(Text(B347,"m월 d일"),음력휴일,2,FALSE),IFERROR(VLOOKUP(A347,양력지정휴일,2,FALSE), IFERROR(VLOOKUP(B347,음력지정휴일,2,FALSE), ""))))</f>
        <v/>
      </c>
      <c r="N347" s="128"/>
      <c r="O347" s="128" t="str">
        <f>IFERROR(VLOOKUP(N347,연차지정일수,2,FALSE),"")</f>
        <v/>
      </c>
      <c r="P347" s="143"/>
      <c r="Q347" s="2"/>
    </row>
    <row r="348">
      <c r="A348" s="129">
        <v>44543.0</v>
      </c>
      <c r="B348" s="129">
        <f>VLOOKUP($A348,달력데이터,MATCH("음력 날짜",달력제목,0),FALSE)</f>
        <v>44510</v>
      </c>
      <c r="C348" s="128">
        <f t="shared" si="1"/>
        <v>2021</v>
      </c>
      <c r="D348" s="128">
        <f t="shared" si="2"/>
        <v>12</v>
      </c>
      <c r="E348" s="128">
        <f t="shared" si="3"/>
        <v>2</v>
      </c>
      <c r="F348" s="128">
        <f t="shared" si="4"/>
        <v>2021</v>
      </c>
      <c r="G348" s="128">
        <f t="shared" si="5"/>
        <v>12</v>
      </c>
      <c r="H348" s="128">
        <f t="shared" si="6"/>
        <v>13</v>
      </c>
      <c r="I348" s="128" t="str">
        <f t="shared" si="7"/>
        <v>월</v>
      </c>
      <c r="J348" s="99"/>
      <c r="K348" s="99"/>
      <c r="L348" s="141" t="str">
        <f>IF(J348-K348=0,,IFERROR(K348-J348-휴게시간-VLOOKUP(A348,지정휴게시간,2,FALSE),K348-J348-휴게시간))</f>
        <v/>
      </c>
      <c r="M348" s="142" t="str">
        <f>IFERROR(VLOOKUP(Text(A348,"m월 d일"),양력휴일,2,FALSE),IFERROR(VLOOKUP(Text(B348,"m월 d일"),음력휴일,2,FALSE),IFERROR(VLOOKUP(A348,양력지정휴일,2,FALSE), IFERROR(VLOOKUP(B348,음력지정휴일,2,FALSE), ""))))</f>
        <v/>
      </c>
      <c r="N348" s="128"/>
      <c r="O348" s="128" t="str">
        <f>IFERROR(VLOOKUP(N348,연차지정일수,2,FALSE),"")</f>
        <v/>
      </c>
      <c r="P348" s="143"/>
      <c r="Q348" s="2"/>
    </row>
    <row r="349">
      <c r="A349" s="129">
        <v>44544.0</v>
      </c>
      <c r="B349" s="129">
        <f>VLOOKUP($A349,달력데이터,MATCH("음력 날짜",달력제목,0),FALSE)</f>
        <v>44511</v>
      </c>
      <c r="C349" s="128">
        <f t="shared" si="1"/>
        <v>2021</v>
      </c>
      <c r="D349" s="128">
        <f t="shared" si="2"/>
        <v>12</v>
      </c>
      <c r="E349" s="128">
        <f t="shared" si="3"/>
        <v>2</v>
      </c>
      <c r="F349" s="128">
        <f t="shared" si="4"/>
        <v>2021</v>
      </c>
      <c r="G349" s="128">
        <f t="shared" si="5"/>
        <v>12</v>
      </c>
      <c r="H349" s="128">
        <f t="shared" si="6"/>
        <v>14</v>
      </c>
      <c r="I349" s="128" t="str">
        <f t="shared" si="7"/>
        <v>화</v>
      </c>
      <c r="J349" s="99"/>
      <c r="K349" s="99"/>
      <c r="L349" s="141" t="str">
        <f>IF(J349-K349=0,,IFERROR(K349-J349-휴게시간-VLOOKUP(A349,지정휴게시간,2,FALSE),K349-J349-휴게시간))</f>
        <v/>
      </c>
      <c r="M349" s="142" t="str">
        <f>IFERROR(VLOOKUP(Text(A349,"m월 d일"),양력휴일,2,FALSE),IFERROR(VLOOKUP(Text(B349,"m월 d일"),음력휴일,2,FALSE),IFERROR(VLOOKUP(A349,양력지정휴일,2,FALSE), IFERROR(VLOOKUP(B349,음력지정휴일,2,FALSE), ""))))</f>
        <v/>
      </c>
      <c r="N349" s="128"/>
      <c r="O349" s="128" t="str">
        <f>IFERROR(VLOOKUP(N349,연차지정일수,2,FALSE),"")</f>
        <v/>
      </c>
      <c r="P349" s="143"/>
      <c r="Q349" s="2"/>
    </row>
    <row r="350">
      <c r="A350" s="129">
        <v>44545.0</v>
      </c>
      <c r="B350" s="129">
        <f>VLOOKUP($A350,달력데이터,MATCH("음력 날짜",달력제목,0),FALSE)</f>
        <v>44512</v>
      </c>
      <c r="C350" s="128">
        <f t="shared" si="1"/>
        <v>2021</v>
      </c>
      <c r="D350" s="128">
        <f t="shared" si="2"/>
        <v>12</v>
      </c>
      <c r="E350" s="128">
        <f t="shared" si="3"/>
        <v>2</v>
      </c>
      <c r="F350" s="128">
        <f t="shared" si="4"/>
        <v>2021</v>
      </c>
      <c r="G350" s="128">
        <f t="shared" si="5"/>
        <v>12</v>
      </c>
      <c r="H350" s="128">
        <f t="shared" si="6"/>
        <v>15</v>
      </c>
      <c r="I350" s="128" t="str">
        <f t="shared" si="7"/>
        <v>수</v>
      </c>
      <c r="J350" s="99"/>
      <c r="K350" s="99"/>
      <c r="L350" s="141" t="str">
        <f>IF(J350-K350=0,,IFERROR(K350-J350-휴게시간-VLOOKUP(A350,지정휴게시간,2,FALSE),K350-J350-휴게시간))</f>
        <v/>
      </c>
      <c r="M350" s="142" t="str">
        <f>IFERROR(VLOOKUP(Text(A350,"m월 d일"),양력휴일,2,FALSE),IFERROR(VLOOKUP(Text(B350,"m월 d일"),음력휴일,2,FALSE),IFERROR(VLOOKUP(A350,양력지정휴일,2,FALSE), IFERROR(VLOOKUP(B350,음력지정휴일,2,FALSE), ""))))</f>
        <v/>
      </c>
      <c r="N350" s="128"/>
      <c r="O350" s="128" t="str">
        <f>IFERROR(VLOOKUP(N350,연차지정일수,2,FALSE),"")</f>
        <v/>
      </c>
      <c r="P350" s="143"/>
      <c r="Q350" s="2"/>
    </row>
    <row r="351">
      <c r="A351" s="129">
        <v>44546.0</v>
      </c>
      <c r="B351" s="129">
        <f>VLOOKUP($A351,달력데이터,MATCH("음력 날짜",달력제목,0),FALSE)</f>
        <v>44513</v>
      </c>
      <c r="C351" s="128">
        <f t="shared" si="1"/>
        <v>2021</v>
      </c>
      <c r="D351" s="128">
        <f t="shared" si="2"/>
        <v>12</v>
      </c>
      <c r="E351" s="128">
        <f t="shared" si="3"/>
        <v>2</v>
      </c>
      <c r="F351" s="128">
        <f t="shared" si="4"/>
        <v>2021</v>
      </c>
      <c r="G351" s="128">
        <f t="shared" si="5"/>
        <v>12</v>
      </c>
      <c r="H351" s="128">
        <f t="shared" si="6"/>
        <v>16</v>
      </c>
      <c r="I351" s="128" t="str">
        <f t="shared" si="7"/>
        <v>목</v>
      </c>
      <c r="J351" s="99"/>
      <c r="K351" s="99"/>
      <c r="L351" s="141" t="str">
        <f>IF(J351-K351=0,,IFERROR(K351-J351-휴게시간-VLOOKUP(A351,지정휴게시간,2,FALSE),K351-J351-휴게시간))</f>
        <v/>
      </c>
      <c r="M351" s="142" t="str">
        <f>IFERROR(VLOOKUP(Text(A351,"m월 d일"),양력휴일,2,FALSE),IFERROR(VLOOKUP(Text(B351,"m월 d일"),음력휴일,2,FALSE),IFERROR(VLOOKUP(A351,양력지정휴일,2,FALSE), IFERROR(VLOOKUP(B351,음력지정휴일,2,FALSE), ""))))</f>
        <v/>
      </c>
      <c r="N351" s="128"/>
      <c r="O351" s="128" t="str">
        <f>IFERROR(VLOOKUP(N351,연차지정일수,2,FALSE),"")</f>
        <v/>
      </c>
      <c r="P351" s="143"/>
      <c r="Q351" s="2"/>
    </row>
    <row r="352">
      <c r="A352" s="129">
        <v>44547.0</v>
      </c>
      <c r="B352" s="129">
        <f>VLOOKUP($A352,달력데이터,MATCH("음력 날짜",달력제목,0),FALSE)</f>
        <v>44514</v>
      </c>
      <c r="C352" s="128">
        <f t="shared" si="1"/>
        <v>2021</v>
      </c>
      <c r="D352" s="128">
        <f t="shared" si="2"/>
        <v>12</v>
      </c>
      <c r="E352" s="128">
        <f t="shared" si="3"/>
        <v>2</v>
      </c>
      <c r="F352" s="128">
        <f t="shared" si="4"/>
        <v>2021</v>
      </c>
      <c r="G352" s="128">
        <f t="shared" si="5"/>
        <v>12</v>
      </c>
      <c r="H352" s="128">
        <f t="shared" si="6"/>
        <v>17</v>
      </c>
      <c r="I352" s="128" t="str">
        <f t="shared" si="7"/>
        <v>금</v>
      </c>
      <c r="J352" s="99"/>
      <c r="K352" s="99"/>
      <c r="L352" s="141" t="str">
        <f>IF(J352-K352=0,,IFERROR(K352-J352-휴게시간-VLOOKUP(A352,지정휴게시간,2,FALSE),K352-J352-휴게시간))</f>
        <v/>
      </c>
      <c r="M352" s="142" t="str">
        <f>IFERROR(VLOOKUP(Text(A352,"m월 d일"),양력휴일,2,FALSE),IFERROR(VLOOKUP(Text(B352,"m월 d일"),음력휴일,2,FALSE),IFERROR(VLOOKUP(A352,양력지정휴일,2,FALSE), IFERROR(VLOOKUP(B352,음력지정휴일,2,FALSE), ""))))</f>
        <v/>
      </c>
      <c r="N352" s="128"/>
      <c r="O352" s="128" t="str">
        <f>IFERROR(VLOOKUP(N352,연차지정일수,2,FALSE),"")</f>
        <v/>
      </c>
      <c r="P352" s="143"/>
      <c r="Q352" s="2"/>
    </row>
    <row r="353">
      <c r="A353" s="129">
        <v>44548.0</v>
      </c>
      <c r="B353" s="129">
        <f>VLOOKUP($A353,달력데이터,MATCH("음력 날짜",달력제목,0),FALSE)</f>
        <v>44515</v>
      </c>
      <c r="C353" s="128">
        <f t="shared" si="1"/>
        <v>2021</v>
      </c>
      <c r="D353" s="128">
        <f t="shared" si="2"/>
        <v>12</v>
      </c>
      <c r="E353" s="128">
        <f t="shared" si="3"/>
        <v>2</v>
      </c>
      <c r="F353" s="128">
        <f t="shared" si="4"/>
        <v>2021</v>
      </c>
      <c r="G353" s="128">
        <f t="shared" si="5"/>
        <v>12</v>
      </c>
      <c r="H353" s="128">
        <f t="shared" si="6"/>
        <v>18</v>
      </c>
      <c r="I353" s="128" t="str">
        <f t="shared" si="7"/>
        <v>토</v>
      </c>
      <c r="J353" s="132"/>
      <c r="K353" s="132"/>
      <c r="L353" s="141" t="str">
        <f>IF(J353-K353=0,,IFERROR(K353-J353-휴게시간-VLOOKUP(A353,지정휴게시간,2,FALSE),K353-J353-휴게시간))</f>
        <v/>
      </c>
      <c r="M353" s="142" t="str">
        <f>IFERROR(VLOOKUP(Text(A353,"m월 d일"),양력휴일,2,FALSE),IFERROR(VLOOKUP(Text(B353,"m월 d일"),음력휴일,2,FALSE),IFERROR(VLOOKUP(A353,양력지정휴일,2,FALSE), IFERROR(VLOOKUP(B353,음력지정휴일,2,FALSE), ""))))</f>
        <v/>
      </c>
      <c r="N353" s="128"/>
      <c r="O353" s="128" t="str">
        <f>IFERROR(VLOOKUP(N353,연차지정일수,2,FALSE),"")</f>
        <v/>
      </c>
      <c r="P353" s="143"/>
      <c r="Q353" s="2"/>
    </row>
    <row r="354">
      <c r="A354" s="129">
        <v>44549.0</v>
      </c>
      <c r="B354" s="129">
        <f>VLOOKUP($A354,달력데이터,MATCH("음력 날짜",달력제목,0),FALSE)</f>
        <v>44516</v>
      </c>
      <c r="C354" s="128">
        <f t="shared" si="1"/>
        <v>2021</v>
      </c>
      <c r="D354" s="128">
        <f t="shared" si="2"/>
        <v>12</v>
      </c>
      <c r="E354" s="128">
        <f t="shared" si="3"/>
        <v>2</v>
      </c>
      <c r="F354" s="128">
        <f t="shared" si="4"/>
        <v>2021</v>
      </c>
      <c r="G354" s="128">
        <f t="shared" si="5"/>
        <v>12</v>
      </c>
      <c r="H354" s="128">
        <f t="shared" si="6"/>
        <v>19</v>
      </c>
      <c r="I354" s="128" t="str">
        <f t="shared" si="7"/>
        <v>일</v>
      </c>
      <c r="J354" s="99"/>
      <c r="K354" s="99"/>
      <c r="L354" s="141" t="str">
        <f>IF(J354-K354=0,,IFERROR(K354-J354-휴게시간-VLOOKUP(A354,지정휴게시간,2,FALSE),K354-J354-휴게시간))</f>
        <v/>
      </c>
      <c r="M354" s="142" t="str">
        <f>IFERROR(VLOOKUP(Text(A354,"m월 d일"),양력휴일,2,FALSE),IFERROR(VLOOKUP(Text(B354,"m월 d일"),음력휴일,2,FALSE),IFERROR(VLOOKUP(A354,양력지정휴일,2,FALSE), IFERROR(VLOOKUP(B354,음력지정휴일,2,FALSE), ""))))</f>
        <v/>
      </c>
      <c r="N354" s="128"/>
      <c r="O354" s="128" t="str">
        <f>IFERROR(VLOOKUP(N354,연차지정일수,2,FALSE),"")</f>
        <v/>
      </c>
      <c r="P354" s="143"/>
      <c r="Q354" s="2"/>
    </row>
    <row r="355">
      <c r="A355" s="129">
        <v>44550.0</v>
      </c>
      <c r="B355" s="129">
        <f>VLOOKUP($A355,달력데이터,MATCH("음력 날짜",달력제목,0),FALSE)</f>
        <v>44517</v>
      </c>
      <c r="C355" s="128">
        <f t="shared" si="1"/>
        <v>2021</v>
      </c>
      <c r="D355" s="128">
        <f t="shared" si="2"/>
        <v>12</v>
      </c>
      <c r="E355" s="128">
        <f t="shared" si="3"/>
        <v>3</v>
      </c>
      <c r="F355" s="128">
        <f t="shared" si="4"/>
        <v>2021</v>
      </c>
      <c r="G355" s="128">
        <f t="shared" si="5"/>
        <v>12</v>
      </c>
      <c r="H355" s="128">
        <f t="shared" si="6"/>
        <v>20</v>
      </c>
      <c r="I355" s="128" t="str">
        <f t="shared" si="7"/>
        <v>월</v>
      </c>
      <c r="J355" s="99"/>
      <c r="K355" s="99"/>
      <c r="L355" s="141" t="str">
        <f>IF(J355-K355=0,,IFERROR(K355-J355-휴게시간-VLOOKUP(A355,지정휴게시간,2,FALSE),K355-J355-휴게시간))</f>
        <v/>
      </c>
      <c r="M355" s="142" t="str">
        <f>IFERROR(VLOOKUP(Text(A355,"m월 d일"),양력휴일,2,FALSE),IFERROR(VLOOKUP(Text(B355,"m월 d일"),음력휴일,2,FALSE),IFERROR(VLOOKUP(A355,양력지정휴일,2,FALSE), IFERROR(VLOOKUP(B355,음력지정휴일,2,FALSE), ""))))</f>
        <v/>
      </c>
      <c r="N355" s="128"/>
      <c r="O355" s="128" t="str">
        <f>IFERROR(VLOOKUP(N355,연차지정일수,2,FALSE),"")</f>
        <v/>
      </c>
      <c r="P355" s="143"/>
      <c r="Q355" s="2"/>
    </row>
    <row r="356">
      <c r="A356" s="129">
        <v>44551.0</v>
      </c>
      <c r="B356" s="129">
        <f>VLOOKUP($A356,달력데이터,MATCH("음력 날짜",달력제목,0),FALSE)</f>
        <v>44518</v>
      </c>
      <c r="C356" s="128">
        <f t="shared" si="1"/>
        <v>2021</v>
      </c>
      <c r="D356" s="128">
        <f t="shared" si="2"/>
        <v>12</v>
      </c>
      <c r="E356" s="128">
        <f t="shared" si="3"/>
        <v>3</v>
      </c>
      <c r="F356" s="128">
        <f t="shared" si="4"/>
        <v>2021</v>
      </c>
      <c r="G356" s="128">
        <f t="shared" si="5"/>
        <v>12</v>
      </c>
      <c r="H356" s="128">
        <f t="shared" si="6"/>
        <v>21</v>
      </c>
      <c r="I356" s="128" t="str">
        <f t="shared" si="7"/>
        <v>화</v>
      </c>
      <c r="J356" s="99"/>
      <c r="K356" s="99"/>
      <c r="L356" s="141" t="str">
        <f>IF(J356-K356=0,,IFERROR(K356-J356-휴게시간-VLOOKUP(A356,지정휴게시간,2,FALSE),K356-J356-휴게시간))</f>
        <v/>
      </c>
      <c r="M356" s="142" t="str">
        <f>IFERROR(VLOOKUP(Text(A356,"m월 d일"),양력휴일,2,FALSE),IFERROR(VLOOKUP(Text(B356,"m월 d일"),음력휴일,2,FALSE),IFERROR(VLOOKUP(A356,양력지정휴일,2,FALSE), IFERROR(VLOOKUP(B356,음력지정휴일,2,FALSE), ""))))</f>
        <v/>
      </c>
      <c r="N356" s="128"/>
      <c r="O356" s="128" t="str">
        <f>IFERROR(VLOOKUP(N356,연차지정일수,2,FALSE),"")</f>
        <v/>
      </c>
      <c r="P356" s="143"/>
      <c r="Q356" s="2"/>
    </row>
    <row r="357">
      <c r="A357" s="129">
        <v>44552.0</v>
      </c>
      <c r="B357" s="129">
        <f>VLOOKUP($A357,달력데이터,MATCH("음력 날짜",달력제목,0),FALSE)</f>
        <v>44519</v>
      </c>
      <c r="C357" s="128">
        <f t="shared" si="1"/>
        <v>2021</v>
      </c>
      <c r="D357" s="128">
        <f t="shared" si="2"/>
        <v>12</v>
      </c>
      <c r="E357" s="128">
        <f t="shared" si="3"/>
        <v>3</v>
      </c>
      <c r="F357" s="128">
        <f t="shared" si="4"/>
        <v>2021</v>
      </c>
      <c r="G357" s="128">
        <f t="shared" si="5"/>
        <v>12</v>
      </c>
      <c r="H357" s="128">
        <f t="shared" si="6"/>
        <v>22</v>
      </c>
      <c r="I357" s="128" t="str">
        <f t="shared" si="7"/>
        <v>수</v>
      </c>
      <c r="J357" s="99"/>
      <c r="K357" s="99"/>
      <c r="L357" s="141" t="str">
        <f>IF(J357-K357=0,,IFERROR(K357-J357-휴게시간-VLOOKUP(A357,지정휴게시간,2,FALSE),K357-J357-휴게시간))</f>
        <v/>
      </c>
      <c r="M357" s="142" t="str">
        <f>IFERROR(VLOOKUP(Text(A357,"m월 d일"),양력휴일,2,FALSE),IFERROR(VLOOKUP(Text(B357,"m월 d일"),음력휴일,2,FALSE),IFERROR(VLOOKUP(A357,양력지정휴일,2,FALSE), IFERROR(VLOOKUP(B357,음력지정휴일,2,FALSE), ""))))</f>
        <v/>
      </c>
      <c r="N357" s="128"/>
      <c r="O357" s="128" t="str">
        <f>IFERROR(VLOOKUP(N357,연차지정일수,2,FALSE),"")</f>
        <v/>
      </c>
      <c r="P357" s="143"/>
      <c r="Q357" s="2"/>
    </row>
    <row r="358">
      <c r="A358" s="129">
        <v>44553.0</v>
      </c>
      <c r="B358" s="129">
        <f>VLOOKUP($A358,달력데이터,MATCH("음력 날짜",달력제목,0),FALSE)</f>
        <v>44520</v>
      </c>
      <c r="C358" s="128">
        <f t="shared" si="1"/>
        <v>2021</v>
      </c>
      <c r="D358" s="128">
        <f t="shared" si="2"/>
        <v>12</v>
      </c>
      <c r="E358" s="128">
        <f t="shared" si="3"/>
        <v>3</v>
      </c>
      <c r="F358" s="128">
        <f t="shared" si="4"/>
        <v>2021</v>
      </c>
      <c r="G358" s="128">
        <f t="shared" si="5"/>
        <v>12</v>
      </c>
      <c r="H358" s="128">
        <f t="shared" si="6"/>
        <v>23</v>
      </c>
      <c r="I358" s="128" t="str">
        <f t="shared" si="7"/>
        <v>목</v>
      </c>
      <c r="J358" s="99"/>
      <c r="K358" s="99"/>
      <c r="L358" s="141" t="str">
        <f>IF(J358-K358=0,,IFERROR(K358-J358-휴게시간-VLOOKUP(A358,지정휴게시간,2,FALSE),K358-J358-휴게시간))</f>
        <v/>
      </c>
      <c r="M358" s="142" t="str">
        <f>IFERROR(VLOOKUP(Text(A358,"m월 d일"),양력휴일,2,FALSE),IFERROR(VLOOKUP(Text(B358,"m월 d일"),음력휴일,2,FALSE),IFERROR(VLOOKUP(A358,양력지정휴일,2,FALSE), IFERROR(VLOOKUP(B358,음력지정휴일,2,FALSE), ""))))</f>
        <v/>
      </c>
      <c r="N358" s="128"/>
      <c r="O358" s="128" t="str">
        <f>IFERROR(VLOOKUP(N358,연차지정일수,2,FALSE),"")</f>
        <v/>
      </c>
      <c r="P358" s="143"/>
      <c r="Q358" s="2"/>
    </row>
    <row r="359">
      <c r="A359" s="129">
        <v>44554.0</v>
      </c>
      <c r="B359" s="129">
        <f>VLOOKUP($A359,달력데이터,MATCH("음력 날짜",달력제목,0),FALSE)</f>
        <v>44521</v>
      </c>
      <c r="C359" s="128">
        <f t="shared" si="1"/>
        <v>2021</v>
      </c>
      <c r="D359" s="128">
        <f t="shared" si="2"/>
        <v>12</v>
      </c>
      <c r="E359" s="128">
        <f t="shared" si="3"/>
        <v>3</v>
      </c>
      <c r="F359" s="128">
        <f t="shared" si="4"/>
        <v>2021</v>
      </c>
      <c r="G359" s="128">
        <f t="shared" si="5"/>
        <v>12</v>
      </c>
      <c r="H359" s="128">
        <f t="shared" si="6"/>
        <v>24</v>
      </c>
      <c r="I359" s="128" t="str">
        <f t="shared" si="7"/>
        <v>금</v>
      </c>
      <c r="J359" s="132"/>
      <c r="K359" s="132"/>
      <c r="L359" s="141" t="str">
        <f>IF(J359-K359=0,,IFERROR(K359-J359-휴게시간-VLOOKUP(A359,지정휴게시간,2,FALSE),K359-J359-휴게시간))</f>
        <v/>
      </c>
      <c r="M359" s="142" t="str">
        <f>IFERROR(VLOOKUP(Text(A359,"m월 d일"),양력휴일,2,FALSE),IFERROR(VLOOKUP(Text(B359,"m월 d일"),음력휴일,2,FALSE),IFERROR(VLOOKUP(A359,양력지정휴일,2,FALSE), IFERROR(VLOOKUP(B359,음력지정휴일,2,FALSE), ""))))</f>
        <v/>
      </c>
      <c r="N359" s="128"/>
      <c r="O359" s="128" t="str">
        <f>IFERROR(VLOOKUP(N359,연차지정일수,2,FALSE),"")</f>
        <v/>
      </c>
      <c r="P359" s="143"/>
      <c r="Q359" s="2"/>
    </row>
    <row r="360">
      <c r="A360" s="129">
        <v>44555.0</v>
      </c>
      <c r="B360" s="129">
        <f>VLOOKUP($A360,달력데이터,MATCH("음력 날짜",달력제목,0),FALSE)</f>
        <v>44522</v>
      </c>
      <c r="C360" s="128">
        <f t="shared" si="1"/>
        <v>2021</v>
      </c>
      <c r="D360" s="128">
        <f t="shared" si="2"/>
        <v>12</v>
      </c>
      <c r="E360" s="128">
        <f t="shared" si="3"/>
        <v>3</v>
      </c>
      <c r="F360" s="128">
        <f t="shared" si="4"/>
        <v>2021</v>
      </c>
      <c r="G360" s="128">
        <f t="shared" si="5"/>
        <v>12</v>
      </c>
      <c r="H360" s="128">
        <f t="shared" si="6"/>
        <v>25</v>
      </c>
      <c r="I360" s="128" t="str">
        <f t="shared" si="7"/>
        <v>토</v>
      </c>
      <c r="J360" s="132"/>
      <c r="K360" s="132"/>
      <c r="L360" s="141" t="str">
        <f>IF(J360-K360=0,,IFERROR(K360-J360-휴게시간-VLOOKUP(A360,지정휴게시간,2,FALSE),K360-J360-휴게시간))</f>
        <v/>
      </c>
      <c r="M360" s="142" t="str">
        <f>IFERROR(VLOOKUP(Text(A360,"m월 d일"),양력휴일,2,FALSE),IFERROR(VLOOKUP(Text(B360,"m월 d일"),음력휴일,2,FALSE),IFERROR(VLOOKUP(A360,양력지정휴일,2,FALSE), IFERROR(VLOOKUP(B360,음력지정휴일,2,FALSE), ""))))</f>
        <v>기독탄신일</v>
      </c>
      <c r="N360" s="128"/>
      <c r="O360" s="128" t="str">
        <f>IFERROR(VLOOKUP(N360,연차지정일수,2,FALSE),"")</f>
        <v/>
      </c>
      <c r="P360" s="143"/>
      <c r="Q360" s="2"/>
    </row>
    <row r="361">
      <c r="A361" s="129">
        <v>44556.0</v>
      </c>
      <c r="B361" s="129">
        <f>VLOOKUP($A361,달력데이터,MATCH("음력 날짜",달력제목,0),FALSE)</f>
        <v>44523</v>
      </c>
      <c r="C361" s="128">
        <f t="shared" si="1"/>
        <v>2021</v>
      </c>
      <c r="D361" s="128">
        <f t="shared" si="2"/>
        <v>12</v>
      </c>
      <c r="E361" s="128">
        <f t="shared" si="3"/>
        <v>3</v>
      </c>
      <c r="F361" s="128">
        <f t="shared" si="4"/>
        <v>2021</v>
      </c>
      <c r="G361" s="128">
        <f t="shared" si="5"/>
        <v>12</v>
      </c>
      <c r="H361" s="128">
        <f t="shared" si="6"/>
        <v>26</v>
      </c>
      <c r="I361" s="128" t="str">
        <f t="shared" si="7"/>
        <v>일</v>
      </c>
      <c r="J361" s="99"/>
      <c r="K361" s="99"/>
      <c r="L361" s="141" t="str">
        <f>IF(J361-K361=0,,IFERROR(K361-J361-휴게시간-VLOOKUP(A361,지정휴게시간,2,FALSE),K361-J361-휴게시간))</f>
        <v/>
      </c>
      <c r="M361" s="142" t="str">
        <f>IFERROR(VLOOKUP(Text(A361,"m월 d일"),양력휴일,2,FALSE),IFERROR(VLOOKUP(Text(B361,"m월 d일"),음력휴일,2,FALSE),IFERROR(VLOOKUP(A361,양력지정휴일,2,FALSE), IFERROR(VLOOKUP(B361,음력지정휴일,2,FALSE), ""))))</f>
        <v/>
      </c>
      <c r="N361" s="128"/>
      <c r="O361" s="128" t="str">
        <f>IFERROR(VLOOKUP(N361,연차지정일수,2,FALSE),"")</f>
        <v/>
      </c>
      <c r="P361" s="143"/>
      <c r="Q361" s="2"/>
    </row>
    <row r="362">
      <c r="A362" s="129">
        <v>44557.0</v>
      </c>
      <c r="B362" s="129">
        <f>VLOOKUP($A362,달력데이터,MATCH("음력 날짜",달력제목,0),FALSE)</f>
        <v>44524</v>
      </c>
      <c r="C362" s="128">
        <f t="shared" si="1"/>
        <v>2021</v>
      </c>
      <c r="D362" s="128">
        <f t="shared" si="2"/>
        <v>12</v>
      </c>
      <c r="E362" s="128">
        <f t="shared" si="3"/>
        <v>4</v>
      </c>
      <c r="F362" s="128">
        <f t="shared" si="4"/>
        <v>2021</v>
      </c>
      <c r="G362" s="128">
        <f t="shared" si="5"/>
        <v>12</v>
      </c>
      <c r="H362" s="128">
        <f t="shared" si="6"/>
        <v>27</v>
      </c>
      <c r="I362" s="128" t="str">
        <f t="shared" si="7"/>
        <v>월</v>
      </c>
      <c r="J362" s="99"/>
      <c r="K362" s="99"/>
      <c r="L362" s="141" t="str">
        <f>IF(J362-K362=0,,IFERROR(K362-J362-휴게시간-VLOOKUP(A362,지정휴게시간,2,FALSE),K362-J362-휴게시간))</f>
        <v/>
      </c>
      <c r="M362" s="142" t="str">
        <f>IFERROR(VLOOKUP(Text(A362,"m월 d일"),양력휴일,2,FALSE),IFERROR(VLOOKUP(Text(B362,"m월 d일"),음력휴일,2,FALSE),IFERROR(VLOOKUP(A362,양력지정휴일,2,FALSE), IFERROR(VLOOKUP(B362,음력지정휴일,2,FALSE), ""))))</f>
        <v/>
      </c>
      <c r="N362" s="128"/>
      <c r="O362" s="128" t="str">
        <f>IFERROR(VLOOKUP(N362,연차지정일수,2,FALSE),"")</f>
        <v/>
      </c>
      <c r="P362" s="143"/>
      <c r="Q362" s="2"/>
    </row>
    <row r="363">
      <c r="A363" s="129">
        <v>44558.0</v>
      </c>
      <c r="B363" s="129">
        <f>VLOOKUP($A363,달력데이터,MATCH("음력 날짜",달력제목,0),FALSE)</f>
        <v>44525</v>
      </c>
      <c r="C363" s="128">
        <f t="shared" si="1"/>
        <v>2021</v>
      </c>
      <c r="D363" s="128">
        <f t="shared" si="2"/>
        <v>12</v>
      </c>
      <c r="E363" s="128">
        <f t="shared" si="3"/>
        <v>4</v>
      </c>
      <c r="F363" s="128">
        <f t="shared" si="4"/>
        <v>2021</v>
      </c>
      <c r="G363" s="128">
        <f t="shared" si="5"/>
        <v>12</v>
      </c>
      <c r="H363" s="128">
        <f t="shared" si="6"/>
        <v>28</v>
      </c>
      <c r="I363" s="128" t="str">
        <f t="shared" si="7"/>
        <v>화</v>
      </c>
      <c r="J363" s="99"/>
      <c r="K363" s="99"/>
      <c r="L363" s="141" t="str">
        <f>IF(J363-K363=0,,IFERROR(K363-J363-휴게시간-VLOOKUP(A363,지정휴게시간,2,FALSE),K363-J363-휴게시간))</f>
        <v/>
      </c>
      <c r="M363" s="142" t="str">
        <f>IFERROR(VLOOKUP(Text(A363,"m월 d일"),양력휴일,2,FALSE),IFERROR(VLOOKUP(Text(B363,"m월 d일"),음력휴일,2,FALSE),IFERROR(VLOOKUP(A363,양력지정휴일,2,FALSE), IFERROR(VLOOKUP(B363,음력지정휴일,2,FALSE), ""))))</f>
        <v/>
      </c>
      <c r="N363" s="128"/>
      <c r="O363" s="128" t="str">
        <f>IFERROR(VLOOKUP(N363,연차지정일수,2,FALSE),"")</f>
        <v/>
      </c>
      <c r="P363" s="143"/>
      <c r="Q363" s="2"/>
    </row>
    <row r="364">
      <c r="A364" s="129">
        <v>44559.0</v>
      </c>
      <c r="B364" s="129">
        <f>VLOOKUP($A364,달력데이터,MATCH("음력 날짜",달력제목,0),FALSE)</f>
        <v>44526</v>
      </c>
      <c r="C364" s="128">
        <f t="shared" si="1"/>
        <v>2021</v>
      </c>
      <c r="D364" s="128">
        <f t="shared" si="2"/>
        <v>12</v>
      </c>
      <c r="E364" s="128">
        <f t="shared" si="3"/>
        <v>4</v>
      </c>
      <c r="F364" s="128">
        <f t="shared" si="4"/>
        <v>2021</v>
      </c>
      <c r="G364" s="128">
        <f t="shared" si="5"/>
        <v>12</v>
      </c>
      <c r="H364" s="128">
        <f t="shared" si="6"/>
        <v>29</v>
      </c>
      <c r="I364" s="128" t="str">
        <f t="shared" si="7"/>
        <v>수</v>
      </c>
      <c r="J364" s="99"/>
      <c r="K364" s="99"/>
      <c r="L364" s="141" t="str">
        <f>IF(J364-K364=0,,IFERROR(K364-J364-휴게시간-VLOOKUP(A364,지정휴게시간,2,FALSE),K364-J364-휴게시간))</f>
        <v/>
      </c>
      <c r="M364" s="142" t="str">
        <f>IFERROR(VLOOKUP(Text(A364,"m월 d일"),양력휴일,2,FALSE),IFERROR(VLOOKUP(Text(B364,"m월 d일"),음력휴일,2,FALSE),IFERROR(VLOOKUP(A364,양력지정휴일,2,FALSE), IFERROR(VLOOKUP(B364,음력지정휴일,2,FALSE), ""))))</f>
        <v/>
      </c>
      <c r="N364" s="128"/>
      <c r="O364" s="128" t="str">
        <f>IFERROR(VLOOKUP(N364,연차지정일수,2,FALSE),"")</f>
        <v/>
      </c>
      <c r="P364" s="143"/>
      <c r="Q364" s="2"/>
    </row>
    <row r="365">
      <c r="A365" s="129">
        <v>44560.0</v>
      </c>
      <c r="B365" s="129">
        <f>VLOOKUP($A365,달력데이터,MATCH("음력 날짜",달력제목,0),FALSE)</f>
        <v>44527</v>
      </c>
      <c r="C365" s="128">
        <f t="shared" si="1"/>
        <v>2021</v>
      </c>
      <c r="D365" s="128">
        <f t="shared" si="2"/>
        <v>12</v>
      </c>
      <c r="E365" s="128">
        <f t="shared" si="3"/>
        <v>4</v>
      </c>
      <c r="F365" s="128">
        <f t="shared" si="4"/>
        <v>2021</v>
      </c>
      <c r="G365" s="128">
        <f t="shared" si="5"/>
        <v>12</v>
      </c>
      <c r="H365" s="128">
        <f t="shared" si="6"/>
        <v>30</v>
      </c>
      <c r="I365" s="128" t="str">
        <f t="shared" si="7"/>
        <v>목</v>
      </c>
      <c r="J365" s="99"/>
      <c r="K365" s="99"/>
      <c r="L365" s="141" t="str">
        <f>IF(J365-K365=0,,IFERROR(K365-J365-휴게시간-VLOOKUP(A365,지정휴게시간,2,FALSE),K365-J365-휴게시간))</f>
        <v/>
      </c>
      <c r="M365" s="142" t="str">
        <f>IFERROR(VLOOKUP(Text(A365,"m월 d일"),양력휴일,2,FALSE),IFERROR(VLOOKUP(Text(B365,"m월 d일"),음력휴일,2,FALSE),IFERROR(VLOOKUP(A365,양력지정휴일,2,FALSE), IFERROR(VLOOKUP(B365,음력지정휴일,2,FALSE), ""))))</f>
        <v/>
      </c>
      <c r="N365" s="128"/>
      <c r="O365" s="128" t="str">
        <f>IFERROR(VLOOKUP(N365,연차지정일수,2,FALSE),"")</f>
        <v/>
      </c>
      <c r="P365" s="143"/>
      <c r="Q365" s="2"/>
    </row>
    <row r="366">
      <c r="A366" s="129">
        <v>44561.0</v>
      </c>
      <c r="B366" s="129">
        <f>VLOOKUP($A366,달력데이터,MATCH("음력 날짜",달력제목,0),FALSE)</f>
        <v>44528</v>
      </c>
      <c r="C366" s="128">
        <f t="shared" si="1"/>
        <v>2021</v>
      </c>
      <c r="D366" s="128">
        <f t="shared" si="2"/>
        <v>12</v>
      </c>
      <c r="E366" s="128">
        <f t="shared" si="3"/>
        <v>4</v>
      </c>
      <c r="F366" s="128">
        <f t="shared" si="4"/>
        <v>2021</v>
      </c>
      <c r="G366" s="128">
        <f t="shared" si="5"/>
        <v>12</v>
      </c>
      <c r="H366" s="128">
        <f t="shared" si="6"/>
        <v>31</v>
      </c>
      <c r="I366" s="128" t="str">
        <f t="shared" si="7"/>
        <v>금</v>
      </c>
      <c r="J366" s="99"/>
      <c r="K366" s="99"/>
      <c r="L366" s="141" t="str">
        <f>IF(J366-K366=0,,IFERROR(K366-J366-휴게시간-VLOOKUP(A366,지정휴게시간,2,FALSE),K366-J366-휴게시간))</f>
        <v/>
      </c>
      <c r="M366" s="142" t="str">
        <f>IFERROR(VLOOKUP(Text(A366,"m월 d일"),양력휴일,2,FALSE),IFERROR(VLOOKUP(Text(B366,"m월 d일"),음력휴일,2,FALSE),IFERROR(VLOOKUP(A366,양력지정휴일,2,FALSE), IFERROR(VLOOKUP(B366,음력지정휴일,2,FALSE), ""))))</f>
        <v/>
      </c>
      <c r="N366" s="128"/>
      <c r="O366" s="128" t="str">
        <f>IFERROR(VLOOKUP(N366,연차지정일수,2,FALSE),"")</f>
        <v/>
      </c>
      <c r="P366" s="143"/>
      <c r="Q366" s="2"/>
    </row>
    <row r="367">
      <c r="A367" s="129">
        <v>44562.0</v>
      </c>
      <c r="B367" s="129">
        <f>VLOOKUP($A367,달력데이터,MATCH("음력 날짜",달력제목,0),FALSE)</f>
        <v>44529</v>
      </c>
      <c r="C367" s="128">
        <f t="shared" si="1"/>
        <v>2021</v>
      </c>
      <c r="D367" s="128">
        <f t="shared" si="2"/>
        <v>12</v>
      </c>
      <c r="E367" s="128">
        <f t="shared" si="3"/>
        <v>4</v>
      </c>
      <c r="F367" s="128">
        <f t="shared" si="4"/>
        <v>2022</v>
      </c>
      <c r="G367" s="128">
        <f t="shared" si="5"/>
        <v>1</v>
      </c>
      <c r="H367" s="128">
        <f t="shared" si="6"/>
        <v>1</v>
      </c>
      <c r="I367" s="128" t="str">
        <f t="shared" si="7"/>
        <v>토</v>
      </c>
      <c r="J367" s="99"/>
      <c r="K367" s="99"/>
      <c r="L367" s="141" t="str">
        <f>IF(J367-K367=0,,IFERROR(K367-J367-휴게시간-VLOOKUP(A367,지정휴게시간,2,FALSE),K367-J367-휴게시간))</f>
        <v/>
      </c>
      <c r="M367" s="142" t="str">
        <f>IFERROR(VLOOKUP(Text(A367,"m월 d일"),양력휴일,2,FALSE),IFERROR(VLOOKUP(Text(B367,"m월 d일"),음력휴일,2,FALSE),IFERROR(VLOOKUP(A367,양력지정휴일,2,FALSE), IFERROR(VLOOKUP(B367,음력지정휴일,2,FALSE), ""))))</f>
        <v>신정</v>
      </c>
      <c r="N367" s="128"/>
      <c r="O367" s="128" t="str">
        <f>IFERROR(VLOOKUP(N367,연차지정일수,2,FALSE),"")</f>
        <v/>
      </c>
      <c r="P367" s="143"/>
      <c r="Q367" s="2"/>
    </row>
    <row r="368">
      <c r="A368" s="129">
        <v>44563.0</v>
      </c>
      <c r="B368" s="129">
        <f>VLOOKUP($A368,달력데이터,MATCH("음력 날짜",달력제목,0),FALSE)</f>
        <v>44530</v>
      </c>
      <c r="C368" s="128">
        <f t="shared" si="1"/>
        <v>2021</v>
      </c>
      <c r="D368" s="128">
        <f t="shared" si="2"/>
        <v>12</v>
      </c>
      <c r="E368" s="128">
        <f t="shared" si="3"/>
        <v>4</v>
      </c>
      <c r="F368" s="128">
        <f t="shared" si="4"/>
        <v>2022</v>
      </c>
      <c r="G368" s="128">
        <f t="shared" si="5"/>
        <v>1</v>
      </c>
      <c r="H368" s="128">
        <f t="shared" si="6"/>
        <v>2</v>
      </c>
      <c r="I368" s="128" t="str">
        <f t="shared" si="7"/>
        <v>일</v>
      </c>
      <c r="J368" s="99"/>
      <c r="K368" s="99"/>
      <c r="L368" s="141" t="str">
        <f>IF(J368-K368=0,,IFERROR(K368-J368-휴게시간-VLOOKUP(A368,지정휴게시간,2,FALSE),K368-J368-휴게시간))</f>
        <v/>
      </c>
      <c r="M368" s="142" t="str">
        <f>IFERROR(VLOOKUP(Text(A368,"m월 d일"),양력휴일,2,FALSE),IFERROR(VLOOKUP(Text(B368,"m월 d일"),음력휴일,2,FALSE),IFERROR(VLOOKUP(A368,양력지정휴일,2,FALSE), IFERROR(VLOOKUP(B368,음력지정휴일,2,FALSE), ""))))</f>
        <v/>
      </c>
      <c r="N368" s="128"/>
      <c r="O368" s="128" t="str">
        <f>IFERROR(VLOOKUP(N368,연차지정일수,2,FALSE),"")</f>
        <v/>
      </c>
      <c r="P368" s="143"/>
      <c r="Q368" s="2"/>
    </row>
    <row r="369">
      <c r="A369" s="129">
        <v>44564.0</v>
      </c>
      <c r="B369" s="129">
        <f>VLOOKUP($A369,달력데이터,MATCH("음력 날짜",달력제목,0),FALSE)</f>
        <v>44531</v>
      </c>
      <c r="C369" s="128">
        <f t="shared" si="1"/>
        <v>2022</v>
      </c>
      <c r="D369" s="128">
        <f t="shared" si="2"/>
        <v>1</v>
      </c>
      <c r="E369" s="128">
        <f t="shared" si="3"/>
        <v>1</v>
      </c>
      <c r="F369" s="128">
        <f t="shared" si="4"/>
        <v>2022</v>
      </c>
      <c r="G369" s="128">
        <f t="shared" si="5"/>
        <v>1</v>
      </c>
      <c r="H369" s="128">
        <f t="shared" si="6"/>
        <v>3</v>
      </c>
      <c r="I369" s="128" t="str">
        <f t="shared" si="7"/>
        <v>월</v>
      </c>
      <c r="J369" s="99"/>
      <c r="K369" s="99"/>
      <c r="L369" s="141" t="str">
        <f>IF(J369-K369=0,,IFERROR(K369-J369-휴게시간-VLOOKUP(A369,지정휴게시간,2,FALSE),K369-J369-휴게시간))</f>
        <v/>
      </c>
      <c r="M369" s="142" t="str">
        <f>IFERROR(VLOOKUP(Text(A369,"m월 d일"),양력휴일,2,FALSE),IFERROR(VLOOKUP(Text(B369,"m월 d일"),음력휴일,2,FALSE),IFERROR(VLOOKUP(A369,양력지정휴일,2,FALSE), IFERROR(VLOOKUP(B369,음력지정휴일,2,FALSE), ""))))</f>
        <v/>
      </c>
      <c r="N369" s="128"/>
      <c r="O369" s="128" t="str">
        <f>IFERROR(VLOOKUP(N369,연차지정일수,2,FALSE),"")</f>
        <v/>
      </c>
      <c r="P369" s="143"/>
      <c r="Q369" s="2"/>
    </row>
    <row r="370">
      <c r="A370" s="129">
        <v>44565.0</v>
      </c>
      <c r="B370" s="129">
        <f>VLOOKUP($A370,달력데이터,MATCH("음력 날짜",달력제목,0),FALSE)</f>
        <v>44532</v>
      </c>
      <c r="C370" s="128">
        <f t="shared" si="1"/>
        <v>2022</v>
      </c>
      <c r="D370" s="128">
        <f t="shared" si="2"/>
        <v>1</v>
      </c>
      <c r="E370" s="128">
        <f t="shared" si="3"/>
        <v>1</v>
      </c>
      <c r="F370" s="128">
        <f t="shared" si="4"/>
        <v>2022</v>
      </c>
      <c r="G370" s="128">
        <f t="shared" si="5"/>
        <v>1</v>
      </c>
      <c r="H370" s="128">
        <f t="shared" si="6"/>
        <v>4</v>
      </c>
      <c r="I370" s="128" t="str">
        <f t="shared" si="7"/>
        <v>화</v>
      </c>
      <c r="J370" s="99"/>
      <c r="K370" s="99"/>
      <c r="L370" s="141" t="str">
        <f>IF(J370-K370=0,,IFERROR(K370-J370-휴게시간-VLOOKUP(A370,지정휴게시간,2,FALSE),K370-J370-휴게시간))</f>
        <v/>
      </c>
      <c r="M370" s="142" t="str">
        <f>IFERROR(VLOOKUP(Text(A370,"m월 d일"),양력휴일,2,FALSE),IFERROR(VLOOKUP(Text(B370,"m월 d일"),음력휴일,2,FALSE),IFERROR(VLOOKUP(A370,양력지정휴일,2,FALSE), IFERROR(VLOOKUP(B370,음력지정휴일,2,FALSE), ""))))</f>
        <v/>
      </c>
      <c r="N370" s="128"/>
      <c r="O370" s="128" t="str">
        <f>IFERROR(VLOOKUP(N370,연차지정일수,2,FALSE),"")</f>
        <v/>
      </c>
      <c r="P370" s="143"/>
      <c r="Q370" s="2"/>
    </row>
    <row r="371">
      <c r="A371" s="129">
        <v>44566.0</v>
      </c>
      <c r="B371" s="129">
        <f>VLOOKUP($A371,달력데이터,MATCH("음력 날짜",달력제목,0),FALSE)</f>
        <v>44533</v>
      </c>
      <c r="C371" s="128">
        <f t="shared" si="1"/>
        <v>2022</v>
      </c>
      <c r="D371" s="128">
        <f t="shared" si="2"/>
        <v>1</v>
      </c>
      <c r="E371" s="128">
        <f t="shared" si="3"/>
        <v>1</v>
      </c>
      <c r="F371" s="128">
        <f t="shared" si="4"/>
        <v>2022</v>
      </c>
      <c r="G371" s="128">
        <f t="shared" si="5"/>
        <v>1</v>
      </c>
      <c r="H371" s="128">
        <f t="shared" si="6"/>
        <v>5</v>
      </c>
      <c r="I371" s="128" t="str">
        <f t="shared" si="7"/>
        <v>수</v>
      </c>
      <c r="J371" s="99"/>
      <c r="K371" s="99"/>
      <c r="L371" s="141" t="str">
        <f>IF(J371-K371=0,,IFERROR(K371-J371-휴게시간-VLOOKUP(A371,지정휴게시간,2,FALSE),K371-J371-휴게시간))</f>
        <v/>
      </c>
      <c r="M371" s="142" t="str">
        <f>IFERROR(VLOOKUP(Text(A371,"m월 d일"),양력휴일,2,FALSE),IFERROR(VLOOKUP(Text(B371,"m월 d일"),음력휴일,2,FALSE),IFERROR(VLOOKUP(A371,양력지정휴일,2,FALSE), IFERROR(VLOOKUP(B371,음력지정휴일,2,FALSE), ""))))</f>
        <v/>
      </c>
      <c r="N371" s="128"/>
      <c r="O371" s="128" t="str">
        <f>IFERROR(VLOOKUP(N371,연차지정일수,2,FALSE),"")</f>
        <v/>
      </c>
      <c r="P371" s="143"/>
      <c r="Q371" s="2"/>
    </row>
    <row r="372">
      <c r="A372" s="129">
        <v>44567.0</v>
      </c>
      <c r="B372" s="129">
        <f>VLOOKUP($A372,달력데이터,MATCH("음력 날짜",달력제목,0),FALSE)</f>
        <v>44534</v>
      </c>
      <c r="C372" s="128">
        <f t="shared" si="1"/>
        <v>2022</v>
      </c>
      <c r="D372" s="128">
        <f t="shared" si="2"/>
        <v>1</v>
      </c>
      <c r="E372" s="128">
        <f t="shared" si="3"/>
        <v>1</v>
      </c>
      <c r="F372" s="128">
        <f t="shared" si="4"/>
        <v>2022</v>
      </c>
      <c r="G372" s="128">
        <f t="shared" si="5"/>
        <v>1</v>
      </c>
      <c r="H372" s="128">
        <f t="shared" si="6"/>
        <v>6</v>
      </c>
      <c r="I372" s="128" t="str">
        <f t="shared" si="7"/>
        <v>목</v>
      </c>
      <c r="J372" s="99"/>
      <c r="K372" s="99"/>
      <c r="L372" s="141" t="str">
        <f>IF(J372-K372=0,,IFERROR(K372-J372-휴게시간-VLOOKUP(A372,지정휴게시간,2,FALSE),K372-J372-휴게시간))</f>
        <v/>
      </c>
      <c r="M372" s="142" t="str">
        <f>IFERROR(VLOOKUP(Text(A372,"m월 d일"),양력휴일,2,FALSE),IFERROR(VLOOKUP(Text(B372,"m월 d일"),음력휴일,2,FALSE),IFERROR(VLOOKUP(A372,양력지정휴일,2,FALSE), IFERROR(VLOOKUP(B372,음력지정휴일,2,FALSE), ""))))</f>
        <v/>
      </c>
      <c r="N372" s="128"/>
      <c r="O372" s="128" t="str">
        <f>IFERROR(VLOOKUP(N372,연차지정일수,2,FALSE),"")</f>
        <v/>
      </c>
      <c r="P372" s="143"/>
      <c r="Q372" s="2"/>
    </row>
    <row r="373">
      <c r="A373" s="129">
        <v>44568.0</v>
      </c>
      <c r="B373" s="129">
        <f>VLOOKUP($A373,달력데이터,MATCH("음력 날짜",달력제목,0),FALSE)</f>
        <v>44535</v>
      </c>
      <c r="C373" s="128">
        <f t="shared" si="1"/>
        <v>2022</v>
      </c>
      <c r="D373" s="128">
        <f t="shared" si="2"/>
        <v>1</v>
      </c>
      <c r="E373" s="128">
        <f t="shared" si="3"/>
        <v>1</v>
      </c>
      <c r="F373" s="128">
        <f t="shared" si="4"/>
        <v>2022</v>
      </c>
      <c r="G373" s="128">
        <f t="shared" si="5"/>
        <v>1</v>
      </c>
      <c r="H373" s="128">
        <f t="shared" si="6"/>
        <v>7</v>
      </c>
      <c r="I373" s="128" t="str">
        <f t="shared" si="7"/>
        <v>금</v>
      </c>
      <c r="J373" s="99"/>
      <c r="K373" s="99"/>
      <c r="L373" s="141" t="str">
        <f>IF(J373-K373=0,,IFERROR(K373-J373-휴게시간-VLOOKUP(A373,지정휴게시간,2,FALSE),K373-J373-휴게시간))</f>
        <v/>
      </c>
      <c r="M373" s="142" t="str">
        <f>IFERROR(VLOOKUP(Text(A373,"m월 d일"),양력휴일,2,FALSE),IFERROR(VLOOKUP(Text(B373,"m월 d일"),음력휴일,2,FALSE),IFERROR(VLOOKUP(A373,양력지정휴일,2,FALSE), IFERROR(VLOOKUP(B373,음력지정휴일,2,FALSE), ""))))</f>
        <v/>
      </c>
      <c r="N373" s="128"/>
      <c r="O373" s="128" t="str">
        <f>IFERROR(VLOOKUP(N373,연차지정일수,2,FALSE),"")</f>
        <v/>
      </c>
      <c r="P373" s="143"/>
      <c r="Q373" s="2"/>
    </row>
    <row r="374">
      <c r="A374" s="129">
        <v>44569.0</v>
      </c>
      <c r="B374" s="129">
        <f>VLOOKUP($A374,달력데이터,MATCH("음력 날짜",달력제목,0),FALSE)</f>
        <v>44536</v>
      </c>
      <c r="C374" s="128">
        <f t="shared" si="1"/>
        <v>2022</v>
      </c>
      <c r="D374" s="128">
        <f t="shared" si="2"/>
        <v>1</v>
      </c>
      <c r="E374" s="128">
        <f t="shared" si="3"/>
        <v>1</v>
      </c>
      <c r="F374" s="128">
        <f t="shared" si="4"/>
        <v>2022</v>
      </c>
      <c r="G374" s="128">
        <f t="shared" si="5"/>
        <v>1</v>
      </c>
      <c r="H374" s="128">
        <f t="shared" si="6"/>
        <v>8</v>
      </c>
      <c r="I374" s="128" t="str">
        <f t="shared" si="7"/>
        <v>토</v>
      </c>
      <c r="J374" s="99"/>
      <c r="K374" s="99"/>
      <c r="L374" s="141" t="str">
        <f>IF(J374-K374=0,,IFERROR(K374-J374-휴게시간-VLOOKUP(A374,지정휴게시간,2,FALSE),K374-J374-휴게시간))</f>
        <v/>
      </c>
      <c r="M374" s="142" t="str">
        <f>IFERROR(VLOOKUP(Text(A374,"m월 d일"),양력휴일,2,FALSE),IFERROR(VLOOKUP(Text(B374,"m월 d일"),음력휴일,2,FALSE),IFERROR(VLOOKUP(A374,양력지정휴일,2,FALSE), IFERROR(VLOOKUP(B374,음력지정휴일,2,FALSE), ""))))</f>
        <v/>
      </c>
      <c r="N374" s="128"/>
      <c r="O374" s="128" t="str">
        <f>IFERROR(VLOOKUP(N374,연차지정일수,2,FALSE),"")</f>
        <v/>
      </c>
      <c r="P374" s="143"/>
      <c r="Q374" s="2"/>
    </row>
    <row r="375">
      <c r="A375" s="129">
        <v>44570.0</v>
      </c>
      <c r="B375" s="129">
        <f>VLOOKUP($A375,달력데이터,MATCH("음력 날짜",달력제목,0),FALSE)</f>
        <v>44537</v>
      </c>
      <c r="C375" s="128">
        <f t="shared" si="1"/>
        <v>2022</v>
      </c>
      <c r="D375" s="128">
        <f t="shared" si="2"/>
        <v>1</v>
      </c>
      <c r="E375" s="128">
        <f t="shared" si="3"/>
        <v>1</v>
      </c>
      <c r="F375" s="128">
        <f t="shared" si="4"/>
        <v>2022</v>
      </c>
      <c r="G375" s="128">
        <f t="shared" si="5"/>
        <v>1</v>
      </c>
      <c r="H375" s="128">
        <f t="shared" si="6"/>
        <v>9</v>
      </c>
      <c r="I375" s="128" t="str">
        <f t="shared" si="7"/>
        <v>일</v>
      </c>
      <c r="J375" s="99"/>
      <c r="K375" s="99"/>
      <c r="L375" s="141" t="str">
        <f>IF(J375-K375=0,,IFERROR(K375-J375-휴게시간-VLOOKUP(A375,지정휴게시간,2,FALSE),K375-J375-휴게시간))</f>
        <v/>
      </c>
      <c r="M375" s="142" t="str">
        <f>IFERROR(VLOOKUP(Text(A375,"m월 d일"),양력휴일,2,FALSE),IFERROR(VLOOKUP(Text(B375,"m월 d일"),음력휴일,2,FALSE),IFERROR(VLOOKUP(A375,양력지정휴일,2,FALSE), IFERROR(VLOOKUP(B375,음력지정휴일,2,FALSE), ""))))</f>
        <v/>
      </c>
      <c r="N375" s="128"/>
      <c r="O375" s="128" t="str">
        <f>IFERROR(VLOOKUP(N375,연차지정일수,2,FALSE),"")</f>
        <v/>
      </c>
      <c r="P375" s="143"/>
      <c r="Q375" s="2"/>
    </row>
    <row r="376">
      <c r="A376" s="129">
        <v>44571.0</v>
      </c>
      <c r="B376" s="129">
        <f>VLOOKUP($A376,달력데이터,MATCH("음력 날짜",달력제목,0),FALSE)</f>
        <v>44538</v>
      </c>
      <c r="C376" s="128">
        <f t="shared" si="1"/>
        <v>2022</v>
      </c>
      <c r="D376" s="128">
        <f t="shared" si="2"/>
        <v>1</v>
      </c>
      <c r="E376" s="128">
        <f t="shared" si="3"/>
        <v>2</v>
      </c>
      <c r="F376" s="128">
        <f t="shared" si="4"/>
        <v>2022</v>
      </c>
      <c r="G376" s="128">
        <f t="shared" si="5"/>
        <v>1</v>
      </c>
      <c r="H376" s="128">
        <f t="shared" si="6"/>
        <v>10</v>
      </c>
      <c r="I376" s="128" t="str">
        <f t="shared" si="7"/>
        <v>월</v>
      </c>
      <c r="J376" s="99"/>
      <c r="K376" s="99"/>
      <c r="L376" s="141" t="str">
        <f>IF(J376-K376=0,,IFERROR(K376-J376-휴게시간-VLOOKUP(A376,지정휴게시간,2,FALSE),K376-J376-휴게시간))</f>
        <v/>
      </c>
      <c r="M376" s="142" t="str">
        <f>IFERROR(VLOOKUP(Text(A376,"m월 d일"),양력휴일,2,FALSE),IFERROR(VLOOKUP(Text(B376,"m월 d일"),음력휴일,2,FALSE),IFERROR(VLOOKUP(A376,양력지정휴일,2,FALSE), IFERROR(VLOOKUP(B376,음력지정휴일,2,FALSE), ""))))</f>
        <v/>
      </c>
      <c r="N376" s="128"/>
      <c r="O376" s="128" t="str">
        <f>IFERROR(VLOOKUP(N376,연차지정일수,2,FALSE),"")</f>
        <v/>
      </c>
      <c r="P376" s="143"/>
      <c r="Q376" s="2"/>
    </row>
    <row r="377">
      <c r="A377" s="129">
        <v>44572.0</v>
      </c>
      <c r="B377" s="129">
        <f>VLOOKUP($A377,달력데이터,MATCH("음력 날짜",달력제목,0),FALSE)</f>
        <v>44539</v>
      </c>
      <c r="C377" s="128">
        <f t="shared" si="1"/>
        <v>2022</v>
      </c>
      <c r="D377" s="128">
        <f t="shared" si="2"/>
        <v>1</v>
      </c>
      <c r="E377" s="128">
        <f t="shared" si="3"/>
        <v>2</v>
      </c>
      <c r="F377" s="128">
        <f t="shared" si="4"/>
        <v>2022</v>
      </c>
      <c r="G377" s="128">
        <f t="shared" si="5"/>
        <v>1</v>
      </c>
      <c r="H377" s="128">
        <f t="shared" si="6"/>
        <v>11</v>
      </c>
      <c r="I377" s="128" t="str">
        <f t="shared" si="7"/>
        <v>화</v>
      </c>
      <c r="J377" s="99"/>
      <c r="K377" s="99"/>
      <c r="L377" s="141" t="str">
        <f>IF(J377-K377=0,,IFERROR(K377-J377-휴게시간-VLOOKUP(A377,지정휴게시간,2,FALSE),K377-J377-휴게시간))</f>
        <v/>
      </c>
      <c r="M377" s="142" t="str">
        <f>IFERROR(VLOOKUP(Text(A377,"m월 d일"),양력휴일,2,FALSE),IFERROR(VLOOKUP(Text(B377,"m월 d일"),음력휴일,2,FALSE),IFERROR(VLOOKUP(A377,양력지정휴일,2,FALSE), IFERROR(VLOOKUP(B377,음력지정휴일,2,FALSE), ""))))</f>
        <v/>
      </c>
      <c r="N377" s="128"/>
      <c r="O377" s="128" t="str">
        <f>IFERROR(VLOOKUP(N377,연차지정일수,2,FALSE),"")</f>
        <v/>
      </c>
      <c r="P377" s="143"/>
      <c r="Q377" s="2"/>
    </row>
    <row r="378">
      <c r="A378" s="129">
        <v>44573.0</v>
      </c>
      <c r="B378" s="129">
        <f>VLOOKUP($A378,달력데이터,MATCH("음력 날짜",달력제목,0),FALSE)</f>
        <v>44540</v>
      </c>
      <c r="C378" s="128">
        <f t="shared" si="1"/>
        <v>2022</v>
      </c>
      <c r="D378" s="128">
        <f t="shared" si="2"/>
        <v>1</v>
      </c>
      <c r="E378" s="128">
        <f t="shared" si="3"/>
        <v>2</v>
      </c>
      <c r="F378" s="128">
        <f t="shared" si="4"/>
        <v>2022</v>
      </c>
      <c r="G378" s="128">
        <f t="shared" si="5"/>
        <v>1</v>
      </c>
      <c r="H378" s="128">
        <f t="shared" si="6"/>
        <v>12</v>
      </c>
      <c r="I378" s="128" t="str">
        <f t="shared" si="7"/>
        <v>수</v>
      </c>
      <c r="J378" s="99"/>
      <c r="K378" s="99"/>
      <c r="L378" s="141" t="str">
        <f>IF(J378-K378=0,,IFERROR(K378-J378-휴게시간-VLOOKUP(A378,지정휴게시간,2,FALSE),K378-J378-휴게시간))</f>
        <v/>
      </c>
      <c r="M378" s="142" t="str">
        <f>IFERROR(VLOOKUP(Text(A378,"m월 d일"),양력휴일,2,FALSE),IFERROR(VLOOKUP(Text(B378,"m월 d일"),음력휴일,2,FALSE),IFERROR(VLOOKUP(A378,양력지정휴일,2,FALSE), IFERROR(VLOOKUP(B378,음력지정휴일,2,FALSE), ""))))</f>
        <v/>
      </c>
      <c r="N378" s="128"/>
      <c r="O378" s="128" t="str">
        <f>IFERROR(VLOOKUP(N378,연차지정일수,2,FALSE),"")</f>
        <v/>
      </c>
      <c r="P378" s="143"/>
      <c r="Q378" s="2"/>
    </row>
    <row r="379">
      <c r="A379" s="129">
        <v>44574.0</v>
      </c>
      <c r="B379" s="129">
        <f>VLOOKUP($A379,달력데이터,MATCH("음력 날짜",달력제목,0),FALSE)</f>
        <v>44541</v>
      </c>
      <c r="C379" s="128">
        <f t="shared" si="1"/>
        <v>2022</v>
      </c>
      <c r="D379" s="128">
        <f t="shared" si="2"/>
        <v>1</v>
      </c>
      <c r="E379" s="128">
        <f t="shared" si="3"/>
        <v>2</v>
      </c>
      <c r="F379" s="128">
        <f t="shared" si="4"/>
        <v>2022</v>
      </c>
      <c r="G379" s="128">
        <f t="shared" si="5"/>
        <v>1</v>
      </c>
      <c r="H379" s="128">
        <f t="shared" si="6"/>
        <v>13</v>
      </c>
      <c r="I379" s="128" t="str">
        <f t="shared" si="7"/>
        <v>목</v>
      </c>
      <c r="J379" s="99"/>
      <c r="K379" s="99"/>
      <c r="L379" s="141" t="str">
        <f>IF(J379-K379=0,,IFERROR(K379-J379-휴게시간-VLOOKUP(A379,지정휴게시간,2,FALSE),K379-J379-휴게시간))</f>
        <v/>
      </c>
      <c r="M379" s="142" t="str">
        <f>IFERROR(VLOOKUP(Text(A379,"m월 d일"),양력휴일,2,FALSE),IFERROR(VLOOKUP(Text(B379,"m월 d일"),음력휴일,2,FALSE),IFERROR(VLOOKUP(A379,양력지정휴일,2,FALSE), IFERROR(VLOOKUP(B379,음력지정휴일,2,FALSE), ""))))</f>
        <v/>
      </c>
      <c r="N379" s="128"/>
      <c r="O379" s="128" t="str">
        <f>IFERROR(VLOOKUP(N379,연차지정일수,2,FALSE),"")</f>
        <v/>
      </c>
      <c r="P379" s="143"/>
      <c r="Q379" s="2"/>
    </row>
    <row r="380">
      <c r="A380" s="129">
        <v>44575.0</v>
      </c>
      <c r="B380" s="129">
        <f>VLOOKUP($A380,달력데이터,MATCH("음력 날짜",달력제목,0),FALSE)</f>
        <v>44542</v>
      </c>
      <c r="C380" s="128">
        <f t="shared" si="1"/>
        <v>2022</v>
      </c>
      <c r="D380" s="128">
        <f t="shared" si="2"/>
        <v>1</v>
      </c>
      <c r="E380" s="128">
        <f t="shared" si="3"/>
        <v>2</v>
      </c>
      <c r="F380" s="128">
        <f t="shared" si="4"/>
        <v>2022</v>
      </c>
      <c r="G380" s="128">
        <f t="shared" si="5"/>
        <v>1</v>
      </c>
      <c r="H380" s="128">
        <f t="shared" si="6"/>
        <v>14</v>
      </c>
      <c r="I380" s="128" t="str">
        <f t="shared" si="7"/>
        <v>금</v>
      </c>
      <c r="J380" s="99"/>
      <c r="K380" s="99"/>
      <c r="L380" s="141" t="str">
        <f>IF(J380-K380=0,,IFERROR(K380-J380-휴게시간-VLOOKUP(A380,지정휴게시간,2,FALSE),K380-J380-휴게시간))</f>
        <v/>
      </c>
      <c r="M380" s="142" t="str">
        <f>IFERROR(VLOOKUP(Text(A380,"m월 d일"),양력휴일,2,FALSE),IFERROR(VLOOKUP(Text(B380,"m월 d일"),음력휴일,2,FALSE),IFERROR(VLOOKUP(A380,양력지정휴일,2,FALSE), IFERROR(VLOOKUP(B380,음력지정휴일,2,FALSE), ""))))</f>
        <v/>
      </c>
      <c r="N380" s="128"/>
      <c r="O380" s="128" t="str">
        <f>IFERROR(VLOOKUP(N380,연차지정일수,2,FALSE),"")</f>
        <v/>
      </c>
      <c r="P380" s="143"/>
      <c r="Q380" s="2"/>
    </row>
    <row r="381">
      <c r="A381" s="129">
        <v>44576.0</v>
      </c>
      <c r="B381" s="129">
        <f>VLOOKUP($A381,달력데이터,MATCH("음력 날짜",달력제목,0),FALSE)</f>
        <v>44543</v>
      </c>
      <c r="C381" s="128">
        <f t="shared" si="1"/>
        <v>2022</v>
      </c>
      <c r="D381" s="128">
        <f t="shared" si="2"/>
        <v>1</v>
      </c>
      <c r="E381" s="128">
        <f t="shared" si="3"/>
        <v>2</v>
      </c>
      <c r="F381" s="128">
        <f t="shared" si="4"/>
        <v>2022</v>
      </c>
      <c r="G381" s="128">
        <f t="shared" si="5"/>
        <v>1</v>
      </c>
      <c r="H381" s="128">
        <f t="shared" si="6"/>
        <v>15</v>
      </c>
      <c r="I381" s="128" t="str">
        <f t="shared" si="7"/>
        <v>토</v>
      </c>
      <c r="J381" s="99"/>
      <c r="K381" s="99"/>
      <c r="L381" s="141" t="str">
        <f>IF(J381-K381=0,,IFERROR(K381-J381-휴게시간-VLOOKUP(A381,지정휴게시간,2,FALSE),K381-J381-휴게시간))</f>
        <v/>
      </c>
      <c r="M381" s="142" t="str">
        <f>IFERROR(VLOOKUP(Text(A381,"m월 d일"),양력휴일,2,FALSE),IFERROR(VLOOKUP(Text(B381,"m월 d일"),음력휴일,2,FALSE),IFERROR(VLOOKUP(A381,양력지정휴일,2,FALSE), IFERROR(VLOOKUP(B381,음력지정휴일,2,FALSE), ""))))</f>
        <v/>
      </c>
      <c r="N381" s="128"/>
      <c r="O381" s="128" t="str">
        <f>IFERROR(VLOOKUP(N381,연차지정일수,2,FALSE),"")</f>
        <v/>
      </c>
      <c r="P381" s="143"/>
      <c r="Q381" s="2"/>
    </row>
    <row r="382">
      <c r="A382" s="129">
        <v>44577.0</v>
      </c>
      <c r="B382" s="129">
        <f>VLOOKUP($A382,달력데이터,MATCH("음력 날짜",달력제목,0),FALSE)</f>
        <v>44544</v>
      </c>
      <c r="C382" s="128">
        <f t="shared" si="1"/>
        <v>2022</v>
      </c>
      <c r="D382" s="128">
        <f t="shared" si="2"/>
        <v>1</v>
      </c>
      <c r="E382" s="128">
        <f t="shared" si="3"/>
        <v>2</v>
      </c>
      <c r="F382" s="128">
        <f t="shared" si="4"/>
        <v>2022</v>
      </c>
      <c r="G382" s="128">
        <f t="shared" si="5"/>
        <v>1</v>
      </c>
      <c r="H382" s="128">
        <f t="shared" si="6"/>
        <v>16</v>
      </c>
      <c r="I382" s="128" t="str">
        <f t="shared" si="7"/>
        <v>일</v>
      </c>
      <c r="J382" s="99"/>
      <c r="K382" s="99"/>
      <c r="L382" s="141" t="str">
        <f>IF(J382-K382=0,,IFERROR(K382-J382-휴게시간-VLOOKUP(A382,지정휴게시간,2,FALSE),K382-J382-휴게시간))</f>
        <v/>
      </c>
      <c r="M382" s="142" t="str">
        <f>IFERROR(VLOOKUP(Text(A382,"m월 d일"),양력휴일,2,FALSE),IFERROR(VLOOKUP(Text(B382,"m월 d일"),음력휴일,2,FALSE),IFERROR(VLOOKUP(A382,양력지정휴일,2,FALSE), IFERROR(VLOOKUP(B382,음력지정휴일,2,FALSE), ""))))</f>
        <v/>
      </c>
      <c r="N382" s="128"/>
      <c r="O382" s="128" t="str">
        <f>IFERROR(VLOOKUP(N382,연차지정일수,2,FALSE),"")</f>
        <v/>
      </c>
      <c r="P382" s="143"/>
      <c r="Q382" s="2"/>
    </row>
    <row r="383">
      <c r="A383" s="129">
        <v>44578.0</v>
      </c>
      <c r="B383" s="129">
        <f>VLOOKUP($A383,달력데이터,MATCH("음력 날짜",달력제목,0),FALSE)</f>
        <v>44545</v>
      </c>
      <c r="C383" s="128">
        <f t="shared" si="1"/>
        <v>2022</v>
      </c>
      <c r="D383" s="128">
        <f t="shared" si="2"/>
        <v>1</v>
      </c>
      <c r="E383" s="128">
        <f t="shared" si="3"/>
        <v>3</v>
      </c>
      <c r="F383" s="128">
        <f t="shared" si="4"/>
        <v>2022</v>
      </c>
      <c r="G383" s="128">
        <f t="shared" si="5"/>
        <v>1</v>
      </c>
      <c r="H383" s="128">
        <f t="shared" si="6"/>
        <v>17</v>
      </c>
      <c r="I383" s="128" t="str">
        <f t="shared" si="7"/>
        <v>월</v>
      </c>
      <c r="J383" s="99"/>
      <c r="K383" s="99"/>
      <c r="L383" s="141" t="str">
        <f>IF(J383-K383=0,,IFERROR(K383-J383-휴게시간-VLOOKUP(A383,지정휴게시간,2,FALSE),K383-J383-휴게시간))</f>
        <v/>
      </c>
      <c r="M383" s="142" t="str">
        <f>IFERROR(VLOOKUP(Text(A383,"m월 d일"),양력휴일,2,FALSE),IFERROR(VLOOKUP(Text(B383,"m월 d일"),음력휴일,2,FALSE),IFERROR(VLOOKUP(A383,양력지정휴일,2,FALSE), IFERROR(VLOOKUP(B383,음력지정휴일,2,FALSE), ""))))</f>
        <v/>
      </c>
      <c r="N383" s="128"/>
      <c r="O383" s="128" t="str">
        <f>IFERROR(VLOOKUP(N383,연차지정일수,2,FALSE),"")</f>
        <v/>
      </c>
      <c r="P383" s="143"/>
      <c r="Q383" s="2"/>
    </row>
    <row r="384">
      <c r="A384" s="129">
        <v>44579.0</v>
      </c>
      <c r="B384" s="129">
        <f>VLOOKUP($A384,달력데이터,MATCH("음력 날짜",달력제목,0),FALSE)</f>
        <v>44546</v>
      </c>
      <c r="C384" s="128">
        <f t="shared" si="1"/>
        <v>2022</v>
      </c>
      <c r="D384" s="128">
        <f t="shared" si="2"/>
        <v>1</v>
      </c>
      <c r="E384" s="128">
        <f t="shared" si="3"/>
        <v>3</v>
      </c>
      <c r="F384" s="128">
        <f t="shared" si="4"/>
        <v>2022</v>
      </c>
      <c r="G384" s="128">
        <f t="shared" si="5"/>
        <v>1</v>
      </c>
      <c r="H384" s="128">
        <f t="shared" si="6"/>
        <v>18</v>
      </c>
      <c r="I384" s="128" t="str">
        <f t="shared" si="7"/>
        <v>화</v>
      </c>
      <c r="J384" s="99"/>
      <c r="K384" s="99"/>
      <c r="L384" s="141" t="str">
        <f>IF(J384-K384=0,,IFERROR(K384-J384-휴게시간-VLOOKUP(A384,지정휴게시간,2,FALSE),K384-J384-휴게시간))</f>
        <v/>
      </c>
      <c r="M384" s="142" t="str">
        <f>IFERROR(VLOOKUP(Text(A384,"m월 d일"),양력휴일,2,FALSE),IFERROR(VLOOKUP(Text(B384,"m월 d일"),음력휴일,2,FALSE),IFERROR(VLOOKUP(A384,양력지정휴일,2,FALSE), IFERROR(VLOOKUP(B384,음력지정휴일,2,FALSE), ""))))</f>
        <v/>
      </c>
      <c r="N384" s="128"/>
      <c r="O384" s="128" t="str">
        <f>IFERROR(VLOOKUP(N384,연차지정일수,2,FALSE),"")</f>
        <v/>
      </c>
      <c r="P384" s="143"/>
      <c r="Q384" s="2"/>
    </row>
    <row r="385">
      <c r="A385" s="129">
        <v>44580.0</v>
      </c>
      <c r="B385" s="129">
        <f>VLOOKUP($A385,달력데이터,MATCH("음력 날짜",달력제목,0),FALSE)</f>
        <v>44547</v>
      </c>
      <c r="C385" s="128">
        <f t="shared" si="1"/>
        <v>2022</v>
      </c>
      <c r="D385" s="128">
        <f t="shared" si="2"/>
        <v>1</v>
      </c>
      <c r="E385" s="128">
        <f t="shared" si="3"/>
        <v>3</v>
      </c>
      <c r="F385" s="128">
        <f t="shared" si="4"/>
        <v>2022</v>
      </c>
      <c r="G385" s="128">
        <f t="shared" si="5"/>
        <v>1</v>
      </c>
      <c r="H385" s="128">
        <f t="shared" si="6"/>
        <v>19</v>
      </c>
      <c r="I385" s="128" t="str">
        <f t="shared" si="7"/>
        <v>수</v>
      </c>
      <c r="J385" s="99"/>
      <c r="K385" s="99"/>
      <c r="L385" s="141" t="str">
        <f>IF(J385-K385=0,,IFERROR(K385-J385-휴게시간-VLOOKUP(A385,지정휴게시간,2,FALSE),K385-J385-휴게시간))</f>
        <v/>
      </c>
      <c r="M385" s="142" t="str">
        <f>IFERROR(VLOOKUP(Text(A385,"m월 d일"),양력휴일,2,FALSE),IFERROR(VLOOKUP(Text(B385,"m월 d일"),음력휴일,2,FALSE),IFERROR(VLOOKUP(A385,양력지정휴일,2,FALSE), IFERROR(VLOOKUP(B385,음력지정휴일,2,FALSE), ""))))</f>
        <v/>
      </c>
      <c r="N385" s="128"/>
      <c r="O385" s="128" t="str">
        <f>IFERROR(VLOOKUP(N385,연차지정일수,2,FALSE),"")</f>
        <v/>
      </c>
      <c r="P385" s="143"/>
      <c r="Q385" s="2"/>
    </row>
    <row r="386">
      <c r="A386" s="129">
        <v>44581.0</v>
      </c>
      <c r="B386" s="129">
        <f>VLOOKUP($A386,달력데이터,MATCH("음력 날짜",달력제목,0),FALSE)</f>
        <v>44548</v>
      </c>
      <c r="C386" s="128">
        <f t="shared" si="1"/>
        <v>2022</v>
      </c>
      <c r="D386" s="128">
        <f t="shared" si="2"/>
        <v>1</v>
      </c>
      <c r="E386" s="128">
        <f t="shared" si="3"/>
        <v>3</v>
      </c>
      <c r="F386" s="128">
        <f t="shared" si="4"/>
        <v>2022</v>
      </c>
      <c r="G386" s="128">
        <f t="shared" si="5"/>
        <v>1</v>
      </c>
      <c r="H386" s="128">
        <f t="shared" si="6"/>
        <v>20</v>
      </c>
      <c r="I386" s="128" t="str">
        <f t="shared" si="7"/>
        <v>목</v>
      </c>
      <c r="J386" s="99"/>
      <c r="K386" s="99"/>
      <c r="L386" s="141" t="str">
        <f>IF(J386-K386=0,,IFERROR(K386-J386-휴게시간-VLOOKUP(A386,지정휴게시간,2,FALSE),K386-J386-휴게시간))</f>
        <v/>
      </c>
      <c r="M386" s="142" t="str">
        <f>IFERROR(VLOOKUP(Text(A386,"m월 d일"),양력휴일,2,FALSE),IFERROR(VLOOKUP(Text(B386,"m월 d일"),음력휴일,2,FALSE),IFERROR(VLOOKUP(A386,양력지정휴일,2,FALSE), IFERROR(VLOOKUP(B386,음력지정휴일,2,FALSE), ""))))</f>
        <v/>
      </c>
      <c r="N386" s="128"/>
      <c r="O386" s="128" t="str">
        <f>IFERROR(VLOOKUP(N386,연차지정일수,2,FALSE),"")</f>
        <v/>
      </c>
      <c r="P386" s="143"/>
      <c r="Q386" s="2"/>
    </row>
    <row r="387">
      <c r="A387" s="129">
        <v>44582.0</v>
      </c>
      <c r="B387" s="129">
        <f>VLOOKUP($A387,달력데이터,MATCH("음력 날짜",달력제목,0),FALSE)</f>
        <v>44549</v>
      </c>
      <c r="C387" s="128">
        <f t="shared" si="1"/>
        <v>2022</v>
      </c>
      <c r="D387" s="128">
        <f t="shared" si="2"/>
        <v>1</v>
      </c>
      <c r="E387" s="128">
        <f t="shared" si="3"/>
        <v>3</v>
      </c>
      <c r="F387" s="128">
        <f t="shared" si="4"/>
        <v>2022</v>
      </c>
      <c r="G387" s="128">
        <f t="shared" si="5"/>
        <v>1</v>
      </c>
      <c r="H387" s="128">
        <f t="shared" si="6"/>
        <v>21</v>
      </c>
      <c r="I387" s="128" t="str">
        <f t="shared" si="7"/>
        <v>금</v>
      </c>
      <c r="J387" s="99"/>
      <c r="K387" s="99"/>
      <c r="L387" s="141" t="str">
        <f>IF(J387-K387=0,,IFERROR(K387-J387-휴게시간-VLOOKUP(A387,지정휴게시간,2,FALSE),K387-J387-휴게시간))</f>
        <v/>
      </c>
      <c r="M387" s="142" t="str">
        <f>IFERROR(VLOOKUP(Text(A387,"m월 d일"),양력휴일,2,FALSE),IFERROR(VLOOKUP(Text(B387,"m월 d일"),음력휴일,2,FALSE),IFERROR(VLOOKUP(A387,양력지정휴일,2,FALSE), IFERROR(VLOOKUP(B387,음력지정휴일,2,FALSE), ""))))</f>
        <v/>
      </c>
      <c r="N387" s="128"/>
      <c r="O387" s="128" t="str">
        <f>IFERROR(VLOOKUP(N387,연차지정일수,2,FALSE),"")</f>
        <v/>
      </c>
      <c r="P387" s="143"/>
      <c r="Q387" s="2"/>
    </row>
    <row r="388">
      <c r="A388" s="129">
        <v>44583.0</v>
      </c>
      <c r="B388" s="129">
        <f>VLOOKUP($A388,달력데이터,MATCH("음력 날짜",달력제목,0),FALSE)</f>
        <v>44550</v>
      </c>
      <c r="C388" s="128">
        <f t="shared" si="1"/>
        <v>2022</v>
      </c>
      <c r="D388" s="128">
        <f t="shared" si="2"/>
        <v>1</v>
      </c>
      <c r="E388" s="128">
        <f t="shared" si="3"/>
        <v>3</v>
      </c>
      <c r="F388" s="128">
        <f t="shared" si="4"/>
        <v>2022</v>
      </c>
      <c r="G388" s="128">
        <f t="shared" si="5"/>
        <v>1</v>
      </c>
      <c r="H388" s="128">
        <f t="shared" si="6"/>
        <v>22</v>
      </c>
      <c r="I388" s="128" t="str">
        <f t="shared" si="7"/>
        <v>토</v>
      </c>
      <c r="J388" s="99"/>
      <c r="K388" s="99"/>
      <c r="L388" s="141" t="str">
        <f>IF(J388-K388=0,,IFERROR(K388-J388-휴게시간-VLOOKUP(A388,지정휴게시간,2,FALSE),K388-J388-휴게시간))</f>
        <v/>
      </c>
      <c r="M388" s="142" t="str">
        <f>IFERROR(VLOOKUP(Text(A388,"m월 d일"),양력휴일,2,FALSE),IFERROR(VLOOKUP(Text(B388,"m월 d일"),음력휴일,2,FALSE),IFERROR(VLOOKUP(A388,양력지정휴일,2,FALSE), IFERROR(VLOOKUP(B388,음력지정휴일,2,FALSE), ""))))</f>
        <v/>
      </c>
      <c r="N388" s="128"/>
      <c r="O388" s="128" t="str">
        <f>IFERROR(VLOOKUP(N388,연차지정일수,2,FALSE),"")</f>
        <v/>
      </c>
      <c r="P388" s="143"/>
      <c r="Q388" s="2"/>
    </row>
    <row r="389">
      <c r="A389" s="129">
        <v>44584.0</v>
      </c>
      <c r="B389" s="129">
        <f>VLOOKUP($A389,달력데이터,MATCH("음력 날짜",달력제목,0),FALSE)</f>
        <v>44551</v>
      </c>
      <c r="C389" s="128">
        <f t="shared" si="1"/>
        <v>2022</v>
      </c>
      <c r="D389" s="128">
        <f t="shared" si="2"/>
        <v>1</v>
      </c>
      <c r="E389" s="128">
        <f t="shared" si="3"/>
        <v>3</v>
      </c>
      <c r="F389" s="128">
        <f t="shared" si="4"/>
        <v>2022</v>
      </c>
      <c r="G389" s="128">
        <f t="shared" si="5"/>
        <v>1</v>
      </c>
      <c r="H389" s="128">
        <f t="shared" si="6"/>
        <v>23</v>
      </c>
      <c r="I389" s="128" t="str">
        <f t="shared" si="7"/>
        <v>일</v>
      </c>
      <c r="J389" s="99"/>
      <c r="K389" s="99"/>
      <c r="L389" s="141" t="str">
        <f>IF(J389-K389=0,,IFERROR(K389-J389-휴게시간-VLOOKUP(A389,지정휴게시간,2,FALSE),K389-J389-휴게시간))</f>
        <v/>
      </c>
      <c r="M389" s="142" t="str">
        <f>IFERROR(VLOOKUP(Text(A389,"m월 d일"),양력휴일,2,FALSE),IFERROR(VLOOKUP(Text(B389,"m월 d일"),음력휴일,2,FALSE),IFERROR(VLOOKUP(A389,양력지정휴일,2,FALSE), IFERROR(VLOOKUP(B389,음력지정휴일,2,FALSE), ""))))</f>
        <v/>
      </c>
      <c r="N389" s="128"/>
      <c r="O389" s="128" t="str">
        <f>IFERROR(VLOOKUP(N389,연차지정일수,2,FALSE),"")</f>
        <v/>
      </c>
      <c r="P389" s="143"/>
      <c r="Q389" s="2"/>
    </row>
    <row r="390">
      <c r="A390" s="129">
        <v>44585.0</v>
      </c>
      <c r="B390" s="129">
        <f>VLOOKUP($A390,달력데이터,MATCH("음력 날짜",달력제목,0),FALSE)</f>
        <v>44552</v>
      </c>
      <c r="C390" s="128">
        <f t="shared" si="1"/>
        <v>2022</v>
      </c>
      <c r="D390" s="128">
        <f t="shared" si="2"/>
        <v>1</v>
      </c>
      <c r="E390" s="128">
        <f t="shared" si="3"/>
        <v>4</v>
      </c>
      <c r="F390" s="128">
        <f t="shared" si="4"/>
        <v>2022</v>
      </c>
      <c r="G390" s="128">
        <f t="shared" si="5"/>
        <v>1</v>
      </c>
      <c r="H390" s="128">
        <f t="shared" si="6"/>
        <v>24</v>
      </c>
      <c r="I390" s="128" t="str">
        <f t="shared" si="7"/>
        <v>월</v>
      </c>
      <c r="J390" s="99"/>
      <c r="K390" s="99"/>
      <c r="L390" s="141" t="str">
        <f>IF(J390-K390=0,,IFERROR(K390-J390-휴게시간-VLOOKUP(A390,지정휴게시간,2,FALSE),K390-J390-휴게시간))</f>
        <v/>
      </c>
      <c r="M390" s="142" t="str">
        <f>IFERROR(VLOOKUP(Text(A390,"m월 d일"),양력휴일,2,FALSE),IFERROR(VLOOKUP(Text(B390,"m월 d일"),음력휴일,2,FALSE),IFERROR(VLOOKUP(A390,양력지정휴일,2,FALSE), IFERROR(VLOOKUP(B390,음력지정휴일,2,FALSE), ""))))</f>
        <v/>
      </c>
      <c r="N390" s="128"/>
      <c r="O390" s="128" t="str">
        <f>IFERROR(VLOOKUP(N390,연차지정일수,2,FALSE),"")</f>
        <v/>
      </c>
      <c r="P390" s="143"/>
      <c r="Q390" s="2"/>
    </row>
    <row r="391">
      <c r="A391" s="129">
        <v>44586.0</v>
      </c>
      <c r="B391" s="129">
        <f>VLOOKUP($A391,달력데이터,MATCH("음력 날짜",달력제목,0),FALSE)</f>
        <v>44553</v>
      </c>
      <c r="C391" s="128">
        <f t="shared" si="1"/>
        <v>2022</v>
      </c>
      <c r="D391" s="128">
        <f t="shared" si="2"/>
        <v>1</v>
      </c>
      <c r="E391" s="128">
        <f t="shared" si="3"/>
        <v>4</v>
      </c>
      <c r="F391" s="128">
        <f t="shared" si="4"/>
        <v>2022</v>
      </c>
      <c r="G391" s="128">
        <f t="shared" si="5"/>
        <v>1</v>
      </c>
      <c r="H391" s="128">
        <f t="shared" si="6"/>
        <v>25</v>
      </c>
      <c r="I391" s="128" t="str">
        <f t="shared" si="7"/>
        <v>화</v>
      </c>
      <c r="J391" s="99"/>
      <c r="K391" s="99"/>
      <c r="L391" s="141" t="str">
        <f>IF(J391-K391=0,,IFERROR(K391-J391-휴게시간-VLOOKUP(A391,지정휴게시간,2,FALSE),K391-J391-휴게시간))</f>
        <v/>
      </c>
      <c r="M391" s="142" t="str">
        <f>IFERROR(VLOOKUP(Text(A391,"m월 d일"),양력휴일,2,FALSE),IFERROR(VLOOKUP(Text(B391,"m월 d일"),음력휴일,2,FALSE),IFERROR(VLOOKUP(A391,양력지정휴일,2,FALSE), IFERROR(VLOOKUP(B391,음력지정휴일,2,FALSE), ""))))</f>
        <v/>
      </c>
      <c r="N391" s="128"/>
      <c r="O391" s="128" t="str">
        <f>IFERROR(VLOOKUP(N391,연차지정일수,2,FALSE),"")</f>
        <v/>
      </c>
      <c r="P391" s="143"/>
      <c r="Q391" s="2"/>
    </row>
    <row r="392">
      <c r="A392" s="129">
        <v>44587.0</v>
      </c>
      <c r="B392" s="129">
        <f>VLOOKUP($A392,달력데이터,MATCH("음력 날짜",달력제목,0),FALSE)</f>
        <v>44554</v>
      </c>
      <c r="C392" s="128">
        <f t="shared" si="1"/>
        <v>2022</v>
      </c>
      <c r="D392" s="128">
        <f t="shared" si="2"/>
        <v>1</v>
      </c>
      <c r="E392" s="128">
        <f t="shared" si="3"/>
        <v>4</v>
      </c>
      <c r="F392" s="128">
        <f t="shared" si="4"/>
        <v>2022</v>
      </c>
      <c r="G392" s="128">
        <f t="shared" si="5"/>
        <v>1</v>
      </c>
      <c r="H392" s="128">
        <f t="shared" si="6"/>
        <v>26</v>
      </c>
      <c r="I392" s="128" t="str">
        <f t="shared" si="7"/>
        <v>수</v>
      </c>
      <c r="J392" s="99"/>
      <c r="K392" s="99"/>
      <c r="L392" s="141" t="str">
        <f>IF(J392-K392=0,,IFERROR(K392-J392-휴게시간-VLOOKUP(A392,지정휴게시간,2,FALSE),K392-J392-휴게시간))</f>
        <v/>
      </c>
      <c r="M392" s="142" t="str">
        <f>IFERROR(VLOOKUP(Text(A392,"m월 d일"),양력휴일,2,FALSE),IFERROR(VLOOKUP(Text(B392,"m월 d일"),음력휴일,2,FALSE),IFERROR(VLOOKUP(A392,양력지정휴일,2,FALSE), IFERROR(VLOOKUP(B392,음력지정휴일,2,FALSE), ""))))</f>
        <v/>
      </c>
      <c r="N392" s="128"/>
      <c r="O392" s="128" t="str">
        <f>IFERROR(VLOOKUP(N392,연차지정일수,2,FALSE),"")</f>
        <v/>
      </c>
      <c r="P392" s="143"/>
      <c r="Q392" s="2"/>
    </row>
    <row r="393">
      <c r="A393" s="129">
        <v>44588.0</v>
      </c>
      <c r="B393" s="129">
        <f>VLOOKUP($A393,달력데이터,MATCH("음력 날짜",달력제목,0),FALSE)</f>
        <v>44555</v>
      </c>
      <c r="C393" s="128">
        <f t="shared" si="1"/>
        <v>2022</v>
      </c>
      <c r="D393" s="128">
        <f t="shared" si="2"/>
        <v>1</v>
      </c>
      <c r="E393" s="128">
        <f t="shared" si="3"/>
        <v>4</v>
      </c>
      <c r="F393" s="128">
        <f t="shared" si="4"/>
        <v>2022</v>
      </c>
      <c r="G393" s="128">
        <f t="shared" si="5"/>
        <v>1</v>
      </c>
      <c r="H393" s="128">
        <f t="shared" si="6"/>
        <v>27</v>
      </c>
      <c r="I393" s="128" t="str">
        <f t="shared" si="7"/>
        <v>목</v>
      </c>
      <c r="J393" s="99"/>
      <c r="K393" s="99"/>
      <c r="L393" s="141" t="str">
        <f>IF(J393-K393=0,,IFERROR(K393-J393-휴게시간-VLOOKUP(A393,지정휴게시간,2,FALSE),K393-J393-휴게시간))</f>
        <v/>
      </c>
      <c r="M393" s="142" t="str">
        <f>IFERROR(VLOOKUP(Text(A393,"m월 d일"),양력휴일,2,FALSE),IFERROR(VLOOKUP(Text(B393,"m월 d일"),음력휴일,2,FALSE),IFERROR(VLOOKUP(A393,양력지정휴일,2,FALSE), IFERROR(VLOOKUP(B393,음력지정휴일,2,FALSE), ""))))</f>
        <v/>
      </c>
      <c r="N393" s="128"/>
      <c r="O393" s="128" t="str">
        <f>IFERROR(VLOOKUP(N393,연차지정일수,2,FALSE),"")</f>
        <v/>
      </c>
      <c r="P393" s="143"/>
      <c r="Q393" s="2"/>
    </row>
    <row r="394">
      <c r="A394" s="129">
        <v>44589.0</v>
      </c>
      <c r="B394" s="129">
        <f>VLOOKUP($A394,달력데이터,MATCH("음력 날짜",달력제목,0),FALSE)</f>
        <v>44556</v>
      </c>
      <c r="C394" s="128">
        <f t="shared" si="1"/>
        <v>2022</v>
      </c>
      <c r="D394" s="128">
        <f t="shared" si="2"/>
        <v>1</v>
      </c>
      <c r="E394" s="128">
        <f t="shared" si="3"/>
        <v>4</v>
      </c>
      <c r="F394" s="128">
        <f t="shared" si="4"/>
        <v>2022</v>
      </c>
      <c r="G394" s="128">
        <f t="shared" si="5"/>
        <v>1</v>
      </c>
      <c r="H394" s="128">
        <f t="shared" si="6"/>
        <v>28</v>
      </c>
      <c r="I394" s="128" t="str">
        <f t="shared" si="7"/>
        <v>금</v>
      </c>
      <c r="J394" s="99"/>
      <c r="K394" s="99"/>
      <c r="L394" s="141" t="str">
        <f>IF(J394-K394=0,,IFERROR(K394-J394-휴게시간-VLOOKUP(A394,지정휴게시간,2,FALSE),K394-J394-휴게시간))</f>
        <v/>
      </c>
      <c r="M394" s="142" t="str">
        <f>IFERROR(VLOOKUP(Text(A394,"m월 d일"),양력휴일,2,FALSE),IFERROR(VLOOKUP(Text(B394,"m월 d일"),음력휴일,2,FALSE),IFERROR(VLOOKUP(A394,양력지정휴일,2,FALSE), IFERROR(VLOOKUP(B394,음력지정휴일,2,FALSE), ""))))</f>
        <v/>
      </c>
      <c r="N394" s="128"/>
      <c r="O394" s="128" t="str">
        <f>IFERROR(VLOOKUP(N394,연차지정일수,2,FALSE),"")</f>
        <v/>
      </c>
      <c r="P394" s="143"/>
      <c r="Q394" s="2"/>
    </row>
    <row r="395">
      <c r="A395" s="129">
        <v>44590.0</v>
      </c>
      <c r="B395" s="129">
        <f>VLOOKUP($A395,달력데이터,MATCH("음력 날짜",달력제목,0),FALSE)</f>
        <v>44557</v>
      </c>
      <c r="C395" s="128">
        <f t="shared" si="1"/>
        <v>2022</v>
      </c>
      <c r="D395" s="128">
        <f t="shared" si="2"/>
        <v>1</v>
      </c>
      <c r="E395" s="128">
        <f t="shared" si="3"/>
        <v>4</v>
      </c>
      <c r="F395" s="128">
        <f t="shared" si="4"/>
        <v>2022</v>
      </c>
      <c r="G395" s="128">
        <f t="shared" si="5"/>
        <v>1</v>
      </c>
      <c r="H395" s="128">
        <f t="shared" si="6"/>
        <v>29</v>
      </c>
      <c r="I395" s="128" t="str">
        <f t="shared" si="7"/>
        <v>토</v>
      </c>
      <c r="J395" s="99"/>
      <c r="K395" s="99"/>
      <c r="L395" s="141" t="str">
        <f>IF(J395-K395=0,,IFERROR(K395-J395-휴게시간-VLOOKUP(A395,지정휴게시간,2,FALSE),K395-J395-휴게시간))</f>
        <v/>
      </c>
      <c r="M395" s="142" t="str">
        <f>IFERROR(VLOOKUP(Text(A395,"m월 d일"),양력휴일,2,FALSE),IFERROR(VLOOKUP(Text(B395,"m월 d일"),음력휴일,2,FALSE),IFERROR(VLOOKUP(A395,양력지정휴일,2,FALSE), IFERROR(VLOOKUP(B395,음력지정휴일,2,FALSE), ""))))</f>
        <v/>
      </c>
      <c r="N395" s="128"/>
      <c r="O395" s="128" t="str">
        <f>IFERROR(VLOOKUP(N395,연차지정일수,2,FALSE),"")</f>
        <v/>
      </c>
      <c r="P395" s="143"/>
      <c r="Q395" s="2"/>
    </row>
    <row r="396">
      <c r="A396" s="129">
        <v>44591.0</v>
      </c>
      <c r="B396" s="129">
        <f>VLOOKUP($A396,달력데이터,MATCH("음력 날짜",달력제목,0),FALSE)</f>
        <v>44558</v>
      </c>
      <c r="C396" s="128">
        <f t="shared" si="1"/>
        <v>2022</v>
      </c>
      <c r="D396" s="128">
        <f t="shared" si="2"/>
        <v>1</v>
      </c>
      <c r="E396" s="128">
        <f t="shared" si="3"/>
        <v>4</v>
      </c>
      <c r="F396" s="128">
        <f t="shared" si="4"/>
        <v>2022</v>
      </c>
      <c r="G396" s="128">
        <f t="shared" si="5"/>
        <v>1</v>
      </c>
      <c r="H396" s="128">
        <f t="shared" si="6"/>
        <v>30</v>
      </c>
      <c r="I396" s="128" t="str">
        <f t="shared" si="7"/>
        <v>일</v>
      </c>
      <c r="J396" s="99"/>
      <c r="K396" s="99"/>
      <c r="L396" s="141" t="str">
        <f>IF(J396-K396=0,,IFERROR(K396-J396-휴게시간-VLOOKUP(A396,지정휴게시간,2,FALSE),K396-J396-휴게시간))</f>
        <v/>
      </c>
      <c r="M396" s="142" t="str">
        <f>IFERROR(VLOOKUP(Text(A396,"m월 d일"),양력휴일,2,FALSE),IFERROR(VLOOKUP(Text(B396,"m월 d일"),음력휴일,2,FALSE),IFERROR(VLOOKUP(A396,양력지정휴일,2,FALSE), IFERROR(VLOOKUP(B396,음력지정휴일,2,FALSE), ""))))</f>
        <v/>
      </c>
      <c r="N396" s="128"/>
      <c r="O396" s="128" t="str">
        <f>IFERROR(VLOOKUP(N396,연차지정일수,2,FALSE),"")</f>
        <v/>
      </c>
      <c r="P396" s="143"/>
      <c r="Q396" s="2"/>
    </row>
    <row r="397">
      <c r="A397" s="129">
        <v>44592.0</v>
      </c>
      <c r="B397" s="129">
        <f>VLOOKUP($A397,달력데이터,MATCH("음력 날짜",달력제목,0),FALSE)</f>
        <v>44559</v>
      </c>
      <c r="C397" s="128">
        <f t="shared" si="1"/>
        <v>2022</v>
      </c>
      <c r="D397" s="128">
        <f t="shared" si="2"/>
        <v>1</v>
      </c>
      <c r="E397" s="128">
        <f t="shared" si="3"/>
        <v>5</v>
      </c>
      <c r="F397" s="128">
        <f t="shared" si="4"/>
        <v>2022</v>
      </c>
      <c r="G397" s="128">
        <f t="shared" si="5"/>
        <v>1</v>
      </c>
      <c r="H397" s="128">
        <f t="shared" si="6"/>
        <v>31</v>
      </c>
      <c r="I397" s="128" t="str">
        <f t="shared" si="7"/>
        <v>월</v>
      </c>
      <c r="J397" s="99"/>
      <c r="K397" s="99"/>
      <c r="L397" s="141" t="str">
        <f>IF(J397-K397=0,,IFERROR(K397-J397-휴게시간-VLOOKUP(A397,지정휴게시간,2,FALSE),K397-J397-휴게시간))</f>
        <v/>
      </c>
      <c r="M397" s="142" t="str">
        <f>IFERROR(VLOOKUP(Text(A397,"m월 d일"),양력휴일,2,FALSE),IFERROR(VLOOKUP(Text(B397,"m월 d일"),음력휴일,2,FALSE),IFERROR(VLOOKUP(A397,양력지정휴일,2,FALSE), IFERROR(VLOOKUP(B397,음력지정휴일,2,FALSE), ""))))</f>
        <v>설날연휴</v>
      </c>
      <c r="N397" s="128"/>
      <c r="O397" s="128" t="str">
        <f>IFERROR(VLOOKUP(N397,연차지정일수,2,FALSE),"")</f>
        <v/>
      </c>
      <c r="P397" s="143"/>
      <c r="Q397" s="2"/>
    </row>
    <row r="398">
      <c r="A398" s="129">
        <v>44593.0</v>
      </c>
      <c r="B398" s="129">
        <f>VLOOKUP($A398,달력데이터,MATCH("음력 날짜",달력제목,0),FALSE)</f>
        <v>44562</v>
      </c>
      <c r="C398" s="128">
        <f t="shared" si="1"/>
        <v>2022</v>
      </c>
      <c r="D398" s="128">
        <f t="shared" si="2"/>
        <v>1</v>
      </c>
      <c r="E398" s="128">
        <f t="shared" si="3"/>
        <v>5</v>
      </c>
      <c r="F398" s="128">
        <f t="shared" si="4"/>
        <v>2022</v>
      </c>
      <c r="G398" s="128">
        <f t="shared" si="5"/>
        <v>2</v>
      </c>
      <c r="H398" s="128">
        <f t="shared" si="6"/>
        <v>1</v>
      </c>
      <c r="I398" s="128" t="str">
        <f t="shared" si="7"/>
        <v>화</v>
      </c>
      <c r="J398" s="99"/>
      <c r="K398" s="99"/>
      <c r="L398" s="141" t="str">
        <f>IF(J398-K398=0,,IFERROR(K398-J398-휴게시간-VLOOKUP(A398,지정휴게시간,2,FALSE),K398-J398-휴게시간))</f>
        <v/>
      </c>
      <c r="M398" s="142" t="str">
        <f>IFERROR(VLOOKUP(Text(A398,"m월 d일"),양력휴일,2,FALSE),IFERROR(VLOOKUP(Text(B398,"m월 d일"),음력휴일,2,FALSE),IFERROR(VLOOKUP(A398,양력지정휴일,2,FALSE), IFERROR(VLOOKUP(B398,음력지정휴일,2,FALSE), ""))))</f>
        <v>설날연휴</v>
      </c>
      <c r="N398" s="128"/>
      <c r="O398" s="128" t="str">
        <f>IFERROR(VLOOKUP(N398,연차지정일수,2,FALSE),"")</f>
        <v/>
      </c>
      <c r="P398" s="143"/>
      <c r="Q398" s="2"/>
    </row>
    <row r="399">
      <c r="A399" s="129">
        <v>44594.0</v>
      </c>
      <c r="B399" s="129">
        <f>VLOOKUP($A399,달력데이터,MATCH("음력 날짜",달력제목,0),FALSE)</f>
        <v>44563</v>
      </c>
      <c r="C399" s="128">
        <f t="shared" si="1"/>
        <v>2022</v>
      </c>
      <c r="D399" s="128">
        <f t="shared" si="2"/>
        <v>1</v>
      </c>
      <c r="E399" s="128">
        <f t="shared" si="3"/>
        <v>5</v>
      </c>
      <c r="F399" s="128">
        <f t="shared" si="4"/>
        <v>2022</v>
      </c>
      <c r="G399" s="128">
        <f t="shared" si="5"/>
        <v>2</v>
      </c>
      <c r="H399" s="128">
        <f t="shared" si="6"/>
        <v>2</v>
      </c>
      <c r="I399" s="128" t="str">
        <f t="shared" si="7"/>
        <v>수</v>
      </c>
      <c r="J399" s="99"/>
      <c r="K399" s="99"/>
      <c r="L399" s="141" t="str">
        <f>IF(J399-K399=0,,IFERROR(K399-J399-휴게시간-VLOOKUP(A399,지정휴게시간,2,FALSE),K399-J399-휴게시간))</f>
        <v/>
      </c>
      <c r="M399" s="142" t="str">
        <f>IFERROR(VLOOKUP(Text(A399,"m월 d일"),양력휴일,2,FALSE),IFERROR(VLOOKUP(Text(B399,"m월 d일"),음력휴일,2,FALSE),IFERROR(VLOOKUP(A399,양력지정휴일,2,FALSE), IFERROR(VLOOKUP(B399,음력지정휴일,2,FALSE), ""))))</f>
        <v>설날연휴</v>
      </c>
      <c r="N399" s="128"/>
      <c r="O399" s="128" t="str">
        <f>IFERROR(VLOOKUP(N399,연차지정일수,2,FALSE),"")</f>
        <v/>
      </c>
      <c r="P399" s="143"/>
      <c r="Q399" s="2"/>
    </row>
    <row r="400">
      <c r="A400" s="129">
        <v>44595.0</v>
      </c>
      <c r="B400" s="129">
        <f>VLOOKUP($A400,달력데이터,MATCH("음력 날짜",달력제목,0),FALSE)</f>
        <v>44564</v>
      </c>
      <c r="C400" s="128">
        <f t="shared" si="1"/>
        <v>2022</v>
      </c>
      <c r="D400" s="128">
        <f t="shared" si="2"/>
        <v>1</v>
      </c>
      <c r="E400" s="128">
        <f t="shared" si="3"/>
        <v>5</v>
      </c>
      <c r="F400" s="128">
        <f t="shared" si="4"/>
        <v>2022</v>
      </c>
      <c r="G400" s="128">
        <f t="shared" si="5"/>
        <v>2</v>
      </c>
      <c r="H400" s="128">
        <f t="shared" si="6"/>
        <v>3</v>
      </c>
      <c r="I400" s="128" t="str">
        <f t="shared" si="7"/>
        <v>목</v>
      </c>
      <c r="J400" s="99"/>
      <c r="K400" s="99"/>
      <c r="L400" s="141" t="str">
        <f>IF(J400-K400=0,,IFERROR(K400-J400-휴게시간-VLOOKUP(A400,지정휴게시간,2,FALSE),K400-J400-휴게시간))</f>
        <v/>
      </c>
      <c r="M400" s="142" t="str">
        <f>IFERROR(VLOOKUP(Text(A400,"m월 d일"),양력휴일,2,FALSE),IFERROR(VLOOKUP(Text(B400,"m월 d일"),음력휴일,2,FALSE),IFERROR(VLOOKUP(A400,양력지정휴일,2,FALSE), IFERROR(VLOOKUP(B400,음력지정휴일,2,FALSE), ""))))</f>
        <v/>
      </c>
      <c r="N400" s="128"/>
      <c r="O400" s="128" t="str">
        <f>IFERROR(VLOOKUP(N400,연차지정일수,2,FALSE),"")</f>
        <v/>
      </c>
      <c r="P400" s="143"/>
      <c r="Q400" s="2"/>
    </row>
    <row r="401">
      <c r="A401" s="129">
        <v>44596.0</v>
      </c>
      <c r="B401" s="129">
        <f>VLOOKUP($A401,달력데이터,MATCH("음력 날짜",달력제목,0),FALSE)</f>
        <v>44565</v>
      </c>
      <c r="C401" s="128">
        <f t="shared" si="1"/>
        <v>2022</v>
      </c>
      <c r="D401" s="128">
        <f t="shared" si="2"/>
        <v>1</v>
      </c>
      <c r="E401" s="128">
        <f t="shared" si="3"/>
        <v>5</v>
      </c>
      <c r="F401" s="128">
        <f t="shared" si="4"/>
        <v>2022</v>
      </c>
      <c r="G401" s="128">
        <f t="shared" si="5"/>
        <v>2</v>
      </c>
      <c r="H401" s="128">
        <f t="shared" si="6"/>
        <v>4</v>
      </c>
      <c r="I401" s="128" t="str">
        <f t="shared" si="7"/>
        <v>금</v>
      </c>
      <c r="J401" s="99"/>
      <c r="K401" s="99"/>
      <c r="L401" s="141" t="str">
        <f>IF(J401-K401=0,,IFERROR(K401-J401-휴게시간-VLOOKUP(A401,지정휴게시간,2,FALSE),K401-J401-휴게시간))</f>
        <v/>
      </c>
      <c r="M401" s="142" t="str">
        <f>IFERROR(VLOOKUP(Text(A401,"m월 d일"),양력휴일,2,FALSE),IFERROR(VLOOKUP(Text(B401,"m월 d일"),음력휴일,2,FALSE),IFERROR(VLOOKUP(A401,양력지정휴일,2,FALSE), IFERROR(VLOOKUP(B401,음력지정휴일,2,FALSE), ""))))</f>
        <v/>
      </c>
      <c r="N401" s="128"/>
      <c r="O401" s="128" t="str">
        <f>IFERROR(VLOOKUP(N401,연차지정일수,2,FALSE),"")</f>
        <v/>
      </c>
      <c r="P401" s="143"/>
      <c r="Q401" s="2"/>
    </row>
    <row r="402">
      <c r="A402" s="129">
        <v>44597.0</v>
      </c>
      <c r="B402" s="129">
        <f>VLOOKUP($A402,달력데이터,MATCH("음력 날짜",달력제목,0),FALSE)</f>
        <v>44566</v>
      </c>
      <c r="C402" s="128">
        <f t="shared" si="1"/>
        <v>2022</v>
      </c>
      <c r="D402" s="128">
        <f t="shared" si="2"/>
        <v>1</v>
      </c>
      <c r="E402" s="128">
        <f t="shared" si="3"/>
        <v>5</v>
      </c>
      <c r="F402" s="128">
        <f t="shared" si="4"/>
        <v>2022</v>
      </c>
      <c r="G402" s="128">
        <f t="shared" si="5"/>
        <v>2</v>
      </c>
      <c r="H402" s="128">
        <f t="shared" si="6"/>
        <v>5</v>
      </c>
      <c r="I402" s="128" t="str">
        <f t="shared" si="7"/>
        <v>토</v>
      </c>
      <c r="J402" s="99"/>
      <c r="K402" s="99"/>
      <c r="L402" s="141" t="str">
        <f>IF(J402-K402=0,,IFERROR(K402-J402-휴게시간-VLOOKUP(A402,지정휴게시간,2,FALSE),K402-J402-휴게시간))</f>
        <v/>
      </c>
      <c r="M402" s="142" t="str">
        <f>IFERROR(VLOOKUP(Text(A402,"m월 d일"),양력휴일,2,FALSE),IFERROR(VLOOKUP(Text(B402,"m월 d일"),음력휴일,2,FALSE),IFERROR(VLOOKUP(A402,양력지정휴일,2,FALSE), IFERROR(VLOOKUP(B402,음력지정휴일,2,FALSE), ""))))</f>
        <v/>
      </c>
      <c r="N402" s="128"/>
      <c r="O402" s="128" t="str">
        <f>IFERROR(VLOOKUP(N402,연차지정일수,2,FALSE),"")</f>
        <v/>
      </c>
      <c r="P402" s="143"/>
      <c r="Q402" s="2"/>
    </row>
    <row r="403">
      <c r="A403" s="129">
        <v>44598.0</v>
      </c>
      <c r="B403" s="129">
        <f>VLOOKUP($A403,달력데이터,MATCH("음력 날짜",달력제목,0),FALSE)</f>
        <v>44567</v>
      </c>
      <c r="C403" s="128">
        <f t="shared" si="1"/>
        <v>2022</v>
      </c>
      <c r="D403" s="128">
        <f t="shared" si="2"/>
        <v>1</v>
      </c>
      <c r="E403" s="128">
        <f t="shared" si="3"/>
        <v>5</v>
      </c>
      <c r="F403" s="128">
        <f t="shared" si="4"/>
        <v>2022</v>
      </c>
      <c r="G403" s="128">
        <f t="shared" si="5"/>
        <v>2</v>
      </c>
      <c r="H403" s="128">
        <f t="shared" si="6"/>
        <v>6</v>
      </c>
      <c r="I403" s="128" t="str">
        <f t="shared" si="7"/>
        <v>일</v>
      </c>
      <c r="J403" s="99"/>
      <c r="K403" s="99"/>
      <c r="L403" s="141" t="str">
        <f>IF(J403-K403=0,,IFERROR(K403-J403-휴게시간-VLOOKUP(A403,지정휴게시간,2,FALSE),K403-J403-휴게시간))</f>
        <v/>
      </c>
      <c r="M403" s="142" t="str">
        <f>IFERROR(VLOOKUP(Text(A403,"m월 d일"),양력휴일,2,FALSE),IFERROR(VLOOKUP(Text(B403,"m월 d일"),음력휴일,2,FALSE),IFERROR(VLOOKUP(A403,양력지정휴일,2,FALSE), IFERROR(VLOOKUP(B403,음력지정휴일,2,FALSE), ""))))</f>
        <v/>
      </c>
      <c r="N403" s="128"/>
      <c r="O403" s="128" t="str">
        <f>IFERROR(VLOOKUP(N403,연차지정일수,2,FALSE),"")</f>
        <v/>
      </c>
      <c r="P403" s="143"/>
      <c r="Q403" s="2"/>
    </row>
    <row r="404">
      <c r="A404" s="129">
        <v>44599.0</v>
      </c>
      <c r="B404" s="129">
        <f>VLOOKUP($A404,달력데이터,MATCH("음력 날짜",달력제목,0),FALSE)</f>
        <v>44568</v>
      </c>
      <c r="C404" s="128">
        <f t="shared" si="1"/>
        <v>2022</v>
      </c>
      <c r="D404" s="128">
        <f t="shared" si="2"/>
        <v>2</v>
      </c>
      <c r="E404" s="128">
        <f t="shared" si="3"/>
        <v>1</v>
      </c>
      <c r="F404" s="128">
        <f t="shared" si="4"/>
        <v>2022</v>
      </c>
      <c r="G404" s="128">
        <f t="shared" si="5"/>
        <v>2</v>
      </c>
      <c r="H404" s="128">
        <f t="shared" si="6"/>
        <v>7</v>
      </c>
      <c r="I404" s="128" t="str">
        <f t="shared" si="7"/>
        <v>월</v>
      </c>
      <c r="J404" s="99"/>
      <c r="K404" s="99"/>
      <c r="L404" s="141" t="str">
        <f>IF(J404-K404=0,,IFERROR(K404-J404-휴게시간-VLOOKUP(A404,지정휴게시간,2,FALSE),K404-J404-휴게시간))</f>
        <v/>
      </c>
      <c r="M404" s="142" t="str">
        <f>IFERROR(VLOOKUP(Text(A404,"m월 d일"),양력휴일,2,FALSE),IFERROR(VLOOKUP(Text(B404,"m월 d일"),음력휴일,2,FALSE),IFERROR(VLOOKUP(A404,양력지정휴일,2,FALSE), IFERROR(VLOOKUP(B404,음력지정휴일,2,FALSE), ""))))</f>
        <v/>
      </c>
      <c r="N404" s="128"/>
      <c r="O404" s="128" t="str">
        <f>IFERROR(VLOOKUP(N404,연차지정일수,2,FALSE),"")</f>
        <v/>
      </c>
      <c r="P404" s="143"/>
      <c r="Q404" s="2"/>
    </row>
    <row r="405">
      <c r="A405" s="129">
        <v>44600.0</v>
      </c>
      <c r="B405" s="129">
        <f>VLOOKUP($A405,달력데이터,MATCH("음력 날짜",달력제목,0),FALSE)</f>
        <v>44569</v>
      </c>
      <c r="C405" s="128">
        <f t="shared" si="1"/>
        <v>2022</v>
      </c>
      <c r="D405" s="128">
        <f t="shared" si="2"/>
        <v>2</v>
      </c>
      <c r="E405" s="128">
        <f t="shared" si="3"/>
        <v>1</v>
      </c>
      <c r="F405" s="128">
        <f t="shared" si="4"/>
        <v>2022</v>
      </c>
      <c r="G405" s="128">
        <f t="shared" si="5"/>
        <v>2</v>
      </c>
      <c r="H405" s="128">
        <f t="shared" si="6"/>
        <v>8</v>
      </c>
      <c r="I405" s="128" t="str">
        <f t="shared" si="7"/>
        <v>화</v>
      </c>
      <c r="J405" s="99"/>
      <c r="K405" s="99"/>
      <c r="L405" s="141" t="str">
        <f>IF(J405-K405=0,,IFERROR(K405-J405-휴게시간-VLOOKUP(A405,지정휴게시간,2,FALSE),K405-J405-휴게시간))</f>
        <v/>
      </c>
      <c r="M405" s="142" t="str">
        <f>IFERROR(VLOOKUP(Text(A405,"m월 d일"),양력휴일,2,FALSE),IFERROR(VLOOKUP(Text(B405,"m월 d일"),음력휴일,2,FALSE),IFERROR(VLOOKUP(A405,양력지정휴일,2,FALSE), IFERROR(VLOOKUP(B405,음력지정휴일,2,FALSE), ""))))</f>
        <v/>
      </c>
      <c r="N405" s="128"/>
      <c r="O405" s="128" t="str">
        <f>IFERROR(VLOOKUP(N405,연차지정일수,2,FALSE),"")</f>
        <v/>
      </c>
      <c r="P405" s="143"/>
      <c r="Q405" s="2"/>
    </row>
    <row r="406">
      <c r="A406" s="129">
        <v>44601.0</v>
      </c>
      <c r="B406" s="129">
        <f>VLOOKUP($A406,달력데이터,MATCH("음력 날짜",달력제목,0),FALSE)</f>
        <v>44570</v>
      </c>
      <c r="C406" s="128">
        <f t="shared" si="1"/>
        <v>2022</v>
      </c>
      <c r="D406" s="128">
        <f t="shared" si="2"/>
        <v>2</v>
      </c>
      <c r="E406" s="128">
        <f t="shared" si="3"/>
        <v>1</v>
      </c>
      <c r="F406" s="128">
        <f t="shared" si="4"/>
        <v>2022</v>
      </c>
      <c r="G406" s="128">
        <f t="shared" si="5"/>
        <v>2</v>
      </c>
      <c r="H406" s="128">
        <f t="shared" si="6"/>
        <v>9</v>
      </c>
      <c r="I406" s="128" t="str">
        <f t="shared" si="7"/>
        <v>수</v>
      </c>
      <c r="J406" s="99"/>
      <c r="K406" s="99"/>
      <c r="L406" s="141" t="str">
        <f>IF(J406-K406=0,,IFERROR(K406-J406-휴게시간-VLOOKUP(A406,지정휴게시간,2,FALSE),K406-J406-휴게시간))</f>
        <v/>
      </c>
      <c r="M406" s="142" t="str">
        <f>IFERROR(VLOOKUP(Text(A406,"m월 d일"),양력휴일,2,FALSE),IFERROR(VLOOKUP(Text(B406,"m월 d일"),음력휴일,2,FALSE),IFERROR(VLOOKUP(A406,양력지정휴일,2,FALSE), IFERROR(VLOOKUP(B406,음력지정휴일,2,FALSE), ""))))</f>
        <v/>
      </c>
      <c r="N406" s="128"/>
      <c r="O406" s="128" t="str">
        <f>IFERROR(VLOOKUP(N406,연차지정일수,2,FALSE),"")</f>
        <v/>
      </c>
      <c r="P406" s="143"/>
      <c r="Q406" s="2"/>
    </row>
    <row r="407">
      <c r="A407" s="129">
        <v>44602.0</v>
      </c>
      <c r="B407" s="129">
        <f>VLOOKUP($A407,달력데이터,MATCH("음력 날짜",달력제목,0),FALSE)</f>
        <v>44571</v>
      </c>
      <c r="C407" s="128">
        <f t="shared" si="1"/>
        <v>2022</v>
      </c>
      <c r="D407" s="128">
        <f t="shared" si="2"/>
        <v>2</v>
      </c>
      <c r="E407" s="128">
        <f t="shared" si="3"/>
        <v>1</v>
      </c>
      <c r="F407" s="128">
        <f t="shared" si="4"/>
        <v>2022</v>
      </c>
      <c r="G407" s="128">
        <f t="shared" si="5"/>
        <v>2</v>
      </c>
      <c r="H407" s="128">
        <f t="shared" si="6"/>
        <v>10</v>
      </c>
      <c r="I407" s="128" t="str">
        <f t="shared" si="7"/>
        <v>목</v>
      </c>
      <c r="J407" s="99"/>
      <c r="K407" s="99"/>
      <c r="L407" s="141" t="str">
        <f>IF(J407-K407=0,,IFERROR(K407-J407-휴게시간-VLOOKUP(A407,지정휴게시간,2,FALSE),K407-J407-휴게시간))</f>
        <v/>
      </c>
      <c r="M407" s="142" t="str">
        <f>IFERROR(VLOOKUP(Text(A407,"m월 d일"),양력휴일,2,FALSE),IFERROR(VLOOKUP(Text(B407,"m월 d일"),음력휴일,2,FALSE),IFERROR(VLOOKUP(A407,양력지정휴일,2,FALSE), IFERROR(VLOOKUP(B407,음력지정휴일,2,FALSE), ""))))</f>
        <v/>
      </c>
      <c r="N407" s="128"/>
      <c r="O407" s="128" t="str">
        <f>IFERROR(VLOOKUP(N407,연차지정일수,2,FALSE),"")</f>
        <v/>
      </c>
      <c r="P407" s="143"/>
      <c r="Q407" s="2"/>
    </row>
    <row r="408">
      <c r="A408" s="129">
        <v>44603.0</v>
      </c>
      <c r="B408" s="129">
        <f>VLOOKUP($A408,달력데이터,MATCH("음력 날짜",달력제목,0),FALSE)</f>
        <v>44572</v>
      </c>
      <c r="C408" s="128">
        <f t="shared" si="1"/>
        <v>2022</v>
      </c>
      <c r="D408" s="128">
        <f t="shared" si="2"/>
        <v>2</v>
      </c>
      <c r="E408" s="128">
        <f t="shared" si="3"/>
        <v>1</v>
      </c>
      <c r="F408" s="128">
        <f t="shared" si="4"/>
        <v>2022</v>
      </c>
      <c r="G408" s="128">
        <f t="shared" si="5"/>
        <v>2</v>
      </c>
      <c r="H408" s="128">
        <f t="shared" si="6"/>
        <v>11</v>
      </c>
      <c r="I408" s="128" t="str">
        <f t="shared" si="7"/>
        <v>금</v>
      </c>
      <c r="J408" s="99"/>
      <c r="K408" s="99"/>
      <c r="L408" s="141" t="str">
        <f>IF(J408-K408=0,,IFERROR(K408-J408-휴게시간-VLOOKUP(A408,지정휴게시간,2,FALSE),K408-J408-휴게시간))</f>
        <v/>
      </c>
      <c r="M408" s="142" t="str">
        <f>IFERROR(VLOOKUP(Text(A408,"m월 d일"),양력휴일,2,FALSE),IFERROR(VLOOKUP(Text(B408,"m월 d일"),음력휴일,2,FALSE),IFERROR(VLOOKUP(A408,양력지정휴일,2,FALSE), IFERROR(VLOOKUP(B408,음력지정휴일,2,FALSE), ""))))</f>
        <v/>
      </c>
      <c r="N408" s="128"/>
      <c r="O408" s="128" t="str">
        <f>IFERROR(VLOOKUP(N408,연차지정일수,2,FALSE),"")</f>
        <v/>
      </c>
      <c r="P408" s="143"/>
      <c r="Q408" s="2"/>
    </row>
    <row r="409">
      <c r="A409" s="129">
        <v>44604.0</v>
      </c>
      <c r="B409" s="129">
        <f>VLOOKUP($A409,달력데이터,MATCH("음력 날짜",달력제목,0),FALSE)</f>
        <v>44573</v>
      </c>
      <c r="C409" s="128">
        <f t="shared" si="1"/>
        <v>2022</v>
      </c>
      <c r="D409" s="128">
        <f t="shared" si="2"/>
        <v>2</v>
      </c>
      <c r="E409" s="128">
        <f t="shared" si="3"/>
        <v>1</v>
      </c>
      <c r="F409" s="128">
        <f t="shared" si="4"/>
        <v>2022</v>
      </c>
      <c r="G409" s="128">
        <f t="shared" si="5"/>
        <v>2</v>
      </c>
      <c r="H409" s="128">
        <f t="shared" si="6"/>
        <v>12</v>
      </c>
      <c r="I409" s="128" t="str">
        <f t="shared" si="7"/>
        <v>토</v>
      </c>
      <c r="J409" s="99"/>
      <c r="K409" s="99"/>
      <c r="L409" s="141" t="str">
        <f>IF(J409-K409=0,,IFERROR(K409-J409-휴게시간-VLOOKUP(A409,지정휴게시간,2,FALSE),K409-J409-휴게시간))</f>
        <v/>
      </c>
      <c r="M409" s="142" t="str">
        <f>IFERROR(VLOOKUP(Text(A409,"m월 d일"),양력휴일,2,FALSE),IFERROR(VLOOKUP(Text(B409,"m월 d일"),음력휴일,2,FALSE),IFERROR(VLOOKUP(A409,양력지정휴일,2,FALSE), IFERROR(VLOOKUP(B409,음력지정휴일,2,FALSE), ""))))</f>
        <v/>
      </c>
      <c r="N409" s="128"/>
      <c r="O409" s="128" t="str">
        <f>IFERROR(VLOOKUP(N409,연차지정일수,2,FALSE),"")</f>
        <v/>
      </c>
      <c r="P409" s="143"/>
      <c r="Q409" s="2"/>
    </row>
    <row r="410">
      <c r="A410" s="129">
        <v>44605.0</v>
      </c>
      <c r="B410" s="129">
        <f>VLOOKUP($A410,달력데이터,MATCH("음력 날짜",달력제목,0),FALSE)</f>
        <v>44574</v>
      </c>
      <c r="C410" s="128">
        <f t="shared" si="1"/>
        <v>2022</v>
      </c>
      <c r="D410" s="128">
        <f t="shared" si="2"/>
        <v>2</v>
      </c>
      <c r="E410" s="128">
        <f t="shared" si="3"/>
        <v>1</v>
      </c>
      <c r="F410" s="128">
        <f t="shared" si="4"/>
        <v>2022</v>
      </c>
      <c r="G410" s="128">
        <f t="shared" si="5"/>
        <v>2</v>
      </c>
      <c r="H410" s="128">
        <f t="shared" si="6"/>
        <v>13</v>
      </c>
      <c r="I410" s="128" t="str">
        <f t="shared" si="7"/>
        <v>일</v>
      </c>
      <c r="J410" s="99"/>
      <c r="K410" s="99"/>
      <c r="L410" s="141" t="str">
        <f>IF(J410-K410=0,,IFERROR(K410-J410-휴게시간-VLOOKUP(A410,지정휴게시간,2,FALSE),K410-J410-휴게시간))</f>
        <v/>
      </c>
      <c r="M410" s="142" t="str">
        <f>IFERROR(VLOOKUP(Text(A410,"m월 d일"),양력휴일,2,FALSE),IFERROR(VLOOKUP(Text(B410,"m월 d일"),음력휴일,2,FALSE),IFERROR(VLOOKUP(A410,양력지정휴일,2,FALSE), IFERROR(VLOOKUP(B410,음력지정휴일,2,FALSE), ""))))</f>
        <v/>
      </c>
      <c r="N410" s="128"/>
      <c r="O410" s="128" t="str">
        <f>IFERROR(VLOOKUP(N410,연차지정일수,2,FALSE),"")</f>
        <v/>
      </c>
      <c r="P410" s="143"/>
      <c r="Q410" s="2"/>
    </row>
    <row r="411">
      <c r="A411" s="129">
        <v>44606.0</v>
      </c>
      <c r="B411" s="129">
        <f>VLOOKUP($A411,달력데이터,MATCH("음력 날짜",달력제목,0),FALSE)</f>
        <v>44575</v>
      </c>
      <c r="C411" s="128">
        <f t="shared" si="1"/>
        <v>2022</v>
      </c>
      <c r="D411" s="128">
        <f t="shared" si="2"/>
        <v>2</v>
      </c>
      <c r="E411" s="128">
        <f t="shared" si="3"/>
        <v>2</v>
      </c>
      <c r="F411" s="128">
        <f t="shared" si="4"/>
        <v>2022</v>
      </c>
      <c r="G411" s="128">
        <f t="shared" si="5"/>
        <v>2</v>
      </c>
      <c r="H411" s="128">
        <f t="shared" si="6"/>
        <v>14</v>
      </c>
      <c r="I411" s="128" t="str">
        <f t="shared" si="7"/>
        <v>월</v>
      </c>
      <c r="J411" s="99"/>
      <c r="K411" s="99"/>
      <c r="L411" s="141" t="str">
        <f>IF(J411-K411=0,,IFERROR(K411-J411-휴게시간-VLOOKUP(A411,지정휴게시간,2,FALSE),K411-J411-휴게시간))</f>
        <v/>
      </c>
      <c r="M411" s="142" t="str">
        <f>IFERROR(VLOOKUP(Text(A411,"m월 d일"),양력휴일,2,FALSE),IFERROR(VLOOKUP(Text(B411,"m월 d일"),음력휴일,2,FALSE),IFERROR(VLOOKUP(A411,양력지정휴일,2,FALSE), IFERROR(VLOOKUP(B411,음력지정휴일,2,FALSE), ""))))</f>
        <v/>
      </c>
      <c r="N411" s="128"/>
      <c r="O411" s="128" t="str">
        <f>IFERROR(VLOOKUP(N411,연차지정일수,2,FALSE),"")</f>
        <v/>
      </c>
      <c r="P411" s="143"/>
      <c r="Q411" s="2"/>
    </row>
    <row r="412">
      <c r="A412" s="129">
        <v>44607.0</v>
      </c>
      <c r="B412" s="129">
        <f>VLOOKUP($A412,달력데이터,MATCH("음력 날짜",달력제목,0),FALSE)</f>
        <v>44576</v>
      </c>
      <c r="C412" s="128">
        <f t="shared" si="1"/>
        <v>2022</v>
      </c>
      <c r="D412" s="128">
        <f t="shared" si="2"/>
        <v>2</v>
      </c>
      <c r="E412" s="128">
        <f t="shared" si="3"/>
        <v>2</v>
      </c>
      <c r="F412" s="128">
        <f t="shared" si="4"/>
        <v>2022</v>
      </c>
      <c r="G412" s="128">
        <f t="shared" si="5"/>
        <v>2</v>
      </c>
      <c r="H412" s="128">
        <f t="shared" si="6"/>
        <v>15</v>
      </c>
      <c r="I412" s="128" t="str">
        <f t="shared" si="7"/>
        <v>화</v>
      </c>
      <c r="J412" s="99"/>
      <c r="K412" s="99"/>
      <c r="L412" s="141" t="str">
        <f>IF(J412-K412=0,,IFERROR(K412-J412-휴게시간-VLOOKUP(A412,지정휴게시간,2,FALSE),K412-J412-휴게시간))</f>
        <v/>
      </c>
      <c r="M412" s="142" t="str">
        <f>IFERROR(VLOOKUP(Text(A412,"m월 d일"),양력휴일,2,FALSE),IFERROR(VLOOKUP(Text(B412,"m월 d일"),음력휴일,2,FALSE),IFERROR(VLOOKUP(A412,양력지정휴일,2,FALSE), IFERROR(VLOOKUP(B412,음력지정휴일,2,FALSE), ""))))</f>
        <v/>
      </c>
      <c r="N412" s="128"/>
      <c r="O412" s="128" t="str">
        <f>IFERROR(VLOOKUP(N412,연차지정일수,2,FALSE),"")</f>
        <v/>
      </c>
      <c r="P412" s="143"/>
      <c r="Q412" s="2"/>
    </row>
    <row r="413">
      <c r="A413" s="129">
        <v>44608.0</v>
      </c>
      <c r="B413" s="129">
        <f>VLOOKUP($A413,달력데이터,MATCH("음력 날짜",달력제목,0),FALSE)</f>
        <v>44577</v>
      </c>
      <c r="C413" s="128">
        <f t="shared" si="1"/>
        <v>2022</v>
      </c>
      <c r="D413" s="128">
        <f t="shared" si="2"/>
        <v>2</v>
      </c>
      <c r="E413" s="128">
        <f t="shared" si="3"/>
        <v>2</v>
      </c>
      <c r="F413" s="128">
        <f t="shared" si="4"/>
        <v>2022</v>
      </c>
      <c r="G413" s="128">
        <f t="shared" si="5"/>
        <v>2</v>
      </c>
      <c r="H413" s="128">
        <f t="shared" si="6"/>
        <v>16</v>
      </c>
      <c r="I413" s="128" t="str">
        <f t="shared" si="7"/>
        <v>수</v>
      </c>
      <c r="J413" s="99"/>
      <c r="K413" s="99"/>
      <c r="L413" s="141" t="str">
        <f>IF(J413-K413=0,,IFERROR(K413-J413-휴게시간-VLOOKUP(A413,지정휴게시간,2,FALSE),K413-J413-휴게시간))</f>
        <v/>
      </c>
      <c r="M413" s="142" t="str">
        <f>IFERROR(VLOOKUP(Text(A413,"m월 d일"),양력휴일,2,FALSE),IFERROR(VLOOKUP(Text(B413,"m월 d일"),음력휴일,2,FALSE),IFERROR(VLOOKUP(A413,양력지정휴일,2,FALSE), IFERROR(VLOOKUP(B413,음력지정휴일,2,FALSE), ""))))</f>
        <v/>
      </c>
      <c r="N413" s="128"/>
      <c r="O413" s="128" t="str">
        <f>IFERROR(VLOOKUP(N413,연차지정일수,2,FALSE),"")</f>
        <v/>
      </c>
      <c r="P413" s="143"/>
      <c r="Q413" s="2"/>
    </row>
    <row r="414">
      <c r="A414" s="129">
        <v>44609.0</v>
      </c>
      <c r="B414" s="129">
        <f>VLOOKUP($A414,달력데이터,MATCH("음력 날짜",달력제목,0),FALSE)</f>
        <v>44578</v>
      </c>
      <c r="C414" s="128">
        <f t="shared" si="1"/>
        <v>2022</v>
      </c>
      <c r="D414" s="128">
        <f t="shared" si="2"/>
        <v>2</v>
      </c>
      <c r="E414" s="128">
        <f t="shared" si="3"/>
        <v>2</v>
      </c>
      <c r="F414" s="128">
        <f t="shared" si="4"/>
        <v>2022</v>
      </c>
      <c r="G414" s="128">
        <f t="shared" si="5"/>
        <v>2</v>
      </c>
      <c r="H414" s="128">
        <f t="shared" si="6"/>
        <v>17</v>
      </c>
      <c r="I414" s="128" t="str">
        <f t="shared" si="7"/>
        <v>목</v>
      </c>
      <c r="J414" s="99"/>
      <c r="K414" s="99"/>
      <c r="L414" s="141" t="str">
        <f>IF(J414-K414=0,,IFERROR(K414-J414-휴게시간-VLOOKUP(A414,지정휴게시간,2,FALSE),K414-J414-휴게시간))</f>
        <v/>
      </c>
      <c r="M414" s="142" t="str">
        <f>IFERROR(VLOOKUP(Text(A414,"m월 d일"),양력휴일,2,FALSE),IFERROR(VLOOKUP(Text(B414,"m월 d일"),음력휴일,2,FALSE),IFERROR(VLOOKUP(A414,양력지정휴일,2,FALSE), IFERROR(VLOOKUP(B414,음력지정휴일,2,FALSE), ""))))</f>
        <v/>
      </c>
      <c r="N414" s="128"/>
      <c r="O414" s="128" t="str">
        <f>IFERROR(VLOOKUP(N414,연차지정일수,2,FALSE),"")</f>
        <v/>
      </c>
      <c r="P414" s="143"/>
      <c r="Q414" s="2"/>
    </row>
    <row r="415">
      <c r="A415" s="129">
        <v>44610.0</v>
      </c>
      <c r="B415" s="129">
        <f>VLOOKUP($A415,달력데이터,MATCH("음력 날짜",달력제목,0),FALSE)</f>
        <v>44579</v>
      </c>
      <c r="C415" s="128">
        <f t="shared" si="1"/>
        <v>2022</v>
      </c>
      <c r="D415" s="128">
        <f t="shared" si="2"/>
        <v>2</v>
      </c>
      <c r="E415" s="128">
        <f t="shared" si="3"/>
        <v>2</v>
      </c>
      <c r="F415" s="128">
        <f t="shared" si="4"/>
        <v>2022</v>
      </c>
      <c r="G415" s="128">
        <f t="shared" si="5"/>
        <v>2</v>
      </c>
      <c r="H415" s="128">
        <f t="shared" si="6"/>
        <v>18</v>
      </c>
      <c r="I415" s="128" t="str">
        <f t="shared" si="7"/>
        <v>금</v>
      </c>
      <c r="J415" s="99"/>
      <c r="K415" s="99"/>
      <c r="L415" s="141" t="str">
        <f>IF(J415-K415=0,,IFERROR(K415-J415-휴게시간-VLOOKUP(A415,지정휴게시간,2,FALSE),K415-J415-휴게시간))</f>
        <v/>
      </c>
      <c r="M415" s="142" t="str">
        <f>IFERROR(VLOOKUP(Text(A415,"m월 d일"),양력휴일,2,FALSE),IFERROR(VLOOKUP(Text(B415,"m월 d일"),음력휴일,2,FALSE),IFERROR(VLOOKUP(A415,양력지정휴일,2,FALSE), IFERROR(VLOOKUP(B415,음력지정휴일,2,FALSE), ""))))</f>
        <v/>
      </c>
      <c r="N415" s="128"/>
      <c r="O415" s="128" t="str">
        <f>IFERROR(VLOOKUP(N415,연차지정일수,2,FALSE),"")</f>
        <v/>
      </c>
      <c r="P415" s="143"/>
      <c r="Q415" s="2"/>
    </row>
    <row r="416">
      <c r="A416" s="129">
        <v>44611.0</v>
      </c>
      <c r="B416" s="129">
        <f>VLOOKUP($A416,달력데이터,MATCH("음력 날짜",달력제목,0),FALSE)</f>
        <v>44580</v>
      </c>
      <c r="C416" s="128">
        <f t="shared" si="1"/>
        <v>2022</v>
      </c>
      <c r="D416" s="128">
        <f t="shared" si="2"/>
        <v>2</v>
      </c>
      <c r="E416" s="128">
        <f t="shared" si="3"/>
        <v>2</v>
      </c>
      <c r="F416" s="128">
        <f t="shared" si="4"/>
        <v>2022</v>
      </c>
      <c r="G416" s="128">
        <f t="shared" si="5"/>
        <v>2</v>
      </c>
      <c r="H416" s="128">
        <f t="shared" si="6"/>
        <v>19</v>
      </c>
      <c r="I416" s="128" t="str">
        <f t="shared" si="7"/>
        <v>토</v>
      </c>
      <c r="J416" s="99"/>
      <c r="K416" s="99"/>
      <c r="L416" s="141" t="str">
        <f>IF(J416-K416=0,,IFERROR(K416-J416-휴게시간-VLOOKUP(A416,지정휴게시간,2,FALSE),K416-J416-휴게시간))</f>
        <v/>
      </c>
      <c r="M416" s="142" t="str">
        <f>IFERROR(VLOOKUP(Text(A416,"m월 d일"),양력휴일,2,FALSE),IFERROR(VLOOKUP(Text(B416,"m월 d일"),음력휴일,2,FALSE),IFERROR(VLOOKUP(A416,양력지정휴일,2,FALSE), IFERROR(VLOOKUP(B416,음력지정휴일,2,FALSE), ""))))</f>
        <v/>
      </c>
      <c r="N416" s="128"/>
      <c r="O416" s="128" t="str">
        <f>IFERROR(VLOOKUP(N416,연차지정일수,2,FALSE),"")</f>
        <v/>
      </c>
      <c r="P416" s="143"/>
      <c r="Q416" s="2"/>
    </row>
    <row r="417">
      <c r="A417" s="129">
        <v>44612.0</v>
      </c>
      <c r="B417" s="129">
        <f>VLOOKUP($A417,달력데이터,MATCH("음력 날짜",달력제목,0),FALSE)</f>
        <v>44581</v>
      </c>
      <c r="C417" s="128">
        <f t="shared" si="1"/>
        <v>2022</v>
      </c>
      <c r="D417" s="128">
        <f t="shared" si="2"/>
        <v>2</v>
      </c>
      <c r="E417" s="128">
        <f t="shared" si="3"/>
        <v>2</v>
      </c>
      <c r="F417" s="128">
        <f t="shared" si="4"/>
        <v>2022</v>
      </c>
      <c r="G417" s="128">
        <f t="shared" si="5"/>
        <v>2</v>
      </c>
      <c r="H417" s="128">
        <f t="shared" si="6"/>
        <v>20</v>
      </c>
      <c r="I417" s="128" t="str">
        <f t="shared" si="7"/>
        <v>일</v>
      </c>
      <c r="J417" s="99"/>
      <c r="K417" s="99"/>
      <c r="L417" s="141" t="str">
        <f>IF(J417-K417=0,,IFERROR(K417-J417-휴게시간-VLOOKUP(A417,지정휴게시간,2,FALSE),K417-J417-휴게시간))</f>
        <v/>
      </c>
      <c r="M417" s="142" t="str">
        <f>IFERROR(VLOOKUP(Text(A417,"m월 d일"),양력휴일,2,FALSE),IFERROR(VLOOKUP(Text(B417,"m월 d일"),음력휴일,2,FALSE),IFERROR(VLOOKUP(A417,양력지정휴일,2,FALSE), IFERROR(VLOOKUP(B417,음력지정휴일,2,FALSE), ""))))</f>
        <v/>
      </c>
      <c r="N417" s="128"/>
      <c r="O417" s="128" t="str">
        <f>IFERROR(VLOOKUP(N417,연차지정일수,2,FALSE),"")</f>
        <v/>
      </c>
      <c r="P417" s="143"/>
      <c r="Q417" s="2"/>
    </row>
    <row r="418">
      <c r="A418" s="129">
        <v>44613.0</v>
      </c>
      <c r="B418" s="129">
        <f>VLOOKUP($A418,달력데이터,MATCH("음력 날짜",달력제목,0),FALSE)</f>
        <v>44582</v>
      </c>
      <c r="C418" s="128">
        <f t="shared" si="1"/>
        <v>2022</v>
      </c>
      <c r="D418" s="128">
        <f t="shared" si="2"/>
        <v>2</v>
      </c>
      <c r="E418" s="128">
        <f t="shared" si="3"/>
        <v>3</v>
      </c>
      <c r="F418" s="128">
        <f t="shared" si="4"/>
        <v>2022</v>
      </c>
      <c r="G418" s="128">
        <f t="shared" si="5"/>
        <v>2</v>
      </c>
      <c r="H418" s="128">
        <f t="shared" si="6"/>
        <v>21</v>
      </c>
      <c r="I418" s="128" t="str">
        <f t="shared" si="7"/>
        <v>월</v>
      </c>
      <c r="J418" s="99"/>
      <c r="K418" s="99"/>
      <c r="L418" s="141" t="str">
        <f>IF(J418-K418=0,,IFERROR(K418-J418-휴게시간-VLOOKUP(A418,지정휴게시간,2,FALSE),K418-J418-휴게시간))</f>
        <v/>
      </c>
      <c r="M418" s="142" t="str">
        <f>IFERROR(VLOOKUP(Text(A418,"m월 d일"),양력휴일,2,FALSE),IFERROR(VLOOKUP(Text(B418,"m월 d일"),음력휴일,2,FALSE),IFERROR(VLOOKUP(A418,양력지정휴일,2,FALSE), IFERROR(VLOOKUP(B418,음력지정휴일,2,FALSE), ""))))</f>
        <v/>
      </c>
      <c r="N418" s="128"/>
      <c r="O418" s="128" t="str">
        <f>IFERROR(VLOOKUP(N418,연차지정일수,2,FALSE),"")</f>
        <v/>
      </c>
      <c r="P418" s="143"/>
      <c r="Q418" s="2"/>
    </row>
    <row r="419">
      <c r="A419" s="129">
        <v>44614.0</v>
      </c>
      <c r="B419" s="129">
        <f>VLOOKUP($A419,달력데이터,MATCH("음력 날짜",달력제목,0),FALSE)</f>
        <v>44583</v>
      </c>
      <c r="C419" s="128">
        <f t="shared" si="1"/>
        <v>2022</v>
      </c>
      <c r="D419" s="128">
        <f t="shared" si="2"/>
        <v>2</v>
      </c>
      <c r="E419" s="128">
        <f t="shared" si="3"/>
        <v>3</v>
      </c>
      <c r="F419" s="128">
        <f t="shared" si="4"/>
        <v>2022</v>
      </c>
      <c r="G419" s="128">
        <f t="shared" si="5"/>
        <v>2</v>
      </c>
      <c r="H419" s="128">
        <f t="shared" si="6"/>
        <v>22</v>
      </c>
      <c r="I419" s="128" t="str">
        <f t="shared" si="7"/>
        <v>화</v>
      </c>
      <c r="J419" s="99"/>
      <c r="K419" s="99"/>
      <c r="L419" s="141" t="str">
        <f>IF(J419-K419=0,,IFERROR(K419-J419-휴게시간-VLOOKUP(A419,지정휴게시간,2,FALSE),K419-J419-휴게시간))</f>
        <v/>
      </c>
      <c r="M419" s="142" t="str">
        <f>IFERROR(VLOOKUP(Text(A419,"m월 d일"),양력휴일,2,FALSE),IFERROR(VLOOKUP(Text(B419,"m월 d일"),음력휴일,2,FALSE),IFERROR(VLOOKUP(A419,양력지정휴일,2,FALSE), IFERROR(VLOOKUP(B419,음력지정휴일,2,FALSE), ""))))</f>
        <v/>
      </c>
      <c r="N419" s="128"/>
      <c r="O419" s="128" t="str">
        <f>IFERROR(VLOOKUP(N419,연차지정일수,2,FALSE),"")</f>
        <v/>
      </c>
      <c r="P419" s="143"/>
      <c r="Q419" s="2"/>
    </row>
    <row r="420">
      <c r="A420" s="129">
        <v>44615.0</v>
      </c>
      <c r="B420" s="129">
        <f>VLOOKUP($A420,달력데이터,MATCH("음력 날짜",달력제목,0),FALSE)</f>
        <v>44584</v>
      </c>
      <c r="C420" s="128">
        <f t="shared" si="1"/>
        <v>2022</v>
      </c>
      <c r="D420" s="128">
        <f t="shared" si="2"/>
        <v>2</v>
      </c>
      <c r="E420" s="128">
        <f t="shared" si="3"/>
        <v>3</v>
      </c>
      <c r="F420" s="128">
        <f t="shared" si="4"/>
        <v>2022</v>
      </c>
      <c r="G420" s="128">
        <f t="shared" si="5"/>
        <v>2</v>
      </c>
      <c r="H420" s="128">
        <f t="shared" si="6"/>
        <v>23</v>
      </c>
      <c r="I420" s="128" t="str">
        <f t="shared" si="7"/>
        <v>수</v>
      </c>
      <c r="J420" s="99"/>
      <c r="K420" s="99"/>
      <c r="L420" s="141" t="str">
        <f>IF(J420-K420=0,,IFERROR(K420-J420-휴게시간-VLOOKUP(A420,지정휴게시간,2,FALSE),K420-J420-휴게시간))</f>
        <v/>
      </c>
      <c r="M420" s="142" t="str">
        <f>IFERROR(VLOOKUP(Text(A420,"m월 d일"),양력휴일,2,FALSE),IFERROR(VLOOKUP(Text(B420,"m월 d일"),음력휴일,2,FALSE),IFERROR(VLOOKUP(A420,양력지정휴일,2,FALSE), IFERROR(VLOOKUP(B420,음력지정휴일,2,FALSE), ""))))</f>
        <v/>
      </c>
      <c r="N420" s="128"/>
      <c r="O420" s="128" t="str">
        <f>IFERROR(VLOOKUP(N420,연차지정일수,2,FALSE),"")</f>
        <v/>
      </c>
      <c r="P420" s="143"/>
      <c r="Q420" s="2"/>
    </row>
    <row r="421">
      <c r="A421" s="129">
        <v>44616.0</v>
      </c>
      <c r="B421" s="129">
        <f>VLOOKUP($A421,달력데이터,MATCH("음력 날짜",달력제목,0),FALSE)</f>
        <v>44585</v>
      </c>
      <c r="C421" s="128">
        <f t="shared" si="1"/>
        <v>2022</v>
      </c>
      <c r="D421" s="128">
        <f t="shared" si="2"/>
        <v>2</v>
      </c>
      <c r="E421" s="128">
        <f t="shared" si="3"/>
        <v>3</v>
      </c>
      <c r="F421" s="128">
        <f t="shared" si="4"/>
        <v>2022</v>
      </c>
      <c r="G421" s="128">
        <f t="shared" si="5"/>
        <v>2</v>
      </c>
      <c r="H421" s="128">
        <f t="shared" si="6"/>
        <v>24</v>
      </c>
      <c r="I421" s="128" t="str">
        <f t="shared" si="7"/>
        <v>목</v>
      </c>
      <c r="J421" s="99"/>
      <c r="K421" s="99"/>
      <c r="L421" s="141" t="str">
        <f>IF(J421-K421=0,,IFERROR(K421-J421-휴게시간-VLOOKUP(A421,지정휴게시간,2,FALSE),K421-J421-휴게시간))</f>
        <v/>
      </c>
      <c r="M421" s="142" t="str">
        <f>IFERROR(VLOOKUP(Text(A421,"m월 d일"),양력휴일,2,FALSE),IFERROR(VLOOKUP(Text(B421,"m월 d일"),음력휴일,2,FALSE),IFERROR(VLOOKUP(A421,양력지정휴일,2,FALSE), IFERROR(VLOOKUP(B421,음력지정휴일,2,FALSE), ""))))</f>
        <v/>
      </c>
      <c r="N421" s="128"/>
      <c r="O421" s="128" t="str">
        <f>IFERROR(VLOOKUP(N421,연차지정일수,2,FALSE),"")</f>
        <v/>
      </c>
      <c r="P421" s="143"/>
      <c r="Q421" s="2"/>
    </row>
    <row r="422">
      <c r="A422" s="129">
        <v>44617.0</v>
      </c>
      <c r="B422" s="129">
        <f>VLOOKUP($A422,달력데이터,MATCH("음력 날짜",달력제목,0),FALSE)</f>
        <v>44586</v>
      </c>
      <c r="C422" s="128">
        <f t="shared" si="1"/>
        <v>2022</v>
      </c>
      <c r="D422" s="128">
        <f t="shared" si="2"/>
        <v>2</v>
      </c>
      <c r="E422" s="128">
        <f t="shared" si="3"/>
        <v>3</v>
      </c>
      <c r="F422" s="128">
        <f t="shared" si="4"/>
        <v>2022</v>
      </c>
      <c r="G422" s="128">
        <f t="shared" si="5"/>
        <v>2</v>
      </c>
      <c r="H422" s="128">
        <f t="shared" si="6"/>
        <v>25</v>
      </c>
      <c r="I422" s="128" t="str">
        <f t="shared" si="7"/>
        <v>금</v>
      </c>
      <c r="J422" s="99"/>
      <c r="K422" s="99"/>
      <c r="L422" s="141" t="str">
        <f>IF(J422-K422=0,,IFERROR(K422-J422-휴게시간-VLOOKUP(A422,지정휴게시간,2,FALSE),K422-J422-휴게시간))</f>
        <v/>
      </c>
      <c r="M422" s="142" t="str">
        <f>IFERROR(VLOOKUP(Text(A422,"m월 d일"),양력휴일,2,FALSE),IFERROR(VLOOKUP(Text(B422,"m월 d일"),음력휴일,2,FALSE),IFERROR(VLOOKUP(A422,양력지정휴일,2,FALSE), IFERROR(VLOOKUP(B422,음력지정휴일,2,FALSE), ""))))</f>
        <v/>
      </c>
      <c r="N422" s="128"/>
      <c r="O422" s="128" t="str">
        <f>IFERROR(VLOOKUP(N422,연차지정일수,2,FALSE),"")</f>
        <v/>
      </c>
      <c r="P422" s="143"/>
      <c r="Q422" s="2"/>
    </row>
    <row r="423">
      <c r="A423" s="129">
        <v>44618.0</v>
      </c>
      <c r="B423" s="129">
        <f>VLOOKUP($A423,달력데이터,MATCH("음력 날짜",달력제목,0),FALSE)</f>
        <v>44587</v>
      </c>
      <c r="C423" s="128">
        <f t="shared" si="1"/>
        <v>2022</v>
      </c>
      <c r="D423" s="128">
        <f t="shared" si="2"/>
        <v>2</v>
      </c>
      <c r="E423" s="128">
        <f t="shared" si="3"/>
        <v>3</v>
      </c>
      <c r="F423" s="128">
        <f t="shared" si="4"/>
        <v>2022</v>
      </c>
      <c r="G423" s="128">
        <f t="shared" si="5"/>
        <v>2</v>
      </c>
      <c r="H423" s="128">
        <f t="shared" si="6"/>
        <v>26</v>
      </c>
      <c r="I423" s="128" t="str">
        <f t="shared" si="7"/>
        <v>토</v>
      </c>
      <c r="J423" s="99"/>
      <c r="K423" s="99"/>
      <c r="L423" s="141" t="str">
        <f>IF(J423-K423=0,,IFERROR(K423-J423-휴게시간-VLOOKUP(A423,지정휴게시간,2,FALSE),K423-J423-휴게시간))</f>
        <v/>
      </c>
      <c r="M423" s="142" t="str">
        <f>IFERROR(VLOOKUP(Text(A423,"m월 d일"),양력휴일,2,FALSE),IFERROR(VLOOKUP(Text(B423,"m월 d일"),음력휴일,2,FALSE),IFERROR(VLOOKUP(A423,양력지정휴일,2,FALSE), IFERROR(VLOOKUP(B423,음력지정휴일,2,FALSE), ""))))</f>
        <v/>
      </c>
      <c r="N423" s="128"/>
      <c r="O423" s="128" t="str">
        <f>IFERROR(VLOOKUP(N423,연차지정일수,2,FALSE),"")</f>
        <v/>
      </c>
      <c r="P423" s="143"/>
      <c r="Q423" s="2"/>
    </row>
    <row r="424">
      <c r="A424" s="129">
        <v>44619.0</v>
      </c>
      <c r="B424" s="129">
        <f>VLOOKUP($A424,달력데이터,MATCH("음력 날짜",달력제목,0),FALSE)</f>
        <v>44588</v>
      </c>
      <c r="C424" s="128">
        <f t="shared" si="1"/>
        <v>2022</v>
      </c>
      <c r="D424" s="128">
        <f t="shared" si="2"/>
        <v>2</v>
      </c>
      <c r="E424" s="128">
        <f t="shared" si="3"/>
        <v>3</v>
      </c>
      <c r="F424" s="128">
        <f t="shared" si="4"/>
        <v>2022</v>
      </c>
      <c r="G424" s="128">
        <f t="shared" si="5"/>
        <v>2</v>
      </c>
      <c r="H424" s="128">
        <f t="shared" si="6"/>
        <v>27</v>
      </c>
      <c r="I424" s="128" t="str">
        <f t="shared" si="7"/>
        <v>일</v>
      </c>
      <c r="J424" s="99"/>
      <c r="K424" s="99"/>
      <c r="L424" s="141" t="str">
        <f>IF(J424-K424=0,,IFERROR(K424-J424-휴게시간-VLOOKUP(A424,지정휴게시간,2,FALSE),K424-J424-휴게시간))</f>
        <v/>
      </c>
      <c r="M424" s="142" t="str">
        <f>IFERROR(VLOOKUP(Text(A424,"m월 d일"),양력휴일,2,FALSE),IFERROR(VLOOKUP(Text(B424,"m월 d일"),음력휴일,2,FALSE),IFERROR(VLOOKUP(A424,양력지정휴일,2,FALSE), IFERROR(VLOOKUP(B424,음력지정휴일,2,FALSE), ""))))</f>
        <v/>
      </c>
      <c r="N424" s="128"/>
      <c r="O424" s="128" t="str">
        <f>IFERROR(VLOOKUP(N424,연차지정일수,2,FALSE),"")</f>
        <v/>
      </c>
      <c r="P424" s="143"/>
      <c r="Q424" s="2"/>
    </row>
    <row r="425">
      <c r="A425" s="129">
        <v>44620.0</v>
      </c>
      <c r="B425" s="129">
        <f>VLOOKUP($A425,달력데이터,MATCH("음력 날짜",달력제목,0),FALSE)</f>
        <v>44589</v>
      </c>
      <c r="C425" s="128">
        <f t="shared" si="1"/>
        <v>2022</v>
      </c>
      <c r="D425" s="128">
        <f t="shared" si="2"/>
        <v>2</v>
      </c>
      <c r="E425" s="128">
        <f t="shared" si="3"/>
        <v>4</v>
      </c>
      <c r="F425" s="128">
        <f t="shared" si="4"/>
        <v>2022</v>
      </c>
      <c r="G425" s="128">
        <f t="shared" si="5"/>
        <v>2</v>
      </c>
      <c r="H425" s="128">
        <f t="shared" si="6"/>
        <v>28</v>
      </c>
      <c r="I425" s="128" t="str">
        <f t="shared" si="7"/>
        <v>월</v>
      </c>
      <c r="J425" s="99"/>
      <c r="K425" s="99"/>
      <c r="L425" s="141" t="str">
        <f>IF(J425-K425=0,,IFERROR(K425-J425-휴게시간-VLOOKUP(A425,지정휴게시간,2,FALSE),K425-J425-휴게시간))</f>
        <v/>
      </c>
      <c r="M425" s="142" t="str">
        <f>IFERROR(VLOOKUP(Text(A425,"m월 d일"),양력휴일,2,FALSE),IFERROR(VLOOKUP(Text(B425,"m월 d일"),음력휴일,2,FALSE),IFERROR(VLOOKUP(A425,양력지정휴일,2,FALSE), IFERROR(VLOOKUP(B425,음력지정휴일,2,FALSE), ""))))</f>
        <v/>
      </c>
      <c r="N425" s="128"/>
      <c r="O425" s="128" t="str">
        <f>IFERROR(VLOOKUP(N425,연차지정일수,2,FALSE),"")</f>
        <v/>
      </c>
      <c r="P425" s="143"/>
      <c r="Q425" s="2"/>
    </row>
    <row r="426">
      <c r="A426" s="129">
        <v>44621.0</v>
      </c>
      <c r="B426" s="129">
        <f>VLOOKUP($A426,달력데이터,MATCH("음력 날짜",달력제목,0),FALSE)</f>
        <v>44590</v>
      </c>
      <c r="C426" s="128">
        <f t="shared" si="1"/>
        <v>2022</v>
      </c>
      <c r="D426" s="128">
        <f t="shared" si="2"/>
        <v>2</v>
      </c>
      <c r="E426" s="128">
        <f t="shared" si="3"/>
        <v>4</v>
      </c>
      <c r="F426" s="128">
        <f t="shared" si="4"/>
        <v>2022</v>
      </c>
      <c r="G426" s="128">
        <f t="shared" si="5"/>
        <v>3</v>
      </c>
      <c r="H426" s="128">
        <f t="shared" si="6"/>
        <v>1</v>
      </c>
      <c r="I426" s="128" t="str">
        <f t="shared" si="7"/>
        <v>화</v>
      </c>
      <c r="J426" s="99"/>
      <c r="K426" s="99"/>
      <c r="L426" s="141" t="str">
        <f>IF(J426-K426=0,,IFERROR(K426-J426-휴게시간-VLOOKUP(A426,지정휴게시간,2,FALSE),K426-J426-휴게시간))</f>
        <v/>
      </c>
      <c r="M426" s="142" t="str">
        <f>IFERROR(VLOOKUP(Text(A426,"m월 d일"),양력휴일,2,FALSE),IFERROR(VLOOKUP(Text(B426,"m월 d일"),음력휴일,2,FALSE),IFERROR(VLOOKUP(A426,양력지정휴일,2,FALSE), IFERROR(VLOOKUP(B426,음력지정휴일,2,FALSE), ""))))</f>
        <v>삼일절</v>
      </c>
      <c r="N426" s="128"/>
      <c r="O426" s="128" t="str">
        <f>IFERROR(VLOOKUP(N426,연차지정일수,2,FALSE),"")</f>
        <v/>
      </c>
      <c r="P426" s="143"/>
      <c r="Q426" s="2"/>
    </row>
    <row r="427">
      <c r="A427" s="129">
        <v>44622.0</v>
      </c>
      <c r="B427" s="129">
        <f>VLOOKUP($A427,달력데이터,MATCH("음력 날짜",달력제목,0),FALSE)</f>
        <v>44591</v>
      </c>
      <c r="C427" s="128">
        <f t="shared" si="1"/>
        <v>2022</v>
      </c>
      <c r="D427" s="128">
        <f t="shared" si="2"/>
        <v>2</v>
      </c>
      <c r="E427" s="128">
        <f t="shared" si="3"/>
        <v>4</v>
      </c>
      <c r="F427" s="128">
        <f t="shared" si="4"/>
        <v>2022</v>
      </c>
      <c r="G427" s="128">
        <f t="shared" si="5"/>
        <v>3</v>
      </c>
      <c r="H427" s="128">
        <f t="shared" si="6"/>
        <v>2</v>
      </c>
      <c r="I427" s="128" t="str">
        <f t="shared" si="7"/>
        <v>수</v>
      </c>
      <c r="J427" s="99"/>
      <c r="K427" s="99"/>
      <c r="L427" s="141" t="str">
        <f>IF(J427-K427=0,,IFERROR(K427-J427-휴게시간-VLOOKUP(A427,지정휴게시간,2,FALSE),K427-J427-휴게시간))</f>
        <v/>
      </c>
      <c r="M427" s="142" t="str">
        <f>IFERROR(VLOOKUP(Text(A427,"m월 d일"),양력휴일,2,FALSE),IFERROR(VLOOKUP(Text(B427,"m월 d일"),음력휴일,2,FALSE),IFERROR(VLOOKUP(A427,양력지정휴일,2,FALSE), IFERROR(VLOOKUP(B427,음력지정휴일,2,FALSE), ""))))</f>
        <v/>
      </c>
      <c r="N427" s="128"/>
      <c r="O427" s="128" t="str">
        <f>IFERROR(VLOOKUP(N427,연차지정일수,2,FALSE),"")</f>
        <v/>
      </c>
      <c r="P427" s="143"/>
      <c r="Q427" s="2"/>
    </row>
    <row r="428">
      <c r="A428" s="129">
        <v>44623.0</v>
      </c>
      <c r="B428" s="129">
        <f>VLOOKUP($A428,달력데이터,MATCH("음력 날짜",달력제목,0),FALSE)</f>
        <v>44593</v>
      </c>
      <c r="C428" s="128">
        <f t="shared" si="1"/>
        <v>2022</v>
      </c>
      <c r="D428" s="128">
        <f t="shared" si="2"/>
        <v>2</v>
      </c>
      <c r="E428" s="128">
        <f t="shared" si="3"/>
        <v>4</v>
      </c>
      <c r="F428" s="128">
        <f t="shared" si="4"/>
        <v>2022</v>
      </c>
      <c r="G428" s="128">
        <f t="shared" si="5"/>
        <v>3</v>
      </c>
      <c r="H428" s="128">
        <f t="shared" si="6"/>
        <v>3</v>
      </c>
      <c r="I428" s="128" t="str">
        <f t="shared" si="7"/>
        <v>목</v>
      </c>
      <c r="J428" s="99"/>
      <c r="K428" s="99"/>
      <c r="L428" s="141" t="str">
        <f>IF(J428-K428=0,,IFERROR(K428-J428-휴게시간-VLOOKUP(A428,지정휴게시간,2,FALSE),K428-J428-휴게시간))</f>
        <v/>
      </c>
      <c r="M428" s="142" t="str">
        <f>IFERROR(VLOOKUP(Text(A428,"m월 d일"),양력휴일,2,FALSE),IFERROR(VLOOKUP(Text(B428,"m월 d일"),음력휴일,2,FALSE),IFERROR(VLOOKUP(A428,양력지정휴일,2,FALSE), IFERROR(VLOOKUP(B428,음력지정휴일,2,FALSE), ""))))</f>
        <v/>
      </c>
      <c r="N428" s="128"/>
      <c r="O428" s="128" t="str">
        <f>IFERROR(VLOOKUP(N428,연차지정일수,2,FALSE),"")</f>
        <v/>
      </c>
      <c r="P428" s="143"/>
      <c r="Q428" s="2"/>
    </row>
    <row r="429">
      <c r="A429" s="129">
        <v>44624.0</v>
      </c>
      <c r="B429" s="129">
        <f>VLOOKUP($A429,달력데이터,MATCH("음력 날짜",달력제목,0),FALSE)</f>
        <v>44594</v>
      </c>
      <c r="C429" s="128">
        <f t="shared" si="1"/>
        <v>2022</v>
      </c>
      <c r="D429" s="128">
        <f t="shared" si="2"/>
        <v>2</v>
      </c>
      <c r="E429" s="128">
        <f t="shared" si="3"/>
        <v>4</v>
      </c>
      <c r="F429" s="128">
        <f t="shared" si="4"/>
        <v>2022</v>
      </c>
      <c r="G429" s="128">
        <f t="shared" si="5"/>
        <v>3</v>
      </c>
      <c r="H429" s="128">
        <f t="shared" si="6"/>
        <v>4</v>
      </c>
      <c r="I429" s="128" t="str">
        <f t="shared" si="7"/>
        <v>금</v>
      </c>
      <c r="J429" s="99"/>
      <c r="K429" s="99"/>
      <c r="L429" s="141" t="str">
        <f>IF(J429-K429=0,,IFERROR(K429-J429-휴게시간-VLOOKUP(A429,지정휴게시간,2,FALSE),K429-J429-휴게시간))</f>
        <v/>
      </c>
      <c r="M429" s="142" t="str">
        <f>IFERROR(VLOOKUP(Text(A429,"m월 d일"),양력휴일,2,FALSE),IFERROR(VLOOKUP(Text(B429,"m월 d일"),음력휴일,2,FALSE),IFERROR(VLOOKUP(A429,양력지정휴일,2,FALSE), IFERROR(VLOOKUP(B429,음력지정휴일,2,FALSE), ""))))</f>
        <v/>
      </c>
      <c r="N429" s="128"/>
      <c r="O429" s="128" t="str">
        <f>IFERROR(VLOOKUP(N429,연차지정일수,2,FALSE),"")</f>
        <v/>
      </c>
      <c r="P429" s="143"/>
      <c r="Q429" s="2"/>
    </row>
    <row r="430">
      <c r="A430" s="129">
        <v>44625.0</v>
      </c>
      <c r="B430" s="129">
        <f>VLOOKUP($A430,달력데이터,MATCH("음력 날짜",달력제목,0),FALSE)</f>
        <v>44595</v>
      </c>
      <c r="C430" s="128">
        <f t="shared" si="1"/>
        <v>2022</v>
      </c>
      <c r="D430" s="128">
        <f t="shared" si="2"/>
        <v>2</v>
      </c>
      <c r="E430" s="128">
        <f t="shared" si="3"/>
        <v>4</v>
      </c>
      <c r="F430" s="128">
        <f t="shared" si="4"/>
        <v>2022</v>
      </c>
      <c r="G430" s="128">
        <f t="shared" si="5"/>
        <v>3</v>
      </c>
      <c r="H430" s="128">
        <f t="shared" si="6"/>
        <v>5</v>
      </c>
      <c r="I430" s="128" t="str">
        <f t="shared" si="7"/>
        <v>토</v>
      </c>
      <c r="J430" s="99"/>
      <c r="K430" s="99"/>
      <c r="L430" s="141" t="str">
        <f>IF(J430-K430=0,,IFERROR(K430-J430-휴게시간-VLOOKUP(A430,지정휴게시간,2,FALSE),K430-J430-휴게시간))</f>
        <v/>
      </c>
      <c r="M430" s="142" t="str">
        <f>IFERROR(VLOOKUP(Text(A430,"m월 d일"),양력휴일,2,FALSE),IFERROR(VLOOKUP(Text(B430,"m월 d일"),음력휴일,2,FALSE),IFERROR(VLOOKUP(A430,양력지정휴일,2,FALSE), IFERROR(VLOOKUP(B430,음력지정휴일,2,FALSE), ""))))</f>
        <v/>
      </c>
      <c r="N430" s="128"/>
      <c r="O430" s="128" t="str">
        <f>IFERROR(VLOOKUP(N430,연차지정일수,2,FALSE),"")</f>
        <v/>
      </c>
      <c r="P430" s="143"/>
      <c r="Q430" s="2"/>
    </row>
    <row r="431">
      <c r="A431" s="129">
        <v>44626.0</v>
      </c>
      <c r="B431" s="129">
        <f>VLOOKUP($A431,달력데이터,MATCH("음력 날짜",달력제목,0),FALSE)</f>
        <v>44596</v>
      </c>
      <c r="C431" s="128">
        <f t="shared" si="1"/>
        <v>2022</v>
      </c>
      <c r="D431" s="128">
        <f t="shared" si="2"/>
        <v>2</v>
      </c>
      <c r="E431" s="128">
        <f t="shared" si="3"/>
        <v>4</v>
      </c>
      <c r="F431" s="128">
        <f t="shared" si="4"/>
        <v>2022</v>
      </c>
      <c r="G431" s="128">
        <f t="shared" si="5"/>
        <v>3</v>
      </c>
      <c r="H431" s="128">
        <f t="shared" si="6"/>
        <v>6</v>
      </c>
      <c r="I431" s="128" t="str">
        <f t="shared" si="7"/>
        <v>일</v>
      </c>
      <c r="J431" s="99"/>
      <c r="K431" s="99"/>
      <c r="L431" s="141" t="str">
        <f>IF(J431-K431=0,,IFERROR(K431-J431-휴게시간-VLOOKUP(A431,지정휴게시간,2,FALSE),K431-J431-휴게시간))</f>
        <v/>
      </c>
      <c r="M431" s="142" t="str">
        <f>IFERROR(VLOOKUP(Text(A431,"m월 d일"),양력휴일,2,FALSE),IFERROR(VLOOKUP(Text(B431,"m월 d일"),음력휴일,2,FALSE),IFERROR(VLOOKUP(A431,양력지정휴일,2,FALSE), IFERROR(VLOOKUP(B431,음력지정휴일,2,FALSE), ""))))</f>
        <v/>
      </c>
      <c r="N431" s="128"/>
      <c r="O431" s="128" t="str">
        <f>IFERROR(VLOOKUP(N431,연차지정일수,2,FALSE),"")</f>
        <v/>
      </c>
      <c r="P431" s="143"/>
      <c r="Q431" s="2"/>
    </row>
    <row r="432">
      <c r="A432" s="129">
        <v>44627.0</v>
      </c>
      <c r="B432" s="129">
        <f>VLOOKUP($A432,달력데이터,MATCH("음력 날짜",달력제목,0),FALSE)</f>
        <v>44597</v>
      </c>
      <c r="C432" s="128">
        <f t="shared" si="1"/>
        <v>2022</v>
      </c>
      <c r="D432" s="128">
        <f t="shared" si="2"/>
        <v>3</v>
      </c>
      <c r="E432" s="128">
        <f t="shared" si="3"/>
        <v>1</v>
      </c>
      <c r="F432" s="128">
        <f t="shared" si="4"/>
        <v>2022</v>
      </c>
      <c r="G432" s="128">
        <f t="shared" si="5"/>
        <v>3</v>
      </c>
      <c r="H432" s="128">
        <f t="shared" si="6"/>
        <v>7</v>
      </c>
      <c r="I432" s="128" t="str">
        <f t="shared" si="7"/>
        <v>월</v>
      </c>
      <c r="J432" s="99"/>
      <c r="K432" s="99"/>
      <c r="L432" s="141" t="str">
        <f>IF(J432-K432=0,,IFERROR(K432-J432-휴게시간-VLOOKUP(A432,지정휴게시간,2,FALSE),K432-J432-휴게시간))</f>
        <v/>
      </c>
      <c r="M432" s="142" t="str">
        <f>IFERROR(VLOOKUP(Text(A432,"m월 d일"),양력휴일,2,FALSE),IFERROR(VLOOKUP(Text(B432,"m월 d일"),음력휴일,2,FALSE),IFERROR(VLOOKUP(A432,양력지정휴일,2,FALSE), IFERROR(VLOOKUP(B432,음력지정휴일,2,FALSE), ""))))</f>
        <v/>
      </c>
      <c r="N432" s="128"/>
      <c r="O432" s="128" t="str">
        <f>IFERROR(VLOOKUP(N432,연차지정일수,2,FALSE),"")</f>
        <v/>
      </c>
      <c r="P432" s="143"/>
      <c r="Q432" s="2"/>
    </row>
    <row r="433">
      <c r="A433" s="129">
        <v>44628.0</v>
      </c>
      <c r="B433" s="129">
        <f>VLOOKUP($A433,달력데이터,MATCH("음력 날짜",달력제목,0),FALSE)</f>
        <v>44598</v>
      </c>
      <c r="C433" s="128">
        <f t="shared" si="1"/>
        <v>2022</v>
      </c>
      <c r="D433" s="128">
        <f t="shared" si="2"/>
        <v>3</v>
      </c>
      <c r="E433" s="128">
        <f t="shared" si="3"/>
        <v>1</v>
      </c>
      <c r="F433" s="128">
        <f t="shared" si="4"/>
        <v>2022</v>
      </c>
      <c r="G433" s="128">
        <f t="shared" si="5"/>
        <v>3</v>
      </c>
      <c r="H433" s="128">
        <f t="shared" si="6"/>
        <v>8</v>
      </c>
      <c r="I433" s="128" t="str">
        <f t="shared" si="7"/>
        <v>화</v>
      </c>
      <c r="J433" s="99"/>
      <c r="K433" s="99"/>
      <c r="L433" s="141" t="str">
        <f>IF(J433-K433=0,,IFERROR(K433-J433-휴게시간-VLOOKUP(A433,지정휴게시간,2,FALSE),K433-J433-휴게시간))</f>
        <v/>
      </c>
      <c r="M433" s="142" t="str">
        <f>IFERROR(VLOOKUP(Text(A433,"m월 d일"),양력휴일,2,FALSE),IFERROR(VLOOKUP(Text(B433,"m월 d일"),음력휴일,2,FALSE),IFERROR(VLOOKUP(A433,양력지정휴일,2,FALSE), IFERROR(VLOOKUP(B433,음력지정휴일,2,FALSE), ""))))</f>
        <v/>
      </c>
      <c r="N433" s="128"/>
      <c r="O433" s="128" t="str">
        <f>IFERROR(VLOOKUP(N433,연차지정일수,2,FALSE),"")</f>
        <v/>
      </c>
      <c r="P433" s="143"/>
      <c r="Q433" s="2"/>
    </row>
    <row r="434">
      <c r="A434" s="129">
        <v>44629.0</v>
      </c>
      <c r="B434" s="129">
        <f>VLOOKUP($A434,달력데이터,MATCH("음력 날짜",달력제목,0),FALSE)</f>
        <v>44599</v>
      </c>
      <c r="C434" s="128">
        <f t="shared" si="1"/>
        <v>2022</v>
      </c>
      <c r="D434" s="128">
        <f t="shared" si="2"/>
        <v>3</v>
      </c>
      <c r="E434" s="128">
        <f t="shared" si="3"/>
        <v>1</v>
      </c>
      <c r="F434" s="128">
        <f t="shared" si="4"/>
        <v>2022</v>
      </c>
      <c r="G434" s="128">
        <f t="shared" si="5"/>
        <v>3</v>
      </c>
      <c r="H434" s="128">
        <f t="shared" si="6"/>
        <v>9</v>
      </c>
      <c r="I434" s="128" t="str">
        <f t="shared" si="7"/>
        <v>수</v>
      </c>
      <c r="J434" s="99"/>
      <c r="K434" s="99"/>
      <c r="L434" s="141" t="str">
        <f>IF(J434-K434=0,,IFERROR(K434-J434-휴게시간-VLOOKUP(A434,지정휴게시간,2,FALSE),K434-J434-휴게시간))</f>
        <v/>
      </c>
      <c r="M434" s="142" t="str">
        <f>IFERROR(VLOOKUP(Text(A434,"m월 d일"),양력휴일,2,FALSE),IFERROR(VLOOKUP(Text(B434,"m월 d일"),음력휴일,2,FALSE),IFERROR(VLOOKUP(A434,양력지정휴일,2,FALSE), IFERROR(VLOOKUP(B434,음력지정휴일,2,FALSE), ""))))</f>
        <v>20대 대통령 선거</v>
      </c>
      <c r="N434" s="128"/>
      <c r="O434" s="128" t="str">
        <f>IFERROR(VLOOKUP(N434,연차지정일수,2,FALSE),"")</f>
        <v/>
      </c>
      <c r="P434" s="143"/>
      <c r="Q434" s="2"/>
    </row>
    <row r="435">
      <c r="A435" s="129">
        <v>44630.0</v>
      </c>
      <c r="B435" s="129">
        <f>VLOOKUP($A435,달력데이터,MATCH("음력 날짜",달력제목,0),FALSE)</f>
        <v>44600</v>
      </c>
      <c r="C435" s="128">
        <f t="shared" si="1"/>
        <v>2022</v>
      </c>
      <c r="D435" s="128">
        <f t="shared" si="2"/>
        <v>3</v>
      </c>
      <c r="E435" s="128">
        <f t="shared" si="3"/>
        <v>1</v>
      </c>
      <c r="F435" s="128">
        <f t="shared" si="4"/>
        <v>2022</v>
      </c>
      <c r="G435" s="128">
        <f t="shared" si="5"/>
        <v>3</v>
      </c>
      <c r="H435" s="128">
        <f t="shared" si="6"/>
        <v>10</v>
      </c>
      <c r="I435" s="128" t="str">
        <f t="shared" si="7"/>
        <v>목</v>
      </c>
      <c r="J435" s="99"/>
      <c r="K435" s="99"/>
      <c r="L435" s="141" t="str">
        <f>IF(J435-K435=0,,IFERROR(K435-J435-휴게시간-VLOOKUP(A435,지정휴게시간,2,FALSE),K435-J435-휴게시간))</f>
        <v/>
      </c>
      <c r="M435" s="142" t="str">
        <f>IFERROR(VLOOKUP(Text(A435,"m월 d일"),양력휴일,2,FALSE),IFERROR(VLOOKUP(Text(B435,"m월 d일"),음력휴일,2,FALSE),IFERROR(VLOOKUP(A435,양력지정휴일,2,FALSE), IFERROR(VLOOKUP(B435,음력지정휴일,2,FALSE), ""))))</f>
        <v/>
      </c>
      <c r="N435" s="128"/>
      <c r="O435" s="128" t="str">
        <f>IFERROR(VLOOKUP(N435,연차지정일수,2,FALSE),"")</f>
        <v/>
      </c>
      <c r="P435" s="143"/>
      <c r="Q435" s="2"/>
    </row>
    <row r="436">
      <c r="A436" s="129">
        <v>44631.0</v>
      </c>
      <c r="B436" s="129">
        <f>VLOOKUP($A436,달력데이터,MATCH("음력 날짜",달력제목,0),FALSE)</f>
        <v>44601</v>
      </c>
      <c r="C436" s="128">
        <f t="shared" si="1"/>
        <v>2022</v>
      </c>
      <c r="D436" s="128">
        <f t="shared" si="2"/>
        <v>3</v>
      </c>
      <c r="E436" s="128">
        <f t="shared" si="3"/>
        <v>1</v>
      </c>
      <c r="F436" s="128">
        <f t="shared" si="4"/>
        <v>2022</v>
      </c>
      <c r="G436" s="128">
        <f t="shared" si="5"/>
        <v>3</v>
      </c>
      <c r="H436" s="128">
        <f t="shared" si="6"/>
        <v>11</v>
      </c>
      <c r="I436" s="128" t="str">
        <f t="shared" si="7"/>
        <v>금</v>
      </c>
      <c r="J436" s="99"/>
      <c r="K436" s="99"/>
      <c r="L436" s="141" t="str">
        <f>IF(J436-K436=0,,IFERROR(K436-J436-휴게시간-VLOOKUP(A436,지정휴게시간,2,FALSE),K436-J436-휴게시간))</f>
        <v/>
      </c>
      <c r="M436" s="142" t="str">
        <f>IFERROR(VLOOKUP(Text(A436,"m월 d일"),양력휴일,2,FALSE),IFERROR(VLOOKUP(Text(B436,"m월 d일"),음력휴일,2,FALSE),IFERROR(VLOOKUP(A436,양력지정휴일,2,FALSE), IFERROR(VLOOKUP(B436,음력지정휴일,2,FALSE), ""))))</f>
        <v/>
      </c>
      <c r="N436" s="128"/>
      <c r="O436" s="128" t="str">
        <f>IFERROR(VLOOKUP(N436,연차지정일수,2,FALSE),"")</f>
        <v/>
      </c>
      <c r="P436" s="143"/>
      <c r="Q436" s="2"/>
    </row>
    <row r="437">
      <c r="A437" s="129">
        <v>44632.0</v>
      </c>
      <c r="B437" s="129">
        <f>VLOOKUP($A437,달력데이터,MATCH("음력 날짜",달력제목,0),FALSE)</f>
        <v>44602</v>
      </c>
      <c r="C437" s="128">
        <f t="shared" si="1"/>
        <v>2022</v>
      </c>
      <c r="D437" s="128">
        <f t="shared" si="2"/>
        <v>3</v>
      </c>
      <c r="E437" s="128">
        <f t="shared" si="3"/>
        <v>1</v>
      </c>
      <c r="F437" s="128">
        <f t="shared" si="4"/>
        <v>2022</v>
      </c>
      <c r="G437" s="128">
        <f t="shared" si="5"/>
        <v>3</v>
      </c>
      <c r="H437" s="128">
        <f t="shared" si="6"/>
        <v>12</v>
      </c>
      <c r="I437" s="128" t="str">
        <f t="shared" si="7"/>
        <v>토</v>
      </c>
      <c r="J437" s="99"/>
      <c r="K437" s="99"/>
      <c r="L437" s="141" t="str">
        <f>IF(J437-K437=0,,IFERROR(K437-J437-휴게시간-VLOOKUP(A437,지정휴게시간,2,FALSE),K437-J437-휴게시간))</f>
        <v/>
      </c>
      <c r="M437" s="142" t="str">
        <f>IFERROR(VLOOKUP(Text(A437,"m월 d일"),양력휴일,2,FALSE),IFERROR(VLOOKUP(Text(B437,"m월 d일"),음력휴일,2,FALSE),IFERROR(VLOOKUP(A437,양력지정휴일,2,FALSE), IFERROR(VLOOKUP(B437,음력지정휴일,2,FALSE), ""))))</f>
        <v/>
      </c>
      <c r="N437" s="128"/>
      <c r="O437" s="128" t="str">
        <f>IFERROR(VLOOKUP(N437,연차지정일수,2,FALSE),"")</f>
        <v/>
      </c>
      <c r="P437" s="143"/>
      <c r="Q437" s="2"/>
    </row>
    <row r="438">
      <c r="A438" s="129">
        <v>44633.0</v>
      </c>
      <c r="B438" s="129">
        <f>VLOOKUP($A438,달력데이터,MATCH("음력 날짜",달력제목,0),FALSE)</f>
        <v>44603</v>
      </c>
      <c r="C438" s="128">
        <f t="shared" si="1"/>
        <v>2022</v>
      </c>
      <c r="D438" s="128">
        <f t="shared" si="2"/>
        <v>3</v>
      </c>
      <c r="E438" s="128">
        <f t="shared" si="3"/>
        <v>1</v>
      </c>
      <c r="F438" s="128">
        <f t="shared" si="4"/>
        <v>2022</v>
      </c>
      <c r="G438" s="128">
        <f t="shared" si="5"/>
        <v>3</v>
      </c>
      <c r="H438" s="128">
        <f t="shared" si="6"/>
        <v>13</v>
      </c>
      <c r="I438" s="128" t="str">
        <f t="shared" si="7"/>
        <v>일</v>
      </c>
      <c r="J438" s="99"/>
      <c r="K438" s="99"/>
      <c r="L438" s="141" t="str">
        <f>IF(J438-K438=0,,IFERROR(K438-J438-휴게시간-VLOOKUP(A438,지정휴게시간,2,FALSE),K438-J438-휴게시간))</f>
        <v/>
      </c>
      <c r="M438" s="142" t="str">
        <f>IFERROR(VLOOKUP(Text(A438,"m월 d일"),양력휴일,2,FALSE),IFERROR(VLOOKUP(Text(B438,"m월 d일"),음력휴일,2,FALSE),IFERROR(VLOOKUP(A438,양력지정휴일,2,FALSE), IFERROR(VLOOKUP(B438,음력지정휴일,2,FALSE), ""))))</f>
        <v/>
      </c>
      <c r="N438" s="128"/>
      <c r="O438" s="128" t="str">
        <f>IFERROR(VLOOKUP(N438,연차지정일수,2,FALSE),"")</f>
        <v/>
      </c>
      <c r="P438" s="143"/>
      <c r="Q438" s="2"/>
    </row>
    <row r="439">
      <c r="A439" s="129">
        <v>44634.0</v>
      </c>
      <c r="B439" s="129">
        <f>VLOOKUP($A439,달력데이터,MATCH("음력 날짜",달력제목,0),FALSE)</f>
        <v>44604</v>
      </c>
      <c r="C439" s="128">
        <f t="shared" si="1"/>
        <v>2022</v>
      </c>
      <c r="D439" s="128">
        <f t="shared" si="2"/>
        <v>3</v>
      </c>
      <c r="E439" s="128">
        <f t="shared" si="3"/>
        <v>2</v>
      </c>
      <c r="F439" s="128">
        <f t="shared" si="4"/>
        <v>2022</v>
      </c>
      <c r="G439" s="128">
        <f t="shared" si="5"/>
        <v>3</v>
      </c>
      <c r="H439" s="128">
        <f t="shared" si="6"/>
        <v>14</v>
      </c>
      <c r="I439" s="128" t="str">
        <f t="shared" si="7"/>
        <v>월</v>
      </c>
      <c r="J439" s="99"/>
      <c r="K439" s="99"/>
      <c r="L439" s="141" t="str">
        <f>IF(J439-K439=0,,IFERROR(K439-J439-휴게시간-VLOOKUP(A439,지정휴게시간,2,FALSE),K439-J439-휴게시간))</f>
        <v/>
      </c>
      <c r="M439" s="142" t="str">
        <f>IFERROR(VLOOKUP(Text(A439,"m월 d일"),양력휴일,2,FALSE),IFERROR(VLOOKUP(Text(B439,"m월 d일"),음력휴일,2,FALSE),IFERROR(VLOOKUP(A439,양력지정휴일,2,FALSE), IFERROR(VLOOKUP(B439,음력지정휴일,2,FALSE), ""))))</f>
        <v/>
      </c>
      <c r="N439" s="128"/>
      <c r="O439" s="128" t="str">
        <f>IFERROR(VLOOKUP(N439,연차지정일수,2,FALSE),"")</f>
        <v/>
      </c>
      <c r="P439" s="143"/>
      <c r="Q439" s="2"/>
    </row>
    <row r="440">
      <c r="A440" s="129">
        <v>44635.0</v>
      </c>
      <c r="B440" s="129">
        <f>VLOOKUP($A440,달력데이터,MATCH("음력 날짜",달력제목,0),FALSE)</f>
        <v>44605</v>
      </c>
      <c r="C440" s="128">
        <f t="shared" si="1"/>
        <v>2022</v>
      </c>
      <c r="D440" s="128">
        <f t="shared" si="2"/>
        <v>3</v>
      </c>
      <c r="E440" s="128">
        <f t="shared" si="3"/>
        <v>2</v>
      </c>
      <c r="F440" s="128">
        <f t="shared" si="4"/>
        <v>2022</v>
      </c>
      <c r="G440" s="128">
        <f t="shared" si="5"/>
        <v>3</v>
      </c>
      <c r="H440" s="128">
        <f t="shared" si="6"/>
        <v>15</v>
      </c>
      <c r="I440" s="128" t="str">
        <f t="shared" si="7"/>
        <v>화</v>
      </c>
      <c r="J440" s="99"/>
      <c r="K440" s="99"/>
      <c r="L440" s="141" t="str">
        <f>IF(J440-K440=0,,IFERROR(K440-J440-휴게시간-VLOOKUP(A440,지정휴게시간,2,FALSE),K440-J440-휴게시간))</f>
        <v/>
      </c>
      <c r="M440" s="142" t="str">
        <f>IFERROR(VLOOKUP(Text(A440,"m월 d일"),양력휴일,2,FALSE),IFERROR(VLOOKUP(Text(B440,"m월 d일"),음력휴일,2,FALSE),IFERROR(VLOOKUP(A440,양력지정휴일,2,FALSE), IFERROR(VLOOKUP(B440,음력지정휴일,2,FALSE), ""))))</f>
        <v/>
      </c>
      <c r="N440" s="128"/>
      <c r="O440" s="128" t="str">
        <f>IFERROR(VLOOKUP(N440,연차지정일수,2,FALSE),"")</f>
        <v/>
      </c>
      <c r="P440" s="143"/>
      <c r="Q440" s="2"/>
    </row>
    <row r="441">
      <c r="A441" s="129">
        <v>44636.0</v>
      </c>
      <c r="B441" s="129">
        <f>VLOOKUP($A441,달력데이터,MATCH("음력 날짜",달력제목,0),FALSE)</f>
        <v>44606</v>
      </c>
      <c r="C441" s="128">
        <f t="shared" si="1"/>
        <v>2022</v>
      </c>
      <c r="D441" s="128">
        <f t="shared" si="2"/>
        <v>3</v>
      </c>
      <c r="E441" s="128">
        <f t="shared" si="3"/>
        <v>2</v>
      </c>
      <c r="F441" s="128">
        <f t="shared" si="4"/>
        <v>2022</v>
      </c>
      <c r="G441" s="128">
        <f t="shared" si="5"/>
        <v>3</v>
      </c>
      <c r="H441" s="128">
        <f t="shared" si="6"/>
        <v>16</v>
      </c>
      <c r="I441" s="128" t="str">
        <f t="shared" si="7"/>
        <v>수</v>
      </c>
      <c r="J441" s="99"/>
      <c r="K441" s="99"/>
      <c r="L441" s="141" t="str">
        <f>IF(J441-K441=0,,IFERROR(K441-J441-휴게시간-VLOOKUP(A441,지정휴게시간,2,FALSE),K441-J441-휴게시간))</f>
        <v/>
      </c>
      <c r="M441" s="142" t="str">
        <f>IFERROR(VLOOKUP(Text(A441,"m월 d일"),양력휴일,2,FALSE),IFERROR(VLOOKUP(Text(B441,"m월 d일"),음력휴일,2,FALSE),IFERROR(VLOOKUP(A441,양력지정휴일,2,FALSE), IFERROR(VLOOKUP(B441,음력지정휴일,2,FALSE), ""))))</f>
        <v/>
      </c>
      <c r="N441" s="128"/>
      <c r="O441" s="128" t="str">
        <f>IFERROR(VLOOKUP(N441,연차지정일수,2,FALSE),"")</f>
        <v/>
      </c>
      <c r="P441" s="143"/>
      <c r="Q441" s="2"/>
    </row>
    <row r="442">
      <c r="A442" s="129">
        <v>44637.0</v>
      </c>
      <c r="B442" s="129">
        <f>VLOOKUP($A442,달력데이터,MATCH("음력 날짜",달력제목,0),FALSE)</f>
        <v>44607</v>
      </c>
      <c r="C442" s="128">
        <f t="shared" si="1"/>
        <v>2022</v>
      </c>
      <c r="D442" s="128">
        <f t="shared" si="2"/>
        <v>3</v>
      </c>
      <c r="E442" s="128">
        <f t="shared" si="3"/>
        <v>2</v>
      </c>
      <c r="F442" s="128">
        <f t="shared" si="4"/>
        <v>2022</v>
      </c>
      <c r="G442" s="128">
        <f t="shared" si="5"/>
        <v>3</v>
      </c>
      <c r="H442" s="128">
        <f t="shared" si="6"/>
        <v>17</v>
      </c>
      <c r="I442" s="128" t="str">
        <f t="shared" si="7"/>
        <v>목</v>
      </c>
      <c r="J442" s="99"/>
      <c r="K442" s="99"/>
      <c r="L442" s="141" t="str">
        <f>IF(J442-K442=0,,IFERROR(K442-J442-휴게시간-VLOOKUP(A442,지정휴게시간,2,FALSE),K442-J442-휴게시간))</f>
        <v/>
      </c>
      <c r="M442" s="142" t="str">
        <f>IFERROR(VLOOKUP(Text(A442,"m월 d일"),양력휴일,2,FALSE),IFERROR(VLOOKUP(Text(B442,"m월 d일"),음력휴일,2,FALSE),IFERROR(VLOOKUP(A442,양력지정휴일,2,FALSE), IFERROR(VLOOKUP(B442,음력지정휴일,2,FALSE), ""))))</f>
        <v/>
      </c>
      <c r="N442" s="128"/>
      <c r="O442" s="128" t="str">
        <f>IFERROR(VLOOKUP(N442,연차지정일수,2,FALSE),"")</f>
        <v/>
      </c>
      <c r="P442" s="143"/>
      <c r="Q442" s="2"/>
    </row>
    <row r="443">
      <c r="A443" s="129">
        <v>44638.0</v>
      </c>
      <c r="B443" s="129">
        <f>VLOOKUP($A443,달력데이터,MATCH("음력 날짜",달력제목,0),FALSE)</f>
        <v>44608</v>
      </c>
      <c r="C443" s="128">
        <f t="shared" si="1"/>
        <v>2022</v>
      </c>
      <c r="D443" s="128">
        <f t="shared" si="2"/>
        <v>3</v>
      </c>
      <c r="E443" s="128">
        <f t="shared" si="3"/>
        <v>2</v>
      </c>
      <c r="F443" s="128">
        <f t="shared" si="4"/>
        <v>2022</v>
      </c>
      <c r="G443" s="128">
        <f t="shared" si="5"/>
        <v>3</v>
      </c>
      <c r="H443" s="128">
        <f t="shared" si="6"/>
        <v>18</v>
      </c>
      <c r="I443" s="128" t="str">
        <f t="shared" si="7"/>
        <v>금</v>
      </c>
      <c r="J443" s="99"/>
      <c r="K443" s="99"/>
      <c r="L443" s="141" t="str">
        <f>IF(J443-K443=0,,IFERROR(K443-J443-휴게시간-VLOOKUP(A443,지정휴게시간,2,FALSE),K443-J443-휴게시간))</f>
        <v/>
      </c>
      <c r="M443" s="142" t="str">
        <f>IFERROR(VLOOKUP(Text(A443,"m월 d일"),양력휴일,2,FALSE),IFERROR(VLOOKUP(Text(B443,"m월 d일"),음력휴일,2,FALSE),IFERROR(VLOOKUP(A443,양력지정휴일,2,FALSE), IFERROR(VLOOKUP(B443,음력지정휴일,2,FALSE), ""))))</f>
        <v/>
      </c>
      <c r="N443" s="128"/>
      <c r="O443" s="128" t="str">
        <f>IFERROR(VLOOKUP(N443,연차지정일수,2,FALSE),"")</f>
        <v/>
      </c>
      <c r="P443" s="143"/>
      <c r="Q443" s="2"/>
    </row>
    <row r="444">
      <c r="A444" s="129">
        <v>44639.0</v>
      </c>
      <c r="B444" s="129">
        <f>VLOOKUP($A444,달력데이터,MATCH("음력 날짜",달력제목,0),FALSE)</f>
        <v>44609</v>
      </c>
      <c r="C444" s="128">
        <f t="shared" si="1"/>
        <v>2022</v>
      </c>
      <c r="D444" s="128">
        <f t="shared" si="2"/>
        <v>3</v>
      </c>
      <c r="E444" s="128">
        <f t="shared" si="3"/>
        <v>2</v>
      </c>
      <c r="F444" s="128">
        <f t="shared" si="4"/>
        <v>2022</v>
      </c>
      <c r="G444" s="128">
        <f t="shared" si="5"/>
        <v>3</v>
      </c>
      <c r="H444" s="128">
        <f t="shared" si="6"/>
        <v>19</v>
      </c>
      <c r="I444" s="128" t="str">
        <f t="shared" si="7"/>
        <v>토</v>
      </c>
      <c r="J444" s="99"/>
      <c r="K444" s="99"/>
      <c r="L444" s="141" t="str">
        <f>IF(J444-K444=0,,IFERROR(K444-J444-휴게시간-VLOOKUP(A444,지정휴게시간,2,FALSE),K444-J444-휴게시간))</f>
        <v/>
      </c>
      <c r="M444" s="142" t="str">
        <f>IFERROR(VLOOKUP(Text(A444,"m월 d일"),양력휴일,2,FALSE),IFERROR(VLOOKUP(Text(B444,"m월 d일"),음력휴일,2,FALSE),IFERROR(VLOOKUP(A444,양력지정휴일,2,FALSE), IFERROR(VLOOKUP(B444,음력지정휴일,2,FALSE), ""))))</f>
        <v/>
      </c>
      <c r="N444" s="128"/>
      <c r="O444" s="128" t="str">
        <f>IFERROR(VLOOKUP(N444,연차지정일수,2,FALSE),"")</f>
        <v/>
      </c>
      <c r="P444" s="143"/>
      <c r="Q444" s="2"/>
    </row>
    <row r="445">
      <c r="A445" s="129">
        <v>44640.0</v>
      </c>
      <c r="B445" s="129">
        <f>VLOOKUP($A445,달력데이터,MATCH("음력 날짜",달력제목,0),FALSE)</f>
        <v>44610</v>
      </c>
      <c r="C445" s="128">
        <f t="shared" si="1"/>
        <v>2022</v>
      </c>
      <c r="D445" s="128">
        <f t="shared" si="2"/>
        <v>3</v>
      </c>
      <c r="E445" s="128">
        <f t="shared" si="3"/>
        <v>2</v>
      </c>
      <c r="F445" s="128">
        <f t="shared" si="4"/>
        <v>2022</v>
      </c>
      <c r="G445" s="128">
        <f t="shared" si="5"/>
        <v>3</v>
      </c>
      <c r="H445" s="128">
        <f t="shared" si="6"/>
        <v>20</v>
      </c>
      <c r="I445" s="128" t="str">
        <f t="shared" si="7"/>
        <v>일</v>
      </c>
      <c r="J445" s="99"/>
      <c r="K445" s="99"/>
      <c r="L445" s="141" t="str">
        <f>IF(J445-K445=0,,IFERROR(K445-J445-휴게시간-VLOOKUP(A445,지정휴게시간,2,FALSE),K445-J445-휴게시간))</f>
        <v/>
      </c>
      <c r="M445" s="142" t="str">
        <f>IFERROR(VLOOKUP(Text(A445,"m월 d일"),양력휴일,2,FALSE),IFERROR(VLOOKUP(Text(B445,"m월 d일"),음력휴일,2,FALSE),IFERROR(VLOOKUP(A445,양력지정휴일,2,FALSE), IFERROR(VLOOKUP(B445,음력지정휴일,2,FALSE), ""))))</f>
        <v/>
      </c>
      <c r="N445" s="128"/>
      <c r="O445" s="128" t="str">
        <f>IFERROR(VLOOKUP(N445,연차지정일수,2,FALSE),"")</f>
        <v/>
      </c>
      <c r="P445" s="143"/>
      <c r="Q445" s="2"/>
    </row>
    <row r="446">
      <c r="A446" s="129">
        <v>44641.0</v>
      </c>
      <c r="B446" s="129">
        <f>VLOOKUP($A446,달력데이터,MATCH("음력 날짜",달력제목,0),FALSE)</f>
        <v>44611</v>
      </c>
      <c r="C446" s="128">
        <f t="shared" si="1"/>
        <v>2022</v>
      </c>
      <c r="D446" s="128">
        <f t="shared" si="2"/>
        <v>3</v>
      </c>
      <c r="E446" s="128">
        <f t="shared" si="3"/>
        <v>3</v>
      </c>
      <c r="F446" s="128">
        <f t="shared" si="4"/>
        <v>2022</v>
      </c>
      <c r="G446" s="128">
        <f t="shared" si="5"/>
        <v>3</v>
      </c>
      <c r="H446" s="128">
        <f t="shared" si="6"/>
        <v>21</v>
      </c>
      <c r="I446" s="128" t="str">
        <f t="shared" si="7"/>
        <v>월</v>
      </c>
      <c r="J446" s="99"/>
      <c r="K446" s="99"/>
      <c r="L446" s="141" t="str">
        <f>IF(J446-K446=0,,IFERROR(K446-J446-휴게시간-VLOOKUP(A446,지정휴게시간,2,FALSE),K446-J446-휴게시간))</f>
        <v/>
      </c>
      <c r="M446" s="142" t="str">
        <f>IFERROR(VLOOKUP(Text(A446,"m월 d일"),양력휴일,2,FALSE),IFERROR(VLOOKUP(Text(B446,"m월 d일"),음력휴일,2,FALSE),IFERROR(VLOOKUP(A446,양력지정휴일,2,FALSE), IFERROR(VLOOKUP(B446,음력지정휴일,2,FALSE), ""))))</f>
        <v/>
      </c>
      <c r="N446" s="128"/>
      <c r="O446" s="128" t="str">
        <f>IFERROR(VLOOKUP(N446,연차지정일수,2,FALSE),"")</f>
        <v/>
      </c>
      <c r="P446" s="143"/>
      <c r="Q446" s="2"/>
    </row>
    <row r="447">
      <c r="A447" s="129">
        <v>44642.0</v>
      </c>
      <c r="B447" s="129">
        <f>VLOOKUP($A447,달력데이터,MATCH("음력 날짜",달력제목,0),FALSE)</f>
        <v>44612</v>
      </c>
      <c r="C447" s="128">
        <f t="shared" si="1"/>
        <v>2022</v>
      </c>
      <c r="D447" s="128">
        <f t="shared" si="2"/>
        <v>3</v>
      </c>
      <c r="E447" s="128">
        <f t="shared" si="3"/>
        <v>3</v>
      </c>
      <c r="F447" s="128">
        <f t="shared" si="4"/>
        <v>2022</v>
      </c>
      <c r="G447" s="128">
        <f t="shared" si="5"/>
        <v>3</v>
      </c>
      <c r="H447" s="128">
        <f t="shared" si="6"/>
        <v>22</v>
      </c>
      <c r="I447" s="128" t="str">
        <f t="shared" si="7"/>
        <v>화</v>
      </c>
      <c r="J447" s="99"/>
      <c r="K447" s="99"/>
      <c r="L447" s="141" t="str">
        <f>IF(J447-K447=0,,IFERROR(K447-J447-휴게시간-VLOOKUP(A447,지정휴게시간,2,FALSE),K447-J447-휴게시간))</f>
        <v/>
      </c>
      <c r="M447" s="142" t="str">
        <f>IFERROR(VLOOKUP(Text(A447,"m월 d일"),양력휴일,2,FALSE),IFERROR(VLOOKUP(Text(B447,"m월 d일"),음력휴일,2,FALSE),IFERROR(VLOOKUP(A447,양력지정휴일,2,FALSE), IFERROR(VLOOKUP(B447,음력지정휴일,2,FALSE), ""))))</f>
        <v/>
      </c>
      <c r="N447" s="128"/>
      <c r="O447" s="128" t="str">
        <f>IFERROR(VLOOKUP(N447,연차지정일수,2,FALSE),"")</f>
        <v/>
      </c>
      <c r="P447" s="143"/>
      <c r="Q447" s="2"/>
    </row>
    <row r="448">
      <c r="A448" s="129">
        <v>44643.0</v>
      </c>
      <c r="B448" s="129">
        <f>VLOOKUP($A448,달력데이터,MATCH("음력 날짜",달력제목,0),FALSE)</f>
        <v>44613</v>
      </c>
      <c r="C448" s="128">
        <f t="shared" si="1"/>
        <v>2022</v>
      </c>
      <c r="D448" s="128">
        <f t="shared" si="2"/>
        <v>3</v>
      </c>
      <c r="E448" s="128">
        <f t="shared" si="3"/>
        <v>3</v>
      </c>
      <c r="F448" s="128">
        <f t="shared" si="4"/>
        <v>2022</v>
      </c>
      <c r="G448" s="128">
        <f t="shared" si="5"/>
        <v>3</v>
      </c>
      <c r="H448" s="128">
        <f t="shared" si="6"/>
        <v>23</v>
      </c>
      <c r="I448" s="128" t="str">
        <f t="shared" si="7"/>
        <v>수</v>
      </c>
      <c r="J448" s="99"/>
      <c r="K448" s="99"/>
      <c r="L448" s="141" t="str">
        <f>IF(J448-K448=0,,IFERROR(K448-J448-휴게시간-VLOOKUP(A448,지정휴게시간,2,FALSE),K448-J448-휴게시간))</f>
        <v/>
      </c>
      <c r="M448" s="142" t="str">
        <f>IFERROR(VLOOKUP(Text(A448,"m월 d일"),양력휴일,2,FALSE),IFERROR(VLOOKUP(Text(B448,"m월 d일"),음력휴일,2,FALSE),IFERROR(VLOOKUP(A448,양력지정휴일,2,FALSE), IFERROR(VLOOKUP(B448,음력지정휴일,2,FALSE), ""))))</f>
        <v/>
      </c>
      <c r="N448" s="128"/>
      <c r="O448" s="128" t="str">
        <f>IFERROR(VLOOKUP(N448,연차지정일수,2,FALSE),"")</f>
        <v/>
      </c>
      <c r="P448" s="143"/>
      <c r="Q448" s="2"/>
    </row>
    <row r="449">
      <c r="A449" s="129">
        <v>44644.0</v>
      </c>
      <c r="B449" s="129">
        <f>VLOOKUP($A449,달력데이터,MATCH("음력 날짜",달력제목,0),FALSE)</f>
        <v>44614</v>
      </c>
      <c r="C449" s="128">
        <f t="shared" si="1"/>
        <v>2022</v>
      </c>
      <c r="D449" s="128">
        <f t="shared" si="2"/>
        <v>3</v>
      </c>
      <c r="E449" s="128">
        <f t="shared" si="3"/>
        <v>3</v>
      </c>
      <c r="F449" s="128">
        <f t="shared" si="4"/>
        <v>2022</v>
      </c>
      <c r="G449" s="128">
        <f t="shared" si="5"/>
        <v>3</v>
      </c>
      <c r="H449" s="128">
        <f t="shared" si="6"/>
        <v>24</v>
      </c>
      <c r="I449" s="128" t="str">
        <f t="shared" si="7"/>
        <v>목</v>
      </c>
      <c r="J449" s="99"/>
      <c r="K449" s="99"/>
      <c r="L449" s="141" t="str">
        <f>IF(J449-K449=0,,IFERROR(K449-J449-휴게시간-VLOOKUP(A449,지정휴게시간,2,FALSE),K449-J449-휴게시간))</f>
        <v/>
      </c>
      <c r="M449" s="142" t="str">
        <f>IFERROR(VLOOKUP(Text(A449,"m월 d일"),양력휴일,2,FALSE),IFERROR(VLOOKUP(Text(B449,"m월 d일"),음력휴일,2,FALSE),IFERROR(VLOOKUP(A449,양력지정휴일,2,FALSE), IFERROR(VLOOKUP(B449,음력지정휴일,2,FALSE), ""))))</f>
        <v/>
      </c>
      <c r="N449" s="128"/>
      <c r="O449" s="128" t="str">
        <f>IFERROR(VLOOKUP(N449,연차지정일수,2,FALSE),"")</f>
        <v/>
      </c>
      <c r="P449" s="143"/>
      <c r="Q449" s="2"/>
    </row>
    <row r="450">
      <c r="A450" s="129">
        <v>44645.0</v>
      </c>
      <c r="B450" s="129">
        <f>VLOOKUP($A450,달력데이터,MATCH("음력 날짜",달력제목,0),FALSE)</f>
        <v>44615</v>
      </c>
      <c r="C450" s="128">
        <f t="shared" si="1"/>
        <v>2022</v>
      </c>
      <c r="D450" s="128">
        <f t="shared" si="2"/>
        <v>3</v>
      </c>
      <c r="E450" s="128">
        <f t="shared" si="3"/>
        <v>3</v>
      </c>
      <c r="F450" s="128">
        <f t="shared" si="4"/>
        <v>2022</v>
      </c>
      <c r="G450" s="128">
        <f t="shared" si="5"/>
        <v>3</v>
      </c>
      <c r="H450" s="128">
        <f t="shared" si="6"/>
        <v>25</v>
      </c>
      <c r="I450" s="128" t="str">
        <f t="shared" si="7"/>
        <v>금</v>
      </c>
      <c r="J450" s="99"/>
      <c r="K450" s="99"/>
      <c r="L450" s="141" t="str">
        <f>IF(J450-K450=0,,IFERROR(K450-J450-휴게시간-VLOOKUP(A450,지정휴게시간,2,FALSE),K450-J450-휴게시간))</f>
        <v/>
      </c>
      <c r="M450" s="142" t="str">
        <f>IFERROR(VLOOKUP(Text(A450,"m월 d일"),양력휴일,2,FALSE),IFERROR(VLOOKUP(Text(B450,"m월 d일"),음력휴일,2,FALSE),IFERROR(VLOOKUP(A450,양력지정휴일,2,FALSE), IFERROR(VLOOKUP(B450,음력지정휴일,2,FALSE), ""))))</f>
        <v/>
      </c>
      <c r="N450" s="128"/>
      <c r="O450" s="128" t="str">
        <f>IFERROR(VLOOKUP(N450,연차지정일수,2,FALSE),"")</f>
        <v/>
      </c>
      <c r="P450" s="143"/>
      <c r="Q450" s="2"/>
    </row>
    <row r="451">
      <c r="A451" s="129">
        <v>44646.0</v>
      </c>
      <c r="B451" s="129">
        <f>VLOOKUP($A451,달력데이터,MATCH("음력 날짜",달력제목,0),FALSE)</f>
        <v>44616</v>
      </c>
      <c r="C451" s="128">
        <f t="shared" si="1"/>
        <v>2022</v>
      </c>
      <c r="D451" s="128">
        <f t="shared" si="2"/>
        <v>3</v>
      </c>
      <c r="E451" s="128">
        <f t="shared" si="3"/>
        <v>3</v>
      </c>
      <c r="F451" s="128">
        <f t="shared" si="4"/>
        <v>2022</v>
      </c>
      <c r="G451" s="128">
        <f t="shared" si="5"/>
        <v>3</v>
      </c>
      <c r="H451" s="128">
        <f t="shared" si="6"/>
        <v>26</v>
      </c>
      <c r="I451" s="128" t="str">
        <f t="shared" si="7"/>
        <v>토</v>
      </c>
      <c r="J451" s="99"/>
      <c r="K451" s="99"/>
      <c r="L451" s="141" t="str">
        <f>IF(J451-K451=0,,IFERROR(K451-J451-휴게시간-VLOOKUP(A451,지정휴게시간,2,FALSE),K451-J451-휴게시간))</f>
        <v/>
      </c>
      <c r="M451" s="142" t="str">
        <f>IFERROR(VLOOKUP(Text(A451,"m월 d일"),양력휴일,2,FALSE),IFERROR(VLOOKUP(Text(B451,"m월 d일"),음력휴일,2,FALSE),IFERROR(VLOOKUP(A451,양력지정휴일,2,FALSE), IFERROR(VLOOKUP(B451,음력지정휴일,2,FALSE), ""))))</f>
        <v/>
      </c>
      <c r="N451" s="128"/>
      <c r="O451" s="128" t="str">
        <f>IFERROR(VLOOKUP(N451,연차지정일수,2,FALSE),"")</f>
        <v/>
      </c>
      <c r="P451" s="143"/>
      <c r="Q451" s="2"/>
    </row>
    <row r="452">
      <c r="A452" s="129">
        <v>44647.0</v>
      </c>
      <c r="B452" s="129">
        <f>VLOOKUP($A452,달력데이터,MATCH("음력 날짜",달력제목,0),FALSE)</f>
        <v>44617</v>
      </c>
      <c r="C452" s="128">
        <f t="shared" si="1"/>
        <v>2022</v>
      </c>
      <c r="D452" s="128">
        <f t="shared" si="2"/>
        <v>3</v>
      </c>
      <c r="E452" s="128">
        <f t="shared" si="3"/>
        <v>3</v>
      </c>
      <c r="F452" s="128">
        <f t="shared" si="4"/>
        <v>2022</v>
      </c>
      <c r="G452" s="128">
        <f t="shared" si="5"/>
        <v>3</v>
      </c>
      <c r="H452" s="128">
        <f t="shared" si="6"/>
        <v>27</v>
      </c>
      <c r="I452" s="128" t="str">
        <f t="shared" si="7"/>
        <v>일</v>
      </c>
      <c r="J452" s="99"/>
      <c r="K452" s="99"/>
      <c r="L452" s="141" t="str">
        <f>IF(J452-K452=0,,IFERROR(K452-J452-휴게시간-VLOOKUP(A452,지정휴게시간,2,FALSE),K452-J452-휴게시간))</f>
        <v/>
      </c>
      <c r="M452" s="142" t="str">
        <f>IFERROR(VLOOKUP(Text(A452,"m월 d일"),양력휴일,2,FALSE),IFERROR(VLOOKUP(Text(B452,"m월 d일"),음력휴일,2,FALSE),IFERROR(VLOOKUP(A452,양력지정휴일,2,FALSE), IFERROR(VLOOKUP(B452,음력지정휴일,2,FALSE), ""))))</f>
        <v/>
      </c>
      <c r="N452" s="128"/>
      <c r="O452" s="128" t="str">
        <f>IFERROR(VLOOKUP(N452,연차지정일수,2,FALSE),"")</f>
        <v/>
      </c>
      <c r="P452" s="143"/>
      <c r="Q452" s="2"/>
    </row>
    <row r="453">
      <c r="A453" s="129">
        <v>44648.0</v>
      </c>
      <c r="B453" s="129">
        <f>VLOOKUP($A453,달력데이터,MATCH("음력 날짜",달력제목,0),FALSE)</f>
        <v>44618</v>
      </c>
      <c r="C453" s="128">
        <f t="shared" si="1"/>
        <v>2022</v>
      </c>
      <c r="D453" s="128">
        <f t="shared" si="2"/>
        <v>3</v>
      </c>
      <c r="E453" s="128">
        <f t="shared" si="3"/>
        <v>4</v>
      </c>
      <c r="F453" s="128">
        <f t="shared" si="4"/>
        <v>2022</v>
      </c>
      <c r="G453" s="128">
        <f t="shared" si="5"/>
        <v>3</v>
      </c>
      <c r="H453" s="128">
        <f t="shared" si="6"/>
        <v>28</v>
      </c>
      <c r="I453" s="128" t="str">
        <f t="shared" si="7"/>
        <v>월</v>
      </c>
      <c r="J453" s="99"/>
      <c r="K453" s="99"/>
      <c r="L453" s="141" t="str">
        <f>IF(J453-K453=0,,IFERROR(K453-J453-휴게시간-VLOOKUP(A453,지정휴게시간,2,FALSE),K453-J453-휴게시간))</f>
        <v/>
      </c>
      <c r="M453" s="142" t="str">
        <f>IFERROR(VLOOKUP(Text(A453,"m월 d일"),양력휴일,2,FALSE),IFERROR(VLOOKUP(Text(B453,"m월 d일"),음력휴일,2,FALSE),IFERROR(VLOOKUP(A453,양력지정휴일,2,FALSE), IFERROR(VLOOKUP(B453,음력지정휴일,2,FALSE), ""))))</f>
        <v/>
      </c>
      <c r="N453" s="128"/>
      <c r="O453" s="128" t="str">
        <f>IFERROR(VLOOKUP(N453,연차지정일수,2,FALSE),"")</f>
        <v/>
      </c>
      <c r="P453" s="143"/>
      <c r="Q453" s="2"/>
    </row>
    <row r="454">
      <c r="A454" s="129">
        <v>44649.0</v>
      </c>
      <c r="B454" s="129">
        <f>VLOOKUP($A454,달력데이터,MATCH("음력 날짜",달력제목,0),FALSE)</f>
        <v>44619</v>
      </c>
      <c r="C454" s="128">
        <f t="shared" si="1"/>
        <v>2022</v>
      </c>
      <c r="D454" s="128">
        <f t="shared" si="2"/>
        <v>3</v>
      </c>
      <c r="E454" s="128">
        <f t="shared" si="3"/>
        <v>4</v>
      </c>
      <c r="F454" s="128">
        <f t="shared" si="4"/>
        <v>2022</v>
      </c>
      <c r="G454" s="128">
        <f t="shared" si="5"/>
        <v>3</v>
      </c>
      <c r="H454" s="128">
        <f t="shared" si="6"/>
        <v>29</v>
      </c>
      <c r="I454" s="128" t="str">
        <f t="shared" si="7"/>
        <v>화</v>
      </c>
      <c r="J454" s="99"/>
      <c r="K454" s="99"/>
      <c r="L454" s="141" t="str">
        <f>IF(J454-K454=0,,IFERROR(K454-J454-휴게시간-VLOOKUP(A454,지정휴게시간,2,FALSE),K454-J454-휴게시간))</f>
        <v/>
      </c>
      <c r="M454" s="142" t="str">
        <f>IFERROR(VLOOKUP(Text(A454,"m월 d일"),양력휴일,2,FALSE),IFERROR(VLOOKUP(Text(B454,"m월 d일"),음력휴일,2,FALSE),IFERROR(VLOOKUP(A454,양력지정휴일,2,FALSE), IFERROR(VLOOKUP(B454,음력지정휴일,2,FALSE), ""))))</f>
        <v/>
      </c>
      <c r="N454" s="128"/>
      <c r="O454" s="128" t="str">
        <f>IFERROR(VLOOKUP(N454,연차지정일수,2,FALSE),"")</f>
        <v/>
      </c>
      <c r="P454" s="143"/>
      <c r="Q454" s="2"/>
    </row>
    <row r="455">
      <c r="A455" s="129">
        <v>44650.0</v>
      </c>
      <c r="B455" s="129">
        <f>VLOOKUP($A455,달력데이터,MATCH("음력 날짜",달력제목,0),FALSE)</f>
        <v>44620</v>
      </c>
      <c r="C455" s="128">
        <f t="shared" si="1"/>
        <v>2022</v>
      </c>
      <c r="D455" s="128">
        <f t="shared" si="2"/>
        <v>3</v>
      </c>
      <c r="E455" s="128">
        <f t="shared" si="3"/>
        <v>4</v>
      </c>
      <c r="F455" s="128">
        <f t="shared" si="4"/>
        <v>2022</v>
      </c>
      <c r="G455" s="128">
        <f t="shared" si="5"/>
        <v>3</v>
      </c>
      <c r="H455" s="128">
        <f t="shared" si="6"/>
        <v>30</v>
      </c>
      <c r="I455" s="128" t="str">
        <f t="shared" si="7"/>
        <v>수</v>
      </c>
      <c r="J455" s="99"/>
      <c r="K455" s="99"/>
      <c r="L455" s="141" t="str">
        <f>IF(J455-K455=0,,IFERROR(K455-J455-휴게시간-VLOOKUP(A455,지정휴게시간,2,FALSE),K455-J455-휴게시간))</f>
        <v/>
      </c>
      <c r="M455" s="142" t="str">
        <f>IFERROR(VLOOKUP(Text(A455,"m월 d일"),양력휴일,2,FALSE),IFERROR(VLOOKUP(Text(B455,"m월 d일"),음력휴일,2,FALSE),IFERROR(VLOOKUP(A455,양력지정휴일,2,FALSE), IFERROR(VLOOKUP(B455,음력지정휴일,2,FALSE), ""))))</f>
        <v/>
      </c>
      <c r="N455" s="128"/>
      <c r="O455" s="128" t="str">
        <f>IFERROR(VLOOKUP(N455,연차지정일수,2,FALSE),"")</f>
        <v/>
      </c>
      <c r="P455" s="143"/>
      <c r="Q455" s="2"/>
    </row>
    <row r="456">
      <c r="A456" s="129">
        <v>44651.0</v>
      </c>
      <c r="B456" s="129" t="str">
        <f>VLOOKUP($A456,달력데이터,MATCH("음력 날짜",달력제목,0),FALSE)</f>
        <v> 2022-02-29 </v>
      </c>
      <c r="C456" s="128">
        <f t="shared" si="1"/>
        <v>2022</v>
      </c>
      <c r="D456" s="128">
        <f t="shared" si="2"/>
        <v>3</v>
      </c>
      <c r="E456" s="128">
        <f t="shared" si="3"/>
        <v>4</v>
      </c>
      <c r="F456" s="128">
        <f t="shared" si="4"/>
        <v>2022</v>
      </c>
      <c r="G456" s="128">
        <f t="shared" si="5"/>
        <v>3</v>
      </c>
      <c r="H456" s="128">
        <f t="shared" si="6"/>
        <v>31</v>
      </c>
      <c r="I456" s="128" t="str">
        <f t="shared" si="7"/>
        <v>목</v>
      </c>
      <c r="J456" s="99"/>
      <c r="K456" s="99"/>
      <c r="L456" s="141" t="str">
        <f>IF(J456-K456=0,,IFERROR(K456-J456-휴게시간-VLOOKUP(A456,지정휴게시간,2,FALSE),K456-J456-휴게시간))</f>
        <v/>
      </c>
      <c r="M456" s="142" t="str">
        <f>IFERROR(VLOOKUP(Text(A456,"m월 d일"),양력휴일,2,FALSE),IFERROR(VLOOKUP(Text(B456,"m월 d일"),음력휴일,2,FALSE),IFERROR(VLOOKUP(A456,양력지정휴일,2,FALSE), IFERROR(VLOOKUP(B456,음력지정휴일,2,FALSE), ""))))</f>
        <v/>
      </c>
      <c r="N456" s="128"/>
      <c r="O456" s="128" t="str">
        <f>IFERROR(VLOOKUP(N456,연차지정일수,2,FALSE),"")</f>
        <v/>
      </c>
      <c r="P456" s="143"/>
      <c r="Q456" s="2"/>
    </row>
    <row r="457">
      <c r="A457" s="129">
        <v>44652.0</v>
      </c>
      <c r="B457" s="129">
        <f>VLOOKUP($A457,달력데이터,MATCH("음력 날짜",달력제목,0),FALSE)</f>
        <v>44621</v>
      </c>
      <c r="C457" s="128">
        <f t="shared" si="1"/>
        <v>2022</v>
      </c>
      <c r="D457" s="128">
        <f t="shared" si="2"/>
        <v>3</v>
      </c>
      <c r="E457" s="128">
        <f t="shared" si="3"/>
        <v>4</v>
      </c>
      <c r="F457" s="128">
        <f t="shared" si="4"/>
        <v>2022</v>
      </c>
      <c r="G457" s="128">
        <f t="shared" si="5"/>
        <v>4</v>
      </c>
      <c r="H457" s="128">
        <f t="shared" si="6"/>
        <v>1</v>
      </c>
      <c r="I457" s="128" t="str">
        <f t="shared" si="7"/>
        <v>금</v>
      </c>
      <c r="J457" s="99"/>
      <c r="K457" s="99"/>
      <c r="L457" s="141" t="str">
        <f>IF(J457-K457=0,,IFERROR(K457-J457-휴게시간-VLOOKUP(A457,지정휴게시간,2,FALSE),K457-J457-휴게시간))</f>
        <v/>
      </c>
      <c r="M457" s="142" t="str">
        <f>IFERROR(VLOOKUP(Text(A457,"m월 d일"),양력휴일,2,FALSE),IFERROR(VLOOKUP(Text(B457,"m월 d일"),음력휴일,2,FALSE),IFERROR(VLOOKUP(A457,양력지정휴일,2,FALSE), IFERROR(VLOOKUP(B457,음력지정휴일,2,FALSE), ""))))</f>
        <v/>
      </c>
      <c r="N457" s="128"/>
      <c r="O457" s="128" t="str">
        <f>IFERROR(VLOOKUP(N457,연차지정일수,2,FALSE),"")</f>
        <v/>
      </c>
      <c r="P457" s="143"/>
      <c r="Q457" s="2"/>
    </row>
    <row r="458">
      <c r="A458" s="129">
        <v>44653.0</v>
      </c>
      <c r="B458" s="129">
        <f>VLOOKUP($A458,달력데이터,MATCH("음력 날짜",달력제목,0),FALSE)</f>
        <v>44622</v>
      </c>
      <c r="C458" s="128">
        <f t="shared" si="1"/>
        <v>2022</v>
      </c>
      <c r="D458" s="128">
        <f t="shared" si="2"/>
        <v>3</v>
      </c>
      <c r="E458" s="128">
        <f t="shared" si="3"/>
        <v>4</v>
      </c>
      <c r="F458" s="128">
        <f t="shared" si="4"/>
        <v>2022</v>
      </c>
      <c r="G458" s="128">
        <f t="shared" si="5"/>
        <v>4</v>
      </c>
      <c r="H458" s="128">
        <f t="shared" si="6"/>
        <v>2</v>
      </c>
      <c r="I458" s="128" t="str">
        <f t="shared" si="7"/>
        <v>토</v>
      </c>
      <c r="J458" s="99"/>
      <c r="K458" s="99"/>
      <c r="L458" s="141" t="str">
        <f>IF(J458-K458=0,,IFERROR(K458-J458-휴게시간-VLOOKUP(A458,지정휴게시간,2,FALSE),K458-J458-휴게시간))</f>
        <v/>
      </c>
      <c r="M458" s="142" t="str">
        <f>IFERROR(VLOOKUP(Text(A458,"m월 d일"),양력휴일,2,FALSE),IFERROR(VLOOKUP(Text(B458,"m월 d일"),음력휴일,2,FALSE),IFERROR(VLOOKUP(A458,양력지정휴일,2,FALSE), IFERROR(VLOOKUP(B458,음력지정휴일,2,FALSE), ""))))</f>
        <v/>
      </c>
      <c r="N458" s="128"/>
      <c r="O458" s="128" t="str">
        <f>IFERROR(VLOOKUP(N458,연차지정일수,2,FALSE),"")</f>
        <v/>
      </c>
      <c r="P458" s="143"/>
      <c r="Q458" s="2"/>
    </row>
    <row r="459">
      <c r="A459" s="129">
        <v>44654.0</v>
      </c>
      <c r="B459" s="129">
        <f>VLOOKUP($A459,달력데이터,MATCH("음력 날짜",달력제목,0),FALSE)</f>
        <v>44623</v>
      </c>
      <c r="C459" s="128">
        <f t="shared" si="1"/>
        <v>2022</v>
      </c>
      <c r="D459" s="128">
        <f t="shared" si="2"/>
        <v>3</v>
      </c>
      <c r="E459" s="128">
        <f t="shared" si="3"/>
        <v>4</v>
      </c>
      <c r="F459" s="128">
        <f t="shared" si="4"/>
        <v>2022</v>
      </c>
      <c r="G459" s="128">
        <f t="shared" si="5"/>
        <v>4</v>
      </c>
      <c r="H459" s="128">
        <f t="shared" si="6"/>
        <v>3</v>
      </c>
      <c r="I459" s="128" t="str">
        <f t="shared" si="7"/>
        <v>일</v>
      </c>
      <c r="J459" s="99"/>
      <c r="K459" s="99"/>
      <c r="L459" s="141" t="str">
        <f>IF(J459-K459=0,,IFERROR(K459-J459-휴게시간-VLOOKUP(A459,지정휴게시간,2,FALSE),K459-J459-휴게시간))</f>
        <v/>
      </c>
      <c r="M459" s="142" t="str">
        <f>IFERROR(VLOOKUP(Text(A459,"m월 d일"),양력휴일,2,FALSE),IFERROR(VLOOKUP(Text(B459,"m월 d일"),음력휴일,2,FALSE),IFERROR(VLOOKUP(A459,양력지정휴일,2,FALSE), IFERROR(VLOOKUP(B459,음력지정휴일,2,FALSE), ""))))</f>
        <v/>
      </c>
      <c r="N459" s="128"/>
      <c r="O459" s="128" t="str">
        <f>IFERROR(VLOOKUP(N459,연차지정일수,2,FALSE),"")</f>
        <v/>
      </c>
      <c r="P459" s="143"/>
      <c r="Q459" s="2"/>
    </row>
    <row r="460">
      <c r="A460" s="129">
        <v>44655.0</v>
      </c>
      <c r="B460" s="129">
        <f>VLOOKUP($A460,달력데이터,MATCH("음력 날짜",달력제목,0),FALSE)</f>
        <v>44624</v>
      </c>
      <c r="C460" s="128">
        <f t="shared" si="1"/>
        <v>2022</v>
      </c>
      <c r="D460" s="128">
        <f t="shared" si="2"/>
        <v>4</v>
      </c>
      <c r="E460" s="128">
        <f t="shared" si="3"/>
        <v>1</v>
      </c>
      <c r="F460" s="128">
        <f t="shared" si="4"/>
        <v>2022</v>
      </c>
      <c r="G460" s="128">
        <f t="shared" si="5"/>
        <v>4</v>
      </c>
      <c r="H460" s="128">
        <f t="shared" si="6"/>
        <v>4</v>
      </c>
      <c r="I460" s="128" t="str">
        <f t="shared" si="7"/>
        <v>월</v>
      </c>
      <c r="J460" s="99"/>
      <c r="K460" s="99"/>
      <c r="L460" s="141" t="str">
        <f>IF(J460-K460=0,,IFERROR(K460-J460-휴게시간-VLOOKUP(A460,지정휴게시간,2,FALSE),K460-J460-휴게시간))</f>
        <v/>
      </c>
      <c r="M460" s="142" t="str">
        <f>IFERROR(VLOOKUP(Text(A460,"m월 d일"),양력휴일,2,FALSE),IFERROR(VLOOKUP(Text(B460,"m월 d일"),음력휴일,2,FALSE),IFERROR(VLOOKUP(A460,양력지정휴일,2,FALSE), IFERROR(VLOOKUP(B460,음력지정휴일,2,FALSE), ""))))</f>
        <v/>
      </c>
      <c r="N460" s="128"/>
      <c r="O460" s="128" t="str">
        <f>IFERROR(VLOOKUP(N460,연차지정일수,2,FALSE),"")</f>
        <v/>
      </c>
      <c r="P460" s="143"/>
      <c r="Q460" s="2"/>
    </row>
    <row r="461">
      <c r="A461" s="129">
        <v>44656.0</v>
      </c>
      <c r="B461" s="129">
        <f>VLOOKUP($A461,달력데이터,MATCH("음력 날짜",달력제목,0),FALSE)</f>
        <v>44625</v>
      </c>
      <c r="C461" s="128">
        <f t="shared" si="1"/>
        <v>2022</v>
      </c>
      <c r="D461" s="128">
        <f t="shared" si="2"/>
        <v>4</v>
      </c>
      <c r="E461" s="128">
        <f t="shared" si="3"/>
        <v>1</v>
      </c>
      <c r="F461" s="128">
        <f t="shared" si="4"/>
        <v>2022</v>
      </c>
      <c r="G461" s="128">
        <f t="shared" si="5"/>
        <v>4</v>
      </c>
      <c r="H461" s="128">
        <f t="shared" si="6"/>
        <v>5</v>
      </c>
      <c r="I461" s="128" t="str">
        <f t="shared" si="7"/>
        <v>화</v>
      </c>
      <c r="J461" s="99"/>
      <c r="K461" s="99"/>
      <c r="L461" s="141" t="str">
        <f>IF(J461-K461=0,,IFERROR(K461-J461-휴게시간-VLOOKUP(A461,지정휴게시간,2,FALSE),K461-J461-휴게시간))</f>
        <v/>
      </c>
      <c r="M461" s="142" t="str">
        <f>IFERROR(VLOOKUP(Text(A461,"m월 d일"),양력휴일,2,FALSE),IFERROR(VLOOKUP(Text(B461,"m월 d일"),음력휴일,2,FALSE),IFERROR(VLOOKUP(A461,양력지정휴일,2,FALSE), IFERROR(VLOOKUP(B461,음력지정휴일,2,FALSE), ""))))</f>
        <v/>
      </c>
      <c r="N461" s="128"/>
      <c r="O461" s="128" t="str">
        <f>IFERROR(VLOOKUP(N461,연차지정일수,2,FALSE),"")</f>
        <v/>
      </c>
      <c r="P461" s="143"/>
      <c r="Q461" s="2"/>
    </row>
    <row r="462">
      <c r="A462" s="129">
        <v>44657.0</v>
      </c>
      <c r="B462" s="129">
        <f>VLOOKUP($A462,달력데이터,MATCH("음력 날짜",달력제목,0),FALSE)</f>
        <v>44626</v>
      </c>
      <c r="C462" s="128">
        <f t="shared" si="1"/>
        <v>2022</v>
      </c>
      <c r="D462" s="128">
        <f t="shared" si="2"/>
        <v>4</v>
      </c>
      <c r="E462" s="128">
        <f t="shared" si="3"/>
        <v>1</v>
      </c>
      <c r="F462" s="128">
        <f t="shared" si="4"/>
        <v>2022</v>
      </c>
      <c r="G462" s="128">
        <f t="shared" si="5"/>
        <v>4</v>
      </c>
      <c r="H462" s="128">
        <f t="shared" si="6"/>
        <v>6</v>
      </c>
      <c r="I462" s="128" t="str">
        <f t="shared" si="7"/>
        <v>수</v>
      </c>
      <c r="J462" s="99"/>
      <c r="K462" s="99"/>
      <c r="L462" s="141" t="str">
        <f>IF(J462-K462=0,,IFERROR(K462-J462-휴게시간-VLOOKUP(A462,지정휴게시간,2,FALSE),K462-J462-휴게시간))</f>
        <v/>
      </c>
      <c r="M462" s="142" t="str">
        <f>IFERROR(VLOOKUP(Text(A462,"m월 d일"),양력휴일,2,FALSE),IFERROR(VLOOKUP(Text(B462,"m월 d일"),음력휴일,2,FALSE),IFERROR(VLOOKUP(A462,양력지정휴일,2,FALSE), IFERROR(VLOOKUP(B462,음력지정휴일,2,FALSE), ""))))</f>
        <v/>
      </c>
      <c r="N462" s="128"/>
      <c r="O462" s="128" t="str">
        <f>IFERROR(VLOOKUP(N462,연차지정일수,2,FALSE),"")</f>
        <v/>
      </c>
      <c r="P462" s="143"/>
      <c r="Q462" s="2"/>
    </row>
    <row r="463">
      <c r="A463" s="129">
        <v>44658.0</v>
      </c>
      <c r="B463" s="129">
        <f>VLOOKUP($A463,달력데이터,MATCH("음력 날짜",달력제목,0),FALSE)</f>
        <v>44627</v>
      </c>
      <c r="C463" s="128">
        <f t="shared" si="1"/>
        <v>2022</v>
      </c>
      <c r="D463" s="128">
        <f t="shared" si="2"/>
        <v>4</v>
      </c>
      <c r="E463" s="128">
        <f t="shared" si="3"/>
        <v>1</v>
      </c>
      <c r="F463" s="128">
        <f t="shared" si="4"/>
        <v>2022</v>
      </c>
      <c r="G463" s="128">
        <f t="shared" si="5"/>
        <v>4</v>
      </c>
      <c r="H463" s="128">
        <f t="shared" si="6"/>
        <v>7</v>
      </c>
      <c r="I463" s="128" t="str">
        <f t="shared" si="7"/>
        <v>목</v>
      </c>
      <c r="J463" s="99"/>
      <c r="K463" s="99"/>
      <c r="L463" s="141" t="str">
        <f>IF(J463-K463=0,,IFERROR(K463-J463-휴게시간-VLOOKUP(A463,지정휴게시간,2,FALSE),K463-J463-휴게시간))</f>
        <v/>
      </c>
      <c r="M463" s="142" t="str">
        <f>IFERROR(VLOOKUP(Text(A463,"m월 d일"),양력휴일,2,FALSE),IFERROR(VLOOKUP(Text(B463,"m월 d일"),음력휴일,2,FALSE),IFERROR(VLOOKUP(A463,양력지정휴일,2,FALSE), IFERROR(VLOOKUP(B463,음력지정휴일,2,FALSE), ""))))</f>
        <v/>
      </c>
      <c r="N463" s="128"/>
      <c r="O463" s="128" t="str">
        <f>IFERROR(VLOOKUP(N463,연차지정일수,2,FALSE),"")</f>
        <v/>
      </c>
      <c r="P463" s="143"/>
      <c r="Q463" s="2"/>
    </row>
    <row r="464">
      <c r="A464" s="129">
        <v>44659.0</v>
      </c>
      <c r="B464" s="129">
        <f>VLOOKUP($A464,달력데이터,MATCH("음력 날짜",달력제목,0),FALSE)</f>
        <v>44628</v>
      </c>
      <c r="C464" s="128">
        <f t="shared" si="1"/>
        <v>2022</v>
      </c>
      <c r="D464" s="128">
        <f t="shared" si="2"/>
        <v>4</v>
      </c>
      <c r="E464" s="128">
        <f t="shared" si="3"/>
        <v>1</v>
      </c>
      <c r="F464" s="128">
        <f t="shared" si="4"/>
        <v>2022</v>
      </c>
      <c r="G464" s="128">
        <f t="shared" si="5"/>
        <v>4</v>
      </c>
      <c r="H464" s="128">
        <f t="shared" si="6"/>
        <v>8</v>
      </c>
      <c r="I464" s="128" t="str">
        <f t="shared" si="7"/>
        <v>금</v>
      </c>
      <c r="J464" s="99"/>
      <c r="K464" s="99"/>
      <c r="L464" s="141" t="str">
        <f>IF(J464-K464=0,,IFERROR(K464-J464-휴게시간-VLOOKUP(A464,지정휴게시간,2,FALSE),K464-J464-휴게시간))</f>
        <v/>
      </c>
      <c r="M464" s="142" t="str">
        <f>IFERROR(VLOOKUP(Text(A464,"m월 d일"),양력휴일,2,FALSE),IFERROR(VLOOKUP(Text(B464,"m월 d일"),음력휴일,2,FALSE),IFERROR(VLOOKUP(A464,양력지정휴일,2,FALSE), IFERROR(VLOOKUP(B464,음력지정휴일,2,FALSE), ""))))</f>
        <v/>
      </c>
      <c r="N464" s="128"/>
      <c r="O464" s="128" t="str">
        <f>IFERROR(VLOOKUP(N464,연차지정일수,2,FALSE),"")</f>
        <v/>
      </c>
      <c r="P464" s="143"/>
      <c r="Q464" s="2"/>
    </row>
    <row r="465">
      <c r="A465" s="129">
        <v>44660.0</v>
      </c>
      <c r="B465" s="129">
        <f>VLOOKUP($A465,달력데이터,MATCH("음력 날짜",달력제목,0),FALSE)</f>
        <v>44629</v>
      </c>
      <c r="C465" s="128">
        <f t="shared" si="1"/>
        <v>2022</v>
      </c>
      <c r="D465" s="128">
        <f t="shared" si="2"/>
        <v>4</v>
      </c>
      <c r="E465" s="128">
        <f t="shared" si="3"/>
        <v>1</v>
      </c>
      <c r="F465" s="128">
        <f t="shared" si="4"/>
        <v>2022</v>
      </c>
      <c r="G465" s="128">
        <f t="shared" si="5"/>
        <v>4</v>
      </c>
      <c r="H465" s="128">
        <f t="shared" si="6"/>
        <v>9</v>
      </c>
      <c r="I465" s="128" t="str">
        <f t="shared" si="7"/>
        <v>토</v>
      </c>
      <c r="J465" s="99"/>
      <c r="K465" s="99"/>
      <c r="L465" s="141" t="str">
        <f>IF(J465-K465=0,,IFERROR(K465-J465-휴게시간-VLOOKUP(A465,지정휴게시간,2,FALSE),K465-J465-휴게시간))</f>
        <v/>
      </c>
      <c r="M465" s="142" t="str">
        <f>IFERROR(VLOOKUP(Text(A465,"m월 d일"),양력휴일,2,FALSE),IFERROR(VLOOKUP(Text(B465,"m월 d일"),음력휴일,2,FALSE),IFERROR(VLOOKUP(A465,양력지정휴일,2,FALSE), IFERROR(VLOOKUP(B465,음력지정휴일,2,FALSE), ""))))</f>
        <v/>
      </c>
      <c r="N465" s="128"/>
      <c r="O465" s="128" t="str">
        <f>IFERROR(VLOOKUP(N465,연차지정일수,2,FALSE),"")</f>
        <v/>
      </c>
      <c r="P465" s="143"/>
      <c r="Q465" s="2"/>
    </row>
    <row r="466">
      <c r="A466" s="129">
        <v>44661.0</v>
      </c>
      <c r="B466" s="129">
        <f>VLOOKUP($A466,달력데이터,MATCH("음력 날짜",달력제목,0),FALSE)</f>
        <v>44630</v>
      </c>
      <c r="C466" s="128">
        <f t="shared" si="1"/>
        <v>2022</v>
      </c>
      <c r="D466" s="128">
        <f t="shared" si="2"/>
        <v>4</v>
      </c>
      <c r="E466" s="128">
        <f t="shared" si="3"/>
        <v>1</v>
      </c>
      <c r="F466" s="128">
        <f t="shared" si="4"/>
        <v>2022</v>
      </c>
      <c r="G466" s="128">
        <f t="shared" si="5"/>
        <v>4</v>
      </c>
      <c r="H466" s="128">
        <f t="shared" si="6"/>
        <v>10</v>
      </c>
      <c r="I466" s="128" t="str">
        <f t="shared" si="7"/>
        <v>일</v>
      </c>
      <c r="J466" s="99"/>
      <c r="K466" s="99"/>
      <c r="L466" s="141" t="str">
        <f>IF(J466-K466=0,,IFERROR(K466-J466-휴게시간-VLOOKUP(A466,지정휴게시간,2,FALSE),K466-J466-휴게시간))</f>
        <v/>
      </c>
      <c r="M466" s="142" t="str">
        <f>IFERROR(VLOOKUP(Text(A466,"m월 d일"),양력휴일,2,FALSE),IFERROR(VLOOKUP(Text(B466,"m월 d일"),음력휴일,2,FALSE),IFERROR(VLOOKUP(A466,양력지정휴일,2,FALSE), IFERROR(VLOOKUP(B466,음력지정휴일,2,FALSE), ""))))</f>
        <v/>
      </c>
      <c r="N466" s="128"/>
      <c r="O466" s="128" t="str">
        <f>IFERROR(VLOOKUP(N466,연차지정일수,2,FALSE),"")</f>
        <v/>
      </c>
      <c r="P466" s="143"/>
      <c r="Q466" s="2"/>
    </row>
    <row r="467">
      <c r="A467" s="129">
        <v>44662.0</v>
      </c>
      <c r="B467" s="129">
        <f>VLOOKUP($A467,달력데이터,MATCH("음력 날짜",달력제목,0),FALSE)</f>
        <v>44631</v>
      </c>
      <c r="C467" s="128">
        <f t="shared" si="1"/>
        <v>2022</v>
      </c>
      <c r="D467" s="128">
        <f t="shared" si="2"/>
        <v>4</v>
      </c>
      <c r="E467" s="128">
        <f t="shared" si="3"/>
        <v>2</v>
      </c>
      <c r="F467" s="128">
        <f t="shared" si="4"/>
        <v>2022</v>
      </c>
      <c r="G467" s="128">
        <f t="shared" si="5"/>
        <v>4</v>
      </c>
      <c r="H467" s="128">
        <f t="shared" si="6"/>
        <v>11</v>
      </c>
      <c r="I467" s="128" t="str">
        <f t="shared" si="7"/>
        <v>월</v>
      </c>
      <c r="J467" s="99"/>
      <c r="K467" s="99"/>
      <c r="L467" s="141" t="str">
        <f>IF(J467-K467=0,,IFERROR(K467-J467-휴게시간-VLOOKUP(A467,지정휴게시간,2,FALSE),K467-J467-휴게시간))</f>
        <v/>
      </c>
      <c r="M467" s="142" t="str">
        <f>IFERROR(VLOOKUP(Text(A467,"m월 d일"),양력휴일,2,FALSE),IFERROR(VLOOKUP(Text(B467,"m월 d일"),음력휴일,2,FALSE),IFERROR(VLOOKUP(A467,양력지정휴일,2,FALSE), IFERROR(VLOOKUP(B467,음력지정휴일,2,FALSE), ""))))</f>
        <v/>
      </c>
      <c r="N467" s="128"/>
      <c r="O467" s="128" t="str">
        <f>IFERROR(VLOOKUP(N467,연차지정일수,2,FALSE),"")</f>
        <v/>
      </c>
      <c r="P467" s="143"/>
      <c r="Q467" s="2"/>
    </row>
    <row r="468">
      <c r="A468" s="129">
        <v>44663.0</v>
      </c>
      <c r="B468" s="129">
        <f>VLOOKUP($A468,달력데이터,MATCH("음력 날짜",달력제목,0),FALSE)</f>
        <v>44632</v>
      </c>
      <c r="C468" s="128">
        <f t="shared" si="1"/>
        <v>2022</v>
      </c>
      <c r="D468" s="128">
        <f t="shared" si="2"/>
        <v>4</v>
      </c>
      <c r="E468" s="128">
        <f t="shared" si="3"/>
        <v>2</v>
      </c>
      <c r="F468" s="128">
        <f t="shared" si="4"/>
        <v>2022</v>
      </c>
      <c r="G468" s="128">
        <f t="shared" si="5"/>
        <v>4</v>
      </c>
      <c r="H468" s="128">
        <f t="shared" si="6"/>
        <v>12</v>
      </c>
      <c r="I468" s="128" t="str">
        <f t="shared" si="7"/>
        <v>화</v>
      </c>
      <c r="J468" s="99"/>
      <c r="K468" s="99"/>
      <c r="L468" s="141" t="str">
        <f>IF(J468-K468=0,,IFERROR(K468-J468-휴게시간-VLOOKUP(A468,지정휴게시간,2,FALSE),K468-J468-휴게시간))</f>
        <v/>
      </c>
      <c r="M468" s="142" t="str">
        <f>IFERROR(VLOOKUP(Text(A468,"m월 d일"),양력휴일,2,FALSE),IFERROR(VLOOKUP(Text(B468,"m월 d일"),음력휴일,2,FALSE),IFERROR(VLOOKUP(A468,양력지정휴일,2,FALSE), IFERROR(VLOOKUP(B468,음력지정휴일,2,FALSE), ""))))</f>
        <v/>
      </c>
      <c r="N468" s="128"/>
      <c r="O468" s="128" t="str">
        <f>IFERROR(VLOOKUP(N468,연차지정일수,2,FALSE),"")</f>
        <v/>
      </c>
      <c r="P468" s="143"/>
      <c r="Q468" s="2"/>
    </row>
    <row r="469">
      <c r="A469" s="129">
        <v>44664.0</v>
      </c>
      <c r="B469" s="129">
        <f>VLOOKUP($A469,달력데이터,MATCH("음력 날짜",달력제목,0),FALSE)</f>
        <v>44633</v>
      </c>
      <c r="C469" s="128">
        <f t="shared" si="1"/>
        <v>2022</v>
      </c>
      <c r="D469" s="128">
        <f t="shared" si="2"/>
        <v>4</v>
      </c>
      <c r="E469" s="128">
        <f t="shared" si="3"/>
        <v>2</v>
      </c>
      <c r="F469" s="128">
        <f t="shared" si="4"/>
        <v>2022</v>
      </c>
      <c r="G469" s="128">
        <f t="shared" si="5"/>
        <v>4</v>
      </c>
      <c r="H469" s="128">
        <f t="shared" si="6"/>
        <v>13</v>
      </c>
      <c r="I469" s="128" t="str">
        <f t="shared" si="7"/>
        <v>수</v>
      </c>
      <c r="J469" s="99"/>
      <c r="K469" s="99"/>
      <c r="L469" s="141" t="str">
        <f>IF(J469-K469=0,,IFERROR(K469-J469-휴게시간-VLOOKUP(A469,지정휴게시간,2,FALSE),K469-J469-휴게시간))</f>
        <v/>
      </c>
      <c r="M469" s="142" t="str">
        <f>IFERROR(VLOOKUP(Text(A469,"m월 d일"),양력휴일,2,FALSE),IFERROR(VLOOKUP(Text(B469,"m월 d일"),음력휴일,2,FALSE),IFERROR(VLOOKUP(A469,양력지정휴일,2,FALSE), IFERROR(VLOOKUP(B469,음력지정휴일,2,FALSE), ""))))</f>
        <v/>
      </c>
      <c r="N469" s="128"/>
      <c r="O469" s="128" t="str">
        <f>IFERROR(VLOOKUP(N469,연차지정일수,2,FALSE),"")</f>
        <v/>
      </c>
      <c r="P469" s="143"/>
      <c r="Q469" s="2"/>
    </row>
    <row r="470">
      <c r="A470" s="129">
        <v>44665.0</v>
      </c>
      <c r="B470" s="129">
        <f>VLOOKUP($A470,달력데이터,MATCH("음력 날짜",달력제목,0),FALSE)</f>
        <v>44634</v>
      </c>
      <c r="C470" s="128">
        <f t="shared" si="1"/>
        <v>2022</v>
      </c>
      <c r="D470" s="128">
        <f t="shared" si="2"/>
        <v>4</v>
      </c>
      <c r="E470" s="128">
        <f t="shared" si="3"/>
        <v>2</v>
      </c>
      <c r="F470" s="128">
        <f t="shared" si="4"/>
        <v>2022</v>
      </c>
      <c r="G470" s="128">
        <f t="shared" si="5"/>
        <v>4</v>
      </c>
      <c r="H470" s="128">
        <f t="shared" si="6"/>
        <v>14</v>
      </c>
      <c r="I470" s="128" t="str">
        <f t="shared" si="7"/>
        <v>목</v>
      </c>
      <c r="J470" s="99"/>
      <c r="K470" s="99"/>
      <c r="L470" s="141" t="str">
        <f>IF(J470-K470=0,,IFERROR(K470-J470-휴게시간-VLOOKUP(A470,지정휴게시간,2,FALSE),K470-J470-휴게시간))</f>
        <v/>
      </c>
      <c r="M470" s="142" t="str">
        <f>IFERROR(VLOOKUP(Text(A470,"m월 d일"),양력휴일,2,FALSE),IFERROR(VLOOKUP(Text(B470,"m월 d일"),음력휴일,2,FALSE),IFERROR(VLOOKUP(A470,양력지정휴일,2,FALSE), IFERROR(VLOOKUP(B470,음력지정휴일,2,FALSE), ""))))</f>
        <v/>
      </c>
      <c r="N470" s="128"/>
      <c r="O470" s="128" t="str">
        <f>IFERROR(VLOOKUP(N470,연차지정일수,2,FALSE),"")</f>
        <v/>
      </c>
      <c r="P470" s="143"/>
      <c r="Q470" s="2"/>
    </row>
    <row r="471">
      <c r="A471" s="129">
        <v>44666.0</v>
      </c>
      <c r="B471" s="129">
        <f>VLOOKUP($A471,달력데이터,MATCH("음력 날짜",달력제목,0),FALSE)</f>
        <v>44635</v>
      </c>
      <c r="C471" s="128">
        <f t="shared" si="1"/>
        <v>2022</v>
      </c>
      <c r="D471" s="128">
        <f t="shared" si="2"/>
        <v>4</v>
      </c>
      <c r="E471" s="128">
        <f t="shared" si="3"/>
        <v>2</v>
      </c>
      <c r="F471" s="128">
        <f t="shared" si="4"/>
        <v>2022</v>
      </c>
      <c r="G471" s="128">
        <f t="shared" si="5"/>
        <v>4</v>
      </c>
      <c r="H471" s="128">
        <f t="shared" si="6"/>
        <v>15</v>
      </c>
      <c r="I471" s="128" t="str">
        <f t="shared" si="7"/>
        <v>금</v>
      </c>
      <c r="J471" s="99"/>
      <c r="K471" s="99"/>
      <c r="L471" s="141" t="str">
        <f>IF(J471-K471=0,,IFERROR(K471-J471-휴게시간-VLOOKUP(A471,지정휴게시간,2,FALSE),K471-J471-휴게시간))</f>
        <v/>
      </c>
      <c r="M471" s="142" t="str">
        <f>IFERROR(VLOOKUP(Text(A471,"m월 d일"),양력휴일,2,FALSE),IFERROR(VLOOKUP(Text(B471,"m월 d일"),음력휴일,2,FALSE),IFERROR(VLOOKUP(A471,양력지정휴일,2,FALSE), IFERROR(VLOOKUP(B471,음력지정휴일,2,FALSE), ""))))</f>
        <v/>
      </c>
      <c r="N471" s="128"/>
      <c r="O471" s="128" t="str">
        <f>IFERROR(VLOOKUP(N471,연차지정일수,2,FALSE),"")</f>
        <v/>
      </c>
      <c r="P471" s="143"/>
      <c r="Q471" s="2"/>
    </row>
    <row r="472">
      <c r="A472" s="129">
        <v>44667.0</v>
      </c>
      <c r="B472" s="129">
        <f>VLOOKUP($A472,달력데이터,MATCH("음력 날짜",달력제목,0),FALSE)</f>
        <v>44636</v>
      </c>
      <c r="C472" s="128">
        <f t="shared" si="1"/>
        <v>2022</v>
      </c>
      <c r="D472" s="128">
        <f t="shared" si="2"/>
        <v>4</v>
      </c>
      <c r="E472" s="128">
        <f t="shared" si="3"/>
        <v>2</v>
      </c>
      <c r="F472" s="128">
        <f t="shared" si="4"/>
        <v>2022</v>
      </c>
      <c r="G472" s="128">
        <f t="shared" si="5"/>
        <v>4</v>
      </c>
      <c r="H472" s="128">
        <f t="shared" si="6"/>
        <v>16</v>
      </c>
      <c r="I472" s="128" t="str">
        <f t="shared" si="7"/>
        <v>토</v>
      </c>
      <c r="J472" s="99"/>
      <c r="K472" s="99"/>
      <c r="L472" s="141" t="str">
        <f>IF(J472-K472=0,,IFERROR(K472-J472-휴게시간-VLOOKUP(A472,지정휴게시간,2,FALSE),K472-J472-휴게시간))</f>
        <v/>
      </c>
      <c r="M472" s="142" t="str">
        <f>IFERROR(VLOOKUP(Text(A472,"m월 d일"),양력휴일,2,FALSE),IFERROR(VLOOKUP(Text(B472,"m월 d일"),음력휴일,2,FALSE),IFERROR(VLOOKUP(A472,양력지정휴일,2,FALSE), IFERROR(VLOOKUP(B472,음력지정휴일,2,FALSE), ""))))</f>
        <v/>
      </c>
      <c r="N472" s="128"/>
      <c r="O472" s="128" t="str">
        <f>IFERROR(VLOOKUP(N472,연차지정일수,2,FALSE),"")</f>
        <v/>
      </c>
      <c r="P472" s="143"/>
      <c r="Q472" s="2"/>
    </row>
    <row r="473">
      <c r="A473" s="129">
        <v>44668.0</v>
      </c>
      <c r="B473" s="129">
        <f>VLOOKUP($A473,달력데이터,MATCH("음력 날짜",달력제목,0),FALSE)</f>
        <v>44637</v>
      </c>
      <c r="C473" s="128">
        <f t="shared" si="1"/>
        <v>2022</v>
      </c>
      <c r="D473" s="128">
        <f t="shared" si="2"/>
        <v>4</v>
      </c>
      <c r="E473" s="128">
        <f t="shared" si="3"/>
        <v>2</v>
      </c>
      <c r="F473" s="128">
        <f t="shared" si="4"/>
        <v>2022</v>
      </c>
      <c r="G473" s="128">
        <f t="shared" si="5"/>
        <v>4</v>
      </c>
      <c r="H473" s="128">
        <f t="shared" si="6"/>
        <v>17</v>
      </c>
      <c r="I473" s="128" t="str">
        <f t="shared" si="7"/>
        <v>일</v>
      </c>
      <c r="J473" s="99"/>
      <c r="K473" s="99"/>
      <c r="L473" s="141" t="str">
        <f>IF(J473-K473=0,,IFERROR(K473-J473-휴게시간-VLOOKUP(A473,지정휴게시간,2,FALSE),K473-J473-휴게시간))</f>
        <v/>
      </c>
      <c r="M473" s="142" t="str">
        <f>IFERROR(VLOOKUP(Text(A473,"m월 d일"),양력휴일,2,FALSE),IFERROR(VLOOKUP(Text(B473,"m월 d일"),음력휴일,2,FALSE),IFERROR(VLOOKUP(A473,양력지정휴일,2,FALSE), IFERROR(VLOOKUP(B473,음력지정휴일,2,FALSE), ""))))</f>
        <v/>
      </c>
      <c r="N473" s="128"/>
      <c r="O473" s="128" t="str">
        <f>IFERROR(VLOOKUP(N473,연차지정일수,2,FALSE),"")</f>
        <v/>
      </c>
      <c r="P473" s="143"/>
      <c r="Q473" s="2"/>
    </row>
    <row r="474">
      <c r="A474" s="129">
        <v>44669.0</v>
      </c>
      <c r="B474" s="129">
        <f>VLOOKUP($A474,달력데이터,MATCH("음력 날짜",달력제목,0),FALSE)</f>
        <v>44638</v>
      </c>
      <c r="C474" s="128">
        <f t="shared" si="1"/>
        <v>2022</v>
      </c>
      <c r="D474" s="128">
        <f t="shared" si="2"/>
        <v>4</v>
      </c>
      <c r="E474" s="128">
        <f t="shared" si="3"/>
        <v>3</v>
      </c>
      <c r="F474" s="128">
        <f t="shared" si="4"/>
        <v>2022</v>
      </c>
      <c r="G474" s="128">
        <f t="shared" si="5"/>
        <v>4</v>
      </c>
      <c r="H474" s="128">
        <f t="shared" si="6"/>
        <v>18</v>
      </c>
      <c r="I474" s="128" t="str">
        <f t="shared" si="7"/>
        <v>월</v>
      </c>
      <c r="J474" s="99"/>
      <c r="K474" s="99"/>
      <c r="L474" s="141" t="str">
        <f>IF(J474-K474=0,,IFERROR(K474-J474-휴게시간-VLOOKUP(A474,지정휴게시간,2,FALSE),K474-J474-휴게시간))</f>
        <v/>
      </c>
      <c r="M474" s="142" t="str">
        <f>IFERROR(VLOOKUP(Text(A474,"m월 d일"),양력휴일,2,FALSE),IFERROR(VLOOKUP(Text(B474,"m월 d일"),음력휴일,2,FALSE),IFERROR(VLOOKUP(A474,양력지정휴일,2,FALSE), IFERROR(VLOOKUP(B474,음력지정휴일,2,FALSE), ""))))</f>
        <v/>
      </c>
      <c r="N474" s="128"/>
      <c r="O474" s="128" t="str">
        <f>IFERROR(VLOOKUP(N474,연차지정일수,2,FALSE),"")</f>
        <v/>
      </c>
      <c r="P474" s="143"/>
      <c r="Q474" s="2"/>
    </row>
    <row r="475">
      <c r="A475" s="129">
        <v>44670.0</v>
      </c>
      <c r="B475" s="129">
        <f>VLOOKUP($A475,달력데이터,MATCH("음력 날짜",달력제목,0),FALSE)</f>
        <v>44639</v>
      </c>
      <c r="C475" s="128">
        <f t="shared" si="1"/>
        <v>2022</v>
      </c>
      <c r="D475" s="128">
        <f t="shared" si="2"/>
        <v>4</v>
      </c>
      <c r="E475" s="128">
        <f t="shared" si="3"/>
        <v>3</v>
      </c>
      <c r="F475" s="128">
        <f t="shared" si="4"/>
        <v>2022</v>
      </c>
      <c r="G475" s="128">
        <f t="shared" si="5"/>
        <v>4</v>
      </c>
      <c r="H475" s="128">
        <f t="shared" si="6"/>
        <v>19</v>
      </c>
      <c r="I475" s="128" t="str">
        <f t="shared" si="7"/>
        <v>화</v>
      </c>
      <c r="J475" s="99"/>
      <c r="K475" s="99"/>
      <c r="L475" s="141" t="str">
        <f>IF(J475-K475=0,,IFERROR(K475-J475-휴게시간-VLOOKUP(A475,지정휴게시간,2,FALSE),K475-J475-휴게시간))</f>
        <v/>
      </c>
      <c r="M475" s="142" t="str">
        <f>IFERROR(VLOOKUP(Text(A475,"m월 d일"),양력휴일,2,FALSE),IFERROR(VLOOKUP(Text(B475,"m월 d일"),음력휴일,2,FALSE),IFERROR(VLOOKUP(A475,양력지정휴일,2,FALSE), IFERROR(VLOOKUP(B475,음력지정휴일,2,FALSE), ""))))</f>
        <v/>
      </c>
      <c r="N475" s="128"/>
      <c r="O475" s="128" t="str">
        <f>IFERROR(VLOOKUP(N475,연차지정일수,2,FALSE),"")</f>
        <v/>
      </c>
      <c r="P475" s="143"/>
      <c r="Q475" s="2"/>
    </row>
    <row r="476">
      <c r="A476" s="129">
        <v>44671.0</v>
      </c>
      <c r="B476" s="129">
        <f>VLOOKUP($A476,달력데이터,MATCH("음력 날짜",달력제목,0),FALSE)</f>
        <v>44640</v>
      </c>
      <c r="C476" s="128">
        <f t="shared" si="1"/>
        <v>2022</v>
      </c>
      <c r="D476" s="128">
        <f t="shared" si="2"/>
        <v>4</v>
      </c>
      <c r="E476" s="128">
        <f t="shared" si="3"/>
        <v>3</v>
      </c>
      <c r="F476" s="128">
        <f t="shared" si="4"/>
        <v>2022</v>
      </c>
      <c r="G476" s="128">
        <f t="shared" si="5"/>
        <v>4</v>
      </c>
      <c r="H476" s="128">
        <f t="shared" si="6"/>
        <v>20</v>
      </c>
      <c r="I476" s="128" t="str">
        <f t="shared" si="7"/>
        <v>수</v>
      </c>
      <c r="J476" s="99"/>
      <c r="K476" s="99"/>
      <c r="L476" s="141" t="str">
        <f>IF(J476-K476=0,,IFERROR(K476-J476-휴게시간-VLOOKUP(A476,지정휴게시간,2,FALSE),K476-J476-휴게시간))</f>
        <v/>
      </c>
      <c r="M476" s="142" t="str">
        <f>IFERROR(VLOOKUP(Text(A476,"m월 d일"),양력휴일,2,FALSE),IFERROR(VLOOKUP(Text(B476,"m월 d일"),음력휴일,2,FALSE),IFERROR(VLOOKUP(A476,양력지정휴일,2,FALSE), IFERROR(VLOOKUP(B476,음력지정휴일,2,FALSE), ""))))</f>
        <v/>
      </c>
      <c r="N476" s="128"/>
      <c r="O476" s="128" t="str">
        <f>IFERROR(VLOOKUP(N476,연차지정일수,2,FALSE),"")</f>
        <v/>
      </c>
      <c r="P476" s="143"/>
      <c r="Q476" s="2"/>
    </row>
    <row r="477">
      <c r="A477" s="129">
        <v>44672.0</v>
      </c>
      <c r="B477" s="129">
        <f>VLOOKUP($A477,달력데이터,MATCH("음력 날짜",달력제목,0),FALSE)</f>
        <v>44641</v>
      </c>
      <c r="C477" s="128">
        <f t="shared" si="1"/>
        <v>2022</v>
      </c>
      <c r="D477" s="128">
        <f t="shared" si="2"/>
        <v>4</v>
      </c>
      <c r="E477" s="128">
        <f t="shared" si="3"/>
        <v>3</v>
      </c>
      <c r="F477" s="128">
        <f t="shared" si="4"/>
        <v>2022</v>
      </c>
      <c r="G477" s="128">
        <f t="shared" si="5"/>
        <v>4</v>
      </c>
      <c r="H477" s="128">
        <f t="shared" si="6"/>
        <v>21</v>
      </c>
      <c r="I477" s="128" t="str">
        <f t="shared" si="7"/>
        <v>목</v>
      </c>
      <c r="J477" s="99"/>
      <c r="K477" s="99"/>
      <c r="L477" s="141" t="str">
        <f>IF(J477-K477=0,,IFERROR(K477-J477-휴게시간-VLOOKUP(A477,지정휴게시간,2,FALSE),K477-J477-휴게시간))</f>
        <v/>
      </c>
      <c r="M477" s="142" t="str">
        <f>IFERROR(VLOOKUP(Text(A477,"m월 d일"),양력휴일,2,FALSE),IFERROR(VLOOKUP(Text(B477,"m월 d일"),음력휴일,2,FALSE),IFERROR(VLOOKUP(A477,양력지정휴일,2,FALSE), IFERROR(VLOOKUP(B477,음력지정휴일,2,FALSE), ""))))</f>
        <v/>
      </c>
      <c r="N477" s="128"/>
      <c r="O477" s="128" t="str">
        <f>IFERROR(VLOOKUP(N477,연차지정일수,2,FALSE),"")</f>
        <v/>
      </c>
      <c r="P477" s="143"/>
      <c r="Q477" s="2"/>
    </row>
    <row r="478">
      <c r="A478" s="129">
        <v>44673.0</v>
      </c>
      <c r="B478" s="129">
        <f>VLOOKUP($A478,달력데이터,MATCH("음력 날짜",달력제목,0),FALSE)</f>
        <v>44642</v>
      </c>
      <c r="C478" s="128">
        <f t="shared" si="1"/>
        <v>2022</v>
      </c>
      <c r="D478" s="128">
        <f t="shared" si="2"/>
        <v>4</v>
      </c>
      <c r="E478" s="128">
        <f t="shared" si="3"/>
        <v>3</v>
      </c>
      <c r="F478" s="128">
        <f t="shared" si="4"/>
        <v>2022</v>
      </c>
      <c r="G478" s="128">
        <f t="shared" si="5"/>
        <v>4</v>
      </c>
      <c r="H478" s="128">
        <f t="shared" si="6"/>
        <v>22</v>
      </c>
      <c r="I478" s="128" t="str">
        <f t="shared" si="7"/>
        <v>금</v>
      </c>
      <c r="J478" s="99"/>
      <c r="K478" s="99"/>
      <c r="L478" s="141" t="str">
        <f>IF(J478-K478=0,,IFERROR(K478-J478-휴게시간-VLOOKUP(A478,지정휴게시간,2,FALSE),K478-J478-휴게시간))</f>
        <v/>
      </c>
      <c r="M478" s="142" t="str">
        <f>IFERROR(VLOOKUP(Text(A478,"m월 d일"),양력휴일,2,FALSE),IFERROR(VLOOKUP(Text(B478,"m월 d일"),음력휴일,2,FALSE),IFERROR(VLOOKUP(A478,양력지정휴일,2,FALSE), IFERROR(VLOOKUP(B478,음력지정휴일,2,FALSE), ""))))</f>
        <v/>
      </c>
      <c r="N478" s="128"/>
      <c r="O478" s="128" t="str">
        <f>IFERROR(VLOOKUP(N478,연차지정일수,2,FALSE),"")</f>
        <v/>
      </c>
      <c r="P478" s="143"/>
      <c r="Q478" s="2"/>
    </row>
    <row r="479">
      <c r="A479" s="129">
        <v>44674.0</v>
      </c>
      <c r="B479" s="129">
        <f>VLOOKUP($A479,달력데이터,MATCH("음력 날짜",달력제목,0),FALSE)</f>
        <v>44643</v>
      </c>
      <c r="C479" s="128">
        <f t="shared" si="1"/>
        <v>2022</v>
      </c>
      <c r="D479" s="128">
        <f t="shared" si="2"/>
        <v>4</v>
      </c>
      <c r="E479" s="128">
        <f t="shared" si="3"/>
        <v>3</v>
      </c>
      <c r="F479" s="128">
        <f t="shared" si="4"/>
        <v>2022</v>
      </c>
      <c r="G479" s="128">
        <f t="shared" si="5"/>
        <v>4</v>
      </c>
      <c r="H479" s="128">
        <f t="shared" si="6"/>
        <v>23</v>
      </c>
      <c r="I479" s="128" t="str">
        <f t="shared" si="7"/>
        <v>토</v>
      </c>
      <c r="J479" s="99"/>
      <c r="K479" s="99"/>
      <c r="L479" s="141" t="str">
        <f>IF(J479-K479=0,,IFERROR(K479-J479-휴게시간-VLOOKUP(A479,지정휴게시간,2,FALSE),K479-J479-휴게시간))</f>
        <v/>
      </c>
      <c r="M479" s="142" t="str">
        <f>IFERROR(VLOOKUP(Text(A479,"m월 d일"),양력휴일,2,FALSE),IFERROR(VLOOKUP(Text(B479,"m월 d일"),음력휴일,2,FALSE),IFERROR(VLOOKUP(A479,양력지정휴일,2,FALSE), IFERROR(VLOOKUP(B479,음력지정휴일,2,FALSE), ""))))</f>
        <v/>
      </c>
      <c r="N479" s="128"/>
      <c r="O479" s="128" t="str">
        <f>IFERROR(VLOOKUP(N479,연차지정일수,2,FALSE),"")</f>
        <v/>
      </c>
      <c r="P479" s="143"/>
      <c r="Q479" s="2"/>
    </row>
    <row r="480">
      <c r="A480" s="129">
        <v>44675.0</v>
      </c>
      <c r="B480" s="129">
        <f>VLOOKUP($A480,달력데이터,MATCH("음력 날짜",달력제목,0),FALSE)</f>
        <v>44644</v>
      </c>
      <c r="C480" s="128">
        <f t="shared" si="1"/>
        <v>2022</v>
      </c>
      <c r="D480" s="128">
        <f t="shared" si="2"/>
        <v>4</v>
      </c>
      <c r="E480" s="128">
        <f t="shared" si="3"/>
        <v>3</v>
      </c>
      <c r="F480" s="128">
        <f t="shared" si="4"/>
        <v>2022</v>
      </c>
      <c r="G480" s="128">
        <f t="shared" si="5"/>
        <v>4</v>
      </c>
      <c r="H480" s="128">
        <f t="shared" si="6"/>
        <v>24</v>
      </c>
      <c r="I480" s="128" t="str">
        <f t="shared" si="7"/>
        <v>일</v>
      </c>
      <c r="J480" s="99"/>
      <c r="K480" s="99"/>
      <c r="L480" s="141" t="str">
        <f>IF(J480-K480=0,,IFERROR(K480-J480-휴게시간-VLOOKUP(A480,지정휴게시간,2,FALSE),K480-J480-휴게시간))</f>
        <v/>
      </c>
      <c r="M480" s="142" t="str">
        <f>IFERROR(VLOOKUP(Text(A480,"m월 d일"),양력휴일,2,FALSE),IFERROR(VLOOKUP(Text(B480,"m월 d일"),음력휴일,2,FALSE),IFERROR(VLOOKUP(A480,양력지정휴일,2,FALSE), IFERROR(VLOOKUP(B480,음력지정휴일,2,FALSE), ""))))</f>
        <v/>
      </c>
      <c r="N480" s="128"/>
      <c r="O480" s="128" t="str">
        <f>IFERROR(VLOOKUP(N480,연차지정일수,2,FALSE),"")</f>
        <v/>
      </c>
      <c r="P480" s="143"/>
      <c r="Q480" s="2"/>
    </row>
    <row r="481">
      <c r="A481" s="129">
        <v>44676.0</v>
      </c>
      <c r="B481" s="129">
        <f>VLOOKUP($A481,달력데이터,MATCH("음력 날짜",달력제목,0),FALSE)</f>
        <v>44645</v>
      </c>
      <c r="C481" s="128">
        <f t="shared" si="1"/>
        <v>2022</v>
      </c>
      <c r="D481" s="128">
        <f t="shared" si="2"/>
        <v>4</v>
      </c>
      <c r="E481" s="128">
        <f t="shared" si="3"/>
        <v>4</v>
      </c>
      <c r="F481" s="128">
        <f t="shared" si="4"/>
        <v>2022</v>
      </c>
      <c r="G481" s="128">
        <f t="shared" si="5"/>
        <v>4</v>
      </c>
      <c r="H481" s="128">
        <f t="shared" si="6"/>
        <v>25</v>
      </c>
      <c r="I481" s="128" t="str">
        <f t="shared" si="7"/>
        <v>월</v>
      </c>
      <c r="J481" s="99"/>
      <c r="K481" s="99"/>
      <c r="L481" s="141" t="str">
        <f>IF(J481-K481=0,,IFERROR(K481-J481-휴게시간-VLOOKUP(A481,지정휴게시간,2,FALSE),K481-J481-휴게시간))</f>
        <v/>
      </c>
      <c r="M481" s="142" t="str">
        <f>IFERROR(VLOOKUP(Text(A481,"m월 d일"),양력휴일,2,FALSE),IFERROR(VLOOKUP(Text(B481,"m월 d일"),음력휴일,2,FALSE),IFERROR(VLOOKUP(A481,양력지정휴일,2,FALSE), IFERROR(VLOOKUP(B481,음력지정휴일,2,FALSE), ""))))</f>
        <v/>
      </c>
      <c r="N481" s="128"/>
      <c r="O481" s="128" t="str">
        <f>IFERROR(VLOOKUP(N481,연차지정일수,2,FALSE),"")</f>
        <v/>
      </c>
      <c r="P481" s="143"/>
      <c r="Q481" s="2"/>
    </row>
    <row r="482">
      <c r="A482" s="129">
        <v>44677.0</v>
      </c>
      <c r="B482" s="129">
        <f>VLOOKUP($A482,달력데이터,MATCH("음력 날짜",달력제목,0),FALSE)</f>
        <v>44646</v>
      </c>
      <c r="C482" s="128">
        <f t="shared" si="1"/>
        <v>2022</v>
      </c>
      <c r="D482" s="128">
        <f t="shared" si="2"/>
        <v>4</v>
      </c>
      <c r="E482" s="128">
        <f t="shared" si="3"/>
        <v>4</v>
      </c>
      <c r="F482" s="128">
        <f t="shared" si="4"/>
        <v>2022</v>
      </c>
      <c r="G482" s="128">
        <f t="shared" si="5"/>
        <v>4</v>
      </c>
      <c r="H482" s="128">
        <f t="shared" si="6"/>
        <v>26</v>
      </c>
      <c r="I482" s="128" t="str">
        <f t="shared" si="7"/>
        <v>화</v>
      </c>
      <c r="J482" s="99"/>
      <c r="K482" s="99"/>
      <c r="L482" s="141" t="str">
        <f>IF(J482-K482=0,,IFERROR(K482-J482-휴게시간-VLOOKUP(A482,지정휴게시간,2,FALSE),K482-J482-휴게시간))</f>
        <v/>
      </c>
      <c r="M482" s="142" t="str">
        <f>IFERROR(VLOOKUP(Text(A482,"m월 d일"),양력휴일,2,FALSE),IFERROR(VLOOKUP(Text(B482,"m월 d일"),음력휴일,2,FALSE),IFERROR(VLOOKUP(A482,양력지정휴일,2,FALSE), IFERROR(VLOOKUP(B482,음력지정휴일,2,FALSE), ""))))</f>
        <v/>
      </c>
      <c r="N482" s="128"/>
      <c r="O482" s="128" t="str">
        <f>IFERROR(VLOOKUP(N482,연차지정일수,2,FALSE),"")</f>
        <v/>
      </c>
      <c r="P482" s="143"/>
      <c r="Q482" s="2"/>
    </row>
    <row r="483">
      <c r="A483" s="129">
        <v>44678.0</v>
      </c>
      <c r="B483" s="129">
        <f>VLOOKUP($A483,달력데이터,MATCH("음력 날짜",달력제목,0),FALSE)</f>
        <v>44647</v>
      </c>
      <c r="C483" s="128">
        <f t="shared" si="1"/>
        <v>2022</v>
      </c>
      <c r="D483" s="128">
        <f t="shared" si="2"/>
        <v>4</v>
      </c>
      <c r="E483" s="128">
        <f t="shared" si="3"/>
        <v>4</v>
      </c>
      <c r="F483" s="128">
        <f t="shared" si="4"/>
        <v>2022</v>
      </c>
      <c r="G483" s="128">
        <f t="shared" si="5"/>
        <v>4</v>
      </c>
      <c r="H483" s="128">
        <f t="shared" si="6"/>
        <v>27</v>
      </c>
      <c r="I483" s="128" t="str">
        <f t="shared" si="7"/>
        <v>수</v>
      </c>
      <c r="J483" s="99"/>
      <c r="K483" s="99"/>
      <c r="L483" s="141" t="str">
        <f>IF(J483-K483=0,,IFERROR(K483-J483-휴게시간-VLOOKUP(A483,지정휴게시간,2,FALSE),K483-J483-휴게시간))</f>
        <v/>
      </c>
      <c r="M483" s="142" t="str">
        <f>IFERROR(VLOOKUP(Text(A483,"m월 d일"),양력휴일,2,FALSE),IFERROR(VLOOKUP(Text(B483,"m월 d일"),음력휴일,2,FALSE),IFERROR(VLOOKUP(A483,양력지정휴일,2,FALSE), IFERROR(VLOOKUP(B483,음력지정휴일,2,FALSE), ""))))</f>
        <v/>
      </c>
      <c r="N483" s="128"/>
      <c r="O483" s="128" t="str">
        <f>IFERROR(VLOOKUP(N483,연차지정일수,2,FALSE),"")</f>
        <v/>
      </c>
      <c r="P483" s="143"/>
      <c r="Q483" s="2"/>
    </row>
    <row r="484">
      <c r="A484" s="129">
        <v>44679.0</v>
      </c>
      <c r="B484" s="129">
        <f>VLOOKUP($A484,달력데이터,MATCH("음력 날짜",달력제목,0),FALSE)</f>
        <v>44648</v>
      </c>
      <c r="C484" s="128">
        <f t="shared" si="1"/>
        <v>2022</v>
      </c>
      <c r="D484" s="128">
        <f t="shared" si="2"/>
        <v>4</v>
      </c>
      <c r="E484" s="128">
        <f t="shared" si="3"/>
        <v>4</v>
      </c>
      <c r="F484" s="128">
        <f t="shared" si="4"/>
        <v>2022</v>
      </c>
      <c r="G484" s="128">
        <f t="shared" si="5"/>
        <v>4</v>
      </c>
      <c r="H484" s="128">
        <f t="shared" si="6"/>
        <v>28</v>
      </c>
      <c r="I484" s="128" t="str">
        <f t="shared" si="7"/>
        <v>목</v>
      </c>
      <c r="J484" s="99"/>
      <c r="K484" s="99"/>
      <c r="L484" s="141" t="str">
        <f>IF(J484-K484=0,,IFERROR(K484-J484-휴게시간-VLOOKUP(A484,지정휴게시간,2,FALSE),K484-J484-휴게시간))</f>
        <v/>
      </c>
      <c r="M484" s="142" t="str">
        <f>IFERROR(VLOOKUP(Text(A484,"m월 d일"),양력휴일,2,FALSE),IFERROR(VLOOKUP(Text(B484,"m월 d일"),음력휴일,2,FALSE),IFERROR(VLOOKUP(A484,양력지정휴일,2,FALSE), IFERROR(VLOOKUP(B484,음력지정휴일,2,FALSE), ""))))</f>
        <v/>
      </c>
      <c r="N484" s="128"/>
      <c r="O484" s="128" t="str">
        <f>IFERROR(VLOOKUP(N484,연차지정일수,2,FALSE),"")</f>
        <v/>
      </c>
      <c r="P484" s="143"/>
      <c r="Q484" s="2"/>
    </row>
    <row r="485">
      <c r="A485" s="129">
        <v>44680.0</v>
      </c>
      <c r="B485" s="129">
        <f>VLOOKUP($A485,달력데이터,MATCH("음력 날짜",달력제목,0),FALSE)</f>
        <v>44649</v>
      </c>
      <c r="C485" s="128">
        <f t="shared" si="1"/>
        <v>2022</v>
      </c>
      <c r="D485" s="128">
        <f t="shared" si="2"/>
        <v>4</v>
      </c>
      <c r="E485" s="128">
        <f t="shared" si="3"/>
        <v>4</v>
      </c>
      <c r="F485" s="128">
        <f t="shared" si="4"/>
        <v>2022</v>
      </c>
      <c r="G485" s="128">
        <f t="shared" si="5"/>
        <v>4</v>
      </c>
      <c r="H485" s="128">
        <f t="shared" si="6"/>
        <v>29</v>
      </c>
      <c r="I485" s="128" t="str">
        <f t="shared" si="7"/>
        <v>금</v>
      </c>
      <c r="J485" s="99"/>
      <c r="K485" s="99"/>
      <c r="L485" s="141" t="str">
        <f>IF(J485-K485=0,,IFERROR(K485-J485-휴게시간-VLOOKUP(A485,지정휴게시간,2,FALSE),K485-J485-휴게시간))</f>
        <v/>
      </c>
      <c r="M485" s="142" t="str">
        <f>IFERROR(VLOOKUP(Text(A485,"m월 d일"),양력휴일,2,FALSE),IFERROR(VLOOKUP(Text(B485,"m월 d일"),음력휴일,2,FALSE),IFERROR(VLOOKUP(A485,양력지정휴일,2,FALSE), IFERROR(VLOOKUP(B485,음력지정휴일,2,FALSE), ""))))</f>
        <v/>
      </c>
      <c r="N485" s="128"/>
      <c r="O485" s="128" t="str">
        <f>IFERROR(VLOOKUP(N485,연차지정일수,2,FALSE),"")</f>
        <v/>
      </c>
      <c r="P485" s="143"/>
      <c r="Q485" s="2"/>
    </row>
    <row r="486">
      <c r="A486" s="129">
        <v>44681.0</v>
      </c>
      <c r="B486" s="129">
        <f>VLOOKUP($A486,달력데이터,MATCH("음력 날짜",달력제목,0),FALSE)</f>
        <v>44650</v>
      </c>
      <c r="C486" s="128">
        <f t="shared" si="1"/>
        <v>2022</v>
      </c>
      <c r="D486" s="128">
        <f t="shared" si="2"/>
        <v>4</v>
      </c>
      <c r="E486" s="128">
        <f t="shared" si="3"/>
        <v>4</v>
      </c>
      <c r="F486" s="128">
        <f t="shared" si="4"/>
        <v>2022</v>
      </c>
      <c r="G486" s="128">
        <f t="shared" si="5"/>
        <v>4</v>
      </c>
      <c r="H486" s="128">
        <f t="shared" si="6"/>
        <v>30</v>
      </c>
      <c r="I486" s="128" t="str">
        <f t="shared" si="7"/>
        <v>토</v>
      </c>
      <c r="J486" s="99"/>
      <c r="K486" s="99"/>
      <c r="L486" s="141" t="str">
        <f>IF(J486-K486=0,,IFERROR(K486-J486-휴게시간-VLOOKUP(A486,지정휴게시간,2,FALSE),K486-J486-휴게시간))</f>
        <v/>
      </c>
      <c r="M486" s="142" t="str">
        <f>IFERROR(VLOOKUP(Text(A486,"m월 d일"),양력휴일,2,FALSE),IFERROR(VLOOKUP(Text(B486,"m월 d일"),음력휴일,2,FALSE),IFERROR(VLOOKUP(A486,양력지정휴일,2,FALSE), IFERROR(VLOOKUP(B486,음력지정휴일,2,FALSE), ""))))</f>
        <v/>
      </c>
      <c r="N486" s="128"/>
      <c r="O486" s="128" t="str">
        <f>IFERROR(VLOOKUP(N486,연차지정일수,2,FALSE),"")</f>
        <v/>
      </c>
      <c r="P486" s="143"/>
      <c r="Q486" s="2"/>
    </row>
    <row r="487">
      <c r="A487" s="129">
        <v>44682.0</v>
      </c>
      <c r="B487" s="129">
        <f>VLOOKUP($A487,달력데이터,MATCH("음력 날짜",달력제목,0),FALSE)</f>
        <v>44652</v>
      </c>
      <c r="C487" s="128">
        <f t="shared" si="1"/>
        <v>2022</v>
      </c>
      <c r="D487" s="128">
        <f t="shared" si="2"/>
        <v>4</v>
      </c>
      <c r="E487" s="128">
        <f t="shared" si="3"/>
        <v>4</v>
      </c>
      <c r="F487" s="128">
        <f t="shared" si="4"/>
        <v>2022</v>
      </c>
      <c r="G487" s="128">
        <f t="shared" si="5"/>
        <v>5</v>
      </c>
      <c r="H487" s="128">
        <f t="shared" si="6"/>
        <v>1</v>
      </c>
      <c r="I487" s="128" t="str">
        <f t="shared" si="7"/>
        <v>일</v>
      </c>
      <c r="J487" s="99"/>
      <c r="K487" s="99"/>
      <c r="L487" s="141" t="str">
        <f>IF(J487-K487=0,,IFERROR(K487-J487-휴게시간-VLOOKUP(A487,지정휴게시간,2,FALSE),K487-J487-휴게시간))</f>
        <v/>
      </c>
      <c r="M487" s="142" t="str">
        <f>IFERROR(VLOOKUP(Text(A487,"m월 d일"),양력휴일,2,FALSE),IFERROR(VLOOKUP(Text(B487,"m월 d일"),음력휴일,2,FALSE),IFERROR(VLOOKUP(A487,양력지정휴일,2,FALSE), IFERROR(VLOOKUP(B487,음력지정휴일,2,FALSE), ""))))</f>
        <v>근로자의 날</v>
      </c>
      <c r="N487" s="128"/>
      <c r="O487" s="128" t="str">
        <f>IFERROR(VLOOKUP(N487,연차지정일수,2,FALSE),"")</f>
        <v/>
      </c>
      <c r="P487" s="143"/>
      <c r="Q487" s="2"/>
    </row>
    <row r="488">
      <c r="A488" s="129">
        <v>44683.0</v>
      </c>
      <c r="B488" s="129">
        <f>VLOOKUP($A488,달력데이터,MATCH("음력 날짜",달력제목,0),FALSE)</f>
        <v>44653</v>
      </c>
      <c r="C488" s="128">
        <f t="shared" si="1"/>
        <v>2022</v>
      </c>
      <c r="D488" s="128">
        <f t="shared" si="2"/>
        <v>5</v>
      </c>
      <c r="E488" s="128">
        <f t="shared" si="3"/>
        <v>1</v>
      </c>
      <c r="F488" s="128">
        <f t="shared" si="4"/>
        <v>2022</v>
      </c>
      <c r="G488" s="128">
        <f t="shared" si="5"/>
        <v>5</v>
      </c>
      <c r="H488" s="128">
        <f t="shared" si="6"/>
        <v>2</v>
      </c>
      <c r="I488" s="128" t="str">
        <f t="shared" si="7"/>
        <v>월</v>
      </c>
      <c r="J488" s="99"/>
      <c r="K488" s="99"/>
      <c r="L488" s="141" t="str">
        <f>IF(J488-K488=0,,IFERROR(K488-J488-휴게시간-VLOOKUP(A488,지정휴게시간,2,FALSE),K488-J488-휴게시간))</f>
        <v/>
      </c>
      <c r="M488" s="142" t="str">
        <f>IFERROR(VLOOKUP(Text(A488,"m월 d일"),양력휴일,2,FALSE),IFERROR(VLOOKUP(Text(B488,"m월 d일"),음력휴일,2,FALSE),IFERROR(VLOOKUP(A488,양력지정휴일,2,FALSE), IFERROR(VLOOKUP(B488,음력지정휴일,2,FALSE), ""))))</f>
        <v/>
      </c>
      <c r="N488" s="128"/>
      <c r="O488" s="128" t="str">
        <f>IFERROR(VLOOKUP(N488,연차지정일수,2,FALSE),"")</f>
        <v/>
      </c>
      <c r="P488" s="143"/>
      <c r="Q488" s="2"/>
    </row>
    <row r="489">
      <c r="A489" s="129">
        <v>44684.0</v>
      </c>
      <c r="B489" s="129">
        <f>VLOOKUP($A489,달력데이터,MATCH("음력 날짜",달력제목,0),FALSE)</f>
        <v>44654</v>
      </c>
      <c r="C489" s="128">
        <f t="shared" si="1"/>
        <v>2022</v>
      </c>
      <c r="D489" s="128">
        <f t="shared" si="2"/>
        <v>5</v>
      </c>
      <c r="E489" s="128">
        <f t="shared" si="3"/>
        <v>1</v>
      </c>
      <c r="F489" s="128">
        <f t="shared" si="4"/>
        <v>2022</v>
      </c>
      <c r="G489" s="128">
        <f t="shared" si="5"/>
        <v>5</v>
      </c>
      <c r="H489" s="128">
        <f t="shared" si="6"/>
        <v>3</v>
      </c>
      <c r="I489" s="128" t="str">
        <f t="shared" si="7"/>
        <v>화</v>
      </c>
      <c r="J489" s="99"/>
      <c r="K489" s="99"/>
      <c r="L489" s="141" t="str">
        <f>IF(J489-K489=0,,IFERROR(K489-J489-휴게시간-VLOOKUP(A489,지정휴게시간,2,FALSE),K489-J489-휴게시간))</f>
        <v/>
      </c>
      <c r="M489" s="142" t="str">
        <f>IFERROR(VLOOKUP(Text(A489,"m월 d일"),양력휴일,2,FALSE),IFERROR(VLOOKUP(Text(B489,"m월 d일"),음력휴일,2,FALSE),IFERROR(VLOOKUP(A489,양력지정휴일,2,FALSE), IFERROR(VLOOKUP(B489,음력지정휴일,2,FALSE), ""))))</f>
        <v/>
      </c>
      <c r="N489" s="128"/>
      <c r="O489" s="128" t="str">
        <f>IFERROR(VLOOKUP(N489,연차지정일수,2,FALSE),"")</f>
        <v/>
      </c>
      <c r="P489" s="143"/>
      <c r="Q489" s="2"/>
    </row>
    <row r="490">
      <c r="A490" s="129">
        <v>44685.0</v>
      </c>
      <c r="B490" s="129">
        <f>VLOOKUP($A490,달력데이터,MATCH("음력 날짜",달력제목,0),FALSE)</f>
        <v>44655</v>
      </c>
      <c r="C490" s="128">
        <f t="shared" si="1"/>
        <v>2022</v>
      </c>
      <c r="D490" s="128">
        <f t="shared" si="2"/>
        <v>5</v>
      </c>
      <c r="E490" s="128">
        <f t="shared" si="3"/>
        <v>1</v>
      </c>
      <c r="F490" s="128">
        <f t="shared" si="4"/>
        <v>2022</v>
      </c>
      <c r="G490" s="128">
        <f t="shared" si="5"/>
        <v>5</v>
      </c>
      <c r="H490" s="128">
        <f t="shared" si="6"/>
        <v>4</v>
      </c>
      <c r="I490" s="128" t="str">
        <f t="shared" si="7"/>
        <v>수</v>
      </c>
      <c r="J490" s="99"/>
      <c r="K490" s="99"/>
      <c r="L490" s="141" t="str">
        <f>IF(J490-K490=0,,IFERROR(K490-J490-휴게시간-VLOOKUP(A490,지정휴게시간,2,FALSE),K490-J490-휴게시간))</f>
        <v/>
      </c>
      <c r="M490" s="142" t="str">
        <f>IFERROR(VLOOKUP(Text(A490,"m월 d일"),양력휴일,2,FALSE),IFERROR(VLOOKUP(Text(B490,"m월 d일"),음력휴일,2,FALSE),IFERROR(VLOOKUP(A490,양력지정휴일,2,FALSE), IFERROR(VLOOKUP(B490,음력지정휴일,2,FALSE), ""))))</f>
        <v/>
      </c>
      <c r="N490" s="128"/>
      <c r="O490" s="128" t="str">
        <f>IFERROR(VLOOKUP(N490,연차지정일수,2,FALSE),"")</f>
        <v/>
      </c>
      <c r="P490" s="143"/>
      <c r="Q490" s="2"/>
    </row>
    <row r="491">
      <c r="A491" s="129">
        <v>44686.0</v>
      </c>
      <c r="B491" s="129">
        <f>VLOOKUP($A491,달력데이터,MATCH("음력 날짜",달력제목,0),FALSE)</f>
        <v>44656</v>
      </c>
      <c r="C491" s="128">
        <f t="shared" si="1"/>
        <v>2022</v>
      </c>
      <c r="D491" s="128">
        <f t="shared" si="2"/>
        <v>5</v>
      </c>
      <c r="E491" s="128">
        <f t="shared" si="3"/>
        <v>1</v>
      </c>
      <c r="F491" s="128">
        <f t="shared" si="4"/>
        <v>2022</v>
      </c>
      <c r="G491" s="128">
        <f t="shared" si="5"/>
        <v>5</v>
      </c>
      <c r="H491" s="128">
        <f t="shared" si="6"/>
        <v>5</v>
      </c>
      <c r="I491" s="128" t="str">
        <f t="shared" si="7"/>
        <v>목</v>
      </c>
      <c r="J491" s="99"/>
      <c r="K491" s="99"/>
      <c r="L491" s="141" t="str">
        <f>IF(J491-K491=0,,IFERROR(K491-J491-휴게시간-VLOOKUP(A491,지정휴게시간,2,FALSE),K491-J491-휴게시간))</f>
        <v/>
      </c>
      <c r="M491" s="142" t="str">
        <f>IFERROR(VLOOKUP(Text(A491,"m월 d일"),양력휴일,2,FALSE),IFERROR(VLOOKUP(Text(B491,"m월 d일"),음력휴일,2,FALSE),IFERROR(VLOOKUP(A491,양력지정휴일,2,FALSE), IFERROR(VLOOKUP(B491,음력지정휴일,2,FALSE), ""))))</f>
        <v>어린이날</v>
      </c>
      <c r="N491" s="128"/>
      <c r="O491" s="128" t="str">
        <f>IFERROR(VLOOKUP(N491,연차지정일수,2,FALSE),"")</f>
        <v/>
      </c>
      <c r="P491" s="143"/>
      <c r="Q491" s="2"/>
    </row>
    <row r="492">
      <c r="A492" s="129">
        <v>44687.0</v>
      </c>
      <c r="B492" s="129">
        <f>VLOOKUP($A492,달력데이터,MATCH("음력 날짜",달력제목,0),FALSE)</f>
        <v>44657</v>
      </c>
      <c r="C492" s="128">
        <f t="shared" si="1"/>
        <v>2022</v>
      </c>
      <c r="D492" s="128">
        <f t="shared" si="2"/>
        <v>5</v>
      </c>
      <c r="E492" s="128">
        <f t="shared" si="3"/>
        <v>1</v>
      </c>
      <c r="F492" s="128">
        <f t="shared" si="4"/>
        <v>2022</v>
      </c>
      <c r="G492" s="128">
        <f t="shared" si="5"/>
        <v>5</v>
      </c>
      <c r="H492" s="128">
        <f t="shared" si="6"/>
        <v>6</v>
      </c>
      <c r="I492" s="128" t="str">
        <f t="shared" si="7"/>
        <v>금</v>
      </c>
      <c r="J492" s="99"/>
      <c r="K492" s="99"/>
      <c r="L492" s="141" t="str">
        <f>IF(J492-K492=0,,IFERROR(K492-J492-휴게시간-VLOOKUP(A492,지정휴게시간,2,FALSE),K492-J492-휴게시간))</f>
        <v/>
      </c>
      <c r="M492" s="142" t="str">
        <f>IFERROR(VLOOKUP(Text(A492,"m월 d일"),양력휴일,2,FALSE),IFERROR(VLOOKUP(Text(B492,"m월 d일"),음력휴일,2,FALSE),IFERROR(VLOOKUP(A492,양력지정휴일,2,FALSE), IFERROR(VLOOKUP(B492,음력지정휴일,2,FALSE), ""))))</f>
        <v/>
      </c>
      <c r="N492" s="128"/>
      <c r="O492" s="128" t="str">
        <f>IFERROR(VLOOKUP(N492,연차지정일수,2,FALSE),"")</f>
        <v/>
      </c>
      <c r="P492" s="143"/>
      <c r="Q492" s="2"/>
    </row>
    <row r="493">
      <c r="A493" s="129">
        <v>44688.0</v>
      </c>
      <c r="B493" s="129">
        <f>VLOOKUP($A493,달력데이터,MATCH("음력 날짜",달력제목,0),FALSE)</f>
        <v>44658</v>
      </c>
      <c r="C493" s="128">
        <f t="shared" si="1"/>
        <v>2022</v>
      </c>
      <c r="D493" s="128">
        <f t="shared" si="2"/>
        <v>5</v>
      </c>
      <c r="E493" s="128">
        <f t="shared" si="3"/>
        <v>1</v>
      </c>
      <c r="F493" s="128">
        <f t="shared" si="4"/>
        <v>2022</v>
      </c>
      <c r="G493" s="128">
        <f t="shared" si="5"/>
        <v>5</v>
      </c>
      <c r="H493" s="128">
        <f t="shared" si="6"/>
        <v>7</v>
      </c>
      <c r="I493" s="128" t="str">
        <f t="shared" si="7"/>
        <v>토</v>
      </c>
      <c r="J493" s="99"/>
      <c r="K493" s="99"/>
      <c r="L493" s="141" t="str">
        <f>IF(J493-K493=0,,IFERROR(K493-J493-휴게시간-VLOOKUP(A493,지정휴게시간,2,FALSE),K493-J493-휴게시간))</f>
        <v/>
      </c>
      <c r="M493" s="142" t="str">
        <f>IFERROR(VLOOKUP(Text(A493,"m월 d일"),양력휴일,2,FALSE),IFERROR(VLOOKUP(Text(B493,"m월 d일"),음력휴일,2,FALSE),IFERROR(VLOOKUP(A493,양력지정휴일,2,FALSE), IFERROR(VLOOKUP(B493,음력지정휴일,2,FALSE), ""))))</f>
        <v/>
      </c>
      <c r="N493" s="128"/>
      <c r="O493" s="128" t="str">
        <f>IFERROR(VLOOKUP(N493,연차지정일수,2,FALSE),"")</f>
        <v/>
      </c>
      <c r="P493" s="143"/>
      <c r="Q493" s="2"/>
    </row>
    <row r="494">
      <c r="A494" s="129">
        <v>44689.0</v>
      </c>
      <c r="B494" s="129">
        <f>VLOOKUP($A494,달력데이터,MATCH("음력 날짜",달력제목,0),FALSE)</f>
        <v>44659</v>
      </c>
      <c r="C494" s="128">
        <f t="shared" si="1"/>
        <v>2022</v>
      </c>
      <c r="D494" s="128">
        <f t="shared" si="2"/>
        <v>5</v>
      </c>
      <c r="E494" s="128">
        <f t="shared" si="3"/>
        <v>1</v>
      </c>
      <c r="F494" s="128">
        <f t="shared" si="4"/>
        <v>2022</v>
      </c>
      <c r="G494" s="128">
        <f t="shared" si="5"/>
        <v>5</v>
      </c>
      <c r="H494" s="128">
        <f t="shared" si="6"/>
        <v>8</v>
      </c>
      <c r="I494" s="128" t="str">
        <f t="shared" si="7"/>
        <v>일</v>
      </c>
      <c r="J494" s="99"/>
      <c r="K494" s="99"/>
      <c r="L494" s="141" t="str">
        <f>IF(J494-K494=0,,IFERROR(K494-J494-휴게시간-VLOOKUP(A494,지정휴게시간,2,FALSE),K494-J494-휴게시간))</f>
        <v/>
      </c>
      <c r="M494" s="142" t="str">
        <f>IFERROR(VLOOKUP(Text(A494,"m월 d일"),양력휴일,2,FALSE),IFERROR(VLOOKUP(Text(B494,"m월 d일"),음력휴일,2,FALSE),IFERROR(VLOOKUP(A494,양력지정휴일,2,FALSE), IFERROR(VLOOKUP(B494,음력지정휴일,2,FALSE), ""))))</f>
        <v>부처님오신날</v>
      </c>
      <c r="N494" s="128"/>
      <c r="O494" s="128" t="str">
        <f>IFERROR(VLOOKUP(N494,연차지정일수,2,FALSE),"")</f>
        <v/>
      </c>
      <c r="P494" s="143"/>
      <c r="Q494" s="2"/>
    </row>
    <row r="495">
      <c r="A495" s="129">
        <v>44690.0</v>
      </c>
      <c r="B495" s="129">
        <f>VLOOKUP($A495,달력데이터,MATCH("음력 날짜",달력제목,0),FALSE)</f>
        <v>44660</v>
      </c>
      <c r="C495" s="128">
        <f t="shared" si="1"/>
        <v>2022</v>
      </c>
      <c r="D495" s="128">
        <f t="shared" si="2"/>
        <v>5</v>
      </c>
      <c r="E495" s="128">
        <f t="shared" si="3"/>
        <v>2</v>
      </c>
      <c r="F495" s="128">
        <f t="shared" si="4"/>
        <v>2022</v>
      </c>
      <c r="G495" s="128">
        <f t="shared" si="5"/>
        <v>5</v>
      </c>
      <c r="H495" s="128">
        <f t="shared" si="6"/>
        <v>9</v>
      </c>
      <c r="I495" s="128" t="str">
        <f t="shared" si="7"/>
        <v>월</v>
      </c>
      <c r="J495" s="99"/>
      <c r="K495" s="99"/>
      <c r="L495" s="141" t="str">
        <f>IF(J495-K495=0,,IFERROR(K495-J495-휴게시간-VLOOKUP(A495,지정휴게시간,2,FALSE),K495-J495-휴게시간))</f>
        <v/>
      </c>
      <c r="M495" s="142" t="str">
        <f>IFERROR(VLOOKUP(Text(A495,"m월 d일"),양력휴일,2,FALSE),IFERROR(VLOOKUP(Text(B495,"m월 d일"),음력휴일,2,FALSE),IFERROR(VLOOKUP(A495,양력지정휴일,2,FALSE), IFERROR(VLOOKUP(B495,음력지정휴일,2,FALSE), ""))))</f>
        <v/>
      </c>
      <c r="N495" s="128"/>
      <c r="O495" s="128" t="str">
        <f>IFERROR(VLOOKUP(N495,연차지정일수,2,FALSE),"")</f>
        <v/>
      </c>
      <c r="P495" s="143"/>
      <c r="Q495" s="2"/>
    </row>
    <row r="496">
      <c r="A496" s="129">
        <v>44691.0</v>
      </c>
      <c r="B496" s="129">
        <f>VLOOKUP($A496,달력데이터,MATCH("음력 날짜",달력제목,0),FALSE)</f>
        <v>44661</v>
      </c>
      <c r="C496" s="128">
        <f t="shared" si="1"/>
        <v>2022</v>
      </c>
      <c r="D496" s="128">
        <f t="shared" si="2"/>
        <v>5</v>
      </c>
      <c r="E496" s="128">
        <f t="shared" si="3"/>
        <v>2</v>
      </c>
      <c r="F496" s="128">
        <f t="shared" si="4"/>
        <v>2022</v>
      </c>
      <c r="G496" s="128">
        <f t="shared" si="5"/>
        <v>5</v>
      </c>
      <c r="H496" s="128">
        <f t="shared" si="6"/>
        <v>10</v>
      </c>
      <c r="I496" s="128" t="str">
        <f t="shared" si="7"/>
        <v>화</v>
      </c>
      <c r="J496" s="99"/>
      <c r="K496" s="99"/>
      <c r="L496" s="141" t="str">
        <f>IF(J496-K496=0,,IFERROR(K496-J496-휴게시간-VLOOKUP(A496,지정휴게시간,2,FALSE),K496-J496-휴게시간))</f>
        <v/>
      </c>
      <c r="M496" s="142" t="str">
        <f>IFERROR(VLOOKUP(Text(A496,"m월 d일"),양력휴일,2,FALSE),IFERROR(VLOOKUP(Text(B496,"m월 d일"),음력휴일,2,FALSE),IFERROR(VLOOKUP(A496,양력지정휴일,2,FALSE), IFERROR(VLOOKUP(B496,음력지정휴일,2,FALSE), ""))))</f>
        <v/>
      </c>
      <c r="N496" s="128"/>
      <c r="O496" s="128" t="str">
        <f>IFERROR(VLOOKUP(N496,연차지정일수,2,FALSE),"")</f>
        <v/>
      </c>
      <c r="P496" s="143"/>
      <c r="Q496" s="2"/>
    </row>
    <row r="497">
      <c r="A497" s="129">
        <v>44692.0</v>
      </c>
      <c r="B497" s="129">
        <f>VLOOKUP($A497,달력데이터,MATCH("음력 날짜",달력제목,0),FALSE)</f>
        <v>44662</v>
      </c>
      <c r="C497" s="128">
        <f t="shared" si="1"/>
        <v>2022</v>
      </c>
      <c r="D497" s="128">
        <f t="shared" si="2"/>
        <v>5</v>
      </c>
      <c r="E497" s="128">
        <f t="shared" si="3"/>
        <v>2</v>
      </c>
      <c r="F497" s="128">
        <f t="shared" si="4"/>
        <v>2022</v>
      </c>
      <c r="G497" s="128">
        <f t="shared" si="5"/>
        <v>5</v>
      </c>
      <c r="H497" s="128">
        <f t="shared" si="6"/>
        <v>11</v>
      </c>
      <c r="I497" s="128" t="str">
        <f t="shared" si="7"/>
        <v>수</v>
      </c>
      <c r="J497" s="99"/>
      <c r="K497" s="99"/>
      <c r="L497" s="141" t="str">
        <f>IF(J497-K497=0,,IFERROR(K497-J497-휴게시간-VLOOKUP(A497,지정휴게시간,2,FALSE),K497-J497-휴게시간))</f>
        <v/>
      </c>
      <c r="M497" s="142" t="str">
        <f>IFERROR(VLOOKUP(Text(A497,"m월 d일"),양력휴일,2,FALSE),IFERROR(VLOOKUP(Text(B497,"m월 d일"),음력휴일,2,FALSE),IFERROR(VLOOKUP(A497,양력지정휴일,2,FALSE), IFERROR(VLOOKUP(B497,음력지정휴일,2,FALSE), ""))))</f>
        <v/>
      </c>
      <c r="N497" s="128"/>
      <c r="O497" s="128" t="str">
        <f>IFERROR(VLOOKUP(N497,연차지정일수,2,FALSE),"")</f>
        <v/>
      </c>
      <c r="P497" s="143"/>
      <c r="Q497" s="2"/>
    </row>
    <row r="498">
      <c r="A498" s="129">
        <v>44693.0</v>
      </c>
      <c r="B498" s="129">
        <f>VLOOKUP($A498,달력데이터,MATCH("음력 날짜",달력제목,0),FALSE)</f>
        <v>44663</v>
      </c>
      <c r="C498" s="128">
        <f t="shared" si="1"/>
        <v>2022</v>
      </c>
      <c r="D498" s="128">
        <f t="shared" si="2"/>
        <v>5</v>
      </c>
      <c r="E498" s="128">
        <f t="shared" si="3"/>
        <v>2</v>
      </c>
      <c r="F498" s="128">
        <f t="shared" si="4"/>
        <v>2022</v>
      </c>
      <c r="G498" s="128">
        <f t="shared" si="5"/>
        <v>5</v>
      </c>
      <c r="H498" s="128">
        <f t="shared" si="6"/>
        <v>12</v>
      </c>
      <c r="I498" s="128" t="str">
        <f t="shared" si="7"/>
        <v>목</v>
      </c>
      <c r="J498" s="99"/>
      <c r="K498" s="99"/>
      <c r="L498" s="141" t="str">
        <f>IF(J498-K498=0,,IFERROR(K498-J498-휴게시간-VLOOKUP(A498,지정휴게시간,2,FALSE),K498-J498-휴게시간))</f>
        <v/>
      </c>
      <c r="M498" s="142" t="str">
        <f>IFERROR(VLOOKUP(Text(A498,"m월 d일"),양력휴일,2,FALSE),IFERROR(VLOOKUP(Text(B498,"m월 d일"),음력휴일,2,FALSE),IFERROR(VLOOKUP(A498,양력지정휴일,2,FALSE), IFERROR(VLOOKUP(B498,음력지정휴일,2,FALSE), ""))))</f>
        <v/>
      </c>
      <c r="N498" s="128"/>
      <c r="O498" s="128" t="str">
        <f>IFERROR(VLOOKUP(N498,연차지정일수,2,FALSE),"")</f>
        <v/>
      </c>
      <c r="P498" s="143"/>
      <c r="Q498" s="2"/>
    </row>
    <row r="499">
      <c r="A499" s="129">
        <v>44694.0</v>
      </c>
      <c r="B499" s="129">
        <f>VLOOKUP($A499,달력데이터,MATCH("음력 날짜",달력제목,0),FALSE)</f>
        <v>44664</v>
      </c>
      <c r="C499" s="128">
        <f t="shared" si="1"/>
        <v>2022</v>
      </c>
      <c r="D499" s="128">
        <f t="shared" si="2"/>
        <v>5</v>
      </c>
      <c r="E499" s="128">
        <f t="shared" si="3"/>
        <v>2</v>
      </c>
      <c r="F499" s="128">
        <f t="shared" si="4"/>
        <v>2022</v>
      </c>
      <c r="G499" s="128">
        <f t="shared" si="5"/>
        <v>5</v>
      </c>
      <c r="H499" s="128">
        <f t="shared" si="6"/>
        <v>13</v>
      </c>
      <c r="I499" s="128" t="str">
        <f t="shared" si="7"/>
        <v>금</v>
      </c>
      <c r="J499" s="99"/>
      <c r="K499" s="99"/>
      <c r="L499" s="141" t="str">
        <f>IF(J499-K499=0,,IFERROR(K499-J499-휴게시간-VLOOKUP(A499,지정휴게시간,2,FALSE),K499-J499-휴게시간))</f>
        <v/>
      </c>
      <c r="M499" s="142" t="str">
        <f>IFERROR(VLOOKUP(Text(A499,"m월 d일"),양력휴일,2,FALSE),IFERROR(VLOOKUP(Text(B499,"m월 d일"),음력휴일,2,FALSE),IFERROR(VLOOKUP(A499,양력지정휴일,2,FALSE), IFERROR(VLOOKUP(B499,음력지정휴일,2,FALSE), ""))))</f>
        <v/>
      </c>
      <c r="N499" s="128"/>
      <c r="O499" s="128" t="str">
        <f>IFERROR(VLOOKUP(N499,연차지정일수,2,FALSE),"")</f>
        <v/>
      </c>
      <c r="P499" s="143"/>
      <c r="Q499" s="2"/>
    </row>
    <row r="500">
      <c r="A500" s="129">
        <v>44695.0</v>
      </c>
      <c r="B500" s="129">
        <f>VLOOKUP($A500,달력데이터,MATCH("음력 날짜",달력제목,0),FALSE)</f>
        <v>44665</v>
      </c>
      <c r="C500" s="128">
        <f t="shared" si="1"/>
        <v>2022</v>
      </c>
      <c r="D500" s="128">
        <f t="shared" si="2"/>
        <v>5</v>
      </c>
      <c r="E500" s="128">
        <f t="shared" si="3"/>
        <v>2</v>
      </c>
      <c r="F500" s="128">
        <f t="shared" si="4"/>
        <v>2022</v>
      </c>
      <c r="G500" s="128">
        <f t="shared" si="5"/>
        <v>5</v>
      </c>
      <c r="H500" s="128">
        <f t="shared" si="6"/>
        <v>14</v>
      </c>
      <c r="I500" s="128" t="str">
        <f t="shared" si="7"/>
        <v>토</v>
      </c>
      <c r="J500" s="99"/>
      <c r="K500" s="99"/>
      <c r="L500" s="141" t="str">
        <f>IF(J500-K500=0,,IFERROR(K500-J500-휴게시간-VLOOKUP(A500,지정휴게시간,2,FALSE),K500-J500-휴게시간))</f>
        <v/>
      </c>
      <c r="M500" s="142" t="str">
        <f>IFERROR(VLOOKUP(Text(A500,"m월 d일"),양력휴일,2,FALSE),IFERROR(VLOOKUP(Text(B500,"m월 d일"),음력휴일,2,FALSE),IFERROR(VLOOKUP(A500,양력지정휴일,2,FALSE), IFERROR(VLOOKUP(B500,음력지정휴일,2,FALSE), ""))))</f>
        <v/>
      </c>
      <c r="N500" s="128"/>
      <c r="O500" s="128" t="str">
        <f>IFERROR(VLOOKUP(N500,연차지정일수,2,FALSE),"")</f>
        <v/>
      </c>
      <c r="P500" s="143"/>
      <c r="Q500" s="2"/>
    </row>
    <row r="501">
      <c r="A501" s="129">
        <v>44696.0</v>
      </c>
      <c r="B501" s="129">
        <f>VLOOKUP($A501,달력데이터,MATCH("음력 날짜",달력제목,0),FALSE)</f>
        <v>44666</v>
      </c>
      <c r="C501" s="128">
        <f t="shared" si="1"/>
        <v>2022</v>
      </c>
      <c r="D501" s="128">
        <f t="shared" si="2"/>
        <v>5</v>
      </c>
      <c r="E501" s="128">
        <f t="shared" si="3"/>
        <v>2</v>
      </c>
      <c r="F501" s="128">
        <f t="shared" si="4"/>
        <v>2022</v>
      </c>
      <c r="G501" s="128">
        <f t="shared" si="5"/>
        <v>5</v>
      </c>
      <c r="H501" s="128">
        <f t="shared" si="6"/>
        <v>15</v>
      </c>
      <c r="I501" s="128" t="str">
        <f t="shared" si="7"/>
        <v>일</v>
      </c>
      <c r="J501" s="99"/>
      <c r="K501" s="99"/>
      <c r="L501" s="141" t="str">
        <f>IF(J501-K501=0,,IFERROR(K501-J501-휴게시간-VLOOKUP(A501,지정휴게시간,2,FALSE),K501-J501-휴게시간))</f>
        <v/>
      </c>
      <c r="M501" s="142" t="str">
        <f>IFERROR(VLOOKUP(Text(A501,"m월 d일"),양력휴일,2,FALSE),IFERROR(VLOOKUP(Text(B501,"m월 d일"),음력휴일,2,FALSE),IFERROR(VLOOKUP(A501,양력지정휴일,2,FALSE), IFERROR(VLOOKUP(B501,음력지정휴일,2,FALSE), ""))))</f>
        <v/>
      </c>
      <c r="N501" s="128"/>
      <c r="O501" s="128" t="str">
        <f>IFERROR(VLOOKUP(N501,연차지정일수,2,FALSE),"")</f>
        <v/>
      </c>
      <c r="P501" s="143"/>
      <c r="Q501" s="2"/>
    </row>
    <row r="502">
      <c r="A502" s="129">
        <v>44697.0</v>
      </c>
      <c r="B502" s="129">
        <f>VLOOKUP($A502,달력데이터,MATCH("음력 날짜",달력제목,0),FALSE)</f>
        <v>44667</v>
      </c>
      <c r="C502" s="128">
        <f t="shared" si="1"/>
        <v>2022</v>
      </c>
      <c r="D502" s="128">
        <f t="shared" si="2"/>
        <v>5</v>
      </c>
      <c r="E502" s="128">
        <f t="shared" si="3"/>
        <v>3</v>
      </c>
      <c r="F502" s="128">
        <f t="shared" si="4"/>
        <v>2022</v>
      </c>
      <c r="G502" s="128">
        <f t="shared" si="5"/>
        <v>5</v>
      </c>
      <c r="H502" s="128">
        <f t="shared" si="6"/>
        <v>16</v>
      </c>
      <c r="I502" s="128" t="str">
        <f t="shared" si="7"/>
        <v>월</v>
      </c>
      <c r="J502" s="99"/>
      <c r="K502" s="99"/>
      <c r="L502" s="141" t="str">
        <f>IF(J502-K502=0,,IFERROR(K502-J502-휴게시간-VLOOKUP(A502,지정휴게시간,2,FALSE),K502-J502-휴게시간))</f>
        <v/>
      </c>
      <c r="M502" s="142" t="str">
        <f>IFERROR(VLOOKUP(Text(A502,"m월 d일"),양력휴일,2,FALSE),IFERROR(VLOOKUP(Text(B502,"m월 d일"),음력휴일,2,FALSE),IFERROR(VLOOKUP(A502,양력지정휴일,2,FALSE), IFERROR(VLOOKUP(B502,음력지정휴일,2,FALSE), ""))))</f>
        <v/>
      </c>
      <c r="N502" s="128"/>
      <c r="O502" s="128" t="str">
        <f>IFERROR(VLOOKUP(N502,연차지정일수,2,FALSE),"")</f>
        <v/>
      </c>
      <c r="P502" s="143"/>
      <c r="Q502" s="2"/>
    </row>
    <row r="503">
      <c r="A503" s="129">
        <v>44698.0</v>
      </c>
      <c r="B503" s="129">
        <f>VLOOKUP($A503,달력데이터,MATCH("음력 날짜",달력제목,0),FALSE)</f>
        <v>44668</v>
      </c>
      <c r="C503" s="128">
        <f t="shared" si="1"/>
        <v>2022</v>
      </c>
      <c r="D503" s="128">
        <f t="shared" si="2"/>
        <v>5</v>
      </c>
      <c r="E503" s="128">
        <f t="shared" si="3"/>
        <v>3</v>
      </c>
      <c r="F503" s="128">
        <f t="shared" si="4"/>
        <v>2022</v>
      </c>
      <c r="G503" s="128">
        <f t="shared" si="5"/>
        <v>5</v>
      </c>
      <c r="H503" s="128">
        <f t="shared" si="6"/>
        <v>17</v>
      </c>
      <c r="I503" s="128" t="str">
        <f t="shared" si="7"/>
        <v>화</v>
      </c>
      <c r="J503" s="99"/>
      <c r="K503" s="99"/>
      <c r="L503" s="141" t="str">
        <f>IF(J503-K503=0,,IFERROR(K503-J503-휴게시간-VLOOKUP(A503,지정휴게시간,2,FALSE),K503-J503-휴게시간))</f>
        <v/>
      </c>
      <c r="M503" s="142" t="str">
        <f>IFERROR(VLOOKUP(Text(A503,"m월 d일"),양력휴일,2,FALSE),IFERROR(VLOOKUP(Text(B503,"m월 d일"),음력휴일,2,FALSE),IFERROR(VLOOKUP(A503,양력지정휴일,2,FALSE), IFERROR(VLOOKUP(B503,음력지정휴일,2,FALSE), ""))))</f>
        <v/>
      </c>
      <c r="N503" s="128"/>
      <c r="O503" s="128" t="str">
        <f>IFERROR(VLOOKUP(N503,연차지정일수,2,FALSE),"")</f>
        <v/>
      </c>
      <c r="P503" s="143"/>
      <c r="Q503" s="2"/>
    </row>
    <row r="504">
      <c r="A504" s="129">
        <v>44699.0</v>
      </c>
      <c r="B504" s="129">
        <f>VLOOKUP($A504,달력데이터,MATCH("음력 날짜",달력제목,0),FALSE)</f>
        <v>44669</v>
      </c>
      <c r="C504" s="128">
        <f t="shared" si="1"/>
        <v>2022</v>
      </c>
      <c r="D504" s="128">
        <f t="shared" si="2"/>
        <v>5</v>
      </c>
      <c r="E504" s="128">
        <f t="shared" si="3"/>
        <v>3</v>
      </c>
      <c r="F504" s="128">
        <f t="shared" si="4"/>
        <v>2022</v>
      </c>
      <c r="G504" s="128">
        <f t="shared" si="5"/>
        <v>5</v>
      </c>
      <c r="H504" s="128">
        <f t="shared" si="6"/>
        <v>18</v>
      </c>
      <c r="I504" s="128" t="str">
        <f t="shared" si="7"/>
        <v>수</v>
      </c>
      <c r="J504" s="99"/>
      <c r="K504" s="99"/>
      <c r="L504" s="141" t="str">
        <f>IF(J504-K504=0,,IFERROR(K504-J504-휴게시간-VLOOKUP(A504,지정휴게시간,2,FALSE),K504-J504-휴게시간))</f>
        <v/>
      </c>
      <c r="M504" s="142" t="str">
        <f>IFERROR(VLOOKUP(Text(A504,"m월 d일"),양력휴일,2,FALSE),IFERROR(VLOOKUP(Text(B504,"m월 d일"),음력휴일,2,FALSE),IFERROR(VLOOKUP(A504,양력지정휴일,2,FALSE), IFERROR(VLOOKUP(B504,음력지정휴일,2,FALSE), ""))))</f>
        <v/>
      </c>
      <c r="N504" s="128"/>
      <c r="O504" s="128" t="str">
        <f>IFERROR(VLOOKUP(N504,연차지정일수,2,FALSE),"")</f>
        <v/>
      </c>
      <c r="P504" s="143"/>
      <c r="Q504" s="2"/>
    </row>
    <row r="505">
      <c r="A505" s="129">
        <v>44700.0</v>
      </c>
      <c r="B505" s="129">
        <f>VLOOKUP($A505,달력데이터,MATCH("음력 날짜",달력제목,0),FALSE)</f>
        <v>44670</v>
      </c>
      <c r="C505" s="128">
        <f t="shared" si="1"/>
        <v>2022</v>
      </c>
      <c r="D505" s="128">
        <f t="shared" si="2"/>
        <v>5</v>
      </c>
      <c r="E505" s="128">
        <f t="shared" si="3"/>
        <v>3</v>
      </c>
      <c r="F505" s="128">
        <f t="shared" si="4"/>
        <v>2022</v>
      </c>
      <c r="G505" s="128">
        <f t="shared" si="5"/>
        <v>5</v>
      </c>
      <c r="H505" s="128">
        <f t="shared" si="6"/>
        <v>19</v>
      </c>
      <c r="I505" s="128" t="str">
        <f t="shared" si="7"/>
        <v>목</v>
      </c>
      <c r="J505" s="99"/>
      <c r="K505" s="99"/>
      <c r="L505" s="141" t="str">
        <f>IF(J505-K505=0,,IFERROR(K505-J505-휴게시간-VLOOKUP(A505,지정휴게시간,2,FALSE),K505-J505-휴게시간))</f>
        <v/>
      </c>
      <c r="M505" s="142" t="str">
        <f>IFERROR(VLOOKUP(Text(A505,"m월 d일"),양력휴일,2,FALSE),IFERROR(VLOOKUP(Text(B505,"m월 d일"),음력휴일,2,FALSE),IFERROR(VLOOKUP(A505,양력지정휴일,2,FALSE), IFERROR(VLOOKUP(B505,음력지정휴일,2,FALSE), ""))))</f>
        <v/>
      </c>
      <c r="N505" s="128"/>
      <c r="O505" s="128" t="str">
        <f>IFERROR(VLOOKUP(N505,연차지정일수,2,FALSE),"")</f>
        <v/>
      </c>
      <c r="P505" s="143"/>
      <c r="Q505" s="2"/>
    </row>
    <row r="506">
      <c r="A506" s="129">
        <v>44701.0</v>
      </c>
      <c r="B506" s="129">
        <f>VLOOKUP($A506,달력데이터,MATCH("음력 날짜",달력제목,0),FALSE)</f>
        <v>44671</v>
      </c>
      <c r="C506" s="128">
        <f t="shared" si="1"/>
        <v>2022</v>
      </c>
      <c r="D506" s="128">
        <f t="shared" si="2"/>
        <v>5</v>
      </c>
      <c r="E506" s="128">
        <f t="shared" si="3"/>
        <v>3</v>
      </c>
      <c r="F506" s="128">
        <f t="shared" si="4"/>
        <v>2022</v>
      </c>
      <c r="G506" s="128">
        <f t="shared" si="5"/>
        <v>5</v>
      </c>
      <c r="H506" s="128">
        <f t="shared" si="6"/>
        <v>20</v>
      </c>
      <c r="I506" s="128" t="str">
        <f t="shared" si="7"/>
        <v>금</v>
      </c>
      <c r="J506" s="99"/>
      <c r="K506" s="99"/>
      <c r="L506" s="141" t="str">
        <f>IF(J506-K506=0,,IFERROR(K506-J506-휴게시간-VLOOKUP(A506,지정휴게시간,2,FALSE),K506-J506-휴게시간))</f>
        <v/>
      </c>
      <c r="M506" s="142" t="str">
        <f>IFERROR(VLOOKUP(Text(A506,"m월 d일"),양력휴일,2,FALSE),IFERROR(VLOOKUP(Text(B506,"m월 d일"),음력휴일,2,FALSE),IFERROR(VLOOKUP(A506,양력지정휴일,2,FALSE), IFERROR(VLOOKUP(B506,음력지정휴일,2,FALSE), ""))))</f>
        <v/>
      </c>
      <c r="N506" s="128"/>
      <c r="O506" s="128" t="str">
        <f>IFERROR(VLOOKUP(N506,연차지정일수,2,FALSE),"")</f>
        <v/>
      </c>
      <c r="P506" s="143"/>
      <c r="Q506" s="2"/>
    </row>
    <row r="507">
      <c r="A507" s="129">
        <v>44702.0</v>
      </c>
      <c r="B507" s="129">
        <f>VLOOKUP($A507,달력데이터,MATCH("음력 날짜",달력제목,0),FALSE)</f>
        <v>44672</v>
      </c>
      <c r="C507" s="128">
        <f t="shared" si="1"/>
        <v>2022</v>
      </c>
      <c r="D507" s="128">
        <f t="shared" si="2"/>
        <v>5</v>
      </c>
      <c r="E507" s="128">
        <f t="shared" si="3"/>
        <v>3</v>
      </c>
      <c r="F507" s="128">
        <f t="shared" si="4"/>
        <v>2022</v>
      </c>
      <c r="G507" s="128">
        <f t="shared" si="5"/>
        <v>5</v>
      </c>
      <c r="H507" s="128">
        <f t="shared" si="6"/>
        <v>21</v>
      </c>
      <c r="I507" s="128" t="str">
        <f t="shared" si="7"/>
        <v>토</v>
      </c>
      <c r="J507" s="99"/>
      <c r="K507" s="99"/>
      <c r="L507" s="141" t="str">
        <f>IF(J507-K507=0,,IFERROR(K507-J507-휴게시간-VLOOKUP(A507,지정휴게시간,2,FALSE),K507-J507-휴게시간))</f>
        <v/>
      </c>
      <c r="M507" s="142" t="str">
        <f>IFERROR(VLOOKUP(Text(A507,"m월 d일"),양력휴일,2,FALSE),IFERROR(VLOOKUP(Text(B507,"m월 d일"),음력휴일,2,FALSE),IFERROR(VLOOKUP(A507,양력지정휴일,2,FALSE), IFERROR(VLOOKUP(B507,음력지정휴일,2,FALSE), ""))))</f>
        <v/>
      </c>
      <c r="N507" s="128"/>
      <c r="O507" s="128" t="str">
        <f>IFERROR(VLOOKUP(N507,연차지정일수,2,FALSE),"")</f>
        <v/>
      </c>
      <c r="P507" s="143"/>
      <c r="Q507" s="2"/>
    </row>
    <row r="508">
      <c r="A508" s="129">
        <v>44703.0</v>
      </c>
      <c r="B508" s="129">
        <f>VLOOKUP($A508,달력데이터,MATCH("음력 날짜",달력제목,0),FALSE)</f>
        <v>44673</v>
      </c>
      <c r="C508" s="128">
        <f t="shared" si="1"/>
        <v>2022</v>
      </c>
      <c r="D508" s="128">
        <f t="shared" si="2"/>
        <v>5</v>
      </c>
      <c r="E508" s="128">
        <f t="shared" si="3"/>
        <v>3</v>
      </c>
      <c r="F508" s="128">
        <f t="shared" si="4"/>
        <v>2022</v>
      </c>
      <c r="G508" s="128">
        <f t="shared" si="5"/>
        <v>5</v>
      </c>
      <c r="H508" s="128">
        <f t="shared" si="6"/>
        <v>22</v>
      </c>
      <c r="I508" s="128" t="str">
        <f t="shared" si="7"/>
        <v>일</v>
      </c>
      <c r="J508" s="99"/>
      <c r="K508" s="99"/>
      <c r="L508" s="141" t="str">
        <f>IF(J508-K508=0,,IFERROR(K508-J508-휴게시간-VLOOKUP(A508,지정휴게시간,2,FALSE),K508-J508-휴게시간))</f>
        <v/>
      </c>
      <c r="M508" s="142" t="str">
        <f>IFERROR(VLOOKUP(Text(A508,"m월 d일"),양력휴일,2,FALSE),IFERROR(VLOOKUP(Text(B508,"m월 d일"),음력휴일,2,FALSE),IFERROR(VLOOKUP(A508,양력지정휴일,2,FALSE), IFERROR(VLOOKUP(B508,음력지정휴일,2,FALSE), ""))))</f>
        <v/>
      </c>
      <c r="N508" s="128"/>
      <c r="O508" s="128" t="str">
        <f>IFERROR(VLOOKUP(N508,연차지정일수,2,FALSE),"")</f>
        <v/>
      </c>
      <c r="P508" s="143"/>
      <c r="Q508" s="2"/>
    </row>
    <row r="509">
      <c r="A509" s="129">
        <v>44704.0</v>
      </c>
      <c r="B509" s="129">
        <f>VLOOKUP($A509,달력데이터,MATCH("음력 날짜",달력제목,0),FALSE)</f>
        <v>44674</v>
      </c>
      <c r="C509" s="128">
        <f t="shared" si="1"/>
        <v>2022</v>
      </c>
      <c r="D509" s="128">
        <f t="shared" si="2"/>
        <v>5</v>
      </c>
      <c r="E509" s="128">
        <f t="shared" si="3"/>
        <v>4</v>
      </c>
      <c r="F509" s="128">
        <f t="shared" si="4"/>
        <v>2022</v>
      </c>
      <c r="G509" s="128">
        <f t="shared" si="5"/>
        <v>5</v>
      </c>
      <c r="H509" s="128">
        <f t="shared" si="6"/>
        <v>23</v>
      </c>
      <c r="I509" s="128" t="str">
        <f t="shared" si="7"/>
        <v>월</v>
      </c>
      <c r="J509" s="99"/>
      <c r="K509" s="99"/>
      <c r="L509" s="141" t="str">
        <f>IF(J509-K509=0,,IFERROR(K509-J509-휴게시간-VLOOKUP(A509,지정휴게시간,2,FALSE),K509-J509-휴게시간))</f>
        <v/>
      </c>
      <c r="M509" s="142" t="str">
        <f>IFERROR(VLOOKUP(Text(A509,"m월 d일"),양력휴일,2,FALSE),IFERROR(VLOOKUP(Text(B509,"m월 d일"),음력휴일,2,FALSE),IFERROR(VLOOKUP(A509,양력지정휴일,2,FALSE), IFERROR(VLOOKUP(B509,음력지정휴일,2,FALSE), ""))))</f>
        <v/>
      </c>
      <c r="N509" s="128"/>
      <c r="O509" s="128" t="str">
        <f>IFERROR(VLOOKUP(N509,연차지정일수,2,FALSE),"")</f>
        <v/>
      </c>
      <c r="P509" s="143"/>
      <c r="Q509" s="2"/>
    </row>
    <row r="510">
      <c r="A510" s="129">
        <v>44705.0</v>
      </c>
      <c r="B510" s="129">
        <f>VLOOKUP($A510,달력데이터,MATCH("음력 날짜",달력제목,0),FALSE)</f>
        <v>44675</v>
      </c>
      <c r="C510" s="128">
        <f t="shared" si="1"/>
        <v>2022</v>
      </c>
      <c r="D510" s="128">
        <f t="shared" si="2"/>
        <v>5</v>
      </c>
      <c r="E510" s="128">
        <f t="shared" si="3"/>
        <v>4</v>
      </c>
      <c r="F510" s="128">
        <f t="shared" si="4"/>
        <v>2022</v>
      </c>
      <c r="G510" s="128">
        <f t="shared" si="5"/>
        <v>5</v>
      </c>
      <c r="H510" s="128">
        <f t="shared" si="6"/>
        <v>24</v>
      </c>
      <c r="I510" s="128" t="str">
        <f t="shared" si="7"/>
        <v>화</v>
      </c>
      <c r="J510" s="99"/>
      <c r="K510" s="99"/>
      <c r="L510" s="141" t="str">
        <f>IF(J510-K510=0,,IFERROR(K510-J510-휴게시간-VLOOKUP(A510,지정휴게시간,2,FALSE),K510-J510-휴게시간))</f>
        <v/>
      </c>
      <c r="M510" s="142" t="str">
        <f>IFERROR(VLOOKUP(Text(A510,"m월 d일"),양력휴일,2,FALSE),IFERROR(VLOOKUP(Text(B510,"m월 d일"),음력휴일,2,FALSE),IFERROR(VLOOKUP(A510,양력지정휴일,2,FALSE), IFERROR(VLOOKUP(B510,음력지정휴일,2,FALSE), ""))))</f>
        <v/>
      </c>
      <c r="N510" s="128"/>
      <c r="O510" s="128" t="str">
        <f>IFERROR(VLOOKUP(N510,연차지정일수,2,FALSE),"")</f>
        <v/>
      </c>
      <c r="P510" s="143"/>
      <c r="Q510" s="2"/>
    </row>
    <row r="511">
      <c r="A511" s="129">
        <v>44706.0</v>
      </c>
      <c r="B511" s="129">
        <f>VLOOKUP($A511,달력데이터,MATCH("음력 날짜",달력제목,0),FALSE)</f>
        <v>44676</v>
      </c>
      <c r="C511" s="128">
        <f t="shared" si="1"/>
        <v>2022</v>
      </c>
      <c r="D511" s="128">
        <f t="shared" si="2"/>
        <v>5</v>
      </c>
      <c r="E511" s="128">
        <f t="shared" si="3"/>
        <v>4</v>
      </c>
      <c r="F511" s="128">
        <f t="shared" si="4"/>
        <v>2022</v>
      </c>
      <c r="G511" s="128">
        <f t="shared" si="5"/>
        <v>5</v>
      </c>
      <c r="H511" s="128">
        <f t="shared" si="6"/>
        <v>25</v>
      </c>
      <c r="I511" s="128" t="str">
        <f t="shared" si="7"/>
        <v>수</v>
      </c>
      <c r="J511" s="99"/>
      <c r="K511" s="99"/>
      <c r="L511" s="141" t="str">
        <f>IF(J511-K511=0,,IFERROR(K511-J511-휴게시간-VLOOKUP(A511,지정휴게시간,2,FALSE),K511-J511-휴게시간))</f>
        <v/>
      </c>
      <c r="M511" s="142" t="str">
        <f>IFERROR(VLOOKUP(Text(A511,"m월 d일"),양력휴일,2,FALSE),IFERROR(VLOOKUP(Text(B511,"m월 d일"),음력휴일,2,FALSE),IFERROR(VLOOKUP(A511,양력지정휴일,2,FALSE), IFERROR(VLOOKUP(B511,음력지정휴일,2,FALSE), ""))))</f>
        <v/>
      </c>
      <c r="N511" s="128"/>
      <c r="O511" s="128" t="str">
        <f>IFERROR(VLOOKUP(N511,연차지정일수,2,FALSE),"")</f>
        <v/>
      </c>
      <c r="P511" s="143"/>
      <c r="Q511" s="2"/>
    </row>
    <row r="512">
      <c r="A512" s="129">
        <v>44707.0</v>
      </c>
      <c r="B512" s="129">
        <f>VLOOKUP($A512,달력데이터,MATCH("음력 날짜",달력제목,0),FALSE)</f>
        <v>44677</v>
      </c>
      <c r="C512" s="128">
        <f t="shared" si="1"/>
        <v>2022</v>
      </c>
      <c r="D512" s="128">
        <f t="shared" si="2"/>
        <v>5</v>
      </c>
      <c r="E512" s="128">
        <f t="shared" si="3"/>
        <v>4</v>
      </c>
      <c r="F512" s="128">
        <f t="shared" si="4"/>
        <v>2022</v>
      </c>
      <c r="G512" s="128">
        <f t="shared" si="5"/>
        <v>5</v>
      </c>
      <c r="H512" s="128">
        <f t="shared" si="6"/>
        <v>26</v>
      </c>
      <c r="I512" s="128" t="str">
        <f t="shared" si="7"/>
        <v>목</v>
      </c>
      <c r="J512" s="99"/>
      <c r="K512" s="99"/>
      <c r="L512" s="141" t="str">
        <f>IF(J512-K512=0,,IFERROR(K512-J512-휴게시간-VLOOKUP(A512,지정휴게시간,2,FALSE),K512-J512-휴게시간))</f>
        <v/>
      </c>
      <c r="M512" s="142" t="str">
        <f>IFERROR(VLOOKUP(Text(A512,"m월 d일"),양력휴일,2,FALSE),IFERROR(VLOOKUP(Text(B512,"m월 d일"),음력휴일,2,FALSE),IFERROR(VLOOKUP(A512,양력지정휴일,2,FALSE), IFERROR(VLOOKUP(B512,음력지정휴일,2,FALSE), ""))))</f>
        <v/>
      </c>
      <c r="N512" s="128"/>
      <c r="O512" s="128" t="str">
        <f>IFERROR(VLOOKUP(N512,연차지정일수,2,FALSE),"")</f>
        <v/>
      </c>
      <c r="P512" s="143"/>
      <c r="Q512" s="2"/>
    </row>
    <row r="513">
      <c r="A513" s="129">
        <v>44708.0</v>
      </c>
      <c r="B513" s="129">
        <f>VLOOKUP($A513,달력데이터,MATCH("음력 날짜",달력제목,0),FALSE)</f>
        <v>44678</v>
      </c>
      <c r="C513" s="128">
        <f t="shared" si="1"/>
        <v>2022</v>
      </c>
      <c r="D513" s="128">
        <f t="shared" si="2"/>
        <v>5</v>
      </c>
      <c r="E513" s="128">
        <f t="shared" si="3"/>
        <v>4</v>
      </c>
      <c r="F513" s="128">
        <f t="shared" si="4"/>
        <v>2022</v>
      </c>
      <c r="G513" s="128">
        <f t="shared" si="5"/>
        <v>5</v>
      </c>
      <c r="H513" s="128">
        <f t="shared" si="6"/>
        <v>27</v>
      </c>
      <c r="I513" s="128" t="str">
        <f t="shared" si="7"/>
        <v>금</v>
      </c>
      <c r="J513" s="99"/>
      <c r="K513" s="99"/>
      <c r="L513" s="141" t="str">
        <f>IF(J513-K513=0,,IFERROR(K513-J513-휴게시간-VLOOKUP(A513,지정휴게시간,2,FALSE),K513-J513-휴게시간))</f>
        <v/>
      </c>
      <c r="M513" s="142" t="str">
        <f>IFERROR(VLOOKUP(Text(A513,"m월 d일"),양력휴일,2,FALSE),IFERROR(VLOOKUP(Text(B513,"m월 d일"),음력휴일,2,FALSE),IFERROR(VLOOKUP(A513,양력지정휴일,2,FALSE), IFERROR(VLOOKUP(B513,음력지정휴일,2,FALSE), ""))))</f>
        <v/>
      </c>
      <c r="N513" s="128"/>
      <c r="O513" s="128" t="str">
        <f>IFERROR(VLOOKUP(N513,연차지정일수,2,FALSE),"")</f>
        <v/>
      </c>
      <c r="P513" s="143"/>
      <c r="Q513" s="2"/>
    </row>
    <row r="514">
      <c r="A514" s="129">
        <v>44709.0</v>
      </c>
      <c r="B514" s="129">
        <f>VLOOKUP($A514,달력데이터,MATCH("음력 날짜",달력제목,0),FALSE)</f>
        <v>44679</v>
      </c>
      <c r="C514" s="128">
        <f t="shared" si="1"/>
        <v>2022</v>
      </c>
      <c r="D514" s="128">
        <f t="shared" si="2"/>
        <v>5</v>
      </c>
      <c r="E514" s="128">
        <f t="shared" si="3"/>
        <v>4</v>
      </c>
      <c r="F514" s="128">
        <f t="shared" si="4"/>
        <v>2022</v>
      </c>
      <c r="G514" s="128">
        <f t="shared" si="5"/>
        <v>5</v>
      </c>
      <c r="H514" s="128">
        <f t="shared" si="6"/>
        <v>28</v>
      </c>
      <c r="I514" s="128" t="str">
        <f t="shared" si="7"/>
        <v>토</v>
      </c>
      <c r="J514" s="99"/>
      <c r="K514" s="99"/>
      <c r="L514" s="141" t="str">
        <f>IF(J514-K514=0,,IFERROR(K514-J514-휴게시간-VLOOKUP(A514,지정휴게시간,2,FALSE),K514-J514-휴게시간))</f>
        <v/>
      </c>
      <c r="M514" s="142" t="str">
        <f>IFERROR(VLOOKUP(Text(A514,"m월 d일"),양력휴일,2,FALSE),IFERROR(VLOOKUP(Text(B514,"m월 d일"),음력휴일,2,FALSE),IFERROR(VLOOKUP(A514,양력지정휴일,2,FALSE), IFERROR(VLOOKUP(B514,음력지정휴일,2,FALSE), ""))))</f>
        <v/>
      </c>
      <c r="N514" s="128"/>
      <c r="O514" s="128" t="str">
        <f>IFERROR(VLOOKUP(N514,연차지정일수,2,FALSE),"")</f>
        <v/>
      </c>
      <c r="P514" s="143"/>
      <c r="Q514" s="2"/>
    </row>
    <row r="515">
      <c r="A515" s="129">
        <v>44710.0</v>
      </c>
      <c r="B515" s="129">
        <f>VLOOKUP($A515,달력데이터,MATCH("음력 날짜",달력제목,0),FALSE)</f>
        <v>44680</v>
      </c>
      <c r="C515" s="128">
        <f t="shared" si="1"/>
        <v>2022</v>
      </c>
      <c r="D515" s="128">
        <f t="shared" si="2"/>
        <v>5</v>
      </c>
      <c r="E515" s="128">
        <f t="shared" si="3"/>
        <v>4</v>
      </c>
      <c r="F515" s="128">
        <f t="shared" si="4"/>
        <v>2022</v>
      </c>
      <c r="G515" s="128">
        <f t="shared" si="5"/>
        <v>5</v>
      </c>
      <c r="H515" s="128">
        <f t="shared" si="6"/>
        <v>29</v>
      </c>
      <c r="I515" s="128" t="str">
        <f t="shared" si="7"/>
        <v>일</v>
      </c>
      <c r="J515" s="99"/>
      <c r="K515" s="99"/>
      <c r="L515" s="141" t="str">
        <f>IF(J515-K515=0,,IFERROR(K515-J515-휴게시간-VLOOKUP(A515,지정휴게시간,2,FALSE),K515-J515-휴게시간))</f>
        <v/>
      </c>
      <c r="M515" s="142" t="str">
        <f>IFERROR(VLOOKUP(Text(A515,"m월 d일"),양력휴일,2,FALSE),IFERROR(VLOOKUP(Text(B515,"m월 d일"),음력휴일,2,FALSE),IFERROR(VLOOKUP(A515,양력지정휴일,2,FALSE), IFERROR(VLOOKUP(B515,음력지정휴일,2,FALSE), ""))))</f>
        <v/>
      </c>
      <c r="N515" s="128"/>
      <c r="O515" s="128" t="str">
        <f>IFERROR(VLOOKUP(N515,연차지정일수,2,FALSE),"")</f>
        <v/>
      </c>
      <c r="P515" s="143"/>
      <c r="Q515" s="2"/>
    </row>
    <row r="516">
      <c r="A516" s="129">
        <v>44711.0</v>
      </c>
      <c r="B516" s="129">
        <f>VLOOKUP($A516,달력데이터,MATCH("음력 날짜",달력제목,0),FALSE)</f>
        <v>44682</v>
      </c>
      <c r="C516" s="128">
        <f t="shared" si="1"/>
        <v>2022</v>
      </c>
      <c r="D516" s="128">
        <f t="shared" si="2"/>
        <v>5</v>
      </c>
      <c r="E516" s="128">
        <f t="shared" si="3"/>
        <v>5</v>
      </c>
      <c r="F516" s="128">
        <f t="shared" si="4"/>
        <v>2022</v>
      </c>
      <c r="G516" s="128">
        <f t="shared" si="5"/>
        <v>5</v>
      </c>
      <c r="H516" s="128">
        <f t="shared" si="6"/>
        <v>30</v>
      </c>
      <c r="I516" s="128" t="str">
        <f t="shared" si="7"/>
        <v>월</v>
      </c>
      <c r="J516" s="99"/>
      <c r="K516" s="99"/>
      <c r="L516" s="141" t="str">
        <f>IF(J516-K516=0,,IFERROR(K516-J516-휴게시간-VLOOKUP(A516,지정휴게시간,2,FALSE),K516-J516-휴게시간))</f>
        <v/>
      </c>
      <c r="M516" s="142" t="str">
        <f>IFERROR(VLOOKUP(Text(A516,"m월 d일"),양력휴일,2,FALSE),IFERROR(VLOOKUP(Text(B516,"m월 d일"),음력휴일,2,FALSE),IFERROR(VLOOKUP(A516,양력지정휴일,2,FALSE), IFERROR(VLOOKUP(B516,음력지정휴일,2,FALSE), ""))))</f>
        <v/>
      </c>
      <c r="N516" s="128"/>
      <c r="O516" s="128" t="str">
        <f>IFERROR(VLOOKUP(N516,연차지정일수,2,FALSE),"")</f>
        <v/>
      </c>
      <c r="P516" s="143"/>
      <c r="Q516" s="2"/>
    </row>
    <row r="517">
      <c r="A517" s="129">
        <v>44712.0</v>
      </c>
      <c r="B517" s="129">
        <f>VLOOKUP($A517,달력데이터,MATCH("음력 날짜",달력제목,0),FALSE)</f>
        <v>44683</v>
      </c>
      <c r="C517" s="128">
        <f t="shared" si="1"/>
        <v>2022</v>
      </c>
      <c r="D517" s="128">
        <f t="shared" si="2"/>
        <v>5</v>
      </c>
      <c r="E517" s="128">
        <f t="shared" si="3"/>
        <v>5</v>
      </c>
      <c r="F517" s="128">
        <f t="shared" si="4"/>
        <v>2022</v>
      </c>
      <c r="G517" s="128">
        <f t="shared" si="5"/>
        <v>5</v>
      </c>
      <c r="H517" s="128">
        <f t="shared" si="6"/>
        <v>31</v>
      </c>
      <c r="I517" s="128" t="str">
        <f t="shared" si="7"/>
        <v>화</v>
      </c>
      <c r="J517" s="99"/>
      <c r="K517" s="99"/>
      <c r="L517" s="141" t="str">
        <f>IF(J517-K517=0,,IFERROR(K517-J517-휴게시간-VLOOKUP(A517,지정휴게시간,2,FALSE),K517-J517-휴게시간))</f>
        <v/>
      </c>
      <c r="M517" s="142" t="str">
        <f>IFERROR(VLOOKUP(Text(A517,"m월 d일"),양력휴일,2,FALSE),IFERROR(VLOOKUP(Text(B517,"m월 d일"),음력휴일,2,FALSE),IFERROR(VLOOKUP(A517,양력지정휴일,2,FALSE), IFERROR(VLOOKUP(B517,음력지정휴일,2,FALSE), ""))))</f>
        <v/>
      </c>
      <c r="N517" s="128"/>
      <c r="O517" s="128" t="str">
        <f>IFERROR(VLOOKUP(N517,연차지정일수,2,FALSE),"")</f>
        <v/>
      </c>
      <c r="P517" s="143"/>
      <c r="Q517" s="2"/>
    </row>
    <row r="518">
      <c r="A518" s="129">
        <v>44713.0</v>
      </c>
      <c r="B518" s="129">
        <f>VLOOKUP($A518,달력데이터,MATCH("음력 날짜",달력제목,0),FALSE)</f>
        <v>44684</v>
      </c>
      <c r="C518" s="128">
        <f t="shared" si="1"/>
        <v>2022</v>
      </c>
      <c r="D518" s="128">
        <f t="shared" si="2"/>
        <v>5</v>
      </c>
      <c r="E518" s="128">
        <f t="shared" si="3"/>
        <v>5</v>
      </c>
      <c r="F518" s="128">
        <f t="shared" si="4"/>
        <v>2022</v>
      </c>
      <c r="G518" s="128">
        <f t="shared" si="5"/>
        <v>6</v>
      </c>
      <c r="H518" s="128">
        <f t="shared" si="6"/>
        <v>1</v>
      </c>
      <c r="I518" s="128" t="str">
        <f t="shared" si="7"/>
        <v>수</v>
      </c>
      <c r="J518" s="99"/>
      <c r="K518" s="99"/>
      <c r="L518" s="141" t="str">
        <f>IF(J518-K518=0,,IFERROR(K518-J518-휴게시간-VLOOKUP(A518,지정휴게시간,2,FALSE),K518-J518-휴게시간))</f>
        <v/>
      </c>
      <c r="M518" s="142" t="str">
        <f>IFERROR(VLOOKUP(Text(A518,"m월 d일"),양력휴일,2,FALSE),IFERROR(VLOOKUP(Text(B518,"m월 d일"),음력휴일,2,FALSE),IFERROR(VLOOKUP(A518,양력지정휴일,2,FALSE), IFERROR(VLOOKUP(B518,음력지정휴일,2,FALSE), ""))))</f>
        <v>2022 지방선거</v>
      </c>
      <c r="N518" s="128"/>
      <c r="O518" s="128" t="str">
        <f>IFERROR(VLOOKUP(N518,연차지정일수,2,FALSE),"")</f>
        <v/>
      </c>
      <c r="P518" s="143"/>
      <c r="Q518" s="2"/>
    </row>
    <row r="519">
      <c r="A519" s="129">
        <v>44714.0</v>
      </c>
      <c r="B519" s="129">
        <f>VLOOKUP($A519,달력데이터,MATCH("음력 날짜",달력제목,0),FALSE)</f>
        <v>44685</v>
      </c>
      <c r="C519" s="128">
        <f t="shared" si="1"/>
        <v>2022</v>
      </c>
      <c r="D519" s="128">
        <f t="shared" si="2"/>
        <v>5</v>
      </c>
      <c r="E519" s="128">
        <f t="shared" si="3"/>
        <v>5</v>
      </c>
      <c r="F519" s="128">
        <f t="shared" si="4"/>
        <v>2022</v>
      </c>
      <c r="G519" s="128">
        <f t="shared" si="5"/>
        <v>6</v>
      </c>
      <c r="H519" s="128">
        <f t="shared" si="6"/>
        <v>2</v>
      </c>
      <c r="I519" s="128" t="str">
        <f t="shared" si="7"/>
        <v>목</v>
      </c>
      <c r="J519" s="99"/>
      <c r="K519" s="99"/>
      <c r="L519" s="141" t="str">
        <f>IF(J519-K519=0,,IFERROR(K519-J519-휴게시간-VLOOKUP(A519,지정휴게시간,2,FALSE),K519-J519-휴게시간))</f>
        <v/>
      </c>
      <c r="M519" s="142" t="str">
        <f>IFERROR(VLOOKUP(Text(A519,"m월 d일"),양력휴일,2,FALSE),IFERROR(VLOOKUP(Text(B519,"m월 d일"),음력휴일,2,FALSE),IFERROR(VLOOKUP(A519,양력지정휴일,2,FALSE), IFERROR(VLOOKUP(B519,음력지정휴일,2,FALSE), ""))))</f>
        <v/>
      </c>
      <c r="N519" s="128"/>
      <c r="O519" s="128" t="str">
        <f>IFERROR(VLOOKUP(N519,연차지정일수,2,FALSE),"")</f>
        <v/>
      </c>
      <c r="P519" s="143"/>
      <c r="Q519" s="2"/>
    </row>
    <row r="520">
      <c r="A520" s="129">
        <v>44715.0</v>
      </c>
      <c r="B520" s="129">
        <f>VLOOKUP($A520,달력데이터,MATCH("음력 날짜",달력제목,0),FALSE)</f>
        <v>44686</v>
      </c>
      <c r="C520" s="128">
        <f t="shared" si="1"/>
        <v>2022</v>
      </c>
      <c r="D520" s="128">
        <f t="shared" si="2"/>
        <v>5</v>
      </c>
      <c r="E520" s="128">
        <f t="shared" si="3"/>
        <v>5</v>
      </c>
      <c r="F520" s="128">
        <f t="shared" si="4"/>
        <v>2022</v>
      </c>
      <c r="G520" s="128">
        <f t="shared" si="5"/>
        <v>6</v>
      </c>
      <c r="H520" s="128">
        <f t="shared" si="6"/>
        <v>3</v>
      </c>
      <c r="I520" s="128" t="str">
        <f t="shared" si="7"/>
        <v>금</v>
      </c>
      <c r="J520" s="99"/>
      <c r="K520" s="99"/>
      <c r="L520" s="141" t="str">
        <f>IF(J520-K520=0,,IFERROR(K520-J520-휴게시간-VLOOKUP(A520,지정휴게시간,2,FALSE),K520-J520-휴게시간))</f>
        <v/>
      </c>
      <c r="M520" s="142" t="str">
        <f>IFERROR(VLOOKUP(Text(A520,"m월 d일"),양력휴일,2,FALSE),IFERROR(VLOOKUP(Text(B520,"m월 d일"),음력휴일,2,FALSE),IFERROR(VLOOKUP(A520,양력지정휴일,2,FALSE), IFERROR(VLOOKUP(B520,음력지정휴일,2,FALSE), ""))))</f>
        <v/>
      </c>
      <c r="N520" s="128"/>
      <c r="O520" s="128" t="str">
        <f>IFERROR(VLOOKUP(N520,연차지정일수,2,FALSE),"")</f>
        <v/>
      </c>
      <c r="P520" s="143"/>
      <c r="Q520" s="2"/>
    </row>
    <row r="521">
      <c r="A521" s="129">
        <v>44716.0</v>
      </c>
      <c r="B521" s="129">
        <f>VLOOKUP($A521,달력데이터,MATCH("음력 날짜",달력제목,0),FALSE)</f>
        <v>44687</v>
      </c>
      <c r="C521" s="128">
        <f t="shared" si="1"/>
        <v>2022</v>
      </c>
      <c r="D521" s="128">
        <f t="shared" si="2"/>
        <v>5</v>
      </c>
      <c r="E521" s="128">
        <f t="shared" si="3"/>
        <v>5</v>
      </c>
      <c r="F521" s="128">
        <f t="shared" si="4"/>
        <v>2022</v>
      </c>
      <c r="G521" s="128">
        <f t="shared" si="5"/>
        <v>6</v>
      </c>
      <c r="H521" s="128">
        <f t="shared" si="6"/>
        <v>4</v>
      </c>
      <c r="I521" s="128" t="str">
        <f t="shared" si="7"/>
        <v>토</v>
      </c>
      <c r="J521" s="99"/>
      <c r="K521" s="99"/>
      <c r="L521" s="141" t="str">
        <f>IF(J521-K521=0,,IFERROR(K521-J521-휴게시간-VLOOKUP(A521,지정휴게시간,2,FALSE),K521-J521-휴게시간))</f>
        <v/>
      </c>
      <c r="M521" s="142" t="str">
        <f>IFERROR(VLOOKUP(Text(A521,"m월 d일"),양력휴일,2,FALSE),IFERROR(VLOOKUP(Text(B521,"m월 d일"),음력휴일,2,FALSE),IFERROR(VLOOKUP(A521,양력지정휴일,2,FALSE), IFERROR(VLOOKUP(B521,음력지정휴일,2,FALSE), ""))))</f>
        <v/>
      </c>
      <c r="N521" s="128"/>
      <c r="O521" s="128" t="str">
        <f>IFERROR(VLOOKUP(N521,연차지정일수,2,FALSE),"")</f>
        <v/>
      </c>
      <c r="P521" s="143"/>
      <c r="Q521" s="2"/>
    </row>
    <row r="522">
      <c r="A522" s="129">
        <v>44717.0</v>
      </c>
      <c r="B522" s="129">
        <f>VLOOKUP($A522,달력데이터,MATCH("음력 날짜",달력제목,0),FALSE)</f>
        <v>44688</v>
      </c>
      <c r="C522" s="128">
        <f t="shared" si="1"/>
        <v>2022</v>
      </c>
      <c r="D522" s="128">
        <f t="shared" si="2"/>
        <v>5</v>
      </c>
      <c r="E522" s="128">
        <f t="shared" si="3"/>
        <v>5</v>
      </c>
      <c r="F522" s="128">
        <f t="shared" si="4"/>
        <v>2022</v>
      </c>
      <c r="G522" s="128">
        <f t="shared" si="5"/>
        <v>6</v>
      </c>
      <c r="H522" s="128">
        <f t="shared" si="6"/>
        <v>5</v>
      </c>
      <c r="I522" s="128" t="str">
        <f t="shared" si="7"/>
        <v>일</v>
      </c>
      <c r="J522" s="99"/>
      <c r="K522" s="99"/>
      <c r="L522" s="141" t="str">
        <f>IF(J522-K522=0,,IFERROR(K522-J522-휴게시간-VLOOKUP(A522,지정휴게시간,2,FALSE),K522-J522-휴게시간))</f>
        <v/>
      </c>
      <c r="M522" s="142" t="str">
        <f>IFERROR(VLOOKUP(Text(A522,"m월 d일"),양력휴일,2,FALSE),IFERROR(VLOOKUP(Text(B522,"m월 d일"),음력휴일,2,FALSE),IFERROR(VLOOKUP(A522,양력지정휴일,2,FALSE), IFERROR(VLOOKUP(B522,음력지정휴일,2,FALSE), ""))))</f>
        <v/>
      </c>
      <c r="N522" s="128"/>
      <c r="O522" s="128" t="str">
        <f>IFERROR(VLOOKUP(N522,연차지정일수,2,FALSE),"")</f>
        <v/>
      </c>
      <c r="P522" s="143"/>
      <c r="Q522" s="2"/>
    </row>
    <row r="523">
      <c r="A523" s="129">
        <v>44718.0</v>
      </c>
      <c r="B523" s="129">
        <f>VLOOKUP($A523,달력데이터,MATCH("음력 날짜",달력제목,0),FALSE)</f>
        <v>44689</v>
      </c>
      <c r="C523" s="128">
        <f t="shared" si="1"/>
        <v>2022</v>
      </c>
      <c r="D523" s="128">
        <f t="shared" si="2"/>
        <v>6</v>
      </c>
      <c r="E523" s="128">
        <f t="shared" si="3"/>
        <v>1</v>
      </c>
      <c r="F523" s="128">
        <f t="shared" si="4"/>
        <v>2022</v>
      </c>
      <c r="G523" s="128">
        <f t="shared" si="5"/>
        <v>6</v>
      </c>
      <c r="H523" s="128">
        <f t="shared" si="6"/>
        <v>6</v>
      </c>
      <c r="I523" s="128" t="str">
        <f t="shared" si="7"/>
        <v>월</v>
      </c>
      <c r="J523" s="99"/>
      <c r="K523" s="99"/>
      <c r="L523" s="141" t="str">
        <f>IF(J523-K523=0,,IFERROR(K523-J523-휴게시간-VLOOKUP(A523,지정휴게시간,2,FALSE),K523-J523-휴게시간))</f>
        <v/>
      </c>
      <c r="M523" s="142" t="str">
        <f>IFERROR(VLOOKUP(Text(A523,"m월 d일"),양력휴일,2,FALSE),IFERROR(VLOOKUP(Text(B523,"m월 d일"),음력휴일,2,FALSE),IFERROR(VLOOKUP(A523,양력지정휴일,2,FALSE), IFERROR(VLOOKUP(B523,음력지정휴일,2,FALSE), ""))))</f>
        <v>현충일</v>
      </c>
      <c r="N523" s="128"/>
      <c r="O523" s="128" t="str">
        <f>IFERROR(VLOOKUP(N523,연차지정일수,2,FALSE),"")</f>
        <v/>
      </c>
      <c r="P523" s="143"/>
      <c r="Q523" s="2"/>
    </row>
    <row r="524">
      <c r="A524" s="129">
        <v>44719.0</v>
      </c>
      <c r="B524" s="129">
        <f>VLOOKUP($A524,달력데이터,MATCH("음력 날짜",달력제목,0),FALSE)</f>
        <v>44690</v>
      </c>
      <c r="C524" s="128">
        <f t="shared" si="1"/>
        <v>2022</v>
      </c>
      <c r="D524" s="128">
        <f t="shared" si="2"/>
        <v>6</v>
      </c>
      <c r="E524" s="128">
        <f t="shared" si="3"/>
        <v>1</v>
      </c>
      <c r="F524" s="128">
        <f t="shared" si="4"/>
        <v>2022</v>
      </c>
      <c r="G524" s="128">
        <f t="shared" si="5"/>
        <v>6</v>
      </c>
      <c r="H524" s="128">
        <f t="shared" si="6"/>
        <v>7</v>
      </c>
      <c r="I524" s="128" t="str">
        <f t="shared" si="7"/>
        <v>화</v>
      </c>
      <c r="J524" s="99"/>
      <c r="K524" s="99"/>
      <c r="L524" s="141" t="str">
        <f>IF(J524-K524=0,,IFERROR(K524-J524-휴게시간-VLOOKUP(A524,지정휴게시간,2,FALSE),K524-J524-휴게시간))</f>
        <v/>
      </c>
      <c r="M524" s="142" t="str">
        <f>IFERROR(VLOOKUP(Text(A524,"m월 d일"),양력휴일,2,FALSE),IFERROR(VLOOKUP(Text(B524,"m월 d일"),음력휴일,2,FALSE),IFERROR(VLOOKUP(A524,양력지정휴일,2,FALSE), IFERROR(VLOOKUP(B524,음력지정휴일,2,FALSE), ""))))</f>
        <v/>
      </c>
      <c r="N524" s="128"/>
      <c r="O524" s="128" t="str">
        <f>IFERROR(VLOOKUP(N524,연차지정일수,2,FALSE),"")</f>
        <v/>
      </c>
      <c r="P524" s="143"/>
      <c r="Q524" s="2"/>
    </row>
    <row r="525">
      <c r="A525" s="129">
        <v>44720.0</v>
      </c>
      <c r="B525" s="129">
        <f>VLOOKUP($A525,달력데이터,MATCH("음력 날짜",달력제목,0),FALSE)</f>
        <v>44691</v>
      </c>
      <c r="C525" s="128">
        <f t="shared" si="1"/>
        <v>2022</v>
      </c>
      <c r="D525" s="128">
        <f t="shared" si="2"/>
        <v>6</v>
      </c>
      <c r="E525" s="128">
        <f t="shared" si="3"/>
        <v>1</v>
      </c>
      <c r="F525" s="128">
        <f t="shared" si="4"/>
        <v>2022</v>
      </c>
      <c r="G525" s="128">
        <f t="shared" si="5"/>
        <v>6</v>
      </c>
      <c r="H525" s="128">
        <f t="shared" si="6"/>
        <v>8</v>
      </c>
      <c r="I525" s="128" t="str">
        <f t="shared" si="7"/>
        <v>수</v>
      </c>
      <c r="J525" s="99"/>
      <c r="K525" s="99"/>
      <c r="L525" s="141" t="str">
        <f>IF(J525-K525=0,,IFERROR(K525-J525-휴게시간-VLOOKUP(A525,지정휴게시간,2,FALSE),K525-J525-휴게시간))</f>
        <v/>
      </c>
      <c r="M525" s="142" t="str">
        <f>IFERROR(VLOOKUP(Text(A525,"m월 d일"),양력휴일,2,FALSE),IFERROR(VLOOKUP(Text(B525,"m월 d일"),음력휴일,2,FALSE),IFERROR(VLOOKUP(A525,양력지정휴일,2,FALSE), IFERROR(VLOOKUP(B525,음력지정휴일,2,FALSE), ""))))</f>
        <v/>
      </c>
      <c r="N525" s="128"/>
      <c r="O525" s="128" t="str">
        <f>IFERROR(VLOOKUP(N525,연차지정일수,2,FALSE),"")</f>
        <v/>
      </c>
      <c r="P525" s="143"/>
      <c r="Q525" s="2"/>
    </row>
    <row r="526">
      <c r="A526" s="129">
        <v>44721.0</v>
      </c>
      <c r="B526" s="129">
        <f>VLOOKUP($A526,달력데이터,MATCH("음력 날짜",달력제목,0),FALSE)</f>
        <v>44692</v>
      </c>
      <c r="C526" s="128">
        <f t="shared" si="1"/>
        <v>2022</v>
      </c>
      <c r="D526" s="128">
        <f t="shared" si="2"/>
        <v>6</v>
      </c>
      <c r="E526" s="128">
        <f t="shared" si="3"/>
        <v>1</v>
      </c>
      <c r="F526" s="128">
        <f t="shared" si="4"/>
        <v>2022</v>
      </c>
      <c r="G526" s="128">
        <f t="shared" si="5"/>
        <v>6</v>
      </c>
      <c r="H526" s="128">
        <f t="shared" si="6"/>
        <v>9</v>
      </c>
      <c r="I526" s="128" t="str">
        <f t="shared" si="7"/>
        <v>목</v>
      </c>
      <c r="J526" s="99"/>
      <c r="K526" s="99"/>
      <c r="L526" s="141" t="str">
        <f>IF(J526-K526=0,,IFERROR(K526-J526-휴게시간-VLOOKUP(A526,지정휴게시간,2,FALSE),K526-J526-휴게시간))</f>
        <v/>
      </c>
      <c r="M526" s="142" t="str">
        <f>IFERROR(VLOOKUP(Text(A526,"m월 d일"),양력휴일,2,FALSE),IFERROR(VLOOKUP(Text(B526,"m월 d일"),음력휴일,2,FALSE),IFERROR(VLOOKUP(A526,양력지정휴일,2,FALSE), IFERROR(VLOOKUP(B526,음력지정휴일,2,FALSE), ""))))</f>
        <v/>
      </c>
      <c r="N526" s="128"/>
      <c r="O526" s="128" t="str">
        <f>IFERROR(VLOOKUP(N526,연차지정일수,2,FALSE),"")</f>
        <v/>
      </c>
      <c r="P526" s="143"/>
      <c r="Q526" s="2"/>
    </row>
    <row r="527">
      <c r="A527" s="129">
        <v>44722.0</v>
      </c>
      <c r="B527" s="129">
        <f>VLOOKUP($A527,달력데이터,MATCH("음력 날짜",달력제목,0),FALSE)</f>
        <v>44693</v>
      </c>
      <c r="C527" s="128">
        <f t="shared" si="1"/>
        <v>2022</v>
      </c>
      <c r="D527" s="128">
        <f t="shared" si="2"/>
        <v>6</v>
      </c>
      <c r="E527" s="128">
        <f t="shared" si="3"/>
        <v>1</v>
      </c>
      <c r="F527" s="128">
        <f t="shared" si="4"/>
        <v>2022</v>
      </c>
      <c r="G527" s="128">
        <f t="shared" si="5"/>
        <v>6</v>
      </c>
      <c r="H527" s="128">
        <f t="shared" si="6"/>
        <v>10</v>
      </c>
      <c r="I527" s="128" t="str">
        <f t="shared" si="7"/>
        <v>금</v>
      </c>
      <c r="J527" s="99"/>
      <c r="K527" s="99"/>
      <c r="L527" s="141" t="str">
        <f>IF(J527-K527=0,,IFERROR(K527-J527-휴게시간-VLOOKUP(A527,지정휴게시간,2,FALSE),K527-J527-휴게시간))</f>
        <v/>
      </c>
      <c r="M527" s="142" t="str">
        <f>IFERROR(VLOOKUP(Text(A527,"m월 d일"),양력휴일,2,FALSE),IFERROR(VLOOKUP(Text(B527,"m월 d일"),음력휴일,2,FALSE),IFERROR(VLOOKUP(A527,양력지정휴일,2,FALSE), IFERROR(VLOOKUP(B527,음력지정휴일,2,FALSE), ""))))</f>
        <v/>
      </c>
      <c r="N527" s="128"/>
      <c r="O527" s="128" t="str">
        <f>IFERROR(VLOOKUP(N527,연차지정일수,2,FALSE),"")</f>
        <v/>
      </c>
      <c r="P527" s="143"/>
      <c r="Q527" s="2"/>
    </row>
    <row r="528">
      <c r="A528" s="129">
        <v>44723.0</v>
      </c>
      <c r="B528" s="129">
        <f>VLOOKUP($A528,달력데이터,MATCH("음력 날짜",달력제목,0),FALSE)</f>
        <v>44694</v>
      </c>
      <c r="C528" s="128">
        <f t="shared" si="1"/>
        <v>2022</v>
      </c>
      <c r="D528" s="128">
        <f t="shared" si="2"/>
        <v>6</v>
      </c>
      <c r="E528" s="128">
        <f t="shared" si="3"/>
        <v>1</v>
      </c>
      <c r="F528" s="128">
        <f t="shared" si="4"/>
        <v>2022</v>
      </c>
      <c r="G528" s="128">
        <f t="shared" si="5"/>
        <v>6</v>
      </c>
      <c r="H528" s="128">
        <f t="shared" si="6"/>
        <v>11</v>
      </c>
      <c r="I528" s="128" t="str">
        <f t="shared" si="7"/>
        <v>토</v>
      </c>
      <c r="J528" s="99"/>
      <c r="K528" s="99"/>
      <c r="L528" s="141" t="str">
        <f>IF(J528-K528=0,,IFERROR(K528-J528-휴게시간-VLOOKUP(A528,지정휴게시간,2,FALSE),K528-J528-휴게시간))</f>
        <v/>
      </c>
      <c r="M528" s="142" t="str">
        <f>IFERROR(VLOOKUP(Text(A528,"m월 d일"),양력휴일,2,FALSE),IFERROR(VLOOKUP(Text(B528,"m월 d일"),음력휴일,2,FALSE),IFERROR(VLOOKUP(A528,양력지정휴일,2,FALSE), IFERROR(VLOOKUP(B528,음력지정휴일,2,FALSE), ""))))</f>
        <v/>
      </c>
      <c r="N528" s="128"/>
      <c r="O528" s="128" t="str">
        <f>IFERROR(VLOOKUP(N528,연차지정일수,2,FALSE),"")</f>
        <v/>
      </c>
      <c r="P528" s="143"/>
      <c r="Q528" s="2"/>
    </row>
    <row r="529">
      <c r="A529" s="129">
        <v>44724.0</v>
      </c>
      <c r="B529" s="129">
        <f>VLOOKUP($A529,달력데이터,MATCH("음력 날짜",달력제목,0),FALSE)</f>
        <v>44695</v>
      </c>
      <c r="C529" s="128">
        <f t="shared" si="1"/>
        <v>2022</v>
      </c>
      <c r="D529" s="128">
        <f t="shared" si="2"/>
        <v>6</v>
      </c>
      <c r="E529" s="128">
        <f t="shared" si="3"/>
        <v>1</v>
      </c>
      <c r="F529" s="128">
        <f t="shared" si="4"/>
        <v>2022</v>
      </c>
      <c r="G529" s="128">
        <f t="shared" si="5"/>
        <v>6</v>
      </c>
      <c r="H529" s="128">
        <f t="shared" si="6"/>
        <v>12</v>
      </c>
      <c r="I529" s="128" t="str">
        <f t="shared" si="7"/>
        <v>일</v>
      </c>
      <c r="J529" s="99"/>
      <c r="K529" s="99"/>
      <c r="L529" s="141" t="str">
        <f>IF(J529-K529=0,,IFERROR(K529-J529-휴게시간-VLOOKUP(A529,지정휴게시간,2,FALSE),K529-J529-휴게시간))</f>
        <v/>
      </c>
      <c r="M529" s="142" t="str">
        <f>IFERROR(VLOOKUP(Text(A529,"m월 d일"),양력휴일,2,FALSE),IFERROR(VLOOKUP(Text(B529,"m월 d일"),음력휴일,2,FALSE),IFERROR(VLOOKUP(A529,양력지정휴일,2,FALSE), IFERROR(VLOOKUP(B529,음력지정휴일,2,FALSE), ""))))</f>
        <v/>
      </c>
      <c r="N529" s="128"/>
      <c r="O529" s="128" t="str">
        <f>IFERROR(VLOOKUP(N529,연차지정일수,2,FALSE),"")</f>
        <v/>
      </c>
      <c r="P529" s="143"/>
      <c r="Q529" s="2"/>
    </row>
    <row r="530">
      <c r="A530" s="129">
        <v>44725.0</v>
      </c>
      <c r="B530" s="129">
        <f>VLOOKUP($A530,달력데이터,MATCH("음력 날짜",달력제목,0),FALSE)</f>
        <v>44696</v>
      </c>
      <c r="C530" s="128">
        <f t="shared" si="1"/>
        <v>2022</v>
      </c>
      <c r="D530" s="128">
        <f t="shared" si="2"/>
        <v>6</v>
      </c>
      <c r="E530" s="128">
        <f t="shared" si="3"/>
        <v>2</v>
      </c>
      <c r="F530" s="128">
        <f t="shared" si="4"/>
        <v>2022</v>
      </c>
      <c r="G530" s="128">
        <f t="shared" si="5"/>
        <v>6</v>
      </c>
      <c r="H530" s="128">
        <f t="shared" si="6"/>
        <v>13</v>
      </c>
      <c r="I530" s="128" t="str">
        <f t="shared" si="7"/>
        <v>월</v>
      </c>
      <c r="J530" s="99"/>
      <c r="K530" s="99"/>
      <c r="L530" s="141" t="str">
        <f>IF(J530-K530=0,,IFERROR(K530-J530-휴게시간-VLOOKUP(A530,지정휴게시간,2,FALSE),K530-J530-휴게시간))</f>
        <v/>
      </c>
      <c r="M530" s="142" t="str">
        <f>IFERROR(VLOOKUP(Text(A530,"m월 d일"),양력휴일,2,FALSE),IFERROR(VLOOKUP(Text(B530,"m월 d일"),음력휴일,2,FALSE),IFERROR(VLOOKUP(A530,양력지정휴일,2,FALSE), IFERROR(VLOOKUP(B530,음력지정휴일,2,FALSE), ""))))</f>
        <v/>
      </c>
      <c r="N530" s="128"/>
      <c r="O530" s="128" t="str">
        <f>IFERROR(VLOOKUP(N530,연차지정일수,2,FALSE),"")</f>
        <v/>
      </c>
      <c r="P530" s="143"/>
      <c r="Q530" s="2"/>
    </row>
    <row r="531">
      <c r="A531" s="129">
        <v>44726.0</v>
      </c>
      <c r="B531" s="129">
        <f>VLOOKUP($A531,달력데이터,MATCH("음력 날짜",달력제목,0),FALSE)</f>
        <v>44697</v>
      </c>
      <c r="C531" s="128">
        <f t="shared" si="1"/>
        <v>2022</v>
      </c>
      <c r="D531" s="128">
        <f t="shared" si="2"/>
        <v>6</v>
      </c>
      <c r="E531" s="128">
        <f t="shared" si="3"/>
        <v>2</v>
      </c>
      <c r="F531" s="128">
        <f t="shared" si="4"/>
        <v>2022</v>
      </c>
      <c r="G531" s="128">
        <f t="shared" si="5"/>
        <v>6</v>
      </c>
      <c r="H531" s="128">
        <f t="shared" si="6"/>
        <v>14</v>
      </c>
      <c r="I531" s="128" t="str">
        <f t="shared" si="7"/>
        <v>화</v>
      </c>
      <c r="J531" s="99"/>
      <c r="K531" s="99"/>
      <c r="L531" s="141" t="str">
        <f>IF(J531-K531=0,,IFERROR(K531-J531-휴게시간-VLOOKUP(A531,지정휴게시간,2,FALSE),K531-J531-휴게시간))</f>
        <v/>
      </c>
      <c r="M531" s="142" t="str">
        <f>IFERROR(VLOOKUP(Text(A531,"m월 d일"),양력휴일,2,FALSE),IFERROR(VLOOKUP(Text(B531,"m월 d일"),음력휴일,2,FALSE),IFERROR(VLOOKUP(A531,양력지정휴일,2,FALSE), IFERROR(VLOOKUP(B531,음력지정휴일,2,FALSE), ""))))</f>
        <v/>
      </c>
      <c r="N531" s="128"/>
      <c r="O531" s="128" t="str">
        <f>IFERROR(VLOOKUP(N531,연차지정일수,2,FALSE),"")</f>
        <v/>
      </c>
      <c r="P531" s="143"/>
      <c r="Q531" s="2"/>
    </row>
    <row r="532">
      <c r="A532" s="129">
        <v>44727.0</v>
      </c>
      <c r="B532" s="129">
        <f>VLOOKUP($A532,달력데이터,MATCH("음력 날짜",달력제목,0),FALSE)</f>
        <v>44698</v>
      </c>
      <c r="C532" s="128">
        <f t="shared" si="1"/>
        <v>2022</v>
      </c>
      <c r="D532" s="128">
        <f t="shared" si="2"/>
        <v>6</v>
      </c>
      <c r="E532" s="128">
        <f t="shared" si="3"/>
        <v>2</v>
      </c>
      <c r="F532" s="128">
        <f t="shared" si="4"/>
        <v>2022</v>
      </c>
      <c r="G532" s="128">
        <f t="shared" si="5"/>
        <v>6</v>
      </c>
      <c r="H532" s="128">
        <f t="shared" si="6"/>
        <v>15</v>
      </c>
      <c r="I532" s="128" t="str">
        <f t="shared" si="7"/>
        <v>수</v>
      </c>
      <c r="J532" s="99"/>
      <c r="K532" s="99"/>
      <c r="L532" s="141" t="str">
        <f>IF(J532-K532=0,,IFERROR(K532-J532-휴게시간-VLOOKUP(A532,지정휴게시간,2,FALSE),K532-J532-휴게시간))</f>
        <v/>
      </c>
      <c r="M532" s="142" t="str">
        <f>IFERROR(VLOOKUP(Text(A532,"m월 d일"),양력휴일,2,FALSE),IFERROR(VLOOKUP(Text(B532,"m월 d일"),음력휴일,2,FALSE),IFERROR(VLOOKUP(A532,양력지정휴일,2,FALSE), IFERROR(VLOOKUP(B532,음력지정휴일,2,FALSE), ""))))</f>
        <v/>
      </c>
      <c r="N532" s="128"/>
      <c r="O532" s="128" t="str">
        <f>IFERROR(VLOOKUP(N532,연차지정일수,2,FALSE),"")</f>
        <v/>
      </c>
      <c r="P532" s="143"/>
      <c r="Q532" s="2"/>
    </row>
    <row r="533">
      <c r="A533" s="129">
        <v>44728.0</v>
      </c>
      <c r="B533" s="129">
        <f>VLOOKUP($A533,달력데이터,MATCH("음력 날짜",달력제목,0),FALSE)</f>
        <v>44699</v>
      </c>
      <c r="C533" s="128">
        <f t="shared" si="1"/>
        <v>2022</v>
      </c>
      <c r="D533" s="128">
        <f t="shared" si="2"/>
        <v>6</v>
      </c>
      <c r="E533" s="128">
        <f t="shared" si="3"/>
        <v>2</v>
      </c>
      <c r="F533" s="128">
        <f t="shared" si="4"/>
        <v>2022</v>
      </c>
      <c r="G533" s="128">
        <f t="shared" si="5"/>
        <v>6</v>
      </c>
      <c r="H533" s="128">
        <f t="shared" si="6"/>
        <v>16</v>
      </c>
      <c r="I533" s="128" t="str">
        <f t="shared" si="7"/>
        <v>목</v>
      </c>
      <c r="J533" s="99"/>
      <c r="K533" s="99"/>
      <c r="L533" s="141" t="str">
        <f>IF(J533-K533=0,,IFERROR(K533-J533-휴게시간-VLOOKUP(A533,지정휴게시간,2,FALSE),K533-J533-휴게시간))</f>
        <v/>
      </c>
      <c r="M533" s="142" t="str">
        <f>IFERROR(VLOOKUP(Text(A533,"m월 d일"),양력휴일,2,FALSE),IFERROR(VLOOKUP(Text(B533,"m월 d일"),음력휴일,2,FALSE),IFERROR(VLOOKUP(A533,양력지정휴일,2,FALSE), IFERROR(VLOOKUP(B533,음력지정휴일,2,FALSE), ""))))</f>
        <v/>
      </c>
      <c r="N533" s="128"/>
      <c r="O533" s="128" t="str">
        <f>IFERROR(VLOOKUP(N533,연차지정일수,2,FALSE),"")</f>
        <v/>
      </c>
      <c r="P533" s="143"/>
      <c r="Q533" s="2"/>
    </row>
    <row r="534">
      <c r="A534" s="129">
        <v>44729.0</v>
      </c>
      <c r="B534" s="129">
        <f>VLOOKUP($A534,달력데이터,MATCH("음력 날짜",달력제목,0),FALSE)</f>
        <v>44700</v>
      </c>
      <c r="C534" s="128">
        <f t="shared" si="1"/>
        <v>2022</v>
      </c>
      <c r="D534" s="128">
        <f t="shared" si="2"/>
        <v>6</v>
      </c>
      <c r="E534" s="128">
        <f t="shared" si="3"/>
        <v>2</v>
      </c>
      <c r="F534" s="128">
        <f t="shared" si="4"/>
        <v>2022</v>
      </c>
      <c r="G534" s="128">
        <f t="shared" si="5"/>
        <v>6</v>
      </c>
      <c r="H534" s="128">
        <f t="shared" si="6"/>
        <v>17</v>
      </c>
      <c r="I534" s="128" t="str">
        <f t="shared" si="7"/>
        <v>금</v>
      </c>
      <c r="J534" s="99"/>
      <c r="K534" s="99"/>
      <c r="L534" s="141" t="str">
        <f>IF(J534-K534=0,,IFERROR(K534-J534-휴게시간-VLOOKUP(A534,지정휴게시간,2,FALSE),K534-J534-휴게시간))</f>
        <v/>
      </c>
      <c r="M534" s="142" t="str">
        <f>IFERROR(VLOOKUP(Text(A534,"m월 d일"),양력휴일,2,FALSE),IFERROR(VLOOKUP(Text(B534,"m월 d일"),음력휴일,2,FALSE),IFERROR(VLOOKUP(A534,양력지정휴일,2,FALSE), IFERROR(VLOOKUP(B534,음력지정휴일,2,FALSE), ""))))</f>
        <v/>
      </c>
      <c r="N534" s="128"/>
      <c r="O534" s="128" t="str">
        <f>IFERROR(VLOOKUP(N534,연차지정일수,2,FALSE),"")</f>
        <v/>
      </c>
      <c r="P534" s="143"/>
      <c r="Q534" s="2"/>
    </row>
    <row r="535">
      <c r="A535" s="129">
        <v>44730.0</v>
      </c>
      <c r="B535" s="129">
        <f>VLOOKUP($A535,달력데이터,MATCH("음력 날짜",달력제목,0),FALSE)</f>
        <v>44701</v>
      </c>
      <c r="C535" s="128">
        <f t="shared" si="1"/>
        <v>2022</v>
      </c>
      <c r="D535" s="128">
        <f t="shared" si="2"/>
        <v>6</v>
      </c>
      <c r="E535" s="128">
        <f t="shared" si="3"/>
        <v>2</v>
      </c>
      <c r="F535" s="128">
        <f t="shared" si="4"/>
        <v>2022</v>
      </c>
      <c r="G535" s="128">
        <f t="shared" si="5"/>
        <v>6</v>
      </c>
      <c r="H535" s="128">
        <f t="shared" si="6"/>
        <v>18</v>
      </c>
      <c r="I535" s="128" t="str">
        <f t="shared" si="7"/>
        <v>토</v>
      </c>
      <c r="J535" s="99"/>
      <c r="K535" s="99"/>
      <c r="L535" s="141" t="str">
        <f>IF(J535-K535=0,,IFERROR(K535-J535-휴게시간-VLOOKUP(A535,지정휴게시간,2,FALSE),K535-J535-휴게시간))</f>
        <v/>
      </c>
      <c r="M535" s="142" t="str">
        <f>IFERROR(VLOOKUP(Text(A535,"m월 d일"),양력휴일,2,FALSE),IFERROR(VLOOKUP(Text(B535,"m월 d일"),음력휴일,2,FALSE),IFERROR(VLOOKUP(A535,양력지정휴일,2,FALSE), IFERROR(VLOOKUP(B535,음력지정휴일,2,FALSE), ""))))</f>
        <v/>
      </c>
      <c r="N535" s="128"/>
      <c r="O535" s="128" t="str">
        <f>IFERROR(VLOOKUP(N535,연차지정일수,2,FALSE),"")</f>
        <v/>
      </c>
      <c r="P535" s="143"/>
      <c r="Q535" s="2"/>
    </row>
    <row r="536">
      <c r="A536" s="129">
        <v>44731.0</v>
      </c>
      <c r="B536" s="129">
        <f>VLOOKUP($A536,달력데이터,MATCH("음력 날짜",달력제목,0),FALSE)</f>
        <v>44702</v>
      </c>
      <c r="C536" s="128">
        <f t="shared" si="1"/>
        <v>2022</v>
      </c>
      <c r="D536" s="128">
        <f t="shared" si="2"/>
        <v>6</v>
      </c>
      <c r="E536" s="128">
        <f t="shared" si="3"/>
        <v>2</v>
      </c>
      <c r="F536" s="128">
        <f t="shared" si="4"/>
        <v>2022</v>
      </c>
      <c r="G536" s="128">
        <f t="shared" si="5"/>
        <v>6</v>
      </c>
      <c r="H536" s="128">
        <f t="shared" si="6"/>
        <v>19</v>
      </c>
      <c r="I536" s="128" t="str">
        <f t="shared" si="7"/>
        <v>일</v>
      </c>
      <c r="J536" s="99"/>
      <c r="K536" s="99"/>
      <c r="L536" s="141" t="str">
        <f>IF(J536-K536=0,,IFERROR(K536-J536-휴게시간-VLOOKUP(A536,지정휴게시간,2,FALSE),K536-J536-휴게시간))</f>
        <v/>
      </c>
      <c r="M536" s="142" t="str">
        <f>IFERROR(VLOOKUP(Text(A536,"m월 d일"),양력휴일,2,FALSE),IFERROR(VLOOKUP(Text(B536,"m월 d일"),음력휴일,2,FALSE),IFERROR(VLOOKUP(A536,양력지정휴일,2,FALSE), IFERROR(VLOOKUP(B536,음력지정휴일,2,FALSE), ""))))</f>
        <v/>
      </c>
      <c r="N536" s="128"/>
      <c r="O536" s="128" t="str">
        <f>IFERROR(VLOOKUP(N536,연차지정일수,2,FALSE),"")</f>
        <v/>
      </c>
      <c r="P536" s="143"/>
      <c r="Q536" s="2"/>
    </row>
    <row r="537">
      <c r="A537" s="129">
        <v>44732.0</v>
      </c>
      <c r="B537" s="129">
        <f>VLOOKUP($A537,달력데이터,MATCH("음력 날짜",달력제목,0),FALSE)</f>
        <v>44703</v>
      </c>
      <c r="C537" s="128">
        <f t="shared" si="1"/>
        <v>2022</v>
      </c>
      <c r="D537" s="128">
        <f t="shared" si="2"/>
        <v>6</v>
      </c>
      <c r="E537" s="128">
        <f t="shared" si="3"/>
        <v>3</v>
      </c>
      <c r="F537" s="128">
        <f t="shared" si="4"/>
        <v>2022</v>
      </c>
      <c r="G537" s="128">
        <f t="shared" si="5"/>
        <v>6</v>
      </c>
      <c r="H537" s="128">
        <f t="shared" si="6"/>
        <v>20</v>
      </c>
      <c r="I537" s="128" t="str">
        <f t="shared" si="7"/>
        <v>월</v>
      </c>
      <c r="J537" s="99"/>
      <c r="K537" s="99"/>
      <c r="L537" s="141" t="str">
        <f>IF(J537-K537=0,,IFERROR(K537-J537-휴게시간-VLOOKUP(A537,지정휴게시간,2,FALSE),K537-J537-휴게시간))</f>
        <v/>
      </c>
      <c r="M537" s="142" t="str">
        <f>IFERROR(VLOOKUP(Text(A537,"m월 d일"),양력휴일,2,FALSE),IFERROR(VLOOKUP(Text(B537,"m월 d일"),음력휴일,2,FALSE),IFERROR(VLOOKUP(A537,양력지정휴일,2,FALSE), IFERROR(VLOOKUP(B537,음력지정휴일,2,FALSE), ""))))</f>
        <v/>
      </c>
      <c r="N537" s="128"/>
      <c r="O537" s="128" t="str">
        <f>IFERROR(VLOOKUP(N537,연차지정일수,2,FALSE),"")</f>
        <v/>
      </c>
      <c r="P537" s="143"/>
      <c r="Q537" s="2"/>
    </row>
    <row r="538">
      <c r="A538" s="129">
        <v>44733.0</v>
      </c>
      <c r="B538" s="129">
        <f>VLOOKUP($A538,달력데이터,MATCH("음력 날짜",달력제목,0),FALSE)</f>
        <v>44704</v>
      </c>
      <c r="C538" s="128">
        <f t="shared" si="1"/>
        <v>2022</v>
      </c>
      <c r="D538" s="128">
        <f t="shared" si="2"/>
        <v>6</v>
      </c>
      <c r="E538" s="128">
        <f t="shared" si="3"/>
        <v>3</v>
      </c>
      <c r="F538" s="128">
        <f t="shared" si="4"/>
        <v>2022</v>
      </c>
      <c r="G538" s="128">
        <f t="shared" si="5"/>
        <v>6</v>
      </c>
      <c r="H538" s="128">
        <f t="shared" si="6"/>
        <v>21</v>
      </c>
      <c r="I538" s="128" t="str">
        <f t="shared" si="7"/>
        <v>화</v>
      </c>
      <c r="J538" s="99"/>
      <c r="K538" s="99"/>
      <c r="L538" s="141" t="str">
        <f>IF(J538-K538=0,,IFERROR(K538-J538-휴게시간-VLOOKUP(A538,지정휴게시간,2,FALSE),K538-J538-휴게시간))</f>
        <v/>
      </c>
      <c r="M538" s="142" t="str">
        <f>IFERROR(VLOOKUP(Text(A538,"m월 d일"),양력휴일,2,FALSE),IFERROR(VLOOKUP(Text(B538,"m월 d일"),음력휴일,2,FALSE),IFERROR(VLOOKUP(A538,양력지정휴일,2,FALSE), IFERROR(VLOOKUP(B538,음력지정휴일,2,FALSE), ""))))</f>
        <v/>
      </c>
      <c r="N538" s="128"/>
      <c r="O538" s="128" t="str">
        <f>IFERROR(VLOOKUP(N538,연차지정일수,2,FALSE),"")</f>
        <v/>
      </c>
      <c r="P538" s="143"/>
      <c r="Q538" s="2"/>
    </row>
    <row r="539">
      <c r="A539" s="129">
        <v>44734.0</v>
      </c>
      <c r="B539" s="129">
        <f>VLOOKUP($A539,달력데이터,MATCH("음력 날짜",달력제목,0),FALSE)</f>
        <v>44705</v>
      </c>
      <c r="C539" s="128">
        <f t="shared" si="1"/>
        <v>2022</v>
      </c>
      <c r="D539" s="128">
        <f t="shared" si="2"/>
        <v>6</v>
      </c>
      <c r="E539" s="128">
        <f t="shared" si="3"/>
        <v>3</v>
      </c>
      <c r="F539" s="128">
        <f t="shared" si="4"/>
        <v>2022</v>
      </c>
      <c r="G539" s="128">
        <f t="shared" si="5"/>
        <v>6</v>
      </c>
      <c r="H539" s="128">
        <f t="shared" si="6"/>
        <v>22</v>
      </c>
      <c r="I539" s="128" t="str">
        <f t="shared" si="7"/>
        <v>수</v>
      </c>
      <c r="J539" s="99"/>
      <c r="K539" s="99"/>
      <c r="L539" s="141" t="str">
        <f>IF(J539-K539=0,,IFERROR(K539-J539-휴게시간-VLOOKUP(A539,지정휴게시간,2,FALSE),K539-J539-휴게시간))</f>
        <v/>
      </c>
      <c r="M539" s="142" t="str">
        <f>IFERROR(VLOOKUP(Text(A539,"m월 d일"),양력휴일,2,FALSE),IFERROR(VLOOKUP(Text(B539,"m월 d일"),음력휴일,2,FALSE),IFERROR(VLOOKUP(A539,양력지정휴일,2,FALSE), IFERROR(VLOOKUP(B539,음력지정휴일,2,FALSE), ""))))</f>
        <v/>
      </c>
      <c r="N539" s="128"/>
      <c r="O539" s="128" t="str">
        <f>IFERROR(VLOOKUP(N539,연차지정일수,2,FALSE),"")</f>
        <v/>
      </c>
      <c r="P539" s="143"/>
      <c r="Q539" s="2"/>
    </row>
    <row r="540">
      <c r="A540" s="129">
        <v>44735.0</v>
      </c>
      <c r="B540" s="129">
        <f>VLOOKUP($A540,달력데이터,MATCH("음력 날짜",달력제목,0),FALSE)</f>
        <v>44706</v>
      </c>
      <c r="C540" s="128">
        <f t="shared" si="1"/>
        <v>2022</v>
      </c>
      <c r="D540" s="128">
        <f t="shared" si="2"/>
        <v>6</v>
      </c>
      <c r="E540" s="128">
        <f t="shared" si="3"/>
        <v>3</v>
      </c>
      <c r="F540" s="128">
        <f t="shared" si="4"/>
        <v>2022</v>
      </c>
      <c r="G540" s="128">
        <f t="shared" si="5"/>
        <v>6</v>
      </c>
      <c r="H540" s="128">
        <f t="shared" si="6"/>
        <v>23</v>
      </c>
      <c r="I540" s="128" t="str">
        <f t="shared" si="7"/>
        <v>목</v>
      </c>
      <c r="J540" s="99"/>
      <c r="K540" s="99"/>
      <c r="L540" s="141" t="str">
        <f>IF(J540-K540=0,,IFERROR(K540-J540-휴게시간-VLOOKUP(A540,지정휴게시간,2,FALSE),K540-J540-휴게시간))</f>
        <v/>
      </c>
      <c r="M540" s="142" t="str">
        <f>IFERROR(VLOOKUP(Text(A540,"m월 d일"),양력휴일,2,FALSE),IFERROR(VLOOKUP(Text(B540,"m월 d일"),음력휴일,2,FALSE),IFERROR(VLOOKUP(A540,양력지정휴일,2,FALSE), IFERROR(VLOOKUP(B540,음력지정휴일,2,FALSE), ""))))</f>
        <v/>
      </c>
      <c r="N540" s="128"/>
      <c r="O540" s="128" t="str">
        <f>IFERROR(VLOOKUP(N540,연차지정일수,2,FALSE),"")</f>
        <v/>
      </c>
      <c r="P540" s="143"/>
      <c r="Q540" s="2"/>
    </row>
    <row r="541">
      <c r="A541" s="129">
        <v>44736.0</v>
      </c>
      <c r="B541" s="129">
        <f>VLOOKUP($A541,달력데이터,MATCH("음력 날짜",달력제목,0),FALSE)</f>
        <v>44707</v>
      </c>
      <c r="C541" s="128">
        <f t="shared" si="1"/>
        <v>2022</v>
      </c>
      <c r="D541" s="128">
        <f t="shared" si="2"/>
        <v>6</v>
      </c>
      <c r="E541" s="128">
        <f t="shared" si="3"/>
        <v>3</v>
      </c>
      <c r="F541" s="128">
        <f t="shared" si="4"/>
        <v>2022</v>
      </c>
      <c r="G541" s="128">
        <f t="shared" si="5"/>
        <v>6</v>
      </c>
      <c r="H541" s="128">
        <f t="shared" si="6"/>
        <v>24</v>
      </c>
      <c r="I541" s="128" t="str">
        <f t="shared" si="7"/>
        <v>금</v>
      </c>
      <c r="J541" s="99"/>
      <c r="K541" s="99"/>
      <c r="L541" s="141" t="str">
        <f>IF(J541-K541=0,,IFERROR(K541-J541-휴게시간-VLOOKUP(A541,지정휴게시간,2,FALSE),K541-J541-휴게시간))</f>
        <v/>
      </c>
      <c r="M541" s="142" t="str">
        <f>IFERROR(VLOOKUP(Text(A541,"m월 d일"),양력휴일,2,FALSE),IFERROR(VLOOKUP(Text(B541,"m월 d일"),음력휴일,2,FALSE),IFERROR(VLOOKUP(A541,양력지정휴일,2,FALSE), IFERROR(VLOOKUP(B541,음력지정휴일,2,FALSE), ""))))</f>
        <v/>
      </c>
      <c r="N541" s="128"/>
      <c r="O541" s="128" t="str">
        <f>IFERROR(VLOOKUP(N541,연차지정일수,2,FALSE),"")</f>
        <v/>
      </c>
      <c r="P541" s="143"/>
      <c r="Q541" s="2"/>
    </row>
    <row r="542">
      <c r="A542" s="129">
        <v>44737.0</v>
      </c>
      <c r="B542" s="129">
        <f>VLOOKUP($A542,달력데이터,MATCH("음력 날짜",달력제목,0),FALSE)</f>
        <v>44708</v>
      </c>
      <c r="C542" s="128">
        <f t="shared" si="1"/>
        <v>2022</v>
      </c>
      <c r="D542" s="128">
        <f t="shared" si="2"/>
        <v>6</v>
      </c>
      <c r="E542" s="128">
        <f t="shared" si="3"/>
        <v>3</v>
      </c>
      <c r="F542" s="128">
        <f t="shared" si="4"/>
        <v>2022</v>
      </c>
      <c r="G542" s="128">
        <f t="shared" si="5"/>
        <v>6</v>
      </c>
      <c r="H542" s="128">
        <f t="shared" si="6"/>
        <v>25</v>
      </c>
      <c r="I542" s="128" t="str">
        <f t="shared" si="7"/>
        <v>토</v>
      </c>
      <c r="J542" s="99"/>
      <c r="K542" s="99"/>
      <c r="L542" s="141" t="str">
        <f>IF(J542-K542=0,,IFERROR(K542-J542-휴게시간-VLOOKUP(A542,지정휴게시간,2,FALSE),K542-J542-휴게시간))</f>
        <v/>
      </c>
      <c r="M542" s="142" t="str">
        <f>IFERROR(VLOOKUP(Text(A542,"m월 d일"),양력휴일,2,FALSE),IFERROR(VLOOKUP(Text(B542,"m월 d일"),음력휴일,2,FALSE),IFERROR(VLOOKUP(A542,양력지정휴일,2,FALSE), IFERROR(VLOOKUP(B542,음력지정휴일,2,FALSE), ""))))</f>
        <v/>
      </c>
      <c r="N542" s="128"/>
      <c r="O542" s="128" t="str">
        <f>IFERROR(VLOOKUP(N542,연차지정일수,2,FALSE),"")</f>
        <v/>
      </c>
      <c r="P542" s="143"/>
      <c r="Q542" s="2"/>
    </row>
    <row r="543">
      <c r="A543" s="129">
        <v>44738.0</v>
      </c>
      <c r="B543" s="129">
        <f>VLOOKUP($A543,달력데이터,MATCH("음력 날짜",달력제목,0),FALSE)</f>
        <v>44709</v>
      </c>
      <c r="C543" s="128">
        <f t="shared" si="1"/>
        <v>2022</v>
      </c>
      <c r="D543" s="128">
        <f t="shared" si="2"/>
        <v>6</v>
      </c>
      <c r="E543" s="128">
        <f t="shared" si="3"/>
        <v>3</v>
      </c>
      <c r="F543" s="128">
        <f t="shared" si="4"/>
        <v>2022</v>
      </c>
      <c r="G543" s="128">
        <f t="shared" si="5"/>
        <v>6</v>
      </c>
      <c r="H543" s="128">
        <f t="shared" si="6"/>
        <v>26</v>
      </c>
      <c r="I543" s="128" t="str">
        <f t="shared" si="7"/>
        <v>일</v>
      </c>
      <c r="J543" s="99"/>
      <c r="K543" s="99"/>
      <c r="L543" s="141" t="str">
        <f>IF(J543-K543=0,,IFERROR(K543-J543-휴게시간-VLOOKUP(A543,지정휴게시간,2,FALSE),K543-J543-휴게시간))</f>
        <v/>
      </c>
      <c r="M543" s="142" t="str">
        <f>IFERROR(VLOOKUP(Text(A543,"m월 d일"),양력휴일,2,FALSE),IFERROR(VLOOKUP(Text(B543,"m월 d일"),음력휴일,2,FALSE),IFERROR(VLOOKUP(A543,양력지정휴일,2,FALSE), IFERROR(VLOOKUP(B543,음력지정휴일,2,FALSE), ""))))</f>
        <v/>
      </c>
      <c r="N543" s="128"/>
      <c r="O543" s="128" t="str">
        <f>IFERROR(VLOOKUP(N543,연차지정일수,2,FALSE),"")</f>
        <v/>
      </c>
      <c r="P543" s="143"/>
      <c r="Q543" s="2"/>
    </row>
    <row r="544">
      <c r="A544" s="129">
        <v>44739.0</v>
      </c>
      <c r="B544" s="129">
        <f>VLOOKUP($A544,달력데이터,MATCH("음력 날짜",달력제목,0),FALSE)</f>
        <v>44710</v>
      </c>
      <c r="C544" s="128">
        <f t="shared" si="1"/>
        <v>2022</v>
      </c>
      <c r="D544" s="128">
        <f t="shared" si="2"/>
        <v>6</v>
      </c>
      <c r="E544" s="128">
        <f t="shared" si="3"/>
        <v>4</v>
      </c>
      <c r="F544" s="128">
        <f t="shared" si="4"/>
        <v>2022</v>
      </c>
      <c r="G544" s="128">
        <f t="shared" si="5"/>
        <v>6</v>
      </c>
      <c r="H544" s="128">
        <f t="shared" si="6"/>
        <v>27</v>
      </c>
      <c r="I544" s="128" t="str">
        <f t="shared" si="7"/>
        <v>월</v>
      </c>
      <c r="J544" s="99"/>
      <c r="K544" s="99"/>
      <c r="L544" s="141" t="str">
        <f>IF(J544-K544=0,,IFERROR(K544-J544-휴게시간-VLOOKUP(A544,지정휴게시간,2,FALSE),K544-J544-휴게시간))</f>
        <v/>
      </c>
      <c r="M544" s="142" t="str">
        <f>IFERROR(VLOOKUP(Text(A544,"m월 d일"),양력휴일,2,FALSE),IFERROR(VLOOKUP(Text(B544,"m월 d일"),음력휴일,2,FALSE),IFERROR(VLOOKUP(A544,양력지정휴일,2,FALSE), IFERROR(VLOOKUP(B544,음력지정휴일,2,FALSE), ""))))</f>
        <v/>
      </c>
      <c r="N544" s="128"/>
      <c r="O544" s="128" t="str">
        <f>IFERROR(VLOOKUP(N544,연차지정일수,2,FALSE),"")</f>
        <v/>
      </c>
      <c r="P544" s="143"/>
      <c r="Q544" s="2"/>
    </row>
    <row r="545">
      <c r="A545" s="129">
        <v>44740.0</v>
      </c>
      <c r="B545" s="129">
        <f>VLOOKUP($A545,달력데이터,MATCH("음력 날짜",달력제목,0),FALSE)</f>
        <v>44711</v>
      </c>
      <c r="C545" s="128">
        <f t="shared" si="1"/>
        <v>2022</v>
      </c>
      <c r="D545" s="128">
        <f t="shared" si="2"/>
        <v>6</v>
      </c>
      <c r="E545" s="128">
        <f t="shared" si="3"/>
        <v>4</v>
      </c>
      <c r="F545" s="128">
        <f t="shared" si="4"/>
        <v>2022</v>
      </c>
      <c r="G545" s="128">
        <f t="shared" si="5"/>
        <v>6</v>
      </c>
      <c r="H545" s="128">
        <f t="shared" si="6"/>
        <v>28</v>
      </c>
      <c r="I545" s="128" t="str">
        <f t="shared" si="7"/>
        <v>화</v>
      </c>
      <c r="J545" s="99"/>
      <c r="K545" s="99"/>
      <c r="L545" s="141" t="str">
        <f>IF(J545-K545=0,,IFERROR(K545-J545-휴게시간-VLOOKUP(A545,지정휴게시간,2,FALSE),K545-J545-휴게시간))</f>
        <v/>
      </c>
      <c r="M545" s="142" t="str">
        <f>IFERROR(VLOOKUP(Text(A545,"m월 d일"),양력휴일,2,FALSE),IFERROR(VLOOKUP(Text(B545,"m월 d일"),음력휴일,2,FALSE),IFERROR(VLOOKUP(A545,양력지정휴일,2,FALSE), IFERROR(VLOOKUP(B545,음력지정휴일,2,FALSE), ""))))</f>
        <v/>
      </c>
      <c r="N545" s="128"/>
      <c r="O545" s="128" t="str">
        <f>IFERROR(VLOOKUP(N545,연차지정일수,2,FALSE),"")</f>
        <v/>
      </c>
      <c r="P545" s="143"/>
      <c r="Q545" s="2"/>
    </row>
    <row r="546">
      <c r="A546" s="129">
        <v>44741.0</v>
      </c>
      <c r="B546" s="129">
        <f>VLOOKUP($A546,달력데이터,MATCH("음력 날짜",달력제목,0),FALSE)</f>
        <v>44713</v>
      </c>
      <c r="C546" s="128">
        <f t="shared" si="1"/>
        <v>2022</v>
      </c>
      <c r="D546" s="128">
        <f t="shared" si="2"/>
        <v>6</v>
      </c>
      <c r="E546" s="128">
        <f t="shared" si="3"/>
        <v>4</v>
      </c>
      <c r="F546" s="128">
        <f t="shared" si="4"/>
        <v>2022</v>
      </c>
      <c r="G546" s="128">
        <f t="shared" si="5"/>
        <v>6</v>
      </c>
      <c r="H546" s="128">
        <f t="shared" si="6"/>
        <v>29</v>
      </c>
      <c r="I546" s="128" t="str">
        <f t="shared" si="7"/>
        <v>수</v>
      </c>
      <c r="J546" s="99"/>
      <c r="K546" s="99"/>
      <c r="L546" s="141" t="str">
        <f>IF(J546-K546=0,,IFERROR(K546-J546-휴게시간-VLOOKUP(A546,지정휴게시간,2,FALSE),K546-J546-휴게시간))</f>
        <v/>
      </c>
      <c r="M546" s="142" t="str">
        <f>IFERROR(VLOOKUP(Text(A546,"m월 d일"),양력휴일,2,FALSE),IFERROR(VLOOKUP(Text(B546,"m월 d일"),음력휴일,2,FALSE),IFERROR(VLOOKUP(A546,양력지정휴일,2,FALSE), IFERROR(VLOOKUP(B546,음력지정휴일,2,FALSE), ""))))</f>
        <v/>
      </c>
      <c r="N546" s="128"/>
      <c r="O546" s="128" t="str">
        <f>IFERROR(VLOOKUP(N546,연차지정일수,2,FALSE),"")</f>
        <v/>
      </c>
      <c r="P546" s="143"/>
      <c r="Q546" s="2"/>
    </row>
    <row r="547">
      <c r="A547" s="129">
        <v>44742.0</v>
      </c>
      <c r="B547" s="129">
        <f>VLOOKUP($A547,달력데이터,MATCH("음력 날짜",달력제목,0),FALSE)</f>
        <v>44714</v>
      </c>
      <c r="C547" s="128">
        <f t="shared" si="1"/>
        <v>2022</v>
      </c>
      <c r="D547" s="128">
        <f t="shared" si="2"/>
        <v>6</v>
      </c>
      <c r="E547" s="128">
        <f t="shared" si="3"/>
        <v>4</v>
      </c>
      <c r="F547" s="128">
        <f t="shared" si="4"/>
        <v>2022</v>
      </c>
      <c r="G547" s="128">
        <f t="shared" si="5"/>
        <v>6</v>
      </c>
      <c r="H547" s="128">
        <f t="shared" si="6"/>
        <v>30</v>
      </c>
      <c r="I547" s="128" t="str">
        <f t="shared" si="7"/>
        <v>목</v>
      </c>
      <c r="J547" s="99"/>
      <c r="K547" s="99"/>
      <c r="L547" s="141" t="str">
        <f>IF(J547-K547=0,,IFERROR(K547-J547-휴게시간-VLOOKUP(A547,지정휴게시간,2,FALSE),K547-J547-휴게시간))</f>
        <v/>
      </c>
      <c r="M547" s="142" t="str">
        <f>IFERROR(VLOOKUP(Text(A547,"m월 d일"),양력휴일,2,FALSE),IFERROR(VLOOKUP(Text(B547,"m월 d일"),음력휴일,2,FALSE),IFERROR(VLOOKUP(A547,양력지정휴일,2,FALSE), IFERROR(VLOOKUP(B547,음력지정휴일,2,FALSE), ""))))</f>
        <v/>
      </c>
      <c r="N547" s="128"/>
      <c r="O547" s="128" t="str">
        <f>IFERROR(VLOOKUP(N547,연차지정일수,2,FALSE),"")</f>
        <v/>
      </c>
      <c r="P547" s="143"/>
      <c r="Q547" s="2"/>
    </row>
    <row r="548">
      <c r="A548" s="129">
        <v>44743.0</v>
      </c>
      <c r="B548" s="129">
        <f>VLOOKUP($A548,달력데이터,MATCH("음력 날짜",달력제목,0),FALSE)</f>
        <v>44715</v>
      </c>
      <c r="C548" s="128">
        <f t="shared" si="1"/>
        <v>2022</v>
      </c>
      <c r="D548" s="128">
        <f t="shared" si="2"/>
        <v>6</v>
      </c>
      <c r="E548" s="128">
        <f t="shared" si="3"/>
        <v>4</v>
      </c>
      <c r="F548" s="128">
        <f t="shared" si="4"/>
        <v>2022</v>
      </c>
      <c r="G548" s="128">
        <f t="shared" si="5"/>
        <v>7</v>
      </c>
      <c r="H548" s="128">
        <f t="shared" si="6"/>
        <v>1</v>
      </c>
      <c r="I548" s="128" t="str">
        <f t="shared" si="7"/>
        <v>금</v>
      </c>
      <c r="J548" s="99"/>
      <c r="K548" s="99"/>
      <c r="L548" s="141" t="str">
        <f>IF(J548-K548=0,,IFERROR(K548-J548-휴게시간-VLOOKUP(A548,지정휴게시간,2,FALSE),K548-J548-휴게시간))</f>
        <v/>
      </c>
      <c r="M548" s="142" t="str">
        <f>IFERROR(VLOOKUP(Text(A548,"m월 d일"),양력휴일,2,FALSE),IFERROR(VLOOKUP(Text(B548,"m월 d일"),음력휴일,2,FALSE),IFERROR(VLOOKUP(A548,양력지정휴일,2,FALSE), IFERROR(VLOOKUP(B548,음력지정휴일,2,FALSE), ""))))</f>
        <v/>
      </c>
      <c r="N548" s="128"/>
      <c r="O548" s="128" t="str">
        <f>IFERROR(VLOOKUP(N548,연차지정일수,2,FALSE),"")</f>
        <v/>
      </c>
      <c r="P548" s="143"/>
      <c r="Q548" s="2"/>
    </row>
    <row r="549">
      <c r="A549" s="129">
        <v>44744.0</v>
      </c>
      <c r="B549" s="129">
        <f>VLOOKUP($A549,달력데이터,MATCH("음력 날짜",달력제목,0),FALSE)</f>
        <v>44716</v>
      </c>
      <c r="C549" s="128">
        <f t="shared" si="1"/>
        <v>2022</v>
      </c>
      <c r="D549" s="128">
        <f t="shared" si="2"/>
        <v>6</v>
      </c>
      <c r="E549" s="128">
        <f t="shared" si="3"/>
        <v>4</v>
      </c>
      <c r="F549" s="128">
        <f t="shared" si="4"/>
        <v>2022</v>
      </c>
      <c r="G549" s="128">
        <f t="shared" si="5"/>
        <v>7</v>
      </c>
      <c r="H549" s="128">
        <f t="shared" si="6"/>
        <v>2</v>
      </c>
      <c r="I549" s="128" t="str">
        <f t="shared" si="7"/>
        <v>토</v>
      </c>
      <c r="J549" s="99"/>
      <c r="K549" s="99"/>
      <c r="L549" s="141" t="str">
        <f>IF(J549-K549=0,,IFERROR(K549-J549-휴게시간-VLOOKUP(A549,지정휴게시간,2,FALSE),K549-J549-휴게시간))</f>
        <v/>
      </c>
      <c r="M549" s="142" t="str">
        <f>IFERROR(VLOOKUP(Text(A549,"m월 d일"),양력휴일,2,FALSE),IFERROR(VLOOKUP(Text(B549,"m월 d일"),음력휴일,2,FALSE),IFERROR(VLOOKUP(A549,양력지정휴일,2,FALSE), IFERROR(VLOOKUP(B549,음력지정휴일,2,FALSE), ""))))</f>
        <v/>
      </c>
      <c r="N549" s="128"/>
      <c r="O549" s="128" t="str">
        <f>IFERROR(VLOOKUP(N549,연차지정일수,2,FALSE),"")</f>
        <v/>
      </c>
      <c r="P549" s="143"/>
      <c r="Q549" s="2"/>
    </row>
    <row r="550">
      <c r="A550" s="129">
        <v>44745.0</v>
      </c>
      <c r="B550" s="129">
        <f>VLOOKUP($A550,달력데이터,MATCH("음력 날짜",달력제목,0),FALSE)</f>
        <v>44717</v>
      </c>
      <c r="C550" s="128">
        <f t="shared" si="1"/>
        <v>2022</v>
      </c>
      <c r="D550" s="128">
        <f t="shared" si="2"/>
        <v>6</v>
      </c>
      <c r="E550" s="128">
        <f t="shared" si="3"/>
        <v>4</v>
      </c>
      <c r="F550" s="128">
        <f t="shared" si="4"/>
        <v>2022</v>
      </c>
      <c r="G550" s="128">
        <f t="shared" si="5"/>
        <v>7</v>
      </c>
      <c r="H550" s="128">
        <f t="shared" si="6"/>
        <v>3</v>
      </c>
      <c r="I550" s="128" t="str">
        <f t="shared" si="7"/>
        <v>일</v>
      </c>
      <c r="J550" s="99"/>
      <c r="K550" s="99"/>
      <c r="L550" s="141" t="str">
        <f>IF(J550-K550=0,,IFERROR(K550-J550-휴게시간-VLOOKUP(A550,지정휴게시간,2,FALSE),K550-J550-휴게시간))</f>
        <v/>
      </c>
      <c r="M550" s="142" t="str">
        <f>IFERROR(VLOOKUP(Text(A550,"m월 d일"),양력휴일,2,FALSE),IFERROR(VLOOKUP(Text(B550,"m월 d일"),음력휴일,2,FALSE),IFERROR(VLOOKUP(A550,양력지정휴일,2,FALSE), IFERROR(VLOOKUP(B550,음력지정휴일,2,FALSE), ""))))</f>
        <v/>
      </c>
      <c r="N550" s="128"/>
      <c r="O550" s="128" t="str">
        <f>IFERROR(VLOOKUP(N550,연차지정일수,2,FALSE),"")</f>
        <v/>
      </c>
      <c r="P550" s="143"/>
      <c r="Q550" s="2"/>
    </row>
    <row r="551">
      <c r="A551" s="129">
        <v>44746.0</v>
      </c>
      <c r="B551" s="129">
        <f>VLOOKUP($A551,달력데이터,MATCH("음력 날짜",달력제목,0),FALSE)</f>
        <v>44718</v>
      </c>
      <c r="C551" s="128">
        <f t="shared" si="1"/>
        <v>2022</v>
      </c>
      <c r="D551" s="128">
        <f t="shared" si="2"/>
        <v>7</v>
      </c>
      <c r="E551" s="128">
        <f t="shared" si="3"/>
        <v>1</v>
      </c>
      <c r="F551" s="128">
        <f t="shared" si="4"/>
        <v>2022</v>
      </c>
      <c r="G551" s="128">
        <f t="shared" si="5"/>
        <v>7</v>
      </c>
      <c r="H551" s="128">
        <f t="shared" si="6"/>
        <v>4</v>
      </c>
      <c r="I551" s="128" t="str">
        <f t="shared" si="7"/>
        <v>월</v>
      </c>
      <c r="J551" s="99"/>
      <c r="K551" s="99"/>
      <c r="L551" s="141" t="str">
        <f>IF(J551-K551=0,,IFERROR(K551-J551-휴게시간-VLOOKUP(A551,지정휴게시간,2,FALSE),K551-J551-휴게시간))</f>
        <v/>
      </c>
      <c r="M551" s="142" t="str">
        <f>IFERROR(VLOOKUP(Text(A551,"m월 d일"),양력휴일,2,FALSE),IFERROR(VLOOKUP(Text(B551,"m월 d일"),음력휴일,2,FALSE),IFERROR(VLOOKUP(A551,양력지정휴일,2,FALSE), IFERROR(VLOOKUP(B551,음력지정휴일,2,FALSE), ""))))</f>
        <v/>
      </c>
      <c r="N551" s="128"/>
      <c r="O551" s="128" t="str">
        <f>IFERROR(VLOOKUP(N551,연차지정일수,2,FALSE),"")</f>
        <v/>
      </c>
      <c r="P551" s="143"/>
      <c r="Q551" s="2"/>
    </row>
    <row r="552">
      <c r="A552" s="129">
        <v>44747.0</v>
      </c>
      <c r="B552" s="129">
        <f>VLOOKUP($A552,달력데이터,MATCH("음력 날짜",달력제목,0),FALSE)</f>
        <v>44719</v>
      </c>
      <c r="C552" s="128">
        <f t="shared" si="1"/>
        <v>2022</v>
      </c>
      <c r="D552" s="128">
        <f t="shared" si="2"/>
        <v>7</v>
      </c>
      <c r="E552" s="128">
        <f t="shared" si="3"/>
        <v>1</v>
      </c>
      <c r="F552" s="128">
        <f t="shared" si="4"/>
        <v>2022</v>
      </c>
      <c r="G552" s="128">
        <f t="shared" si="5"/>
        <v>7</v>
      </c>
      <c r="H552" s="128">
        <f t="shared" si="6"/>
        <v>5</v>
      </c>
      <c r="I552" s="128" t="str">
        <f t="shared" si="7"/>
        <v>화</v>
      </c>
      <c r="J552" s="99"/>
      <c r="K552" s="99"/>
      <c r="L552" s="141" t="str">
        <f>IF(J552-K552=0,,IFERROR(K552-J552-휴게시간-VLOOKUP(A552,지정휴게시간,2,FALSE),K552-J552-휴게시간))</f>
        <v/>
      </c>
      <c r="M552" s="142" t="str">
        <f>IFERROR(VLOOKUP(Text(A552,"m월 d일"),양력휴일,2,FALSE),IFERROR(VLOOKUP(Text(B552,"m월 d일"),음력휴일,2,FALSE),IFERROR(VLOOKUP(A552,양력지정휴일,2,FALSE), IFERROR(VLOOKUP(B552,음력지정휴일,2,FALSE), ""))))</f>
        <v/>
      </c>
      <c r="N552" s="128"/>
      <c r="O552" s="128" t="str">
        <f>IFERROR(VLOOKUP(N552,연차지정일수,2,FALSE),"")</f>
        <v/>
      </c>
      <c r="P552" s="143"/>
      <c r="Q552" s="2"/>
    </row>
    <row r="553">
      <c r="A553" s="129">
        <v>44748.0</v>
      </c>
      <c r="B553" s="129">
        <f>VLOOKUP($A553,달력데이터,MATCH("음력 날짜",달력제목,0),FALSE)</f>
        <v>44720</v>
      </c>
      <c r="C553" s="128">
        <f t="shared" si="1"/>
        <v>2022</v>
      </c>
      <c r="D553" s="128">
        <f t="shared" si="2"/>
        <v>7</v>
      </c>
      <c r="E553" s="128">
        <f t="shared" si="3"/>
        <v>1</v>
      </c>
      <c r="F553" s="128">
        <f t="shared" si="4"/>
        <v>2022</v>
      </c>
      <c r="G553" s="128">
        <f t="shared" si="5"/>
        <v>7</v>
      </c>
      <c r="H553" s="128">
        <f t="shared" si="6"/>
        <v>6</v>
      </c>
      <c r="I553" s="128" t="str">
        <f t="shared" si="7"/>
        <v>수</v>
      </c>
      <c r="J553" s="99"/>
      <c r="K553" s="99"/>
      <c r="L553" s="141" t="str">
        <f>IF(J553-K553=0,,IFERROR(K553-J553-휴게시간-VLOOKUP(A553,지정휴게시간,2,FALSE),K553-J553-휴게시간))</f>
        <v/>
      </c>
      <c r="M553" s="142" t="str">
        <f>IFERROR(VLOOKUP(Text(A553,"m월 d일"),양력휴일,2,FALSE),IFERROR(VLOOKUP(Text(B553,"m월 d일"),음력휴일,2,FALSE),IFERROR(VLOOKUP(A553,양력지정휴일,2,FALSE), IFERROR(VLOOKUP(B553,음력지정휴일,2,FALSE), ""))))</f>
        <v/>
      </c>
      <c r="N553" s="128"/>
      <c r="O553" s="128" t="str">
        <f>IFERROR(VLOOKUP(N553,연차지정일수,2,FALSE),"")</f>
        <v/>
      </c>
      <c r="P553" s="143"/>
      <c r="Q553" s="2"/>
    </row>
    <row r="554">
      <c r="A554" s="129">
        <v>44749.0</v>
      </c>
      <c r="B554" s="129">
        <f>VLOOKUP($A554,달력데이터,MATCH("음력 날짜",달력제목,0),FALSE)</f>
        <v>44721</v>
      </c>
      <c r="C554" s="128">
        <f t="shared" si="1"/>
        <v>2022</v>
      </c>
      <c r="D554" s="128">
        <f t="shared" si="2"/>
        <v>7</v>
      </c>
      <c r="E554" s="128">
        <f t="shared" si="3"/>
        <v>1</v>
      </c>
      <c r="F554" s="128">
        <f t="shared" si="4"/>
        <v>2022</v>
      </c>
      <c r="G554" s="128">
        <f t="shared" si="5"/>
        <v>7</v>
      </c>
      <c r="H554" s="128">
        <f t="shared" si="6"/>
        <v>7</v>
      </c>
      <c r="I554" s="128" t="str">
        <f t="shared" si="7"/>
        <v>목</v>
      </c>
      <c r="J554" s="99"/>
      <c r="K554" s="99"/>
      <c r="L554" s="141" t="str">
        <f>IF(J554-K554=0,,IFERROR(K554-J554-휴게시간-VLOOKUP(A554,지정휴게시간,2,FALSE),K554-J554-휴게시간))</f>
        <v/>
      </c>
      <c r="M554" s="142" t="str">
        <f>IFERROR(VLOOKUP(Text(A554,"m월 d일"),양력휴일,2,FALSE),IFERROR(VLOOKUP(Text(B554,"m월 d일"),음력휴일,2,FALSE),IFERROR(VLOOKUP(A554,양력지정휴일,2,FALSE), IFERROR(VLOOKUP(B554,음력지정휴일,2,FALSE), ""))))</f>
        <v/>
      </c>
      <c r="N554" s="128"/>
      <c r="O554" s="128" t="str">
        <f>IFERROR(VLOOKUP(N554,연차지정일수,2,FALSE),"")</f>
        <v/>
      </c>
      <c r="P554" s="143"/>
      <c r="Q554" s="2"/>
    </row>
    <row r="555">
      <c r="A555" s="129">
        <v>44750.0</v>
      </c>
      <c r="B555" s="129">
        <f>VLOOKUP($A555,달력데이터,MATCH("음력 날짜",달력제목,0),FALSE)</f>
        <v>44722</v>
      </c>
      <c r="C555" s="128">
        <f t="shared" si="1"/>
        <v>2022</v>
      </c>
      <c r="D555" s="128">
        <f t="shared" si="2"/>
        <v>7</v>
      </c>
      <c r="E555" s="128">
        <f t="shared" si="3"/>
        <v>1</v>
      </c>
      <c r="F555" s="128">
        <f t="shared" si="4"/>
        <v>2022</v>
      </c>
      <c r="G555" s="128">
        <f t="shared" si="5"/>
        <v>7</v>
      </c>
      <c r="H555" s="128">
        <f t="shared" si="6"/>
        <v>8</v>
      </c>
      <c r="I555" s="128" t="str">
        <f t="shared" si="7"/>
        <v>금</v>
      </c>
      <c r="J555" s="99"/>
      <c r="K555" s="99"/>
      <c r="L555" s="141" t="str">
        <f>IF(J555-K555=0,,IFERROR(K555-J555-휴게시간-VLOOKUP(A555,지정휴게시간,2,FALSE),K555-J555-휴게시간))</f>
        <v/>
      </c>
      <c r="M555" s="142" t="str">
        <f>IFERROR(VLOOKUP(Text(A555,"m월 d일"),양력휴일,2,FALSE),IFERROR(VLOOKUP(Text(B555,"m월 d일"),음력휴일,2,FALSE),IFERROR(VLOOKUP(A555,양력지정휴일,2,FALSE), IFERROR(VLOOKUP(B555,음력지정휴일,2,FALSE), ""))))</f>
        <v/>
      </c>
      <c r="N555" s="128"/>
      <c r="O555" s="128" t="str">
        <f>IFERROR(VLOOKUP(N555,연차지정일수,2,FALSE),"")</f>
        <v/>
      </c>
      <c r="P555" s="143"/>
      <c r="Q555" s="2"/>
    </row>
    <row r="556">
      <c r="A556" s="129">
        <v>44751.0</v>
      </c>
      <c r="B556" s="129">
        <f>VLOOKUP($A556,달력데이터,MATCH("음력 날짜",달력제목,0),FALSE)</f>
        <v>44723</v>
      </c>
      <c r="C556" s="128">
        <f t="shared" si="1"/>
        <v>2022</v>
      </c>
      <c r="D556" s="128">
        <f t="shared" si="2"/>
        <v>7</v>
      </c>
      <c r="E556" s="128">
        <f t="shared" si="3"/>
        <v>1</v>
      </c>
      <c r="F556" s="128">
        <f t="shared" si="4"/>
        <v>2022</v>
      </c>
      <c r="G556" s="128">
        <f t="shared" si="5"/>
        <v>7</v>
      </c>
      <c r="H556" s="128">
        <f t="shared" si="6"/>
        <v>9</v>
      </c>
      <c r="I556" s="128" t="str">
        <f t="shared" si="7"/>
        <v>토</v>
      </c>
      <c r="J556" s="99"/>
      <c r="K556" s="99"/>
      <c r="L556" s="141" t="str">
        <f>IF(J556-K556=0,,IFERROR(K556-J556-휴게시간-VLOOKUP(A556,지정휴게시간,2,FALSE),K556-J556-휴게시간))</f>
        <v/>
      </c>
      <c r="M556" s="142" t="str">
        <f>IFERROR(VLOOKUP(Text(A556,"m월 d일"),양력휴일,2,FALSE),IFERROR(VLOOKUP(Text(B556,"m월 d일"),음력휴일,2,FALSE),IFERROR(VLOOKUP(A556,양력지정휴일,2,FALSE), IFERROR(VLOOKUP(B556,음력지정휴일,2,FALSE), ""))))</f>
        <v/>
      </c>
      <c r="N556" s="128"/>
      <c r="O556" s="128" t="str">
        <f>IFERROR(VLOOKUP(N556,연차지정일수,2,FALSE),"")</f>
        <v/>
      </c>
      <c r="P556" s="143"/>
      <c r="Q556" s="2"/>
    </row>
    <row r="557">
      <c r="A557" s="129">
        <v>44752.0</v>
      </c>
      <c r="B557" s="129">
        <f>VLOOKUP($A557,달력데이터,MATCH("음력 날짜",달력제목,0),FALSE)</f>
        <v>44724</v>
      </c>
      <c r="C557" s="128">
        <f t="shared" si="1"/>
        <v>2022</v>
      </c>
      <c r="D557" s="128">
        <f t="shared" si="2"/>
        <v>7</v>
      </c>
      <c r="E557" s="128">
        <f t="shared" si="3"/>
        <v>1</v>
      </c>
      <c r="F557" s="128">
        <f t="shared" si="4"/>
        <v>2022</v>
      </c>
      <c r="G557" s="128">
        <f t="shared" si="5"/>
        <v>7</v>
      </c>
      <c r="H557" s="128">
        <f t="shared" si="6"/>
        <v>10</v>
      </c>
      <c r="I557" s="128" t="str">
        <f t="shared" si="7"/>
        <v>일</v>
      </c>
      <c r="J557" s="99"/>
      <c r="K557" s="99"/>
      <c r="L557" s="141" t="str">
        <f>IF(J557-K557=0,,IFERROR(K557-J557-휴게시간-VLOOKUP(A557,지정휴게시간,2,FALSE),K557-J557-휴게시간))</f>
        <v/>
      </c>
      <c r="M557" s="142" t="str">
        <f>IFERROR(VLOOKUP(Text(A557,"m월 d일"),양력휴일,2,FALSE),IFERROR(VLOOKUP(Text(B557,"m월 d일"),음력휴일,2,FALSE),IFERROR(VLOOKUP(A557,양력지정휴일,2,FALSE), IFERROR(VLOOKUP(B557,음력지정휴일,2,FALSE), ""))))</f>
        <v/>
      </c>
      <c r="N557" s="128"/>
      <c r="O557" s="128" t="str">
        <f>IFERROR(VLOOKUP(N557,연차지정일수,2,FALSE),"")</f>
        <v/>
      </c>
      <c r="P557" s="143"/>
      <c r="Q557" s="2"/>
    </row>
    <row r="558">
      <c r="A558" s="129">
        <v>44753.0</v>
      </c>
      <c r="B558" s="129">
        <f>VLOOKUP($A558,달력데이터,MATCH("음력 날짜",달력제목,0),FALSE)</f>
        <v>44725</v>
      </c>
      <c r="C558" s="128">
        <f t="shared" si="1"/>
        <v>2022</v>
      </c>
      <c r="D558" s="128">
        <f t="shared" si="2"/>
        <v>7</v>
      </c>
      <c r="E558" s="128">
        <f t="shared" si="3"/>
        <v>2</v>
      </c>
      <c r="F558" s="128">
        <f t="shared" si="4"/>
        <v>2022</v>
      </c>
      <c r="G558" s="128">
        <f t="shared" si="5"/>
        <v>7</v>
      </c>
      <c r="H558" s="128">
        <f t="shared" si="6"/>
        <v>11</v>
      </c>
      <c r="I558" s="128" t="str">
        <f t="shared" si="7"/>
        <v>월</v>
      </c>
      <c r="J558" s="99"/>
      <c r="K558" s="99"/>
      <c r="L558" s="141" t="str">
        <f>IF(J558-K558=0,,IFERROR(K558-J558-휴게시간-VLOOKUP(A558,지정휴게시간,2,FALSE),K558-J558-휴게시간))</f>
        <v/>
      </c>
      <c r="M558" s="142" t="str">
        <f>IFERROR(VLOOKUP(Text(A558,"m월 d일"),양력휴일,2,FALSE),IFERROR(VLOOKUP(Text(B558,"m월 d일"),음력휴일,2,FALSE),IFERROR(VLOOKUP(A558,양력지정휴일,2,FALSE), IFERROR(VLOOKUP(B558,음력지정휴일,2,FALSE), ""))))</f>
        <v/>
      </c>
      <c r="N558" s="128"/>
      <c r="O558" s="128" t="str">
        <f>IFERROR(VLOOKUP(N558,연차지정일수,2,FALSE),"")</f>
        <v/>
      </c>
      <c r="P558" s="143"/>
      <c r="Q558" s="2"/>
    </row>
    <row r="559">
      <c r="A559" s="129">
        <v>44754.0</v>
      </c>
      <c r="B559" s="129">
        <f>VLOOKUP($A559,달력데이터,MATCH("음력 날짜",달력제목,0),FALSE)</f>
        <v>44726</v>
      </c>
      <c r="C559" s="128">
        <f t="shared" si="1"/>
        <v>2022</v>
      </c>
      <c r="D559" s="128">
        <f t="shared" si="2"/>
        <v>7</v>
      </c>
      <c r="E559" s="128">
        <f t="shared" si="3"/>
        <v>2</v>
      </c>
      <c r="F559" s="128">
        <f t="shared" si="4"/>
        <v>2022</v>
      </c>
      <c r="G559" s="128">
        <f t="shared" si="5"/>
        <v>7</v>
      </c>
      <c r="H559" s="128">
        <f t="shared" si="6"/>
        <v>12</v>
      </c>
      <c r="I559" s="128" t="str">
        <f t="shared" si="7"/>
        <v>화</v>
      </c>
      <c r="J559" s="99"/>
      <c r="K559" s="99"/>
      <c r="L559" s="141" t="str">
        <f>IF(J559-K559=0,,IFERROR(K559-J559-휴게시간-VLOOKUP(A559,지정휴게시간,2,FALSE),K559-J559-휴게시간))</f>
        <v/>
      </c>
      <c r="M559" s="142" t="str">
        <f>IFERROR(VLOOKUP(Text(A559,"m월 d일"),양력휴일,2,FALSE),IFERROR(VLOOKUP(Text(B559,"m월 d일"),음력휴일,2,FALSE),IFERROR(VLOOKUP(A559,양력지정휴일,2,FALSE), IFERROR(VLOOKUP(B559,음력지정휴일,2,FALSE), ""))))</f>
        <v/>
      </c>
      <c r="N559" s="128"/>
      <c r="O559" s="128" t="str">
        <f>IFERROR(VLOOKUP(N559,연차지정일수,2,FALSE),"")</f>
        <v/>
      </c>
      <c r="P559" s="143"/>
      <c r="Q559" s="2"/>
    </row>
    <row r="560">
      <c r="A560" s="129">
        <v>44755.0</v>
      </c>
      <c r="B560" s="129">
        <f>VLOOKUP($A560,달력데이터,MATCH("음력 날짜",달력제목,0),FALSE)</f>
        <v>44727</v>
      </c>
      <c r="C560" s="128">
        <f t="shared" si="1"/>
        <v>2022</v>
      </c>
      <c r="D560" s="128">
        <f t="shared" si="2"/>
        <v>7</v>
      </c>
      <c r="E560" s="128">
        <f t="shared" si="3"/>
        <v>2</v>
      </c>
      <c r="F560" s="128">
        <f t="shared" si="4"/>
        <v>2022</v>
      </c>
      <c r="G560" s="128">
        <f t="shared" si="5"/>
        <v>7</v>
      </c>
      <c r="H560" s="128">
        <f t="shared" si="6"/>
        <v>13</v>
      </c>
      <c r="I560" s="128" t="str">
        <f t="shared" si="7"/>
        <v>수</v>
      </c>
      <c r="J560" s="99"/>
      <c r="K560" s="99"/>
      <c r="L560" s="141" t="str">
        <f>IF(J560-K560=0,,IFERROR(K560-J560-휴게시간-VLOOKUP(A560,지정휴게시간,2,FALSE),K560-J560-휴게시간))</f>
        <v/>
      </c>
      <c r="M560" s="142" t="str">
        <f>IFERROR(VLOOKUP(Text(A560,"m월 d일"),양력휴일,2,FALSE),IFERROR(VLOOKUP(Text(B560,"m월 d일"),음력휴일,2,FALSE),IFERROR(VLOOKUP(A560,양력지정휴일,2,FALSE), IFERROR(VLOOKUP(B560,음력지정휴일,2,FALSE), ""))))</f>
        <v/>
      </c>
      <c r="N560" s="128"/>
      <c r="O560" s="128" t="str">
        <f>IFERROR(VLOOKUP(N560,연차지정일수,2,FALSE),"")</f>
        <v/>
      </c>
      <c r="P560" s="143"/>
      <c r="Q560" s="2"/>
    </row>
    <row r="561">
      <c r="A561" s="129">
        <v>44756.0</v>
      </c>
      <c r="B561" s="129">
        <f>VLOOKUP($A561,달력데이터,MATCH("음력 날짜",달력제목,0),FALSE)</f>
        <v>44728</v>
      </c>
      <c r="C561" s="128">
        <f t="shared" si="1"/>
        <v>2022</v>
      </c>
      <c r="D561" s="128">
        <f t="shared" si="2"/>
        <v>7</v>
      </c>
      <c r="E561" s="128">
        <f t="shared" si="3"/>
        <v>2</v>
      </c>
      <c r="F561" s="128">
        <f t="shared" si="4"/>
        <v>2022</v>
      </c>
      <c r="G561" s="128">
        <f t="shared" si="5"/>
        <v>7</v>
      </c>
      <c r="H561" s="128">
        <f t="shared" si="6"/>
        <v>14</v>
      </c>
      <c r="I561" s="128" t="str">
        <f t="shared" si="7"/>
        <v>목</v>
      </c>
      <c r="J561" s="99"/>
      <c r="K561" s="99"/>
      <c r="L561" s="141" t="str">
        <f>IF(J561-K561=0,,IFERROR(K561-J561-휴게시간-VLOOKUP(A561,지정휴게시간,2,FALSE),K561-J561-휴게시간))</f>
        <v/>
      </c>
      <c r="M561" s="142" t="str">
        <f>IFERROR(VLOOKUP(Text(A561,"m월 d일"),양력휴일,2,FALSE),IFERROR(VLOOKUP(Text(B561,"m월 d일"),음력휴일,2,FALSE),IFERROR(VLOOKUP(A561,양력지정휴일,2,FALSE), IFERROR(VLOOKUP(B561,음력지정휴일,2,FALSE), ""))))</f>
        <v/>
      </c>
      <c r="N561" s="128"/>
      <c r="O561" s="128" t="str">
        <f>IFERROR(VLOOKUP(N561,연차지정일수,2,FALSE),"")</f>
        <v/>
      </c>
      <c r="P561" s="143"/>
      <c r="Q561" s="2"/>
    </row>
    <row r="562">
      <c r="A562" s="129">
        <v>44757.0</v>
      </c>
      <c r="B562" s="129">
        <f>VLOOKUP($A562,달력데이터,MATCH("음력 날짜",달력제목,0),FALSE)</f>
        <v>44729</v>
      </c>
      <c r="C562" s="128">
        <f t="shared" si="1"/>
        <v>2022</v>
      </c>
      <c r="D562" s="128">
        <f t="shared" si="2"/>
        <v>7</v>
      </c>
      <c r="E562" s="128">
        <f t="shared" si="3"/>
        <v>2</v>
      </c>
      <c r="F562" s="128">
        <f t="shared" si="4"/>
        <v>2022</v>
      </c>
      <c r="G562" s="128">
        <f t="shared" si="5"/>
        <v>7</v>
      </c>
      <c r="H562" s="128">
        <f t="shared" si="6"/>
        <v>15</v>
      </c>
      <c r="I562" s="128" t="str">
        <f t="shared" si="7"/>
        <v>금</v>
      </c>
      <c r="J562" s="99"/>
      <c r="K562" s="99"/>
      <c r="L562" s="141" t="str">
        <f>IF(J562-K562=0,,IFERROR(K562-J562-휴게시간-VLOOKUP(A562,지정휴게시간,2,FALSE),K562-J562-휴게시간))</f>
        <v/>
      </c>
      <c r="M562" s="142" t="str">
        <f>IFERROR(VLOOKUP(Text(A562,"m월 d일"),양력휴일,2,FALSE),IFERROR(VLOOKUP(Text(B562,"m월 d일"),음력휴일,2,FALSE),IFERROR(VLOOKUP(A562,양력지정휴일,2,FALSE), IFERROR(VLOOKUP(B562,음력지정휴일,2,FALSE), ""))))</f>
        <v/>
      </c>
      <c r="N562" s="128"/>
      <c r="O562" s="128" t="str">
        <f>IFERROR(VLOOKUP(N562,연차지정일수,2,FALSE),"")</f>
        <v/>
      </c>
      <c r="P562" s="143"/>
      <c r="Q562" s="2"/>
    </row>
    <row r="563">
      <c r="A563" s="129">
        <v>44758.0</v>
      </c>
      <c r="B563" s="129">
        <f>VLOOKUP($A563,달력데이터,MATCH("음력 날짜",달력제목,0),FALSE)</f>
        <v>44730</v>
      </c>
      <c r="C563" s="128">
        <f t="shared" si="1"/>
        <v>2022</v>
      </c>
      <c r="D563" s="128">
        <f t="shared" si="2"/>
        <v>7</v>
      </c>
      <c r="E563" s="128">
        <f t="shared" si="3"/>
        <v>2</v>
      </c>
      <c r="F563" s="128">
        <f t="shared" si="4"/>
        <v>2022</v>
      </c>
      <c r="G563" s="128">
        <f t="shared" si="5"/>
        <v>7</v>
      </c>
      <c r="H563" s="128">
        <f t="shared" si="6"/>
        <v>16</v>
      </c>
      <c r="I563" s="128" t="str">
        <f t="shared" si="7"/>
        <v>토</v>
      </c>
      <c r="J563" s="99"/>
      <c r="K563" s="99"/>
      <c r="L563" s="141" t="str">
        <f>IF(J563-K563=0,,IFERROR(K563-J563-휴게시간-VLOOKUP(A563,지정휴게시간,2,FALSE),K563-J563-휴게시간))</f>
        <v/>
      </c>
      <c r="M563" s="142" t="str">
        <f>IFERROR(VLOOKUP(Text(A563,"m월 d일"),양력휴일,2,FALSE),IFERROR(VLOOKUP(Text(B563,"m월 d일"),음력휴일,2,FALSE),IFERROR(VLOOKUP(A563,양력지정휴일,2,FALSE), IFERROR(VLOOKUP(B563,음력지정휴일,2,FALSE), ""))))</f>
        <v/>
      </c>
      <c r="N563" s="128"/>
      <c r="O563" s="128" t="str">
        <f>IFERROR(VLOOKUP(N563,연차지정일수,2,FALSE),"")</f>
        <v/>
      </c>
      <c r="P563" s="143"/>
      <c r="Q563" s="2"/>
    </row>
    <row r="564">
      <c r="A564" s="129">
        <v>44759.0</v>
      </c>
      <c r="B564" s="129">
        <f>VLOOKUP($A564,달력데이터,MATCH("음력 날짜",달력제목,0),FALSE)</f>
        <v>44731</v>
      </c>
      <c r="C564" s="128">
        <f t="shared" si="1"/>
        <v>2022</v>
      </c>
      <c r="D564" s="128">
        <f t="shared" si="2"/>
        <v>7</v>
      </c>
      <c r="E564" s="128">
        <f t="shared" si="3"/>
        <v>2</v>
      </c>
      <c r="F564" s="128">
        <f t="shared" si="4"/>
        <v>2022</v>
      </c>
      <c r="G564" s="128">
        <f t="shared" si="5"/>
        <v>7</v>
      </c>
      <c r="H564" s="128">
        <f t="shared" si="6"/>
        <v>17</v>
      </c>
      <c r="I564" s="128" t="str">
        <f t="shared" si="7"/>
        <v>일</v>
      </c>
      <c r="J564" s="99"/>
      <c r="K564" s="99"/>
      <c r="L564" s="141" t="str">
        <f>IF(J564-K564=0,,IFERROR(K564-J564-휴게시간-VLOOKUP(A564,지정휴게시간,2,FALSE),K564-J564-휴게시간))</f>
        <v/>
      </c>
      <c r="M564" s="142" t="str">
        <f>IFERROR(VLOOKUP(Text(A564,"m월 d일"),양력휴일,2,FALSE),IFERROR(VLOOKUP(Text(B564,"m월 d일"),음력휴일,2,FALSE),IFERROR(VLOOKUP(A564,양력지정휴일,2,FALSE), IFERROR(VLOOKUP(B564,음력지정휴일,2,FALSE), ""))))</f>
        <v/>
      </c>
      <c r="N564" s="128"/>
      <c r="O564" s="128" t="str">
        <f>IFERROR(VLOOKUP(N564,연차지정일수,2,FALSE),"")</f>
        <v/>
      </c>
      <c r="P564" s="143"/>
      <c r="Q564" s="2"/>
    </row>
    <row r="565">
      <c r="A565" s="129">
        <v>44760.0</v>
      </c>
      <c r="B565" s="129">
        <f>VLOOKUP($A565,달력데이터,MATCH("음력 날짜",달력제목,0),FALSE)</f>
        <v>44732</v>
      </c>
      <c r="C565" s="128">
        <f t="shared" si="1"/>
        <v>2022</v>
      </c>
      <c r="D565" s="128">
        <f t="shared" si="2"/>
        <v>7</v>
      </c>
      <c r="E565" s="128">
        <f t="shared" si="3"/>
        <v>3</v>
      </c>
      <c r="F565" s="128">
        <f t="shared" si="4"/>
        <v>2022</v>
      </c>
      <c r="G565" s="128">
        <f t="shared" si="5"/>
        <v>7</v>
      </c>
      <c r="H565" s="128">
        <f t="shared" si="6"/>
        <v>18</v>
      </c>
      <c r="I565" s="128" t="str">
        <f t="shared" si="7"/>
        <v>월</v>
      </c>
      <c r="J565" s="99"/>
      <c r="K565" s="99"/>
      <c r="L565" s="141" t="str">
        <f>IF(J565-K565=0,,IFERROR(K565-J565-휴게시간-VLOOKUP(A565,지정휴게시간,2,FALSE),K565-J565-휴게시간))</f>
        <v/>
      </c>
      <c r="M565" s="142" t="str">
        <f>IFERROR(VLOOKUP(Text(A565,"m월 d일"),양력휴일,2,FALSE),IFERROR(VLOOKUP(Text(B565,"m월 d일"),음력휴일,2,FALSE),IFERROR(VLOOKUP(A565,양력지정휴일,2,FALSE), IFERROR(VLOOKUP(B565,음력지정휴일,2,FALSE), ""))))</f>
        <v/>
      </c>
      <c r="N565" s="128"/>
      <c r="O565" s="128" t="str">
        <f>IFERROR(VLOOKUP(N565,연차지정일수,2,FALSE),"")</f>
        <v/>
      </c>
      <c r="P565" s="143"/>
      <c r="Q565" s="2"/>
    </row>
    <row r="566">
      <c r="A566" s="129">
        <v>44761.0</v>
      </c>
      <c r="B566" s="129">
        <f>VLOOKUP($A566,달력데이터,MATCH("음력 날짜",달력제목,0),FALSE)</f>
        <v>44733</v>
      </c>
      <c r="C566" s="128">
        <f t="shared" si="1"/>
        <v>2022</v>
      </c>
      <c r="D566" s="128">
        <f t="shared" si="2"/>
        <v>7</v>
      </c>
      <c r="E566" s="128">
        <f t="shared" si="3"/>
        <v>3</v>
      </c>
      <c r="F566" s="128">
        <f t="shared" si="4"/>
        <v>2022</v>
      </c>
      <c r="G566" s="128">
        <f t="shared" si="5"/>
        <v>7</v>
      </c>
      <c r="H566" s="128">
        <f t="shared" si="6"/>
        <v>19</v>
      </c>
      <c r="I566" s="128" t="str">
        <f t="shared" si="7"/>
        <v>화</v>
      </c>
      <c r="J566" s="99"/>
      <c r="K566" s="99"/>
      <c r="L566" s="141" t="str">
        <f>IF(J566-K566=0,,IFERROR(K566-J566-휴게시간-VLOOKUP(A566,지정휴게시간,2,FALSE),K566-J566-휴게시간))</f>
        <v/>
      </c>
      <c r="M566" s="142" t="str">
        <f>IFERROR(VLOOKUP(Text(A566,"m월 d일"),양력휴일,2,FALSE),IFERROR(VLOOKUP(Text(B566,"m월 d일"),음력휴일,2,FALSE),IFERROR(VLOOKUP(A566,양력지정휴일,2,FALSE), IFERROR(VLOOKUP(B566,음력지정휴일,2,FALSE), ""))))</f>
        <v/>
      </c>
      <c r="N566" s="128"/>
      <c r="O566" s="128" t="str">
        <f>IFERROR(VLOOKUP(N566,연차지정일수,2,FALSE),"")</f>
        <v/>
      </c>
      <c r="P566" s="143"/>
      <c r="Q566" s="2"/>
    </row>
    <row r="567">
      <c r="A567" s="129">
        <v>44762.0</v>
      </c>
      <c r="B567" s="129">
        <f>VLOOKUP($A567,달력데이터,MATCH("음력 날짜",달력제목,0),FALSE)</f>
        <v>44734</v>
      </c>
      <c r="C567" s="128">
        <f t="shared" si="1"/>
        <v>2022</v>
      </c>
      <c r="D567" s="128">
        <f t="shared" si="2"/>
        <v>7</v>
      </c>
      <c r="E567" s="128">
        <f t="shared" si="3"/>
        <v>3</v>
      </c>
      <c r="F567" s="128">
        <f t="shared" si="4"/>
        <v>2022</v>
      </c>
      <c r="G567" s="128">
        <f t="shared" si="5"/>
        <v>7</v>
      </c>
      <c r="H567" s="128">
        <f t="shared" si="6"/>
        <v>20</v>
      </c>
      <c r="I567" s="128" t="str">
        <f t="shared" si="7"/>
        <v>수</v>
      </c>
      <c r="J567" s="99"/>
      <c r="K567" s="99"/>
      <c r="L567" s="141" t="str">
        <f>IF(J567-K567=0,,IFERROR(K567-J567-휴게시간-VLOOKUP(A567,지정휴게시간,2,FALSE),K567-J567-휴게시간))</f>
        <v/>
      </c>
      <c r="M567" s="142" t="str">
        <f>IFERROR(VLOOKUP(Text(A567,"m월 d일"),양력휴일,2,FALSE),IFERROR(VLOOKUP(Text(B567,"m월 d일"),음력휴일,2,FALSE),IFERROR(VLOOKUP(A567,양력지정휴일,2,FALSE), IFERROR(VLOOKUP(B567,음력지정휴일,2,FALSE), ""))))</f>
        <v/>
      </c>
      <c r="N567" s="128"/>
      <c r="O567" s="128" t="str">
        <f>IFERROR(VLOOKUP(N567,연차지정일수,2,FALSE),"")</f>
        <v/>
      </c>
      <c r="P567" s="143"/>
      <c r="Q567" s="2"/>
    </row>
    <row r="568">
      <c r="A568" s="129">
        <v>44763.0</v>
      </c>
      <c r="B568" s="129">
        <f>VLOOKUP($A568,달력데이터,MATCH("음력 날짜",달력제목,0),FALSE)</f>
        <v>44735</v>
      </c>
      <c r="C568" s="128">
        <f t="shared" si="1"/>
        <v>2022</v>
      </c>
      <c r="D568" s="128">
        <f t="shared" si="2"/>
        <v>7</v>
      </c>
      <c r="E568" s="128">
        <f t="shared" si="3"/>
        <v>3</v>
      </c>
      <c r="F568" s="128">
        <f t="shared" si="4"/>
        <v>2022</v>
      </c>
      <c r="G568" s="128">
        <f t="shared" si="5"/>
        <v>7</v>
      </c>
      <c r="H568" s="128">
        <f t="shared" si="6"/>
        <v>21</v>
      </c>
      <c r="I568" s="128" t="str">
        <f t="shared" si="7"/>
        <v>목</v>
      </c>
      <c r="J568" s="99"/>
      <c r="K568" s="99"/>
      <c r="L568" s="141" t="str">
        <f>IF(J568-K568=0,,IFERROR(K568-J568-휴게시간-VLOOKUP(A568,지정휴게시간,2,FALSE),K568-J568-휴게시간))</f>
        <v/>
      </c>
      <c r="M568" s="142" t="str">
        <f>IFERROR(VLOOKUP(Text(A568,"m월 d일"),양력휴일,2,FALSE),IFERROR(VLOOKUP(Text(B568,"m월 d일"),음력휴일,2,FALSE),IFERROR(VLOOKUP(A568,양력지정휴일,2,FALSE), IFERROR(VLOOKUP(B568,음력지정휴일,2,FALSE), ""))))</f>
        <v/>
      </c>
      <c r="N568" s="128"/>
      <c r="O568" s="128" t="str">
        <f>IFERROR(VLOOKUP(N568,연차지정일수,2,FALSE),"")</f>
        <v/>
      </c>
      <c r="P568" s="143"/>
      <c r="Q568" s="2"/>
    </row>
    <row r="569">
      <c r="A569" s="129">
        <v>44764.0</v>
      </c>
      <c r="B569" s="129">
        <f>VLOOKUP($A569,달력데이터,MATCH("음력 날짜",달력제목,0),FALSE)</f>
        <v>44736</v>
      </c>
      <c r="C569" s="128">
        <f t="shared" si="1"/>
        <v>2022</v>
      </c>
      <c r="D569" s="128">
        <f t="shared" si="2"/>
        <v>7</v>
      </c>
      <c r="E569" s="128">
        <f t="shared" si="3"/>
        <v>3</v>
      </c>
      <c r="F569" s="128">
        <f t="shared" si="4"/>
        <v>2022</v>
      </c>
      <c r="G569" s="128">
        <f t="shared" si="5"/>
        <v>7</v>
      </c>
      <c r="H569" s="128">
        <f t="shared" si="6"/>
        <v>22</v>
      </c>
      <c r="I569" s="128" t="str">
        <f t="shared" si="7"/>
        <v>금</v>
      </c>
      <c r="J569" s="99"/>
      <c r="K569" s="99"/>
      <c r="L569" s="141" t="str">
        <f>IF(J569-K569=0,,IFERROR(K569-J569-휴게시간-VLOOKUP(A569,지정휴게시간,2,FALSE),K569-J569-휴게시간))</f>
        <v/>
      </c>
      <c r="M569" s="142" t="str">
        <f>IFERROR(VLOOKUP(Text(A569,"m월 d일"),양력휴일,2,FALSE),IFERROR(VLOOKUP(Text(B569,"m월 d일"),음력휴일,2,FALSE),IFERROR(VLOOKUP(A569,양력지정휴일,2,FALSE), IFERROR(VLOOKUP(B569,음력지정휴일,2,FALSE), ""))))</f>
        <v/>
      </c>
      <c r="N569" s="128"/>
      <c r="O569" s="128" t="str">
        <f>IFERROR(VLOOKUP(N569,연차지정일수,2,FALSE),"")</f>
        <v/>
      </c>
      <c r="P569" s="143"/>
      <c r="Q569" s="2"/>
    </row>
    <row r="570">
      <c r="A570" s="129">
        <v>44765.0</v>
      </c>
      <c r="B570" s="129">
        <f>VLOOKUP($A570,달력데이터,MATCH("음력 날짜",달력제목,0),FALSE)</f>
        <v>44737</v>
      </c>
      <c r="C570" s="128">
        <f t="shared" si="1"/>
        <v>2022</v>
      </c>
      <c r="D570" s="128">
        <f t="shared" si="2"/>
        <v>7</v>
      </c>
      <c r="E570" s="128">
        <f t="shared" si="3"/>
        <v>3</v>
      </c>
      <c r="F570" s="128">
        <f t="shared" si="4"/>
        <v>2022</v>
      </c>
      <c r="G570" s="128">
        <f t="shared" si="5"/>
        <v>7</v>
      </c>
      <c r="H570" s="128">
        <f t="shared" si="6"/>
        <v>23</v>
      </c>
      <c r="I570" s="128" t="str">
        <f t="shared" si="7"/>
        <v>토</v>
      </c>
      <c r="J570" s="99"/>
      <c r="K570" s="99"/>
      <c r="L570" s="141" t="str">
        <f>IF(J570-K570=0,,IFERROR(K570-J570-휴게시간-VLOOKUP(A570,지정휴게시간,2,FALSE),K570-J570-휴게시간))</f>
        <v/>
      </c>
      <c r="M570" s="142" t="str">
        <f>IFERROR(VLOOKUP(Text(A570,"m월 d일"),양력휴일,2,FALSE),IFERROR(VLOOKUP(Text(B570,"m월 d일"),음력휴일,2,FALSE),IFERROR(VLOOKUP(A570,양력지정휴일,2,FALSE), IFERROR(VLOOKUP(B570,음력지정휴일,2,FALSE), ""))))</f>
        <v/>
      </c>
      <c r="N570" s="128"/>
      <c r="O570" s="128" t="str">
        <f>IFERROR(VLOOKUP(N570,연차지정일수,2,FALSE),"")</f>
        <v/>
      </c>
      <c r="P570" s="143"/>
      <c r="Q570" s="2"/>
    </row>
    <row r="571">
      <c r="A571" s="129">
        <v>44766.0</v>
      </c>
      <c r="B571" s="129">
        <f>VLOOKUP($A571,달력데이터,MATCH("음력 날짜",달력제목,0),FALSE)</f>
        <v>44738</v>
      </c>
      <c r="C571" s="128">
        <f t="shared" si="1"/>
        <v>2022</v>
      </c>
      <c r="D571" s="128">
        <f t="shared" si="2"/>
        <v>7</v>
      </c>
      <c r="E571" s="128">
        <f t="shared" si="3"/>
        <v>3</v>
      </c>
      <c r="F571" s="128">
        <f t="shared" si="4"/>
        <v>2022</v>
      </c>
      <c r="G571" s="128">
        <f t="shared" si="5"/>
        <v>7</v>
      </c>
      <c r="H571" s="128">
        <f t="shared" si="6"/>
        <v>24</v>
      </c>
      <c r="I571" s="128" t="str">
        <f t="shared" si="7"/>
        <v>일</v>
      </c>
      <c r="J571" s="99"/>
      <c r="K571" s="99"/>
      <c r="L571" s="141" t="str">
        <f>IF(J571-K571=0,,IFERROR(K571-J571-휴게시간-VLOOKUP(A571,지정휴게시간,2,FALSE),K571-J571-휴게시간))</f>
        <v/>
      </c>
      <c r="M571" s="142" t="str">
        <f>IFERROR(VLOOKUP(Text(A571,"m월 d일"),양력휴일,2,FALSE),IFERROR(VLOOKUP(Text(B571,"m월 d일"),음력휴일,2,FALSE),IFERROR(VLOOKUP(A571,양력지정휴일,2,FALSE), IFERROR(VLOOKUP(B571,음력지정휴일,2,FALSE), ""))))</f>
        <v/>
      </c>
      <c r="N571" s="128"/>
      <c r="O571" s="128" t="str">
        <f>IFERROR(VLOOKUP(N571,연차지정일수,2,FALSE),"")</f>
        <v/>
      </c>
      <c r="P571" s="143"/>
      <c r="Q571" s="2"/>
    </row>
    <row r="572">
      <c r="A572" s="129">
        <v>44767.0</v>
      </c>
      <c r="B572" s="129">
        <f>VLOOKUP($A572,달력데이터,MATCH("음력 날짜",달력제목,0),FALSE)</f>
        <v>44739</v>
      </c>
      <c r="C572" s="128">
        <f t="shared" si="1"/>
        <v>2022</v>
      </c>
      <c r="D572" s="128">
        <f t="shared" si="2"/>
        <v>7</v>
      </c>
      <c r="E572" s="128">
        <f t="shared" si="3"/>
        <v>4</v>
      </c>
      <c r="F572" s="128">
        <f t="shared" si="4"/>
        <v>2022</v>
      </c>
      <c r="G572" s="128">
        <f t="shared" si="5"/>
        <v>7</v>
      </c>
      <c r="H572" s="128">
        <f t="shared" si="6"/>
        <v>25</v>
      </c>
      <c r="I572" s="128" t="str">
        <f t="shared" si="7"/>
        <v>월</v>
      </c>
      <c r="J572" s="99"/>
      <c r="K572" s="99"/>
      <c r="L572" s="141" t="str">
        <f>IF(J572-K572=0,,IFERROR(K572-J572-휴게시간-VLOOKUP(A572,지정휴게시간,2,FALSE),K572-J572-휴게시간))</f>
        <v/>
      </c>
      <c r="M572" s="142" t="str">
        <f>IFERROR(VLOOKUP(Text(A572,"m월 d일"),양력휴일,2,FALSE),IFERROR(VLOOKUP(Text(B572,"m월 d일"),음력휴일,2,FALSE),IFERROR(VLOOKUP(A572,양력지정휴일,2,FALSE), IFERROR(VLOOKUP(B572,음력지정휴일,2,FALSE), ""))))</f>
        <v/>
      </c>
      <c r="N572" s="128"/>
      <c r="O572" s="128" t="str">
        <f>IFERROR(VLOOKUP(N572,연차지정일수,2,FALSE),"")</f>
        <v/>
      </c>
      <c r="P572" s="143"/>
      <c r="Q572" s="2"/>
    </row>
    <row r="573">
      <c r="A573" s="129">
        <v>44768.0</v>
      </c>
      <c r="B573" s="129">
        <f>VLOOKUP($A573,달력데이터,MATCH("음력 날짜",달력제목,0),FALSE)</f>
        <v>44740</v>
      </c>
      <c r="C573" s="128">
        <f t="shared" si="1"/>
        <v>2022</v>
      </c>
      <c r="D573" s="128">
        <f t="shared" si="2"/>
        <v>7</v>
      </c>
      <c r="E573" s="128">
        <f t="shared" si="3"/>
        <v>4</v>
      </c>
      <c r="F573" s="128">
        <f t="shared" si="4"/>
        <v>2022</v>
      </c>
      <c r="G573" s="128">
        <f t="shared" si="5"/>
        <v>7</v>
      </c>
      <c r="H573" s="128">
        <f t="shared" si="6"/>
        <v>26</v>
      </c>
      <c r="I573" s="128" t="str">
        <f t="shared" si="7"/>
        <v>화</v>
      </c>
      <c r="J573" s="99"/>
      <c r="K573" s="99"/>
      <c r="L573" s="141" t="str">
        <f>IF(J573-K573=0,,IFERROR(K573-J573-휴게시간-VLOOKUP(A573,지정휴게시간,2,FALSE),K573-J573-휴게시간))</f>
        <v/>
      </c>
      <c r="M573" s="142" t="str">
        <f>IFERROR(VLOOKUP(Text(A573,"m월 d일"),양력휴일,2,FALSE),IFERROR(VLOOKUP(Text(B573,"m월 d일"),음력휴일,2,FALSE),IFERROR(VLOOKUP(A573,양력지정휴일,2,FALSE), IFERROR(VLOOKUP(B573,음력지정휴일,2,FALSE), ""))))</f>
        <v/>
      </c>
      <c r="N573" s="128"/>
      <c r="O573" s="128" t="str">
        <f>IFERROR(VLOOKUP(N573,연차지정일수,2,FALSE),"")</f>
        <v/>
      </c>
      <c r="P573" s="143"/>
      <c r="Q573" s="2"/>
    </row>
    <row r="574">
      <c r="A574" s="129">
        <v>44769.0</v>
      </c>
      <c r="B574" s="129">
        <f>VLOOKUP($A574,달력데이터,MATCH("음력 날짜",달력제목,0),FALSE)</f>
        <v>44741</v>
      </c>
      <c r="C574" s="128">
        <f t="shared" si="1"/>
        <v>2022</v>
      </c>
      <c r="D574" s="128">
        <f t="shared" si="2"/>
        <v>7</v>
      </c>
      <c r="E574" s="128">
        <f t="shared" si="3"/>
        <v>4</v>
      </c>
      <c r="F574" s="128">
        <f t="shared" si="4"/>
        <v>2022</v>
      </c>
      <c r="G574" s="128">
        <f t="shared" si="5"/>
        <v>7</v>
      </c>
      <c r="H574" s="128">
        <f t="shared" si="6"/>
        <v>27</v>
      </c>
      <c r="I574" s="128" t="str">
        <f t="shared" si="7"/>
        <v>수</v>
      </c>
      <c r="J574" s="99"/>
      <c r="K574" s="99"/>
      <c r="L574" s="141" t="str">
        <f>IF(J574-K574=0,,IFERROR(K574-J574-휴게시간-VLOOKUP(A574,지정휴게시간,2,FALSE),K574-J574-휴게시간))</f>
        <v/>
      </c>
      <c r="M574" s="142" t="str">
        <f>IFERROR(VLOOKUP(Text(A574,"m월 d일"),양력휴일,2,FALSE),IFERROR(VLOOKUP(Text(B574,"m월 d일"),음력휴일,2,FALSE),IFERROR(VLOOKUP(A574,양력지정휴일,2,FALSE), IFERROR(VLOOKUP(B574,음력지정휴일,2,FALSE), ""))))</f>
        <v/>
      </c>
      <c r="N574" s="128"/>
      <c r="O574" s="128" t="str">
        <f>IFERROR(VLOOKUP(N574,연차지정일수,2,FALSE),"")</f>
        <v/>
      </c>
      <c r="P574" s="143"/>
      <c r="Q574" s="2"/>
    </row>
    <row r="575">
      <c r="A575" s="129">
        <v>44770.0</v>
      </c>
      <c r="B575" s="129">
        <f>VLOOKUP($A575,달력데이터,MATCH("음력 날짜",달력제목,0),FALSE)</f>
        <v>44742</v>
      </c>
      <c r="C575" s="128">
        <f t="shared" si="1"/>
        <v>2022</v>
      </c>
      <c r="D575" s="128">
        <f t="shared" si="2"/>
        <v>7</v>
      </c>
      <c r="E575" s="128">
        <f t="shared" si="3"/>
        <v>4</v>
      </c>
      <c r="F575" s="128">
        <f t="shared" si="4"/>
        <v>2022</v>
      </c>
      <c r="G575" s="128">
        <f t="shared" si="5"/>
        <v>7</v>
      </c>
      <c r="H575" s="128">
        <f t="shared" si="6"/>
        <v>28</v>
      </c>
      <c r="I575" s="128" t="str">
        <f t="shared" si="7"/>
        <v>목</v>
      </c>
      <c r="J575" s="99"/>
      <c r="K575" s="99"/>
      <c r="L575" s="141" t="str">
        <f>IF(J575-K575=0,,IFERROR(K575-J575-휴게시간-VLOOKUP(A575,지정휴게시간,2,FALSE),K575-J575-휴게시간))</f>
        <v/>
      </c>
      <c r="M575" s="142" t="str">
        <f>IFERROR(VLOOKUP(Text(A575,"m월 d일"),양력휴일,2,FALSE),IFERROR(VLOOKUP(Text(B575,"m월 d일"),음력휴일,2,FALSE),IFERROR(VLOOKUP(A575,양력지정휴일,2,FALSE), IFERROR(VLOOKUP(B575,음력지정휴일,2,FALSE), ""))))</f>
        <v/>
      </c>
      <c r="N575" s="128"/>
      <c r="O575" s="128" t="str">
        <f>IFERROR(VLOOKUP(N575,연차지정일수,2,FALSE),"")</f>
        <v/>
      </c>
      <c r="P575" s="143"/>
      <c r="Q575" s="2"/>
    </row>
    <row r="576">
      <c r="A576" s="129">
        <v>44771.0</v>
      </c>
      <c r="B576" s="129">
        <f>VLOOKUP($A576,달력데이터,MATCH("음력 날짜",달력제목,0),FALSE)</f>
        <v>44743</v>
      </c>
      <c r="C576" s="128">
        <f t="shared" si="1"/>
        <v>2022</v>
      </c>
      <c r="D576" s="128">
        <f t="shared" si="2"/>
        <v>7</v>
      </c>
      <c r="E576" s="128">
        <f t="shared" si="3"/>
        <v>4</v>
      </c>
      <c r="F576" s="128">
        <f t="shared" si="4"/>
        <v>2022</v>
      </c>
      <c r="G576" s="128">
        <f t="shared" si="5"/>
        <v>7</v>
      </c>
      <c r="H576" s="128">
        <f t="shared" si="6"/>
        <v>29</v>
      </c>
      <c r="I576" s="128" t="str">
        <f t="shared" si="7"/>
        <v>금</v>
      </c>
      <c r="J576" s="99"/>
      <c r="K576" s="99"/>
      <c r="L576" s="141" t="str">
        <f>IF(J576-K576=0,,IFERROR(K576-J576-휴게시간-VLOOKUP(A576,지정휴게시간,2,FALSE),K576-J576-휴게시간))</f>
        <v/>
      </c>
      <c r="M576" s="142" t="str">
        <f>IFERROR(VLOOKUP(Text(A576,"m월 d일"),양력휴일,2,FALSE),IFERROR(VLOOKUP(Text(B576,"m월 d일"),음력휴일,2,FALSE),IFERROR(VLOOKUP(A576,양력지정휴일,2,FALSE), IFERROR(VLOOKUP(B576,음력지정휴일,2,FALSE), ""))))</f>
        <v/>
      </c>
      <c r="N576" s="128"/>
      <c r="O576" s="128" t="str">
        <f>IFERROR(VLOOKUP(N576,연차지정일수,2,FALSE),"")</f>
        <v/>
      </c>
      <c r="P576" s="143"/>
      <c r="Q576" s="2"/>
    </row>
    <row r="577">
      <c r="A577" s="129">
        <v>44772.0</v>
      </c>
      <c r="B577" s="129">
        <f>VLOOKUP($A577,달력데이터,MATCH("음력 날짜",달력제목,0),FALSE)</f>
        <v>44744</v>
      </c>
      <c r="C577" s="128">
        <f t="shared" si="1"/>
        <v>2022</v>
      </c>
      <c r="D577" s="128">
        <f t="shared" si="2"/>
        <v>7</v>
      </c>
      <c r="E577" s="128">
        <f t="shared" si="3"/>
        <v>4</v>
      </c>
      <c r="F577" s="128">
        <f t="shared" si="4"/>
        <v>2022</v>
      </c>
      <c r="G577" s="128">
        <f t="shared" si="5"/>
        <v>7</v>
      </c>
      <c r="H577" s="128">
        <f t="shared" si="6"/>
        <v>30</v>
      </c>
      <c r="I577" s="128" t="str">
        <f t="shared" si="7"/>
        <v>토</v>
      </c>
      <c r="J577" s="99"/>
      <c r="K577" s="99"/>
      <c r="L577" s="141" t="str">
        <f>IF(J577-K577=0,,IFERROR(K577-J577-휴게시간-VLOOKUP(A577,지정휴게시간,2,FALSE),K577-J577-휴게시간))</f>
        <v/>
      </c>
      <c r="M577" s="142" t="str">
        <f>IFERROR(VLOOKUP(Text(A577,"m월 d일"),양력휴일,2,FALSE),IFERROR(VLOOKUP(Text(B577,"m월 d일"),음력휴일,2,FALSE),IFERROR(VLOOKUP(A577,양력지정휴일,2,FALSE), IFERROR(VLOOKUP(B577,음력지정휴일,2,FALSE), ""))))</f>
        <v/>
      </c>
      <c r="N577" s="128"/>
      <c r="O577" s="128" t="str">
        <f>IFERROR(VLOOKUP(N577,연차지정일수,2,FALSE),"")</f>
        <v/>
      </c>
      <c r="P577" s="143"/>
      <c r="Q577" s="2"/>
    </row>
    <row r="578">
      <c r="A578" s="129">
        <v>44773.0</v>
      </c>
      <c r="B578" s="129">
        <f>VLOOKUP($A578,달력데이터,MATCH("음력 날짜",달력제목,0),FALSE)</f>
        <v>44745</v>
      </c>
      <c r="C578" s="128">
        <f t="shared" si="1"/>
        <v>2022</v>
      </c>
      <c r="D578" s="128">
        <f t="shared" si="2"/>
        <v>7</v>
      </c>
      <c r="E578" s="128">
        <f t="shared" si="3"/>
        <v>4</v>
      </c>
      <c r="F578" s="128">
        <f t="shared" si="4"/>
        <v>2022</v>
      </c>
      <c r="G578" s="128">
        <f t="shared" si="5"/>
        <v>7</v>
      </c>
      <c r="H578" s="128">
        <f t="shared" si="6"/>
        <v>31</v>
      </c>
      <c r="I578" s="128" t="str">
        <f t="shared" si="7"/>
        <v>일</v>
      </c>
      <c r="J578" s="99"/>
      <c r="K578" s="99"/>
      <c r="L578" s="141" t="str">
        <f>IF(J578-K578=0,,IFERROR(K578-J578-휴게시간-VLOOKUP(A578,지정휴게시간,2,FALSE),K578-J578-휴게시간))</f>
        <v/>
      </c>
      <c r="M578" s="142" t="str">
        <f>IFERROR(VLOOKUP(Text(A578,"m월 d일"),양력휴일,2,FALSE),IFERROR(VLOOKUP(Text(B578,"m월 d일"),음력휴일,2,FALSE),IFERROR(VLOOKUP(A578,양력지정휴일,2,FALSE), IFERROR(VLOOKUP(B578,음력지정휴일,2,FALSE), ""))))</f>
        <v/>
      </c>
      <c r="N578" s="128"/>
      <c r="O578" s="128" t="str">
        <f>IFERROR(VLOOKUP(N578,연차지정일수,2,FALSE),"")</f>
        <v/>
      </c>
      <c r="P578" s="143"/>
      <c r="Q578" s="2"/>
    </row>
    <row r="579">
      <c r="A579" s="129">
        <v>44774.0</v>
      </c>
      <c r="B579" s="129">
        <f>VLOOKUP($A579,달력데이터,MATCH("음력 날짜",달력제목,0),FALSE)</f>
        <v>44746</v>
      </c>
      <c r="C579" s="128">
        <f t="shared" si="1"/>
        <v>2022</v>
      </c>
      <c r="D579" s="128">
        <f t="shared" si="2"/>
        <v>7</v>
      </c>
      <c r="E579" s="128">
        <f t="shared" si="3"/>
        <v>1</v>
      </c>
      <c r="F579" s="128">
        <f t="shared" si="4"/>
        <v>2022</v>
      </c>
      <c r="G579" s="128">
        <f t="shared" si="5"/>
        <v>8</v>
      </c>
      <c r="H579" s="128">
        <f t="shared" si="6"/>
        <v>1</v>
      </c>
      <c r="I579" s="128" t="str">
        <f t="shared" si="7"/>
        <v>월</v>
      </c>
      <c r="J579" s="99"/>
      <c r="K579" s="99"/>
      <c r="L579" s="141" t="str">
        <f>IF(J579-K579=0,,IFERROR(K579-J579-휴게시간-VLOOKUP(A579,지정휴게시간,2,FALSE),K579-J579-휴게시간))</f>
        <v/>
      </c>
      <c r="M579" s="142" t="str">
        <f>IFERROR(VLOOKUP(Text(A579,"m월 d일"),양력휴일,2,FALSE),IFERROR(VLOOKUP(Text(B579,"m월 d일"),음력휴일,2,FALSE),IFERROR(VLOOKUP(A579,양력지정휴일,2,FALSE), IFERROR(VLOOKUP(B579,음력지정휴일,2,FALSE), ""))))</f>
        <v/>
      </c>
      <c r="N579" s="128"/>
      <c r="O579" s="128" t="str">
        <f>IFERROR(VLOOKUP(N579,연차지정일수,2,FALSE),"")</f>
        <v/>
      </c>
      <c r="P579" s="143"/>
      <c r="Q579" s="2"/>
    </row>
    <row r="580">
      <c r="A580" s="129">
        <v>44775.0</v>
      </c>
      <c r="B580" s="129">
        <f>VLOOKUP($A580,달력데이터,MATCH("음력 날짜",달력제목,0),FALSE)</f>
        <v>44747</v>
      </c>
      <c r="C580" s="128">
        <f t="shared" si="1"/>
        <v>2022</v>
      </c>
      <c r="D580" s="128">
        <f t="shared" si="2"/>
        <v>7</v>
      </c>
      <c r="E580" s="128">
        <f t="shared" si="3"/>
        <v>1</v>
      </c>
      <c r="F580" s="128">
        <f t="shared" si="4"/>
        <v>2022</v>
      </c>
      <c r="G580" s="128">
        <f t="shared" si="5"/>
        <v>8</v>
      </c>
      <c r="H580" s="128">
        <f t="shared" si="6"/>
        <v>2</v>
      </c>
      <c r="I580" s="128" t="str">
        <f t="shared" si="7"/>
        <v>화</v>
      </c>
      <c r="J580" s="99"/>
      <c r="K580" s="99"/>
      <c r="L580" s="141" t="str">
        <f>IF(J580-K580=0,,IFERROR(K580-J580-휴게시간-VLOOKUP(A580,지정휴게시간,2,FALSE),K580-J580-휴게시간))</f>
        <v/>
      </c>
      <c r="M580" s="142" t="str">
        <f>IFERROR(VLOOKUP(Text(A580,"m월 d일"),양력휴일,2,FALSE),IFERROR(VLOOKUP(Text(B580,"m월 d일"),음력휴일,2,FALSE),IFERROR(VLOOKUP(A580,양력지정휴일,2,FALSE), IFERROR(VLOOKUP(B580,음력지정휴일,2,FALSE), ""))))</f>
        <v/>
      </c>
      <c r="N580" s="128"/>
      <c r="O580" s="128" t="str">
        <f>IFERROR(VLOOKUP(N580,연차지정일수,2,FALSE),"")</f>
        <v/>
      </c>
      <c r="P580" s="143"/>
      <c r="Q580" s="2"/>
    </row>
    <row r="581">
      <c r="A581" s="129">
        <v>44776.0</v>
      </c>
      <c r="B581" s="129">
        <f>VLOOKUP($A581,달력데이터,MATCH("음력 날짜",달력제목,0),FALSE)</f>
        <v>44748</v>
      </c>
      <c r="C581" s="128">
        <f t="shared" si="1"/>
        <v>2022</v>
      </c>
      <c r="D581" s="128">
        <f t="shared" si="2"/>
        <v>7</v>
      </c>
      <c r="E581" s="128">
        <f t="shared" si="3"/>
        <v>1</v>
      </c>
      <c r="F581" s="128">
        <f t="shared" si="4"/>
        <v>2022</v>
      </c>
      <c r="G581" s="128">
        <f t="shared" si="5"/>
        <v>8</v>
      </c>
      <c r="H581" s="128">
        <f t="shared" si="6"/>
        <v>3</v>
      </c>
      <c r="I581" s="128" t="str">
        <f t="shared" si="7"/>
        <v>수</v>
      </c>
      <c r="J581" s="99"/>
      <c r="K581" s="99"/>
      <c r="L581" s="141" t="str">
        <f>IF(J581-K581=0,,IFERROR(K581-J581-휴게시간-VLOOKUP(A581,지정휴게시간,2,FALSE),K581-J581-휴게시간))</f>
        <v/>
      </c>
      <c r="M581" s="142" t="str">
        <f>IFERROR(VLOOKUP(Text(A581,"m월 d일"),양력휴일,2,FALSE),IFERROR(VLOOKUP(Text(B581,"m월 d일"),음력휴일,2,FALSE),IFERROR(VLOOKUP(A581,양력지정휴일,2,FALSE), IFERROR(VLOOKUP(B581,음력지정휴일,2,FALSE), ""))))</f>
        <v/>
      </c>
      <c r="N581" s="128"/>
      <c r="O581" s="128" t="str">
        <f>IFERROR(VLOOKUP(N581,연차지정일수,2,FALSE),"")</f>
        <v/>
      </c>
      <c r="P581" s="143"/>
      <c r="Q581" s="2"/>
    </row>
    <row r="582">
      <c r="A582" s="129">
        <v>44777.0</v>
      </c>
      <c r="B582" s="129">
        <f>VLOOKUP($A582,달력데이터,MATCH("음력 날짜",달력제목,0),FALSE)</f>
        <v>44749</v>
      </c>
      <c r="C582" s="128">
        <f t="shared" si="1"/>
        <v>2022</v>
      </c>
      <c r="D582" s="128">
        <f t="shared" si="2"/>
        <v>7</v>
      </c>
      <c r="E582" s="128">
        <f t="shared" si="3"/>
        <v>1</v>
      </c>
      <c r="F582" s="128">
        <f t="shared" si="4"/>
        <v>2022</v>
      </c>
      <c r="G582" s="128">
        <f t="shared" si="5"/>
        <v>8</v>
      </c>
      <c r="H582" s="128">
        <f t="shared" si="6"/>
        <v>4</v>
      </c>
      <c r="I582" s="128" t="str">
        <f t="shared" si="7"/>
        <v>목</v>
      </c>
      <c r="J582" s="99"/>
      <c r="K582" s="99"/>
      <c r="L582" s="141" t="str">
        <f>IF(J582-K582=0,,IFERROR(K582-J582-휴게시간-VLOOKUP(A582,지정휴게시간,2,FALSE),K582-J582-휴게시간))</f>
        <v/>
      </c>
      <c r="M582" s="142" t="str">
        <f>IFERROR(VLOOKUP(Text(A582,"m월 d일"),양력휴일,2,FALSE),IFERROR(VLOOKUP(Text(B582,"m월 d일"),음력휴일,2,FALSE),IFERROR(VLOOKUP(A582,양력지정휴일,2,FALSE), IFERROR(VLOOKUP(B582,음력지정휴일,2,FALSE), ""))))</f>
        <v/>
      </c>
      <c r="N582" s="128"/>
      <c r="O582" s="128" t="str">
        <f>IFERROR(VLOOKUP(N582,연차지정일수,2,FALSE),"")</f>
        <v/>
      </c>
      <c r="P582" s="143"/>
      <c r="Q582" s="2"/>
    </row>
    <row r="583">
      <c r="A583" s="129">
        <v>44778.0</v>
      </c>
      <c r="B583" s="129">
        <f>VLOOKUP($A583,달력데이터,MATCH("음력 날짜",달력제목,0),FALSE)</f>
        <v>44750</v>
      </c>
      <c r="C583" s="128">
        <f t="shared" si="1"/>
        <v>2022</v>
      </c>
      <c r="D583" s="128">
        <f t="shared" si="2"/>
        <v>7</v>
      </c>
      <c r="E583" s="128">
        <f t="shared" si="3"/>
        <v>1</v>
      </c>
      <c r="F583" s="128">
        <f t="shared" si="4"/>
        <v>2022</v>
      </c>
      <c r="G583" s="128">
        <f t="shared" si="5"/>
        <v>8</v>
      </c>
      <c r="H583" s="128">
        <f t="shared" si="6"/>
        <v>5</v>
      </c>
      <c r="I583" s="128" t="str">
        <f t="shared" si="7"/>
        <v>금</v>
      </c>
      <c r="J583" s="99"/>
      <c r="K583" s="99"/>
      <c r="L583" s="141" t="str">
        <f>IF(J583-K583=0,,IFERROR(K583-J583-휴게시간-VLOOKUP(A583,지정휴게시간,2,FALSE),K583-J583-휴게시간))</f>
        <v/>
      </c>
      <c r="M583" s="142" t="str">
        <f>IFERROR(VLOOKUP(Text(A583,"m월 d일"),양력휴일,2,FALSE),IFERROR(VLOOKUP(Text(B583,"m월 d일"),음력휴일,2,FALSE),IFERROR(VLOOKUP(A583,양력지정휴일,2,FALSE), IFERROR(VLOOKUP(B583,음력지정휴일,2,FALSE), ""))))</f>
        <v/>
      </c>
      <c r="N583" s="128"/>
      <c r="O583" s="128" t="str">
        <f>IFERROR(VLOOKUP(N583,연차지정일수,2,FALSE),"")</f>
        <v/>
      </c>
      <c r="P583" s="143"/>
      <c r="Q583" s="2"/>
    </row>
    <row r="584">
      <c r="A584" s="129">
        <v>44779.0</v>
      </c>
      <c r="B584" s="129">
        <f>VLOOKUP($A584,달력데이터,MATCH("음력 날짜",달력제목,0),FALSE)</f>
        <v>44751</v>
      </c>
      <c r="C584" s="128">
        <f t="shared" si="1"/>
        <v>2022</v>
      </c>
      <c r="D584" s="128">
        <f t="shared" si="2"/>
        <v>7</v>
      </c>
      <c r="E584" s="128">
        <f t="shared" si="3"/>
        <v>1</v>
      </c>
      <c r="F584" s="128">
        <f t="shared" si="4"/>
        <v>2022</v>
      </c>
      <c r="G584" s="128">
        <f t="shared" si="5"/>
        <v>8</v>
      </c>
      <c r="H584" s="128">
        <f t="shared" si="6"/>
        <v>6</v>
      </c>
      <c r="I584" s="128" t="str">
        <f t="shared" si="7"/>
        <v>토</v>
      </c>
      <c r="J584" s="99"/>
      <c r="K584" s="99"/>
      <c r="L584" s="141" t="str">
        <f>IF(J584-K584=0,,IFERROR(K584-J584-휴게시간-VLOOKUP(A584,지정휴게시간,2,FALSE),K584-J584-휴게시간))</f>
        <v/>
      </c>
      <c r="M584" s="142" t="str">
        <f>IFERROR(VLOOKUP(Text(A584,"m월 d일"),양력휴일,2,FALSE),IFERROR(VLOOKUP(Text(B584,"m월 d일"),음력휴일,2,FALSE),IFERROR(VLOOKUP(A584,양력지정휴일,2,FALSE), IFERROR(VLOOKUP(B584,음력지정휴일,2,FALSE), ""))))</f>
        <v/>
      </c>
      <c r="N584" s="128"/>
      <c r="O584" s="128" t="str">
        <f>IFERROR(VLOOKUP(N584,연차지정일수,2,FALSE),"")</f>
        <v/>
      </c>
      <c r="P584" s="143"/>
      <c r="Q584" s="2"/>
    </row>
    <row r="585">
      <c r="A585" s="129">
        <v>44780.0</v>
      </c>
      <c r="B585" s="129">
        <f>VLOOKUP($A585,달력데이터,MATCH("음력 날짜",달력제목,0),FALSE)</f>
        <v>44752</v>
      </c>
      <c r="C585" s="128">
        <f t="shared" si="1"/>
        <v>2022</v>
      </c>
      <c r="D585" s="128">
        <f t="shared" si="2"/>
        <v>7</v>
      </c>
      <c r="E585" s="128">
        <f t="shared" si="3"/>
        <v>1</v>
      </c>
      <c r="F585" s="128">
        <f t="shared" si="4"/>
        <v>2022</v>
      </c>
      <c r="G585" s="128">
        <f t="shared" si="5"/>
        <v>8</v>
      </c>
      <c r="H585" s="128">
        <f t="shared" si="6"/>
        <v>7</v>
      </c>
      <c r="I585" s="128" t="str">
        <f t="shared" si="7"/>
        <v>일</v>
      </c>
      <c r="J585" s="99"/>
      <c r="K585" s="99"/>
      <c r="L585" s="141" t="str">
        <f>IF(J585-K585=0,,IFERROR(K585-J585-휴게시간-VLOOKUP(A585,지정휴게시간,2,FALSE),K585-J585-휴게시간))</f>
        <v/>
      </c>
      <c r="M585" s="142" t="str">
        <f>IFERROR(VLOOKUP(Text(A585,"m월 d일"),양력휴일,2,FALSE),IFERROR(VLOOKUP(Text(B585,"m월 d일"),음력휴일,2,FALSE),IFERROR(VLOOKUP(A585,양력지정휴일,2,FALSE), IFERROR(VLOOKUP(B585,음력지정휴일,2,FALSE), ""))))</f>
        <v/>
      </c>
      <c r="N585" s="128"/>
      <c r="O585" s="128" t="str">
        <f>IFERROR(VLOOKUP(N585,연차지정일수,2,FALSE),"")</f>
        <v/>
      </c>
      <c r="P585" s="143"/>
      <c r="Q585" s="2"/>
    </row>
    <row r="586">
      <c r="A586" s="129">
        <v>44781.0</v>
      </c>
      <c r="B586" s="129">
        <f>VLOOKUP($A586,달력데이터,MATCH("음력 날짜",달력제목,0),FALSE)</f>
        <v>44753</v>
      </c>
      <c r="C586" s="128">
        <f t="shared" si="1"/>
        <v>2022</v>
      </c>
      <c r="D586" s="128">
        <f t="shared" si="2"/>
        <v>8</v>
      </c>
      <c r="E586" s="128">
        <f t="shared" si="3"/>
        <v>2</v>
      </c>
      <c r="F586" s="128">
        <f t="shared" si="4"/>
        <v>2022</v>
      </c>
      <c r="G586" s="128">
        <f t="shared" si="5"/>
        <v>8</v>
      </c>
      <c r="H586" s="128">
        <f t="shared" si="6"/>
        <v>8</v>
      </c>
      <c r="I586" s="128" t="str">
        <f t="shared" si="7"/>
        <v>월</v>
      </c>
      <c r="J586" s="99"/>
      <c r="K586" s="99"/>
      <c r="L586" s="141" t="str">
        <f>IF(J586-K586=0,,IFERROR(K586-J586-휴게시간-VLOOKUP(A586,지정휴게시간,2,FALSE),K586-J586-휴게시간))</f>
        <v/>
      </c>
      <c r="M586" s="142" t="str">
        <f>IFERROR(VLOOKUP(Text(A586,"m월 d일"),양력휴일,2,FALSE),IFERROR(VLOOKUP(Text(B586,"m월 d일"),음력휴일,2,FALSE),IFERROR(VLOOKUP(A586,양력지정휴일,2,FALSE), IFERROR(VLOOKUP(B586,음력지정휴일,2,FALSE), ""))))</f>
        <v/>
      </c>
      <c r="N586" s="128"/>
      <c r="O586" s="128" t="str">
        <f>IFERROR(VLOOKUP(N586,연차지정일수,2,FALSE),"")</f>
        <v/>
      </c>
      <c r="P586" s="143"/>
      <c r="Q586" s="2"/>
    </row>
    <row r="587">
      <c r="A587" s="129">
        <v>44782.0</v>
      </c>
      <c r="B587" s="129">
        <f>VLOOKUP($A587,달력데이터,MATCH("음력 날짜",달력제목,0),FALSE)</f>
        <v>44754</v>
      </c>
      <c r="C587" s="128">
        <f t="shared" si="1"/>
        <v>2022</v>
      </c>
      <c r="D587" s="128">
        <f t="shared" si="2"/>
        <v>8</v>
      </c>
      <c r="E587" s="128">
        <f t="shared" si="3"/>
        <v>2</v>
      </c>
      <c r="F587" s="128">
        <f t="shared" si="4"/>
        <v>2022</v>
      </c>
      <c r="G587" s="128">
        <f t="shared" si="5"/>
        <v>8</v>
      </c>
      <c r="H587" s="128">
        <f t="shared" si="6"/>
        <v>9</v>
      </c>
      <c r="I587" s="128" t="str">
        <f t="shared" si="7"/>
        <v>화</v>
      </c>
      <c r="J587" s="99"/>
      <c r="K587" s="99"/>
      <c r="L587" s="141" t="str">
        <f>IF(J587-K587=0,,IFERROR(K587-J587-휴게시간-VLOOKUP(A587,지정휴게시간,2,FALSE),K587-J587-휴게시간))</f>
        <v/>
      </c>
      <c r="M587" s="142" t="str">
        <f>IFERROR(VLOOKUP(Text(A587,"m월 d일"),양력휴일,2,FALSE),IFERROR(VLOOKUP(Text(B587,"m월 d일"),음력휴일,2,FALSE),IFERROR(VLOOKUP(A587,양력지정휴일,2,FALSE), IFERROR(VLOOKUP(B587,음력지정휴일,2,FALSE), ""))))</f>
        <v/>
      </c>
      <c r="N587" s="128"/>
      <c r="O587" s="128" t="str">
        <f>IFERROR(VLOOKUP(N587,연차지정일수,2,FALSE),"")</f>
        <v/>
      </c>
      <c r="P587" s="143"/>
      <c r="Q587" s="2"/>
    </row>
    <row r="588">
      <c r="A588" s="129">
        <v>44783.0</v>
      </c>
      <c r="B588" s="129">
        <f>VLOOKUP($A588,달력데이터,MATCH("음력 날짜",달력제목,0),FALSE)</f>
        <v>44755</v>
      </c>
      <c r="C588" s="128">
        <f t="shared" si="1"/>
        <v>2022</v>
      </c>
      <c r="D588" s="128">
        <f t="shared" si="2"/>
        <v>8</v>
      </c>
      <c r="E588" s="128">
        <f t="shared" si="3"/>
        <v>2</v>
      </c>
      <c r="F588" s="128">
        <f t="shared" si="4"/>
        <v>2022</v>
      </c>
      <c r="G588" s="128">
        <f t="shared" si="5"/>
        <v>8</v>
      </c>
      <c r="H588" s="128">
        <f t="shared" si="6"/>
        <v>10</v>
      </c>
      <c r="I588" s="128" t="str">
        <f t="shared" si="7"/>
        <v>수</v>
      </c>
      <c r="J588" s="99"/>
      <c r="K588" s="99"/>
      <c r="L588" s="141" t="str">
        <f>IF(J588-K588=0,,IFERROR(K588-J588-휴게시간-VLOOKUP(A588,지정휴게시간,2,FALSE),K588-J588-휴게시간))</f>
        <v/>
      </c>
      <c r="M588" s="142" t="str">
        <f>IFERROR(VLOOKUP(Text(A588,"m월 d일"),양력휴일,2,FALSE),IFERROR(VLOOKUP(Text(B588,"m월 d일"),음력휴일,2,FALSE),IFERROR(VLOOKUP(A588,양력지정휴일,2,FALSE), IFERROR(VLOOKUP(B588,음력지정휴일,2,FALSE), ""))))</f>
        <v/>
      </c>
      <c r="N588" s="128"/>
      <c r="O588" s="128" t="str">
        <f>IFERROR(VLOOKUP(N588,연차지정일수,2,FALSE),"")</f>
        <v/>
      </c>
      <c r="P588" s="143"/>
      <c r="Q588" s="2"/>
    </row>
    <row r="589">
      <c r="A589" s="129">
        <v>44784.0</v>
      </c>
      <c r="B589" s="129">
        <f>VLOOKUP($A589,달력데이터,MATCH("음력 날짜",달력제목,0),FALSE)</f>
        <v>44756</v>
      </c>
      <c r="C589" s="128">
        <f t="shared" si="1"/>
        <v>2022</v>
      </c>
      <c r="D589" s="128">
        <f t="shared" si="2"/>
        <v>8</v>
      </c>
      <c r="E589" s="128">
        <f t="shared" si="3"/>
        <v>2</v>
      </c>
      <c r="F589" s="128">
        <f t="shared" si="4"/>
        <v>2022</v>
      </c>
      <c r="G589" s="128">
        <f t="shared" si="5"/>
        <v>8</v>
      </c>
      <c r="H589" s="128">
        <f t="shared" si="6"/>
        <v>11</v>
      </c>
      <c r="I589" s="128" t="str">
        <f t="shared" si="7"/>
        <v>목</v>
      </c>
      <c r="J589" s="99"/>
      <c r="K589" s="99"/>
      <c r="L589" s="141" t="str">
        <f>IF(J589-K589=0,,IFERROR(K589-J589-휴게시간-VLOOKUP(A589,지정휴게시간,2,FALSE),K589-J589-휴게시간))</f>
        <v/>
      </c>
      <c r="M589" s="142" t="str">
        <f>IFERROR(VLOOKUP(Text(A589,"m월 d일"),양력휴일,2,FALSE),IFERROR(VLOOKUP(Text(B589,"m월 d일"),음력휴일,2,FALSE),IFERROR(VLOOKUP(A589,양력지정휴일,2,FALSE), IFERROR(VLOOKUP(B589,음력지정휴일,2,FALSE), ""))))</f>
        <v/>
      </c>
      <c r="N589" s="128"/>
      <c r="O589" s="128" t="str">
        <f>IFERROR(VLOOKUP(N589,연차지정일수,2,FALSE),"")</f>
        <v/>
      </c>
      <c r="P589" s="143"/>
      <c r="Q589" s="2"/>
    </row>
    <row r="590">
      <c r="A590" s="129">
        <v>44785.0</v>
      </c>
      <c r="B590" s="129">
        <f>VLOOKUP($A590,달력데이터,MATCH("음력 날짜",달력제목,0),FALSE)</f>
        <v>44757</v>
      </c>
      <c r="C590" s="128">
        <f t="shared" si="1"/>
        <v>2022</v>
      </c>
      <c r="D590" s="128">
        <f t="shared" si="2"/>
        <v>8</v>
      </c>
      <c r="E590" s="128">
        <f t="shared" si="3"/>
        <v>2</v>
      </c>
      <c r="F590" s="128">
        <f t="shared" si="4"/>
        <v>2022</v>
      </c>
      <c r="G590" s="128">
        <f t="shared" si="5"/>
        <v>8</v>
      </c>
      <c r="H590" s="128">
        <f t="shared" si="6"/>
        <v>12</v>
      </c>
      <c r="I590" s="128" t="str">
        <f t="shared" si="7"/>
        <v>금</v>
      </c>
      <c r="J590" s="99"/>
      <c r="K590" s="99"/>
      <c r="L590" s="141" t="str">
        <f>IF(J590-K590=0,,IFERROR(K590-J590-휴게시간-VLOOKUP(A590,지정휴게시간,2,FALSE),K590-J590-휴게시간))</f>
        <v/>
      </c>
      <c r="M590" s="142" t="str">
        <f>IFERROR(VLOOKUP(Text(A590,"m월 d일"),양력휴일,2,FALSE),IFERROR(VLOOKUP(Text(B590,"m월 d일"),음력휴일,2,FALSE),IFERROR(VLOOKUP(A590,양력지정휴일,2,FALSE), IFERROR(VLOOKUP(B590,음력지정휴일,2,FALSE), ""))))</f>
        <v/>
      </c>
      <c r="N590" s="128"/>
      <c r="O590" s="128" t="str">
        <f>IFERROR(VLOOKUP(N590,연차지정일수,2,FALSE),"")</f>
        <v/>
      </c>
      <c r="P590" s="143"/>
      <c r="Q590" s="2"/>
    </row>
    <row r="591">
      <c r="A591" s="129">
        <v>44786.0</v>
      </c>
      <c r="B591" s="129">
        <f>VLOOKUP($A591,달력데이터,MATCH("음력 날짜",달력제목,0),FALSE)</f>
        <v>44758</v>
      </c>
      <c r="C591" s="128">
        <f t="shared" si="1"/>
        <v>2022</v>
      </c>
      <c r="D591" s="128">
        <f t="shared" si="2"/>
        <v>8</v>
      </c>
      <c r="E591" s="128">
        <f t="shared" si="3"/>
        <v>2</v>
      </c>
      <c r="F591" s="128">
        <f t="shared" si="4"/>
        <v>2022</v>
      </c>
      <c r="G591" s="128">
        <f t="shared" si="5"/>
        <v>8</v>
      </c>
      <c r="H591" s="128">
        <f t="shared" si="6"/>
        <v>13</v>
      </c>
      <c r="I591" s="128" t="str">
        <f t="shared" si="7"/>
        <v>토</v>
      </c>
      <c r="J591" s="99"/>
      <c r="K591" s="99"/>
      <c r="L591" s="141" t="str">
        <f>IF(J591-K591=0,,IFERROR(K591-J591-휴게시간-VLOOKUP(A591,지정휴게시간,2,FALSE),K591-J591-휴게시간))</f>
        <v/>
      </c>
      <c r="M591" s="142" t="str">
        <f>IFERROR(VLOOKUP(Text(A591,"m월 d일"),양력휴일,2,FALSE),IFERROR(VLOOKUP(Text(B591,"m월 d일"),음력휴일,2,FALSE),IFERROR(VLOOKUP(A591,양력지정휴일,2,FALSE), IFERROR(VLOOKUP(B591,음력지정휴일,2,FALSE), ""))))</f>
        <v/>
      </c>
      <c r="N591" s="128"/>
      <c r="O591" s="128" t="str">
        <f>IFERROR(VLOOKUP(N591,연차지정일수,2,FALSE),"")</f>
        <v/>
      </c>
      <c r="P591" s="143"/>
      <c r="Q591" s="2"/>
    </row>
    <row r="592">
      <c r="A592" s="129">
        <v>44787.0</v>
      </c>
      <c r="B592" s="129">
        <f>VLOOKUP($A592,달력데이터,MATCH("음력 날짜",달력제목,0),FALSE)</f>
        <v>44759</v>
      </c>
      <c r="C592" s="128">
        <f t="shared" si="1"/>
        <v>2022</v>
      </c>
      <c r="D592" s="128">
        <f t="shared" si="2"/>
        <v>8</v>
      </c>
      <c r="E592" s="128">
        <f t="shared" si="3"/>
        <v>2</v>
      </c>
      <c r="F592" s="128">
        <f t="shared" si="4"/>
        <v>2022</v>
      </c>
      <c r="G592" s="128">
        <f t="shared" si="5"/>
        <v>8</v>
      </c>
      <c r="H592" s="128">
        <f t="shared" si="6"/>
        <v>14</v>
      </c>
      <c r="I592" s="128" t="str">
        <f t="shared" si="7"/>
        <v>일</v>
      </c>
      <c r="J592" s="99"/>
      <c r="K592" s="99"/>
      <c r="L592" s="141" t="str">
        <f>IF(J592-K592=0,,IFERROR(K592-J592-휴게시간-VLOOKUP(A592,지정휴게시간,2,FALSE),K592-J592-휴게시간))</f>
        <v/>
      </c>
      <c r="M592" s="142" t="str">
        <f>IFERROR(VLOOKUP(Text(A592,"m월 d일"),양력휴일,2,FALSE),IFERROR(VLOOKUP(Text(B592,"m월 d일"),음력휴일,2,FALSE),IFERROR(VLOOKUP(A592,양력지정휴일,2,FALSE), IFERROR(VLOOKUP(B592,음력지정휴일,2,FALSE), ""))))</f>
        <v/>
      </c>
      <c r="N592" s="128"/>
      <c r="O592" s="128" t="str">
        <f>IFERROR(VLOOKUP(N592,연차지정일수,2,FALSE),"")</f>
        <v/>
      </c>
      <c r="P592" s="143"/>
      <c r="Q592" s="2"/>
    </row>
    <row r="593">
      <c r="A593" s="129">
        <v>44788.0</v>
      </c>
      <c r="B593" s="129">
        <f>VLOOKUP($A593,달력데이터,MATCH("음력 날짜",달력제목,0),FALSE)</f>
        <v>44760</v>
      </c>
      <c r="C593" s="128">
        <f t="shared" si="1"/>
        <v>2022</v>
      </c>
      <c r="D593" s="128">
        <f t="shared" si="2"/>
        <v>8</v>
      </c>
      <c r="E593" s="128">
        <f t="shared" si="3"/>
        <v>3</v>
      </c>
      <c r="F593" s="128">
        <f t="shared" si="4"/>
        <v>2022</v>
      </c>
      <c r="G593" s="128">
        <f t="shared" si="5"/>
        <v>8</v>
      </c>
      <c r="H593" s="128">
        <f t="shared" si="6"/>
        <v>15</v>
      </c>
      <c r="I593" s="128" t="str">
        <f t="shared" si="7"/>
        <v>월</v>
      </c>
      <c r="J593" s="99"/>
      <c r="K593" s="99"/>
      <c r="L593" s="141" t="str">
        <f>IF(J593-K593=0,,IFERROR(K593-J593-휴게시간-VLOOKUP(A593,지정휴게시간,2,FALSE),K593-J593-휴게시간))</f>
        <v/>
      </c>
      <c r="M593" s="142" t="str">
        <f>IFERROR(VLOOKUP(Text(A593,"m월 d일"),양력휴일,2,FALSE),IFERROR(VLOOKUP(Text(B593,"m월 d일"),음력휴일,2,FALSE),IFERROR(VLOOKUP(A593,양력지정휴일,2,FALSE), IFERROR(VLOOKUP(B593,음력지정휴일,2,FALSE), ""))))</f>
        <v>광복절</v>
      </c>
      <c r="N593" s="128"/>
      <c r="O593" s="128" t="str">
        <f>IFERROR(VLOOKUP(N593,연차지정일수,2,FALSE),"")</f>
        <v/>
      </c>
      <c r="P593" s="143"/>
      <c r="Q593" s="2"/>
    </row>
    <row r="594">
      <c r="A594" s="129">
        <v>44789.0</v>
      </c>
      <c r="B594" s="129">
        <f>VLOOKUP($A594,달력데이터,MATCH("음력 날짜",달력제목,0),FALSE)</f>
        <v>44761</v>
      </c>
      <c r="C594" s="128">
        <f t="shared" si="1"/>
        <v>2022</v>
      </c>
      <c r="D594" s="128">
        <f t="shared" si="2"/>
        <v>8</v>
      </c>
      <c r="E594" s="128">
        <f t="shared" si="3"/>
        <v>3</v>
      </c>
      <c r="F594" s="128">
        <f t="shared" si="4"/>
        <v>2022</v>
      </c>
      <c r="G594" s="128">
        <f t="shared" si="5"/>
        <v>8</v>
      </c>
      <c r="H594" s="128">
        <f t="shared" si="6"/>
        <v>16</v>
      </c>
      <c r="I594" s="128" t="str">
        <f t="shared" si="7"/>
        <v>화</v>
      </c>
      <c r="J594" s="99"/>
      <c r="K594" s="99"/>
      <c r="L594" s="141" t="str">
        <f>IF(J594-K594=0,,IFERROR(K594-J594-휴게시간-VLOOKUP(A594,지정휴게시간,2,FALSE),K594-J594-휴게시간))</f>
        <v/>
      </c>
      <c r="M594" s="142" t="str">
        <f>IFERROR(VLOOKUP(Text(A594,"m월 d일"),양력휴일,2,FALSE),IFERROR(VLOOKUP(Text(B594,"m월 d일"),음력휴일,2,FALSE),IFERROR(VLOOKUP(A594,양력지정휴일,2,FALSE), IFERROR(VLOOKUP(B594,음력지정휴일,2,FALSE), ""))))</f>
        <v/>
      </c>
      <c r="N594" s="128"/>
      <c r="O594" s="128" t="str">
        <f>IFERROR(VLOOKUP(N594,연차지정일수,2,FALSE),"")</f>
        <v/>
      </c>
      <c r="P594" s="143"/>
      <c r="Q594" s="2"/>
    </row>
    <row r="595">
      <c r="A595" s="129">
        <v>44790.0</v>
      </c>
      <c r="B595" s="129">
        <f>VLOOKUP($A595,달력데이터,MATCH("음력 날짜",달력제목,0),FALSE)</f>
        <v>44762</v>
      </c>
      <c r="C595" s="128">
        <f t="shared" si="1"/>
        <v>2022</v>
      </c>
      <c r="D595" s="128">
        <f t="shared" si="2"/>
        <v>8</v>
      </c>
      <c r="E595" s="128">
        <f t="shared" si="3"/>
        <v>3</v>
      </c>
      <c r="F595" s="128">
        <f t="shared" si="4"/>
        <v>2022</v>
      </c>
      <c r="G595" s="128">
        <f t="shared" si="5"/>
        <v>8</v>
      </c>
      <c r="H595" s="128">
        <f t="shared" si="6"/>
        <v>17</v>
      </c>
      <c r="I595" s="128" t="str">
        <f t="shared" si="7"/>
        <v>수</v>
      </c>
      <c r="J595" s="99"/>
      <c r="K595" s="99"/>
      <c r="L595" s="141" t="str">
        <f>IF(J595-K595=0,,IFERROR(K595-J595-휴게시간-VLOOKUP(A595,지정휴게시간,2,FALSE),K595-J595-휴게시간))</f>
        <v/>
      </c>
      <c r="M595" s="142" t="str">
        <f>IFERROR(VLOOKUP(Text(A595,"m월 d일"),양력휴일,2,FALSE),IFERROR(VLOOKUP(Text(B595,"m월 d일"),음력휴일,2,FALSE),IFERROR(VLOOKUP(A595,양력지정휴일,2,FALSE), IFERROR(VLOOKUP(B595,음력지정휴일,2,FALSE), ""))))</f>
        <v/>
      </c>
      <c r="N595" s="128"/>
      <c r="O595" s="128" t="str">
        <f>IFERROR(VLOOKUP(N595,연차지정일수,2,FALSE),"")</f>
        <v/>
      </c>
      <c r="P595" s="143"/>
      <c r="Q595" s="2"/>
    </row>
    <row r="596">
      <c r="A596" s="129">
        <v>44791.0</v>
      </c>
      <c r="B596" s="129">
        <f>VLOOKUP($A596,달력데이터,MATCH("음력 날짜",달력제목,0),FALSE)</f>
        <v>44763</v>
      </c>
      <c r="C596" s="128">
        <f t="shared" si="1"/>
        <v>2022</v>
      </c>
      <c r="D596" s="128">
        <f t="shared" si="2"/>
        <v>8</v>
      </c>
      <c r="E596" s="128">
        <f t="shared" si="3"/>
        <v>3</v>
      </c>
      <c r="F596" s="128">
        <f t="shared" si="4"/>
        <v>2022</v>
      </c>
      <c r="G596" s="128">
        <f t="shared" si="5"/>
        <v>8</v>
      </c>
      <c r="H596" s="128">
        <f t="shared" si="6"/>
        <v>18</v>
      </c>
      <c r="I596" s="128" t="str">
        <f t="shared" si="7"/>
        <v>목</v>
      </c>
      <c r="J596" s="99"/>
      <c r="K596" s="99"/>
      <c r="L596" s="141" t="str">
        <f>IF(J596-K596=0,,IFERROR(K596-J596-휴게시간-VLOOKUP(A596,지정휴게시간,2,FALSE),K596-J596-휴게시간))</f>
        <v/>
      </c>
      <c r="M596" s="142" t="str">
        <f>IFERROR(VLOOKUP(Text(A596,"m월 d일"),양력휴일,2,FALSE),IFERROR(VLOOKUP(Text(B596,"m월 d일"),음력휴일,2,FALSE),IFERROR(VLOOKUP(A596,양력지정휴일,2,FALSE), IFERROR(VLOOKUP(B596,음력지정휴일,2,FALSE), ""))))</f>
        <v/>
      </c>
      <c r="N596" s="128"/>
      <c r="O596" s="128" t="str">
        <f>IFERROR(VLOOKUP(N596,연차지정일수,2,FALSE),"")</f>
        <v/>
      </c>
      <c r="P596" s="143"/>
      <c r="Q596" s="2"/>
    </row>
    <row r="597">
      <c r="A597" s="129">
        <v>44792.0</v>
      </c>
      <c r="B597" s="129">
        <f>VLOOKUP($A597,달력데이터,MATCH("음력 날짜",달력제목,0),FALSE)</f>
        <v>44764</v>
      </c>
      <c r="C597" s="128">
        <f t="shared" si="1"/>
        <v>2022</v>
      </c>
      <c r="D597" s="128">
        <f t="shared" si="2"/>
        <v>8</v>
      </c>
      <c r="E597" s="128">
        <f t="shared" si="3"/>
        <v>3</v>
      </c>
      <c r="F597" s="128">
        <f t="shared" si="4"/>
        <v>2022</v>
      </c>
      <c r="G597" s="128">
        <f t="shared" si="5"/>
        <v>8</v>
      </c>
      <c r="H597" s="128">
        <f t="shared" si="6"/>
        <v>19</v>
      </c>
      <c r="I597" s="128" t="str">
        <f t="shared" si="7"/>
        <v>금</v>
      </c>
      <c r="J597" s="99"/>
      <c r="K597" s="99"/>
      <c r="L597" s="141" t="str">
        <f>IF(J597-K597=0,,IFERROR(K597-J597-휴게시간-VLOOKUP(A597,지정휴게시간,2,FALSE),K597-J597-휴게시간))</f>
        <v/>
      </c>
      <c r="M597" s="142" t="str">
        <f>IFERROR(VLOOKUP(Text(A597,"m월 d일"),양력휴일,2,FALSE),IFERROR(VLOOKUP(Text(B597,"m월 d일"),음력휴일,2,FALSE),IFERROR(VLOOKUP(A597,양력지정휴일,2,FALSE), IFERROR(VLOOKUP(B597,음력지정휴일,2,FALSE), ""))))</f>
        <v/>
      </c>
      <c r="N597" s="128"/>
      <c r="O597" s="128" t="str">
        <f>IFERROR(VLOOKUP(N597,연차지정일수,2,FALSE),"")</f>
        <v/>
      </c>
      <c r="P597" s="143"/>
      <c r="Q597" s="2"/>
    </row>
    <row r="598">
      <c r="A598" s="129">
        <v>44793.0</v>
      </c>
      <c r="B598" s="129">
        <f>VLOOKUP($A598,달력데이터,MATCH("음력 날짜",달력제목,0),FALSE)</f>
        <v>44765</v>
      </c>
      <c r="C598" s="128">
        <f t="shared" si="1"/>
        <v>2022</v>
      </c>
      <c r="D598" s="128">
        <f t="shared" si="2"/>
        <v>8</v>
      </c>
      <c r="E598" s="128">
        <f t="shared" si="3"/>
        <v>3</v>
      </c>
      <c r="F598" s="128">
        <f t="shared" si="4"/>
        <v>2022</v>
      </c>
      <c r="G598" s="128">
        <f t="shared" si="5"/>
        <v>8</v>
      </c>
      <c r="H598" s="128">
        <f t="shared" si="6"/>
        <v>20</v>
      </c>
      <c r="I598" s="128" t="str">
        <f t="shared" si="7"/>
        <v>토</v>
      </c>
      <c r="J598" s="99"/>
      <c r="K598" s="99"/>
      <c r="L598" s="141" t="str">
        <f>IF(J598-K598=0,,IFERROR(K598-J598-휴게시간-VLOOKUP(A598,지정휴게시간,2,FALSE),K598-J598-휴게시간))</f>
        <v/>
      </c>
      <c r="M598" s="142" t="str">
        <f>IFERROR(VLOOKUP(Text(A598,"m월 d일"),양력휴일,2,FALSE),IFERROR(VLOOKUP(Text(B598,"m월 d일"),음력휴일,2,FALSE),IFERROR(VLOOKUP(A598,양력지정휴일,2,FALSE), IFERROR(VLOOKUP(B598,음력지정휴일,2,FALSE), ""))))</f>
        <v/>
      </c>
      <c r="N598" s="128"/>
      <c r="O598" s="128" t="str">
        <f>IFERROR(VLOOKUP(N598,연차지정일수,2,FALSE),"")</f>
        <v/>
      </c>
      <c r="P598" s="143"/>
      <c r="Q598" s="2"/>
    </row>
    <row r="599">
      <c r="A599" s="129">
        <v>44794.0</v>
      </c>
      <c r="B599" s="129">
        <f>VLOOKUP($A599,달력데이터,MATCH("음력 날짜",달력제목,0),FALSE)</f>
        <v>44766</v>
      </c>
      <c r="C599" s="128">
        <f t="shared" si="1"/>
        <v>2022</v>
      </c>
      <c r="D599" s="128">
        <f t="shared" si="2"/>
        <v>8</v>
      </c>
      <c r="E599" s="128">
        <f t="shared" si="3"/>
        <v>3</v>
      </c>
      <c r="F599" s="128">
        <f t="shared" si="4"/>
        <v>2022</v>
      </c>
      <c r="G599" s="128">
        <f t="shared" si="5"/>
        <v>8</v>
      </c>
      <c r="H599" s="128">
        <f t="shared" si="6"/>
        <v>21</v>
      </c>
      <c r="I599" s="128" t="str">
        <f t="shared" si="7"/>
        <v>일</v>
      </c>
      <c r="J599" s="99"/>
      <c r="K599" s="99"/>
      <c r="L599" s="141" t="str">
        <f>IF(J599-K599=0,,IFERROR(K599-J599-휴게시간-VLOOKUP(A599,지정휴게시간,2,FALSE),K599-J599-휴게시간))</f>
        <v/>
      </c>
      <c r="M599" s="142" t="str">
        <f>IFERROR(VLOOKUP(Text(A599,"m월 d일"),양력휴일,2,FALSE),IFERROR(VLOOKUP(Text(B599,"m월 d일"),음력휴일,2,FALSE),IFERROR(VLOOKUP(A599,양력지정휴일,2,FALSE), IFERROR(VLOOKUP(B599,음력지정휴일,2,FALSE), ""))))</f>
        <v/>
      </c>
      <c r="N599" s="128"/>
      <c r="O599" s="128" t="str">
        <f>IFERROR(VLOOKUP(N599,연차지정일수,2,FALSE),"")</f>
        <v/>
      </c>
      <c r="P599" s="143"/>
      <c r="Q599" s="2"/>
    </row>
    <row r="600">
      <c r="A600" s="129">
        <v>44795.0</v>
      </c>
      <c r="B600" s="129">
        <f>VLOOKUP($A600,달력데이터,MATCH("음력 날짜",달력제목,0),FALSE)</f>
        <v>44767</v>
      </c>
      <c r="C600" s="128">
        <f t="shared" si="1"/>
        <v>2022</v>
      </c>
      <c r="D600" s="128">
        <f t="shared" si="2"/>
        <v>8</v>
      </c>
      <c r="E600" s="128">
        <f t="shared" si="3"/>
        <v>4</v>
      </c>
      <c r="F600" s="128">
        <f t="shared" si="4"/>
        <v>2022</v>
      </c>
      <c r="G600" s="128">
        <f t="shared" si="5"/>
        <v>8</v>
      </c>
      <c r="H600" s="128">
        <f t="shared" si="6"/>
        <v>22</v>
      </c>
      <c r="I600" s="128" t="str">
        <f t="shared" si="7"/>
        <v>월</v>
      </c>
      <c r="J600" s="99"/>
      <c r="K600" s="99"/>
      <c r="L600" s="141" t="str">
        <f>IF(J600-K600=0,,IFERROR(K600-J600-휴게시간-VLOOKUP(A600,지정휴게시간,2,FALSE),K600-J600-휴게시간))</f>
        <v/>
      </c>
      <c r="M600" s="142" t="str">
        <f>IFERROR(VLOOKUP(Text(A600,"m월 d일"),양력휴일,2,FALSE),IFERROR(VLOOKUP(Text(B600,"m월 d일"),음력휴일,2,FALSE),IFERROR(VLOOKUP(A600,양력지정휴일,2,FALSE), IFERROR(VLOOKUP(B600,음력지정휴일,2,FALSE), ""))))</f>
        <v/>
      </c>
      <c r="N600" s="128"/>
      <c r="O600" s="128" t="str">
        <f>IFERROR(VLOOKUP(N600,연차지정일수,2,FALSE),"")</f>
        <v/>
      </c>
      <c r="P600" s="143"/>
      <c r="Q600" s="2"/>
    </row>
    <row r="601">
      <c r="A601" s="129">
        <v>44796.0</v>
      </c>
      <c r="B601" s="129">
        <f>VLOOKUP($A601,달력데이터,MATCH("음력 날짜",달력제목,0),FALSE)</f>
        <v>44768</v>
      </c>
      <c r="C601" s="128">
        <f t="shared" si="1"/>
        <v>2022</v>
      </c>
      <c r="D601" s="128">
        <f t="shared" si="2"/>
        <v>8</v>
      </c>
      <c r="E601" s="128">
        <f t="shared" si="3"/>
        <v>4</v>
      </c>
      <c r="F601" s="128">
        <f t="shared" si="4"/>
        <v>2022</v>
      </c>
      <c r="G601" s="128">
        <f t="shared" si="5"/>
        <v>8</v>
      </c>
      <c r="H601" s="128">
        <f t="shared" si="6"/>
        <v>23</v>
      </c>
      <c r="I601" s="128" t="str">
        <f t="shared" si="7"/>
        <v>화</v>
      </c>
      <c r="J601" s="99"/>
      <c r="K601" s="99"/>
      <c r="L601" s="141" t="str">
        <f>IF(J601-K601=0,,IFERROR(K601-J601-휴게시간-VLOOKUP(A601,지정휴게시간,2,FALSE),K601-J601-휴게시간))</f>
        <v/>
      </c>
      <c r="M601" s="142" t="str">
        <f>IFERROR(VLOOKUP(Text(A601,"m월 d일"),양력휴일,2,FALSE),IFERROR(VLOOKUP(Text(B601,"m월 d일"),음력휴일,2,FALSE),IFERROR(VLOOKUP(A601,양력지정휴일,2,FALSE), IFERROR(VLOOKUP(B601,음력지정휴일,2,FALSE), ""))))</f>
        <v/>
      </c>
      <c r="N601" s="128"/>
      <c r="O601" s="128" t="str">
        <f>IFERROR(VLOOKUP(N601,연차지정일수,2,FALSE),"")</f>
        <v/>
      </c>
      <c r="P601" s="143"/>
      <c r="Q601" s="2"/>
    </row>
    <row r="602">
      <c r="A602" s="129">
        <v>44797.0</v>
      </c>
      <c r="B602" s="129">
        <f>VLOOKUP($A602,달력데이터,MATCH("음력 날짜",달력제목,0),FALSE)</f>
        <v>44769</v>
      </c>
      <c r="C602" s="128">
        <f t="shared" si="1"/>
        <v>2022</v>
      </c>
      <c r="D602" s="128">
        <f t="shared" si="2"/>
        <v>8</v>
      </c>
      <c r="E602" s="128">
        <f t="shared" si="3"/>
        <v>4</v>
      </c>
      <c r="F602" s="128">
        <f t="shared" si="4"/>
        <v>2022</v>
      </c>
      <c r="G602" s="128">
        <f t="shared" si="5"/>
        <v>8</v>
      </c>
      <c r="H602" s="128">
        <f t="shared" si="6"/>
        <v>24</v>
      </c>
      <c r="I602" s="128" t="str">
        <f t="shared" si="7"/>
        <v>수</v>
      </c>
      <c r="J602" s="99"/>
      <c r="K602" s="99"/>
      <c r="L602" s="141" t="str">
        <f>IF(J602-K602=0,,IFERROR(K602-J602-휴게시간-VLOOKUP(A602,지정휴게시간,2,FALSE),K602-J602-휴게시간))</f>
        <v/>
      </c>
      <c r="M602" s="142" t="str">
        <f>IFERROR(VLOOKUP(Text(A602,"m월 d일"),양력휴일,2,FALSE),IFERROR(VLOOKUP(Text(B602,"m월 d일"),음력휴일,2,FALSE),IFERROR(VLOOKUP(A602,양력지정휴일,2,FALSE), IFERROR(VLOOKUP(B602,음력지정휴일,2,FALSE), ""))))</f>
        <v/>
      </c>
      <c r="N602" s="128"/>
      <c r="O602" s="128" t="str">
        <f>IFERROR(VLOOKUP(N602,연차지정일수,2,FALSE),"")</f>
        <v/>
      </c>
      <c r="P602" s="143"/>
      <c r="Q602" s="2"/>
    </row>
    <row r="603">
      <c r="A603" s="129">
        <v>44798.0</v>
      </c>
      <c r="B603" s="129">
        <f>VLOOKUP($A603,달력데이터,MATCH("음력 날짜",달력제목,0),FALSE)</f>
        <v>44770</v>
      </c>
      <c r="C603" s="128">
        <f t="shared" si="1"/>
        <v>2022</v>
      </c>
      <c r="D603" s="128">
        <f t="shared" si="2"/>
        <v>8</v>
      </c>
      <c r="E603" s="128">
        <f t="shared" si="3"/>
        <v>4</v>
      </c>
      <c r="F603" s="128">
        <f t="shared" si="4"/>
        <v>2022</v>
      </c>
      <c r="G603" s="128">
        <f t="shared" si="5"/>
        <v>8</v>
      </c>
      <c r="H603" s="128">
        <f t="shared" si="6"/>
        <v>25</v>
      </c>
      <c r="I603" s="128" t="str">
        <f t="shared" si="7"/>
        <v>목</v>
      </c>
      <c r="J603" s="99"/>
      <c r="K603" s="99"/>
      <c r="L603" s="141" t="str">
        <f>IF(J603-K603=0,,IFERROR(K603-J603-휴게시간-VLOOKUP(A603,지정휴게시간,2,FALSE),K603-J603-휴게시간))</f>
        <v/>
      </c>
      <c r="M603" s="142" t="str">
        <f>IFERROR(VLOOKUP(Text(A603,"m월 d일"),양력휴일,2,FALSE),IFERROR(VLOOKUP(Text(B603,"m월 d일"),음력휴일,2,FALSE),IFERROR(VLOOKUP(A603,양력지정휴일,2,FALSE), IFERROR(VLOOKUP(B603,음력지정휴일,2,FALSE), ""))))</f>
        <v/>
      </c>
      <c r="N603" s="128"/>
      <c r="O603" s="128" t="str">
        <f>IFERROR(VLOOKUP(N603,연차지정일수,2,FALSE),"")</f>
        <v/>
      </c>
      <c r="P603" s="143"/>
      <c r="Q603" s="2"/>
    </row>
    <row r="604">
      <c r="A604" s="129">
        <v>44799.0</v>
      </c>
      <c r="B604" s="129">
        <f>VLOOKUP($A604,달력데이터,MATCH("음력 날짜",달력제목,0),FALSE)</f>
        <v>44771</v>
      </c>
      <c r="C604" s="128">
        <f t="shared" si="1"/>
        <v>2022</v>
      </c>
      <c r="D604" s="128">
        <f t="shared" si="2"/>
        <v>8</v>
      </c>
      <c r="E604" s="128">
        <f t="shared" si="3"/>
        <v>4</v>
      </c>
      <c r="F604" s="128">
        <f t="shared" si="4"/>
        <v>2022</v>
      </c>
      <c r="G604" s="128">
        <f t="shared" si="5"/>
        <v>8</v>
      </c>
      <c r="H604" s="128">
        <f t="shared" si="6"/>
        <v>26</v>
      </c>
      <c r="I604" s="128" t="str">
        <f t="shared" si="7"/>
        <v>금</v>
      </c>
      <c r="J604" s="99"/>
      <c r="K604" s="99"/>
      <c r="L604" s="141" t="str">
        <f>IF(J604-K604=0,,IFERROR(K604-J604-휴게시간-VLOOKUP(A604,지정휴게시간,2,FALSE),K604-J604-휴게시간))</f>
        <v/>
      </c>
      <c r="M604" s="142" t="str">
        <f>IFERROR(VLOOKUP(Text(A604,"m월 d일"),양력휴일,2,FALSE),IFERROR(VLOOKUP(Text(B604,"m월 d일"),음력휴일,2,FALSE),IFERROR(VLOOKUP(A604,양력지정휴일,2,FALSE), IFERROR(VLOOKUP(B604,음력지정휴일,2,FALSE), ""))))</f>
        <v/>
      </c>
      <c r="N604" s="128"/>
      <c r="O604" s="128" t="str">
        <f>IFERROR(VLOOKUP(N604,연차지정일수,2,FALSE),"")</f>
        <v/>
      </c>
      <c r="P604" s="143"/>
      <c r="Q604" s="2"/>
    </row>
    <row r="605">
      <c r="A605" s="129">
        <v>44800.0</v>
      </c>
      <c r="B605" s="129">
        <f>VLOOKUP($A605,달력데이터,MATCH("음력 날짜",달력제목,0),FALSE)</f>
        <v>44774</v>
      </c>
      <c r="C605" s="128">
        <f t="shared" si="1"/>
        <v>2022</v>
      </c>
      <c r="D605" s="128">
        <f t="shared" si="2"/>
        <v>8</v>
      </c>
      <c r="E605" s="128">
        <f t="shared" si="3"/>
        <v>4</v>
      </c>
      <c r="F605" s="128">
        <f t="shared" si="4"/>
        <v>2022</v>
      </c>
      <c r="G605" s="128">
        <f t="shared" si="5"/>
        <v>8</v>
      </c>
      <c r="H605" s="128">
        <f t="shared" si="6"/>
        <v>27</v>
      </c>
      <c r="I605" s="128" t="str">
        <f t="shared" si="7"/>
        <v>토</v>
      </c>
      <c r="J605" s="99"/>
      <c r="K605" s="99"/>
      <c r="L605" s="141" t="str">
        <f>IF(J605-K605=0,,IFERROR(K605-J605-휴게시간-VLOOKUP(A605,지정휴게시간,2,FALSE),K605-J605-휴게시간))</f>
        <v/>
      </c>
      <c r="M605" s="142" t="str">
        <f>IFERROR(VLOOKUP(Text(A605,"m월 d일"),양력휴일,2,FALSE),IFERROR(VLOOKUP(Text(B605,"m월 d일"),음력휴일,2,FALSE),IFERROR(VLOOKUP(A605,양력지정휴일,2,FALSE), IFERROR(VLOOKUP(B605,음력지정휴일,2,FALSE), ""))))</f>
        <v/>
      </c>
      <c r="N605" s="128"/>
      <c r="O605" s="128" t="str">
        <f>IFERROR(VLOOKUP(N605,연차지정일수,2,FALSE),"")</f>
        <v/>
      </c>
      <c r="P605" s="143"/>
      <c r="Q605" s="2"/>
    </row>
    <row r="606">
      <c r="A606" s="129">
        <v>44801.0</v>
      </c>
      <c r="B606" s="129">
        <f>VLOOKUP($A606,달력데이터,MATCH("음력 날짜",달력제목,0),FALSE)</f>
        <v>44775</v>
      </c>
      <c r="C606" s="128">
        <f t="shared" si="1"/>
        <v>2022</v>
      </c>
      <c r="D606" s="128">
        <f t="shared" si="2"/>
        <v>8</v>
      </c>
      <c r="E606" s="128">
        <f t="shared" si="3"/>
        <v>4</v>
      </c>
      <c r="F606" s="128">
        <f t="shared" si="4"/>
        <v>2022</v>
      </c>
      <c r="G606" s="128">
        <f t="shared" si="5"/>
        <v>8</v>
      </c>
      <c r="H606" s="128">
        <f t="shared" si="6"/>
        <v>28</v>
      </c>
      <c r="I606" s="128" t="str">
        <f t="shared" si="7"/>
        <v>일</v>
      </c>
      <c r="J606" s="99"/>
      <c r="K606" s="99"/>
      <c r="L606" s="141" t="str">
        <f>IF(J606-K606=0,,IFERROR(K606-J606-휴게시간-VLOOKUP(A606,지정휴게시간,2,FALSE),K606-J606-휴게시간))</f>
        <v/>
      </c>
      <c r="M606" s="142" t="str">
        <f>IFERROR(VLOOKUP(Text(A606,"m월 d일"),양력휴일,2,FALSE),IFERROR(VLOOKUP(Text(B606,"m월 d일"),음력휴일,2,FALSE),IFERROR(VLOOKUP(A606,양력지정휴일,2,FALSE), IFERROR(VLOOKUP(B606,음력지정휴일,2,FALSE), ""))))</f>
        <v/>
      </c>
      <c r="N606" s="128"/>
      <c r="O606" s="128" t="str">
        <f>IFERROR(VLOOKUP(N606,연차지정일수,2,FALSE),"")</f>
        <v/>
      </c>
      <c r="P606" s="143"/>
      <c r="Q606" s="2"/>
    </row>
    <row r="607">
      <c r="A607" s="129">
        <v>44802.0</v>
      </c>
      <c r="B607" s="129">
        <f>VLOOKUP($A607,달력데이터,MATCH("음력 날짜",달력제목,0),FALSE)</f>
        <v>44776</v>
      </c>
      <c r="C607" s="128">
        <f t="shared" si="1"/>
        <v>2022</v>
      </c>
      <c r="D607" s="128">
        <f t="shared" si="2"/>
        <v>8</v>
      </c>
      <c r="E607" s="128">
        <f t="shared" si="3"/>
        <v>5</v>
      </c>
      <c r="F607" s="128">
        <f t="shared" si="4"/>
        <v>2022</v>
      </c>
      <c r="G607" s="128">
        <f t="shared" si="5"/>
        <v>8</v>
      </c>
      <c r="H607" s="128">
        <f t="shared" si="6"/>
        <v>29</v>
      </c>
      <c r="I607" s="128" t="str">
        <f t="shared" si="7"/>
        <v>월</v>
      </c>
      <c r="J607" s="99"/>
      <c r="K607" s="99"/>
      <c r="L607" s="141" t="str">
        <f>IF(J607-K607=0,,IFERROR(K607-J607-휴게시간-VLOOKUP(A607,지정휴게시간,2,FALSE),K607-J607-휴게시간))</f>
        <v/>
      </c>
      <c r="M607" s="142" t="str">
        <f>IFERROR(VLOOKUP(Text(A607,"m월 d일"),양력휴일,2,FALSE),IFERROR(VLOOKUP(Text(B607,"m월 d일"),음력휴일,2,FALSE),IFERROR(VLOOKUP(A607,양력지정휴일,2,FALSE), IFERROR(VLOOKUP(B607,음력지정휴일,2,FALSE), ""))))</f>
        <v/>
      </c>
      <c r="N607" s="128"/>
      <c r="O607" s="128" t="str">
        <f>IFERROR(VLOOKUP(N607,연차지정일수,2,FALSE),"")</f>
        <v/>
      </c>
      <c r="P607" s="143"/>
      <c r="Q607" s="2"/>
    </row>
    <row r="608">
      <c r="A608" s="129">
        <v>44803.0</v>
      </c>
      <c r="B608" s="129">
        <f>VLOOKUP($A608,달력데이터,MATCH("음력 날짜",달력제목,0),FALSE)</f>
        <v>44777</v>
      </c>
      <c r="C608" s="128">
        <f t="shared" si="1"/>
        <v>2022</v>
      </c>
      <c r="D608" s="128">
        <f t="shared" si="2"/>
        <v>8</v>
      </c>
      <c r="E608" s="128">
        <f t="shared" si="3"/>
        <v>5</v>
      </c>
      <c r="F608" s="128">
        <f t="shared" si="4"/>
        <v>2022</v>
      </c>
      <c r="G608" s="128">
        <f t="shared" si="5"/>
        <v>8</v>
      </c>
      <c r="H608" s="128">
        <f t="shared" si="6"/>
        <v>30</v>
      </c>
      <c r="I608" s="128" t="str">
        <f t="shared" si="7"/>
        <v>화</v>
      </c>
      <c r="J608" s="99"/>
      <c r="K608" s="99"/>
      <c r="L608" s="141" t="str">
        <f>IF(J608-K608=0,,IFERROR(K608-J608-휴게시간-VLOOKUP(A608,지정휴게시간,2,FALSE),K608-J608-휴게시간))</f>
        <v/>
      </c>
      <c r="M608" s="142" t="str">
        <f>IFERROR(VLOOKUP(Text(A608,"m월 d일"),양력휴일,2,FALSE),IFERROR(VLOOKUP(Text(B608,"m월 d일"),음력휴일,2,FALSE),IFERROR(VLOOKUP(A608,양력지정휴일,2,FALSE), IFERROR(VLOOKUP(B608,음력지정휴일,2,FALSE), ""))))</f>
        <v/>
      </c>
      <c r="N608" s="128"/>
      <c r="O608" s="128" t="str">
        <f>IFERROR(VLOOKUP(N608,연차지정일수,2,FALSE),"")</f>
        <v/>
      </c>
      <c r="P608" s="143"/>
      <c r="Q608" s="2"/>
    </row>
    <row r="609">
      <c r="A609" s="129">
        <v>44804.0</v>
      </c>
      <c r="B609" s="129">
        <f>VLOOKUP($A609,달력데이터,MATCH("음력 날짜",달력제목,0),FALSE)</f>
        <v>44778</v>
      </c>
      <c r="C609" s="128">
        <f t="shared" si="1"/>
        <v>2022</v>
      </c>
      <c r="D609" s="128">
        <f t="shared" si="2"/>
        <v>8</v>
      </c>
      <c r="E609" s="128">
        <f t="shared" si="3"/>
        <v>5</v>
      </c>
      <c r="F609" s="128">
        <f t="shared" si="4"/>
        <v>2022</v>
      </c>
      <c r="G609" s="128">
        <f t="shared" si="5"/>
        <v>8</v>
      </c>
      <c r="H609" s="128">
        <f t="shared" si="6"/>
        <v>31</v>
      </c>
      <c r="I609" s="128" t="str">
        <f t="shared" si="7"/>
        <v>수</v>
      </c>
      <c r="J609" s="99"/>
      <c r="K609" s="99"/>
      <c r="L609" s="141" t="str">
        <f>IF(J609-K609=0,,IFERROR(K609-J609-휴게시간-VLOOKUP(A609,지정휴게시간,2,FALSE),K609-J609-휴게시간))</f>
        <v/>
      </c>
      <c r="M609" s="142" t="str">
        <f>IFERROR(VLOOKUP(Text(A609,"m월 d일"),양력휴일,2,FALSE),IFERROR(VLOOKUP(Text(B609,"m월 d일"),음력휴일,2,FALSE),IFERROR(VLOOKUP(A609,양력지정휴일,2,FALSE), IFERROR(VLOOKUP(B609,음력지정휴일,2,FALSE), ""))))</f>
        <v/>
      </c>
      <c r="N609" s="128"/>
      <c r="O609" s="128" t="str">
        <f>IFERROR(VLOOKUP(N609,연차지정일수,2,FALSE),"")</f>
        <v/>
      </c>
      <c r="P609" s="143"/>
      <c r="Q609" s="2"/>
    </row>
    <row r="610">
      <c r="A610" s="129">
        <v>44805.0</v>
      </c>
      <c r="B610" s="129">
        <f>VLOOKUP($A610,달력데이터,MATCH("음력 날짜",달력제목,0),FALSE)</f>
        <v>44779</v>
      </c>
      <c r="C610" s="128">
        <f t="shared" si="1"/>
        <v>2022</v>
      </c>
      <c r="D610" s="128">
        <f t="shared" si="2"/>
        <v>8</v>
      </c>
      <c r="E610" s="128">
        <f t="shared" si="3"/>
        <v>5</v>
      </c>
      <c r="F610" s="128">
        <f t="shared" si="4"/>
        <v>2022</v>
      </c>
      <c r="G610" s="128">
        <f t="shared" si="5"/>
        <v>9</v>
      </c>
      <c r="H610" s="128">
        <f t="shared" si="6"/>
        <v>1</v>
      </c>
      <c r="I610" s="128" t="str">
        <f t="shared" si="7"/>
        <v>목</v>
      </c>
      <c r="J610" s="99"/>
      <c r="K610" s="99"/>
      <c r="L610" s="141" t="str">
        <f>IF(J610-K610=0,,IFERROR(K610-J610-휴게시간-VLOOKUP(A610,지정휴게시간,2,FALSE),K610-J610-휴게시간))</f>
        <v/>
      </c>
      <c r="M610" s="142" t="str">
        <f>IFERROR(VLOOKUP(Text(A610,"m월 d일"),양력휴일,2,FALSE),IFERROR(VLOOKUP(Text(B610,"m월 d일"),음력휴일,2,FALSE),IFERROR(VLOOKUP(A610,양력지정휴일,2,FALSE), IFERROR(VLOOKUP(B610,음력지정휴일,2,FALSE), ""))))</f>
        <v/>
      </c>
      <c r="N610" s="128"/>
      <c r="O610" s="128" t="str">
        <f>IFERROR(VLOOKUP(N610,연차지정일수,2,FALSE),"")</f>
        <v/>
      </c>
      <c r="P610" s="143"/>
      <c r="Q610" s="2"/>
    </row>
    <row r="611">
      <c r="A611" s="129">
        <v>44806.0</v>
      </c>
      <c r="B611" s="129">
        <f>VLOOKUP($A611,달력데이터,MATCH("음력 날짜",달력제목,0),FALSE)</f>
        <v>44780</v>
      </c>
      <c r="C611" s="128">
        <f t="shared" si="1"/>
        <v>2022</v>
      </c>
      <c r="D611" s="128">
        <f t="shared" si="2"/>
        <v>8</v>
      </c>
      <c r="E611" s="128">
        <f t="shared" si="3"/>
        <v>5</v>
      </c>
      <c r="F611" s="128">
        <f t="shared" si="4"/>
        <v>2022</v>
      </c>
      <c r="G611" s="128">
        <f t="shared" si="5"/>
        <v>9</v>
      </c>
      <c r="H611" s="128">
        <f t="shared" si="6"/>
        <v>2</v>
      </c>
      <c r="I611" s="128" t="str">
        <f t="shared" si="7"/>
        <v>금</v>
      </c>
      <c r="J611" s="99"/>
      <c r="K611" s="99"/>
      <c r="L611" s="141" t="str">
        <f>IF(J611-K611=0,,IFERROR(K611-J611-휴게시간-VLOOKUP(A611,지정휴게시간,2,FALSE),K611-J611-휴게시간))</f>
        <v/>
      </c>
      <c r="M611" s="142" t="str">
        <f>IFERROR(VLOOKUP(Text(A611,"m월 d일"),양력휴일,2,FALSE),IFERROR(VLOOKUP(Text(B611,"m월 d일"),음력휴일,2,FALSE),IFERROR(VLOOKUP(A611,양력지정휴일,2,FALSE), IFERROR(VLOOKUP(B611,음력지정휴일,2,FALSE), ""))))</f>
        <v/>
      </c>
      <c r="N611" s="128"/>
      <c r="O611" s="128" t="str">
        <f>IFERROR(VLOOKUP(N611,연차지정일수,2,FALSE),"")</f>
        <v/>
      </c>
      <c r="P611" s="143"/>
      <c r="Q611" s="2"/>
    </row>
    <row r="612">
      <c r="A612" s="129">
        <v>44807.0</v>
      </c>
      <c r="B612" s="129">
        <f>VLOOKUP($A612,달력데이터,MATCH("음력 날짜",달력제목,0),FALSE)</f>
        <v>44781</v>
      </c>
      <c r="C612" s="128">
        <f t="shared" si="1"/>
        <v>2022</v>
      </c>
      <c r="D612" s="128">
        <f t="shared" si="2"/>
        <v>8</v>
      </c>
      <c r="E612" s="128">
        <f t="shared" si="3"/>
        <v>5</v>
      </c>
      <c r="F612" s="128">
        <f t="shared" si="4"/>
        <v>2022</v>
      </c>
      <c r="G612" s="128">
        <f t="shared" si="5"/>
        <v>9</v>
      </c>
      <c r="H612" s="128">
        <f t="shared" si="6"/>
        <v>3</v>
      </c>
      <c r="I612" s="128" t="str">
        <f t="shared" si="7"/>
        <v>토</v>
      </c>
      <c r="J612" s="99"/>
      <c r="K612" s="99"/>
      <c r="L612" s="141" t="str">
        <f>IF(J612-K612=0,,IFERROR(K612-J612-휴게시간-VLOOKUP(A612,지정휴게시간,2,FALSE),K612-J612-휴게시간))</f>
        <v/>
      </c>
      <c r="M612" s="142" t="str">
        <f>IFERROR(VLOOKUP(Text(A612,"m월 d일"),양력휴일,2,FALSE),IFERROR(VLOOKUP(Text(B612,"m월 d일"),음력휴일,2,FALSE),IFERROR(VLOOKUP(A612,양력지정휴일,2,FALSE), IFERROR(VLOOKUP(B612,음력지정휴일,2,FALSE), ""))))</f>
        <v/>
      </c>
      <c r="N612" s="128"/>
      <c r="O612" s="128" t="str">
        <f>IFERROR(VLOOKUP(N612,연차지정일수,2,FALSE),"")</f>
        <v/>
      </c>
      <c r="P612" s="143"/>
      <c r="Q612" s="2"/>
    </row>
    <row r="613">
      <c r="A613" s="129">
        <v>44808.0</v>
      </c>
      <c r="B613" s="129">
        <f>VLOOKUP($A613,달력데이터,MATCH("음력 날짜",달력제목,0),FALSE)</f>
        <v>44782</v>
      </c>
      <c r="C613" s="128">
        <f t="shared" si="1"/>
        <v>2022</v>
      </c>
      <c r="D613" s="128">
        <f t="shared" si="2"/>
        <v>8</v>
      </c>
      <c r="E613" s="128">
        <f t="shared" si="3"/>
        <v>5</v>
      </c>
      <c r="F613" s="128">
        <f t="shared" si="4"/>
        <v>2022</v>
      </c>
      <c r="G613" s="128">
        <f t="shared" si="5"/>
        <v>9</v>
      </c>
      <c r="H613" s="128">
        <f t="shared" si="6"/>
        <v>4</v>
      </c>
      <c r="I613" s="128" t="str">
        <f t="shared" si="7"/>
        <v>일</v>
      </c>
      <c r="J613" s="99"/>
      <c r="K613" s="99"/>
      <c r="L613" s="141" t="str">
        <f>IF(J613-K613=0,,IFERROR(K613-J613-휴게시간-VLOOKUP(A613,지정휴게시간,2,FALSE),K613-J613-휴게시간))</f>
        <v/>
      </c>
      <c r="M613" s="142" t="str">
        <f>IFERROR(VLOOKUP(Text(A613,"m월 d일"),양력휴일,2,FALSE),IFERROR(VLOOKUP(Text(B613,"m월 d일"),음력휴일,2,FALSE),IFERROR(VLOOKUP(A613,양력지정휴일,2,FALSE), IFERROR(VLOOKUP(B613,음력지정휴일,2,FALSE), ""))))</f>
        <v/>
      </c>
      <c r="N613" s="128"/>
      <c r="O613" s="128" t="str">
        <f>IFERROR(VLOOKUP(N613,연차지정일수,2,FALSE),"")</f>
        <v/>
      </c>
      <c r="P613" s="143"/>
      <c r="Q613" s="2"/>
    </row>
    <row r="614">
      <c r="A614" s="129">
        <v>44809.0</v>
      </c>
      <c r="B614" s="129">
        <f>VLOOKUP($A614,달력데이터,MATCH("음력 날짜",달력제목,0),FALSE)</f>
        <v>44783</v>
      </c>
      <c r="C614" s="128">
        <f t="shared" si="1"/>
        <v>2022</v>
      </c>
      <c r="D614" s="128">
        <f t="shared" si="2"/>
        <v>9</v>
      </c>
      <c r="E614" s="128">
        <f t="shared" si="3"/>
        <v>1</v>
      </c>
      <c r="F614" s="128">
        <f t="shared" si="4"/>
        <v>2022</v>
      </c>
      <c r="G614" s="128">
        <f t="shared" si="5"/>
        <v>9</v>
      </c>
      <c r="H614" s="128">
        <f t="shared" si="6"/>
        <v>5</v>
      </c>
      <c r="I614" s="128" t="str">
        <f t="shared" si="7"/>
        <v>월</v>
      </c>
      <c r="J614" s="99"/>
      <c r="K614" s="99"/>
      <c r="L614" s="141" t="str">
        <f>IF(J614-K614=0,,IFERROR(K614-J614-휴게시간-VLOOKUP(A614,지정휴게시간,2,FALSE),K614-J614-휴게시간))</f>
        <v/>
      </c>
      <c r="M614" s="142" t="str">
        <f>IFERROR(VLOOKUP(Text(A614,"m월 d일"),양력휴일,2,FALSE),IFERROR(VLOOKUP(Text(B614,"m월 d일"),음력휴일,2,FALSE),IFERROR(VLOOKUP(A614,양력지정휴일,2,FALSE), IFERROR(VLOOKUP(B614,음력지정휴일,2,FALSE), ""))))</f>
        <v/>
      </c>
      <c r="N614" s="128"/>
      <c r="O614" s="128" t="str">
        <f>IFERROR(VLOOKUP(N614,연차지정일수,2,FALSE),"")</f>
        <v/>
      </c>
      <c r="P614" s="143"/>
      <c r="Q614" s="2"/>
    </row>
    <row r="615">
      <c r="A615" s="129">
        <v>44810.0</v>
      </c>
      <c r="B615" s="129">
        <f>VLOOKUP($A615,달력데이터,MATCH("음력 날짜",달력제목,0),FALSE)</f>
        <v>44784</v>
      </c>
      <c r="C615" s="128">
        <f t="shared" si="1"/>
        <v>2022</v>
      </c>
      <c r="D615" s="128">
        <f t="shared" si="2"/>
        <v>9</v>
      </c>
      <c r="E615" s="128">
        <f t="shared" si="3"/>
        <v>1</v>
      </c>
      <c r="F615" s="128">
        <f t="shared" si="4"/>
        <v>2022</v>
      </c>
      <c r="G615" s="128">
        <f t="shared" si="5"/>
        <v>9</v>
      </c>
      <c r="H615" s="128">
        <f t="shared" si="6"/>
        <v>6</v>
      </c>
      <c r="I615" s="128" t="str">
        <f t="shared" si="7"/>
        <v>화</v>
      </c>
      <c r="J615" s="99"/>
      <c r="K615" s="99"/>
      <c r="L615" s="141" t="str">
        <f>IF(J615-K615=0,,IFERROR(K615-J615-휴게시간-VLOOKUP(A615,지정휴게시간,2,FALSE),K615-J615-휴게시간))</f>
        <v/>
      </c>
      <c r="M615" s="142" t="str">
        <f>IFERROR(VLOOKUP(Text(A615,"m월 d일"),양력휴일,2,FALSE),IFERROR(VLOOKUP(Text(B615,"m월 d일"),음력휴일,2,FALSE),IFERROR(VLOOKUP(A615,양력지정휴일,2,FALSE), IFERROR(VLOOKUP(B615,음력지정휴일,2,FALSE), ""))))</f>
        <v/>
      </c>
      <c r="N615" s="128"/>
      <c r="O615" s="128" t="str">
        <f>IFERROR(VLOOKUP(N615,연차지정일수,2,FALSE),"")</f>
        <v/>
      </c>
      <c r="P615" s="143"/>
      <c r="Q615" s="2"/>
    </row>
    <row r="616">
      <c r="A616" s="129">
        <v>44811.0</v>
      </c>
      <c r="B616" s="129">
        <f>VLOOKUP($A616,달력데이터,MATCH("음력 날짜",달력제목,0),FALSE)</f>
        <v>44785</v>
      </c>
      <c r="C616" s="128">
        <f t="shared" si="1"/>
        <v>2022</v>
      </c>
      <c r="D616" s="128">
        <f t="shared" si="2"/>
        <v>9</v>
      </c>
      <c r="E616" s="128">
        <f t="shared" si="3"/>
        <v>1</v>
      </c>
      <c r="F616" s="128">
        <f t="shared" si="4"/>
        <v>2022</v>
      </c>
      <c r="G616" s="128">
        <f t="shared" si="5"/>
        <v>9</v>
      </c>
      <c r="H616" s="128">
        <f t="shared" si="6"/>
        <v>7</v>
      </c>
      <c r="I616" s="128" t="str">
        <f t="shared" si="7"/>
        <v>수</v>
      </c>
      <c r="J616" s="99"/>
      <c r="K616" s="99"/>
      <c r="L616" s="141" t="str">
        <f>IF(J616-K616=0,,IFERROR(K616-J616-휴게시간-VLOOKUP(A616,지정휴게시간,2,FALSE),K616-J616-휴게시간))</f>
        <v/>
      </c>
      <c r="M616" s="142" t="str">
        <f>IFERROR(VLOOKUP(Text(A616,"m월 d일"),양력휴일,2,FALSE),IFERROR(VLOOKUP(Text(B616,"m월 d일"),음력휴일,2,FALSE),IFERROR(VLOOKUP(A616,양력지정휴일,2,FALSE), IFERROR(VLOOKUP(B616,음력지정휴일,2,FALSE), ""))))</f>
        <v/>
      </c>
      <c r="N616" s="128"/>
      <c r="O616" s="128" t="str">
        <f>IFERROR(VLOOKUP(N616,연차지정일수,2,FALSE),"")</f>
        <v/>
      </c>
      <c r="P616" s="143"/>
      <c r="Q616" s="2"/>
    </row>
    <row r="617">
      <c r="A617" s="129">
        <v>44812.0</v>
      </c>
      <c r="B617" s="129">
        <f>VLOOKUP($A617,달력데이터,MATCH("음력 날짜",달력제목,0),FALSE)</f>
        <v>44786</v>
      </c>
      <c r="C617" s="128">
        <f t="shared" si="1"/>
        <v>2022</v>
      </c>
      <c r="D617" s="128">
        <f t="shared" si="2"/>
        <v>9</v>
      </c>
      <c r="E617" s="128">
        <f t="shared" si="3"/>
        <v>1</v>
      </c>
      <c r="F617" s="128">
        <f t="shared" si="4"/>
        <v>2022</v>
      </c>
      <c r="G617" s="128">
        <f t="shared" si="5"/>
        <v>9</v>
      </c>
      <c r="H617" s="128">
        <f t="shared" si="6"/>
        <v>8</v>
      </c>
      <c r="I617" s="128" t="str">
        <f t="shared" si="7"/>
        <v>목</v>
      </c>
      <c r="J617" s="99"/>
      <c r="K617" s="99"/>
      <c r="L617" s="141" t="str">
        <f>IF(J617-K617=0,,IFERROR(K617-J617-휴게시간-VLOOKUP(A617,지정휴게시간,2,FALSE),K617-J617-휴게시간))</f>
        <v/>
      </c>
      <c r="M617" s="142" t="str">
        <f>IFERROR(VLOOKUP(Text(A617,"m월 d일"),양력휴일,2,FALSE),IFERROR(VLOOKUP(Text(B617,"m월 d일"),음력휴일,2,FALSE),IFERROR(VLOOKUP(A617,양력지정휴일,2,FALSE), IFERROR(VLOOKUP(B617,음력지정휴일,2,FALSE), ""))))</f>
        <v/>
      </c>
      <c r="N617" s="128"/>
      <c r="O617" s="128" t="str">
        <f>IFERROR(VLOOKUP(N617,연차지정일수,2,FALSE),"")</f>
        <v/>
      </c>
      <c r="P617" s="143"/>
      <c r="Q617" s="2"/>
    </row>
    <row r="618">
      <c r="A618" s="129">
        <v>44813.0</v>
      </c>
      <c r="B618" s="129">
        <f>VLOOKUP($A618,달력데이터,MATCH("음력 날짜",달력제목,0),FALSE)</f>
        <v>44787</v>
      </c>
      <c r="C618" s="128">
        <f t="shared" si="1"/>
        <v>2022</v>
      </c>
      <c r="D618" s="128">
        <f t="shared" si="2"/>
        <v>9</v>
      </c>
      <c r="E618" s="128">
        <f t="shared" si="3"/>
        <v>1</v>
      </c>
      <c r="F618" s="128">
        <f t="shared" si="4"/>
        <v>2022</v>
      </c>
      <c r="G618" s="128">
        <f t="shared" si="5"/>
        <v>9</v>
      </c>
      <c r="H618" s="128">
        <f t="shared" si="6"/>
        <v>9</v>
      </c>
      <c r="I618" s="128" t="str">
        <f t="shared" si="7"/>
        <v>금</v>
      </c>
      <c r="J618" s="99"/>
      <c r="K618" s="99"/>
      <c r="L618" s="141" t="str">
        <f>IF(J618-K618=0,,IFERROR(K618-J618-휴게시간-VLOOKUP(A618,지정휴게시간,2,FALSE),K618-J618-휴게시간))</f>
        <v/>
      </c>
      <c r="M618" s="142" t="str">
        <f>IFERROR(VLOOKUP(Text(A618,"m월 d일"),양력휴일,2,FALSE),IFERROR(VLOOKUP(Text(B618,"m월 d일"),음력휴일,2,FALSE),IFERROR(VLOOKUP(A618,양력지정휴일,2,FALSE), IFERROR(VLOOKUP(B618,음력지정휴일,2,FALSE), ""))))</f>
        <v>추석연휴</v>
      </c>
      <c r="N618" s="128"/>
      <c r="O618" s="128" t="str">
        <f>IFERROR(VLOOKUP(N618,연차지정일수,2,FALSE),"")</f>
        <v/>
      </c>
      <c r="P618" s="143"/>
      <c r="Q618" s="2"/>
    </row>
    <row r="619">
      <c r="A619" s="129">
        <v>44814.0</v>
      </c>
      <c r="B619" s="129">
        <f>VLOOKUP($A619,달력데이터,MATCH("음력 날짜",달력제목,0),FALSE)</f>
        <v>44788</v>
      </c>
      <c r="C619" s="128">
        <f t="shared" si="1"/>
        <v>2022</v>
      </c>
      <c r="D619" s="128">
        <f t="shared" si="2"/>
        <v>9</v>
      </c>
      <c r="E619" s="128">
        <f t="shared" si="3"/>
        <v>1</v>
      </c>
      <c r="F619" s="128">
        <f t="shared" si="4"/>
        <v>2022</v>
      </c>
      <c r="G619" s="128">
        <f t="shared" si="5"/>
        <v>9</v>
      </c>
      <c r="H619" s="128">
        <f t="shared" si="6"/>
        <v>10</v>
      </c>
      <c r="I619" s="128" t="str">
        <f t="shared" si="7"/>
        <v>토</v>
      </c>
      <c r="J619" s="99"/>
      <c r="K619" s="99"/>
      <c r="L619" s="141" t="str">
        <f>IF(J619-K619=0,,IFERROR(K619-J619-휴게시간-VLOOKUP(A619,지정휴게시간,2,FALSE),K619-J619-휴게시간))</f>
        <v/>
      </c>
      <c r="M619" s="142" t="str">
        <f>IFERROR(VLOOKUP(Text(A619,"m월 d일"),양력휴일,2,FALSE),IFERROR(VLOOKUP(Text(B619,"m월 d일"),음력휴일,2,FALSE),IFERROR(VLOOKUP(A619,양력지정휴일,2,FALSE), IFERROR(VLOOKUP(B619,음력지정휴일,2,FALSE), ""))))</f>
        <v>추석연휴</v>
      </c>
      <c r="N619" s="128"/>
      <c r="O619" s="128" t="str">
        <f>IFERROR(VLOOKUP(N619,연차지정일수,2,FALSE),"")</f>
        <v/>
      </c>
      <c r="P619" s="143"/>
      <c r="Q619" s="2"/>
    </row>
    <row r="620">
      <c r="A620" s="129">
        <v>44815.0</v>
      </c>
      <c r="B620" s="129">
        <f>VLOOKUP($A620,달력데이터,MATCH("음력 날짜",달력제목,0),FALSE)</f>
        <v>44789</v>
      </c>
      <c r="C620" s="128">
        <f t="shared" si="1"/>
        <v>2022</v>
      </c>
      <c r="D620" s="128">
        <f t="shared" si="2"/>
        <v>9</v>
      </c>
      <c r="E620" s="128">
        <f t="shared" si="3"/>
        <v>1</v>
      </c>
      <c r="F620" s="128">
        <f t="shared" si="4"/>
        <v>2022</v>
      </c>
      <c r="G620" s="128">
        <f t="shared" si="5"/>
        <v>9</v>
      </c>
      <c r="H620" s="128">
        <f t="shared" si="6"/>
        <v>11</v>
      </c>
      <c r="I620" s="128" t="str">
        <f t="shared" si="7"/>
        <v>일</v>
      </c>
      <c r="J620" s="99"/>
      <c r="K620" s="99"/>
      <c r="L620" s="141" t="str">
        <f>IF(J620-K620=0,,IFERROR(K620-J620-휴게시간-VLOOKUP(A620,지정휴게시간,2,FALSE),K620-J620-휴게시간))</f>
        <v/>
      </c>
      <c r="M620" s="142" t="str">
        <f>IFERROR(VLOOKUP(Text(A620,"m월 d일"),양력휴일,2,FALSE),IFERROR(VLOOKUP(Text(B620,"m월 d일"),음력휴일,2,FALSE),IFERROR(VLOOKUP(A620,양력지정휴일,2,FALSE), IFERROR(VLOOKUP(B620,음력지정휴일,2,FALSE), ""))))</f>
        <v>추석연휴</v>
      </c>
      <c r="N620" s="128"/>
      <c r="O620" s="128" t="str">
        <f>IFERROR(VLOOKUP(N620,연차지정일수,2,FALSE),"")</f>
        <v/>
      </c>
      <c r="P620" s="143"/>
      <c r="Q620" s="2"/>
    </row>
    <row r="621">
      <c r="A621" s="129">
        <v>44816.0</v>
      </c>
      <c r="B621" s="129">
        <f>VLOOKUP($A621,달력데이터,MATCH("음력 날짜",달력제목,0),FALSE)</f>
        <v>44790</v>
      </c>
      <c r="C621" s="128">
        <f t="shared" si="1"/>
        <v>2022</v>
      </c>
      <c r="D621" s="128">
        <f t="shared" si="2"/>
        <v>9</v>
      </c>
      <c r="E621" s="128">
        <f t="shared" si="3"/>
        <v>2</v>
      </c>
      <c r="F621" s="128">
        <f t="shared" si="4"/>
        <v>2022</v>
      </c>
      <c r="G621" s="128">
        <f t="shared" si="5"/>
        <v>9</v>
      </c>
      <c r="H621" s="128">
        <f t="shared" si="6"/>
        <v>12</v>
      </c>
      <c r="I621" s="128" t="str">
        <f t="shared" si="7"/>
        <v>월</v>
      </c>
      <c r="J621" s="99"/>
      <c r="K621" s="99"/>
      <c r="L621" s="141" t="str">
        <f>IF(J621-K621=0,,IFERROR(K621-J621-휴게시간-VLOOKUP(A621,지정휴게시간,2,FALSE),K621-J621-휴게시간))</f>
        <v/>
      </c>
      <c r="M621" s="142" t="str">
        <f>IFERROR(VLOOKUP(Text(A621,"m월 d일"),양력휴일,2,FALSE),IFERROR(VLOOKUP(Text(B621,"m월 d일"),음력휴일,2,FALSE),IFERROR(VLOOKUP(A621,양력지정휴일,2,FALSE), IFERROR(VLOOKUP(B621,음력지정휴일,2,FALSE), ""))))</f>
        <v/>
      </c>
      <c r="N621" s="128"/>
      <c r="O621" s="128" t="str">
        <f>IFERROR(VLOOKUP(N621,연차지정일수,2,FALSE),"")</f>
        <v/>
      </c>
      <c r="P621" s="143"/>
      <c r="Q621" s="2"/>
    </row>
    <row r="622">
      <c r="A622" s="129">
        <v>44817.0</v>
      </c>
      <c r="B622" s="129">
        <f>VLOOKUP($A622,달력데이터,MATCH("음력 날짜",달력제목,0),FALSE)</f>
        <v>44791</v>
      </c>
      <c r="C622" s="128">
        <f t="shared" si="1"/>
        <v>2022</v>
      </c>
      <c r="D622" s="128">
        <f t="shared" si="2"/>
        <v>9</v>
      </c>
      <c r="E622" s="128">
        <f t="shared" si="3"/>
        <v>2</v>
      </c>
      <c r="F622" s="128">
        <f t="shared" si="4"/>
        <v>2022</v>
      </c>
      <c r="G622" s="128">
        <f t="shared" si="5"/>
        <v>9</v>
      </c>
      <c r="H622" s="128">
        <f t="shared" si="6"/>
        <v>13</v>
      </c>
      <c r="I622" s="128" t="str">
        <f t="shared" si="7"/>
        <v>화</v>
      </c>
      <c r="J622" s="99"/>
      <c r="K622" s="99"/>
      <c r="L622" s="141" t="str">
        <f>IF(J622-K622=0,,IFERROR(K622-J622-휴게시간-VLOOKUP(A622,지정휴게시간,2,FALSE),K622-J622-휴게시간))</f>
        <v/>
      </c>
      <c r="M622" s="142" t="str">
        <f>IFERROR(VLOOKUP(Text(A622,"m월 d일"),양력휴일,2,FALSE),IFERROR(VLOOKUP(Text(B622,"m월 d일"),음력휴일,2,FALSE),IFERROR(VLOOKUP(A622,양력지정휴일,2,FALSE), IFERROR(VLOOKUP(B622,음력지정휴일,2,FALSE), ""))))</f>
        <v/>
      </c>
      <c r="N622" s="128"/>
      <c r="O622" s="128" t="str">
        <f>IFERROR(VLOOKUP(N622,연차지정일수,2,FALSE),"")</f>
        <v/>
      </c>
      <c r="P622" s="143"/>
      <c r="Q622" s="2"/>
    </row>
    <row r="623">
      <c r="A623" s="129">
        <v>44818.0</v>
      </c>
      <c r="B623" s="129">
        <f>VLOOKUP($A623,달력데이터,MATCH("음력 날짜",달력제목,0),FALSE)</f>
        <v>44792</v>
      </c>
      <c r="C623" s="128">
        <f t="shared" si="1"/>
        <v>2022</v>
      </c>
      <c r="D623" s="128">
        <f t="shared" si="2"/>
        <v>9</v>
      </c>
      <c r="E623" s="128">
        <f t="shared" si="3"/>
        <v>2</v>
      </c>
      <c r="F623" s="128">
        <f t="shared" si="4"/>
        <v>2022</v>
      </c>
      <c r="G623" s="128">
        <f t="shared" si="5"/>
        <v>9</v>
      </c>
      <c r="H623" s="128">
        <f t="shared" si="6"/>
        <v>14</v>
      </c>
      <c r="I623" s="128" t="str">
        <f t="shared" si="7"/>
        <v>수</v>
      </c>
      <c r="J623" s="99"/>
      <c r="K623" s="99"/>
      <c r="L623" s="141" t="str">
        <f>IF(J623-K623=0,,IFERROR(K623-J623-휴게시간-VLOOKUP(A623,지정휴게시간,2,FALSE),K623-J623-휴게시간))</f>
        <v/>
      </c>
      <c r="M623" s="142" t="str">
        <f>IFERROR(VLOOKUP(Text(A623,"m월 d일"),양력휴일,2,FALSE),IFERROR(VLOOKUP(Text(B623,"m월 d일"),음력휴일,2,FALSE),IFERROR(VLOOKUP(A623,양력지정휴일,2,FALSE), IFERROR(VLOOKUP(B623,음력지정휴일,2,FALSE), ""))))</f>
        <v/>
      </c>
      <c r="N623" s="128"/>
      <c r="O623" s="128" t="str">
        <f>IFERROR(VLOOKUP(N623,연차지정일수,2,FALSE),"")</f>
        <v/>
      </c>
      <c r="P623" s="143"/>
      <c r="Q623" s="2"/>
    </row>
    <row r="624">
      <c r="A624" s="129">
        <v>44819.0</v>
      </c>
      <c r="B624" s="129">
        <f>VLOOKUP($A624,달력데이터,MATCH("음력 날짜",달력제목,0),FALSE)</f>
        <v>44793</v>
      </c>
      <c r="C624" s="128">
        <f t="shared" si="1"/>
        <v>2022</v>
      </c>
      <c r="D624" s="128">
        <f t="shared" si="2"/>
        <v>9</v>
      </c>
      <c r="E624" s="128">
        <f t="shared" si="3"/>
        <v>2</v>
      </c>
      <c r="F624" s="128">
        <f t="shared" si="4"/>
        <v>2022</v>
      </c>
      <c r="G624" s="128">
        <f t="shared" si="5"/>
        <v>9</v>
      </c>
      <c r="H624" s="128">
        <f t="shared" si="6"/>
        <v>15</v>
      </c>
      <c r="I624" s="128" t="str">
        <f t="shared" si="7"/>
        <v>목</v>
      </c>
      <c r="J624" s="99"/>
      <c r="K624" s="99"/>
      <c r="L624" s="141" t="str">
        <f>IF(J624-K624=0,,IFERROR(K624-J624-휴게시간-VLOOKUP(A624,지정휴게시간,2,FALSE),K624-J624-휴게시간))</f>
        <v/>
      </c>
      <c r="M624" s="142" t="str">
        <f>IFERROR(VLOOKUP(Text(A624,"m월 d일"),양력휴일,2,FALSE),IFERROR(VLOOKUP(Text(B624,"m월 d일"),음력휴일,2,FALSE),IFERROR(VLOOKUP(A624,양력지정휴일,2,FALSE), IFERROR(VLOOKUP(B624,음력지정휴일,2,FALSE), ""))))</f>
        <v/>
      </c>
      <c r="N624" s="128"/>
      <c r="O624" s="128" t="str">
        <f>IFERROR(VLOOKUP(N624,연차지정일수,2,FALSE),"")</f>
        <v/>
      </c>
      <c r="P624" s="143"/>
      <c r="Q624" s="2"/>
    </row>
    <row r="625">
      <c r="A625" s="129">
        <v>44820.0</v>
      </c>
      <c r="B625" s="129">
        <f>VLOOKUP($A625,달력데이터,MATCH("음력 날짜",달력제목,0),FALSE)</f>
        <v>44794</v>
      </c>
      <c r="C625" s="128">
        <f t="shared" si="1"/>
        <v>2022</v>
      </c>
      <c r="D625" s="128">
        <f t="shared" si="2"/>
        <v>9</v>
      </c>
      <c r="E625" s="128">
        <f t="shared" si="3"/>
        <v>2</v>
      </c>
      <c r="F625" s="128">
        <f t="shared" si="4"/>
        <v>2022</v>
      </c>
      <c r="G625" s="128">
        <f t="shared" si="5"/>
        <v>9</v>
      </c>
      <c r="H625" s="128">
        <f t="shared" si="6"/>
        <v>16</v>
      </c>
      <c r="I625" s="128" t="str">
        <f t="shared" si="7"/>
        <v>금</v>
      </c>
      <c r="J625" s="99"/>
      <c r="K625" s="99"/>
      <c r="L625" s="141" t="str">
        <f>IF(J625-K625=0,,IFERROR(K625-J625-휴게시간-VLOOKUP(A625,지정휴게시간,2,FALSE),K625-J625-휴게시간))</f>
        <v/>
      </c>
      <c r="M625" s="142" t="str">
        <f>IFERROR(VLOOKUP(Text(A625,"m월 d일"),양력휴일,2,FALSE),IFERROR(VLOOKUP(Text(B625,"m월 d일"),음력휴일,2,FALSE),IFERROR(VLOOKUP(A625,양력지정휴일,2,FALSE), IFERROR(VLOOKUP(B625,음력지정휴일,2,FALSE), ""))))</f>
        <v/>
      </c>
      <c r="N625" s="128"/>
      <c r="O625" s="128" t="str">
        <f>IFERROR(VLOOKUP(N625,연차지정일수,2,FALSE),"")</f>
        <v/>
      </c>
      <c r="P625" s="143"/>
      <c r="Q625" s="2"/>
    </row>
    <row r="626">
      <c r="A626" s="129">
        <v>44821.0</v>
      </c>
      <c r="B626" s="129">
        <f>VLOOKUP($A626,달력데이터,MATCH("음력 날짜",달력제목,0),FALSE)</f>
        <v>44795</v>
      </c>
      <c r="C626" s="128">
        <f t="shared" si="1"/>
        <v>2022</v>
      </c>
      <c r="D626" s="128">
        <f t="shared" si="2"/>
        <v>9</v>
      </c>
      <c r="E626" s="128">
        <f t="shared" si="3"/>
        <v>2</v>
      </c>
      <c r="F626" s="128">
        <f t="shared" si="4"/>
        <v>2022</v>
      </c>
      <c r="G626" s="128">
        <f t="shared" si="5"/>
        <v>9</v>
      </c>
      <c r="H626" s="128">
        <f t="shared" si="6"/>
        <v>17</v>
      </c>
      <c r="I626" s="128" t="str">
        <f t="shared" si="7"/>
        <v>토</v>
      </c>
      <c r="J626" s="99"/>
      <c r="K626" s="99"/>
      <c r="L626" s="141" t="str">
        <f>IF(J626-K626=0,,IFERROR(K626-J626-휴게시간-VLOOKUP(A626,지정휴게시간,2,FALSE),K626-J626-휴게시간))</f>
        <v/>
      </c>
      <c r="M626" s="142" t="str">
        <f>IFERROR(VLOOKUP(Text(A626,"m월 d일"),양력휴일,2,FALSE),IFERROR(VLOOKUP(Text(B626,"m월 d일"),음력휴일,2,FALSE),IFERROR(VLOOKUP(A626,양력지정휴일,2,FALSE), IFERROR(VLOOKUP(B626,음력지정휴일,2,FALSE), ""))))</f>
        <v/>
      </c>
      <c r="N626" s="128"/>
      <c r="O626" s="128" t="str">
        <f>IFERROR(VLOOKUP(N626,연차지정일수,2,FALSE),"")</f>
        <v/>
      </c>
      <c r="P626" s="143"/>
      <c r="Q626" s="2"/>
    </row>
    <row r="627">
      <c r="A627" s="129">
        <v>44822.0</v>
      </c>
      <c r="B627" s="129">
        <f>VLOOKUP($A627,달력데이터,MATCH("음력 날짜",달력제목,0),FALSE)</f>
        <v>44796</v>
      </c>
      <c r="C627" s="128">
        <f t="shared" si="1"/>
        <v>2022</v>
      </c>
      <c r="D627" s="128">
        <f t="shared" si="2"/>
        <v>9</v>
      </c>
      <c r="E627" s="128">
        <f t="shared" si="3"/>
        <v>2</v>
      </c>
      <c r="F627" s="128">
        <f t="shared" si="4"/>
        <v>2022</v>
      </c>
      <c r="G627" s="128">
        <f t="shared" si="5"/>
        <v>9</v>
      </c>
      <c r="H627" s="128">
        <f t="shared" si="6"/>
        <v>18</v>
      </c>
      <c r="I627" s="128" t="str">
        <f t="shared" si="7"/>
        <v>일</v>
      </c>
      <c r="J627" s="99"/>
      <c r="K627" s="99"/>
      <c r="L627" s="141" t="str">
        <f>IF(J627-K627=0,,IFERROR(K627-J627-휴게시간-VLOOKUP(A627,지정휴게시간,2,FALSE),K627-J627-휴게시간))</f>
        <v/>
      </c>
      <c r="M627" s="142" t="str">
        <f>IFERROR(VLOOKUP(Text(A627,"m월 d일"),양력휴일,2,FALSE),IFERROR(VLOOKUP(Text(B627,"m월 d일"),음력휴일,2,FALSE),IFERROR(VLOOKUP(A627,양력지정휴일,2,FALSE), IFERROR(VLOOKUP(B627,음력지정휴일,2,FALSE), ""))))</f>
        <v/>
      </c>
      <c r="N627" s="128"/>
      <c r="O627" s="128" t="str">
        <f>IFERROR(VLOOKUP(N627,연차지정일수,2,FALSE),"")</f>
        <v/>
      </c>
      <c r="P627" s="143"/>
      <c r="Q627" s="2"/>
    </row>
    <row r="628">
      <c r="A628" s="129">
        <v>44823.0</v>
      </c>
      <c r="B628" s="129">
        <f>VLOOKUP($A628,달력데이터,MATCH("음력 날짜",달력제목,0),FALSE)</f>
        <v>44797</v>
      </c>
      <c r="C628" s="128">
        <f t="shared" si="1"/>
        <v>2022</v>
      </c>
      <c r="D628" s="128">
        <f t="shared" si="2"/>
        <v>9</v>
      </c>
      <c r="E628" s="128">
        <f t="shared" si="3"/>
        <v>3</v>
      </c>
      <c r="F628" s="128">
        <f t="shared" si="4"/>
        <v>2022</v>
      </c>
      <c r="G628" s="128">
        <f t="shared" si="5"/>
        <v>9</v>
      </c>
      <c r="H628" s="128">
        <f t="shared" si="6"/>
        <v>19</v>
      </c>
      <c r="I628" s="128" t="str">
        <f t="shared" si="7"/>
        <v>월</v>
      </c>
      <c r="J628" s="99"/>
      <c r="K628" s="99"/>
      <c r="L628" s="141" t="str">
        <f>IF(J628-K628=0,,IFERROR(K628-J628-휴게시간-VLOOKUP(A628,지정휴게시간,2,FALSE),K628-J628-휴게시간))</f>
        <v/>
      </c>
      <c r="M628" s="142" t="str">
        <f>IFERROR(VLOOKUP(Text(A628,"m월 d일"),양력휴일,2,FALSE),IFERROR(VLOOKUP(Text(B628,"m월 d일"),음력휴일,2,FALSE),IFERROR(VLOOKUP(A628,양력지정휴일,2,FALSE), IFERROR(VLOOKUP(B628,음력지정휴일,2,FALSE), ""))))</f>
        <v/>
      </c>
      <c r="N628" s="128"/>
      <c r="O628" s="128" t="str">
        <f>IFERROR(VLOOKUP(N628,연차지정일수,2,FALSE),"")</f>
        <v/>
      </c>
      <c r="P628" s="143"/>
      <c r="Q628" s="2"/>
    </row>
    <row r="629">
      <c r="A629" s="129">
        <v>44824.0</v>
      </c>
      <c r="B629" s="129">
        <f>VLOOKUP($A629,달력데이터,MATCH("음력 날짜",달력제목,0),FALSE)</f>
        <v>44798</v>
      </c>
      <c r="C629" s="128">
        <f t="shared" si="1"/>
        <v>2022</v>
      </c>
      <c r="D629" s="128">
        <f t="shared" si="2"/>
        <v>9</v>
      </c>
      <c r="E629" s="128">
        <f t="shared" si="3"/>
        <v>3</v>
      </c>
      <c r="F629" s="128">
        <f t="shared" si="4"/>
        <v>2022</v>
      </c>
      <c r="G629" s="128">
        <f t="shared" si="5"/>
        <v>9</v>
      </c>
      <c r="H629" s="128">
        <f t="shared" si="6"/>
        <v>20</v>
      </c>
      <c r="I629" s="128" t="str">
        <f t="shared" si="7"/>
        <v>화</v>
      </c>
      <c r="J629" s="99"/>
      <c r="K629" s="99"/>
      <c r="L629" s="141" t="str">
        <f>IF(J629-K629=0,,IFERROR(K629-J629-휴게시간-VLOOKUP(A629,지정휴게시간,2,FALSE),K629-J629-휴게시간))</f>
        <v/>
      </c>
      <c r="M629" s="142" t="str">
        <f>IFERROR(VLOOKUP(Text(A629,"m월 d일"),양력휴일,2,FALSE),IFERROR(VLOOKUP(Text(B629,"m월 d일"),음력휴일,2,FALSE),IFERROR(VLOOKUP(A629,양력지정휴일,2,FALSE), IFERROR(VLOOKUP(B629,음력지정휴일,2,FALSE), ""))))</f>
        <v/>
      </c>
      <c r="N629" s="128"/>
      <c r="O629" s="128" t="str">
        <f>IFERROR(VLOOKUP(N629,연차지정일수,2,FALSE),"")</f>
        <v/>
      </c>
      <c r="P629" s="143"/>
      <c r="Q629" s="2"/>
    </row>
    <row r="630">
      <c r="A630" s="129">
        <v>44825.0</v>
      </c>
      <c r="B630" s="129">
        <f>VLOOKUP($A630,달력데이터,MATCH("음력 날짜",달력제목,0),FALSE)</f>
        <v>44799</v>
      </c>
      <c r="C630" s="128">
        <f t="shared" si="1"/>
        <v>2022</v>
      </c>
      <c r="D630" s="128">
        <f t="shared" si="2"/>
        <v>9</v>
      </c>
      <c r="E630" s="128">
        <f t="shared" si="3"/>
        <v>3</v>
      </c>
      <c r="F630" s="128">
        <f t="shared" si="4"/>
        <v>2022</v>
      </c>
      <c r="G630" s="128">
        <f t="shared" si="5"/>
        <v>9</v>
      </c>
      <c r="H630" s="128">
        <f t="shared" si="6"/>
        <v>21</v>
      </c>
      <c r="I630" s="128" t="str">
        <f t="shared" si="7"/>
        <v>수</v>
      </c>
      <c r="J630" s="99"/>
      <c r="K630" s="99"/>
      <c r="L630" s="141" t="str">
        <f>IF(J630-K630=0,,IFERROR(K630-J630-휴게시간-VLOOKUP(A630,지정휴게시간,2,FALSE),K630-J630-휴게시간))</f>
        <v/>
      </c>
      <c r="M630" s="142" t="str">
        <f>IFERROR(VLOOKUP(Text(A630,"m월 d일"),양력휴일,2,FALSE),IFERROR(VLOOKUP(Text(B630,"m월 d일"),음력휴일,2,FALSE),IFERROR(VLOOKUP(A630,양력지정휴일,2,FALSE), IFERROR(VLOOKUP(B630,음력지정휴일,2,FALSE), ""))))</f>
        <v/>
      </c>
      <c r="N630" s="128"/>
      <c r="O630" s="128" t="str">
        <f>IFERROR(VLOOKUP(N630,연차지정일수,2,FALSE),"")</f>
        <v/>
      </c>
      <c r="P630" s="143"/>
      <c r="Q630" s="2"/>
    </row>
    <row r="631">
      <c r="A631" s="129">
        <v>44826.0</v>
      </c>
      <c r="B631" s="129">
        <f>VLOOKUP($A631,달력데이터,MATCH("음력 날짜",달력제목,0),FALSE)</f>
        <v>44800</v>
      </c>
      <c r="C631" s="128">
        <f t="shared" si="1"/>
        <v>2022</v>
      </c>
      <c r="D631" s="128">
        <f t="shared" si="2"/>
        <v>9</v>
      </c>
      <c r="E631" s="128">
        <f t="shared" si="3"/>
        <v>3</v>
      </c>
      <c r="F631" s="128">
        <f t="shared" si="4"/>
        <v>2022</v>
      </c>
      <c r="G631" s="128">
        <f t="shared" si="5"/>
        <v>9</v>
      </c>
      <c r="H631" s="128">
        <f t="shared" si="6"/>
        <v>22</v>
      </c>
      <c r="I631" s="128" t="str">
        <f t="shared" si="7"/>
        <v>목</v>
      </c>
      <c r="J631" s="99"/>
      <c r="K631" s="99"/>
      <c r="L631" s="141" t="str">
        <f>IF(J631-K631=0,,IFERROR(K631-J631-휴게시간-VLOOKUP(A631,지정휴게시간,2,FALSE),K631-J631-휴게시간))</f>
        <v/>
      </c>
      <c r="M631" s="142" t="str">
        <f>IFERROR(VLOOKUP(Text(A631,"m월 d일"),양력휴일,2,FALSE),IFERROR(VLOOKUP(Text(B631,"m월 d일"),음력휴일,2,FALSE),IFERROR(VLOOKUP(A631,양력지정휴일,2,FALSE), IFERROR(VLOOKUP(B631,음력지정휴일,2,FALSE), ""))))</f>
        <v/>
      </c>
      <c r="N631" s="128"/>
      <c r="O631" s="128" t="str">
        <f>IFERROR(VLOOKUP(N631,연차지정일수,2,FALSE),"")</f>
        <v/>
      </c>
      <c r="P631" s="143"/>
      <c r="Q631" s="2"/>
    </row>
    <row r="632">
      <c r="A632" s="129">
        <v>44827.0</v>
      </c>
      <c r="B632" s="129">
        <f>VLOOKUP($A632,달력데이터,MATCH("음력 날짜",달력제목,0),FALSE)</f>
        <v>44801</v>
      </c>
      <c r="C632" s="128">
        <f t="shared" si="1"/>
        <v>2022</v>
      </c>
      <c r="D632" s="128">
        <f t="shared" si="2"/>
        <v>9</v>
      </c>
      <c r="E632" s="128">
        <f t="shared" si="3"/>
        <v>3</v>
      </c>
      <c r="F632" s="128">
        <f t="shared" si="4"/>
        <v>2022</v>
      </c>
      <c r="G632" s="128">
        <f t="shared" si="5"/>
        <v>9</v>
      </c>
      <c r="H632" s="128">
        <f t="shared" si="6"/>
        <v>23</v>
      </c>
      <c r="I632" s="128" t="str">
        <f t="shared" si="7"/>
        <v>금</v>
      </c>
      <c r="J632" s="99"/>
      <c r="K632" s="99"/>
      <c r="L632" s="141" t="str">
        <f>IF(J632-K632=0,,IFERROR(K632-J632-휴게시간-VLOOKUP(A632,지정휴게시간,2,FALSE),K632-J632-휴게시간))</f>
        <v/>
      </c>
      <c r="M632" s="142" t="str">
        <f>IFERROR(VLOOKUP(Text(A632,"m월 d일"),양력휴일,2,FALSE),IFERROR(VLOOKUP(Text(B632,"m월 d일"),음력휴일,2,FALSE),IFERROR(VLOOKUP(A632,양력지정휴일,2,FALSE), IFERROR(VLOOKUP(B632,음력지정휴일,2,FALSE), ""))))</f>
        <v/>
      </c>
      <c r="N632" s="128"/>
      <c r="O632" s="128" t="str">
        <f>IFERROR(VLOOKUP(N632,연차지정일수,2,FALSE),"")</f>
        <v/>
      </c>
      <c r="P632" s="143"/>
      <c r="Q632" s="2"/>
    </row>
    <row r="633">
      <c r="A633" s="129">
        <v>44828.0</v>
      </c>
      <c r="B633" s="129">
        <f>VLOOKUP($A633,달력데이터,MATCH("음력 날짜",달력제목,0),FALSE)</f>
        <v>44802</v>
      </c>
      <c r="C633" s="128">
        <f t="shared" si="1"/>
        <v>2022</v>
      </c>
      <c r="D633" s="128">
        <f t="shared" si="2"/>
        <v>9</v>
      </c>
      <c r="E633" s="128">
        <f t="shared" si="3"/>
        <v>3</v>
      </c>
      <c r="F633" s="128">
        <f t="shared" si="4"/>
        <v>2022</v>
      </c>
      <c r="G633" s="128">
        <f t="shared" si="5"/>
        <v>9</v>
      </c>
      <c r="H633" s="128">
        <f t="shared" si="6"/>
        <v>24</v>
      </c>
      <c r="I633" s="128" t="str">
        <f t="shared" si="7"/>
        <v>토</v>
      </c>
      <c r="J633" s="99"/>
      <c r="K633" s="99"/>
      <c r="L633" s="141" t="str">
        <f>IF(J633-K633=0,,IFERROR(K633-J633-휴게시간-VLOOKUP(A633,지정휴게시간,2,FALSE),K633-J633-휴게시간))</f>
        <v/>
      </c>
      <c r="M633" s="142" t="str">
        <f>IFERROR(VLOOKUP(Text(A633,"m월 d일"),양력휴일,2,FALSE),IFERROR(VLOOKUP(Text(B633,"m월 d일"),음력휴일,2,FALSE),IFERROR(VLOOKUP(A633,양력지정휴일,2,FALSE), IFERROR(VLOOKUP(B633,음력지정휴일,2,FALSE), ""))))</f>
        <v/>
      </c>
      <c r="N633" s="128"/>
      <c r="O633" s="128" t="str">
        <f>IFERROR(VLOOKUP(N633,연차지정일수,2,FALSE),"")</f>
        <v/>
      </c>
      <c r="P633" s="143"/>
      <c r="Q633" s="2"/>
    </row>
    <row r="634">
      <c r="A634" s="129">
        <v>44829.0</v>
      </c>
      <c r="B634" s="129">
        <f>VLOOKUP($A634,달력데이터,MATCH("음력 날짜",달력제목,0),FALSE)</f>
        <v>44803</v>
      </c>
      <c r="C634" s="128">
        <f t="shared" si="1"/>
        <v>2022</v>
      </c>
      <c r="D634" s="128">
        <f t="shared" si="2"/>
        <v>9</v>
      </c>
      <c r="E634" s="128">
        <f t="shared" si="3"/>
        <v>3</v>
      </c>
      <c r="F634" s="128">
        <f t="shared" si="4"/>
        <v>2022</v>
      </c>
      <c r="G634" s="128">
        <f t="shared" si="5"/>
        <v>9</v>
      </c>
      <c r="H634" s="128">
        <f t="shared" si="6"/>
        <v>25</v>
      </c>
      <c r="I634" s="128" t="str">
        <f t="shared" si="7"/>
        <v>일</v>
      </c>
      <c r="J634" s="99"/>
      <c r="K634" s="99"/>
      <c r="L634" s="141" t="str">
        <f>IF(J634-K634=0,,IFERROR(K634-J634-휴게시간-VLOOKUP(A634,지정휴게시간,2,FALSE),K634-J634-휴게시간))</f>
        <v/>
      </c>
      <c r="M634" s="142" t="str">
        <f>IFERROR(VLOOKUP(Text(A634,"m월 d일"),양력휴일,2,FALSE),IFERROR(VLOOKUP(Text(B634,"m월 d일"),음력휴일,2,FALSE),IFERROR(VLOOKUP(A634,양력지정휴일,2,FALSE), IFERROR(VLOOKUP(B634,음력지정휴일,2,FALSE), ""))))</f>
        <v/>
      </c>
      <c r="N634" s="128"/>
      <c r="O634" s="128" t="str">
        <f>IFERROR(VLOOKUP(N634,연차지정일수,2,FALSE),"")</f>
        <v/>
      </c>
      <c r="P634" s="143"/>
      <c r="Q634" s="2"/>
    </row>
    <row r="635">
      <c r="A635" s="129">
        <v>44830.0</v>
      </c>
      <c r="B635" s="129">
        <f>VLOOKUP($A635,달력데이터,MATCH("음력 날짜",달력제목,0),FALSE)</f>
        <v>44805</v>
      </c>
      <c r="C635" s="128">
        <f t="shared" si="1"/>
        <v>2022</v>
      </c>
      <c r="D635" s="128">
        <f t="shared" si="2"/>
        <v>9</v>
      </c>
      <c r="E635" s="128">
        <f t="shared" si="3"/>
        <v>4</v>
      </c>
      <c r="F635" s="128">
        <f t="shared" si="4"/>
        <v>2022</v>
      </c>
      <c r="G635" s="128">
        <f t="shared" si="5"/>
        <v>9</v>
      </c>
      <c r="H635" s="128">
        <f t="shared" si="6"/>
        <v>26</v>
      </c>
      <c r="I635" s="128" t="str">
        <f t="shared" si="7"/>
        <v>월</v>
      </c>
      <c r="J635" s="99"/>
      <c r="K635" s="99"/>
      <c r="L635" s="141" t="str">
        <f>IF(J635-K635=0,,IFERROR(K635-J635-휴게시간-VLOOKUP(A635,지정휴게시간,2,FALSE),K635-J635-휴게시간))</f>
        <v/>
      </c>
      <c r="M635" s="142" t="str">
        <f>IFERROR(VLOOKUP(Text(A635,"m월 d일"),양력휴일,2,FALSE),IFERROR(VLOOKUP(Text(B635,"m월 d일"),음력휴일,2,FALSE),IFERROR(VLOOKUP(A635,양력지정휴일,2,FALSE), IFERROR(VLOOKUP(B635,음력지정휴일,2,FALSE), ""))))</f>
        <v/>
      </c>
      <c r="N635" s="128"/>
      <c r="O635" s="128" t="str">
        <f>IFERROR(VLOOKUP(N635,연차지정일수,2,FALSE),"")</f>
        <v/>
      </c>
      <c r="P635" s="143"/>
      <c r="Q635" s="2"/>
    </row>
    <row r="636">
      <c r="A636" s="129">
        <v>44831.0</v>
      </c>
      <c r="B636" s="129">
        <f>VLOOKUP($A636,달력데이터,MATCH("음력 날짜",달력제목,0),FALSE)</f>
        <v>44806</v>
      </c>
      <c r="C636" s="128">
        <f t="shared" si="1"/>
        <v>2022</v>
      </c>
      <c r="D636" s="128">
        <f t="shared" si="2"/>
        <v>9</v>
      </c>
      <c r="E636" s="128">
        <f t="shared" si="3"/>
        <v>4</v>
      </c>
      <c r="F636" s="128">
        <f t="shared" si="4"/>
        <v>2022</v>
      </c>
      <c r="G636" s="128">
        <f t="shared" si="5"/>
        <v>9</v>
      </c>
      <c r="H636" s="128">
        <f t="shared" si="6"/>
        <v>27</v>
      </c>
      <c r="I636" s="128" t="str">
        <f t="shared" si="7"/>
        <v>화</v>
      </c>
      <c r="J636" s="99"/>
      <c r="K636" s="99"/>
      <c r="L636" s="141" t="str">
        <f>IF(J636-K636=0,,IFERROR(K636-J636-휴게시간-VLOOKUP(A636,지정휴게시간,2,FALSE),K636-J636-휴게시간))</f>
        <v/>
      </c>
      <c r="M636" s="142" t="str">
        <f>IFERROR(VLOOKUP(Text(A636,"m월 d일"),양력휴일,2,FALSE),IFERROR(VLOOKUP(Text(B636,"m월 d일"),음력휴일,2,FALSE),IFERROR(VLOOKUP(A636,양력지정휴일,2,FALSE), IFERROR(VLOOKUP(B636,음력지정휴일,2,FALSE), ""))))</f>
        <v/>
      </c>
      <c r="N636" s="128"/>
      <c r="O636" s="128" t="str">
        <f>IFERROR(VLOOKUP(N636,연차지정일수,2,FALSE),"")</f>
        <v/>
      </c>
      <c r="P636" s="143"/>
      <c r="Q636" s="2"/>
    </row>
    <row r="637">
      <c r="A637" s="129">
        <v>44832.0</v>
      </c>
      <c r="B637" s="129">
        <f>VLOOKUP($A637,달력데이터,MATCH("음력 날짜",달력제목,0),FALSE)</f>
        <v>44807</v>
      </c>
      <c r="C637" s="128">
        <f t="shared" si="1"/>
        <v>2022</v>
      </c>
      <c r="D637" s="128">
        <f t="shared" si="2"/>
        <v>9</v>
      </c>
      <c r="E637" s="128">
        <f t="shared" si="3"/>
        <v>4</v>
      </c>
      <c r="F637" s="128">
        <f t="shared" si="4"/>
        <v>2022</v>
      </c>
      <c r="G637" s="128">
        <f t="shared" si="5"/>
        <v>9</v>
      </c>
      <c r="H637" s="128">
        <f t="shared" si="6"/>
        <v>28</v>
      </c>
      <c r="I637" s="128" t="str">
        <f t="shared" si="7"/>
        <v>수</v>
      </c>
      <c r="J637" s="99"/>
      <c r="K637" s="99"/>
      <c r="L637" s="141" t="str">
        <f>IF(J637-K637=0,,IFERROR(K637-J637-휴게시간-VLOOKUP(A637,지정휴게시간,2,FALSE),K637-J637-휴게시간))</f>
        <v/>
      </c>
      <c r="M637" s="142" t="str">
        <f>IFERROR(VLOOKUP(Text(A637,"m월 d일"),양력휴일,2,FALSE),IFERROR(VLOOKUP(Text(B637,"m월 d일"),음력휴일,2,FALSE),IFERROR(VLOOKUP(A637,양력지정휴일,2,FALSE), IFERROR(VLOOKUP(B637,음력지정휴일,2,FALSE), ""))))</f>
        <v/>
      </c>
      <c r="N637" s="128"/>
      <c r="O637" s="128" t="str">
        <f>IFERROR(VLOOKUP(N637,연차지정일수,2,FALSE),"")</f>
        <v/>
      </c>
      <c r="P637" s="143"/>
      <c r="Q637" s="2"/>
    </row>
    <row r="638">
      <c r="A638" s="129">
        <v>44833.0</v>
      </c>
      <c r="B638" s="129">
        <f>VLOOKUP($A638,달력데이터,MATCH("음력 날짜",달력제목,0),FALSE)</f>
        <v>44808</v>
      </c>
      <c r="C638" s="128">
        <f t="shared" si="1"/>
        <v>2022</v>
      </c>
      <c r="D638" s="128">
        <f t="shared" si="2"/>
        <v>9</v>
      </c>
      <c r="E638" s="128">
        <f t="shared" si="3"/>
        <v>4</v>
      </c>
      <c r="F638" s="128">
        <f t="shared" si="4"/>
        <v>2022</v>
      </c>
      <c r="G638" s="128">
        <f t="shared" si="5"/>
        <v>9</v>
      </c>
      <c r="H638" s="128">
        <f t="shared" si="6"/>
        <v>29</v>
      </c>
      <c r="I638" s="128" t="str">
        <f t="shared" si="7"/>
        <v>목</v>
      </c>
      <c r="J638" s="99"/>
      <c r="K638" s="99"/>
      <c r="L638" s="141" t="str">
        <f>IF(J638-K638=0,,IFERROR(K638-J638-휴게시간-VLOOKUP(A638,지정휴게시간,2,FALSE),K638-J638-휴게시간))</f>
        <v/>
      </c>
      <c r="M638" s="142" t="str">
        <f>IFERROR(VLOOKUP(Text(A638,"m월 d일"),양력휴일,2,FALSE),IFERROR(VLOOKUP(Text(B638,"m월 d일"),음력휴일,2,FALSE),IFERROR(VLOOKUP(A638,양력지정휴일,2,FALSE), IFERROR(VLOOKUP(B638,음력지정휴일,2,FALSE), ""))))</f>
        <v/>
      </c>
      <c r="N638" s="128"/>
      <c r="O638" s="128" t="str">
        <f>IFERROR(VLOOKUP(N638,연차지정일수,2,FALSE),"")</f>
        <v/>
      </c>
      <c r="P638" s="143"/>
      <c r="Q638" s="2"/>
    </row>
    <row r="639">
      <c r="A639" s="129">
        <v>44834.0</v>
      </c>
      <c r="B639" s="129">
        <f>VLOOKUP($A639,달력데이터,MATCH("음력 날짜",달력제목,0),FALSE)</f>
        <v>44809</v>
      </c>
      <c r="C639" s="128">
        <f t="shared" si="1"/>
        <v>2022</v>
      </c>
      <c r="D639" s="128">
        <f t="shared" si="2"/>
        <v>9</v>
      </c>
      <c r="E639" s="128">
        <f t="shared" si="3"/>
        <v>4</v>
      </c>
      <c r="F639" s="128">
        <f t="shared" si="4"/>
        <v>2022</v>
      </c>
      <c r="G639" s="128">
        <f t="shared" si="5"/>
        <v>9</v>
      </c>
      <c r="H639" s="128">
        <f t="shared" si="6"/>
        <v>30</v>
      </c>
      <c r="I639" s="128" t="str">
        <f t="shared" si="7"/>
        <v>금</v>
      </c>
      <c r="J639" s="99"/>
      <c r="K639" s="99"/>
      <c r="L639" s="141" t="str">
        <f>IF(J639-K639=0,,IFERROR(K639-J639-휴게시간-VLOOKUP(A639,지정휴게시간,2,FALSE),K639-J639-휴게시간))</f>
        <v/>
      </c>
      <c r="M639" s="142" t="str">
        <f>IFERROR(VLOOKUP(Text(A639,"m월 d일"),양력휴일,2,FALSE),IFERROR(VLOOKUP(Text(B639,"m월 d일"),음력휴일,2,FALSE),IFERROR(VLOOKUP(A639,양력지정휴일,2,FALSE), IFERROR(VLOOKUP(B639,음력지정휴일,2,FALSE), ""))))</f>
        <v/>
      </c>
      <c r="N639" s="128"/>
      <c r="O639" s="128" t="str">
        <f>IFERROR(VLOOKUP(N639,연차지정일수,2,FALSE),"")</f>
        <v/>
      </c>
      <c r="P639" s="143"/>
      <c r="Q639" s="2"/>
    </row>
    <row r="640">
      <c r="A640" s="129">
        <v>44835.0</v>
      </c>
      <c r="B640" s="129">
        <f>VLOOKUP($A640,달력데이터,MATCH("음력 날짜",달력제목,0),FALSE)</f>
        <v>44810</v>
      </c>
      <c r="C640" s="128">
        <f t="shared" si="1"/>
        <v>2022</v>
      </c>
      <c r="D640" s="128">
        <f t="shared" si="2"/>
        <v>9</v>
      </c>
      <c r="E640" s="128">
        <f t="shared" si="3"/>
        <v>4</v>
      </c>
      <c r="F640" s="128">
        <f t="shared" si="4"/>
        <v>2022</v>
      </c>
      <c r="G640" s="128">
        <f t="shared" si="5"/>
        <v>10</v>
      </c>
      <c r="H640" s="128">
        <f t="shared" si="6"/>
        <v>1</v>
      </c>
      <c r="I640" s="128" t="str">
        <f t="shared" si="7"/>
        <v>토</v>
      </c>
      <c r="J640" s="99"/>
      <c r="K640" s="99"/>
      <c r="L640" s="141" t="str">
        <f>IF(J640-K640=0,,IFERROR(K640-J640-휴게시간-VLOOKUP(A640,지정휴게시간,2,FALSE),K640-J640-휴게시간))</f>
        <v/>
      </c>
      <c r="M640" s="142" t="str">
        <f>IFERROR(VLOOKUP(Text(A640,"m월 d일"),양력휴일,2,FALSE),IFERROR(VLOOKUP(Text(B640,"m월 d일"),음력휴일,2,FALSE),IFERROR(VLOOKUP(A640,양력지정휴일,2,FALSE), IFERROR(VLOOKUP(B640,음력지정휴일,2,FALSE), ""))))</f>
        <v/>
      </c>
      <c r="N640" s="128"/>
      <c r="O640" s="128" t="str">
        <f>IFERROR(VLOOKUP(N640,연차지정일수,2,FALSE),"")</f>
        <v/>
      </c>
      <c r="P640" s="143"/>
      <c r="Q640" s="2"/>
    </row>
    <row r="641">
      <c r="A641" s="129">
        <v>44836.0</v>
      </c>
      <c r="B641" s="129">
        <f>VLOOKUP($A641,달력데이터,MATCH("음력 날짜",달력제목,0),FALSE)</f>
        <v>44811</v>
      </c>
      <c r="C641" s="128">
        <f t="shared" si="1"/>
        <v>2022</v>
      </c>
      <c r="D641" s="128">
        <f t="shared" si="2"/>
        <v>9</v>
      </c>
      <c r="E641" s="128">
        <f t="shared" si="3"/>
        <v>4</v>
      </c>
      <c r="F641" s="128">
        <f t="shared" si="4"/>
        <v>2022</v>
      </c>
      <c r="G641" s="128">
        <f t="shared" si="5"/>
        <v>10</v>
      </c>
      <c r="H641" s="128">
        <f t="shared" si="6"/>
        <v>2</v>
      </c>
      <c r="I641" s="128" t="str">
        <f t="shared" si="7"/>
        <v>일</v>
      </c>
      <c r="J641" s="99"/>
      <c r="K641" s="99"/>
      <c r="L641" s="141" t="str">
        <f>IF(J641-K641=0,,IFERROR(K641-J641-휴게시간-VLOOKUP(A641,지정휴게시간,2,FALSE),K641-J641-휴게시간))</f>
        <v/>
      </c>
      <c r="M641" s="142" t="str">
        <f>IFERROR(VLOOKUP(Text(A641,"m월 d일"),양력휴일,2,FALSE),IFERROR(VLOOKUP(Text(B641,"m월 d일"),음력휴일,2,FALSE),IFERROR(VLOOKUP(A641,양력지정휴일,2,FALSE), IFERROR(VLOOKUP(B641,음력지정휴일,2,FALSE), ""))))</f>
        <v/>
      </c>
      <c r="N641" s="128"/>
      <c r="O641" s="128" t="str">
        <f>IFERROR(VLOOKUP(N641,연차지정일수,2,FALSE),"")</f>
        <v/>
      </c>
      <c r="P641" s="143"/>
      <c r="Q641" s="2"/>
    </row>
    <row r="642">
      <c r="A642" s="129">
        <v>44837.0</v>
      </c>
      <c r="B642" s="129">
        <f>VLOOKUP($A642,달력데이터,MATCH("음력 날짜",달력제목,0),FALSE)</f>
        <v>44812</v>
      </c>
      <c r="C642" s="128">
        <f t="shared" si="1"/>
        <v>2022</v>
      </c>
      <c r="D642" s="128">
        <f t="shared" si="2"/>
        <v>10</v>
      </c>
      <c r="E642" s="128">
        <f t="shared" si="3"/>
        <v>1</v>
      </c>
      <c r="F642" s="128">
        <f t="shared" si="4"/>
        <v>2022</v>
      </c>
      <c r="G642" s="128">
        <f t="shared" si="5"/>
        <v>10</v>
      </c>
      <c r="H642" s="128">
        <f t="shared" si="6"/>
        <v>3</v>
      </c>
      <c r="I642" s="128" t="str">
        <f t="shared" si="7"/>
        <v>월</v>
      </c>
      <c r="J642" s="99"/>
      <c r="K642" s="99"/>
      <c r="L642" s="141" t="str">
        <f>IF(J642-K642=0,,IFERROR(K642-J642-휴게시간-VLOOKUP(A642,지정휴게시간,2,FALSE),K642-J642-휴게시간))</f>
        <v/>
      </c>
      <c r="M642" s="142" t="str">
        <f>IFERROR(VLOOKUP(Text(A642,"m월 d일"),양력휴일,2,FALSE),IFERROR(VLOOKUP(Text(B642,"m월 d일"),음력휴일,2,FALSE),IFERROR(VLOOKUP(A642,양력지정휴일,2,FALSE), IFERROR(VLOOKUP(B642,음력지정휴일,2,FALSE), ""))))</f>
        <v>개천절</v>
      </c>
      <c r="N642" s="128"/>
      <c r="O642" s="128" t="str">
        <f>IFERROR(VLOOKUP(N642,연차지정일수,2,FALSE),"")</f>
        <v/>
      </c>
      <c r="P642" s="143"/>
      <c r="Q642" s="2"/>
    </row>
    <row r="643">
      <c r="A643" s="129">
        <v>44838.0</v>
      </c>
      <c r="B643" s="129">
        <f>VLOOKUP($A643,달력데이터,MATCH("음력 날짜",달력제목,0),FALSE)</f>
        <v>44813</v>
      </c>
      <c r="C643" s="128">
        <f t="shared" si="1"/>
        <v>2022</v>
      </c>
      <c r="D643" s="128">
        <f t="shared" si="2"/>
        <v>10</v>
      </c>
      <c r="E643" s="128">
        <f t="shared" si="3"/>
        <v>1</v>
      </c>
      <c r="F643" s="128">
        <f t="shared" si="4"/>
        <v>2022</v>
      </c>
      <c r="G643" s="128">
        <f t="shared" si="5"/>
        <v>10</v>
      </c>
      <c r="H643" s="128">
        <f t="shared" si="6"/>
        <v>4</v>
      </c>
      <c r="I643" s="128" t="str">
        <f t="shared" si="7"/>
        <v>화</v>
      </c>
      <c r="J643" s="99"/>
      <c r="K643" s="99"/>
      <c r="L643" s="141" t="str">
        <f>IF(J643-K643=0,,IFERROR(K643-J643-휴게시간-VLOOKUP(A643,지정휴게시간,2,FALSE),K643-J643-휴게시간))</f>
        <v/>
      </c>
      <c r="M643" s="142" t="str">
        <f>IFERROR(VLOOKUP(Text(A643,"m월 d일"),양력휴일,2,FALSE),IFERROR(VLOOKUP(Text(B643,"m월 d일"),음력휴일,2,FALSE),IFERROR(VLOOKUP(A643,양력지정휴일,2,FALSE), IFERROR(VLOOKUP(B643,음력지정휴일,2,FALSE), ""))))</f>
        <v/>
      </c>
      <c r="N643" s="128"/>
      <c r="O643" s="128" t="str">
        <f>IFERROR(VLOOKUP(N643,연차지정일수,2,FALSE),"")</f>
        <v/>
      </c>
      <c r="P643" s="143"/>
      <c r="Q643" s="2"/>
    </row>
    <row r="644">
      <c r="A644" s="129">
        <v>44839.0</v>
      </c>
      <c r="B644" s="129">
        <f>VLOOKUP($A644,달력데이터,MATCH("음력 날짜",달력제목,0),FALSE)</f>
        <v>44814</v>
      </c>
      <c r="C644" s="128">
        <f t="shared" si="1"/>
        <v>2022</v>
      </c>
      <c r="D644" s="128">
        <f t="shared" si="2"/>
        <v>10</v>
      </c>
      <c r="E644" s="128">
        <f t="shared" si="3"/>
        <v>1</v>
      </c>
      <c r="F644" s="128">
        <f t="shared" si="4"/>
        <v>2022</v>
      </c>
      <c r="G644" s="128">
        <f t="shared" si="5"/>
        <v>10</v>
      </c>
      <c r="H644" s="128">
        <f t="shared" si="6"/>
        <v>5</v>
      </c>
      <c r="I644" s="128" t="str">
        <f t="shared" si="7"/>
        <v>수</v>
      </c>
      <c r="J644" s="99"/>
      <c r="K644" s="99"/>
      <c r="L644" s="141" t="str">
        <f>IF(J644-K644=0,,IFERROR(K644-J644-휴게시간-VLOOKUP(A644,지정휴게시간,2,FALSE),K644-J644-휴게시간))</f>
        <v/>
      </c>
      <c r="M644" s="142" t="str">
        <f>IFERROR(VLOOKUP(Text(A644,"m월 d일"),양력휴일,2,FALSE),IFERROR(VLOOKUP(Text(B644,"m월 d일"),음력휴일,2,FALSE),IFERROR(VLOOKUP(A644,양력지정휴일,2,FALSE), IFERROR(VLOOKUP(B644,음력지정휴일,2,FALSE), ""))))</f>
        <v/>
      </c>
      <c r="N644" s="128"/>
      <c r="O644" s="128" t="str">
        <f>IFERROR(VLOOKUP(N644,연차지정일수,2,FALSE),"")</f>
        <v/>
      </c>
      <c r="P644" s="143"/>
      <c r="Q644" s="2"/>
    </row>
    <row r="645">
      <c r="A645" s="129">
        <v>44840.0</v>
      </c>
      <c r="B645" s="129">
        <f>VLOOKUP($A645,달력데이터,MATCH("음력 날짜",달력제목,0),FALSE)</f>
        <v>44815</v>
      </c>
      <c r="C645" s="128">
        <f t="shared" si="1"/>
        <v>2022</v>
      </c>
      <c r="D645" s="128">
        <f t="shared" si="2"/>
        <v>10</v>
      </c>
      <c r="E645" s="128">
        <f t="shared" si="3"/>
        <v>1</v>
      </c>
      <c r="F645" s="128">
        <f t="shared" si="4"/>
        <v>2022</v>
      </c>
      <c r="G645" s="128">
        <f t="shared" si="5"/>
        <v>10</v>
      </c>
      <c r="H645" s="128">
        <f t="shared" si="6"/>
        <v>6</v>
      </c>
      <c r="I645" s="128" t="str">
        <f t="shared" si="7"/>
        <v>목</v>
      </c>
      <c r="J645" s="99"/>
      <c r="K645" s="99"/>
      <c r="L645" s="141" t="str">
        <f>IF(J645-K645=0,,IFERROR(K645-J645-휴게시간-VLOOKUP(A645,지정휴게시간,2,FALSE),K645-J645-휴게시간))</f>
        <v/>
      </c>
      <c r="M645" s="142" t="str">
        <f>IFERROR(VLOOKUP(Text(A645,"m월 d일"),양력휴일,2,FALSE),IFERROR(VLOOKUP(Text(B645,"m월 d일"),음력휴일,2,FALSE),IFERROR(VLOOKUP(A645,양력지정휴일,2,FALSE), IFERROR(VLOOKUP(B645,음력지정휴일,2,FALSE), ""))))</f>
        <v/>
      </c>
      <c r="N645" s="128"/>
      <c r="O645" s="128" t="str">
        <f>IFERROR(VLOOKUP(N645,연차지정일수,2,FALSE),"")</f>
        <v/>
      </c>
      <c r="P645" s="143"/>
      <c r="Q645" s="2"/>
    </row>
    <row r="646">
      <c r="A646" s="129">
        <v>44841.0</v>
      </c>
      <c r="B646" s="129">
        <f>VLOOKUP($A646,달력데이터,MATCH("음력 날짜",달력제목,0),FALSE)</f>
        <v>44816</v>
      </c>
      <c r="C646" s="128">
        <f t="shared" si="1"/>
        <v>2022</v>
      </c>
      <c r="D646" s="128">
        <f t="shared" si="2"/>
        <v>10</v>
      </c>
      <c r="E646" s="128">
        <f t="shared" si="3"/>
        <v>1</v>
      </c>
      <c r="F646" s="128">
        <f t="shared" si="4"/>
        <v>2022</v>
      </c>
      <c r="G646" s="128">
        <f t="shared" si="5"/>
        <v>10</v>
      </c>
      <c r="H646" s="128">
        <f t="shared" si="6"/>
        <v>7</v>
      </c>
      <c r="I646" s="128" t="str">
        <f t="shared" si="7"/>
        <v>금</v>
      </c>
      <c r="J646" s="99"/>
      <c r="K646" s="99"/>
      <c r="L646" s="141" t="str">
        <f>IF(J646-K646=0,,IFERROR(K646-J646-휴게시간-VLOOKUP(A646,지정휴게시간,2,FALSE),K646-J646-휴게시간))</f>
        <v/>
      </c>
      <c r="M646" s="142" t="str">
        <f>IFERROR(VLOOKUP(Text(A646,"m월 d일"),양력휴일,2,FALSE),IFERROR(VLOOKUP(Text(B646,"m월 d일"),음력휴일,2,FALSE),IFERROR(VLOOKUP(A646,양력지정휴일,2,FALSE), IFERROR(VLOOKUP(B646,음력지정휴일,2,FALSE), ""))))</f>
        <v/>
      </c>
      <c r="N646" s="128"/>
      <c r="O646" s="128" t="str">
        <f>IFERROR(VLOOKUP(N646,연차지정일수,2,FALSE),"")</f>
        <v/>
      </c>
      <c r="P646" s="143"/>
      <c r="Q646" s="2"/>
    </row>
    <row r="647">
      <c r="A647" s="129">
        <v>44842.0</v>
      </c>
      <c r="B647" s="129">
        <f>VLOOKUP($A647,달력데이터,MATCH("음력 날짜",달력제목,0),FALSE)</f>
        <v>44817</v>
      </c>
      <c r="C647" s="128">
        <f t="shared" si="1"/>
        <v>2022</v>
      </c>
      <c r="D647" s="128">
        <f t="shared" si="2"/>
        <v>10</v>
      </c>
      <c r="E647" s="128">
        <f t="shared" si="3"/>
        <v>1</v>
      </c>
      <c r="F647" s="128">
        <f t="shared" si="4"/>
        <v>2022</v>
      </c>
      <c r="G647" s="128">
        <f t="shared" si="5"/>
        <v>10</v>
      </c>
      <c r="H647" s="128">
        <f t="shared" si="6"/>
        <v>8</v>
      </c>
      <c r="I647" s="128" t="str">
        <f t="shared" si="7"/>
        <v>토</v>
      </c>
      <c r="J647" s="99"/>
      <c r="K647" s="99"/>
      <c r="L647" s="141" t="str">
        <f>IF(J647-K647=0,,IFERROR(K647-J647-휴게시간-VLOOKUP(A647,지정휴게시간,2,FALSE),K647-J647-휴게시간))</f>
        <v/>
      </c>
      <c r="M647" s="142" t="str">
        <f>IFERROR(VLOOKUP(Text(A647,"m월 d일"),양력휴일,2,FALSE),IFERROR(VLOOKUP(Text(B647,"m월 d일"),음력휴일,2,FALSE),IFERROR(VLOOKUP(A647,양력지정휴일,2,FALSE), IFERROR(VLOOKUP(B647,음력지정휴일,2,FALSE), ""))))</f>
        <v/>
      </c>
      <c r="N647" s="128"/>
      <c r="O647" s="128" t="str">
        <f>IFERROR(VLOOKUP(N647,연차지정일수,2,FALSE),"")</f>
        <v/>
      </c>
      <c r="P647" s="143"/>
      <c r="Q647" s="2"/>
    </row>
    <row r="648">
      <c r="A648" s="129">
        <v>44843.0</v>
      </c>
      <c r="B648" s="129">
        <f>VLOOKUP($A648,달력데이터,MATCH("음력 날짜",달력제목,0),FALSE)</f>
        <v>44818</v>
      </c>
      <c r="C648" s="128">
        <f t="shared" si="1"/>
        <v>2022</v>
      </c>
      <c r="D648" s="128">
        <f t="shared" si="2"/>
        <v>10</v>
      </c>
      <c r="E648" s="128">
        <f t="shared" si="3"/>
        <v>1</v>
      </c>
      <c r="F648" s="128">
        <f t="shared" si="4"/>
        <v>2022</v>
      </c>
      <c r="G648" s="128">
        <f t="shared" si="5"/>
        <v>10</v>
      </c>
      <c r="H648" s="128">
        <f t="shared" si="6"/>
        <v>9</v>
      </c>
      <c r="I648" s="128" t="str">
        <f t="shared" si="7"/>
        <v>일</v>
      </c>
      <c r="J648" s="99"/>
      <c r="K648" s="99"/>
      <c r="L648" s="141" t="str">
        <f>IF(J648-K648=0,,IFERROR(K648-J648-휴게시간-VLOOKUP(A648,지정휴게시간,2,FALSE),K648-J648-휴게시간))</f>
        <v/>
      </c>
      <c r="M648" s="142" t="str">
        <f>IFERROR(VLOOKUP(Text(A648,"m월 d일"),양력휴일,2,FALSE),IFERROR(VLOOKUP(Text(B648,"m월 d일"),음력휴일,2,FALSE),IFERROR(VLOOKUP(A648,양력지정휴일,2,FALSE), IFERROR(VLOOKUP(B648,음력지정휴일,2,FALSE), ""))))</f>
        <v>한글날</v>
      </c>
      <c r="N648" s="128"/>
      <c r="O648" s="128" t="str">
        <f>IFERROR(VLOOKUP(N648,연차지정일수,2,FALSE),"")</f>
        <v/>
      </c>
      <c r="P648" s="143"/>
      <c r="Q648" s="2"/>
    </row>
    <row r="649">
      <c r="A649" s="129">
        <v>44844.0</v>
      </c>
      <c r="B649" s="129">
        <f>VLOOKUP($A649,달력데이터,MATCH("음력 날짜",달력제목,0),FALSE)</f>
        <v>44819</v>
      </c>
      <c r="C649" s="128">
        <f t="shared" si="1"/>
        <v>2022</v>
      </c>
      <c r="D649" s="128">
        <f t="shared" si="2"/>
        <v>10</v>
      </c>
      <c r="E649" s="128">
        <f t="shared" si="3"/>
        <v>2</v>
      </c>
      <c r="F649" s="128">
        <f t="shared" si="4"/>
        <v>2022</v>
      </c>
      <c r="G649" s="128">
        <f t="shared" si="5"/>
        <v>10</v>
      </c>
      <c r="H649" s="128">
        <f t="shared" si="6"/>
        <v>10</v>
      </c>
      <c r="I649" s="128" t="str">
        <f t="shared" si="7"/>
        <v>월</v>
      </c>
      <c r="J649" s="99"/>
      <c r="K649" s="99"/>
      <c r="L649" s="141" t="str">
        <f>IF(J649-K649=0,,IFERROR(K649-J649-휴게시간-VLOOKUP(A649,지정휴게시간,2,FALSE),K649-J649-휴게시간))</f>
        <v/>
      </c>
      <c r="M649" s="142" t="str">
        <f>IFERROR(VLOOKUP(Text(A649,"m월 d일"),양력휴일,2,FALSE),IFERROR(VLOOKUP(Text(B649,"m월 d일"),음력휴일,2,FALSE),IFERROR(VLOOKUP(A649,양력지정휴일,2,FALSE), IFERROR(VLOOKUP(B649,음력지정휴일,2,FALSE), ""))))</f>
        <v>대체휴일</v>
      </c>
      <c r="N649" s="128"/>
      <c r="O649" s="128" t="str">
        <f>IFERROR(VLOOKUP(N649,연차지정일수,2,FALSE),"")</f>
        <v/>
      </c>
      <c r="P649" s="143"/>
      <c r="Q649" s="2"/>
    </row>
    <row r="650">
      <c r="A650" s="129">
        <v>44845.0</v>
      </c>
      <c r="B650" s="129">
        <f>VLOOKUP($A650,달력데이터,MATCH("음력 날짜",달력제목,0),FALSE)</f>
        <v>44820</v>
      </c>
      <c r="C650" s="128">
        <f t="shared" si="1"/>
        <v>2022</v>
      </c>
      <c r="D650" s="128">
        <f t="shared" si="2"/>
        <v>10</v>
      </c>
      <c r="E650" s="128">
        <f t="shared" si="3"/>
        <v>2</v>
      </c>
      <c r="F650" s="128">
        <f t="shared" si="4"/>
        <v>2022</v>
      </c>
      <c r="G650" s="128">
        <f t="shared" si="5"/>
        <v>10</v>
      </c>
      <c r="H650" s="128">
        <f t="shared" si="6"/>
        <v>11</v>
      </c>
      <c r="I650" s="128" t="str">
        <f t="shared" si="7"/>
        <v>화</v>
      </c>
      <c r="J650" s="99"/>
      <c r="K650" s="99"/>
      <c r="L650" s="141" t="str">
        <f>IF(J650-K650=0,,IFERROR(K650-J650-휴게시간-VLOOKUP(A650,지정휴게시간,2,FALSE),K650-J650-휴게시간))</f>
        <v/>
      </c>
      <c r="M650" s="142" t="str">
        <f>IFERROR(VLOOKUP(Text(A650,"m월 d일"),양력휴일,2,FALSE),IFERROR(VLOOKUP(Text(B650,"m월 d일"),음력휴일,2,FALSE),IFERROR(VLOOKUP(A650,양력지정휴일,2,FALSE), IFERROR(VLOOKUP(B650,음력지정휴일,2,FALSE), ""))))</f>
        <v/>
      </c>
      <c r="N650" s="128"/>
      <c r="O650" s="128" t="str">
        <f>IFERROR(VLOOKUP(N650,연차지정일수,2,FALSE),"")</f>
        <v/>
      </c>
      <c r="P650" s="143"/>
      <c r="Q650" s="2"/>
    </row>
    <row r="651">
      <c r="A651" s="129">
        <v>44846.0</v>
      </c>
      <c r="B651" s="129">
        <f>VLOOKUP($A651,달력데이터,MATCH("음력 날짜",달력제목,0),FALSE)</f>
        <v>44821</v>
      </c>
      <c r="C651" s="128">
        <f t="shared" si="1"/>
        <v>2022</v>
      </c>
      <c r="D651" s="128">
        <f t="shared" si="2"/>
        <v>10</v>
      </c>
      <c r="E651" s="128">
        <f t="shared" si="3"/>
        <v>2</v>
      </c>
      <c r="F651" s="128">
        <f t="shared" si="4"/>
        <v>2022</v>
      </c>
      <c r="G651" s="128">
        <f t="shared" si="5"/>
        <v>10</v>
      </c>
      <c r="H651" s="128">
        <f t="shared" si="6"/>
        <v>12</v>
      </c>
      <c r="I651" s="128" t="str">
        <f t="shared" si="7"/>
        <v>수</v>
      </c>
      <c r="J651" s="99"/>
      <c r="K651" s="99"/>
      <c r="L651" s="141" t="str">
        <f>IF(J651-K651=0,,IFERROR(K651-J651-휴게시간-VLOOKUP(A651,지정휴게시간,2,FALSE),K651-J651-휴게시간))</f>
        <v/>
      </c>
      <c r="M651" s="142" t="str">
        <f>IFERROR(VLOOKUP(Text(A651,"m월 d일"),양력휴일,2,FALSE),IFERROR(VLOOKUP(Text(B651,"m월 d일"),음력휴일,2,FALSE),IFERROR(VLOOKUP(A651,양력지정휴일,2,FALSE), IFERROR(VLOOKUP(B651,음력지정휴일,2,FALSE), ""))))</f>
        <v/>
      </c>
      <c r="N651" s="128"/>
      <c r="O651" s="128" t="str">
        <f>IFERROR(VLOOKUP(N651,연차지정일수,2,FALSE),"")</f>
        <v/>
      </c>
      <c r="P651" s="143"/>
      <c r="Q651" s="2"/>
    </row>
    <row r="652">
      <c r="A652" s="129">
        <v>44847.0</v>
      </c>
      <c r="B652" s="129">
        <f>VLOOKUP($A652,달력데이터,MATCH("음력 날짜",달력제목,0),FALSE)</f>
        <v>44822</v>
      </c>
      <c r="C652" s="128">
        <f t="shared" si="1"/>
        <v>2022</v>
      </c>
      <c r="D652" s="128">
        <f t="shared" si="2"/>
        <v>10</v>
      </c>
      <c r="E652" s="128">
        <f t="shared" si="3"/>
        <v>2</v>
      </c>
      <c r="F652" s="128">
        <f t="shared" si="4"/>
        <v>2022</v>
      </c>
      <c r="G652" s="128">
        <f t="shared" si="5"/>
        <v>10</v>
      </c>
      <c r="H652" s="128">
        <f t="shared" si="6"/>
        <v>13</v>
      </c>
      <c r="I652" s="128" t="str">
        <f t="shared" si="7"/>
        <v>목</v>
      </c>
      <c r="J652" s="99"/>
      <c r="K652" s="99"/>
      <c r="L652" s="141" t="str">
        <f>IF(J652-K652=0,,IFERROR(K652-J652-휴게시간-VLOOKUP(A652,지정휴게시간,2,FALSE),K652-J652-휴게시간))</f>
        <v/>
      </c>
      <c r="M652" s="142" t="str">
        <f>IFERROR(VLOOKUP(Text(A652,"m월 d일"),양력휴일,2,FALSE),IFERROR(VLOOKUP(Text(B652,"m월 d일"),음력휴일,2,FALSE),IFERROR(VLOOKUP(A652,양력지정휴일,2,FALSE), IFERROR(VLOOKUP(B652,음력지정휴일,2,FALSE), ""))))</f>
        <v/>
      </c>
      <c r="N652" s="128"/>
      <c r="O652" s="128" t="str">
        <f>IFERROR(VLOOKUP(N652,연차지정일수,2,FALSE),"")</f>
        <v/>
      </c>
      <c r="P652" s="143"/>
      <c r="Q652" s="2"/>
    </row>
    <row r="653">
      <c r="A653" s="129">
        <v>44848.0</v>
      </c>
      <c r="B653" s="129">
        <f>VLOOKUP($A653,달력데이터,MATCH("음력 날짜",달력제목,0),FALSE)</f>
        <v>44823</v>
      </c>
      <c r="C653" s="128">
        <f t="shared" si="1"/>
        <v>2022</v>
      </c>
      <c r="D653" s="128">
        <f t="shared" si="2"/>
        <v>10</v>
      </c>
      <c r="E653" s="128">
        <f t="shared" si="3"/>
        <v>2</v>
      </c>
      <c r="F653" s="128">
        <f t="shared" si="4"/>
        <v>2022</v>
      </c>
      <c r="G653" s="128">
        <f t="shared" si="5"/>
        <v>10</v>
      </c>
      <c r="H653" s="128">
        <f t="shared" si="6"/>
        <v>14</v>
      </c>
      <c r="I653" s="128" t="str">
        <f t="shared" si="7"/>
        <v>금</v>
      </c>
      <c r="J653" s="99"/>
      <c r="K653" s="99"/>
      <c r="L653" s="141" t="str">
        <f>IF(J653-K653=0,,IFERROR(K653-J653-휴게시간-VLOOKUP(A653,지정휴게시간,2,FALSE),K653-J653-휴게시간))</f>
        <v/>
      </c>
      <c r="M653" s="142" t="str">
        <f>IFERROR(VLOOKUP(Text(A653,"m월 d일"),양력휴일,2,FALSE),IFERROR(VLOOKUP(Text(B653,"m월 d일"),음력휴일,2,FALSE),IFERROR(VLOOKUP(A653,양력지정휴일,2,FALSE), IFERROR(VLOOKUP(B653,음력지정휴일,2,FALSE), ""))))</f>
        <v/>
      </c>
      <c r="N653" s="128"/>
      <c r="O653" s="128" t="str">
        <f>IFERROR(VLOOKUP(N653,연차지정일수,2,FALSE),"")</f>
        <v/>
      </c>
      <c r="P653" s="143"/>
      <c r="Q653" s="2"/>
    </row>
    <row r="654">
      <c r="A654" s="129">
        <v>44849.0</v>
      </c>
      <c r="B654" s="129">
        <f>VLOOKUP($A654,달력데이터,MATCH("음력 날짜",달력제목,0),FALSE)</f>
        <v>44824</v>
      </c>
      <c r="C654" s="128">
        <f t="shared" si="1"/>
        <v>2022</v>
      </c>
      <c r="D654" s="128">
        <f t="shared" si="2"/>
        <v>10</v>
      </c>
      <c r="E654" s="128">
        <f t="shared" si="3"/>
        <v>2</v>
      </c>
      <c r="F654" s="128">
        <f t="shared" si="4"/>
        <v>2022</v>
      </c>
      <c r="G654" s="128">
        <f t="shared" si="5"/>
        <v>10</v>
      </c>
      <c r="H654" s="128">
        <f t="shared" si="6"/>
        <v>15</v>
      </c>
      <c r="I654" s="128" t="str">
        <f t="shared" si="7"/>
        <v>토</v>
      </c>
      <c r="J654" s="99"/>
      <c r="K654" s="99"/>
      <c r="L654" s="141" t="str">
        <f>IF(J654-K654=0,,IFERROR(K654-J654-휴게시간-VLOOKUP(A654,지정휴게시간,2,FALSE),K654-J654-휴게시간))</f>
        <v/>
      </c>
      <c r="M654" s="142" t="str">
        <f>IFERROR(VLOOKUP(Text(A654,"m월 d일"),양력휴일,2,FALSE),IFERROR(VLOOKUP(Text(B654,"m월 d일"),음력휴일,2,FALSE),IFERROR(VLOOKUP(A654,양력지정휴일,2,FALSE), IFERROR(VLOOKUP(B654,음력지정휴일,2,FALSE), ""))))</f>
        <v/>
      </c>
      <c r="N654" s="128"/>
      <c r="O654" s="128" t="str">
        <f>IFERROR(VLOOKUP(N654,연차지정일수,2,FALSE),"")</f>
        <v/>
      </c>
      <c r="P654" s="143"/>
      <c r="Q654" s="2"/>
    </row>
    <row r="655">
      <c r="A655" s="129">
        <v>44850.0</v>
      </c>
      <c r="B655" s="129">
        <f>VLOOKUP($A655,달력데이터,MATCH("음력 날짜",달력제목,0),FALSE)</f>
        <v>44825</v>
      </c>
      <c r="C655" s="128">
        <f t="shared" si="1"/>
        <v>2022</v>
      </c>
      <c r="D655" s="128">
        <f t="shared" si="2"/>
        <v>10</v>
      </c>
      <c r="E655" s="128">
        <f t="shared" si="3"/>
        <v>2</v>
      </c>
      <c r="F655" s="128">
        <f t="shared" si="4"/>
        <v>2022</v>
      </c>
      <c r="G655" s="128">
        <f t="shared" si="5"/>
        <v>10</v>
      </c>
      <c r="H655" s="128">
        <f t="shared" si="6"/>
        <v>16</v>
      </c>
      <c r="I655" s="128" t="str">
        <f t="shared" si="7"/>
        <v>일</v>
      </c>
      <c r="J655" s="99"/>
      <c r="K655" s="99"/>
      <c r="L655" s="141" t="str">
        <f>IF(J655-K655=0,,IFERROR(K655-J655-휴게시간-VLOOKUP(A655,지정휴게시간,2,FALSE),K655-J655-휴게시간))</f>
        <v/>
      </c>
      <c r="M655" s="142" t="str">
        <f>IFERROR(VLOOKUP(Text(A655,"m월 d일"),양력휴일,2,FALSE),IFERROR(VLOOKUP(Text(B655,"m월 d일"),음력휴일,2,FALSE),IFERROR(VLOOKUP(A655,양력지정휴일,2,FALSE), IFERROR(VLOOKUP(B655,음력지정휴일,2,FALSE), ""))))</f>
        <v/>
      </c>
      <c r="N655" s="128"/>
      <c r="O655" s="128" t="str">
        <f>IFERROR(VLOOKUP(N655,연차지정일수,2,FALSE),"")</f>
        <v/>
      </c>
      <c r="P655" s="143"/>
      <c r="Q655" s="2"/>
    </row>
    <row r="656">
      <c r="A656" s="129">
        <v>44851.0</v>
      </c>
      <c r="B656" s="129">
        <f>VLOOKUP($A656,달력데이터,MATCH("음력 날짜",달력제목,0),FALSE)</f>
        <v>44826</v>
      </c>
      <c r="C656" s="128">
        <f t="shared" si="1"/>
        <v>2022</v>
      </c>
      <c r="D656" s="128">
        <f t="shared" si="2"/>
        <v>10</v>
      </c>
      <c r="E656" s="128">
        <f t="shared" si="3"/>
        <v>3</v>
      </c>
      <c r="F656" s="128">
        <f t="shared" si="4"/>
        <v>2022</v>
      </c>
      <c r="G656" s="128">
        <f t="shared" si="5"/>
        <v>10</v>
      </c>
      <c r="H656" s="128">
        <f t="shared" si="6"/>
        <v>17</v>
      </c>
      <c r="I656" s="128" t="str">
        <f t="shared" si="7"/>
        <v>월</v>
      </c>
      <c r="J656" s="99"/>
      <c r="K656" s="99"/>
      <c r="L656" s="141" t="str">
        <f>IF(J656-K656=0,,IFERROR(K656-J656-휴게시간-VLOOKUP(A656,지정휴게시간,2,FALSE),K656-J656-휴게시간))</f>
        <v/>
      </c>
      <c r="M656" s="142" t="str">
        <f>IFERROR(VLOOKUP(Text(A656,"m월 d일"),양력휴일,2,FALSE),IFERROR(VLOOKUP(Text(B656,"m월 d일"),음력휴일,2,FALSE),IFERROR(VLOOKUP(A656,양력지정휴일,2,FALSE), IFERROR(VLOOKUP(B656,음력지정휴일,2,FALSE), ""))))</f>
        <v/>
      </c>
      <c r="N656" s="128"/>
      <c r="O656" s="128" t="str">
        <f>IFERROR(VLOOKUP(N656,연차지정일수,2,FALSE),"")</f>
        <v/>
      </c>
      <c r="P656" s="143"/>
      <c r="Q656" s="2"/>
    </row>
    <row r="657">
      <c r="A657" s="129">
        <v>44852.0</v>
      </c>
      <c r="B657" s="129">
        <f>VLOOKUP($A657,달력데이터,MATCH("음력 날짜",달력제목,0),FALSE)</f>
        <v>44827</v>
      </c>
      <c r="C657" s="128">
        <f t="shared" si="1"/>
        <v>2022</v>
      </c>
      <c r="D657" s="128">
        <f t="shared" si="2"/>
        <v>10</v>
      </c>
      <c r="E657" s="128">
        <f t="shared" si="3"/>
        <v>3</v>
      </c>
      <c r="F657" s="128">
        <f t="shared" si="4"/>
        <v>2022</v>
      </c>
      <c r="G657" s="128">
        <f t="shared" si="5"/>
        <v>10</v>
      </c>
      <c r="H657" s="128">
        <f t="shared" si="6"/>
        <v>18</v>
      </c>
      <c r="I657" s="128" t="str">
        <f t="shared" si="7"/>
        <v>화</v>
      </c>
      <c r="J657" s="99"/>
      <c r="K657" s="99"/>
      <c r="L657" s="141" t="str">
        <f>IF(J657-K657=0,,IFERROR(K657-J657-휴게시간-VLOOKUP(A657,지정휴게시간,2,FALSE),K657-J657-휴게시간))</f>
        <v/>
      </c>
      <c r="M657" s="142" t="str">
        <f>IFERROR(VLOOKUP(Text(A657,"m월 d일"),양력휴일,2,FALSE),IFERROR(VLOOKUP(Text(B657,"m월 d일"),음력휴일,2,FALSE),IFERROR(VLOOKUP(A657,양력지정휴일,2,FALSE), IFERROR(VLOOKUP(B657,음력지정휴일,2,FALSE), ""))))</f>
        <v/>
      </c>
      <c r="N657" s="128"/>
      <c r="O657" s="128" t="str">
        <f>IFERROR(VLOOKUP(N657,연차지정일수,2,FALSE),"")</f>
        <v/>
      </c>
      <c r="P657" s="143"/>
      <c r="Q657" s="2"/>
    </row>
    <row r="658">
      <c r="A658" s="129">
        <v>44853.0</v>
      </c>
      <c r="B658" s="129">
        <f>VLOOKUP($A658,달력데이터,MATCH("음력 날짜",달력제목,0),FALSE)</f>
        <v>44828</v>
      </c>
      <c r="C658" s="128">
        <f t="shared" si="1"/>
        <v>2022</v>
      </c>
      <c r="D658" s="128">
        <f t="shared" si="2"/>
        <v>10</v>
      </c>
      <c r="E658" s="128">
        <f t="shared" si="3"/>
        <v>3</v>
      </c>
      <c r="F658" s="128">
        <f t="shared" si="4"/>
        <v>2022</v>
      </c>
      <c r="G658" s="128">
        <f t="shared" si="5"/>
        <v>10</v>
      </c>
      <c r="H658" s="128">
        <f t="shared" si="6"/>
        <v>19</v>
      </c>
      <c r="I658" s="128" t="str">
        <f t="shared" si="7"/>
        <v>수</v>
      </c>
      <c r="J658" s="99"/>
      <c r="K658" s="99"/>
      <c r="L658" s="141" t="str">
        <f>IF(J658-K658=0,,IFERROR(K658-J658-휴게시간-VLOOKUP(A658,지정휴게시간,2,FALSE),K658-J658-휴게시간))</f>
        <v/>
      </c>
      <c r="M658" s="142" t="str">
        <f>IFERROR(VLOOKUP(Text(A658,"m월 d일"),양력휴일,2,FALSE),IFERROR(VLOOKUP(Text(B658,"m월 d일"),음력휴일,2,FALSE),IFERROR(VLOOKUP(A658,양력지정휴일,2,FALSE), IFERROR(VLOOKUP(B658,음력지정휴일,2,FALSE), ""))))</f>
        <v/>
      </c>
      <c r="N658" s="128"/>
      <c r="O658" s="128" t="str">
        <f>IFERROR(VLOOKUP(N658,연차지정일수,2,FALSE),"")</f>
        <v/>
      </c>
      <c r="P658" s="143"/>
      <c r="Q658" s="2"/>
    </row>
    <row r="659">
      <c r="A659" s="129">
        <v>44854.0</v>
      </c>
      <c r="B659" s="129">
        <f>VLOOKUP($A659,달력데이터,MATCH("음력 날짜",달력제목,0),FALSE)</f>
        <v>44829</v>
      </c>
      <c r="C659" s="128">
        <f t="shared" si="1"/>
        <v>2022</v>
      </c>
      <c r="D659" s="128">
        <f t="shared" si="2"/>
        <v>10</v>
      </c>
      <c r="E659" s="128">
        <f t="shared" si="3"/>
        <v>3</v>
      </c>
      <c r="F659" s="128">
        <f t="shared" si="4"/>
        <v>2022</v>
      </c>
      <c r="G659" s="128">
        <f t="shared" si="5"/>
        <v>10</v>
      </c>
      <c r="H659" s="128">
        <f t="shared" si="6"/>
        <v>20</v>
      </c>
      <c r="I659" s="128" t="str">
        <f t="shared" si="7"/>
        <v>목</v>
      </c>
      <c r="J659" s="99"/>
      <c r="K659" s="99"/>
      <c r="L659" s="141" t="str">
        <f>IF(J659-K659=0,,IFERROR(K659-J659-휴게시간-VLOOKUP(A659,지정휴게시간,2,FALSE),K659-J659-휴게시간))</f>
        <v/>
      </c>
      <c r="M659" s="142" t="str">
        <f>IFERROR(VLOOKUP(Text(A659,"m월 d일"),양력휴일,2,FALSE),IFERROR(VLOOKUP(Text(B659,"m월 d일"),음력휴일,2,FALSE),IFERROR(VLOOKUP(A659,양력지정휴일,2,FALSE), IFERROR(VLOOKUP(B659,음력지정휴일,2,FALSE), ""))))</f>
        <v/>
      </c>
      <c r="N659" s="128"/>
      <c r="O659" s="128" t="str">
        <f>IFERROR(VLOOKUP(N659,연차지정일수,2,FALSE),"")</f>
        <v/>
      </c>
      <c r="P659" s="143"/>
      <c r="Q659" s="2"/>
    </row>
    <row r="660">
      <c r="A660" s="129">
        <v>44855.0</v>
      </c>
      <c r="B660" s="129">
        <f>VLOOKUP($A660,달력데이터,MATCH("음력 날짜",달력제목,0),FALSE)</f>
        <v>44830</v>
      </c>
      <c r="C660" s="128">
        <f t="shared" si="1"/>
        <v>2022</v>
      </c>
      <c r="D660" s="128">
        <f t="shared" si="2"/>
        <v>10</v>
      </c>
      <c r="E660" s="128">
        <f t="shared" si="3"/>
        <v>3</v>
      </c>
      <c r="F660" s="128">
        <f t="shared" si="4"/>
        <v>2022</v>
      </c>
      <c r="G660" s="128">
        <f t="shared" si="5"/>
        <v>10</v>
      </c>
      <c r="H660" s="128">
        <f t="shared" si="6"/>
        <v>21</v>
      </c>
      <c r="I660" s="128" t="str">
        <f t="shared" si="7"/>
        <v>금</v>
      </c>
      <c r="J660" s="99"/>
      <c r="K660" s="99"/>
      <c r="L660" s="141" t="str">
        <f>IF(J660-K660=0,,IFERROR(K660-J660-휴게시간-VLOOKUP(A660,지정휴게시간,2,FALSE),K660-J660-휴게시간))</f>
        <v/>
      </c>
      <c r="M660" s="142" t="str">
        <f>IFERROR(VLOOKUP(Text(A660,"m월 d일"),양력휴일,2,FALSE),IFERROR(VLOOKUP(Text(B660,"m월 d일"),음력휴일,2,FALSE),IFERROR(VLOOKUP(A660,양력지정휴일,2,FALSE), IFERROR(VLOOKUP(B660,음력지정휴일,2,FALSE), ""))))</f>
        <v/>
      </c>
      <c r="N660" s="128"/>
      <c r="O660" s="128" t="str">
        <f>IFERROR(VLOOKUP(N660,연차지정일수,2,FALSE),"")</f>
        <v/>
      </c>
      <c r="P660" s="143"/>
      <c r="Q660" s="2"/>
    </row>
    <row r="661">
      <c r="A661" s="129">
        <v>44856.0</v>
      </c>
      <c r="B661" s="129">
        <f>VLOOKUP($A661,달력데이터,MATCH("음력 날짜",달력제목,0),FALSE)</f>
        <v>44831</v>
      </c>
      <c r="C661" s="128">
        <f t="shared" si="1"/>
        <v>2022</v>
      </c>
      <c r="D661" s="128">
        <f t="shared" si="2"/>
        <v>10</v>
      </c>
      <c r="E661" s="128">
        <f t="shared" si="3"/>
        <v>3</v>
      </c>
      <c r="F661" s="128">
        <f t="shared" si="4"/>
        <v>2022</v>
      </c>
      <c r="G661" s="128">
        <f t="shared" si="5"/>
        <v>10</v>
      </c>
      <c r="H661" s="128">
        <f t="shared" si="6"/>
        <v>22</v>
      </c>
      <c r="I661" s="128" t="str">
        <f t="shared" si="7"/>
        <v>토</v>
      </c>
      <c r="J661" s="99"/>
      <c r="K661" s="99"/>
      <c r="L661" s="141" t="str">
        <f>IF(J661-K661=0,,IFERROR(K661-J661-휴게시간-VLOOKUP(A661,지정휴게시간,2,FALSE),K661-J661-휴게시간))</f>
        <v/>
      </c>
      <c r="M661" s="142" t="str">
        <f>IFERROR(VLOOKUP(Text(A661,"m월 d일"),양력휴일,2,FALSE),IFERROR(VLOOKUP(Text(B661,"m월 d일"),음력휴일,2,FALSE),IFERROR(VLOOKUP(A661,양력지정휴일,2,FALSE), IFERROR(VLOOKUP(B661,음력지정휴일,2,FALSE), ""))))</f>
        <v/>
      </c>
      <c r="N661" s="128"/>
      <c r="O661" s="128" t="str">
        <f>IFERROR(VLOOKUP(N661,연차지정일수,2,FALSE),"")</f>
        <v/>
      </c>
      <c r="P661" s="143"/>
      <c r="Q661" s="2"/>
    </row>
    <row r="662">
      <c r="A662" s="129">
        <v>44857.0</v>
      </c>
      <c r="B662" s="129">
        <f>VLOOKUP($A662,달력데이터,MATCH("음력 날짜",달력제목,0),FALSE)</f>
        <v>44832</v>
      </c>
      <c r="C662" s="128">
        <f t="shared" si="1"/>
        <v>2022</v>
      </c>
      <c r="D662" s="128">
        <f t="shared" si="2"/>
        <v>10</v>
      </c>
      <c r="E662" s="128">
        <f t="shared" si="3"/>
        <v>3</v>
      </c>
      <c r="F662" s="128">
        <f t="shared" si="4"/>
        <v>2022</v>
      </c>
      <c r="G662" s="128">
        <f t="shared" si="5"/>
        <v>10</v>
      </c>
      <c r="H662" s="128">
        <f t="shared" si="6"/>
        <v>23</v>
      </c>
      <c r="I662" s="128" t="str">
        <f t="shared" si="7"/>
        <v>일</v>
      </c>
      <c r="J662" s="99"/>
      <c r="K662" s="99"/>
      <c r="L662" s="141" t="str">
        <f>IF(J662-K662=0,,IFERROR(K662-J662-휴게시간-VLOOKUP(A662,지정휴게시간,2,FALSE),K662-J662-휴게시간))</f>
        <v/>
      </c>
      <c r="M662" s="142" t="str">
        <f>IFERROR(VLOOKUP(Text(A662,"m월 d일"),양력휴일,2,FALSE),IFERROR(VLOOKUP(Text(B662,"m월 d일"),음력휴일,2,FALSE),IFERROR(VLOOKUP(A662,양력지정휴일,2,FALSE), IFERROR(VLOOKUP(B662,음력지정휴일,2,FALSE), ""))))</f>
        <v/>
      </c>
      <c r="N662" s="128"/>
      <c r="O662" s="128" t="str">
        <f>IFERROR(VLOOKUP(N662,연차지정일수,2,FALSE),"")</f>
        <v/>
      </c>
      <c r="P662" s="143"/>
      <c r="Q662" s="2"/>
    </row>
    <row r="663">
      <c r="A663" s="129">
        <v>44858.0</v>
      </c>
      <c r="B663" s="129">
        <f>VLOOKUP($A663,달력데이터,MATCH("음력 날짜",달력제목,0),FALSE)</f>
        <v>44833</v>
      </c>
      <c r="C663" s="128">
        <f t="shared" si="1"/>
        <v>2022</v>
      </c>
      <c r="D663" s="128">
        <f t="shared" si="2"/>
        <v>10</v>
      </c>
      <c r="E663" s="128">
        <f t="shared" si="3"/>
        <v>4</v>
      </c>
      <c r="F663" s="128">
        <f t="shared" si="4"/>
        <v>2022</v>
      </c>
      <c r="G663" s="128">
        <f t="shared" si="5"/>
        <v>10</v>
      </c>
      <c r="H663" s="128">
        <f t="shared" si="6"/>
        <v>24</v>
      </c>
      <c r="I663" s="128" t="str">
        <f t="shared" si="7"/>
        <v>월</v>
      </c>
      <c r="J663" s="99"/>
      <c r="K663" s="99"/>
      <c r="L663" s="141" t="str">
        <f>IF(J663-K663=0,,IFERROR(K663-J663-휴게시간-VLOOKUP(A663,지정휴게시간,2,FALSE),K663-J663-휴게시간))</f>
        <v/>
      </c>
      <c r="M663" s="142" t="str">
        <f>IFERROR(VLOOKUP(Text(A663,"m월 d일"),양력휴일,2,FALSE),IFERROR(VLOOKUP(Text(B663,"m월 d일"),음력휴일,2,FALSE),IFERROR(VLOOKUP(A663,양력지정휴일,2,FALSE), IFERROR(VLOOKUP(B663,음력지정휴일,2,FALSE), ""))))</f>
        <v/>
      </c>
      <c r="N663" s="128"/>
      <c r="O663" s="128" t="str">
        <f>IFERROR(VLOOKUP(N663,연차지정일수,2,FALSE),"")</f>
        <v/>
      </c>
      <c r="P663" s="143"/>
      <c r="Q663" s="2"/>
    </row>
    <row r="664">
      <c r="A664" s="129">
        <v>44859.0</v>
      </c>
      <c r="B664" s="129">
        <f>VLOOKUP($A664,달력데이터,MATCH("음력 날짜",달력제목,0),FALSE)</f>
        <v>44835</v>
      </c>
      <c r="C664" s="128">
        <f t="shared" si="1"/>
        <v>2022</v>
      </c>
      <c r="D664" s="128">
        <f t="shared" si="2"/>
        <v>10</v>
      </c>
      <c r="E664" s="128">
        <f t="shared" si="3"/>
        <v>4</v>
      </c>
      <c r="F664" s="128">
        <f t="shared" si="4"/>
        <v>2022</v>
      </c>
      <c r="G664" s="128">
        <f t="shared" si="5"/>
        <v>10</v>
      </c>
      <c r="H664" s="128">
        <f t="shared" si="6"/>
        <v>25</v>
      </c>
      <c r="I664" s="128" t="str">
        <f t="shared" si="7"/>
        <v>화</v>
      </c>
      <c r="J664" s="99"/>
      <c r="K664" s="99"/>
      <c r="L664" s="141" t="str">
        <f>IF(J664-K664=0,,IFERROR(K664-J664-휴게시간-VLOOKUP(A664,지정휴게시간,2,FALSE),K664-J664-휴게시간))</f>
        <v/>
      </c>
      <c r="M664" s="142" t="str">
        <f>IFERROR(VLOOKUP(Text(A664,"m월 d일"),양력휴일,2,FALSE),IFERROR(VLOOKUP(Text(B664,"m월 d일"),음력휴일,2,FALSE),IFERROR(VLOOKUP(A664,양력지정휴일,2,FALSE), IFERROR(VLOOKUP(B664,음력지정휴일,2,FALSE), ""))))</f>
        <v/>
      </c>
      <c r="N664" s="128"/>
      <c r="O664" s="128" t="str">
        <f>IFERROR(VLOOKUP(N664,연차지정일수,2,FALSE),"")</f>
        <v/>
      </c>
      <c r="P664" s="143"/>
      <c r="Q664" s="2"/>
    </row>
    <row r="665">
      <c r="A665" s="129">
        <v>44860.0</v>
      </c>
      <c r="B665" s="129">
        <f>VLOOKUP($A665,달력데이터,MATCH("음력 날짜",달력제목,0),FALSE)</f>
        <v>44836</v>
      </c>
      <c r="C665" s="128">
        <f t="shared" si="1"/>
        <v>2022</v>
      </c>
      <c r="D665" s="128">
        <f t="shared" si="2"/>
        <v>10</v>
      </c>
      <c r="E665" s="128">
        <f t="shared" si="3"/>
        <v>4</v>
      </c>
      <c r="F665" s="128">
        <f t="shared" si="4"/>
        <v>2022</v>
      </c>
      <c r="G665" s="128">
        <f t="shared" si="5"/>
        <v>10</v>
      </c>
      <c r="H665" s="128">
        <f t="shared" si="6"/>
        <v>26</v>
      </c>
      <c r="I665" s="128" t="str">
        <f t="shared" si="7"/>
        <v>수</v>
      </c>
      <c r="J665" s="99"/>
      <c r="K665" s="99"/>
      <c r="L665" s="141" t="str">
        <f>IF(J665-K665=0,,IFERROR(K665-J665-휴게시간-VLOOKUP(A665,지정휴게시간,2,FALSE),K665-J665-휴게시간))</f>
        <v/>
      </c>
      <c r="M665" s="142" t="str">
        <f>IFERROR(VLOOKUP(Text(A665,"m월 d일"),양력휴일,2,FALSE),IFERROR(VLOOKUP(Text(B665,"m월 d일"),음력휴일,2,FALSE),IFERROR(VLOOKUP(A665,양력지정휴일,2,FALSE), IFERROR(VLOOKUP(B665,음력지정휴일,2,FALSE), ""))))</f>
        <v/>
      </c>
      <c r="N665" s="128"/>
      <c r="O665" s="128" t="str">
        <f>IFERROR(VLOOKUP(N665,연차지정일수,2,FALSE),"")</f>
        <v/>
      </c>
      <c r="P665" s="143"/>
      <c r="Q665" s="2"/>
    </row>
    <row r="666">
      <c r="A666" s="129">
        <v>44861.0</v>
      </c>
      <c r="B666" s="129">
        <f>VLOOKUP($A666,달력데이터,MATCH("음력 날짜",달력제목,0),FALSE)</f>
        <v>44837</v>
      </c>
      <c r="C666" s="128">
        <f t="shared" si="1"/>
        <v>2022</v>
      </c>
      <c r="D666" s="128">
        <f t="shared" si="2"/>
        <v>10</v>
      </c>
      <c r="E666" s="128">
        <f t="shared" si="3"/>
        <v>4</v>
      </c>
      <c r="F666" s="128">
        <f t="shared" si="4"/>
        <v>2022</v>
      </c>
      <c r="G666" s="128">
        <f t="shared" si="5"/>
        <v>10</v>
      </c>
      <c r="H666" s="128">
        <f t="shared" si="6"/>
        <v>27</v>
      </c>
      <c r="I666" s="128" t="str">
        <f t="shared" si="7"/>
        <v>목</v>
      </c>
      <c r="J666" s="99"/>
      <c r="K666" s="99"/>
      <c r="L666" s="141" t="str">
        <f>IF(J666-K666=0,,IFERROR(K666-J666-휴게시간-VLOOKUP(A666,지정휴게시간,2,FALSE),K666-J666-휴게시간))</f>
        <v/>
      </c>
      <c r="M666" s="142" t="str">
        <f>IFERROR(VLOOKUP(Text(A666,"m월 d일"),양력휴일,2,FALSE),IFERROR(VLOOKUP(Text(B666,"m월 d일"),음력휴일,2,FALSE),IFERROR(VLOOKUP(A666,양력지정휴일,2,FALSE), IFERROR(VLOOKUP(B666,음력지정휴일,2,FALSE), ""))))</f>
        <v/>
      </c>
      <c r="N666" s="128"/>
      <c r="O666" s="128" t="str">
        <f>IFERROR(VLOOKUP(N666,연차지정일수,2,FALSE),"")</f>
        <v/>
      </c>
      <c r="P666" s="143"/>
      <c r="Q666" s="2"/>
    </row>
    <row r="667">
      <c r="A667" s="129">
        <v>44862.0</v>
      </c>
      <c r="B667" s="129">
        <f>VLOOKUP($A667,달력데이터,MATCH("음력 날짜",달력제목,0),FALSE)</f>
        <v>44838</v>
      </c>
      <c r="C667" s="128">
        <f t="shared" si="1"/>
        <v>2022</v>
      </c>
      <c r="D667" s="128">
        <f t="shared" si="2"/>
        <v>10</v>
      </c>
      <c r="E667" s="128">
        <f t="shared" si="3"/>
        <v>4</v>
      </c>
      <c r="F667" s="128">
        <f t="shared" si="4"/>
        <v>2022</v>
      </c>
      <c r="G667" s="128">
        <f t="shared" si="5"/>
        <v>10</v>
      </c>
      <c r="H667" s="128">
        <f t="shared" si="6"/>
        <v>28</v>
      </c>
      <c r="I667" s="128" t="str">
        <f t="shared" si="7"/>
        <v>금</v>
      </c>
      <c r="J667" s="99"/>
      <c r="K667" s="99"/>
      <c r="L667" s="141" t="str">
        <f>IF(J667-K667=0,,IFERROR(K667-J667-휴게시간-VLOOKUP(A667,지정휴게시간,2,FALSE),K667-J667-휴게시간))</f>
        <v/>
      </c>
      <c r="M667" s="142" t="str">
        <f>IFERROR(VLOOKUP(Text(A667,"m월 d일"),양력휴일,2,FALSE),IFERROR(VLOOKUP(Text(B667,"m월 d일"),음력휴일,2,FALSE),IFERROR(VLOOKUP(A667,양력지정휴일,2,FALSE), IFERROR(VLOOKUP(B667,음력지정휴일,2,FALSE), ""))))</f>
        <v/>
      </c>
      <c r="N667" s="128"/>
      <c r="O667" s="128" t="str">
        <f>IFERROR(VLOOKUP(N667,연차지정일수,2,FALSE),"")</f>
        <v/>
      </c>
      <c r="P667" s="143"/>
      <c r="Q667" s="2"/>
    </row>
    <row r="668">
      <c r="A668" s="129">
        <v>44863.0</v>
      </c>
      <c r="B668" s="129">
        <f>VLOOKUP($A668,달력데이터,MATCH("음력 날짜",달력제목,0),FALSE)</f>
        <v>44839</v>
      </c>
      <c r="C668" s="128">
        <f t="shared" si="1"/>
        <v>2022</v>
      </c>
      <c r="D668" s="128">
        <f t="shared" si="2"/>
        <v>10</v>
      </c>
      <c r="E668" s="128">
        <f t="shared" si="3"/>
        <v>4</v>
      </c>
      <c r="F668" s="128">
        <f t="shared" si="4"/>
        <v>2022</v>
      </c>
      <c r="G668" s="128">
        <f t="shared" si="5"/>
        <v>10</v>
      </c>
      <c r="H668" s="128">
        <f t="shared" si="6"/>
        <v>29</v>
      </c>
      <c r="I668" s="128" t="str">
        <f t="shared" si="7"/>
        <v>토</v>
      </c>
      <c r="J668" s="99"/>
      <c r="K668" s="99"/>
      <c r="L668" s="141" t="str">
        <f>IF(J668-K668=0,,IFERROR(K668-J668-휴게시간-VLOOKUP(A668,지정휴게시간,2,FALSE),K668-J668-휴게시간))</f>
        <v/>
      </c>
      <c r="M668" s="142" t="str">
        <f>IFERROR(VLOOKUP(Text(A668,"m월 d일"),양력휴일,2,FALSE),IFERROR(VLOOKUP(Text(B668,"m월 d일"),음력휴일,2,FALSE),IFERROR(VLOOKUP(A668,양력지정휴일,2,FALSE), IFERROR(VLOOKUP(B668,음력지정휴일,2,FALSE), ""))))</f>
        <v/>
      </c>
      <c r="N668" s="128"/>
      <c r="O668" s="128" t="str">
        <f>IFERROR(VLOOKUP(N668,연차지정일수,2,FALSE),"")</f>
        <v/>
      </c>
      <c r="P668" s="143"/>
      <c r="Q668" s="2"/>
    </row>
    <row r="669">
      <c r="A669" s="129">
        <v>44864.0</v>
      </c>
      <c r="B669" s="129">
        <f>VLOOKUP($A669,달력데이터,MATCH("음력 날짜",달력제목,0),FALSE)</f>
        <v>44840</v>
      </c>
      <c r="C669" s="128">
        <f t="shared" si="1"/>
        <v>2022</v>
      </c>
      <c r="D669" s="128">
        <f t="shared" si="2"/>
        <v>10</v>
      </c>
      <c r="E669" s="128">
        <f t="shared" si="3"/>
        <v>4</v>
      </c>
      <c r="F669" s="128">
        <f t="shared" si="4"/>
        <v>2022</v>
      </c>
      <c r="G669" s="128">
        <f t="shared" si="5"/>
        <v>10</v>
      </c>
      <c r="H669" s="128">
        <f t="shared" si="6"/>
        <v>30</v>
      </c>
      <c r="I669" s="128" t="str">
        <f t="shared" si="7"/>
        <v>일</v>
      </c>
      <c r="J669" s="99"/>
      <c r="K669" s="99"/>
      <c r="L669" s="141" t="str">
        <f>IF(J669-K669=0,,IFERROR(K669-J669-휴게시간-VLOOKUP(A669,지정휴게시간,2,FALSE),K669-J669-휴게시간))</f>
        <v/>
      </c>
      <c r="M669" s="142" t="str">
        <f>IFERROR(VLOOKUP(Text(A669,"m월 d일"),양력휴일,2,FALSE),IFERROR(VLOOKUP(Text(B669,"m월 d일"),음력휴일,2,FALSE),IFERROR(VLOOKUP(A669,양력지정휴일,2,FALSE), IFERROR(VLOOKUP(B669,음력지정휴일,2,FALSE), ""))))</f>
        <v/>
      </c>
      <c r="N669" s="128"/>
      <c r="O669" s="128" t="str">
        <f>IFERROR(VLOOKUP(N669,연차지정일수,2,FALSE),"")</f>
        <v/>
      </c>
      <c r="P669" s="143"/>
      <c r="Q669" s="2"/>
    </row>
    <row r="670">
      <c r="A670" s="129">
        <v>44865.0</v>
      </c>
      <c r="B670" s="129">
        <f>VLOOKUP($A670,달력데이터,MATCH("음력 날짜",달력제목,0),FALSE)</f>
        <v>44841</v>
      </c>
      <c r="C670" s="128">
        <f t="shared" si="1"/>
        <v>2022</v>
      </c>
      <c r="D670" s="128">
        <f t="shared" si="2"/>
        <v>10</v>
      </c>
      <c r="E670" s="128">
        <f t="shared" si="3"/>
        <v>5</v>
      </c>
      <c r="F670" s="128">
        <f t="shared" si="4"/>
        <v>2022</v>
      </c>
      <c r="G670" s="128">
        <f t="shared" si="5"/>
        <v>10</v>
      </c>
      <c r="H670" s="128">
        <f t="shared" si="6"/>
        <v>31</v>
      </c>
      <c r="I670" s="128" t="str">
        <f t="shared" si="7"/>
        <v>월</v>
      </c>
      <c r="J670" s="99"/>
      <c r="K670" s="99"/>
      <c r="L670" s="141" t="str">
        <f>IF(J670-K670=0,,IFERROR(K670-J670-휴게시간-VLOOKUP(A670,지정휴게시간,2,FALSE),K670-J670-휴게시간))</f>
        <v/>
      </c>
      <c r="M670" s="142" t="str">
        <f>IFERROR(VLOOKUP(Text(A670,"m월 d일"),양력휴일,2,FALSE),IFERROR(VLOOKUP(Text(B670,"m월 d일"),음력휴일,2,FALSE),IFERROR(VLOOKUP(A670,양력지정휴일,2,FALSE), IFERROR(VLOOKUP(B670,음력지정휴일,2,FALSE), ""))))</f>
        <v/>
      </c>
      <c r="N670" s="128"/>
      <c r="O670" s="128" t="str">
        <f>IFERROR(VLOOKUP(N670,연차지정일수,2,FALSE),"")</f>
        <v/>
      </c>
      <c r="P670" s="143"/>
      <c r="Q670" s="2"/>
    </row>
    <row r="671">
      <c r="A671" s="129">
        <v>44866.0</v>
      </c>
      <c r="B671" s="129">
        <f>VLOOKUP($A671,달력데이터,MATCH("음력 날짜",달력제목,0),FALSE)</f>
        <v>44842</v>
      </c>
      <c r="C671" s="128">
        <f t="shared" si="1"/>
        <v>2022</v>
      </c>
      <c r="D671" s="128">
        <f t="shared" si="2"/>
        <v>10</v>
      </c>
      <c r="E671" s="128">
        <f t="shared" si="3"/>
        <v>5</v>
      </c>
      <c r="F671" s="128">
        <f t="shared" si="4"/>
        <v>2022</v>
      </c>
      <c r="G671" s="128">
        <f t="shared" si="5"/>
        <v>11</v>
      </c>
      <c r="H671" s="128">
        <f t="shared" si="6"/>
        <v>1</v>
      </c>
      <c r="I671" s="128" t="str">
        <f t="shared" si="7"/>
        <v>화</v>
      </c>
      <c r="J671" s="99"/>
      <c r="K671" s="99"/>
      <c r="L671" s="141" t="str">
        <f>IF(J671-K671=0,,IFERROR(K671-J671-휴게시간-VLOOKUP(A671,지정휴게시간,2,FALSE),K671-J671-휴게시간))</f>
        <v/>
      </c>
      <c r="M671" s="142" t="str">
        <f>IFERROR(VLOOKUP(Text(A671,"m월 d일"),양력휴일,2,FALSE),IFERROR(VLOOKUP(Text(B671,"m월 d일"),음력휴일,2,FALSE),IFERROR(VLOOKUP(A671,양력지정휴일,2,FALSE), IFERROR(VLOOKUP(B671,음력지정휴일,2,FALSE), ""))))</f>
        <v/>
      </c>
      <c r="N671" s="128"/>
      <c r="O671" s="128" t="str">
        <f>IFERROR(VLOOKUP(N671,연차지정일수,2,FALSE),"")</f>
        <v/>
      </c>
      <c r="P671" s="143"/>
      <c r="Q671" s="2"/>
    </row>
    <row r="672">
      <c r="A672" s="129">
        <v>44867.0</v>
      </c>
      <c r="B672" s="129">
        <f>VLOOKUP($A672,달력데이터,MATCH("음력 날짜",달력제목,0),FALSE)</f>
        <v>44843</v>
      </c>
      <c r="C672" s="128">
        <f t="shared" si="1"/>
        <v>2022</v>
      </c>
      <c r="D672" s="128">
        <f t="shared" si="2"/>
        <v>10</v>
      </c>
      <c r="E672" s="128">
        <f t="shared" si="3"/>
        <v>5</v>
      </c>
      <c r="F672" s="128">
        <f t="shared" si="4"/>
        <v>2022</v>
      </c>
      <c r="G672" s="128">
        <f t="shared" si="5"/>
        <v>11</v>
      </c>
      <c r="H672" s="128">
        <f t="shared" si="6"/>
        <v>2</v>
      </c>
      <c r="I672" s="128" t="str">
        <f t="shared" si="7"/>
        <v>수</v>
      </c>
      <c r="J672" s="99"/>
      <c r="K672" s="99"/>
      <c r="L672" s="141" t="str">
        <f>IF(J672-K672=0,,IFERROR(K672-J672-휴게시간-VLOOKUP(A672,지정휴게시간,2,FALSE),K672-J672-휴게시간))</f>
        <v/>
      </c>
      <c r="M672" s="142" t="str">
        <f>IFERROR(VLOOKUP(Text(A672,"m월 d일"),양력휴일,2,FALSE),IFERROR(VLOOKUP(Text(B672,"m월 d일"),음력휴일,2,FALSE),IFERROR(VLOOKUP(A672,양력지정휴일,2,FALSE), IFERROR(VLOOKUP(B672,음력지정휴일,2,FALSE), ""))))</f>
        <v/>
      </c>
      <c r="N672" s="128"/>
      <c r="O672" s="128" t="str">
        <f>IFERROR(VLOOKUP(N672,연차지정일수,2,FALSE),"")</f>
        <v/>
      </c>
      <c r="P672" s="143"/>
      <c r="Q672" s="2"/>
    </row>
    <row r="673">
      <c r="A673" s="129">
        <v>44868.0</v>
      </c>
      <c r="B673" s="129">
        <f>VLOOKUP($A673,달력데이터,MATCH("음력 날짜",달력제목,0),FALSE)</f>
        <v>44844</v>
      </c>
      <c r="C673" s="128">
        <f t="shared" si="1"/>
        <v>2022</v>
      </c>
      <c r="D673" s="128">
        <f t="shared" si="2"/>
        <v>10</v>
      </c>
      <c r="E673" s="128">
        <f t="shared" si="3"/>
        <v>5</v>
      </c>
      <c r="F673" s="128">
        <f t="shared" si="4"/>
        <v>2022</v>
      </c>
      <c r="G673" s="128">
        <f t="shared" si="5"/>
        <v>11</v>
      </c>
      <c r="H673" s="128">
        <f t="shared" si="6"/>
        <v>3</v>
      </c>
      <c r="I673" s="128" t="str">
        <f t="shared" si="7"/>
        <v>목</v>
      </c>
      <c r="J673" s="99"/>
      <c r="K673" s="99"/>
      <c r="L673" s="141" t="str">
        <f>IF(J673-K673=0,,IFERROR(K673-J673-휴게시간-VLOOKUP(A673,지정휴게시간,2,FALSE),K673-J673-휴게시간))</f>
        <v/>
      </c>
      <c r="M673" s="142" t="str">
        <f>IFERROR(VLOOKUP(Text(A673,"m월 d일"),양력휴일,2,FALSE),IFERROR(VLOOKUP(Text(B673,"m월 d일"),음력휴일,2,FALSE),IFERROR(VLOOKUP(A673,양력지정휴일,2,FALSE), IFERROR(VLOOKUP(B673,음력지정휴일,2,FALSE), ""))))</f>
        <v/>
      </c>
      <c r="N673" s="128"/>
      <c r="O673" s="128" t="str">
        <f>IFERROR(VLOOKUP(N673,연차지정일수,2,FALSE),"")</f>
        <v/>
      </c>
      <c r="P673" s="143"/>
      <c r="Q673" s="2"/>
    </row>
    <row r="674">
      <c r="A674" s="129">
        <v>44869.0</v>
      </c>
      <c r="B674" s="129">
        <f>VLOOKUP($A674,달력데이터,MATCH("음력 날짜",달력제목,0),FALSE)</f>
        <v>44845</v>
      </c>
      <c r="C674" s="128">
        <f t="shared" si="1"/>
        <v>2022</v>
      </c>
      <c r="D674" s="128">
        <f t="shared" si="2"/>
        <v>10</v>
      </c>
      <c r="E674" s="128">
        <f t="shared" si="3"/>
        <v>5</v>
      </c>
      <c r="F674" s="128">
        <f t="shared" si="4"/>
        <v>2022</v>
      </c>
      <c r="G674" s="128">
        <f t="shared" si="5"/>
        <v>11</v>
      </c>
      <c r="H674" s="128">
        <f t="shared" si="6"/>
        <v>4</v>
      </c>
      <c r="I674" s="128" t="str">
        <f t="shared" si="7"/>
        <v>금</v>
      </c>
      <c r="J674" s="99"/>
      <c r="K674" s="99"/>
      <c r="L674" s="141" t="str">
        <f>IF(J674-K674=0,,IFERROR(K674-J674-휴게시간-VLOOKUP(A674,지정휴게시간,2,FALSE),K674-J674-휴게시간))</f>
        <v/>
      </c>
      <c r="M674" s="142" t="str">
        <f>IFERROR(VLOOKUP(Text(A674,"m월 d일"),양력휴일,2,FALSE),IFERROR(VLOOKUP(Text(B674,"m월 d일"),음력휴일,2,FALSE),IFERROR(VLOOKUP(A674,양력지정휴일,2,FALSE), IFERROR(VLOOKUP(B674,음력지정휴일,2,FALSE), ""))))</f>
        <v/>
      </c>
      <c r="N674" s="128"/>
      <c r="O674" s="128" t="str">
        <f>IFERROR(VLOOKUP(N674,연차지정일수,2,FALSE),"")</f>
        <v/>
      </c>
      <c r="P674" s="143"/>
      <c r="Q674" s="2"/>
    </row>
    <row r="675">
      <c r="A675" s="129">
        <v>44870.0</v>
      </c>
      <c r="B675" s="129">
        <f>VLOOKUP($A675,달력데이터,MATCH("음력 날짜",달력제목,0),FALSE)</f>
        <v>44846</v>
      </c>
      <c r="C675" s="128">
        <f t="shared" si="1"/>
        <v>2022</v>
      </c>
      <c r="D675" s="128">
        <f t="shared" si="2"/>
        <v>10</v>
      </c>
      <c r="E675" s="128">
        <f t="shared" si="3"/>
        <v>5</v>
      </c>
      <c r="F675" s="128">
        <f t="shared" si="4"/>
        <v>2022</v>
      </c>
      <c r="G675" s="128">
        <f t="shared" si="5"/>
        <v>11</v>
      </c>
      <c r="H675" s="128">
        <f t="shared" si="6"/>
        <v>5</v>
      </c>
      <c r="I675" s="128" t="str">
        <f t="shared" si="7"/>
        <v>토</v>
      </c>
      <c r="J675" s="99"/>
      <c r="K675" s="99"/>
      <c r="L675" s="141" t="str">
        <f>IF(J675-K675=0,,IFERROR(K675-J675-휴게시간-VLOOKUP(A675,지정휴게시간,2,FALSE),K675-J675-휴게시간))</f>
        <v/>
      </c>
      <c r="M675" s="142" t="str">
        <f>IFERROR(VLOOKUP(Text(A675,"m월 d일"),양력휴일,2,FALSE),IFERROR(VLOOKUP(Text(B675,"m월 d일"),음력휴일,2,FALSE),IFERROR(VLOOKUP(A675,양력지정휴일,2,FALSE), IFERROR(VLOOKUP(B675,음력지정휴일,2,FALSE), ""))))</f>
        <v/>
      </c>
      <c r="N675" s="128"/>
      <c r="O675" s="128" t="str">
        <f>IFERROR(VLOOKUP(N675,연차지정일수,2,FALSE),"")</f>
        <v/>
      </c>
      <c r="P675" s="143"/>
      <c r="Q675" s="2"/>
    </row>
    <row r="676">
      <c r="A676" s="129">
        <v>44871.0</v>
      </c>
      <c r="B676" s="129">
        <f>VLOOKUP($A676,달력데이터,MATCH("음력 날짜",달력제목,0),FALSE)</f>
        <v>44847</v>
      </c>
      <c r="C676" s="128">
        <f t="shared" si="1"/>
        <v>2022</v>
      </c>
      <c r="D676" s="128">
        <f t="shared" si="2"/>
        <v>10</v>
      </c>
      <c r="E676" s="128">
        <f t="shared" si="3"/>
        <v>5</v>
      </c>
      <c r="F676" s="128">
        <f t="shared" si="4"/>
        <v>2022</v>
      </c>
      <c r="G676" s="128">
        <f t="shared" si="5"/>
        <v>11</v>
      </c>
      <c r="H676" s="128">
        <f t="shared" si="6"/>
        <v>6</v>
      </c>
      <c r="I676" s="128" t="str">
        <f t="shared" si="7"/>
        <v>일</v>
      </c>
      <c r="J676" s="99"/>
      <c r="K676" s="99"/>
      <c r="L676" s="141" t="str">
        <f>IF(J676-K676=0,,IFERROR(K676-J676-휴게시간-VLOOKUP(A676,지정휴게시간,2,FALSE),K676-J676-휴게시간))</f>
        <v/>
      </c>
      <c r="M676" s="142" t="str">
        <f>IFERROR(VLOOKUP(Text(A676,"m월 d일"),양력휴일,2,FALSE),IFERROR(VLOOKUP(Text(B676,"m월 d일"),음력휴일,2,FALSE),IFERROR(VLOOKUP(A676,양력지정휴일,2,FALSE), IFERROR(VLOOKUP(B676,음력지정휴일,2,FALSE), ""))))</f>
        <v/>
      </c>
      <c r="N676" s="128"/>
      <c r="O676" s="128" t="str">
        <f>IFERROR(VLOOKUP(N676,연차지정일수,2,FALSE),"")</f>
        <v/>
      </c>
      <c r="P676" s="143"/>
      <c r="Q676" s="2"/>
    </row>
    <row r="677">
      <c r="A677" s="129">
        <v>44872.0</v>
      </c>
      <c r="B677" s="129">
        <f>VLOOKUP($A677,달력데이터,MATCH("음력 날짜",달력제목,0),FALSE)</f>
        <v>44848</v>
      </c>
      <c r="C677" s="128">
        <f t="shared" si="1"/>
        <v>2022</v>
      </c>
      <c r="D677" s="128">
        <f t="shared" si="2"/>
        <v>11</v>
      </c>
      <c r="E677" s="128">
        <f t="shared" si="3"/>
        <v>1</v>
      </c>
      <c r="F677" s="128">
        <f t="shared" si="4"/>
        <v>2022</v>
      </c>
      <c r="G677" s="128">
        <f t="shared" si="5"/>
        <v>11</v>
      </c>
      <c r="H677" s="128">
        <f t="shared" si="6"/>
        <v>7</v>
      </c>
      <c r="I677" s="128" t="str">
        <f t="shared" si="7"/>
        <v>월</v>
      </c>
      <c r="J677" s="99"/>
      <c r="K677" s="99"/>
      <c r="L677" s="141" t="str">
        <f>IF(J677-K677=0,,IFERROR(K677-J677-휴게시간-VLOOKUP(A677,지정휴게시간,2,FALSE),K677-J677-휴게시간))</f>
        <v/>
      </c>
      <c r="M677" s="142" t="str">
        <f>IFERROR(VLOOKUP(Text(A677,"m월 d일"),양력휴일,2,FALSE),IFERROR(VLOOKUP(Text(B677,"m월 d일"),음력휴일,2,FALSE),IFERROR(VLOOKUP(A677,양력지정휴일,2,FALSE), IFERROR(VLOOKUP(B677,음력지정휴일,2,FALSE), ""))))</f>
        <v/>
      </c>
      <c r="N677" s="128"/>
      <c r="O677" s="128" t="str">
        <f>IFERROR(VLOOKUP(N677,연차지정일수,2,FALSE),"")</f>
        <v/>
      </c>
      <c r="P677" s="143"/>
      <c r="Q677" s="2"/>
    </row>
    <row r="678">
      <c r="A678" s="129">
        <v>44873.0</v>
      </c>
      <c r="B678" s="129">
        <f>VLOOKUP($A678,달력데이터,MATCH("음력 날짜",달력제목,0),FALSE)</f>
        <v>44849</v>
      </c>
      <c r="C678" s="128">
        <f t="shared" si="1"/>
        <v>2022</v>
      </c>
      <c r="D678" s="128">
        <f t="shared" si="2"/>
        <v>11</v>
      </c>
      <c r="E678" s="128">
        <f t="shared" si="3"/>
        <v>1</v>
      </c>
      <c r="F678" s="128">
        <f t="shared" si="4"/>
        <v>2022</v>
      </c>
      <c r="G678" s="128">
        <f t="shared" si="5"/>
        <v>11</v>
      </c>
      <c r="H678" s="128">
        <f t="shared" si="6"/>
        <v>8</v>
      </c>
      <c r="I678" s="128" t="str">
        <f t="shared" si="7"/>
        <v>화</v>
      </c>
      <c r="J678" s="99"/>
      <c r="K678" s="99"/>
      <c r="L678" s="141" t="str">
        <f>IF(J678-K678=0,,IFERROR(K678-J678-휴게시간-VLOOKUP(A678,지정휴게시간,2,FALSE),K678-J678-휴게시간))</f>
        <v/>
      </c>
      <c r="M678" s="142" t="str">
        <f>IFERROR(VLOOKUP(Text(A678,"m월 d일"),양력휴일,2,FALSE),IFERROR(VLOOKUP(Text(B678,"m월 d일"),음력휴일,2,FALSE),IFERROR(VLOOKUP(A678,양력지정휴일,2,FALSE), IFERROR(VLOOKUP(B678,음력지정휴일,2,FALSE), ""))))</f>
        <v/>
      </c>
      <c r="N678" s="128"/>
      <c r="O678" s="128" t="str">
        <f>IFERROR(VLOOKUP(N678,연차지정일수,2,FALSE),"")</f>
        <v/>
      </c>
      <c r="P678" s="143"/>
      <c r="Q678" s="2"/>
    </row>
    <row r="679">
      <c r="A679" s="129">
        <v>44874.0</v>
      </c>
      <c r="B679" s="129">
        <f>VLOOKUP($A679,달력데이터,MATCH("음력 날짜",달력제목,0),FALSE)</f>
        <v>44850</v>
      </c>
      <c r="C679" s="128">
        <f t="shared" si="1"/>
        <v>2022</v>
      </c>
      <c r="D679" s="128">
        <f t="shared" si="2"/>
        <v>11</v>
      </c>
      <c r="E679" s="128">
        <f t="shared" si="3"/>
        <v>1</v>
      </c>
      <c r="F679" s="128">
        <f t="shared" si="4"/>
        <v>2022</v>
      </c>
      <c r="G679" s="128">
        <f t="shared" si="5"/>
        <v>11</v>
      </c>
      <c r="H679" s="128">
        <f t="shared" si="6"/>
        <v>9</v>
      </c>
      <c r="I679" s="128" t="str">
        <f t="shared" si="7"/>
        <v>수</v>
      </c>
      <c r="J679" s="99"/>
      <c r="K679" s="99"/>
      <c r="L679" s="141" t="str">
        <f>IF(J679-K679=0,,IFERROR(K679-J679-휴게시간-VLOOKUP(A679,지정휴게시간,2,FALSE),K679-J679-휴게시간))</f>
        <v/>
      </c>
      <c r="M679" s="142" t="str">
        <f>IFERROR(VLOOKUP(Text(A679,"m월 d일"),양력휴일,2,FALSE),IFERROR(VLOOKUP(Text(B679,"m월 d일"),음력휴일,2,FALSE),IFERROR(VLOOKUP(A679,양력지정휴일,2,FALSE), IFERROR(VLOOKUP(B679,음력지정휴일,2,FALSE), ""))))</f>
        <v/>
      </c>
      <c r="N679" s="128"/>
      <c r="O679" s="128" t="str">
        <f>IFERROR(VLOOKUP(N679,연차지정일수,2,FALSE),"")</f>
        <v/>
      </c>
      <c r="P679" s="143"/>
      <c r="Q679" s="2"/>
    </row>
    <row r="680">
      <c r="A680" s="129">
        <v>44875.0</v>
      </c>
      <c r="B680" s="129">
        <f>VLOOKUP($A680,달력데이터,MATCH("음력 날짜",달력제목,0),FALSE)</f>
        <v>44851</v>
      </c>
      <c r="C680" s="128">
        <f t="shared" si="1"/>
        <v>2022</v>
      </c>
      <c r="D680" s="128">
        <f t="shared" si="2"/>
        <v>11</v>
      </c>
      <c r="E680" s="128">
        <f t="shared" si="3"/>
        <v>1</v>
      </c>
      <c r="F680" s="128">
        <f t="shared" si="4"/>
        <v>2022</v>
      </c>
      <c r="G680" s="128">
        <f t="shared" si="5"/>
        <v>11</v>
      </c>
      <c r="H680" s="128">
        <f t="shared" si="6"/>
        <v>10</v>
      </c>
      <c r="I680" s="128" t="str">
        <f t="shared" si="7"/>
        <v>목</v>
      </c>
      <c r="J680" s="99"/>
      <c r="K680" s="99"/>
      <c r="L680" s="141" t="str">
        <f>IF(J680-K680=0,,IFERROR(K680-J680-휴게시간-VLOOKUP(A680,지정휴게시간,2,FALSE),K680-J680-휴게시간))</f>
        <v/>
      </c>
      <c r="M680" s="142" t="str">
        <f>IFERROR(VLOOKUP(Text(A680,"m월 d일"),양력휴일,2,FALSE),IFERROR(VLOOKUP(Text(B680,"m월 d일"),음력휴일,2,FALSE),IFERROR(VLOOKUP(A680,양력지정휴일,2,FALSE), IFERROR(VLOOKUP(B680,음력지정휴일,2,FALSE), ""))))</f>
        <v/>
      </c>
      <c r="N680" s="128"/>
      <c r="O680" s="128" t="str">
        <f>IFERROR(VLOOKUP(N680,연차지정일수,2,FALSE),"")</f>
        <v/>
      </c>
      <c r="P680" s="143"/>
      <c r="Q680" s="2"/>
    </row>
    <row r="681">
      <c r="A681" s="129">
        <v>44876.0</v>
      </c>
      <c r="B681" s="129">
        <f>VLOOKUP($A681,달력데이터,MATCH("음력 날짜",달력제목,0),FALSE)</f>
        <v>44852</v>
      </c>
      <c r="C681" s="128">
        <f t="shared" si="1"/>
        <v>2022</v>
      </c>
      <c r="D681" s="128">
        <f t="shared" si="2"/>
        <v>11</v>
      </c>
      <c r="E681" s="128">
        <f t="shared" si="3"/>
        <v>1</v>
      </c>
      <c r="F681" s="128">
        <f t="shared" si="4"/>
        <v>2022</v>
      </c>
      <c r="G681" s="128">
        <f t="shared" si="5"/>
        <v>11</v>
      </c>
      <c r="H681" s="128">
        <f t="shared" si="6"/>
        <v>11</v>
      </c>
      <c r="I681" s="128" t="str">
        <f t="shared" si="7"/>
        <v>금</v>
      </c>
      <c r="J681" s="99"/>
      <c r="K681" s="99"/>
      <c r="L681" s="141" t="str">
        <f>IF(J681-K681=0,,IFERROR(K681-J681-휴게시간-VLOOKUP(A681,지정휴게시간,2,FALSE),K681-J681-휴게시간))</f>
        <v/>
      </c>
      <c r="M681" s="142" t="str">
        <f>IFERROR(VLOOKUP(Text(A681,"m월 d일"),양력휴일,2,FALSE),IFERROR(VLOOKUP(Text(B681,"m월 d일"),음력휴일,2,FALSE),IFERROR(VLOOKUP(A681,양력지정휴일,2,FALSE), IFERROR(VLOOKUP(B681,음력지정휴일,2,FALSE), ""))))</f>
        <v/>
      </c>
      <c r="N681" s="128"/>
      <c r="O681" s="128" t="str">
        <f>IFERROR(VLOOKUP(N681,연차지정일수,2,FALSE),"")</f>
        <v/>
      </c>
      <c r="P681" s="143"/>
      <c r="Q681" s="2"/>
    </row>
    <row r="682">
      <c r="A682" s="129">
        <v>44877.0</v>
      </c>
      <c r="B682" s="129">
        <f>VLOOKUP($A682,달력데이터,MATCH("음력 날짜",달력제목,0),FALSE)</f>
        <v>44853</v>
      </c>
      <c r="C682" s="128">
        <f t="shared" si="1"/>
        <v>2022</v>
      </c>
      <c r="D682" s="128">
        <f t="shared" si="2"/>
        <v>11</v>
      </c>
      <c r="E682" s="128">
        <f t="shared" si="3"/>
        <v>1</v>
      </c>
      <c r="F682" s="128">
        <f t="shared" si="4"/>
        <v>2022</v>
      </c>
      <c r="G682" s="128">
        <f t="shared" si="5"/>
        <v>11</v>
      </c>
      <c r="H682" s="128">
        <f t="shared" si="6"/>
        <v>12</v>
      </c>
      <c r="I682" s="128" t="str">
        <f t="shared" si="7"/>
        <v>토</v>
      </c>
      <c r="J682" s="99"/>
      <c r="K682" s="99"/>
      <c r="L682" s="141" t="str">
        <f>IF(J682-K682=0,,IFERROR(K682-J682-휴게시간-VLOOKUP(A682,지정휴게시간,2,FALSE),K682-J682-휴게시간))</f>
        <v/>
      </c>
      <c r="M682" s="142" t="str">
        <f>IFERROR(VLOOKUP(Text(A682,"m월 d일"),양력휴일,2,FALSE),IFERROR(VLOOKUP(Text(B682,"m월 d일"),음력휴일,2,FALSE),IFERROR(VLOOKUP(A682,양력지정휴일,2,FALSE), IFERROR(VLOOKUP(B682,음력지정휴일,2,FALSE), ""))))</f>
        <v/>
      </c>
      <c r="N682" s="128"/>
      <c r="O682" s="128" t="str">
        <f>IFERROR(VLOOKUP(N682,연차지정일수,2,FALSE),"")</f>
        <v/>
      </c>
      <c r="P682" s="143"/>
      <c r="Q682" s="2"/>
    </row>
    <row r="683">
      <c r="A683" s="129">
        <v>44878.0</v>
      </c>
      <c r="B683" s="129">
        <f>VLOOKUP($A683,달력데이터,MATCH("음력 날짜",달력제목,0),FALSE)</f>
        <v>44854</v>
      </c>
      <c r="C683" s="128">
        <f t="shared" si="1"/>
        <v>2022</v>
      </c>
      <c r="D683" s="128">
        <f t="shared" si="2"/>
        <v>11</v>
      </c>
      <c r="E683" s="128">
        <f t="shared" si="3"/>
        <v>1</v>
      </c>
      <c r="F683" s="128">
        <f t="shared" si="4"/>
        <v>2022</v>
      </c>
      <c r="G683" s="128">
        <f t="shared" si="5"/>
        <v>11</v>
      </c>
      <c r="H683" s="128">
        <f t="shared" si="6"/>
        <v>13</v>
      </c>
      <c r="I683" s="128" t="str">
        <f t="shared" si="7"/>
        <v>일</v>
      </c>
      <c r="J683" s="99"/>
      <c r="K683" s="99"/>
      <c r="L683" s="141" t="str">
        <f>IF(J683-K683=0,,IFERROR(K683-J683-휴게시간-VLOOKUP(A683,지정휴게시간,2,FALSE),K683-J683-휴게시간))</f>
        <v/>
      </c>
      <c r="M683" s="142" t="str">
        <f>IFERROR(VLOOKUP(Text(A683,"m월 d일"),양력휴일,2,FALSE),IFERROR(VLOOKUP(Text(B683,"m월 d일"),음력휴일,2,FALSE),IFERROR(VLOOKUP(A683,양력지정휴일,2,FALSE), IFERROR(VLOOKUP(B683,음력지정휴일,2,FALSE), ""))))</f>
        <v/>
      </c>
      <c r="N683" s="128"/>
      <c r="O683" s="128" t="str">
        <f>IFERROR(VLOOKUP(N683,연차지정일수,2,FALSE),"")</f>
        <v/>
      </c>
      <c r="P683" s="143"/>
      <c r="Q683" s="2"/>
    </row>
    <row r="684">
      <c r="A684" s="129">
        <v>44879.0</v>
      </c>
      <c r="B684" s="129">
        <f>VLOOKUP($A684,달력데이터,MATCH("음력 날짜",달력제목,0),FALSE)</f>
        <v>44855</v>
      </c>
      <c r="C684" s="128">
        <f t="shared" si="1"/>
        <v>2022</v>
      </c>
      <c r="D684" s="128">
        <f t="shared" si="2"/>
        <v>11</v>
      </c>
      <c r="E684" s="128">
        <f t="shared" si="3"/>
        <v>2</v>
      </c>
      <c r="F684" s="128">
        <f t="shared" si="4"/>
        <v>2022</v>
      </c>
      <c r="G684" s="128">
        <f t="shared" si="5"/>
        <v>11</v>
      </c>
      <c r="H684" s="128">
        <f t="shared" si="6"/>
        <v>14</v>
      </c>
      <c r="I684" s="128" t="str">
        <f t="shared" si="7"/>
        <v>월</v>
      </c>
      <c r="J684" s="99"/>
      <c r="K684" s="99"/>
      <c r="L684" s="141" t="str">
        <f>IF(J684-K684=0,,IFERROR(K684-J684-휴게시간-VLOOKUP(A684,지정휴게시간,2,FALSE),K684-J684-휴게시간))</f>
        <v/>
      </c>
      <c r="M684" s="142" t="str">
        <f>IFERROR(VLOOKUP(Text(A684,"m월 d일"),양력휴일,2,FALSE),IFERROR(VLOOKUP(Text(B684,"m월 d일"),음력휴일,2,FALSE),IFERROR(VLOOKUP(A684,양력지정휴일,2,FALSE), IFERROR(VLOOKUP(B684,음력지정휴일,2,FALSE), ""))))</f>
        <v/>
      </c>
      <c r="N684" s="128"/>
      <c r="O684" s="128" t="str">
        <f>IFERROR(VLOOKUP(N684,연차지정일수,2,FALSE),"")</f>
        <v/>
      </c>
      <c r="P684" s="143"/>
      <c r="Q684" s="2"/>
    </row>
    <row r="685">
      <c r="A685" s="129">
        <v>44880.0</v>
      </c>
      <c r="B685" s="129">
        <f>VLOOKUP($A685,달력데이터,MATCH("음력 날짜",달력제목,0),FALSE)</f>
        <v>44856</v>
      </c>
      <c r="C685" s="128">
        <f t="shared" si="1"/>
        <v>2022</v>
      </c>
      <c r="D685" s="128">
        <f t="shared" si="2"/>
        <v>11</v>
      </c>
      <c r="E685" s="128">
        <f t="shared" si="3"/>
        <v>2</v>
      </c>
      <c r="F685" s="128">
        <f t="shared" si="4"/>
        <v>2022</v>
      </c>
      <c r="G685" s="128">
        <f t="shared" si="5"/>
        <v>11</v>
      </c>
      <c r="H685" s="128">
        <f t="shared" si="6"/>
        <v>15</v>
      </c>
      <c r="I685" s="128" t="str">
        <f t="shared" si="7"/>
        <v>화</v>
      </c>
      <c r="J685" s="99"/>
      <c r="K685" s="99"/>
      <c r="L685" s="141" t="str">
        <f>IF(J685-K685=0,,IFERROR(K685-J685-휴게시간-VLOOKUP(A685,지정휴게시간,2,FALSE),K685-J685-휴게시간))</f>
        <v/>
      </c>
      <c r="M685" s="142" t="str">
        <f>IFERROR(VLOOKUP(Text(A685,"m월 d일"),양력휴일,2,FALSE),IFERROR(VLOOKUP(Text(B685,"m월 d일"),음력휴일,2,FALSE),IFERROR(VLOOKUP(A685,양력지정휴일,2,FALSE), IFERROR(VLOOKUP(B685,음력지정휴일,2,FALSE), ""))))</f>
        <v/>
      </c>
      <c r="N685" s="128"/>
      <c r="O685" s="128" t="str">
        <f>IFERROR(VLOOKUP(N685,연차지정일수,2,FALSE),"")</f>
        <v/>
      </c>
      <c r="P685" s="143"/>
      <c r="Q685" s="2"/>
    </row>
    <row r="686">
      <c r="A686" s="129">
        <v>44881.0</v>
      </c>
      <c r="B686" s="129">
        <f>VLOOKUP($A686,달력데이터,MATCH("음력 날짜",달력제목,0),FALSE)</f>
        <v>44857</v>
      </c>
      <c r="C686" s="128">
        <f t="shared" si="1"/>
        <v>2022</v>
      </c>
      <c r="D686" s="128">
        <f t="shared" si="2"/>
        <v>11</v>
      </c>
      <c r="E686" s="128">
        <f t="shared" si="3"/>
        <v>2</v>
      </c>
      <c r="F686" s="128">
        <f t="shared" si="4"/>
        <v>2022</v>
      </c>
      <c r="G686" s="128">
        <f t="shared" si="5"/>
        <v>11</v>
      </c>
      <c r="H686" s="128">
        <f t="shared" si="6"/>
        <v>16</v>
      </c>
      <c r="I686" s="128" t="str">
        <f t="shared" si="7"/>
        <v>수</v>
      </c>
      <c r="J686" s="99"/>
      <c r="K686" s="99"/>
      <c r="L686" s="141" t="str">
        <f>IF(J686-K686=0,,IFERROR(K686-J686-휴게시간-VLOOKUP(A686,지정휴게시간,2,FALSE),K686-J686-휴게시간))</f>
        <v/>
      </c>
      <c r="M686" s="142" t="str">
        <f>IFERROR(VLOOKUP(Text(A686,"m월 d일"),양력휴일,2,FALSE),IFERROR(VLOOKUP(Text(B686,"m월 d일"),음력휴일,2,FALSE),IFERROR(VLOOKUP(A686,양력지정휴일,2,FALSE), IFERROR(VLOOKUP(B686,음력지정휴일,2,FALSE), ""))))</f>
        <v/>
      </c>
      <c r="N686" s="128"/>
      <c r="O686" s="128" t="str">
        <f>IFERROR(VLOOKUP(N686,연차지정일수,2,FALSE),"")</f>
        <v/>
      </c>
      <c r="P686" s="143"/>
      <c r="Q686" s="2"/>
    </row>
    <row r="687">
      <c r="A687" s="129">
        <v>44882.0</v>
      </c>
      <c r="B687" s="129">
        <f>VLOOKUP($A687,달력데이터,MATCH("음력 날짜",달력제목,0),FALSE)</f>
        <v>44858</v>
      </c>
      <c r="C687" s="128">
        <f t="shared" si="1"/>
        <v>2022</v>
      </c>
      <c r="D687" s="128">
        <f t="shared" si="2"/>
        <v>11</v>
      </c>
      <c r="E687" s="128">
        <f t="shared" si="3"/>
        <v>2</v>
      </c>
      <c r="F687" s="128">
        <f t="shared" si="4"/>
        <v>2022</v>
      </c>
      <c r="G687" s="128">
        <f t="shared" si="5"/>
        <v>11</v>
      </c>
      <c r="H687" s="128">
        <f t="shared" si="6"/>
        <v>17</v>
      </c>
      <c r="I687" s="128" t="str">
        <f t="shared" si="7"/>
        <v>목</v>
      </c>
      <c r="J687" s="99"/>
      <c r="K687" s="99"/>
      <c r="L687" s="141" t="str">
        <f>IF(J687-K687=0,,IFERROR(K687-J687-휴게시간-VLOOKUP(A687,지정휴게시간,2,FALSE),K687-J687-휴게시간))</f>
        <v/>
      </c>
      <c r="M687" s="142" t="str">
        <f>IFERROR(VLOOKUP(Text(A687,"m월 d일"),양력휴일,2,FALSE),IFERROR(VLOOKUP(Text(B687,"m월 d일"),음력휴일,2,FALSE),IFERROR(VLOOKUP(A687,양력지정휴일,2,FALSE), IFERROR(VLOOKUP(B687,음력지정휴일,2,FALSE), ""))))</f>
        <v/>
      </c>
      <c r="N687" s="128"/>
      <c r="O687" s="128" t="str">
        <f>IFERROR(VLOOKUP(N687,연차지정일수,2,FALSE),"")</f>
        <v/>
      </c>
      <c r="P687" s="143"/>
      <c r="Q687" s="2"/>
    </row>
    <row r="688">
      <c r="A688" s="129">
        <v>44883.0</v>
      </c>
      <c r="B688" s="129">
        <f>VLOOKUP($A688,달력데이터,MATCH("음력 날짜",달력제목,0),FALSE)</f>
        <v>44859</v>
      </c>
      <c r="C688" s="128">
        <f t="shared" si="1"/>
        <v>2022</v>
      </c>
      <c r="D688" s="128">
        <f t="shared" si="2"/>
        <v>11</v>
      </c>
      <c r="E688" s="128">
        <f t="shared" si="3"/>
        <v>2</v>
      </c>
      <c r="F688" s="128">
        <f t="shared" si="4"/>
        <v>2022</v>
      </c>
      <c r="G688" s="128">
        <f t="shared" si="5"/>
        <v>11</v>
      </c>
      <c r="H688" s="128">
        <f t="shared" si="6"/>
        <v>18</v>
      </c>
      <c r="I688" s="128" t="str">
        <f t="shared" si="7"/>
        <v>금</v>
      </c>
      <c r="J688" s="99"/>
      <c r="K688" s="99"/>
      <c r="L688" s="141" t="str">
        <f>IF(J688-K688=0,,IFERROR(K688-J688-휴게시간-VLOOKUP(A688,지정휴게시간,2,FALSE),K688-J688-휴게시간))</f>
        <v/>
      </c>
      <c r="M688" s="142" t="str">
        <f>IFERROR(VLOOKUP(Text(A688,"m월 d일"),양력휴일,2,FALSE),IFERROR(VLOOKUP(Text(B688,"m월 d일"),음력휴일,2,FALSE),IFERROR(VLOOKUP(A688,양력지정휴일,2,FALSE), IFERROR(VLOOKUP(B688,음력지정휴일,2,FALSE), ""))))</f>
        <v/>
      </c>
      <c r="N688" s="128"/>
      <c r="O688" s="128" t="str">
        <f>IFERROR(VLOOKUP(N688,연차지정일수,2,FALSE),"")</f>
        <v/>
      </c>
      <c r="P688" s="143"/>
      <c r="Q688" s="2"/>
    </row>
    <row r="689">
      <c r="A689" s="129">
        <v>44884.0</v>
      </c>
      <c r="B689" s="129">
        <f>VLOOKUP($A689,달력데이터,MATCH("음력 날짜",달력제목,0),FALSE)</f>
        <v>44860</v>
      </c>
      <c r="C689" s="128">
        <f t="shared" si="1"/>
        <v>2022</v>
      </c>
      <c r="D689" s="128">
        <f t="shared" si="2"/>
        <v>11</v>
      </c>
      <c r="E689" s="128">
        <f t="shared" si="3"/>
        <v>2</v>
      </c>
      <c r="F689" s="128">
        <f t="shared" si="4"/>
        <v>2022</v>
      </c>
      <c r="G689" s="128">
        <f t="shared" si="5"/>
        <v>11</v>
      </c>
      <c r="H689" s="128">
        <f t="shared" si="6"/>
        <v>19</v>
      </c>
      <c r="I689" s="128" t="str">
        <f t="shared" si="7"/>
        <v>토</v>
      </c>
      <c r="J689" s="99"/>
      <c r="K689" s="99"/>
      <c r="L689" s="141" t="str">
        <f>IF(J689-K689=0,,IFERROR(K689-J689-휴게시간-VLOOKUP(A689,지정휴게시간,2,FALSE),K689-J689-휴게시간))</f>
        <v/>
      </c>
      <c r="M689" s="142" t="str">
        <f>IFERROR(VLOOKUP(Text(A689,"m월 d일"),양력휴일,2,FALSE),IFERROR(VLOOKUP(Text(B689,"m월 d일"),음력휴일,2,FALSE),IFERROR(VLOOKUP(A689,양력지정휴일,2,FALSE), IFERROR(VLOOKUP(B689,음력지정휴일,2,FALSE), ""))))</f>
        <v/>
      </c>
      <c r="N689" s="128"/>
      <c r="O689" s="128" t="str">
        <f>IFERROR(VLOOKUP(N689,연차지정일수,2,FALSE),"")</f>
        <v/>
      </c>
      <c r="P689" s="143"/>
      <c r="Q689" s="2"/>
    </row>
    <row r="690">
      <c r="A690" s="129">
        <v>44885.0</v>
      </c>
      <c r="B690" s="129">
        <f>VLOOKUP($A690,달력데이터,MATCH("음력 날짜",달력제목,0),FALSE)</f>
        <v>44861</v>
      </c>
      <c r="C690" s="128">
        <f t="shared" si="1"/>
        <v>2022</v>
      </c>
      <c r="D690" s="128">
        <f t="shared" si="2"/>
        <v>11</v>
      </c>
      <c r="E690" s="128">
        <f t="shared" si="3"/>
        <v>2</v>
      </c>
      <c r="F690" s="128">
        <f t="shared" si="4"/>
        <v>2022</v>
      </c>
      <c r="G690" s="128">
        <f t="shared" si="5"/>
        <v>11</v>
      </c>
      <c r="H690" s="128">
        <f t="shared" si="6"/>
        <v>20</v>
      </c>
      <c r="I690" s="128" t="str">
        <f t="shared" si="7"/>
        <v>일</v>
      </c>
      <c r="J690" s="99"/>
      <c r="K690" s="99"/>
      <c r="L690" s="141" t="str">
        <f>IF(J690-K690=0,,IFERROR(K690-J690-휴게시간-VLOOKUP(A690,지정휴게시간,2,FALSE),K690-J690-휴게시간))</f>
        <v/>
      </c>
      <c r="M690" s="142" t="str">
        <f>IFERROR(VLOOKUP(Text(A690,"m월 d일"),양력휴일,2,FALSE),IFERROR(VLOOKUP(Text(B690,"m월 d일"),음력휴일,2,FALSE),IFERROR(VLOOKUP(A690,양력지정휴일,2,FALSE), IFERROR(VLOOKUP(B690,음력지정휴일,2,FALSE), ""))))</f>
        <v/>
      </c>
      <c r="N690" s="128"/>
      <c r="O690" s="128" t="str">
        <f>IFERROR(VLOOKUP(N690,연차지정일수,2,FALSE),"")</f>
        <v/>
      </c>
      <c r="P690" s="143"/>
      <c r="Q690" s="2"/>
    </row>
    <row r="691">
      <c r="A691" s="129">
        <v>44886.0</v>
      </c>
      <c r="B691" s="129">
        <f>VLOOKUP($A691,달력데이터,MATCH("음력 날짜",달력제목,0),FALSE)</f>
        <v>44862</v>
      </c>
      <c r="C691" s="128">
        <f t="shared" si="1"/>
        <v>2022</v>
      </c>
      <c r="D691" s="128">
        <f t="shared" si="2"/>
        <v>11</v>
      </c>
      <c r="E691" s="128">
        <f t="shared" si="3"/>
        <v>3</v>
      </c>
      <c r="F691" s="128">
        <f t="shared" si="4"/>
        <v>2022</v>
      </c>
      <c r="G691" s="128">
        <f t="shared" si="5"/>
        <v>11</v>
      </c>
      <c r="H691" s="128">
        <f t="shared" si="6"/>
        <v>21</v>
      </c>
      <c r="I691" s="128" t="str">
        <f t="shared" si="7"/>
        <v>월</v>
      </c>
      <c r="J691" s="99"/>
      <c r="K691" s="99"/>
      <c r="L691" s="141" t="str">
        <f>IF(J691-K691=0,,IFERROR(K691-J691-휴게시간-VLOOKUP(A691,지정휴게시간,2,FALSE),K691-J691-휴게시간))</f>
        <v/>
      </c>
      <c r="M691" s="142" t="str">
        <f>IFERROR(VLOOKUP(Text(A691,"m월 d일"),양력휴일,2,FALSE),IFERROR(VLOOKUP(Text(B691,"m월 d일"),음력휴일,2,FALSE),IFERROR(VLOOKUP(A691,양력지정휴일,2,FALSE), IFERROR(VLOOKUP(B691,음력지정휴일,2,FALSE), ""))))</f>
        <v/>
      </c>
      <c r="N691" s="128"/>
      <c r="O691" s="128" t="str">
        <f>IFERROR(VLOOKUP(N691,연차지정일수,2,FALSE),"")</f>
        <v/>
      </c>
      <c r="P691" s="143"/>
      <c r="Q691" s="2"/>
    </row>
    <row r="692">
      <c r="A692" s="129">
        <v>44887.0</v>
      </c>
      <c r="B692" s="129">
        <f>VLOOKUP($A692,달력데이터,MATCH("음력 날짜",달력제목,0),FALSE)</f>
        <v>44863</v>
      </c>
      <c r="C692" s="128">
        <f t="shared" si="1"/>
        <v>2022</v>
      </c>
      <c r="D692" s="128">
        <f t="shared" si="2"/>
        <v>11</v>
      </c>
      <c r="E692" s="128">
        <f t="shared" si="3"/>
        <v>3</v>
      </c>
      <c r="F692" s="128">
        <f t="shared" si="4"/>
        <v>2022</v>
      </c>
      <c r="G692" s="128">
        <f t="shared" si="5"/>
        <v>11</v>
      </c>
      <c r="H692" s="128">
        <f t="shared" si="6"/>
        <v>22</v>
      </c>
      <c r="I692" s="128" t="str">
        <f t="shared" si="7"/>
        <v>화</v>
      </c>
      <c r="J692" s="99"/>
      <c r="K692" s="99"/>
      <c r="L692" s="141" t="str">
        <f>IF(J692-K692=0,,IFERROR(K692-J692-휴게시간-VLOOKUP(A692,지정휴게시간,2,FALSE),K692-J692-휴게시간))</f>
        <v/>
      </c>
      <c r="M692" s="142" t="str">
        <f>IFERROR(VLOOKUP(Text(A692,"m월 d일"),양력휴일,2,FALSE),IFERROR(VLOOKUP(Text(B692,"m월 d일"),음력휴일,2,FALSE),IFERROR(VLOOKUP(A692,양력지정휴일,2,FALSE), IFERROR(VLOOKUP(B692,음력지정휴일,2,FALSE), ""))))</f>
        <v/>
      </c>
      <c r="N692" s="128"/>
      <c r="O692" s="128" t="str">
        <f>IFERROR(VLOOKUP(N692,연차지정일수,2,FALSE),"")</f>
        <v/>
      </c>
      <c r="P692" s="143"/>
      <c r="Q692" s="2"/>
    </row>
    <row r="693">
      <c r="A693" s="129">
        <v>44888.0</v>
      </c>
      <c r="B693" s="129">
        <f>VLOOKUP($A693,달력데이터,MATCH("음력 날짜",달력제목,0),FALSE)</f>
        <v>44864</v>
      </c>
      <c r="C693" s="128">
        <f t="shared" si="1"/>
        <v>2022</v>
      </c>
      <c r="D693" s="128">
        <f t="shared" si="2"/>
        <v>11</v>
      </c>
      <c r="E693" s="128">
        <f t="shared" si="3"/>
        <v>3</v>
      </c>
      <c r="F693" s="128">
        <f t="shared" si="4"/>
        <v>2022</v>
      </c>
      <c r="G693" s="128">
        <f t="shared" si="5"/>
        <v>11</v>
      </c>
      <c r="H693" s="128">
        <f t="shared" si="6"/>
        <v>23</v>
      </c>
      <c r="I693" s="128" t="str">
        <f t="shared" si="7"/>
        <v>수</v>
      </c>
      <c r="J693" s="99"/>
      <c r="K693" s="99"/>
      <c r="L693" s="141" t="str">
        <f>IF(J693-K693=0,,IFERROR(K693-J693-휴게시간-VLOOKUP(A693,지정휴게시간,2,FALSE),K693-J693-휴게시간))</f>
        <v/>
      </c>
      <c r="M693" s="142" t="str">
        <f>IFERROR(VLOOKUP(Text(A693,"m월 d일"),양력휴일,2,FALSE),IFERROR(VLOOKUP(Text(B693,"m월 d일"),음력휴일,2,FALSE),IFERROR(VLOOKUP(A693,양력지정휴일,2,FALSE), IFERROR(VLOOKUP(B693,음력지정휴일,2,FALSE), ""))))</f>
        <v/>
      </c>
      <c r="N693" s="128"/>
      <c r="O693" s="128" t="str">
        <f>IFERROR(VLOOKUP(N693,연차지정일수,2,FALSE),"")</f>
        <v/>
      </c>
      <c r="P693" s="143"/>
      <c r="Q693" s="2"/>
    </row>
    <row r="694">
      <c r="A694" s="129">
        <v>44889.0</v>
      </c>
      <c r="B694" s="129">
        <f>VLOOKUP($A694,달력데이터,MATCH("음력 날짜",달력제목,0),FALSE)</f>
        <v>44866</v>
      </c>
      <c r="C694" s="128">
        <f t="shared" si="1"/>
        <v>2022</v>
      </c>
      <c r="D694" s="128">
        <f t="shared" si="2"/>
        <v>11</v>
      </c>
      <c r="E694" s="128">
        <f t="shared" si="3"/>
        <v>3</v>
      </c>
      <c r="F694" s="128">
        <f t="shared" si="4"/>
        <v>2022</v>
      </c>
      <c r="G694" s="128">
        <f t="shared" si="5"/>
        <v>11</v>
      </c>
      <c r="H694" s="128">
        <f t="shared" si="6"/>
        <v>24</v>
      </c>
      <c r="I694" s="128" t="str">
        <f t="shared" si="7"/>
        <v>목</v>
      </c>
      <c r="J694" s="99"/>
      <c r="K694" s="99"/>
      <c r="L694" s="141" t="str">
        <f>IF(J694-K694=0,,IFERROR(K694-J694-휴게시간-VLOOKUP(A694,지정휴게시간,2,FALSE),K694-J694-휴게시간))</f>
        <v/>
      </c>
      <c r="M694" s="142" t="str">
        <f>IFERROR(VLOOKUP(Text(A694,"m월 d일"),양력휴일,2,FALSE),IFERROR(VLOOKUP(Text(B694,"m월 d일"),음력휴일,2,FALSE),IFERROR(VLOOKUP(A694,양력지정휴일,2,FALSE), IFERROR(VLOOKUP(B694,음력지정휴일,2,FALSE), ""))))</f>
        <v/>
      </c>
      <c r="N694" s="128"/>
      <c r="O694" s="128" t="str">
        <f>IFERROR(VLOOKUP(N694,연차지정일수,2,FALSE),"")</f>
        <v/>
      </c>
      <c r="P694" s="143"/>
      <c r="Q694" s="2"/>
    </row>
    <row r="695">
      <c r="A695" s="129">
        <v>44890.0</v>
      </c>
      <c r="B695" s="129">
        <f>VLOOKUP($A695,달력데이터,MATCH("음력 날짜",달력제목,0),FALSE)</f>
        <v>44867</v>
      </c>
      <c r="C695" s="128">
        <f t="shared" si="1"/>
        <v>2022</v>
      </c>
      <c r="D695" s="128">
        <f t="shared" si="2"/>
        <v>11</v>
      </c>
      <c r="E695" s="128">
        <f t="shared" si="3"/>
        <v>3</v>
      </c>
      <c r="F695" s="128">
        <f t="shared" si="4"/>
        <v>2022</v>
      </c>
      <c r="G695" s="128">
        <f t="shared" si="5"/>
        <v>11</v>
      </c>
      <c r="H695" s="128">
        <f t="shared" si="6"/>
        <v>25</v>
      </c>
      <c r="I695" s="128" t="str">
        <f t="shared" si="7"/>
        <v>금</v>
      </c>
      <c r="J695" s="99"/>
      <c r="K695" s="99"/>
      <c r="L695" s="141" t="str">
        <f>IF(J695-K695=0,,IFERROR(K695-J695-휴게시간-VLOOKUP(A695,지정휴게시간,2,FALSE),K695-J695-휴게시간))</f>
        <v/>
      </c>
      <c r="M695" s="142" t="str">
        <f>IFERROR(VLOOKUP(Text(A695,"m월 d일"),양력휴일,2,FALSE),IFERROR(VLOOKUP(Text(B695,"m월 d일"),음력휴일,2,FALSE),IFERROR(VLOOKUP(A695,양력지정휴일,2,FALSE), IFERROR(VLOOKUP(B695,음력지정휴일,2,FALSE), ""))))</f>
        <v/>
      </c>
      <c r="N695" s="128"/>
      <c r="O695" s="128" t="str">
        <f>IFERROR(VLOOKUP(N695,연차지정일수,2,FALSE),"")</f>
        <v/>
      </c>
      <c r="P695" s="143"/>
      <c r="Q695" s="2"/>
    </row>
    <row r="696">
      <c r="A696" s="129">
        <v>44891.0</v>
      </c>
      <c r="B696" s="129">
        <f>VLOOKUP($A696,달력데이터,MATCH("음력 날짜",달력제목,0),FALSE)</f>
        <v>44868</v>
      </c>
      <c r="C696" s="128">
        <f t="shared" si="1"/>
        <v>2022</v>
      </c>
      <c r="D696" s="128">
        <f t="shared" si="2"/>
        <v>11</v>
      </c>
      <c r="E696" s="128">
        <f t="shared" si="3"/>
        <v>3</v>
      </c>
      <c r="F696" s="128">
        <f t="shared" si="4"/>
        <v>2022</v>
      </c>
      <c r="G696" s="128">
        <f t="shared" si="5"/>
        <v>11</v>
      </c>
      <c r="H696" s="128">
        <f t="shared" si="6"/>
        <v>26</v>
      </c>
      <c r="I696" s="128" t="str">
        <f t="shared" si="7"/>
        <v>토</v>
      </c>
      <c r="J696" s="99"/>
      <c r="K696" s="99"/>
      <c r="L696" s="141" t="str">
        <f>IF(J696-K696=0,,IFERROR(K696-J696-휴게시간-VLOOKUP(A696,지정휴게시간,2,FALSE),K696-J696-휴게시간))</f>
        <v/>
      </c>
      <c r="M696" s="142" t="str">
        <f>IFERROR(VLOOKUP(Text(A696,"m월 d일"),양력휴일,2,FALSE),IFERROR(VLOOKUP(Text(B696,"m월 d일"),음력휴일,2,FALSE),IFERROR(VLOOKUP(A696,양력지정휴일,2,FALSE), IFERROR(VLOOKUP(B696,음력지정휴일,2,FALSE), ""))))</f>
        <v/>
      </c>
      <c r="N696" s="128"/>
      <c r="O696" s="128" t="str">
        <f>IFERROR(VLOOKUP(N696,연차지정일수,2,FALSE),"")</f>
        <v/>
      </c>
      <c r="P696" s="143"/>
      <c r="Q696" s="2"/>
    </row>
    <row r="697">
      <c r="A697" s="129">
        <v>44892.0</v>
      </c>
      <c r="B697" s="129">
        <f>VLOOKUP($A697,달력데이터,MATCH("음력 날짜",달력제목,0),FALSE)</f>
        <v>44869</v>
      </c>
      <c r="C697" s="128">
        <f t="shared" si="1"/>
        <v>2022</v>
      </c>
      <c r="D697" s="128">
        <f t="shared" si="2"/>
        <v>11</v>
      </c>
      <c r="E697" s="128">
        <f t="shared" si="3"/>
        <v>3</v>
      </c>
      <c r="F697" s="128">
        <f t="shared" si="4"/>
        <v>2022</v>
      </c>
      <c r="G697" s="128">
        <f t="shared" si="5"/>
        <v>11</v>
      </c>
      <c r="H697" s="128">
        <f t="shared" si="6"/>
        <v>27</v>
      </c>
      <c r="I697" s="128" t="str">
        <f t="shared" si="7"/>
        <v>일</v>
      </c>
      <c r="J697" s="99"/>
      <c r="K697" s="99"/>
      <c r="L697" s="141" t="str">
        <f>IF(J697-K697=0,,IFERROR(K697-J697-휴게시간-VLOOKUP(A697,지정휴게시간,2,FALSE),K697-J697-휴게시간))</f>
        <v/>
      </c>
      <c r="M697" s="142" t="str">
        <f>IFERROR(VLOOKUP(Text(A697,"m월 d일"),양력휴일,2,FALSE),IFERROR(VLOOKUP(Text(B697,"m월 d일"),음력휴일,2,FALSE),IFERROR(VLOOKUP(A697,양력지정휴일,2,FALSE), IFERROR(VLOOKUP(B697,음력지정휴일,2,FALSE), ""))))</f>
        <v/>
      </c>
      <c r="N697" s="128"/>
      <c r="O697" s="128" t="str">
        <f>IFERROR(VLOOKUP(N697,연차지정일수,2,FALSE),"")</f>
        <v/>
      </c>
      <c r="P697" s="143"/>
      <c r="Q697" s="2"/>
    </row>
    <row r="698">
      <c r="A698" s="129">
        <v>44893.0</v>
      </c>
      <c r="B698" s="129">
        <f>VLOOKUP($A698,달력데이터,MATCH("음력 날짜",달력제목,0),FALSE)</f>
        <v>44870</v>
      </c>
      <c r="C698" s="128">
        <f t="shared" si="1"/>
        <v>2022</v>
      </c>
      <c r="D698" s="128">
        <f t="shared" si="2"/>
        <v>11</v>
      </c>
      <c r="E698" s="128">
        <f t="shared" si="3"/>
        <v>4</v>
      </c>
      <c r="F698" s="128">
        <f t="shared" si="4"/>
        <v>2022</v>
      </c>
      <c r="G698" s="128">
        <f t="shared" si="5"/>
        <v>11</v>
      </c>
      <c r="H698" s="128">
        <f t="shared" si="6"/>
        <v>28</v>
      </c>
      <c r="I698" s="128" t="str">
        <f t="shared" si="7"/>
        <v>월</v>
      </c>
      <c r="J698" s="99"/>
      <c r="K698" s="99"/>
      <c r="L698" s="141" t="str">
        <f>IF(J698-K698=0,,IFERROR(K698-J698-휴게시간-VLOOKUP(A698,지정휴게시간,2,FALSE),K698-J698-휴게시간))</f>
        <v/>
      </c>
      <c r="M698" s="142" t="str">
        <f>IFERROR(VLOOKUP(Text(A698,"m월 d일"),양력휴일,2,FALSE),IFERROR(VLOOKUP(Text(B698,"m월 d일"),음력휴일,2,FALSE),IFERROR(VLOOKUP(A698,양력지정휴일,2,FALSE), IFERROR(VLOOKUP(B698,음력지정휴일,2,FALSE), ""))))</f>
        <v/>
      </c>
      <c r="N698" s="128"/>
      <c r="O698" s="128" t="str">
        <f>IFERROR(VLOOKUP(N698,연차지정일수,2,FALSE),"")</f>
        <v/>
      </c>
      <c r="P698" s="143"/>
      <c r="Q698" s="2"/>
    </row>
    <row r="699">
      <c r="A699" s="129">
        <v>44894.0</v>
      </c>
      <c r="B699" s="129">
        <f>VLOOKUP($A699,달력데이터,MATCH("음력 날짜",달력제목,0),FALSE)</f>
        <v>44871</v>
      </c>
      <c r="C699" s="128">
        <f t="shared" si="1"/>
        <v>2022</v>
      </c>
      <c r="D699" s="128">
        <f t="shared" si="2"/>
        <v>11</v>
      </c>
      <c r="E699" s="128">
        <f t="shared" si="3"/>
        <v>4</v>
      </c>
      <c r="F699" s="128">
        <f t="shared" si="4"/>
        <v>2022</v>
      </c>
      <c r="G699" s="128">
        <f t="shared" si="5"/>
        <v>11</v>
      </c>
      <c r="H699" s="128">
        <f t="shared" si="6"/>
        <v>29</v>
      </c>
      <c r="I699" s="128" t="str">
        <f t="shared" si="7"/>
        <v>화</v>
      </c>
      <c r="J699" s="99"/>
      <c r="K699" s="99"/>
      <c r="L699" s="141" t="str">
        <f>IF(J699-K699=0,,IFERROR(K699-J699-휴게시간-VLOOKUP(A699,지정휴게시간,2,FALSE),K699-J699-휴게시간))</f>
        <v/>
      </c>
      <c r="M699" s="142" t="str">
        <f>IFERROR(VLOOKUP(Text(A699,"m월 d일"),양력휴일,2,FALSE),IFERROR(VLOOKUP(Text(B699,"m월 d일"),음력휴일,2,FALSE),IFERROR(VLOOKUP(A699,양력지정휴일,2,FALSE), IFERROR(VLOOKUP(B699,음력지정휴일,2,FALSE), ""))))</f>
        <v/>
      </c>
      <c r="N699" s="128"/>
      <c r="O699" s="128" t="str">
        <f>IFERROR(VLOOKUP(N699,연차지정일수,2,FALSE),"")</f>
        <v/>
      </c>
      <c r="P699" s="143"/>
      <c r="Q699" s="2"/>
    </row>
    <row r="700">
      <c r="A700" s="129">
        <v>44895.0</v>
      </c>
      <c r="B700" s="129">
        <f>VLOOKUP($A700,달력데이터,MATCH("음력 날짜",달력제목,0),FALSE)</f>
        <v>44872</v>
      </c>
      <c r="C700" s="128">
        <f t="shared" si="1"/>
        <v>2022</v>
      </c>
      <c r="D700" s="128">
        <f t="shared" si="2"/>
        <v>11</v>
      </c>
      <c r="E700" s="128">
        <f t="shared" si="3"/>
        <v>4</v>
      </c>
      <c r="F700" s="128">
        <f t="shared" si="4"/>
        <v>2022</v>
      </c>
      <c r="G700" s="128">
        <f t="shared" si="5"/>
        <v>11</v>
      </c>
      <c r="H700" s="128">
        <f t="shared" si="6"/>
        <v>30</v>
      </c>
      <c r="I700" s="128" t="str">
        <f t="shared" si="7"/>
        <v>수</v>
      </c>
      <c r="J700" s="99"/>
      <c r="K700" s="99"/>
      <c r="L700" s="141" t="str">
        <f>IF(J700-K700=0,,IFERROR(K700-J700-휴게시간-VLOOKUP(A700,지정휴게시간,2,FALSE),K700-J700-휴게시간))</f>
        <v/>
      </c>
      <c r="M700" s="142" t="str">
        <f>IFERROR(VLOOKUP(Text(A700,"m월 d일"),양력휴일,2,FALSE),IFERROR(VLOOKUP(Text(B700,"m월 d일"),음력휴일,2,FALSE),IFERROR(VLOOKUP(A700,양력지정휴일,2,FALSE), IFERROR(VLOOKUP(B700,음력지정휴일,2,FALSE), ""))))</f>
        <v/>
      </c>
      <c r="N700" s="128"/>
      <c r="O700" s="128" t="str">
        <f>IFERROR(VLOOKUP(N700,연차지정일수,2,FALSE),"")</f>
        <v/>
      </c>
      <c r="P700" s="143"/>
      <c r="Q700" s="2"/>
    </row>
    <row r="701">
      <c r="A701" s="129">
        <v>44896.0</v>
      </c>
      <c r="B701" s="129">
        <f>VLOOKUP($A701,달력데이터,MATCH("음력 날짜",달력제목,0),FALSE)</f>
        <v>44873</v>
      </c>
      <c r="C701" s="128">
        <f t="shared" si="1"/>
        <v>2022</v>
      </c>
      <c r="D701" s="128">
        <f t="shared" si="2"/>
        <v>11</v>
      </c>
      <c r="E701" s="128">
        <f t="shared" si="3"/>
        <v>4</v>
      </c>
      <c r="F701" s="128">
        <f t="shared" si="4"/>
        <v>2022</v>
      </c>
      <c r="G701" s="128">
        <f t="shared" si="5"/>
        <v>12</v>
      </c>
      <c r="H701" s="128">
        <f t="shared" si="6"/>
        <v>1</v>
      </c>
      <c r="I701" s="128" t="str">
        <f t="shared" si="7"/>
        <v>목</v>
      </c>
      <c r="J701" s="99"/>
      <c r="K701" s="99"/>
      <c r="L701" s="141" t="str">
        <f>IF(J701-K701=0,,IFERROR(K701-J701-휴게시간-VLOOKUP(A701,지정휴게시간,2,FALSE),K701-J701-휴게시간))</f>
        <v/>
      </c>
      <c r="M701" s="142" t="str">
        <f>IFERROR(VLOOKUP(Text(A701,"m월 d일"),양력휴일,2,FALSE),IFERROR(VLOOKUP(Text(B701,"m월 d일"),음력휴일,2,FALSE),IFERROR(VLOOKUP(A701,양력지정휴일,2,FALSE), IFERROR(VLOOKUP(B701,음력지정휴일,2,FALSE), ""))))</f>
        <v/>
      </c>
      <c r="N701" s="128"/>
      <c r="O701" s="128" t="str">
        <f>IFERROR(VLOOKUP(N701,연차지정일수,2,FALSE),"")</f>
        <v/>
      </c>
      <c r="P701" s="143"/>
      <c r="Q701" s="2"/>
    </row>
    <row r="702">
      <c r="A702" s="129">
        <v>44897.0</v>
      </c>
      <c r="B702" s="129">
        <f>VLOOKUP($A702,달력데이터,MATCH("음력 날짜",달력제목,0),FALSE)</f>
        <v>44874</v>
      </c>
      <c r="C702" s="128">
        <f t="shared" si="1"/>
        <v>2022</v>
      </c>
      <c r="D702" s="128">
        <f t="shared" si="2"/>
        <v>11</v>
      </c>
      <c r="E702" s="128">
        <f t="shared" si="3"/>
        <v>4</v>
      </c>
      <c r="F702" s="128">
        <f t="shared" si="4"/>
        <v>2022</v>
      </c>
      <c r="G702" s="128">
        <f t="shared" si="5"/>
        <v>12</v>
      </c>
      <c r="H702" s="128">
        <f t="shared" si="6"/>
        <v>2</v>
      </c>
      <c r="I702" s="128" t="str">
        <f t="shared" si="7"/>
        <v>금</v>
      </c>
      <c r="J702" s="99"/>
      <c r="K702" s="99"/>
      <c r="L702" s="141" t="str">
        <f>IF(J702-K702=0,,IFERROR(K702-J702-휴게시간-VLOOKUP(A702,지정휴게시간,2,FALSE),K702-J702-휴게시간))</f>
        <v/>
      </c>
      <c r="M702" s="142" t="str">
        <f>IFERROR(VLOOKUP(Text(A702,"m월 d일"),양력휴일,2,FALSE),IFERROR(VLOOKUP(Text(B702,"m월 d일"),음력휴일,2,FALSE),IFERROR(VLOOKUP(A702,양력지정휴일,2,FALSE), IFERROR(VLOOKUP(B702,음력지정휴일,2,FALSE), ""))))</f>
        <v/>
      </c>
      <c r="N702" s="128"/>
      <c r="O702" s="128" t="str">
        <f>IFERROR(VLOOKUP(N702,연차지정일수,2,FALSE),"")</f>
        <v/>
      </c>
      <c r="P702" s="143"/>
      <c r="Q702" s="2"/>
    </row>
    <row r="703">
      <c r="A703" s="129">
        <v>44898.0</v>
      </c>
      <c r="B703" s="129">
        <f>VLOOKUP($A703,달력데이터,MATCH("음력 날짜",달력제목,0),FALSE)</f>
        <v>44875</v>
      </c>
      <c r="C703" s="128">
        <f t="shared" si="1"/>
        <v>2022</v>
      </c>
      <c r="D703" s="128">
        <f t="shared" si="2"/>
        <v>11</v>
      </c>
      <c r="E703" s="128">
        <f t="shared" si="3"/>
        <v>4</v>
      </c>
      <c r="F703" s="128">
        <f t="shared" si="4"/>
        <v>2022</v>
      </c>
      <c r="G703" s="128">
        <f t="shared" si="5"/>
        <v>12</v>
      </c>
      <c r="H703" s="128">
        <f t="shared" si="6"/>
        <v>3</v>
      </c>
      <c r="I703" s="128" t="str">
        <f t="shared" si="7"/>
        <v>토</v>
      </c>
      <c r="J703" s="99"/>
      <c r="K703" s="99"/>
      <c r="L703" s="141" t="str">
        <f>IF(J703-K703=0,,IFERROR(K703-J703-휴게시간-VLOOKUP(A703,지정휴게시간,2,FALSE),K703-J703-휴게시간))</f>
        <v/>
      </c>
      <c r="M703" s="142" t="str">
        <f>IFERROR(VLOOKUP(Text(A703,"m월 d일"),양력휴일,2,FALSE),IFERROR(VLOOKUP(Text(B703,"m월 d일"),음력휴일,2,FALSE),IFERROR(VLOOKUP(A703,양력지정휴일,2,FALSE), IFERROR(VLOOKUP(B703,음력지정휴일,2,FALSE), ""))))</f>
        <v/>
      </c>
      <c r="N703" s="128"/>
      <c r="O703" s="128" t="str">
        <f>IFERROR(VLOOKUP(N703,연차지정일수,2,FALSE),"")</f>
        <v/>
      </c>
      <c r="P703" s="143"/>
      <c r="Q703" s="2"/>
    </row>
    <row r="704">
      <c r="A704" s="129">
        <v>44899.0</v>
      </c>
      <c r="B704" s="129">
        <f>VLOOKUP($A704,달력데이터,MATCH("음력 날짜",달력제목,0),FALSE)</f>
        <v>44876</v>
      </c>
      <c r="C704" s="128">
        <f t="shared" si="1"/>
        <v>2022</v>
      </c>
      <c r="D704" s="128">
        <f t="shared" si="2"/>
        <v>11</v>
      </c>
      <c r="E704" s="128">
        <f t="shared" si="3"/>
        <v>4</v>
      </c>
      <c r="F704" s="128">
        <f t="shared" si="4"/>
        <v>2022</v>
      </c>
      <c r="G704" s="128">
        <f t="shared" si="5"/>
        <v>12</v>
      </c>
      <c r="H704" s="128">
        <f t="shared" si="6"/>
        <v>4</v>
      </c>
      <c r="I704" s="128" t="str">
        <f t="shared" si="7"/>
        <v>일</v>
      </c>
      <c r="J704" s="99"/>
      <c r="K704" s="99"/>
      <c r="L704" s="141" t="str">
        <f>IF(J704-K704=0,,IFERROR(K704-J704-휴게시간-VLOOKUP(A704,지정휴게시간,2,FALSE),K704-J704-휴게시간))</f>
        <v/>
      </c>
      <c r="M704" s="142" t="str">
        <f>IFERROR(VLOOKUP(Text(A704,"m월 d일"),양력휴일,2,FALSE),IFERROR(VLOOKUP(Text(B704,"m월 d일"),음력휴일,2,FALSE),IFERROR(VLOOKUP(A704,양력지정휴일,2,FALSE), IFERROR(VLOOKUP(B704,음력지정휴일,2,FALSE), ""))))</f>
        <v/>
      </c>
      <c r="N704" s="128"/>
      <c r="O704" s="128" t="str">
        <f>IFERROR(VLOOKUP(N704,연차지정일수,2,FALSE),"")</f>
        <v/>
      </c>
      <c r="P704" s="143"/>
      <c r="Q704" s="2"/>
    </row>
    <row r="705">
      <c r="A705" s="129">
        <v>44900.0</v>
      </c>
      <c r="B705" s="129">
        <f>VLOOKUP($A705,달력데이터,MATCH("음력 날짜",달력제목,0),FALSE)</f>
        <v>44877</v>
      </c>
      <c r="C705" s="128">
        <f t="shared" si="1"/>
        <v>2022</v>
      </c>
      <c r="D705" s="128">
        <f t="shared" si="2"/>
        <v>12</v>
      </c>
      <c r="E705" s="128">
        <f t="shared" si="3"/>
        <v>1</v>
      </c>
      <c r="F705" s="128">
        <f t="shared" si="4"/>
        <v>2022</v>
      </c>
      <c r="G705" s="128">
        <f t="shared" si="5"/>
        <v>12</v>
      </c>
      <c r="H705" s="128">
        <f t="shared" si="6"/>
        <v>5</v>
      </c>
      <c r="I705" s="128" t="str">
        <f t="shared" si="7"/>
        <v>월</v>
      </c>
      <c r="J705" s="99"/>
      <c r="K705" s="99"/>
      <c r="L705" s="141" t="str">
        <f>IF(J705-K705=0,,IFERROR(K705-J705-휴게시간-VLOOKUP(A705,지정휴게시간,2,FALSE),K705-J705-휴게시간))</f>
        <v/>
      </c>
      <c r="M705" s="142" t="str">
        <f>IFERROR(VLOOKUP(Text(A705,"m월 d일"),양력휴일,2,FALSE),IFERROR(VLOOKUP(Text(B705,"m월 d일"),음력휴일,2,FALSE),IFERROR(VLOOKUP(A705,양력지정휴일,2,FALSE), IFERROR(VLOOKUP(B705,음력지정휴일,2,FALSE), ""))))</f>
        <v/>
      </c>
      <c r="N705" s="128"/>
      <c r="O705" s="128" t="str">
        <f>IFERROR(VLOOKUP(N705,연차지정일수,2,FALSE),"")</f>
        <v/>
      </c>
      <c r="P705" s="143"/>
      <c r="Q705" s="2"/>
    </row>
    <row r="706">
      <c r="A706" s="129">
        <v>44901.0</v>
      </c>
      <c r="B706" s="129">
        <f>VLOOKUP($A706,달력데이터,MATCH("음력 날짜",달력제목,0),FALSE)</f>
        <v>44878</v>
      </c>
      <c r="C706" s="128">
        <f t="shared" si="1"/>
        <v>2022</v>
      </c>
      <c r="D706" s="128">
        <f t="shared" si="2"/>
        <v>12</v>
      </c>
      <c r="E706" s="128">
        <f t="shared" si="3"/>
        <v>1</v>
      </c>
      <c r="F706" s="128">
        <f t="shared" si="4"/>
        <v>2022</v>
      </c>
      <c r="G706" s="128">
        <f t="shared" si="5"/>
        <v>12</v>
      </c>
      <c r="H706" s="128">
        <f t="shared" si="6"/>
        <v>6</v>
      </c>
      <c r="I706" s="128" t="str">
        <f t="shared" si="7"/>
        <v>화</v>
      </c>
      <c r="J706" s="99"/>
      <c r="K706" s="99"/>
      <c r="L706" s="141" t="str">
        <f>IF(J706-K706=0,,IFERROR(K706-J706-휴게시간-VLOOKUP(A706,지정휴게시간,2,FALSE),K706-J706-휴게시간))</f>
        <v/>
      </c>
      <c r="M706" s="142" t="str">
        <f>IFERROR(VLOOKUP(Text(A706,"m월 d일"),양력휴일,2,FALSE),IFERROR(VLOOKUP(Text(B706,"m월 d일"),음력휴일,2,FALSE),IFERROR(VLOOKUP(A706,양력지정휴일,2,FALSE), IFERROR(VLOOKUP(B706,음력지정휴일,2,FALSE), ""))))</f>
        <v/>
      </c>
      <c r="N706" s="128"/>
      <c r="O706" s="128" t="str">
        <f>IFERROR(VLOOKUP(N706,연차지정일수,2,FALSE),"")</f>
        <v/>
      </c>
      <c r="P706" s="143"/>
      <c r="Q706" s="2"/>
    </row>
    <row r="707">
      <c r="A707" s="129">
        <v>44902.0</v>
      </c>
      <c r="B707" s="129">
        <f>VLOOKUP($A707,달력데이터,MATCH("음력 날짜",달력제목,0),FALSE)</f>
        <v>44879</v>
      </c>
      <c r="C707" s="128">
        <f t="shared" si="1"/>
        <v>2022</v>
      </c>
      <c r="D707" s="128">
        <f t="shared" si="2"/>
        <v>12</v>
      </c>
      <c r="E707" s="128">
        <f t="shared" si="3"/>
        <v>1</v>
      </c>
      <c r="F707" s="128">
        <f t="shared" si="4"/>
        <v>2022</v>
      </c>
      <c r="G707" s="128">
        <f t="shared" si="5"/>
        <v>12</v>
      </c>
      <c r="H707" s="128">
        <f t="shared" si="6"/>
        <v>7</v>
      </c>
      <c r="I707" s="128" t="str">
        <f t="shared" si="7"/>
        <v>수</v>
      </c>
      <c r="J707" s="99"/>
      <c r="K707" s="99"/>
      <c r="L707" s="141" t="str">
        <f>IF(J707-K707=0,,IFERROR(K707-J707-휴게시간-VLOOKUP(A707,지정휴게시간,2,FALSE),K707-J707-휴게시간))</f>
        <v/>
      </c>
      <c r="M707" s="142" t="str">
        <f>IFERROR(VLOOKUP(Text(A707,"m월 d일"),양력휴일,2,FALSE),IFERROR(VLOOKUP(Text(B707,"m월 d일"),음력휴일,2,FALSE),IFERROR(VLOOKUP(A707,양력지정휴일,2,FALSE), IFERROR(VLOOKUP(B707,음력지정휴일,2,FALSE), ""))))</f>
        <v/>
      </c>
      <c r="N707" s="128"/>
      <c r="O707" s="128" t="str">
        <f>IFERROR(VLOOKUP(N707,연차지정일수,2,FALSE),"")</f>
        <v/>
      </c>
      <c r="P707" s="143"/>
      <c r="Q707" s="2"/>
    </row>
    <row r="708">
      <c r="A708" s="129">
        <v>44903.0</v>
      </c>
      <c r="B708" s="129">
        <f>VLOOKUP($A708,달력데이터,MATCH("음력 날짜",달력제목,0),FALSE)</f>
        <v>44880</v>
      </c>
      <c r="C708" s="128">
        <f t="shared" si="1"/>
        <v>2022</v>
      </c>
      <c r="D708" s="128">
        <f t="shared" si="2"/>
        <v>12</v>
      </c>
      <c r="E708" s="128">
        <f t="shared" si="3"/>
        <v>1</v>
      </c>
      <c r="F708" s="128">
        <f t="shared" si="4"/>
        <v>2022</v>
      </c>
      <c r="G708" s="128">
        <f t="shared" si="5"/>
        <v>12</v>
      </c>
      <c r="H708" s="128">
        <f t="shared" si="6"/>
        <v>8</v>
      </c>
      <c r="I708" s="128" t="str">
        <f t="shared" si="7"/>
        <v>목</v>
      </c>
      <c r="J708" s="99"/>
      <c r="K708" s="99"/>
      <c r="L708" s="141" t="str">
        <f>IF(J708-K708=0,,IFERROR(K708-J708-휴게시간-VLOOKUP(A708,지정휴게시간,2,FALSE),K708-J708-휴게시간))</f>
        <v/>
      </c>
      <c r="M708" s="142" t="str">
        <f>IFERROR(VLOOKUP(Text(A708,"m월 d일"),양력휴일,2,FALSE),IFERROR(VLOOKUP(Text(B708,"m월 d일"),음력휴일,2,FALSE),IFERROR(VLOOKUP(A708,양력지정휴일,2,FALSE), IFERROR(VLOOKUP(B708,음력지정휴일,2,FALSE), ""))))</f>
        <v/>
      </c>
      <c r="N708" s="128"/>
      <c r="O708" s="128" t="str">
        <f>IFERROR(VLOOKUP(N708,연차지정일수,2,FALSE),"")</f>
        <v/>
      </c>
      <c r="P708" s="143"/>
      <c r="Q708" s="2"/>
    </row>
    <row r="709">
      <c r="A709" s="129">
        <v>44904.0</v>
      </c>
      <c r="B709" s="129">
        <f>VLOOKUP($A709,달력데이터,MATCH("음력 날짜",달력제목,0),FALSE)</f>
        <v>44881</v>
      </c>
      <c r="C709" s="128">
        <f t="shared" si="1"/>
        <v>2022</v>
      </c>
      <c r="D709" s="128">
        <f t="shared" si="2"/>
        <v>12</v>
      </c>
      <c r="E709" s="128">
        <f t="shared" si="3"/>
        <v>1</v>
      </c>
      <c r="F709" s="128">
        <f t="shared" si="4"/>
        <v>2022</v>
      </c>
      <c r="G709" s="128">
        <f t="shared" si="5"/>
        <v>12</v>
      </c>
      <c r="H709" s="128">
        <f t="shared" si="6"/>
        <v>9</v>
      </c>
      <c r="I709" s="128" t="str">
        <f t="shared" si="7"/>
        <v>금</v>
      </c>
      <c r="J709" s="99"/>
      <c r="K709" s="99"/>
      <c r="L709" s="141" t="str">
        <f>IF(J709-K709=0,,IFERROR(K709-J709-휴게시간-VLOOKUP(A709,지정휴게시간,2,FALSE),K709-J709-휴게시간))</f>
        <v/>
      </c>
      <c r="M709" s="142" t="str">
        <f>IFERROR(VLOOKUP(Text(A709,"m월 d일"),양력휴일,2,FALSE),IFERROR(VLOOKUP(Text(B709,"m월 d일"),음력휴일,2,FALSE),IFERROR(VLOOKUP(A709,양력지정휴일,2,FALSE), IFERROR(VLOOKUP(B709,음력지정휴일,2,FALSE), ""))))</f>
        <v/>
      </c>
      <c r="N709" s="128"/>
      <c r="O709" s="128" t="str">
        <f>IFERROR(VLOOKUP(N709,연차지정일수,2,FALSE),"")</f>
        <v/>
      </c>
      <c r="P709" s="143"/>
      <c r="Q709" s="2"/>
    </row>
    <row r="710">
      <c r="A710" s="129">
        <v>44905.0</v>
      </c>
      <c r="B710" s="129">
        <f>VLOOKUP($A710,달력데이터,MATCH("음력 날짜",달력제목,0),FALSE)</f>
        <v>44882</v>
      </c>
      <c r="C710" s="128">
        <f t="shared" si="1"/>
        <v>2022</v>
      </c>
      <c r="D710" s="128">
        <f t="shared" si="2"/>
        <v>12</v>
      </c>
      <c r="E710" s="128">
        <f t="shared" si="3"/>
        <v>1</v>
      </c>
      <c r="F710" s="128">
        <f t="shared" si="4"/>
        <v>2022</v>
      </c>
      <c r="G710" s="128">
        <f t="shared" si="5"/>
        <v>12</v>
      </c>
      <c r="H710" s="128">
        <f t="shared" si="6"/>
        <v>10</v>
      </c>
      <c r="I710" s="128" t="str">
        <f t="shared" si="7"/>
        <v>토</v>
      </c>
      <c r="J710" s="99"/>
      <c r="K710" s="99"/>
      <c r="L710" s="141" t="str">
        <f>IF(J710-K710=0,,IFERROR(K710-J710-휴게시간-VLOOKUP(A710,지정휴게시간,2,FALSE),K710-J710-휴게시간))</f>
        <v/>
      </c>
      <c r="M710" s="142" t="str">
        <f>IFERROR(VLOOKUP(Text(A710,"m월 d일"),양력휴일,2,FALSE),IFERROR(VLOOKUP(Text(B710,"m월 d일"),음력휴일,2,FALSE),IFERROR(VLOOKUP(A710,양력지정휴일,2,FALSE), IFERROR(VLOOKUP(B710,음력지정휴일,2,FALSE), ""))))</f>
        <v/>
      </c>
      <c r="N710" s="128"/>
      <c r="O710" s="128" t="str">
        <f>IFERROR(VLOOKUP(N710,연차지정일수,2,FALSE),"")</f>
        <v/>
      </c>
      <c r="P710" s="143"/>
      <c r="Q710" s="2"/>
    </row>
    <row r="711">
      <c r="A711" s="129">
        <v>44906.0</v>
      </c>
      <c r="B711" s="129">
        <f>VLOOKUP($A711,달력데이터,MATCH("음력 날짜",달력제목,0),FALSE)</f>
        <v>44883</v>
      </c>
      <c r="C711" s="128">
        <f t="shared" si="1"/>
        <v>2022</v>
      </c>
      <c r="D711" s="128">
        <f t="shared" si="2"/>
        <v>12</v>
      </c>
      <c r="E711" s="128">
        <f t="shared" si="3"/>
        <v>1</v>
      </c>
      <c r="F711" s="128">
        <f t="shared" si="4"/>
        <v>2022</v>
      </c>
      <c r="G711" s="128">
        <f t="shared" si="5"/>
        <v>12</v>
      </c>
      <c r="H711" s="128">
        <f t="shared" si="6"/>
        <v>11</v>
      </c>
      <c r="I711" s="128" t="str">
        <f t="shared" si="7"/>
        <v>일</v>
      </c>
      <c r="J711" s="99"/>
      <c r="K711" s="99"/>
      <c r="L711" s="141" t="str">
        <f>IF(J711-K711=0,,IFERROR(K711-J711-휴게시간-VLOOKUP(A711,지정휴게시간,2,FALSE),K711-J711-휴게시간))</f>
        <v/>
      </c>
      <c r="M711" s="142" t="str">
        <f>IFERROR(VLOOKUP(Text(A711,"m월 d일"),양력휴일,2,FALSE),IFERROR(VLOOKUP(Text(B711,"m월 d일"),음력휴일,2,FALSE),IFERROR(VLOOKUP(A711,양력지정휴일,2,FALSE), IFERROR(VLOOKUP(B711,음력지정휴일,2,FALSE), ""))))</f>
        <v/>
      </c>
      <c r="N711" s="128"/>
      <c r="O711" s="128" t="str">
        <f>IFERROR(VLOOKUP(N711,연차지정일수,2,FALSE),"")</f>
        <v/>
      </c>
      <c r="P711" s="143"/>
      <c r="Q711" s="2"/>
    </row>
    <row r="712">
      <c r="A712" s="129">
        <v>44907.0</v>
      </c>
      <c r="B712" s="129">
        <f>VLOOKUP($A712,달력데이터,MATCH("음력 날짜",달력제목,0),FALSE)</f>
        <v>44884</v>
      </c>
      <c r="C712" s="128">
        <f t="shared" si="1"/>
        <v>2022</v>
      </c>
      <c r="D712" s="128">
        <f t="shared" si="2"/>
        <v>12</v>
      </c>
      <c r="E712" s="128">
        <f t="shared" si="3"/>
        <v>2</v>
      </c>
      <c r="F712" s="128">
        <f t="shared" si="4"/>
        <v>2022</v>
      </c>
      <c r="G712" s="128">
        <f t="shared" si="5"/>
        <v>12</v>
      </c>
      <c r="H712" s="128">
        <f t="shared" si="6"/>
        <v>12</v>
      </c>
      <c r="I712" s="128" t="str">
        <f t="shared" si="7"/>
        <v>월</v>
      </c>
      <c r="J712" s="99"/>
      <c r="K712" s="99"/>
      <c r="L712" s="141" t="str">
        <f>IF(J712-K712=0,,IFERROR(K712-J712-휴게시간-VLOOKUP(A712,지정휴게시간,2,FALSE),K712-J712-휴게시간))</f>
        <v/>
      </c>
      <c r="M712" s="142" t="str">
        <f>IFERROR(VLOOKUP(Text(A712,"m월 d일"),양력휴일,2,FALSE),IFERROR(VLOOKUP(Text(B712,"m월 d일"),음력휴일,2,FALSE),IFERROR(VLOOKUP(A712,양력지정휴일,2,FALSE), IFERROR(VLOOKUP(B712,음력지정휴일,2,FALSE), ""))))</f>
        <v/>
      </c>
      <c r="N712" s="128"/>
      <c r="O712" s="128" t="str">
        <f>IFERROR(VLOOKUP(N712,연차지정일수,2,FALSE),"")</f>
        <v/>
      </c>
      <c r="P712" s="143"/>
      <c r="Q712" s="2"/>
    </row>
    <row r="713">
      <c r="A713" s="129">
        <v>44908.0</v>
      </c>
      <c r="B713" s="129">
        <f>VLOOKUP($A713,달력데이터,MATCH("음력 날짜",달력제목,0),FALSE)</f>
        <v>44885</v>
      </c>
      <c r="C713" s="128">
        <f t="shared" si="1"/>
        <v>2022</v>
      </c>
      <c r="D713" s="128">
        <f t="shared" si="2"/>
        <v>12</v>
      </c>
      <c r="E713" s="128">
        <f t="shared" si="3"/>
        <v>2</v>
      </c>
      <c r="F713" s="128">
        <f t="shared" si="4"/>
        <v>2022</v>
      </c>
      <c r="G713" s="128">
        <f t="shared" si="5"/>
        <v>12</v>
      </c>
      <c r="H713" s="128">
        <f t="shared" si="6"/>
        <v>13</v>
      </c>
      <c r="I713" s="128" t="str">
        <f t="shared" si="7"/>
        <v>화</v>
      </c>
      <c r="J713" s="99"/>
      <c r="K713" s="99"/>
      <c r="L713" s="141" t="str">
        <f>IF(J713-K713=0,,IFERROR(K713-J713-휴게시간-VLOOKUP(A713,지정휴게시간,2,FALSE),K713-J713-휴게시간))</f>
        <v/>
      </c>
      <c r="M713" s="142" t="str">
        <f>IFERROR(VLOOKUP(Text(A713,"m월 d일"),양력휴일,2,FALSE),IFERROR(VLOOKUP(Text(B713,"m월 d일"),음력휴일,2,FALSE),IFERROR(VLOOKUP(A713,양력지정휴일,2,FALSE), IFERROR(VLOOKUP(B713,음력지정휴일,2,FALSE), ""))))</f>
        <v/>
      </c>
      <c r="N713" s="128"/>
      <c r="O713" s="128" t="str">
        <f>IFERROR(VLOOKUP(N713,연차지정일수,2,FALSE),"")</f>
        <v/>
      </c>
      <c r="P713" s="143"/>
      <c r="Q713" s="2"/>
    </row>
    <row r="714">
      <c r="A714" s="129">
        <v>44909.0</v>
      </c>
      <c r="B714" s="129">
        <f>VLOOKUP($A714,달력데이터,MATCH("음력 날짜",달력제목,0),FALSE)</f>
        <v>44886</v>
      </c>
      <c r="C714" s="128">
        <f t="shared" si="1"/>
        <v>2022</v>
      </c>
      <c r="D714" s="128">
        <f t="shared" si="2"/>
        <v>12</v>
      </c>
      <c r="E714" s="128">
        <f t="shared" si="3"/>
        <v>2</v>
      </c>
      <c r="F714" s="128">
        <f t="shared" si="4"/>
        <v>2022</v>
      </c>
      <c r="G714" s="128">
        <f t="shared" si="5"/>
        <v>12</v>
      </c>
      <c r="H714" s="128">
        <f t="shared" si="6"/>
        <v>14</v>
      </c>
      <c r="I714" s="128" t="str">
        <f t="shared" si="7"/>
        <v>수</v>
      </c>
      <c r="J714" s="99"/>
      <c r="K714" s="99"/>
      <c r="L714" s="141" t="str">
        <f>IF(J714-K714=0,,IFERROR(K714-J714-휴게시간-VLOOKUP(A714,지정휴게시간,2,FALSE),K714-J714-휴게시간))</f>
        <v/>
      </c>
      <c r="M714" s="142" t="str">
        <f>IFERROR(VLOOKUP(Text(A714,"m월 d일"),양력휴일,2,FALSE),IFERROR(VLOOKUP(Text(B714,"m월 d일"),음력휴일,2,FALSE),IFERROR(VLOOKUP(A714,양력지정휴일,2,FALSE), IFERROR(VLOOKUP(B714,음력지정휴일,2,FALSE), ""))))</f>
        <v/>
      </c>
      <c r="N714" s="128"/>
      <c r="O714" s="128" t="str">
        <f>IFERROR(VLOOKUP(N714,연차지정일수,2,FALSE),"")</f>
        <v/>
      </c>
      <c r="P714" s="143"/>
      <c r="Q714" s="2"/>
    </row>
    <row r="715">
      <c r="A715" s="129">
        <v>44910.0</v>
      </c>
      <c r="B715" s="129">
        <f>VLOOKUP($A715,달력데이터,MATCH("음력 날짜",달력제목,0),FALSE)</f>
        <v>44887</v>
      </c>
      <c r="C715" s="128">
        <f t="shared" si="1"/>
        <v>2022</v>
      </c>
      <c r="D715" s="128">
        <f t="shared" si="2"/>
        <v>12</v>
      </c>
      <c r="E715" s="128">
        <f t="shared" si="3"/>
        <v>2</v>
      </c>
      <c r="F715" s="128">
        <f t="shared" si="4"/>
        <v>2022</v>
      </c>
      <c r="G715" s="128">
        <f t="shared" si="5"/>
        <v>12</v>
      </c>
      <c r="H715" s="128">
        <f t="shared" si="6"/>
        <v>15</v>
      </c>
      <c r="I715" s="128" t="str">
        <f t="shared" si="7"/>
        <v>목</v>
      </c>
      <c r="J715" s="99"/>
      <c r="K715" s="99"/>
      <c r="L715" s="141" t="str">
        <f>IF(J715-K715=0,,IFERROR(K715-J715-휴게시간-VLOOKUP(A715,지정휴게시간,2,FALSE),K715-J715-휴게시간))</f>
        <v/>
      </c>
      <c r="M715" s="142" t="str">
        <f>IFERROR(VLOOKUP(Text(A715,"m월 d일"),양력휴일,2,FALSE),IFERROR(VLOOKUP(Text(B715,"m월 d일"),음력휴일,2,FALSE),IFERROR(VLOOKUP(A715,양력지정휴일,2,FALSE), IFERROR(VLOOKUP(B715,음력지정휴일,2,FALSE), ""))))</f>
        <v/>
      </c>
      <c r="N715" s="128"/>
      <c r="O715" s="128" t="str">
        <f>IFERROR(VLOOKUP(N715,연차지정일수,2,FALSE),"")</f>
        <v/>
      </c>
      <c r="P715" s="143"/>
      <c r="Q715" s="2"/>
    </row>
    <row r="716">
      <c r="A716" s="129">
        <v>44911.0</v>
      </c>
      <c r="B716" s="129">
        <f>VLOOKUP($A716,달력데이터,MATCH("음력 날짜",달력제목,0),FALSE)</f>
        <v>44888</v>
      </c>
      <c r="C716" s="128">
        <f t="shared" si="1"/>
        <v>2022</v>
      </c>
      <c r="D716" s="128">
        <f t="shared" si="2"/>
        <v>12</v>
      </c>
      <c r="E716" s="128">
        <f t="shared" si="3"/>
        <v>2</v>
      </c>
      <c r="F716" s="128">
        <f t="shared" si="4"/>
        <v>2022</v>
      </c>
      <c r="G716" s="128">
        <f t="shared" si="5"/>
        <v>12</v>
      </c>
      <c r="H716" s="128">
        <f t="shared" si="6"/>
        <v>16</v>
      </c>
      <c r="I716" s="128" t="str">
        <f t="shared" si="7"/>
        <v>금</v>
      </c>
      <c r="J716" s="99"/>
      <c r="K716" s="99"/>
      <c r="L716" s="141" t="str">
        <f>IF(J716-K716=0,,IFERROR(K716-J716-휴게시간-VLOOKUP(A716,지정휴게시간,2,FALSE),K716-J716-휴게시간))</f>
        <v/>
      </c>
      <c r="M716" s="142" t="str">
        <f>IFERROR(VLOOKUP(Text(A716,"m월 d일"),양력휴일,2,FALSE),IFERROR(VLOOKUP(Text(B716,"m월 d일"),음력휴일,2,FALSE),IFERROR(VLOOKUP(A716,양력지정휴일,2,FALSE), IFERROR(VLOOKUP(B716,음력지정휴일,2,FALSE), ""))))</f>
        <v/>
      </c>
      <c r="N716" s="128"/>
      <c r="O716" s="128" t="str">
        <f>IFERROR(VLOOKUP(N716,연차지정일수,2,FALSE),"")</f>
        <v/>
      </c>
      <c r="P716" s="143"/>
      <c r="Q716" s="2"/>
    </row>
    <row r="717">
      <c r="A717" s="129">
        <v>44912.0</v>
      </c>
      <c r="B717" s="129">
        <f>VLOOKUP($A717,달력데이터,MATCH("음력 날짜",달력제목,0),FALSE)</f>
        <v>44889</v>
      </c>
      <c r="C717" s="128">
        <f t="shared" si="1"/>
        <v>2022</v>
      </c>
      <c r="D717" s="128">
        <f t="shared" si="2"/>
        <v>12</v>
      </c>
      <c r="E717" s="128">
        <f t="shared" si="3"/>
        <v>2</v>
      </c>
      <c r="F717" s="128">
        <f t="shared" si="4"/>
        <v>2022</v>
      </c>
      <c r="G717" s="128">
        <f t="shared" si="5"/>
        <v>12</v>
      </c>
      <c r="H717" s="128">
        <f t="shared" si="6"/>
        <v>17</v>
      </c>
      <c r="I717" s="128" t="str">
        <f t="shared" si="7"/>
        <v>토</v>
      </c>
      <c r="J717" s="99"/>
      <c r="K717" s="99"/>
      <c r="L717" s="141" t="str">
        <f>IF(J717-K717=0,,IFERROR(K717-J717-휴게시간-VLOOKUP(A717,지정휴게시간,2,FALSE),K717-J717-휴게시간))</f>
        <v/>
      </c>
      <c r="M717" s="142" t="str">
        <f>IFERROR(VLOOKUP(Text(A717,"m월 d일"),양력휴일,2,FALSE),IFERROR(VLOOKUP(Text(B717,"m월 d일"),음력휴일,2,FALSE),IFERROR(VLOOKUP(A717,양력지정휴일,2,FALSE), IFERROR(VLOOKUP(B717,음력지정휴일,2,FALSE), ""))))</f>
        <v/>
      </c>
      <c r="N717" s="128"/>
      <c r="O717" s="128" t="str">
        <f>IFERROR(VLOOKUP(N717,연차지정일수,2,FALSE),"")</f>
        <v/>
      </c>
      <c r="P717" s="143"/>
      <c r="Q717" s="2"/>
    </row>
    <row r="718">
      <c r="A718" s="129">
        <v>44913.0</v>
      </c>
      <c r="B718" s="129">
        <f>VLOOKUP($A718,달력데이터,MATCH("음력 날짜",달력제목,0),FALSE)</f>
        <v>44890</v>
      </c>
      <c r="C718" s="128">
        <f t="shared" si="1"/>
        <v>2022</v>
      </c>
      <c r="D718" s="128">
        <f t="shared" si="2"/>
        <v>12</v>
      </c>
      <c r="E718" s="128">
        <f t="shared" si="3"/>
        <v>2</v>
      </c>
      <c r="F718" s="128">
        <f t="shared" si="4"/>
        <v>2022</v>
      </c>
      <c r="G718" s="128">
        <f t="shared" si="5"/>
        <v>12</v>
      </c>
      <c r="H718" s="128">
        <f t="shared" si="6"/>
        <v>18</v>
      </c>
      <c r="I718" s="128" t="str">
        <f t="shared" si="7"/>
        <v>일</v>
      </c>
      <c r="J718" s="99"/>
      <c r="K718" s="99"/>
      <c r="L718" s="141" t="str">
        <f>IF(J718-K718=0,,IFERROR(K718-J718-휴게시간-VLOOKUP(A718,지정휴게시간,2,FALSE),K718-J718-휴게시간))</f>
        <v/>
      </c>
      <c r="M718" s="142" t="str">
        <f>IFERROR(VLOOKUP(Text(A718,"m월 d일"),양력휴일,2,FALSE),IFERROR(VLOOKUP(Text(B718,"m월 d일"),음력휴일,2,FALSE),IFERROR(VLOOKUP(A718,양력지정휴일,2,FALSE), IFERROR(VLOOKUP(B718,음력지정휴일,2,FALSE), ""))))</f>
        <v/>
      </c>
      <c r="N718" s="128"/>
      <c r="O718" s="128" t="str">
        <f>IFERROR(VLOOKUP(N718,연차지정일수,2,FALSE),"")</f>
        <v/>
      </c>
      <c r="P718" s="143"/>
      <c r="Q718" s="2"/>
    </row>
    <row r="719">
      <c r="A719" s="129">
        <v>44914.0</v>
      </c>
      <c r="B719" s="129">
        <f>VLOOKUP($A719,달력데이터,MATCH("음력 날짜",달력제목,0),FALSE)</f>
        <v>44891</v>
      </c>
      <c r="C719" s="128">
        <f t="shared" si="1"/>
        <v>2022</v>
      </c>
      <c r="D719" s="128">
        <f t="shared" si="2"/>
        <v>12</v>
      </c>
      <c r="E719" s="128">
        <f t="shared" si="3"/>
        <v>3</v>
      </c>
      <c r="F719" s="128">
        <f t="shared" si="4"/>
        <v>2022</v>
      </c>
      <c r="G719" s="128">
        <f t="shared" si="5"/>
        <v>12</v>
      </c>
      <c r="H719" s="128">
        <f t="shared" si="6"/>
        <v>19</v>
      </c>
      <c r="I719" s="128" t="str">
        <f t="shared" si="7"/>
        <v>월</v>
      </c>
      <c r="J719" s="99"/>
      <c r="K719" s="99"/>
      <c r="L719" s="141" t="str">
        <f>IF(J719-K719=0,,IFERROR(K719-J719-휴게시간-VLOOKUP(A719,지정휴게시간,2,FALSE),K719-J719-휴게시간))</f>
        <v/>
      </c>
      <c r="M719" s="142" t="str">
        <f>IFERROR(VLOOKUP(Text(A719,"m월 d일"),양력휴일,2,FALSE),IFERROR(VLOOKUP(Text(B719,"m월 d일"),음력휴일,2,FALSE),IFERROR(VLOOKUP(A719,양력지정휴일,2,FALSE), IFERROR(VLOOKUP(B719,음력지정휴일,2,FALSE), ""))))</f>
        <v/>
      </c>
      <c r="N719" s="128"/>
      <c r="O719" s="128" t="str">
        <f>IFERROR(VLOOKUP(N719,연차지정일수,2,FALSE),"")</f>
        <v/>
      </c>
      <c r="P719" s="143"/>
      <c r="Q719" s="2"/>
    </row>
    <row r="720">
      <c r="A720" s="129">
        <v>44915.0</v>
      </c>
      <c r="B720" s="129">
        <f>VLOOKUP($A720,달력데이터,MATCH("음력 날짜",달력제목,0),FALSE)</f>
        <v>44892</v>
      </c>
      <c r="C720" s="128">
        <f t="shared" si="1"/>
        <v>2022</v>
      </c>
      <c r="D720" s="128">
        <f t="shared" si="2"/>
        <v>12</v>
      </c>
      <c r="E720" s="128">
        <f t="shared" si="3"/>
        <v>3</v>
      </c>
      <c r="F720" s="128">
        <f t="shared" si="4"/>
        <v>2022</v>
      </c>
      <c r="G720" s="128">
        <f t="shared" si="5"/>
        <v>12</v>
      </c>
      <c r="H720" s="128">
        <f t="shared" si="6"/>
        <v>20</v>
      </c>
      <c r="I720" s="128" t="str">
        <f t="shared" si="7"/>
        <v>화</v>
      </c>
      <c r="J720" s="99"/>
      <c r="K720" s="99"/>
      <c r="L720" s="141" t="str">
        <f>IF(J720-K720=0,,IFERROR(K720-J720-휴게시간-VLOOKUP(A720,지정휴게시간,2,FALSE),K720-J720-휴게시간))</f>
        <v/>
      </c>
      <c r="M720" s="142" t="str">
        <f>IFERROR(VLOOKUP(Text(A720,"m월 d일"),양력휴일,2,FALSE),IFERROR(VLOOKUP(Text(B720,"m월 d일"),음력휴일,2,FALSE),IFERROR(VLOOKUP(A720,양력지정휴일,2,FALSE), IFERROR(VLOOKUP(B720,음력지정휴일,2,FALSE), ""))))</f>
        <v/>
      </c>
      <c r="N720" s="128"/>
      <c r="O720" s="128" t="str">
        <f>IFERROR(VLOOKUP(N720,연차지정일수,2,FALSE),"")</f>
        <v/>
      </c>
      <c r="P720" s="143"/>
      <c r="Q720" s="2"/>
    </row>
    <row r="721">
      <c r="A721" s="129">
        <v>44916.0</v>
      </c>
      <c r="B721" s="129">
        <f>VLOOKUP($A721,달력데이터,MATCH("음력 날짜",달력제목,0),FALSE)</f>
        <v>44893</v>
      </c>
      <c r="C721" s="128">
        <f t="shared" si="1"/>
        <v>2022</v>
      </c>
      <c r="D721" s="128">
        <f t="shared" si="2"/>
        <v>12</v>
      </c>
      <c r="E721" s="128">
        <f t="shared" si="3"/>
        <v>3</v>
      </c>
      <c r="F721" s="128">
        <f t="shared" si="4"/>
        <v>2022</v>
      </c>
      <c r="G721" s="128">
        <f t="shared" si="5"/>
        <v>12</v>
      </c>
      <c r="H721" s="128">
        <f t="shared" si="6"/>
        <v>21</v>
      </c>
      <c r="I721" s="128" t="str">
        <f t="shared" si="7"/>
        <v>수</v>
      </c>
      <c r="J721" s="99"/>
      <c r="K721" s="99"/>
      <c r="L721" s="141" t="str">
        <f>IF(J721-K721=0,,IFERROR(K721-J721-휴게시간-VLOOKUP(A721,지정휴게시간,2,FALSE),K721-J721-휴게시간))</f>
        <v/>
      </c>
      <c r="M721" s="142" t="str">
        <f>IFERROR(VLOOKUP(Text(A721,"m월 d일"),양력휴일,2,FALSE),IFERROR(VLOOKUP(Text(B721,"m월 d일"),음력휴일,2,FALSE),IFERROR(VLOOKUP(A721,양력지정휴일,2,FALSE), IFERROR(VLOOKUP(B721,음력지정휴일,2,FALSE), ""))))</f>
        <v/>
      </c>
      <c r="N721" s="128"/>
      <c r="O721" s="128" t="str">
        <f>IFERROR(VLOOKUP(N721,연차지정일수,2,FALSE),"")</f>
        <v/>
      </c>
      <c r="P721" s="143"/>
      <c r="Q721" s="2"/>
    </row>
    <row r="722">
      <c r="A722" s="129">
        <v>44917.0</v>
      </c>
      <c r="B722" s="129">
        <f>VLOOKUP($A722,달력데이터,MATCH("음력 날짜",달력제목,0),FALSE)</f>
        <v>44894</v>
      </c>
      <c r="C722" s="128">
        <f t="shared" si="1"/>
        <v>2022</v>
      </c>
      <c r="D722" s="128">
        <f t="shared" si="2"/>
        <v>12</v>
      </c>
      <c r="E722" s="128">
        <f t="shared" si="3"/>
        <v>3</v>
      </c>
      <c r="F722" s="128">
        <f t="shared" si="4"/>
        <v>2022</v>
      </c>
      <c r="G722" s="128">
        <f t="shared" si="5"/>
        <v>12</v>
      </c>
      <c r="H722" s="128">
        <f t="shared" si="6"/>
        <v>22</v>
      </c>
      <c r="I722" s="128" t="str">
        <f t="shared" si="7"/>
        <v>목</v>
      </c>
      <c r="J722" s="99"/>
      <c r="K722" s="99"/>
      <c r="L722" s="141" t="str">
        <f>IF(J722-K722=0,,IFERROR(K722-J722-휴게시간-VLOOKUP(A722,지정휴게시간,2,FALSE),K722-J722-휴게시간))</f>
        <v/>
      </c>
      <c r="M722" s="142" t="str">
        <f>IFERROR(VLOOKUP(Text(A722,"m월 d일"),양력휴일,2,FALSE),IFERROR(VLOOKUP(Text(B722,"m월 d일"),음력휴일,2,FALSE),IFERROR(VLOOKUP(A722,양력지정휴일,2,FALSE), IFERROR(VLOOKUP(B722,음력지정휴일,2,FALSE), ""))))</f>
        <v/>
      </c>
      <c r="N722" s="128"/>
      <c r="O722" s="128" t="str">
        <f>IFERROR(VLOOKUP(N722,연차지정일수,2,FALSE),"")</f>
        <v/>
      </c>
      <c r="P722" s="143"/>
      <c r="Q722" s="2"/>
    </row>
    <row r="723">
      <c r="A723" s="129">
        <v>44918.0</v>
      </c>
      <c r="B723" s="129">
        <f>VLOOKUP($A723,달력데이터,MATCH("음력 날짜",달력제목,0),FALSE)</f>
        <v>44896</v>
      </c>
      <c r="C723" s="128">
        <f t="shared" si="1"/>
        <v>2022</v>
      </c>
      <c r="D723" s="128">
        <f t="shared" si="2"/>
        <v>12</v>
      </c>
      <c r="E723" s="128">
        <f t="shared" si="3"/>
        <v>3</v>
      </c>
      <c r="F723" s="128">
        <f t="shared" si="4"/>
        <v>2022</v>
      </c>
      <c r="G723" s="128">
        <f t="shared" si="5"/>
        <v>12</v>
      </c>
      <c r="H723" s="128">
        <f t="shared" si="6"/>
        <v>23</v>
      </c>
      <c r="I723" s="128" t="str">
        <f t="shared" si="7"/>
        <v>금</v>
      </c>
      <c r="J723" s="99"/>
      <c r="K723" s="99"/>
      <c r="L723" s="141" t="str">
        <f>IF(J723-K723=0,,IFERROR(K723-J723-휴게시간-VLOOKUP(A723,지정휴게시간,2,FALSE),K723-J723-휴게시간))</f>
        <v/>
      </c>
      <c r="M723" s="142" t="str">
        <f>IFERROR(VLOOKUP(Text(A723,"m월 d일"),양력휴일,2,FALSE),IFERROR(VLOOKUP(Text(B723,"m월 d일"),음력휴일,2,FALSE),IFERROR(VLOOKUP(A723,양력지정휴일,2,FALSE), IFERROR(VLOOKUP(B723,음력지정휴일,2,FALSE), ""))))</f>
        <v/>
      </c>
      <c r="N723" s="128"/>
      <c r="O723" s="128" t="str">
        <f>IFERROR(VLOOKUP(N723,연차지정일수,2,FALSE),"")</f>
        <v/>
      </c>
      <c r="P723" s="143"/>
      <c r="Q723" s="2"/>
    </row>
    <row r="724">
      <c r="A724" s="129">
        <v>44919.0</v>
      </c>
      <c r="B724" s="129">
        <f>VLOOKUP($A724,달력데이터,MATCH("음력 날짜",달력제목,0),FALSE)</f>
        <v>44897</v>
      </c>
      <c r="C724" s="128">
        <f t="shared" si="1"/>
        <v>2022</v>
      </c>
      <c r="D724" s="128">
        <f t="shared" si="2"/>
        <v>12</v>
      </c>
      <c r="E724" s="128">
        <f t="shared" si="3"/>
        <v>3</v>
      </c>
      <c r="F724" s="128">
        <f t="shared" si="4"/>
        <v>2022</v>
      </c>
      <c r="G724" s="128">
        <f t="shared" si="5"/>
        <v>12</v>
      </c>
      <c r="H724" s="128">
        <f t="shared" si="6"/>
        <v>24</v>
      </c>
      <c r="I724" s="128" t="str">
        <f t="shared" si="7"/>
        <v>토</v>
      </c>
      <c r="J724" s="99"/>
      <c r="K724" s="99"/>
      <c r="L724" s="141" t="str">
        <f>IF(J724-K724=0,,IFERROR(K724-J724-휴게시간-VLOOKUP(A724,지정휴게시간,2,FALSE),K724-J724-휴게시간))</f>
        <v/>
      </c>
      <c r="M724" s="142" t="str">
        <f>IFERROR(VLOOKUP(Text(A724,"m월 d일"),양력휴일,2,FALSE),IFERROR(VLOOKUP(Text(B724,"m월 d일"),음력휴일,2,FALSE),IFERROR(VLOOKUP(A724,양력지정휴일,2,FALSE), IFERROR(VLOOKUP(B724,음력지정휴일,2,FALSE), ""))))</f>
        <v/>
      </c>
      <c r="N724" s="128"/>
      <c r="O724" s="128" t="str">
        <f>IFERROR(VLOOKUP(N724,연차지정일수,2,FALSE),"")</f>
        <v/>
      </c>
      <c r="P724" s="143"/>
      <c r="Q724" s="2"/>
    </row>
    <row r="725">
      <c r="A725" s="129">
        <v>44920.0</v>
      </c>
      <c r="B725" s="129">
        <f>VLOOKUP($A725,달력데이터,MATCH("음력 날짜",달력제목,0),FALSE)</f>
        <v>44898</v>
      </c>
      <c r="C725" s="128">
        <f t="shared" si="1"/>
        <v>2022</v>
      </c>
      <c r="D725" s="128">
        <f t="shared" si="2"/>
        <v>12</v>
      </c>
      <c r="E725" s="128">
        <f t="shared" si="3"/>
        <v>3</v>
      </c>
      <c r="F725" s="128">
        <f t="shared" si="4"/>
        <v>2022</v>
      </c>
      <c r="G725" s="128">
        <f t="shared" si="5"/>
        <v>12</v>
      </c>
      <c r="H725" s="128">
        <f t="shared" si="6"/>
        <v>25</v>
      </c>
      <c r="I725" s="128" t="str">
        <f t="shared" si="7"/>
        <v>일</v>
      </c>
      <c r="J725" s="99"/>
      <c r="K725" s="99"/>
      <c r="L725" s="141" t="str">
        <f>IF(J725-K725=0,,IFERROR(K725-J725-휴게시간-VLOOKUP(A725,지정휴게시간,2,FALSE),K725-J725-휴게시간))</f>
        <v/>
      </c>
      <c r="M725" s="142" t="str">
        <f>IFERROR(VLOOKUP(Text(A725,"m월 d일"),양력휴일,2,FALSE),IFERROR(VLOOKUP(Text(B725,"m월 d일"),음력휴일,2,FALSE),IFERROR(VLOOKUP(A725,양력지정휴일,2,FALSE), IFERROR(VLOOKUP(B725,음력지정휴일,2,FALSE), ""))))</f>
        <v>기독탄신일</v>
      </c>
      <c r="N725" s="128"/>
      <c r="O725" s="128" t="str">
        <f>IFERROR(VLOOKUP(N725,연차지정일수,2,FALSE),"")</f>
        <v/>
      </c>
      <c r="P725" s="143"/>
      <c r="Q725" s="2"/>
    </row>
    <row r="726">
      <c r="A726" s="129">
        <v>44921.0</v>
      </c>
      <c r="B726" s="129">
        <f>VLOOKUP($A726,달력데이터,MATCH("음력 날짜",달력제목,0),FALSE)</f>
        <v>44899</v>
      </c>
      <c r="C726" s="128">
        <f t="shared" si="1"/>
        <v>2022</v>
      </c>
      <c r="D726" s="128">
        <f t="shared" si="2"/>
        <v>12</v>
      </c>
      <c r="E726" s="128">
        <f t="shared" si="3"/>
        <v>4</v>
      </c>
      <c r="F726" s="128">
        <f t="shared" si="4"/>
        <v>2022</v>
      </c>
      <c r="G726" s="128">
        <f t="shared" si="5"/>
        <v>12</v>
      </c>
      <c r="H726" s="128">
        <f t="shared" si="6"/>
        <v>26</v>
      </c>
      <c r="I726" s="128" t="str">
        <f t="shared" si="7"/>
        <v>월</v>
      </c>
      <c r="J726" s="99"/>
      <c r="K726" s="99"/>
      <c r="L726" s="141" t="str">
        <f>IF(J726-K726=0,,IFERROR(K726-J726-휴게시간-VLOOKUP(A726,지정휴게시간,2,FALSE),K726-J726-휴게시간))</f>
        <v/>
      </c>
      <c r="M726" s="142" t="str">
        <f>IFERROR(VLOOKUP(Text(A726,"m월 d일"),양력휴일,2,FALSE),IFERROR(VLOOKUP(Text(B726,"m월 d일"),음력휴일,2,FALSE),IFERROR(VLOOKUP(A726,양력지정휴일,2,FALSE), IFERROR(VLOOKUP(B726,음력지정휴일,2,FALSE), ""))))</f>
        <v/>
      </c>
      <c r="N726" s="128"/>
      <c r="O726" s="128" t="str">
        <f>IFERROR(VLOOKUP(N726,연차지정일수,2,FALSE),"")</f>
        <v/>
      </c>
      <c r="P726" s="143"/>
      <c r="Q726" s="2"/>
    </row>
    <row r="727">
      <c r="A727" s="129">
        <v>44922.0</v>
      </c>
      <c r="B727" s="129">
        <f>VLOOKUP($A727,달력데이터,MATCH("음력 날짜",달력제목,0),FALSE)</f>
        <v>44900</v>
      </c>
      <c r="C727" s="128">
        <f t="shared" si="1"/>
        <v>2022</v>
      </c>
      <c r="D727" s="128">
        <f t="shared" si="2"/>
        <v>12</v>
      </c>
      <c r="E727" s="128">
        <f t="shared" si="3"/>
        <v>4</v>
      </c>
      <c r="F727" s="128">
        <f t="shared" si="4"/>
        <v>2022</v>
      </c>
      <c r="G727" s="128">
        <f t="shared" si="5"/>
        <v>12</v>
      </c>
      <c r="H727" s="128">
        <f t="shared" si="6"/>
        <v>27</v>
      </c>
      <c r="I727" s="128" t="str">
        <f t="shared" si="7"/>
        <v>화</v>
      </c>
      <c r="J727" s="99"/>
      <c r="K727" s="99"/>
      <c r="L727" s="141" t="str">
        <f>IF(J727-K727=0,,IFERROR(K727-J727-휴게시간-VLOOKUP(A727,지정휴게시간,2,FALSE),K727-J727-휴게시간))</f>
        <v/>
      </c>
      <c r="M727" s="142" t="str">
        <f>IFERROR(VLOOKUP(Text(A727,"m월 d일"),양력휴일,2,FALSE),IFERROR(VLOOKUP(Text(B727,"m월 d일"),음력휴일,2,FALSE),IFERROR(VLOOKUP(A727,양력지정휴일,2,FALSE), IFERROR(VLOOKUP(B727,음력지정휴일,2,FALSE), ""))))</f>
        <v/>
      </c>
      <c r="N727" s="128"/>
      <c r="O727" s="128" t="str">
        <f>IFERROR(VLOOKUP(N727,연차지정일수,2,FALSE),"")</f>
        <v/>
      </c>
      <c r="P727" s="143"/>
      <c r="Q727" s="2"/>
    </row>
    <row r="728">
      <c r="A728" s="129">
        <v>44923.0</v>
      </c>
      <c r="B728" s="129">
        <f>VLOOKUP($A728,달력데이터,MATCH("음력 날짜",달력제목,0),FALSE)</f>
        <v>44901</v>
      </c>
      <c r="C728" s="128">
        <f t="shared" si="1"/>
        <v>2022</v>
      </c>
      <c r="D728" s="128">
        <f t="shared" si="2"/>
        <v>12</v>
      </c>
      <c r="E728" s="128">
        <f t="shared" si="3"/>
        <v>4</v>
      </c>
      <c r="F728" s="128">
        <f t="shared" si="4"/>
        <v>2022</v>
      </c>
      <c r="G728" s="128">
        <f t="shared" si="5"/>
        <v>12</v>
      </c>
      <c r="H728" s="128">
        <f t="shared" si="6"/>
        <v>28</v>
      </c>
      <c r="I728" s="128" t="str">
        <f t="shared" si="7"/>
        <v>수</v>
      </c>
      <c r="J728" s="99"/>
      <c r="K728" s="99"/>
      <c r="L728" s="141" t="str">
        <f>IF(J728-K728=0,,IFERROR(K728-J728-휴게시간-VLOOKUP(A728,지정휴게시간,2,FALSE),K728-J728-휴게시간))</f>
        <v/>
      </c>
      <c r="M728" s="142" t="str">
        <f>IFERROR(VLOOKUP(Text(A728,"m월 d일"),양력휴일,2,FALSE),IFERROR(VLOOKUP(Text(B728,"m월 d일"),음력휴일,2,FALSE),IFERROR(VLOOKUP(A728,양력지정휴일,2,FALSE), IFERROR(VLOOKUP(B728,음력지정휴일,2,FALSE), ""))))</f>
        <v/>
      </c>
      <c r="N728" s="128"/>
      <c r="O728" s="128" t="str">
        <f>IFERROR(VLOOKUP(N728,연차지정일수,2,FALSE),"")</f>
        <v/>
      </c>
      <c r="P728" s="143"/>
      <c r="Q728" s="2"/>
    </row>
    <row r="729">
      <c r="A729" s="129">
        <v>44924.0</v>
      </c>
      <c r="B729" s="129">
        <f>VLOOKUP($A729,달력데이터,MATCH("음력 날짜",달력제목,0),FALSE)</f>
        <v>44902</v>
      </c>
      <c r="C729" s="128">
        <f t="shared" si="1"/>
        <v>2022</v>
      </c>
      <c r="D729" s="128">
        <f t="shared" si="2"/>
        <v>12</v>
      </c>
      <c r="E729" s="128">
        <f t="shared" si="3"/>
        <v>4</v>
      </c>
      <c r="F729" s="128">
        <f t="shared" si="4"/>
        <v>2022</v>
      </c>
      <c r="G729" s="128">
        <f t="shared" si="5"/>
        <v>12</v>
      </c>
      <c r="H729" s="128">
        <f t="shared" si="6"/>
        <v>29</v>
      </c>
      <c r="I729" s="128" t="str">
        <f t="shared" si="7"/>
        <v>목</v>
      </c>
      <c r="J729" s="99"/>
      <c r="K729" s="99"/>
      <c r="L729" s="141" t="str">
        <f>IF(J729-K729=0,,IFERROR(K729-J729-휴게시간-VLOOKUP(A729,지정휴게시간,2,FALSE),K729-J729-휴게시간))</f>
        <v/>
      </c>
      <c r="M729" s="142" t="str">
        <f>IFERROR(VLOOKUP(Text(A729,"m월 d일"),양력휴일,2,FALSE),IFERROR(VLOOKUP(Text(B729,"m월 d일"),음력휴일,2,FALSE),IFERROR(VLOOKUP(A729,양력지정휴일,2,FALSE), IFERROR(VLOOKUP(B729,음력지정휴일,2,FALSE), ""))))</f>
        <v/>
      </c>
      <c r="N729" s="128"/>
      <c r="O729" s="128" t="str">
        <f>IFERROR(VLOOKUP(N729,연차지정일수,2,FALSE),"")</f>
        <v/>
      </c>
      <c r="P729" s="143"/>
      <c r="Q729" s="2"/>
    </row>
    <row r="730">
      <c r="A730" s="129">
        <v>44925.0</v>
      </c>
      <c r="B730" s="129">
        <f>VLOOKUP($A730,달력데이터,MATCH("음력 날짜",달력제목,0),FALSE)</f>
        <v>44903</v>
      </c>
      <c r="C730" s="128">
        <f t="shared" si="1"/>
        <v>2022</v>
      </c>
      <c r="D730" s="128">
        <f t="shared" si="2"/>
        <v>12</v>
      </c>
      <c r="E730" s="128">
        <f t="shared" si="3"/>
        <v>4</v>
      </c>
      <c r="F730" s="128">
        <f t="shared" si="4"/>
        <v>2022</v>
      </c>
      <c r="G730" s="128">
        <f t="shared" si="5"/>
        <v>12</v>
      </c>
      <c r="H730" s="128">
        <f t="shared" si="6"/>
        <v>30</v>
      </c>
      <c r="I730" s="128" t="str">
        <f t="shared" si="7"/>
        <v>금</v>
      </c>
      <c r="J730" s="99"/>
      <c r="K730" s="99"/>
      <c r="L730" s="141" t="str">
        <f>IF(J730-K730=0,,IFERROR(K730-J730-휴게시간-VLOOKUP(A730,지정휴게시간,2,FALSE),K730-J730-휴게시간))</f>
        <v/>
      </c>
      <c r="M730" s="142" t="str">
        <f>IFERROR(VLOOKUP(Text(A730,"m월 d일"),양력휴일,2,FALSE),IFERROR(VLOOKUP(Text(B730,"m월 d일"),음력휴일,2,FALSE),IFERROR(VLOOKUP(A730,양력지정휴일,2,FALSE), IFERROR(VLOOKUP(B730,음력지정휴일,2,FALSE), ""))))</f>
        <v/>
      </c>
      <c r="N730" s="128"/>
      <c r="O730" s="128" t="str">
        <f>IFERROR(VLOOKUP(N730,연차지정일수,2,FALSE),"")</f>
        <v/>
      </c>
      <c r="P730" s="143"/>
      <c r="Q730" s="2"/>
    </row>
    <row r="731">
      <c r="A731" s="129">
        <v>44926.0</v>
      </c>
      <c r="B731" s="129">
        <f>VLOOKUP($A731,달력데이터,MATCH("음력 날짜",달력제목,0),FALSE)</f>
        <v>44904</v>
      </c>
      <c r="C731" s="128">
        <f t="shared" si="1"/>
        <v>2022</v>
      </c>
      <c r="D731" s="128">
        <f t="shared" si="2"/>
        <v>12</v>
      </c>
      <c r="E731" s="128">
        <f t="shared" si="3"/>
        <v>4</v>
      </c>
      <c r="F731" s="128">
        <f t="shared" si="4"/>
        <v>2022</v>
      </c>
      <c r="G731" s="128">
        <f t="shared" si="5"/>
        <v>12</v>
      </c>
      <c r="H731" s="128">
        <f t="shared" si="6"/>
        <v>31</v>
      </c>
      <c r="I731" s="128" t="str">
        <f t="shared" si="7"/>
        <v>토</v>
      </c>
      <c r="J731" s="99"/>
      <c r="K731" s="99"/>
      <c r="L731" s="141" t="str">
        <f>IF(J731-K731=0,,IFERROR(K731-J731-휴게시간-VLOOKUP(A731,지정휴게시간,2,FALSE),K731-J731-휴게시간))</f>
        <v/>
      </c>
      <c r="M731" s="142" t="str">
        <f>IFERROR(VLOOKUP(Text(A731,"m월 d일"),양력휴일,2,FALSE),IFERROR(VLOOKUP(Text(B731,"m월 d일"),음력휴일,2,FALSE),IFERROR(VLOOKUP(A731,양력지정휴일,2,FALSE), IFERROR(VLOOKUP(B731,음력지정휴일,2,FALSE), ""))))</f>
        <v/>
      </c>
      <c r="N731" s="128"/>
      <c r="O731" s="128" t="str">
        <f>IFERROR(VLOOKUP(N731,연차지정일수,2,FALSE),"")</f>
        <v/>
      </c>
      <c r="P731" s="143"/>
      <c r="Q731" s="2"/>
    </row>
    <row r="732">
      <c r="A732" s="129">
        <v>44927.0</v>
      </c>
      <c r="B732" s="129">
        <f>VLOOKUP($A732,달력데이터,MATCH("음력 날짜",달력제목,0),FALSE)</f>
        <v>44905</v>
      </c>
      <c r="C732" s="128">
        <f t="shared" si="1"/>
        <v>2022</v>
      </c>
      <c r="D732" s="128">
        <f t="shared" si="2"/>
        <v>12</v>
      </c>
      <c r="E732" s="128">
        <f t="shared" si="3"/>
        <v>4</v>
      </c>
      <c r="F732" s="128">
        <f t="shared" si="4"/>
        <v>2023</v>
      </c>
      <c r="G732" s="128">
        <f t="shared" si="5"/>
        <v>1</v>
      </c>
      <c r="H732" s="128">
        <f t="shared" si="6"/>
        <v>1</v>
      </c>
      <c r="I732" s="128" t="str">
        <f t="shared" si="7"/>
        <v>일</v>
      </c>
      <c r="J732" s="99"/>
      <c r="K732" s="99"/>
      <c r="L732" s="141" t="str">
        <f>IF(J732-K732=0,,IFERROR(K732-J732-휴게시간-VLOOKUP(A732,지정휴게시간,2,FALSE),K732-J732-휴게시간))</f>
        <v/>
      </c>
      <c r="M732" s="142" t="str">
        <f>IFERROR(VLOOKUP(Text(A732,"m월 d일"),양력휴일,2,FALSE),IFERROR(VLOOKUP(Text(B732,"m월 d일"),음력휴일,2,FALSE),IFERROR(VLOOKUP(A732,양력지정휴일,2,FALSE), IFERROR(VLOOKUP(B732,음력지정휴일,2,FALSE), ""))))</f>
        <v>신정</v>
      </c>
      <c r="N732" s="128"/>
      <c r="O732" s="128" t="str">
        <f>IFERROR(VLOOKUP(N732,연차지정일수,2,FALSE),"")</f>
        <v/>
      </c>
      <c r="P732" s="143"/>
      <c r="Q732" s="2"/>
    </row>
    <row r="733">
      <c r="A733" s="129">
        <v>44928.0</v>
      </c>
      <c r="B733" s="129">
        <f>VLOOKUP($A733,달력데이터,MATCH("음력 날짜",달력제목,0),FALSE)</f>
        <v>44906</v>
      </c>
      <c r="C733" s="128">
        <f t="shared" si="1"/>
        <v>2023</v>
      </c>
      <c r="D733" s="128">
        <f t="shared" si="2"/>
        <v>1</v>
      </c>
      <c r="E733" s="128">
        <f t="shared" si="3"/>
        <v>1</v>
      </c>
      <c r="F733" s="128">
        <f t="shared" si="4"/>
        <v>2023</v>
      </c>
      <c r="G733" s="128">
        <f t="shared" si="5"/>
        <v>1</v>
      </c>
      <c r="H733" s="128">
        <f t="shared" si="6"/>
        <v>2</v>
      </c>
      <c r="I733" s="128" t="str">
        <f t="shared" si="7"/>
        <v>월</v>
      </c>
      <c r="J733" s="99"/>
      <c r="K733" s="99"/>
      <c r="L733" s="141" t="str">
        <f>IF(J733-K733=0,,IFERROR(K733-J733-휴게시간-VLOOKUP(A733,지정휴게시간,2,FALSE),K733-J733-휴게시간))</f>
        <v/>
      </c>
      <c r="M733" s="142" t="str">
        <f>IFERROR(VLOOKUP(Text(A733,"m월 d일"),양력휴일,2,FALSE),IFERROR(VLOOKUP(Text(B733,"m월 d일"),음력휴일,2,FALSE),IFERROR(VLOOKUP(A733,양력지정휴일,2,FALSE), IFERROR(VLOOKUP(B733,음력지정휴일,2,FALSE), ""))))</f>
        <v/>
      </c>
      <c r="N733" s="128"/>
      <c r="O733" s="128" t="str">
        <f>IFERROR(VLOOKUP(N733,연차지정일수,2,FALSE),"")</f>
        <v/>
      </c>
      <c r="P733" s="143"/>
      <c r="Q733" s="2"/>
    </row>
    <row r="734">
      <c r="A734" s="129">
        <v>44929.0</v>
      </c>
      <c r="B734" s="129">
        <f>VLOOKUP($A734,달력데이터,MATCH("음력 날짜",달력제목,0),FALSE)</f>
        <v>44907</v>
      </c>
      <c r="C734" s="128">
        <f t="shared" si="1"/>
        <v>2023</v>
      </c>
      <c r="D734" s="128">
        <f t="shared" si="2"/>
        <v>1</v>
      </c>
      <c r="E734" s="128">
        <f t="shared" si="3"/>
        <v>1</v>
      </c>
      <c r="F734" s="128">
        <f t="shared" si="4"/>
        <v>2023</v>
      </c>
      <c r="G734" s="128">
        <f t="shared" si="5"/>
        <v>1</v>
      </c>
      <c r="H734" s="128">
        <f t="shared" si="6"/>
        <v>3</v>
      </c>
      <c r="I734" s="128" t="str">
        <f t="shared" si="7"/>
        <v>화</v>
      </c>
      <c r="J734" s="99"/>
      <c r="K734" s="99"/>
      <c r="L734" s="141" t="str">
        <f>IF(J734-K734=0,,IFERROR(K734-J734-휴게시간-VLOOKUP(A734,지정휴게시간,2,FALSE),K734-J734-휴게시간))</f>
        <v/>
      </c>
      <c r="M734" s="142" t="str">
        <f>IFERROR(VLOOKUP(Text(A734,"m월 d일"),양력휴일,2,FALSE),IFERROR(VLOOKUP(Text(B734,"m월 d일"),음력휴일,2,FALSE),IFERROR(VLOOKUP(A734,양력지정휴일,2,FALSE), IFERROR(VLOOKUP(B734,음력지정휴일,2,FALSE), ""))))</f>
        <v/>
      </c>
      <c r="N734" s="128"/>
      <c r="O734" s="128" t="str">
        <f>IFERROR(VLOOKUP(N734,연차지정일수,2,FALSE),"")</f>
        <v/>
      </c>
      <c r="P734" s="143"/>
      <c r="Q734" s="2"/>
    </row>
    <row r="735">
      <c r="A735" s="129">
        <v>44930.0</v>
      </c>
      <c r="B735" s="129">
        <f>VLOOKUP($A735,달력데이터,MATCH("음력 날짜",달력제목,0),FALSE)</f>
        <v>44908</v>
      </c>
      <c r="C735" s="128">
        <f t="shared" si="1"/>
        <v>2023</v>
      </c>
      <c r="D735" s="128">
        <f t="shared" si="2"/>
        <v>1</v>
      </c>
      <c r="E735" s="128">
        <f t="shared" si="3"/>
        <v>1</v>
      </c>
      <c r="F735" s="128">
        <f t="shared" si="4"/>
        <v>2023</v>
      </c>
      <c r="G735" s="128">
        <f t="shared" si="5"/>
        <v>1</v>
      </c>
      <c r="H735" s="128">
        <f t="shared" si="6"/>
        <v>4</v>
      </c>
      <c r="I735" s="128" t="str">
        <f t="shared" si="7"/>
        <v>수</v>
      </c>
      <c r="J735" s="99"/>
      <c r="K735" s="99"/>
      <c r="L735" s="141" t="str">
        <f>IF(J735-K735=0,,IFERROR(K735-J735-휴게시간-VLOOKUP(A735,지정휴게시간,2,FALSE),K735-J735-휴게시간))</f>
        <v/>
      </c>
      <c r="M735" s="142" t="str">
        <f>IFERROR(VLOOKUP(Text(A735,"m월 d일"),양력휴일,2,FALSE),IFERROR(VLOOKUP(Text(B735,"m월 d일"),음력휴일,2,FALSE),IFERROR(VLOOKUP(A735,양력지정휴일,2,FALSE), IFERROR(VLOOKUP(B735,음력지정휴일,2,FALSE), ""))))</f>
        <v/>
      </c>
      <c r="N735" s="128"/>
      <c r="O735" s="128" t="str">
        <f>IFERROR(VLOOKUP(N735,연차지정일수,2,FALSE),"")</f>
        <v/>
      </c>
      <c r="P735" s="143"/>
      <c r="Q735" s="2"/>
    </row>
    <row r="736">
      <c r="A736" s="129">
        <v>44931.0</v>
      </c>
      <c r="B736" s="129">
        <f>VLOOKUP($A736,달력데이터,MATCH("음력 날짜",달력제목,0),FALSE)</f>
        <v>44909</v>
      </c>
      <c r="C736" s="128">
        <f t="shared" si="1"/>
        <v>2023</v>
      </c>
      <c r="D736" s="128">
        <f t="shared" si="2"/>
        <v>1</v>
      </c>
      <c r="E736" s="128">
        <f t="shared" si="3"/>
        <v>1</v>
      </c>
      <c r="F736" s="128">
        <f t="shared" si="4"/>
        <v>2023</v>
      </c>
      <c r="G736" s="128">
        <f t="shared" si="5"/>
        <v>1</v>
      </c>
      <c r="H736" s="128">
        <f t="shared" si="6"/>
        <v>5</v>
      </c>
      <c r="I736" s="128" t="str">
        <f t="shared" si="7"/>
        <v>목</v>
      </c>
      <c r="J736" s="99"/>
      <c r="K736" s="99"/>
      <c r="L736" s="141" t="str">
        <f>IF(J736-K736=0,,IFERROR(K736-J736-휴게시간-VLOOKUP(A736,지정휴게시간,2,FALSE),K736-J736-휴게시간))</f>
        <v/>
      </c>
      <c r="M736" s="142" t="str">
        <f>IFERROR(VLOOKUP(Text(A736,"m월 d일"),양력휴일,2,FALSE),IFERROR(VLOOKUP(Text(B736,"m월 d일"),음력휴일,2,FALSE),IFERROR(VLOOKUP(A736,양력지정휴일,2,FALSE), IFERROR(VLOOKUP(B736,음력지정휴일,2,FALSE), ""))))</f>
        <v/>
      </c>
      <c r="N736" s="128"/>
      <c r="O736" s="128" t="str">
        <f>IFERROR(VLOOKUP(N736,연차지정일수,2,FALSE),"")</f>
        <v/>
      </c>
      <c r="P736" s="143"/>
      <c r="Q736" s="2"/>
    </row>
    <row r="737">
      <c r="A737" s="129">
        <v>44932.0</v>
      </c>
      <c r="B737" s="129">
        <f>VLOOKUP($A737,달력데이터,MATCH("음력 날짜",달력제목,0),FALSE)</f>
        <v>44910</v>
      </c>
      <c r="C737" s="128">
        <f t="shared" si="1"/>
        <v>2023</v>
      </c>
      <c r="D737" s="128">
        <f t="shared" si="2"/>
        <v>1</v>
      </c>
      <c r="E737" s="128">
        <f t="shared" si="3"/>
        <v>1</v>
      </c>
      <c r="F737" s="128">
        <f t="shared" si="4"/>
        <v>2023</v>
      </c>
      <c r="G737" s="128">
        <f t="shared" si="5"/>
        <v>1</v>
      </c>
      <c r="H737" s="128">
        <f t="shared" si="6"/>
        <v>6</v>
      </c>
      <c r="I737" s="128" t="str">
        <f t="shared" si="7"/>
        <v>금</v>
      </c>
      <c r="J737" s="99"/>
      <c r="K737" s="99"/>
      <c r="L737" s="141" t="str">
        <f>IF(J737-K737=0,,IFERROR(K737-J737-휴게시간-VLOOKUP(A737,지정휴게시간,2,FALSE),K737-J737-휴게시간))</f>
        <v/>
      </c>
      <c r="M737" s="142" t="str">
        <f>IFERROR(VLOOKUP(Text(A737,"m월 d일"),양력휴일,2,FALSE),IFERROR(VLOOKUP(Text(B737,"m월 d일"),음력휴일,2,FALSE),IFERROR(VLOOKUP(A737,양력지정휴일,2,FALSE), IFERROR(VLOOKUP(B737,음력지정휴일,2,FALSE), ""))))</f>
        <v/>
      </c>
      <c r="N737" s="128"/>
      <c r="O737" s="128" t="str">
        <f>IFERROR(VLOOKUP(N737,연차지정일수,2,FALSE),"")</f>
        <v/>
      </c>
      <c r="P737" s="143"/>
      <c r="Q737" s="2"/>
    </row>
    <row r="738">
      <c r="A738" s="129">
        <v>44933.0</v>
      </c>
      <c r="B738" s="129">
        <f>VLOOKUP($A738,달력데이터,MATCH("음력 날짜",달력제목,0),FALSE)</f>
        <v>44911</v>
      </c>
      <c r="C738" s="128">
        <f t="shared" si="1"/>
        <v>2023</v>
      </c>
      <c r="D738" s="128">
        <f t="shared" si="2"/>
        <v>1</v>
      </c>
      <c r="E738" s="128">
        <f t="shared" si="3"/>
        <v>1</v>
      </c>
      <c r="F738" s="128">
        <f t="shared" si="4"/>
        <v>2023</v>
      </c>
      <c r="G738" s="128">
        <f t="shared" si="5"/>
        <v>1</v>
      </c>
      <c r="H738" s="128">
        <f t="shared" si="6"/>
        <v>7</v>
      </c>
      <c r="I738" s="128" t="str">
        <f t="shared" si="7"/>
        <v>토</v>
      </c>
      <c r="J738" s="99"/>
      <c r="K738" s="99"/>
      <c r="L738" s="141" t="str">
        <f>IF(J738-K738=0,,IFERROR(K738-J738-휴게시간-VLOOKUP(A738,지정휴게시간,2,FALSE),K738-J738-휴게시간))</f>
        <v/>
      </c>
      <c r="M738" s="142" t="str">
        <f>IFERROR(VLOOKUP(Text(A738,"m월 d일"),양력휴일,2,FALSE),IFERROR(VLOOKUP(Text(B738,"m월 d일"),음력휴일,2,FALSE),IFERROR(VLOOKUP(A738,양력지정휴일,2,FALSE), IFERROR(VLOOKUP(B738,음력지정휴일,2,FALSE), ""))))</f>
        <v/>
      </c>
      <c r="N738" s="128"/>
      <c r="O738" s="128" t="str">
        <f>IFERROR(VLOOKUP(N738,연차지정일수,2,FALSE),"")</f>
        <v/>
      </c>
      <c r="P738" s="143"/>
      <c r="Q738" s="2"/>
    </row>
    <row r="739">
      <c r="A739" s="129">
        <v>44934.0</v>
      </c>
      <c r="B739" s="129">
        <f>VLOOKUP($A739,달력데이터,MATCH("음력 날짜",달력제목,0),FALSE)</f>
        <v>44912</v>
      </c>
      <c r="C739" s="128">
        <f t="shared" si="1"/>
        <v>2023</v>
      </c>
      <c r="D739" s="128">
        <f t="shared" si="2"/>
        <v>1</v>
      </c>
      <c r="E739" s="128">
        <f t="shared" si="3"/>
        <v>1</v>
      </c>
      <c r="F739" s="128">
        <f t="shared" si="4"/>
        <v>2023</v>
      </c>
      <c r="G739" s="128">
        <f t="shared" si="5"/>
        <v>1</v>
      </c>
      <c r="H739" s="128">
        <f t="shared" si="6"/>
        <v>8</v>
      </c>
      <c r="I739" s="128" t="str">
        <f t="shared" si="7"/>
        <v>일</v>
      </c>
      <c r="J739" s="99"/>
      <c r="K739" s="99"/>
      <c r="L739" s="141" t="str">
        <f>IF(J739-K739=0,,IFERROR(K739-J739-휴게시간-VLOOKUP(A739,지정휴게시간,2,FALSE),K739-J739-휴게시간))</f>
        <v/>
      </c>
      <c r="M739" s="142" t="str">
        <f>IFERROR(VLOOKUP(Text(A739,"m월 d일"),양력휴일,2,FALSE),IFERROR(VLOOKUP(Text(B739,"m월 d일"),음력휴일,2,FALSE),IFERROR(VLOOKUP(A739,양력지정휴일,2,FALSE), IFERROR(VLOOKUP(B739,음력지정휴일,2,FALSE), ""))))</f>
        <v/>
      </c>
      <c r="N739" s="128"/>
      <c r="O739" s="128" t="str">
        <f>IFERROR(VLOOKUP(N739,연차지정일수,2,FALSE),"")</f>
        <v/>
      </c>
      <c r="P739" s="143"/>
      <c r="Q739" s="2"/>
    </row>
    <row r="740">
      <c r="A740" s="129">
        <v>44935.0</v>
      </c>
      <c r="B740" s="129">
        <f>VLOOKUP($A740,달력데이터,MATCH("음력 날짜",달력제목,0),FALSE)</f>
        <v>44913</v>
      </c>
      <c r="C740" s="128">
        <f t="shared" si="1"/>
        <v>2023</v>
      </c>
      <c r="D740" s="128">
        <f t="shared" si="2"/>
        <v>1</v>
      </c>
      <c r="E740" s="128">
        <f t="shared" si="3"/>
        <v>2</v>
      </c>
      <c r="F740" s="128">
        <f t="shared" si="4"/>
        <v>2023</v>
      </c>
      <c r="G740" s="128">
        <f t="shared" si="5"/>
        <v>1</v>
      </c>
      <c r="H740" s="128">
        <f t="shared" si="6"/>
        <v>9</v>
      </c>
      <c r="I740" s="128" t="str">
        <f t="shared" si="7"/>
        <v>월</v>
      </c>
      <c r="J740" s="99"/>
      <c r="K740" s="99"/>
      <c r="L740" s="141" t="str">
        <f>IF(J740-K740=0,,IFERROR(K740-J740-휴게시간-VLOOKUP(A740,지정휴게시간,2,FALSE),K740-J740-휴게시간))</f>
        <v/>
      </c>
      <c r="M740" s="142" t="str">
        <f>IFERROR(VLOOKUP(Text(A740,"m월 d일"),양력휴일,2,FALSE),IFERROR(VLOOKUP(Text(B740,"m월 d일"),음력휴일,2,FALSE),IFERROR(VLOOKUP(A740,양력지정휴일,2,FALSE), IFERROR(VLOOKUP(B740,음력지정휴일,2,FALSE), ""))))</f>
        <v/>
      </c>
      <c r="N740" s="128"/>
      <c r="O740" s="128" t="str">
        <f>IFERROR(VLOOKUP(N740,연차지정일수,2,FALSE),"")</f>
        <v/>
      </c>
      <c r="P740" s="143"/>
      <c r="Q740" s="2"/>
    </row>
    <row r="741">
      <c r="A741" s="129">
        <v>44936.0</v>
      </c>
      <c r="B741" s="129">
        <f>VLOOKUP($A741,달력데이터,MATCH("음력 날짜",달력제목,0),FALSE)</f>
        <v>44914</v>
      </c>
      <c r="C741" s="128">
        <f t="shared" si="1"/>
        <v>2023</v>
      </c>
      <c r="D741" s="128">
        <f t="shared" si="2"/>
        <v>1</v>
      </c>
      <c r="E741" s="128">
        <f t="shared" si="3"/>
        <v>2</v>
      </c>
      <c r="F741" s="128">
        <f t="shared" si="4"/>
        <v>2023</v>
      </c>
      <c r="G741" s="128">
        <f t="shared" si="5"/>
        <v>1</v>
      </c>
      <c r="H741" s="128">
        <f t="shared" si="6"/>
        <v>10</v>
      </c>
      <c r="I741" s="128" t="str">
        <f t="shared" si="7"/>
        <v>화</v>
      </c>
      <c r="J741" s="99"/>
      <c r="K741" s="99"/>
      <c r="L741" s="141" t="str">
        <f>IF(J741-K741=0,,IFERROR(K741-J741-휴게시간-VLOOKUP(A741,지정휴게시간,2,FALSE),K741-J741-휴게시간))</f>
        <v/>
      </c>
      <c r="M741" s="142" t="str">
        <f>IFERROR(VLOOKUP(Text(A741,"m월 d일"),양력휴일,2,FALSE),IFERROR(VLOOKUP(Text(B741,"m월 d일"),음력휴일,2,FALSE),IFERROR(VLOOKUP(A741,양력지정휴일,2,FALSE), IFERROR(VLOOKUP(B741,음력지정휴일,2,FALSE), ""))))</f>
        <v/>
      </c>
      <c r="N741" s="128"/>
      <c r="O741" s="128" t="str">
        <f>IFERROR(VLOOKUP(N741,연차지정일수,2,FALSE),"")</f>
        <v/>
      </c>
      <c r="P741" s="143"/>
      <c r="Q741" s="2"/>
    </row>
    <row r="742">
      <c r="A742" s="129">
        <v>44937.0</v>
      </c>
      <c r="B742" s="129">
        <f>VLOOKUP($A742,달력데이터,MATCH("음력 날짜",달력제목,0),FALSE)</f>
        <v>44915</v>
      </c>
      <c r="C742" s="128">
        <f t="shared" si="1"/>
        <v>2023</v>
      </c>
      <c r="D742" s="128">
        <f t="shared" si="2"/>
        <v>1</v>
      </c>
      <c r="E742" s="128">
        <f t="shared" si="3"/>
        <v>2</v>
      </c>
      <c r="F742" s="128">
        <f t="shared" si="4"/>
        <v>2023</v>
      </c>
      <c r="G742" s="128">
        <f t="shared" si="5"/>
        <v>1</v>
      </c>
      <c r="H742" s="128">
        <f t="shared" si="6"/>
        <v>11</v>
      </c>
      <c r="I742" s="128" t="str">
        <f t="shared" si="7"/>
        <v>수</v>
      </c>
      <c r="J742" s="99"/>
      <c r="K742" s="99"/>
      <c r="L742" s="141" t="str">
        <f>IF(J742-K742=0,,IFERROR(K742-J742-휴게시간-VLOOKUP(A742,지정휴게시간,2,FALSE),K742-J742-휴게시간))</f>
        <v/>
      </c>
      <c r="M742" s="142" t="str">
        <f>IFERROR(VLOOKUP(Text(A742,"m월 d일"),양력휴일,2,FALSE),IFERROR(VLOOKUP(Text(B742,"m월 d일"),음력휴일,2,FALSE),IFERROR(VLOOKUP(A742,양력지정휴일,2,FALSE), IFERROR(VLOOKUP(B742,음력지정휴일,2,FALSE), ""))))</f>
        <v/>
      </c>
      <c r="N742" s="128"/>
      <c r="O742" s="128" t="str">
        <f>IFERROR(VLOOKUP(N742,연차지정일수,2,FALSE),"")</f>
        <v/>
      </c>
      <c r="P742" s="143"/>
      <c r="Q742" s="2"/>
    </row>
    <row r="743">
      <c r="A743" s="129">
        <v>44938.0</v>
      </c>
      <c r="B743" s="129">
        <f>VLOOKUP($A743,달력데이터,MATCH("음력 날짜",달력제목,0),FALSE)</f>
        <v>44916</v>
      </c>
      <c r="C743" s="128">
        <f t="shared" si="1"/>
        <v>2023</v>
      </c>
      <c r="D743" s="128">
        <f t="shared" si="2"/>
        <v>1</v>
      </c>
      <c r="E743" s="128">
        <f t="shared" si="3"/>
        <v>2</v>
      </c>
      <c r="F743" s="128">
        <f t="shared" si="4"/>
        <v>2023</v>
      </c>
      <c r="G743" s="128">
        <f t="shared" si="5"/>
        <v>1</v>
      </c>
      <c r="H743" s="128">
        <f t="shared" si="6"/>
        <v>12</v>
      </c>
      <c r="I743" s="128" t="str">
        <f t="shared" si="7"/>
        <v>목</v>
      </c>
      <c r="J743" s="99"/>
      <c r="K743" s="99"/>
      <c r="L743" s="141" t="str">
        <f>IF(J743-K743=0,,IFERROR(K743-J743-휴게시간-VLOOKUP(A743,지정휴게시간,2,FALSE),K743-J743-휴게시간))</f>
        <v/>
      </c>
      <c r="M743" s="142" t="str">
        <f>IFERROR(VLOOKUP(Text(A743,"m월 d일"),양력휴일,2,FALSE),IFERROR(VLOOKUP(Text(B743,"m월 d일"),음력휴일,2,FALSE),IFERROR(VLOOKUP(A743,양력지정휴일,2,FALSE), IFERROR(VLOOKUP(B743,음력지정휴일,2,FALSE), ""))))</f>
        <v/>
      </c>
      <c r="N743" s="128"/>
      <c r="O743" s="128" t="str">
        <f>IFERROR(VLOOKUP(N743,연차지정일수,2,FALSE),"")</f>
        <v/>
      </c>
      <c r="P743" s="143"/>
      <c r="Q743" s="2"/>
    </row>
    <row r="744">
      <c r="A744" s="129">
        <v>44939.0</v>
      </c>
      <c r="B744" s="129">
        <f>VLOOKUP($A744,달력데이터,MATCH("음력 날짜",달력제목,0),FALSE)</f>
        <v>44917</v>
      </c>
      <c r="C744" s="128">
        <f t="shared" si="1"/>
        <v>2023</v>
      </c>
      <c r="D744" s="128">
        <f t="shared" si="2"/>
        <v>1</v>
      </c>
      <c r="E744" s="128">
        <f t="shared" si="3"/>
        <v>2</v>
      </c>
      <c r="F744" s="128">
        <f t="shared" si="4"/>
        <v>2023</v>
      </c>
      <c r="G744" s="128">
        <f t="shared" si="5"/>
        <v>1</v>
      </c>
      <c r="H744" s="128">
        <f t="shared" si="6"/>
        <v>13</v>
      </c>
      <c r="I744" s="128" t="str">
        <f t="shared" si="7"/>
        <v>금</v>
      </c>
      <c r="J744" s="99"/>
      <c r="K744" s="99"/>
      <c r="L744" s="141" t="str">
        <f>IF(J744-K744=0,,IFERROR(K744-J744-휴게시간-VLOOKUP(A744,지정휴게시간,2,FALSE),K744-J744-휴게시간))</f>
        <v/>
      </c>
      <c r="M744" s="142" t="str">
        <f>IFERROR(VLOOKUP(Text(A744,"m월 d일"),양력휴일,2,FALSE),IFERROR(VLOOKUP(Text(B744,"m월 d일"),음력휴일,2,FALSE),IFERROR(VLOOKUP(A744,양력지정휴일,2,FALSE), IFERROR(VLOOKUP(B744,음력지정휴일,2,FALSE), ""))))</f>
        <v/>
      </c>
      <c r="N744" s="128"/>
      <c r="O744" s="128" t="str">
        <f>IFERROR(VLOOKUP(N744,연차지정일수,2,FALSE),"")</f>
        <v/>
      </c>
      <c r="P744" s="143"/>
      <c r="Q744" s="2"/>
    </row>
    <row r="745">
      <c r="A745" s="129">
        <v>44940.0</v>
      </c>
      <c r="B745" s="129">
        <f>VLOOKUP($A745,달력데이터,MATCH("음력 날짜",달력제목,0),FALSE)</f>
        <v>44918</v>
      </c>
      <c r="C745" s="128">
        <f t="shared" si="1"/>
        <v>2023</v>
      </c>
      <c r="D745" s="128">
        <f t="shared" si="2"/>
        <v>1</v>
      </c>
      <c r="E745" s="128">
        <f t="shared" si="3"/>
        <v>2</v>
      </c>
      <c r="F745" s="128">
        <f t="shared" si="4"/>
        <v>2023</v>
      </c>
      <c r="G745" s="128">
        <f t="shared" si="5"/>
        <v>1</v>
      </c>
      <c r="H745" s="128">
        <f t="shared" si="6"/>
        <v>14</v>
      </c>
      <c r="I745" s="128" t="str">
        <f t="shared" si="7"/>
        <v>토</v>
      </c>
      <c r="J745" s="99"/>
      <c r="K745" s="99"/>
      <c r="L745" s="141" t="str">
        <f>IF(J745-K745=0,,IFERROR(K745-J745-휴게시간-VLOOKUP(A745,지정휴게시간,2,FALSE),K745-J745-휴게시간))</f>
        <v/>
      </c>
      <c r="M745" s="142" t="str">
        <f>IFERROR(VLOOKUP(Text(A745,"m월 d일"),양력휴일,2,FALSE),IFERROR(VLOOKUP(Text(B745,"m월 d일"),음력휴일,2,FALSE),IFERROR(VLOOKUP(A745,양력지정휴일,2,FALSE), IFERROR(VLOOKUP(B745,음력지정휴일,2,FALSE), ""))))</f>
        <v/>
      </c>
      <c r="N745" s="128"/>
      <c r="O745" s="128" t="str">
        <f>IFERROR(VLOOKUP(N745,연차지정일수,2,FALSE),"")</f>
        <v/>
      </c>
      <c r="P745" s="143"/>
      <c r="Q745" s="2"/>
    </row>
    <row r="746">
      <c r="A746" s="129">
        <v>44941.0</v>
      </c>
      <c r="B746" s="129">
        <f>VLOOKUP($A746,달력데이터,MATCH("음력 날짜",달력제목,0),FALSE)</f>
        <v>44919</v>
      </c>
      <c r="C746" s="128">
        <f t="shared" si="1"/>
        <v>2023</v>
      </c>
      <c r="D746" s="128">
        <f t="shared" si="2"/>
        <v>1</v>
      </c>
      <c r="E746" s="128">
        <f t="shared" si="3"/>
        <v>2</v>
      </c>
      <c r="F746" s="128">
        <f t="shared" si="4"/>
        <v>2023</v>
      </c>
      <c r="G746" s="128">
        <f t="shared" si="5"/>
        <v>1</v>
      </c>
      <c r="H746" s="128">
        <f t="shared" si="6"/>
        <v>15</v>
      </c>
      <c r="I746" s="128" t="str">
        <f t="shared" si="7"/>
        <v>일</v>
      </c>
      <c r="J746" s="99"/>
      <c r="K746" s="99"/>
      <c r="L746" s="141" t="str">
        <f>IF(J746-K746=0,,IFERROR(K746-J746-휴게시간-VLOOKUP(A746,지정휴게시간,2,FALSE),K746-J746-휴게시간))</f>
        <v/>
      </c>
      <c r="M746" s="142" t="str">
        <f>IFERROR(VLOOKUP(Text(A746,"m월 d일"),양력휴일,2,FALSE),IFERROR(VLOOKUP(Text(B746,"m월 d일"),음력휴일,2,FALSE),IFERROR(VLOOKUP(A746,양력지정휴일,2,FALSE), IFERROR(VLOOKUP(B746,음력지정휴일,2,FALSE), ""))))</f>
        <v/>
      </c>
      <c r="N746" s="128"/>
      <c r="O746" s="128" t="str">
        <f>IFERROR(VLOOKUP(N746,연차지정일수,2,FALSE),"")</f>
        <v/>
      </c>
      <c r="P746" s="143"/>
      <c r="Q746" s="2"/>
    </row>
    <row r="747">
      <c r="A747" s="129">
        <v>44942.0</v>
      </c>
      <c r="B747" s="129">
        <f>VLOOKUP($A747,달력데이터,MATCH("음력 날짜",달력제목,0),FALSE)</f>
        <v>44920</v>
      </c>
      <c r="C747" s="128">
        <f t="shared" si="1"/>
        <v>2023</v>
      </c>
      <c r="D747" s="128">
        <f t="shared" si="2"/>
        <v>1</v>
      </c>
      <c r="E747" s="128">
        <f t="shared" si="3"/>
        <v>3</v>
      </c>
      <c r="F747" s="128">
        <f t="shared" si="4"/>
        <v>2023</v>
      </c>
      <c r="G747" s="128">
        <f t="shared" si="5"/>
        <v>1</v>
      </c>
      <c r="H747" s="128">
        <f t="shared" si="6"/>
        <v>16</v>
      </c>
      <c r="I747" s="128" t="str">
        <f t="shared" si="7"/>
        <v>월</v>
      </c>
      <c r="J747" s="99"/>
      <c r="K747" s="99"/>
      <c r="L747" s="141" t="str">
        <f>IF(J747-K747=0,,IFERROR(K747-J747-휴게시간-VLOOKUP(A747,지정휴게시간,2,FALSE),K747-J747-휴게시간))</f>
        <v/>
      </c>
      <c r="M747" s="142" t="str">
        <f>IFERROR(VLOOKUP(Text(A747,"m월 d일"),양력휴일,2,FALSE),IFERROR(VLOOKUP(Text(B747,"m월 d일"),음력휴일,2,FALSE),IFERROR(VLOOKUP(A747,양력지정휴일,2,FALSE), IFERROR(VLOOKUP(B747,음력지정휴일,2,FALSE), ""))))</f>
        <v/>
      </c>
      <c r="N747" s="128"/>
      <c r="O747" s="128" t="str">
        <f>IFERROR(VLOOKUP(N747,연차지정일수,2,FALSE),"")</f>
        <v/>
      </c>
      <c r="P747" s="143"/>
      <c r="Q747" s="2"/>
    </row>
    <row r="748">
      <c r="A748" s="129">
        <v>44943.0</v>
      </c>
      <c r="B748" s="129">
        <f>VLOOKUP($A748,달력데이터,MATCH("음력 날짜",달력제목,0),FALSE)</f>
        <v>44921</v>
      </c>
      <c r="C748" s="128">
        <f t="shared" si="1"/>
        <v>2023</v>
      </c>
      <c r="D748" s="128">
        <f t="shared" si="2"/>
        <v>1</v>
      </c>
      <c r="E748" s="128">
        <f t="shared" si="3"/>
        <v>3</v>
      </c>
      <c r="F748" s="128">
        <f t="shared" si="4"/>
        <v>2023</v>
      </c>
      <c r="G748" s="128">
        <f t="shared" si="5"/>
        <v>1</v>
      </c>
      <c r="H748" s="128">
        <f t="shared" si="6"/>
        <v>17</v>
      </c>
      <c r="I748" s="128" t="str">
        <f t="shared" si="7"/>
        <v>화</v>
      </c>
      <c r="J748" s="99"/>
      <c r="K748" s="99"/>
      <c r="L748" s="141" t="str">
        <f>IF(J748-K748=0,,IFERROR(K748-J748-휴게시간-VLOOKUP(A748,지정휴게시간,2,FALSE),K748-J748-휴게시간))</f>
        <v/>
      </c>
      <c r="M748" s="142" t="str">
        <f>IFERROR(VLOOKUP(Text(A748,"m월 d일"),양력휴일,2,FALSE),IFERROR(VLOOKUP(Text(B748,"m월 d일"),음력휴일,2,FALSE),IFERROR(VLOOKUP(A748,양력지정휴일,2,FALSE), IFERROR(VLOOKUP(B748,음력지정휴일,2,FALSE), ""))))</f>
        <v/>
      </c>
      <c r="N748" s="128"/>
      <c r="O748" s="128" t="str">
        <f>IFERROR(VLOOKUP(N748,연차지정일수,2,FALSE),"")</f>
        <v/>
      </c>
      <c r="P748" s="143"/>
      <c r="Q748" s="2"/>
    </row>
    <row r="749">
      <c r="A749" s="129">
        <v>44944.0</v>
      </c>
      <c r="B749" s="129">
        <f>VLOOKUP($A749,달력데이터,MATCH("음력 날짜",달력제목,0),FALSE)</f>
        <v>44922</v>
      </c>
      <c r="C749" s="128">
        <f t="shared" si="1"/>
        <v>2023</v>
      </c>
      <c r="D749" s="128">
        <f t="shared" si="2"/>
        <v>1</v>
      </c>
      <c r="E749" s="128">
        <f t="shared" si="3"/>
        <v>3</v>
      </c>
      <c r="F749" s="128">
        <f t="shared" si="4"/>
        <v>2023</v>
      </c>
      <c r="G749" s="128">
        <f t="shared" si="5"/>
        <v>1</v>
      </c>
      <c r="H749" s="128">
        <f t="shared" si="6"/>
        <v>18</v>
      </c>
      <c r="I749" s="128" t="str">
        <f t="shared" si="7"/>
        <v>수</v>
      </c>
      <c r="J749" s="99"/>
      <c r="K749" s="99"/>
      <c r="L749" s="141" t="str">
        <f>IF(J749-K749=0,,IFERROR(K749-J749-휴게시간-VLOOKUP(A749,지정휴게시간,2,FALSE),K749-J749-휴게시간))</f>
        <v/>
      </c>
      <c r="M749" s="142" t="str">
        <f>IFERROR(VLOOKUP(Text(A749,"m월 d일"),양력휴일,2,FALSE),IFERROR(VLOOKUP(Text(B749,"m월 d일"),음력휴일,2,FALSE),IFERROR(VLOOKUP(A749,양력지정휴일,2,FALSE), IFERROR(VLOOKUP(B749,음력지정휴일,2,FALSE), ""))))</f>
        <v/>
      </c>
      <c r="N749" s="128"/>
      <c r="O749" s="128" t="str">
        <f>IFERROR(VLOOKUP(N749,연차지정일수,2,FALSE),"")</f>
        <v/>
      </c>
      <c r="P749" s="143"/>
      <c r="Q749" s="2"/>
    </row>
    <row r="750">
      <c r="A750" s="129">
        <v>44945.0</v>
      </c>
      <c r="B750" s="129">
        <f>VLOOKUP($A750,달력데이터,MATCH("음력 날짜",달력제목,0),FALSE)</f>
        <v>44923</v>
      </c>
      <c r="C750" s="128">
        <f t="shared" si="1"/>
        <v>2023</v>
      </c>
      <c r="D750" s="128">
        <f t="shared" si="2"/>
        <v>1</v>
      </c>
      <c r="E750" s="128">
        <f t="shared" si="3"/>
        <v>3</v>
      </c>
      <c r="F750" s="128">
        <f t="shared" si="4"/>
        <v>2023</v>
      </c>
      <c r="G750" s="128">
        <f t="shared" si="5"/>
        <v>1</v>
      </c>
      <c r="H750" s="128">
        <f t="shared" si="6"/>
        <v>19</v>
      </c>
      <c r="I750" s="128" t="str">
        <f t="shared" si="7"/>
        <v>목</v>
      </c>
      <c r="J750" s="99"/>
      <c r="K750" s="99"/>
      <c r="L750" s="141" t="str">
        <f>IF(J750-K750=0,,IFERROR(K750-J750-휴게시간-VLOOKUP(A750,지정휴게시간,2,FALSE),K750-J750-휴게시간))</f>
        <v/>
      </c>
      <c r="M750" s="142" t="str">
        <f>IFERROR(VLOOKUP(Text(A750,"m월 d일"),양력휴일,2,FALSE),IFERROR(VLOOKUP(Text(B750,"m월 d일"),음력휴일,2,FALSE),IFERROR(VLOOKUP(A750,양력지정휴일,2,FALSE), IFERROR(VLOOKUP(B750,음력지정휴일,2,FALSE), ""))))</f>
        <v/>
      </c>
      <c r="N750" s="128"/>
      <c r="O750" s="128" t="str">
        <f>IFERROR(VLOOKUP(N750,연차지정일수,2,FALSE),"")</f>
        <v/>
      </c>
      <c r="P750" s="143"/>
      <c r="Q750" s="2"/>
    </row>
    <row r="751">
      <c r="A751" s="129">
        <v>44946.0</v>
      </c>
      <c r="B751" s="129">
        <f>VLOOKUP($A751,달력데이터,MATCH("음력 날짜",달력제목,0),FALSE)</f>
        <v>44924</v>
      </c>
      <c r="C751" s="128">
        <f t="shared" si="1"/>
        <v>2023</v>
      </c>
      <c r="D751" s="128">
        <f t="shared" si="2"/>
        <v>1</v>
      </c>
      <c r="E751" s="128">
        <f t="shared" si="3"/>
        <v>3</v>
      </c>
      <c r="F751" s="128">
        <f t="shared" si="4"/>
        <v>2023</v>
      </c>
      <c r="G751" s="128">
        <f t="shared" si="5"/>
        <v>1</v>
      </c>
      <c r="H751" s="128">
        <f t="shared" si="6"/>
        <v>20</v>
      </c>
      <c r="I751" s="128" t="str">
        <f t="shared" si="7"/>
        <v>금</v>
      </c>
      <c r="J751" s="99"/>
      <c r="K751" s="99"/>
      <c r="L751" s="141" t="str">
        <f>IF(J751-K751=0,,IFERROR(K751-J751-휴게시간-VLOOKUP(A751,지정휴게시간,2,FALSE),K751-J751-휴게시간))</f>
        <v/>
      </c>
      <c r="M751" s="142" t="str">
        <f>IFERROR(VLOOKUP(Text(A751,"m월 d일"),양력휴일,2,FALSE),IFERROR(VLOOKUP(Text(B751,"m월 d일"),음력휴일,2,FALSE),IFERROR(VLOOKUP(A751,양력지정휴일,2,FALSE), IFERROR(VLOOKUP(B751,음력지정휴일,2,FALSE), ""))))</f>
        <v/>
      </c>
      <c r="N751" s="128"/>
      <c r="O751" s="128" t="str">
        <f>IFERROR(VLOOKUP(N751,연차지정일수,2,FALSE),"")</f>
        <v/>
      </c>
      <c r="P751" s="143"/>
      <c r="Q751" s="2"/>
    </row>
    <row r="752">
      <c r="A752" s="129">
        <v>44947.0</v>
      </c>
      <c r="B752" s="129">
        <f>VLOOKUP($A752,달력데이터,MATCH("음력 날짜",달력제목,0),FALSE)</f>
        <v>44925</v>
      </c>
      <c r="C752" s="128">
        <f t="shared" si="1"/>
        <v>2023</v>
      </c>
      <c r="D752" s="128">
        <f t="shared" si="2"/>
        <v>1</v>
      </c>
      <c r="E752" s="128">
        <f t="shared" si="3"/>
        <v>3</v>
      </c>
      <c r="F752" s="128">
        <f t="shared" si="4"/>
        <v>2023</v>
      </c>
      <c r="G752" s="128">
        <f t="shared" si="5"/>
        <v>1</v>
      </c>
      <c r="H752" s="128">
        <f t="shared" si="6"/>
        <v>21</v>
      </c>
      <c r="I752" s="128" t="str">
        <f t="shared" si="7"/>
        <v>토</v>
      </c>
      <c r="J752" s="99"/>
      <c r="K752" s="99"/>
      <c r="L752" s="141" t="str">
        <f>IF(J752-K752=0,,IFERROR(K752-J752-휴게시간-VLOOKUP(A752,지정휴게시간,2,FALSE),K752-J752-휴게시간))</f>
        <v/>
      </c>
      <c r="M752" s="142" t="str">
        <f>IFERROR(VLOOKUP(Text(A752,"m월 d일"),양력휴일,2,FALSE),IFERROR(VLOOKUP(Text(B752,"m월 d일"),음력휴일,2,FALSE),IFERROR(VLOOKUP(A752,양력지정휴일,2,FALSE), IFERROR(VLOOKUP(B752,음력지정휴일,2,FALSE), ""))))</f>
        <v>설날연휴</v>
      </c>
      <c r="N752" s="128"/>
      <c r="O752" s="128" t="str">
        <f>IFERROR(VLOOKUP(N752,연차지정일수,2,FALSE),"")</f>
        <v/>
      </c>
      <c r="P752" s="143"/>
      <c r="Q752" s="2"/>
    </row>
    <row r="753">
      <c r="A753" s="129">
        <v>44948.0</v>
      </c>
      <c r="B753" s="129">
        <f>VLOOKUP($A753,달력데이터,MATCH("음력 날짜",달력제목,0),FALSE)</f>
        <v>44927</v>
      </c>
      <c r="C753" s="128">
        <f t="shared" si="1"/>
        <v>2023</v>
      </c>
      <c r="D753" s="128">
        <f t="shared" si="2"/>
        <v>1</v>
      </c>
      <c r="E753" s="128">
        <f t="shared" si="3"/>
        <v>3</v>
      </c>
      <c r="F753" s="128">
        <f t="shared" si="4"/>
        <v>2023</v>
      </c>
      <c r="G753" s="128">
        <f t="shared" si="5"/>
        <v>1</v>
      </c>
      <c r="H753" s="128">
        <f t="shared" si="6"/>
        <v>22</v>
      </c>
      <c r="I753" s="128" t="str">
        <f t="shared" si="7"/>
        <v>일</v>
      </c>
      <c r="J753" s="99"/>
      <c r="K753" s="99"/>
      <c r="L753" s="141" t="str">
        <f>IF(J753-K753=0,,IFERROR(K753-J753-휴게시간-VLOOKUP(A753,지정휴게시간,2,FALSE),K753-J753-휴게시간))</f>
        <v/>
      </c>
      <c r="M753" s="142" t="str">
        <f>IFERROR(VLOOKUP(Text(A753,"m월 d일"),양력휴일,2,FALSE),IFERROR(VLOOKUP(Text(B753,"m월 d일"),음력휴일,2,FALSE),IFERROR(VLOOKUP(A753,양력지정휴일,2,FALSE), IFERROR(VLOOKUP(B753,음력지정휴일,2,FALSE), ""))))</f>
        <v>설날연휴</v>
      </c>
      <c r="N753" s="128"/>
      <c r="O753" s="128" t="str">
        <f>IFERROR(VLOOKUP(N753,연차지정일수,2,FALSE),"")</f>
        <v/>
      </c>
      <c r="P753" s="143"/>
      <c r="Q753" s="2"/>
    </row>
    <row r="754">
      <c r="A754" s="129">
        <v>44949.0</v>
      </c>
      <c r="B754" s="129">
        <f>VLOOKUP($A754,달력데이터,MATCH("음력 날짜",달력제목,0),FALSE)</f>
        <v>44928</v>
      </c>
      <c r="C754" s="128">
        <f t="shared" si="1"/>
        <v>2023</v>
      </c>
      <c r="D754" s="128">
        <f t="shared" si="2"/>
        <v>1</v>
      </c>
      <c r="E754" s="128">
        <f t="shared" si="3"/>
        <v>4</v>
      </c>
      <c r="F754" s="128">
        <f t="shared" si="4"/>
        <v>2023</v>
      </c>
      <c r="G754" s="128">
        <f t="shared" si="5"/>
        <v>1</v>
      </c>
      <c r="H754" s="128">
        <f t="shared" si="6"/>
        <v>23</v>
      </c>
      <c r="I754" s="128" t="str">
        <f t="shared" si="7"/>
        <v>월</v>
      </c>
      <c r="J754" s="99"/>
      <c r="K754" s="99"/>
      <c r="L754" s="141" t="str">
        <f>IF(J754-K754=0,,IFERROR(K754-J754-휴게시간-VLOOKUP(A754,지정휴게시간,2,FALSE),K754-J754-휴게시간))</f>
        <v/>
      </c>
      <c r="M754" s="142" t="str">
        <f>IFERROR(VLOOKUP(Text(A754,"m월 d일"),양력휴일,2,FALSE),IFERROR(VLOOKUP(Text(B754,"m월 d일"),음력휴일,2,FALSE),IFERROR(VLOOKUP(A754,양력지정휴일,2,FALSE), IFERROR(VLOOKUP(B754,음력지정휴일,2,FALSE), ""))))</f>
        <v>설날연휴</v>
      </c>
      <c r="N754" s="128"/>
      <c r="O754" s="128" t="str">
        <f>IFERROR(VLOOKUP(N754,연차지정일수,2,FALSE),"")</f>
        <v/>
      </c>
      <c r="P754" s="143"/>
      <c r="Q754" s="2"/>
    </row>
    <row r="755">
      <c r="A755" s="129">
        <v>44950.0</v>
      </c>
      <c r="B755" s="129">
        <f>VLOOKUP($A755,달력데이터,MATCH("음력 날짜",달력제목,0),FALSE)</f>
        <v>44929</v>
      </c>
      <c r="C755" s="128">
        <f t="shared" si="1"/>
        <v>2023</v>
      </c>
      <c r="D755" s="128">
        <f t="shared" si="2"/>
        <v>1</v>
      </c>
      <c r="E755" s="128">
        <f t="shared" si="3"/>
        <v>4</v>
      </c>
      <c r="F755" s="128">
        <f t="shared" si="4"/>
        <v>2023</v>
      </c>
      <c r="G755" s="128">
        <f t="shared" si="5"/>
        <v>1</v>
      </c>
      <c r="H755" s="128">
        <f t="shared" si="6"/>
        <v>24</v>
      </c>
      <c r="I755" s="128" t="str">
        <f t="shared" si="7"/>
        <v>화</v>
      </c>
      <c r="J755" s="99"/>
      <c r="K755" s="99"/>
      <c r="L755" s="141" t="str">
        <f>IF(J755-K755=0,,IFERROR(K755-J755-휴게시간-VLOOKUP(A755,지정휴게시간,2,FALSE),K755-J755-휴게시간))</f>
        <v/>
      </c>
      <c r="M755" s="142" t="str">
        <f>IFERROR(VLOOKUP(Text(A755,"m월 d일"),양력휴일,2,FALSE),IFERROR(VLOOKUP(Text(B755,"m월 d일"),음력휴일,2,FALSE),IFERROR(VLOOKUP(A755,양력지정휴일,2,FALSE), IFERROR(VLOOKUP(B755,음력지정휴일,2,FALSE), ""))))</f>
        <v/>
      </c>
      <c r="N755" s="128"/>
      <c r="O755" s="128" t="str">
        <f>IFERROR(VLOOKUP(N755,연차지정일수,2,FALSE),"")</f>
        <v/>
      </c>
      <c r="P755" s="143"/>
      <c r="Q755" s="2"/>
    </row>
    <row r="756">
      <c r="A756" s="129">
        <v>44951.0</v>
      </c>
      <c r="B756" s="129">
        <f>VLOOKUP($A756,달력데이터,MATCH("음력 날짜",달력제목,0),FALSE)</f>
        <v>44930</v>
      </c>
      <c r="C756" s="128">
        <f t="shared" si="1"/>
        <v>2023</v>
      </c>
      <c r="D756" s="128">
        <f t="shared" si="2"/>
        <v>1</v>
      </c>
      <c r="E756" s="128">
        <f t="shared" si="3"/>
        <v>4</v>
      </c>
      <c r="F756" s="128">
        <f t="shared" si="4"/>
        <v>2023</v>
      </c>
      <c r="G756" s="128">
        <f t="shared" si="5"/>
        <v>1</v>
      </c>
      <c r="H756" s="128">
        <f t="shared" si="6"/>
        <v>25</v>
      </c>
      <c r="I756" s="128" t="str">
        <f t="shared" si="7"/>
        <v>수</v>
      </c>
      <c r="J756" s="99"/>
      <c r="K756" s="99"/>
      <c r="L756" s="141" t="str">
        <f>IF(J756-K756=0,,IFERROR(K756-J756-휴게시간-VLOOKUP(A756,지정휴게시간,2,FALSE),K756-J756-휴게시간))</f>
        <v/>
      </c>
      <c r="M756" s="142" t="str">
        <f>IFERROR(VLOOKUP(Text(A756,"m월 d일"),양력휴일,2,FALSE),IFERROR(VLOOKUP(Text(B756,"m월 d일"),음력휴일,2,FALSE),IFERROR(VLOOKUP(A756,양력지정휴일,2,FALSE), IFERROR(VLOOKUP(B756,음력지정휴일,2,FALSE), ""))))</f>
        <v/>
      </c>
      <c r="N756" s="128"/>
      <c r="O756" s="128" t="str">
        <f>IFERROR(VLOOKUP(N756,연차지정일수,2,FALSE),"")</f>
        <v/>
      </c>
      <c r="P756" s="143"/>
      <c r="Q756" s="2"/>
    </row>
    <row r="757">
      <c r="A757" s="129">
        <v>44952.0</v>
      </c>
      <c r="B757" s="129">
        <f>VLOOKUP($A757,달력데이터,MATCH("음력 날짜",달력제목,0),FALSE)</f>
        <v>44931</v>
      </c>
      <c r="C757" s="128">
        <f t="shared" si="1"/>
        <v>2023</v>
      </c>
      <c r="D757" s="128">
        <f t="shared" si="2"/>
        <v>1</v>
      </c>
      <c r="E757" s="128">
        <f t="shared" si="3"/>
        <v>4</v>
      </c>
      <c r="F757" s="128">
        <f t="shared" si="4"/>
        <v>2023</v>
      </c>
      <c r="G757" s="128">
        <f t="shared" si="5"/>
        <v>1</v>
      </c>
      <c r="H757" s="128">
        <f t="shared" si="6"/>
        <v>26</v>
      </c>
      <c r="I757" s="128" t="str">
        <f t="shared" si="7"/>
        <v>목</v>
      </c>
      <c r="J757" s="99"/>
      <c r="K757" s="99"/>
      <c r="L757" s="141" t="str">
        <f>IF(J757-K757=0,,IFERROR(K757-J757-휴게시간-VLOOKUP(A757,지정휴게시간,2,FALSE),K757-J757-휴게시간))</f>
        <v/>
      </c>
      <c r="M757" s="142" t="str">
        <f>IFERROR(VLOOKUP(Text(A757,"m월 d일"),양력휴일,2,FALSE),IFERROR(VLOOKUP(Text(B757,"m월 d일"),음력휴일,2,FALSE),IFERROR(VLOOKUP(A757,양력지정휴일,2,FALSE), IFERROR(VLOOKUP(B757,음력지정휴일,2,FALSE), ""))))</f>
        <v/>
      </c>
      <c r="N757" s="128"/>
      <c r="O757" s="128" t="str">
        <f>IFERROR(VLOOKUP(N757,연차지정일수,2,FALSE),"")</f>
        <v/>
      </c>
      <c r="P757" s="143"/>
      <c r="Q757" s="2"/>
    </row>
    <row r="758">
      <c r="A758" s="129">
        <v>44953.0</v>
      </c>
      <c r="B758" s="129">
        <f>VLOOKUP($A758,달력데이터,MATCH("음력 날짜",달력제목,0),FALSE)</f>
        <v>44932</v>
      </c>
      <c r="C758" s="128">
        <f t="shared" si="1"/>
        <v>2023</v>
      </c>
      <c r="D758" s="128">
        <f t="shared" si="2"/>
        <v>1</v>
      </c>
      <c r="E758" s="128">
        <f t="shared" si="3"/>
        <v>4</v>
      </c>
      <c r="F758" s="128">
        <f t="shared" si="4"/>
        <v>2023</v>
      </c>
      <c r="G758" s="128">
        <f t="shared" si="5"/>
        <v>1</v>
      </c>
      <c r="H758" s="128">
        <f t="shared" si="6"/>
        <v>27</v>
      </c>
      <c r="I758" s="128" t="str">
        <f t="shared" si="7"/>
        <v>금</v>
      </c>
      <c r="J758" s="99"/>
      <c r="K758" s="99"/>
      <c r="L758" s="141" t="str">
        <f>IF(J758-K758=0,,IFERROR(K758-J758-휴게시간-VLOOKUP(A758,지정휴게시간,2,FALSE),K758-J758-휴게시간))</f>
        <v/>
      </c>
      <c r="M758" s="142" t="str">
        <f>IFERROR(VLOOKUP(Text(A758,"m월 d일"),양력휴일,2,FALSE),IFERROR(VLOOKUP(Text(B758,"m월 d일"),음력휴일,2,FALSE),IFERROR(VLOOKUP(A758,양력지정휴일,2,FALSE), IFERROR(VLOOKUP(B758,음력지정휴일,2,FALSE), ""))))</f>
        <v/>
      </c>
      <c r="N758" s="128"/>
      <c r="O758" s="128" t="str">
        <f>IFERROR(VLOOKUP(N758,연차지정일수,2,FALSE),"")</f>
        <v/>
      </c>
      <c r="P758" s="143"/>
      <c r="Q758" s="2"/>
    </row>
    <row r="759">
      <c r="A759" s="129">
        <v>44954.0</v>
      </c>
      <c r="B759" s="129">
        <f>VLOOKUP($A759,달력데이터,MATCH("음력 날짜",달력제목,0),FALSE)</f>
        <v>44933</v>
      </c>
      <c r="C759" s="128">
        <f t="shared" si="1"/>
        <v>2023</v>
      </c>
      <c r="D759" s="128">
        <f t="shared" si="2"/>
        <v>1</v>
      </c>
      <c r="E759" s="128">
        <f t="shared" si="3"/>
        <v>4</v>
      </c>
      <c r="F759" s="128">
        <f t="shared" si="4"/>
        <v>2023</v>
      </c>
      <c r="G759" s="128">
        <f t="shared" si="5"/>
        <v>1</v>
      </c>
      <c r="H759" s="128">
        <f t="shared" si="6"/>
        <v>28</v>
      </c>
      <c r="I759" s="128" t="str">
        <f t="shared" si="7"/>
        <v>토</v>
      </c>
      <c r="J759" s="99"/>
      <c r="K759" s="99"/>
      <c r="L759" s="141" t="str">
        <f>IF(J759-K759=0,,IFERROR(K759-J759-휴게시간-VLOOKUP(A759,지정휴게시간,2,FALSE),K759-J759-휴게시간))</f>
        <v/>
      </c>
      <c r="M759" s="142" t="str">
        <f>IFERROR(VLOOKUP(Text(A759,"m월 d일"),양력휴일,2,FALSE),IFERROR(VLOOKUP(Text(B759,"m월 d일"),음력휴일,2,FALSE),IFERROR(VLOOKUP(A759,양력지정휴일,2,FALSE), IFERROR(VLOOKUP(B759,음력지정휴일,2,FALSE), ""))))</f>
        <v/>
      </c>
      <c r="N759" s="128"/>
      <c r="O759" s="128" t="str">
        <f>IFERROR(VLOOKUP(N759,연차지정일수,2,FALSE),"")</f>
        <v/>
      </c>
      <c r="P759" s="143"/>
      <c r="Q759" s="2"/>
    </row>
    <row r="760">
      <c r="A760" s="129">
        <v>44955.0</v>
      </c>
      <c r="B760" s="129">
        <f>VLOOKUP($A760,달력데이터,MATCH("음력 날짜",달력제목,0),FALSE)</f>
        <v>44934</v>
      </c>
      <c r="C760" s="128">
        <f t="shared" si="1"/>
        <v>2023</v>
      </c>
      <c r="D760" s="128">
        <f t="shared" si="2"/>
        <v>1</v>
      </c>
      <c r="E760" s="128">
        <f t="shared" si="3"/>
        <v>4</v>
      </c>
      <c r="F760" s="128">
        <f t="shared" si="4"/>
        <v>2023</v>
      </c>
      <c r="G760" s="128">
        <f t="shared" si="5"/>
        <v>1</v>
      </c>
      <c r="H760" s="128">
        <f t="shared" si="6"/>
        <v>29</v>
      </c>
      <c r="I760" s="128" t="str">
        <f t="shared" si="7"/>
        <v>일</v>
      </c>
      <c r="J760" s="99"/>
      <c r="K760" s="99"/>
      <c r="L760" s="141" t="str">
        <f>IF(J760-K760=0,,IFERROR(K760-J760-휴게시간-VLOOKUP(A760,지정휴게시간,2,FALSE),K760-J760-휴게시간))</f>
        <v/>
      </c>
      <c r="M760" s="142" t="str">
        <f>IFERROR(VLOOKUP(Text(A760,"m월 d일"),양력휴일,2,FALSE),IFERROR(VLOOKUP(Text(B760,"m월 d일"),음력휴일,2,FALSE),IFERROR(VLOOKUP(A760,양력지정휴일,2,FALSE), IFERROR(VLOOKUP(B760,음력지정휴일,2,FALSE), ""))))</f>
        <v/>
      </c>
      <c r="N760" s="128"/>
      <c r="O760" s="128" t="str">
        <f>IFERROR(VLOOKUP(N760,연차지정일수,2,FALSE),"")</f>
        <v/>
      </c>
      <c r="P760" s="143"/>
      <c r="Q760" s="2"/>
    </row>
    <row r="761">
      <c r="A761" s="129">
        <v>44956.0</v>
      </c>
      <c r="B761" s="129">
        <f>VLOOKUP($A761,달력데이터,MATCH("음력 날짜",달력제목,0),FALSE)</f>
        <v>44935</v>
      </c>
      <c r="C761" s="128">
        <f t="shared" si="1"/>
        <v>2023</v>
      </c>
      <c r="D761" s="128">
        <f t="shared" si="2"/>
        <v>1</v>
      </c>
      <c r="E761" s="128">
        <f t="shared" si="3"/>
        <v>5</v>
      </c>
      <c r="F761" s="128">
        <f t="shared" si="4"/>
        <v>2023</v>
      </c>
      <c r="G761" s="128">
        <f t="shared" si="5"/>
        <v>1</v>
      </c>
      <c r="H761" s="128">
        <f t="shared" si="6"/>
        <v>30</v>
      </c>
      <c r="I761" s="128" t="str">
        <f t="shared" si="7"/>
        <v>월</v>
      </c>
      <c r="J761" s="99"/>
      <c r="K761" s="99"/>
      <c r="L761" s="141" t="str">
        <f>IF(J761-K761=0,,IFERROR(K761-J761-휴게시간-VLOOKUP(A761,지정휴게시간,2,FALSE),K761-J761-휴게시간))</f>
        <v/>
      </c>
      <c r="M761" s="142" t="str">
        <f>IFERROR(VLOOKUP(Text(A761,"m월 d일"),양력휴일,2,FALSE),IFERROR(VLOOKUP(Text(B761,"m월 d일"),음력휴일,2,FALSE),IFERROR(VLOOKUP(A761,양력지정휴일,2,FALSE), IFERROR(VLOOKUP(B761,음력지정휴일,2,FALSE), ""))))</f>
        <v/>
      </c>
      <c r="N761" s="128"/>
      <c r="O761" s="128" t="str">
        <f>IFERROR(VLOOKUP(N761,연차지정일수,2,FALSE),"")</f>
        <v/>
      </c>
      <c r="P761" s="143"/>
      <c r="Q761" s="2"/>
    </row>
    <row r="762">
      <c r="A762" s="129">
        <v>44957.0</v>
      </c>
      <c r="B762" s="129">
        <f>VLOOKUP($A762,달력데이터,MATCH("음력 날짜",달력제목,0),FALSE)</f>
        <v>44936</v>
      </c>
      <c r="C762" s="128">
        <f t="shared" si="1"/>
        <v>2023</v>
      </c>
      <c r="D762" s="128">
        <f t="shared" si="2"/>
        <v>1</v>
      </c>
      <c r="E762" s="128">
        <f t="shared" si="3"/>
        <v>5</v>
      </c>
      <c r="F762" s="128">
        <f t="shared" si="4"/>
        <v>2023</v>
      </c>
      <c r="G762" s="128">
        <f t="shared" si="5"/>
        <v>1</v>
      </c>
      <c r="H762" s="128">
        <f t="shared" si="6"/>
        <v>31</v>
      </c>
      <c r="I762" s="128" t="str">
        <f t="shared" si="7"/>
        <v>화</v>
      </c>
      <c r="J762" s="99"/>
      <c r="K762" s="99"/>
      <c r="L762" s="141" t="str">
        <f>IF(J762-K762=0,,IFERROR(K762-J762-휴게시간-VLOOKUP(A762,지정휴게시간,2,FALSE),K762-J762-휴게시간))</f>
        <v/>
      </c>
      <c r="M762" s="142" t="str">
        <f>IFERROR(VLOOKUP(Text(A762,"m월 d일"),양력휴일,2,FALSE),IFERROR(VLOOKUP(Text(B762,"m월 d일"),음력휴일,2,FALSE),IFERROR(VLOOKUP(A762,양력지정휴일,2,FALSE), IFERROR(VLOOKUP(B762,음력지정휴일,2,FALSE), ""))))</f>
        <v/>
      </c>
      <c r="N762" s="128"/>
      <c r="O762" s="128" t="str">
        <f>IFERROR(VLOOKUP(N762,연차지정일수,2,FALSE),"")</f>
        <v/>
      </c>
      <c r="P762" s="143"/>
      <c r="Q762" s="2"/>
    </row>
    <row r="763">
      <c r="A763" s="129">
        <v>44958.0</v>
      </c>
      <c r="B763" s="129">
        <f>VLOOKUP($A763,달력데이터,MATCH("음력 날짜",달력제목,0),FALSE)</f>
        <v>44937</v>
      </c>
      <c r="C763" s="128">
        <f t="shared" si="1"/>
        <v>2023</v>
      </c>
      <c r="D763" s="128">
        <f t="shared" si="2"/>
        <v>1</v>
      </c>
      <c r="E763" s="128">
        <f t="shared" si="3"/>
        <v>5</v>
      </c>
      <c r="F763" s="128">
        <f t="shared" si="4"/>
        <v>2023</v>
      </c>
      <c r="G763" s="128">
        <f t="shared" si="5"/>
        <v>2</v>
      </c>
      <c r="H763" s="128">
        <f t="shared" si="6"/>
        <v>1</v>
      </c>
      <c r="I763" s="128" t="str">
        <f t="shared" si="7"/>
        <v>수</v>
      </c>
      <c r="J763" s="99"/>
      <c r="K763" s="99"/>
      <c r="L763" s="141" t="str">
        <f>IF(J763-K763=0,,IFERROR(K763-J763-휴게시간-VLOOKUP(A763,지정휴게시간,2,FALSE),K763-J763-휴게시간))</f>
        <v/>
      </c>
      <c r="M763" s="142" t="str">
        <f>IFERROR(VLOOKUP(Text(A763,"m월 d일"),양력휴일,2,FALSE),IFERROR(VLOOKUP(Text(B763,"m월 d일"),음력휴일,2,FALSE),IFERROR(VLOOKUP(A763,양력지정휴일,2,FALSE), IFERROR(VLOOKUP(B763,음력지정휴일,2,FALSE), ""))))</f>
        <v/>
      </c>
      <c r="N763" s="128"/>
      <c r="O763" s="128" t="str">
        <f>IFERROR(VLOOKUP(N763,연차지정일수,2,FALSE),"")</f>
        <v/>
      </c>
      <c r="P763" s="143"/>
      <c r="Q763" s="2"/>
    </row>
    <row r="764">
      <c r="A764" s="129">
        <v>44959.0</v>
      </c>
      <c r="B764" s="129">
        <f>VLOOKUP($A764,달력데이터,MATCH("음력 날짜",달력제목,0),FALSE)</f>
        <v>44938</v>
      </c>
      <c r="C764" s="128">
        <f t="shared" si="1"/>
        <v>2023</v>
      </c>
      <c r="D764" s="128">
        <f t="shared" si="2"/>
        <v>1</v>
      </c>
      <c r="E764" s="128">
        <f t="shared" si="3"/>
        <v>5</v>
      </c>
      <c r="F764" s="128">
        <f t="shared" si="4"/>
        <v>2023</v>
      </c>
      <c r="G764" s="128">
        <f t="shared" si="5"/>
        <v>2</v>
      </c>
      <c r="H764" s="128">
        <f t="shared" si="6"/>
        <v>2</v>
      </c>
      <c r="I764" s="128" t="str">
        <f t="shared" si="7"/>
        <v>목</v>
      </c>
      <c r="J764" s="99"/>
      <c r="K764" s="99"/>
      <c r="L764" s="141" t="str">
        <f>IF(J764-K764=0,,IFERROR(K764-J764-휴게시간-VLOOKUP(A764,지정휴게시간,2,FALSE),K764-J764-휴게시간))</f>
        <v/>
      </c>
      <c r="M764" s="142" t="str">
        <f>IFERROR(VLOOKUP(Text(A764,"m월 d일"),양력휴일,2,FALSE),IFERROR(VLOOKUP(Text(B764,"m월 d일"),음력휴일,2,FALSE),IFERROR(VLOOKUP(A764,양력지정휴일,2,FALSE), IFERROR(VLOOKUP(B764,음력지정휴일,2,FALSE), ""))))</f>
        <v/>
      </c>
      <c r="N764" s="128"/>
      <c r="O764" s="128" t="str">
        <f>IFERROR(VLOOKUP(N764,연차지정일수,2,FALSE),"")</f>
        <v/>
      </c>
      <c r="P764" s="143"/>
      <c r="Q764" s="2"/>
    </row>
    <row r="765">
      <c r="A765" s="129">
        <v>44960.0</v>
      </c>
      <c r="B765" s="129">
        <f>VLOOKUP($A765,달력데이터,MATCH("음력 날짜",달력제목,0),FALSE)</f>
        <v>44939</v>
      </c>
      <c r="C765" s="128">
        <f t="shared" si="1"/>
        <v>2023</v>
      </c>
      <c r="D765" s="128">
        <f t="shared" si="2"/>
        <v>1</v>
      </c>
      <c r="E765" s="128">
        <f t="shared" si="3"/>
        <v>5</v>
      </c>
      <c r="F765" s="128">
        <f t="shared" si="4"/>
        <v>2023</v>
      </c>
      <c r="G765" s="128">
        <f t="shared" si="5"/>
        <v>2</v>
      </c>
      <c r="H765" s="128">
        <f t="shared" si="6"/>
        <v>3</v>
      </c>
      <c r="I765" s="128" t="str">
        <f t="shared" si="7"/>
        <v>금</v>
      </c>
      <c r="J765" s="99"/>
      <c r="K765" s="99"/>
      <c r="L765" s="141" t="str">
        <f>IF(J765-K765=0,,IFERROR(K765-J765-휴게시간-VLOOKUP(A765,지정휴게시간,2,FALSE),K765-J765-휴게시간))</f>
        <v/>
      </c>
      <c r="M765" s="142" t="str">
        <f>IFERROR(VLOOKUP(Text(A765,"m월 d일"),양력휴일,2,FALSE),IFERROR(VLOOKUP(Text(B765,"m월 d일"),음력휴일,2,FALSE),IFERROR(VLOOKUP(A765,양력지정휴일,2,FALSE), IFERROR(VLOOKUP(B765,음력지정휴일,2,FALSE), ""))))</f>
        <v/>
      </c>
      <c r="N765" s="128"/>
      <c r="O765" s="128" t="str">
        <f>IFERROR(VLOOKUP(N765,연차지정일수,2,FALSE),"")</f>
        <v/>
      </c>
      <c r="P765" s="143"/>
      <c r="Q765" s="2"/>
    </row>
    <row r="766">
      <c r="A766" s="129">
        <v>44961.0</v>
      </c>
      <c r="B766" s="129">
        <f>VLOOKUP($A766,달력데이터,MATCH("음력 날짜",달력제목,0),FALSE)</f>
        <v>44940</v>
      </c>
      <c r="C766" s="128">
        <f t="shared" si="1"/>
        <v>2023</v>
      </c>
      <c r="D766" s="128">
        <f t="shared" si="2"/>
        <v>1</v>
      </c>
      <c r="E766" s="128">
        <f t="shared" si="3"/>
        <v>5</v>
      </c>
      <c r="F766" s="128">
        <f t="shared" si="4"/>
        <v>2023</v>
      </c>
      <c r="G766" s="128">
        <f t="shared" si="5"/>
        <v>2</v>
      </c>
      <c r="H766" s="128">
        <f t="shared" si="6"/>
        <v>4</v>
      </c>
      <c r="I766" s="128" t="str">
        <f t="shared" si="7"/>
        <v>토</v>
      </c>
      <c r="J766" s="99"/>
      <c r="K766" s="99"/>
      <c r="L766" s="141" t="str">
        <f>IF(J766-K766=0,,IFERROR(K766-J766-휴게시간-VLOOKUP(A766,지정휴게시간,2,FALSE),K766-J766-휴게시간))</f>
        <v/>
      </c>
      <c r="M766" s="142" t="str">
        <f>IFERROR(VLOOKUP(Text(A766,"m월 d일"),양력휴일,2,FALSE),IFERROR(VLOOKUP(Text(B766,"m월 d일"),음력휴일,2,FALSE),IFERROR(VLOOKUP(A766,양력지정휴일,2,FALSE), IFERROR(VLOOKUP(B766,음력지정휴일,2,FALSE), ""))))</f>
        <v/>
      </c>
      <c r="N766" s="128"/>
      <c r="O766" s="128" t="str">
        <f>IFERROR(VLOOKUP(N766,연차지정일수,2,FALSE),"")</f>
        <v/>
      </c>
      <c r="P766" s="143"/>
      <c r="Q766" s="2"/>
    </row>
    <row r="767">
      <c r="A767" s="129">
        <v>44962.0</v>
      </c>
      <c r="B767" s="129">
        <f>VLOOKUP($A767,달력데이터,MATCH("음력 날짜",달력제목,0),FALSE)</f>
        <v>44941</v>
      </c>
      <c r="C767" s="128">
        <f t="shared" si="1"/>
        <v>2023</v>
      </c>
      <c r="D767" s="128">
        <f t="shared" si="2"/>
        <v>1</v>
      </c>
      <c r="E767" s="128">
        <f t="shared" si="3"/>
        <v>5</v>
      </c>
      <c r="F767" s="128">
        <f t="shared" si="4"/>
        <v>2023</v>
      </c>
      <c r="G767" s="128">
        <f t="shared" si="5"/>
        <v>2</v>
      </c>
      <c r="H767" s="128">
        <f t="shared" si="6"/>
        <v>5</v>
      </c>
      <c r="I767" s="128" t="str">
        <f t="shared" si="7"/>
        <v>일</v>
      </c>
      <c r="J767" s="99"/>
      <c r="K767" s="99"/>
      <c r="L767" s="141" t="str">
        <f>IF(J767-K767=0,,IFERROR(K767-J767-휴게시간-VLOOKUP(A767,지정휴게시간,2,FALSE),K767-J767-휴게시간))</f>
        <v/>
      </c>
      <c r="M767" s="142" t="str">
        <f>IFERROR(VLOOKUP(Text(A767,"m월 d일"),양력휴일,2,FALSE),IFERROR(VLOOKUP(Text(B767,"m월 d일"),음력휴일,2,FALSE),IFERROR(VLOOKUP(A767,양력지정휴일,2,FALSE), IFERROR(VLOOKUP(B767,음력지정휴일,2,FALSE), ""))))</f>
        <v/>
      </c>
      <c r="N767" s="128"/>
      <c r="O767" s="128" t="str">
        <f>IFERROR(VLOOKUP(N767,연차지정일수,2,FALSE),"")</f>
        <v/>
      </c>
      <c r="P767" s="143"/>
      <c r="Q767" s="2"/>
    </row>
    <row r="768">
      <c r="A768" s="129">
        <v>44963.0</v>
      </c>
      <c r="B768" s="129">
        <f>VLOOKUP($A768,달력데이터,MATCH("음력 날짜",달력제목,0),FALSE)</f>
        <v>44942</v>
      </c>
      <c r="C768" s="128">
        <f t="shared" si="1"/>
        <v>2023</v>
      </c>
      <c r="D768" s="128">
        <f t="shared" si="2"/>
        <v>2</v>
      </c>
      <c r="E768" s="128">
        <f t="shared" si="3"/>
        <v>1</v>
      </c>
      <c r="F768" s="128">
        <f t="shared" si="4"/>
        <v>2023</v>
      </c>
      <c r="G768" s="128">
        <f t="shared" si="5"/>
        <v>2</v>
      </c>
      <c r="H768" s="128">
        <f t="shared" si="6"/>
        <v>6</v>
      </c>
      <c r="I768" s="128" t="str">
        <f t="shared" si="7"/>
        <v>월</v>
      </c>
      <c r="J768" s="99"/>
      <c r="K768" s="99"/>
      <c r="L768" s="141" t="str">
        <f>IF(J768-K768=0,,IFERROR(K768-J768-휴게시간-VLOOKUP(A768,지정휴게시간,2,FALSE),K768-J768-휴게시간))</f>
        <v/>
      </c>
      <c r="M768" s="142" t="str">
        <f>IFERROR(VLOOKUP(Text(A768,"m월 d일"),양력휴일,2,FALSE),IFERROR(VLOOKUP(Text(B768,"m월 d일"),음력휴일,2,FALSE),IFERROR(VLOOKUP(A768,양력지정휴일,2,FALSE), IFERROR(VLOOKUP(B768,음력지정휴일,2,FALSE), ""))))</f>
        <v/>
      </c>
      <c r="N768" s="128"/>
      <c r="O768" s="128" t="str">
        <f>IFERROR(VLOOKUP(N768,연차지정일수,2,FALSE),"")</f>
        <v/>
      </c>
      <c r="P768" s="143"/>
      <c r="Q768" s="2"/>
    </row>
    <row r="769">
      <c r="A769" s="129">
        <v>44964.0</v>
      </c>
      <c r="B769" s="129">
        <f>VLOOKUP($A769,달력데이터,MATCH("음력 날짜",달력제목,0),FALSE)</f>
        <v>44943</v>
      </c>
      <c r="C769" s="128">
        <f t="shared" si="1"/>
        <v>2023</v>
      </c>
      <c r="D769" s="128">
        <f t="shared" si="2"/>
        <v>2</v>
      </c>
      <c r="E769" s="128">
        <f t="shared" si="3"/>
        <v>1</v>
      </c>
      <c r="F769" s="128">
        <f t="shared" si="4"/>
        <v>2023</v>
      </c>
      <c r="G769" s="128">
        <f t="shared" si="5"/>
        <v>2</v>
      </c>
      <c r="H769" s="128">
        <f t="shared" si="6"/>
        <v>7</v>
      </c>
      <c r="I769" s="128" t="str">
        <f t="shared" si="7"/>
        <v>화</v>
      </c>
      <c r="J769" s="99"/>
      <c r="K769" s="99"/>
      <c r="L769" s="141" t="str">
        <f>IF(J769-K769=0,,IFERROR(K769-J769-휴게시간-VLOOKUP(A769,지정휴게시간,2,FALSE),K769-J769-휴게시간))</f>
        <v/>
      </c>
      <c r="M769" s="142" t="str">
        <f>IFERROR(VLOOKUP(Text(A769,"m월 d일"),양력휴일,2,FALSE),IFERROR(VLOOKUP(Text(B769,"m월 d일"),음력휴일,2,FALSE),IFERROR(VLOOKUP(A769,양력지정휴일,2,FALSE), IFERROR(VLOOKUP(B769,음력지정휴일,2,FALSE), ""))))</f>
        <v/>
      </c>
      <c r="N769" s="128"/>
      <c r="O769" s="128" t="str">
        <f>IFERROR(VLOOKUP(N769,연차지정일수,2,FALSE),"")</f>
        <v/>
      </c>
      <c r="P769" s="143"/>
      <c r="Q769" s="2"/>
    </row>
    <row r="770">
      <c r="A770" s="129">
        <v>44965.0</v>
      </c>
      <c r="B770" s="129">
        <f>VLOOKUP($A770,달력데이터,MATCH("음력 날짜",달력제목,0),FALSE)</f>
        <v>44944</v>
      </c>
      <c r="C770" s="128">
        <f t="shared" si="1"/>
        <v>2023</v>
      </c>
      <c r="D770" s="128">
        <f t="shared" si="2"/>
        <v>2</v>
      </c>
      <c r="E770" s="128">
        <f t="shared" si="3"/>
        <v>1</v>
      </c>
      <c r="F770" s="128">
        <f t="shared" si="4"/>
        <v>2023</v>
      </c>
      <c r="G770" s="128">
        <f t="shared" si="5"/>
        <v>2</v>
      </c>
      <c r="H770" s="128">
        <f t="shared" si="6"/>
        <v>8</v>
      </c>
      <c r="I770" s="128" t="str">
        <f t="shared" si="7"/>
        <v>수</v>
      </c>
      <c r="J770" s="99"/>
      <c r="K770" s="99"/>
      <c r="L770" s="141" t="str">
        <f>IF(J770-K770=0,,IFERROR(K770-J770-휴게시간-VLOOKUP(A770,지정휴게시간,2,FALSE),K770-J770-휴게시간))</f>
        <v/>
      </c>
      <c r="M770" s="142" t="str">
        <f>IFERROR(VLOOKUP(Text(A770,"m월 d일"),양력휴일,2,FALSE),IFERROR(VLOOKUP(Text(B770,"m월 d일"),음력휴일,2,FALSE),IFERROR(VLOOKUP(A770,양력지정휴일,2,FALSE), IFERROR(VLOOKUP(B770,음력지정휴일,2,FALSE), ""))))</f>
        <v/>
      </c>
      <c r="N770" s="128"/>
      <c r="O770" s="128" t="str">
        <f>IFERROR(VLOOKUP(N770,연차지정일수,2,FALSE),"")</f>
        <v/>
      </c>
      <c r="P770" s="143"/>
      <c r="Q770" s="2"/>
    </row>
    <row r="771">
      <c r="A771" s="129">
        <v>44966.0</v>
      </c>
      <c r="B771" s="129">
        <f>VLOOKUP($A771,달력데이터,MATCH("음력 날짜",달력제목,0),FALSE)</f>
        <v>44945</v>
      </c>
      <c r="C771" s="128">
        <f t="shared" si="1"/>
        <v>2023</v>
      </c>
      <c r="D771" s="128">
        <f t="shared" si="2"/>
        <v>2</v>
      </c>
      <c r="E771" s="128">
        <f t="shared" si="3"/>
        <v>1</v>
      </c>
      <c r="F771" s="128">
        <f t="shared" si="4"/>
        <v>2023</v>
      </c>
      <c r="G771" s="128">
        <f t="shared" si="5"/>
        <v>2</v>
      </c>
      <c r="H771" s="128">
        <f t="shared" si="6"/>
        <v>9</v>
      </c>
      <c r="I771" s="128" t="str">
        <f t="shared" si="7"/>
        <v>목</v>
      </c>
      <c r="J771" s="99"/>
      <c r="K771" s="99"/>
      <c r="L771" s="141" t="str">
        <f>IF(J771-K771=0,,IFERROR(K771-J771-휴게시간-VLOOKUP(A771,지정휴게시간,2,FALSE),K771-J771-휴게시간))</f>
        <v/>
      </c>
      <c r="M771" s="142" t="str">
        <f>IFERROR(VLOOKUP(Text(A771,"m월 d일"),양력휴일,2,FALSE),IFERROR(VLOOKUP(Text(B771,"m월 d일"),음력휴일,2,FALSE),IFERROR(VLOOKUP(A771,양력지정휴일,2,FALSE), IFERROR(VLOOKUP(B771,음력지정휴일,2,FALSE), ""))))</f>
        <v/>
      </c>
      <c r="N771" s="128"/>
      <c r="O771" s="128" t="str">
        <f>IFERROR(VLOOKUP(N771,연차지정일수,2,FALSE),"")</f>
        <v/>
      </c>
      <c r="P771" s="143"/>
      <c r="Q771" s="2"/>
    </row>
    <row r="772">
      <c r="A772" s="129">
        <v>44967.0</v>
      </c>
      <c r="B772" s="129">
        <f>VLOOKUP($A772,달력데이터,MATCH("음력 날짜",달력제목,0),FALSE)</f>
        <v>44946</v>
      </c>
      <c r="C772" s="128">
        <f t="shared" si="1"/>
        <v>2023</v>
      </c>
      <c r="D772" s="128">
        <f t="shared" si="2"/>
        <v>2</v>
      </c>
      <c r="E772" s="128">
        <f t="shared" si="3"/>
        <v>1</v>
      </c>
      <c r="F772" s="128">
        <f t="shared" si="4"/>
        <v>2023</v>
      </c>
      <c r="G772" s="128">
        <f t="shared" si="5"/>
        <v>2</v>
      </c>
      <c r="H772" s="128">
        <f t="shared" si="6"/>
        <v>10</v>
      </c>
      <c r="I772" s="128" t="str">
        <f t="shared" si="7"/>
        <v>금</v>
      </c>
      <c r="J772" s="99"/>
      <c r="K772" s="99"/>
      <c r="L772" s="141" t="str">
        <f>IF(J772-K772=0,,IFERROR(K772-J772-휴게시간-VLOOKUP(A772,지정휴게시간,2,FALSE),K772-J772-휴게시간))</f>
        <v/>
      </c>
      <c r="M772" s="142" t="str">
        <f>IFERROR(VLOOKUP(Text(A772,"m월 d일"),양력휴일,2,FALSE),IFERROR(VLOOKUP(Text(B772,"m월 d일"),음력휴일,2,FALSE),IFERROR(VLOOKUP(A772,양력지정휴일,2,FALSE), IFERROR(VLOOKUP(B772,음력지정휴일,2,FALSE), ""))))</f>
        <v/>
      </c>
      <c r="N772" s="128"/>
      <c r="O772" s="128" t="str">
        <f>IFERROR(VLOOKUP(N772,연차지정일수,2,FALSE),"")</f>
        <v/>
      </c>
      <c r="P772" s="143"/>
      <c r="Q772" s="2"/>
    </row>
    <row r="773">
      <c r="A773" s="129">
        <v>44968.0</v>
      </c>
      <c r="B773" s="129">
        <f>VLOOKUP($A773,달력데이터,MATCH("음력 날짜",달력제목,0),FALSE)</f>
        <v>44947</v>
      </c>
      <c r="C773" s="128">
        <f t="shared" si="1"/>
        <v>2023</v>
      </c>
      <c r="D773" s="128">
        <f t="shared" si="2"/>
        <v>2</v>
      </c>
      <c r="E773" s="128">
        <f t="shared" si="3"/>
        <v>1</v>
      </c>
      <c r="F773" s="128">
        <f t="shared" si="4"/>
        <v>2023</v>
      </c>
      <c r="G773" s="128">
        <f t="shared" si="5"/>
        <v>2</v>
      </c>
      <c r="H773" s="128">
        <f t="shared" si="6"/>
        <v>11</v>
      </c>
      <c r="I773" s="128" t="str">
        <f t="shared" si="7"/>
        <v>토</v>
      </c>
      <c r="J773" s="99"/>
      <c r="K773" s="99"/>
      <c r="L773" s="141" t="str">
        <f>IF(J773-K773=0,,IFERROR(K773-J773-휴게시간-VLOOKUP(A773,지정휴게시간,2,FALSE),K773-J773-휴게시간))</f>
        <v/>
      </c>
      <c r="M773" s="142" t="str">
        <f>IFERROR(VLOOKUP(Text(A773,"m월 d일"),양력휴일,2,FALSE),IFERROR(VLOOKUP(Text(B773,"m월 d일"),음력휴일,2,FALSE),IFERROR(VLOOKUP(A773,양력지정휴일,2,FALSE), IFERROR(VLOOKUP(B773,음력지정휴일,2,FALSE), ""))))</f>
        <v/>
      </c>
      <c r="N773" s="128"/>
      <c r="O773" s="128" t="str">
        <f>IFERROR(VLOOKUP(N773,연차지정일수,2,FALSE),"")</f>
        <v/>
      </c>
      <c r="P773" s="143"/>
      <c r="Q773" s="2"/>
    </row>
    <row r="774">
      <c r="A774" s="129">
        <v>44969.0</v>
      </c>
      <c r="B774" s="129">
        <f>VLOOKUP($A774,달력데이터,MATCH("음력 날짜",달력제목,0),FALSE)</f>
        <v>44948</v>
      </c>
      <c r="C774" s="128">
        <f t="shared" si="1"/>
        <v>2023</v>
      </c>
      <c r="D774" s="128">
        <f t="shared" si="2"/>
        <v>2</v>
      </c>
      <c r="E774" s="128">
        <f t="shared" si="3"/>
        <v>1</v>
      </c>
      <c r="F774" s="128">
        <f t="shared" si="4"/>
        <v>2023</v>
      </c>
      <c r="G774" s="128">
        <f t="shared" si="5"/>
        <v>2</v>
      </c>
      <c r="H774" s="128">
        <f t="shared" si="6"/>
        <v>12</v>
      </c>
      <c r="I774" s="128" t="str">
        <f t="shared" si="7"/>
        <v>일</v>
      </c>
      <c r="J774" s="99"/>
      <c r="K774" s="99"/>
      <c r="L774" s="141" t="str">
        <f>IF(J774-K774=0,,IFERROR(K774-J774-휴게시간-VLOOKUP(A774,지정휴게시간,2,FALSE),K774-J774-휴게시간))</f>
        <v/>
      </c>
      <c r="M774" s="142" t="str">
        <f>IFERROR(VLOOKUP(Text(A774,"m월 d일"),양력휴일,2,FALSE),IFERROR(VLOOKUP(Text(B774,"m월 d일"),음력휴일,2,FALSE),IFERROR(VLOOKUP(A774,양력지정휴일,2,FALSE), IFERROR(VLOOKUP(B774,음력지정휴일,2,FALSE), ""))))</f>
        <v/>
      </c>
      <c r="N774" s="128"/>
      <c r="O774" s="128" t="str">
        <f>IFERROR(VLOOKUP(N774,연차지정일수,2,FALSE),"")</f>
        <v/>
      </c>
      <c r="P774" s="143"/>
      <c r="Q774" s="2"/>
    </row>
    <row r="775">
      <c r="A775" s="129">
        <v>44970.0</v>
      </c>
      <c r="B775" s="129">
        <f>VLOOKUP($A775,달력데이터,MATCH("음력 날짜",달력제목,0),FALSE)</f>
        <v>44949</v>
      </c>
      <c r="C775" s="128">
        <f t="shared" si="1"/>
        <v>2023</v>
      </c>
      <c r="D775" s="128">
        <f t="shared" si="2"/>
        <v>2</v>
      </c>
      <c r="E775" s="128">
        <f t="shared" si="3"/>
        <v>2</v>
      </c>
      <c r="F775" s="128">
        <f t="shared" si="4"/>
        <v>2023</v>
      </c>
      <c r="G775" s="128">
        <f t="shared" si="5"/>
        <v>2</v>
      </c>
      <c r="H775" s="128">
        <f t="shared" si="6"/>
        <v>13</v>
      </c>
      <c r="I775" s="128" t="str">
        <f t="shared" si="7"/>
        <v>월</v>
      </c>
      <c r="J775" s="99"/>
      <c r="K775" s="99"/>
      <c r="L775" s="141" t="str">
        <f>IF(J775-K775=0,,IFERROR(K775-J775-휴게시간-VLOOKUP(A775,지정휴게시간,2,FALSE),K775-J775-휴게시간))</f>
        <v/>
      </c>
      <c r="M775" s="142" t="str">
        <f>IFERROR(VLOOKUP(Text(A775,"m월 d일"),양력휴일,2,FALSE),IFERROR(VLOOKUP(Text(B775,"m월 d일"),음력휴일,2,FALSE),IFERROR(VLOOKUP(A775,양력지정휴일,2,FALSE), IFERROR(VLOOKUP(B775,음력지정휴일,2,FALSE), ""))))</f>
        <v/>
      </c>
      <c r="N775" s="128"/>
      <c r="O775" s="128" t="str">
        <f>IFERROR(VLOOKUP(N775,연차지정일수,2,FALSE),"")</f>
        <v/>
      </c>
      <c r="P775" s="143"/>
      <c r="Q775" s="2"/>
    </row>
    <row r="776">
      <c r="A776" s="129">
        <v>44971.0</v>
      </c>
      <c r="B776" s="129">
        <f>VLOOKUP($A776,달력데이터,MATCH("음력 날짜",달력제목,0),FALSE)</f>
        <v>44950</v>
      </c>
      <c r="C776" s="128">
        <f t="shared" si="1"/>
        <v>2023</v>
      </c>
      <c r="D776" s="128">
        <f t="shared" si="2"/>
        <v>2</v>
      </c>
      <c r="E776" s="128">
        <f t="shared" si="3"/>
        <v>2</v>
      </c>
      <c r="F776" s="128">
        <f t="shared" si="4"/>
        <v>2023</v>
      </c>
      <c r="G776" s="128">
        <f t="shared" si="5"/>
        <v>2</v>
      </c>
      <c r="H776" s="128">
        <f t="shared" si="6"/>
        <v>14</v>
      </c>
      <c r="I776" s="128" t="str">
        <f t="shared" si="7"/>
        <v>화</v>
      </c>
      <c r="J776" s="99"/>
      <c r="K776" s="99"/>
      <c r="L776" s="141" t="str">
        <f>IF(J776-K776=0,,IFERROR(K776-J776-휴게시간-VLOOKUP(A776,지정휴게시간,2,FALSE),K776-J776-휴게시간))</f>
        <v/>
      </c>
      <c r="M776" s="142" t="str">
        <f>IFERROR(VLOOKUP(Text(A776,"m월 d일"),양력휴일,2,FALSE),IFERROR(VLOOKUP(Text(B776,"m월 d일"),음력휴일,2,FALSE),IFERROR(VLOOKUP(A776,양력지정휴일,2,FALSE), IFERROR(VLOOKUP(B776,음력지정휴일,2,FALSE), ""))))</f>
        <v/>
      </c>
      <c r="N776" s="128"/>
      <c r="O776" s="128" t="str">
        <f>IFERROR(VLOOKUP(N776,연차지정일수,2,FALSE),"")</f>
        <v/>
      </c>
      <c r="P776" s="143"/>
      <c r="Q776" s="2"/>
    </row>
    <row r="777">
      <c r="A777" s="129">
        <v>44972.0</v>
      </c>
      <c r="B777" s="129">
        <f>VLOOKUP($A777,달력데이터,MATCH("음력 날짜",달력제목,0),FALSE)</f>
        <v>44951</v>
      </c>
      <c r="C777" s="128">
        <f t="shared" si="1"/>
        <v>2023</v>
      </c>
      <c r="D777" s="128">
        <f t="shared" si="2"/>
        <v>2</v>
      </c>
      <c r="E777" s="128">
        <f t="shared" si="3"/>
        <v>2</v>
      </c>
      <c r="F777" s="128">
        <f t="shared" si="4"/>
        <v>2023</v>
      </c>
      <c r="G777" s="128">
        <f t="shared" si="5"/>
        <v>2</v>
      </c>
      <c r="H777" s="128">
        <f t="shared" si="6"/>
        <v>15</v>
      </c>
      <c r="I777" s="128" t="str">
        <f t="shared" si="7"/>
        <v>수</v>
      </c>
      <c r="J777" s="99"/>
      <c r="K777" s="99"/>
      <c r="L777" s="141" t="str">
        <f>IF(J777-K777=0,,IFERROR(K777-J777-휴게시간-VLOOKUP(A777,지정휴게시간,2,FALSE),K777-J777-휴게시간))</f>
        <v/>
      </c>
      <c r="M777" s="142" t="str">
        <f>IFERROR(VLOOKUP(Text(A777,"m월 d일"),양력휴일,2,FALSE),IFERROR(VLOOKUP(Text(B777,"m월 d일"),음력휴일,2,FALSE),IFERROR(VLOOKUP(A777,양력지정휴일,2,FALSE), IFERROR(VLOOKUP(B777,음력지정휴일,2,FALSE), ""))))</f>
        <v/>
      </c>
      <c r="N777" s="128"/>
      <c r="O777" s="128" t="str">
        <f>IFERROR(VLOOKUP(N777,연차지정일수,2,FALSE),"")</f>
        <v/>
      </c>
      <c r="P777" s="143"/>
      <c r="Q777" s="2"/>
    </row>
    <row r="778">
      <c r="A778" s="129">
        <v>44973.0</v>
      </c>
      <c r="B778" s="129">
        <f>VLOOKUP($A778,달력데이터,MATCH("음력 날짜",달력제목,0),FALSE)</f>
        <v>44952</v>
      </c>
      <c r="C778" s="128">
        <f t="shared" si="1"/>
        <v>2023</v>
      </c>
      <c r="D778" s="128">
        <f t="shared" si="2"/>
        <v>2</v>
      </c>
      <c r="E778" s="128">
        <f t="shared" si="3"/>
        <v>2</v>
      </c>
      <c r="F778" s="128">
        <f t="shared" si="4"/>
        <v>2023</v>
      </c>
      <c r="G778" s="128">
        <f t="shared" si="5"/>
        <v>2</v>
      </c>
      <c r="H778" s="128">
        <f t="shared" si="6"/>
        <v>16</v>
      </c>
      <c r="I778" s="128" t="str">
        <f t="shared" si="7"/>
        <v>목</v>
      </c>
      <c r="J778" s="99"/>
      <c r="K778" s="99"/>
      <c r="L778" s="141" t="str">
        <f>IF(J778-K778=0,,IFERROR(K778-J778-휴게시간-VLOOKUP(A778,지정휴게시간,2,FALSE),K778-J778-휴게시간))</f>
        <v/>
      </c>
      <c r="M778" s="142" t="str">
        <f>IFERROR(VLOOKUP(Text(A778,"m월 d일"),양력휴일,2,FALSE),IFERROR(VLOOKUP(Text(B778,"m월 d일"),음력휴일,2,FALSE),IFERROR(VLOOKUP(A778,양력지정휴일,2,FALSE), IFERROR(VLOOKUP(B778,음력지정휴일,2,FALSE), ""))))</f>
        <v/>
      </c>
      <c r="N778" s="128"/>
      <c r="O778" s="128" t="str">
        <f>IFERROR(VLOOKUP(N778,연차지정일수,2,FALSE),"")</f>
        <v/>
      </c>
      <c r="P778" s="143"/>
      <c r="Q778" s="2"/>
    </row>
    <row r="779">
      <c r="A779" s="129">
        <v>44974.0</v>
      </c>
      <c r="B779" s="129">
        <f>VLOOKUP($A779,달력데이터,MATCH("음력 날짜",달력제목,0),FALSE)</f>
        <v>44953</v>
      </c>
      <c r="C779" s="128">
        <f t="shared" si="1"/>
        <v>2023</v>
      </c>
      <c r="D779" s="128">
        <f t="shared" si="2"/>
        <v>2</v>
      </c>
      <c r="E779" s="128">
        <f t="shared" si="3"/>
        <v>2</v>
      </c>
      <c r="F779" s="128">
        <f t="shared" si="4"/>
        <v>2023</v>
      </c>
      <c r="G779" s="128">
        <f t="shared" si="5"/>
        <v>2</v>
      </c>
      <c r="H779" s="128">
        <f t="shared" si="6"/>
        <v>17</v>
      </c>
      <c r="I779" s="128" t="str">
        <f t="shared" si="7"/>
        <v>금</v>
      </c>
      <c r="J779" s="99"/>
      <c r="K779" s="99"/>
      <c r="L779" s="141" t="str">
        <f>IF(J779-K779=0,,IFERROR(K779-J779-휴게시간-VLOOKUP(A779,지정휴게시간,2,FALSE),K779-J779-휴게시간))</f>
        <v/>
      </c>
      <c r="M779" s="142" t="str">
        <f>IFERROR(VLOOKUP(Text(A779,"m월 d일"),양력휴일,2,FALSE),IFERROR(VLOOKUP(Text(B779,"m월 d일"),음력휴일,2,FALSE),IFERROR(VLOOKUP(A779,양력지정휴일,2,FALSE), IFERROR(VLOOKUP(B779,음력지정휴일,2,FALSE), ""))))</f>
        <v/>
      </c>
      <c r="N779" s="128"/>
      <c r="O779" s="128" t="str">
        <f>IFERROR(VLOOKUP(N779,연차지정일수,2,FALSE),"")</f>
        <v/>
      </c>
      <c r="P779" s="143"/>
      <c r="Q779" s="2"/>
    </row>
    <row r="780">
      <c r="A780" s="129">
        <v>44975.0</v>
      </c>
      <c r="B780" s="129">
        <f>VLOOKUP($A780,달력데이터,MATCH("음력 날짜",달력제목,0),FALSE)</f>
        <v>44954</v>
      </c>
      <c r="C780" s="128">
        <f t="shared" si="1"/>
        <v>2023</v>
      </c>
      <c r="D780" s="128">
        <f t="shared" si="2"/>
        <v>2</v>
      </c>
      <c r="E780" s="128">
        <f t="shared" si="3"/>
        <v>2</v>
      </c>
      <c r="F780" s="128">
        <f t="shared" si="4"/>
        <v>2023</v>
      </c>
      <c r="G780" s="128">
        <f t="shared" si="5"/>
        <v>2</v>
      </c>
      <c r="H780" s="128">
        <f t="shared" si="6"/>
        <v>18</v>
      </c>
      <c r="I780" s="128" t="str">
        <f t="shared" si="7"/>
        <v>토</v>
      </c>
      <c r="J780" s="99"/>
      <c r="K780" s="99"/>
      <c r="L780" s="141" t="str">
        <f>IF(J780-K780=0,,IFERROR(K780-J780-휴게시간-VLOOKUP(A780,지정휴게시간,2,FALSE),K780-J780-휴게시간))</f>
        <v/>
      </c>
      <c r="M780" s="142" t="str">
        <f>IFERROR(VLOOKUP(Text(A780,"m월 d일"),양력휴일,2,FALSE),IFERROR(VLOOKUP(Text(B780,"m월 d일"),음력휴일,2,FALSE),IFERROR(VLOOKUP(A780,양력지정휴일,2,FALSE), IFERROR(VLOOKUP(B780,음력지정휴일,2,FALSE), ""))))</f>
        <v/>
      </c>
      <c r="N780" s="128"/>
      <c r="O780" s="128" t="str">
        <f>IFERROR(VLOOKUP(N780,연차지정일수,2,FALSE),"")</f>
        <v/>
      </c>
      <c r="P780" s="143"/>
      <c r="Q780" s="2"/>
    </row>
    <row r="781">
      <c r="A781" s="129">
        <v>44976.0</v>
      </c>
      <c r="B781" s="129">
        <f>VLOOKUP($A781,달력데이터,MATCH("음력 날짜",달력제목,0),FALSE)</f>
        <v>44955</v>
      </c>
      <c r="C781" s="128">
        <f t="shared" si="1"/>
        <v>2023</v>
      </c>
      <c r="D781" s="128">
        <f t="shared" si="2"/>
        <v>2</v>
      </c>
      <c r="E781" s="128">
        <f t="shared" si="3"/>
        <v>2</v>
      </c>
      <c r="F781" s="128">
        <f t="shared" si="4"/>
        <v>2023</v>
      </c>
      <c r="G781" s="128">
        <f t="shared" si="5"/>
        <v>2</v>
      </c>
      <c r="H781" s="128">
        <f t="shared" si="6"/>
        <v>19</v>
      </c>
      <c r="I781" s="128" t="str">
        <f t="shared" si="7"/>
        <v>일</v>
      </c>
      <c r="J781" s="99"/>
      <c r="K781" s="99"/>
      <c r="L781" s="141" t="str">
        <f>IF(J781-K781=0,,IFERROR(K781-J781-휴게시간-VLOOKUP(A781,지정휴게시간,2,FALSE),K781-J781-휴게시간))</f>
        <v/>
      </c>
      <c r="M781" s="142" t="str">
        <f>IFERROR(VLOOKUP(Text(A781,"m월 d일"),양력휴일,2,FALSE),IFERROR(VLOOKUP(Text(B781,"m월 d일"),음력휴일,2,FALSE),IFERROR(VLOOKUP(A781,양력지정휴일,2,FALSE), IFERROR(VLOOKUP(B781,음력지정휴일,2,FALSE), ""))))</f>
        <v/>
      </c>
      <c r="N781" s="128"/>
      <c r="O781" s="128" t="str">
        <f>IFERROR(VLOOKUP(N781,연차지정일수,2,FALSE),"")</f>
        <v/>
      </c>
      <c r="P781" s="143"/>
      <c r="Q781" s="2"/>
    </row>
    <row r="782">
      <c r="A782" s="129">
        <v>44977.0</v>
      </c>
      <c r="B782" s="129">
        <f>VLOOKUP($A782,달력데이터,MATCH("음력 날짜",달력제목,0),FALSE)</f>
        <v>44958</v>
      </c>
      <c r="C782" s="128">
        <f t="shared" si="1"/>
        <v>2023</v>
      </c>
      <c r="D782" s="128">
        <f t="shared" si="2"/>
        <v>2</v>
      </c>
      <c r="E782" s="128">
        <f t="shared" si="3"/>
        <v>3</v>
      </c>
      <c r="F782" s="128">
        <f t="shared" si="4"/>
        <v>2023</v>
      </c>
      <c r="G782" s="128">
        <f t="shared" si="5"/>
        <v>2</v>
      </c>
      <c r="H782" s="128">
        <f t="shared" si="6"/>
        <v>20</v>
      </c>
      <c r="I782" s="128" t="str">
        <f t="shared" si="7"/>
        <v>월</v>
      </c>
      <c r="J782" s="99"/>
      <c r="K782" s="99"/>
      <c r="L782" s="141" t="str">
        <f>IF(J782-K782=0,,IFERROR(K782-J782-휴게시간-VLOOKUP(A782,지정휴게시간,2,FALSE),K782-J782-휴게시간))</f>
        <v/>
      </c>
      <c r="M782" s="142" t="str">
        <f>IFERROR(VLOOKUP(Text(A782,"m월 d일"),양력휴일,2,FALSE),IFERROR(VLOOKUP(Text(B782,"m월 d일"),음력휴일,2,FALSE),IFERROR(VLOOKUP(A782,양력지정휴일,2,FALSE), IFERROR(VLOOKUP(B782,음력지정휴일,2,FALSE), ""))))</f>
        <v/>
      </c>
      <c r="N782" s="128"/>
      <c r="O782" s="128" t="str">
        <f>IFERROR(VLOOKUP(N782,연차지정일수,2,FALSE),"")</f>
        <v/>
      </c>
      <c r="P782" s="143"/>
      <c r="Q782" s="2"/>
    </row>
    <row r="783">
      <c r="A783" s="129">
        <v>44978.0</v>
      </c>
      <c r="B783" s="129">
        <f>VLOOKUP($A783,달력데이터,MATCH("음력 날짜",달력제목,0),FALSE)</f>
        <v>44959</v>
      </c>
      <c r="C783" s="128">
        <f t="shared" si="1"/>
        <v>2023</v>
      </c>
      <c r="D783" s="128">
        <f t="shared" si="2"/>
        <v>2</v>
      </c>
      <c r="E783" s="128">
        <f t="shared" si="3"/>
        <v>3</v>
      </c>
      <c r="F783" s="128">
        <f t="shared" si="4"/>
        <v>2023</v>
      </c>
      <c r="G783" s="128">
        <f t="shared" si="5"/>
        <v>2</v>
      </c>
      <c r="H783" s="128">
        <f t="shared" si="6"/>
        <v>21</v>
      </c>
      <c r="I783" s="128" t="str">
        <f t="shared" si="7"/>
        <v>화</v>
      </c>
      <c r="J783" s="99"/>
      <c r="K783" s="99"/>
      <c r="L783" s="141" t="str">
        <f>IF(J783-K783=0,,IFERROR(K783-J783-휴게시간-VLOOKUP(A783,지정휴게시간,2,FALSE),K783-J783-휴게시간))</f>
        <v/>
      </c>
      <c r="M783" s="142" t="str">
        <f>IFERROR(VLOOKUP(Text(A783,"m월 d일"),양력휴일,2,FALSE),IFERROR(VLOOKUP(Text(B783,"m월 d일"),음력휴일,2,FALSE),IFERROR(VLOOKUP(A783,양력지정휴일,2,FALSE), IFERROR(VLOOKUP(B783,음력지정휴일,2,FALSE), ""))))</f>
        <v/>
      </c>
      <c r="N783" s="128"/>
      <c r="O783" s="128" t="str">
        <f>IFERROR(VLOOKUP(N783,연차지정일수,2,FALSE),"")</f>
        <v/>
      </c>
      <c r="P783" s="143"/>
      <c r="Q783" s="2"/>
    </row>
    <row r="784">
      <c r="A784" s="129">
        <v>44979.0</v>
      </c>
      <c r="B784" s="129">
        <f>VLOOKUP($A784,달력데이터,MATCH("음력 날짜",달력제목,0),FALSE)</f>
        <v>44960</v>
      </c>
      <c r="C784" s="128">
        <f t="shared" si="1"/>
        <v>2023</v>
      </c>
      <c r="D784" s="128">
        <f t="shared" si="2"/>
        <v>2</v>
      </c>
      <c r="E784" s="128">
        <f t="shared" si="3"/>
        <v>3</v>
      </c>
      <c r="F784" s="128">
        <f t="shared" si="4"/>
        <v>2023</v>
      </c>
      <c r="G784" s="128">
        <f t="shared" si="5"/>
        <v>2</v>
      </c>
      <c r="H784" s="128">
        <f t="shared" si="6"/>
        <v>22</v>
      </c>
      <c r="I784" s="128" t="str">
        <f t="shared" si="7"/>
        <v>수</v>
      </c>
      <c r="J784" s="99"/>
      <c r="K784" s="99"/>
      <c r="L784" s="141" t="str">
        <f>IF(J784-K784=0,,IFERROR(K784-J784-휴게시간-VLOOKUP(A784,지정휴게시간,2,FALSE),K784-J784-휴게시간))</f>
        <v/>
      </c>
      <c r="M784" s="142" t="str">
        <f>IFERROR(VLOOKUP(Text(A784,"m월 d일"),양력휴일,2,FALSE),IFERROR(VLOOKUP(Text(B784,"m월 d일"),음력휴일,2,FALSE),IFERROR(VLOOKUP(A784,양력지정휴일,2,FALSE), IFERROR(VLOOKUP(B784,음력지정휴일,2,FALSE), ""))))</f>
        <v/>
      </c>
      <c r="N784" s="128"/>
      <c r="O784" s="128" t="str">
        <f>IFERROR(VLOOKUP(N784,연차지정일수,2,FALSE),"")</f>
        <v/>
      </c>
      <c r="P784" s="143"/>
      <c r="Q784" s="2"/>
    </row>
    <row r="785">
      <c r="A785" s="129">
        <v>44980.0</v>
      </c>
      <c r="B785" s="129">
        <f>VLOOKUP($A785,달력데이터,MATCH("음력 날짜",달력제목,0),FALSE)</f>
        <v>44961</v>
      </c>
      <c r="C785" s="128">
        <f t="shared" si="1"/>
        <v>2023</v>
      </c>
      <c r="D785" s="128">
        <f t="shared" si="2"/>
        <v>2</v>
      </c>
      <c r="E785" s="128">
        <f t="shared" si="3"/>
        <v>3</v>
      </c>
      <c r="F785" s="128">
        <f t="shared" si="4"/>
        <v>2023</v>
      </c>
      <c r="G785" s="128">
        <f t="shared" si="5"/>
        <v>2</v>
      </c>
      <c r="H785" s="128">
        <f t="shared" si="6"/>
        <v>23</v>
      </c>
      <c r="I785" s="128" t="str">
        <f t="shared" si="7"/>
        <v>목</v>
      </c>
      <c r="J785" s="99"/>
      <c r="K785" s="99"/>
      <c r="L785" s="141" t="str">
        <f>IF(J785-K785=0,,IFERROR(K785-J785-휴게시간-VLOOKUP(A785,지정휴게시간,2,FALSE),K785-J785-휴게시간))</f>
        <v/>
      </c>
      <c r="M785" s="142" t="str">
        <f>IFERROR(VLOOKUP(Text(A785,"m월 d일"),양력휴일,2,FALSE),IFERROR(VLOOKUP(Text(B785,"m월 d일"),음력휴일,2,FALSE),IFERROR(VLOOKUP(A785,양력지정휴일,2,FALSE), IFERROR(VLOOKUP(B785,음력지정휴일,2,FALSE), ""))))</f>
        <v/>
      </c>
      <c r="N785" s="128"/>
      <c r="O785" s="128" t="str">
        <f>IFERROR(VLOOKUP(N785,연차지정일수,2,FALSE),"")</f>
        <v/>
      </c>
      <c r="P785" s="143"/>
      <c r="Q785" s="2"/>
    </row>
    <row r="786">
      <c r="A786" s="129">
        <v>44981.0</v>
      </c>
      <c r="B786" s="129">
        <f>VLOOKUP($A786,달력데이터,MATCH("음력 날짜",달력제목,0),FALSE)</f>
        <v>44962</v>
      </c>
      <c r="C786" s="128">
        <f t="shared" si="1"/>
        <v>2023</v>
      </c>
      <c r="D786" s="128">
        <f t="shared" si="2"/>
        <v>2</v>
      </c>
      <c r="E786" s="128">
        <f t="shared" si="3"/>
        <v>3</v>
      </c>
      <c r="F786" s="128">
        <f t="shared" si="4"/>
        <v>2023</v>
      </c>
      <c r="G786" s="128">
        <f t="shared" si="5"/>
        <v>2</v>
      </c>
      <c r="H786" s="128">
        <f t="shared" si="6"/>
        <v>24</v>
      </c>
      <c r="I786" s="128" t="str">
        <f t="shared" si="7"/>
        <v>금</v>
      </c>
      <c r="J786" s="99"/>
      <c r="K786" s="99"/>
      <c r="L786" s="141" t="str">
        <f>IF(J786-K786=0,,IFERROR(K786-J786-휴게시간-VLOOKUP(A786,지정휴게시간,2,FALSE),K786-J786-휴게시간))</f>
        <v/>
      </c>
      <c r="M786" s="142" t="str">
        <f>IFERROR(VLOOKUP(Text(A786,"m월 d일"),양력휴일,2,FALSE),IFERROR(VLOOKUP(Text(B786,"m월 d일"),음력휴일,2,FALSE),IFERROR(VLOOKUP(A786,양력지정휴일,2,FALSE), IFERROR(VLOOKUP(B786,음력지정휴일,2,FALSE), ""))))</f>
        <v/>
      </c>
      <c r="N786" s="128"/>
      <c r="O786" s="128" t="str">
        <f>IFERROR(VLOOKUP(N786,연차지정일수,2,FALSE),"")</f>
        <v/>
      </c>
      <c r="P786" s="143"/>
      <c r="Q786" s="2"/>
    </row>
    <row r="787">
      <c r="A787" s="129">
        <v>44982.0</v>
      </c>
      <c r="B787" s="129">
        <f>VLOOKUP($A787,달력데이터,MATCH("음력 날짜",달력제목,0),FALSE)</f>
        <v>44963</v>
      </c>
      <c r="C787" s="128">
        <f t="shared" si="1"/>
        <v>2023</v>
      </c>
      <c r="D787" s="128">
        <f t="shared" si="2"/>
        <v>2</v>
      </c>
      <c r="E787" s="128">
        <f t="shared" si="3"/>
        <v>3</v>
      </c>
      <c r="F787" s="128">
        <f t="shared" si="4"/>
        <v>2023</v>
      </c>
      <c r="G787" s="128">
        <f t="shared" si="5"/>
        <v>2</v>
      </c>
      <c r="H787" s="128">
        <f t="shared" si="6"/>
        <v>25</v>
      </c>
      <c r="I787" s="128" t="str">
        <f t="shared" si="7"/>
        <v>토</v>
      </c>
      <c r="J787" s="99"/>
      <c r="K787" s="99"/>
      <c r="L787" s="141" t="str">
        <f>IF(J787-K787=0,,IFERROR(K787-J787-휴게시간-VLOOKUP(A787,지정휴게시간,2,FALSE),K787-J787-휴게시간))</f>
        <v/>
      </c>
      <c r="M787" s="142" t="str">
        <f>IFERROR(VLOOKUP(Text(A787,"m월 d일"),양력휴일,2,FALSE),IFERROR(VLOOKUP(Text(B787,"m월 d일"),음력휴일,2,FALSE),IFERROR(VLOOKUP(A787,양력지정휴일,2,FALSE), IFERROR(VLOOKUP(B787,음력지정휴일,2,FALSE), ""))))</f>
        <v/>
      </c>
      <c r="N787" s="128"/>
      <c r="O787" s="128" t="str">
        <f>IFERROR(VLOOKUP(N787,연차지정일수,2,FALSE),"")</f>
        <v/>
      </c>
      <c r="P787" s="143"/>
      <c r="Q787" s="2"/>
    </row>
    <row r="788">
      <c r="A788" s="129">
        <v>44983.0</v>
      </c>
      <c r="B788" s="129">
        <f>VLOOKUP($A788,달력데이터,MATCH("음력 날짜",달력제목,0),FALSE)</f>
        <v>44964</v>
      </c>
      <c r="C788" s="128">
        <f t="shared" si="1"/>
        <v>2023</v>
      </c>
      <c r="D788" s="128">
        <f t="shared" si="2"/>
        <v>2</v>
      </c>
      <c r="E788" s="128">
        <f t="shared" si="3"/>
        <v>3</v>
      </c>
      <c r="F788" s="128">
        <f t="shared" si="4"/>
        <v>2023</v>
      </c>
      <c r="G788" s="128">
        <f t="shared" si="5"/>
        <v>2</v>
      </c>
      <c r="H788" s="128">
        <f t="shared" si="6"/>
        <v>26</v>
      </c>
      <c r="I788" s="128" t="str">
        <f t="shared" si="7"/>
        <v>일</v>
      </c>
      <c r="J788" s="99"/>
      <c r="K788" s="99"/>
      <c r="L788" s="141" t="str">
        <f>IF(J788-K788=0,,IFERROR(K788-J788-휴게시간-VLOOKUP(A788,지정휴게시간,2,FALSE),K788-J788-휴게시간))</f>
        <v/>
      </c>
      <c r="M788" s="142" t="str">
        <f>IFERROR(VLOOKUP(Text(A788,"m월 d일"),양력휴일,2,FALSE),IFERROR(VLOOKUP(Text(B788,"m월 d일"),음력휴일,2,FALSE),IFERROR(VLOOKUP(A788,양력지정휴일,2,FALSE), IFERROR(VLOOKUP(B788,음력지정휴일,2,FALSE), ""))))</f>
        <v/>
      </c>
      <c r="N788" s="128"/>
      <c r="O788" s="128" t="str">
        <f>IFERROR(VLOOKUP(N788,연차지정일수,2,FALSE),"")</f>
        <v/>
      </c>
      <c r="P788" s="143"/>
      <c r="Q788" s="2"/>
    </row>
    <row r="789">
      <c r="A789" s="129">
        <v>44984.0</v>
      </c>
      <c r="B789" s="129">
        <f>VLOOKUP($A789,달력데이터,MATCH("음력 날짜",달력제목,0),FALSE)</f>
        <v>44965</v>
      </c>
      <c r="C789" s="128">
        <f t="shared" si="1"/>
        <v>2023</v>
      </c>
      <c r="D789" s="128">
        <f t="shared" si="2"/>
        <v>2</v>
      </c>
      <c r="E789" s="128">
        <f t="shared" si="3"/>
        <v>4</v>
      </c>
      <c r="F789" s="128">
        <f t="shared" si="4"/>
        <v>2023</v>
      </c>
      <c r="G789" s="128">
        <f t="shared" si="5"/>
        <v>2</v>
      </c>
      <c r="H789" s="128">
        <f t="shared" si="6"/>
        <v>27</v>
      </c>
      <c r="I789" s="128" t="str">
        <f t="shared" si="7"/>
        <v>월</v>
      </c>
      <c r="J789" s="99"/>
      <c r="K789" s="99"/>
      <c r="L789" s="141" t="str">
        <f>IF(J789-K789=0,,IFERROR(K789-J789-휴게시간-VLOOKUP(A789,지정휴게시간,2,FALSE),K789-J789-휴게시간))</f>
        <v/>
      </c>
      <c r="M789" s="142" t="str">
        <f>IFERROR(VLOOKUP(Text(A789,"m월 d일"),양력휴일,2,FALSE),IFERROR(VLOOKUP(Text(B789,"m월 d일"),음력휴일,2,FALSE),IFERROR(VLOOKUP(A789,양력지정휴일,2,FALSE), IFERROR(VLOOKUP(B789,음력지정휴일,2,FALSE), ""))))</f>
        <v/>
      </c>
      <c r="N789" s="128"/>
      <c r="O789" s="128" t="str">
        <f>IFERROR(VLOOKUP(N789,연차지정일수,2,FALSE),"")</f>
        <v/>
      </c>
      <c r="P789" s="143"/>
      <c r="Q789" s="2"/>
    </row>
    <row r="790">
      <c r="A790" s="129">
        <v>44985.0</v>
      </c>
      <c r="B790" s="129">
        <f>VLOOKUP($A790,달력데이터,MATCH("음력 날짜",달력제목,0),FALSE)</f>
        <v>44966</v>
      </c>
      <c r="C790" s="128">
        <f t="shared" si="1"/>
        <v>2023</v>
      </c>
      <c r="D790" s="128">
        <f t="shared" si="2"/>
        <v>2</v>
      </c>
      <c r="E790" s="128">
        <f t="shared" si="3"/>
        <v>4</v>
      </c>
      <c r="F790" s="128">
        <f t="shared" si="4"/>
        <v>2023</v>
      </c>
      <c r="G790" s="128">
        <f t="shared" si="5"/>
        <v>2</v>
      </c>
      <c r="H790" s="128">
        <f t="shared" si="6"/>
        <v>28</v>
      </c>
      <c r="I790" s="128" t="str">
        <f t="shared" si="7"/>
        <v>화</v>
      </c>
      <c r="J790" s="99"/>
      <c r="K790" s="99"/>
      <c r="L790" s="141" t="str">
        <f>IF(J790-K790=0,,IFERROR(K790-J790-휴게시간-VLOOKUP(A790,지정휴게시간,2,FALSE),K790-J790-휴게시간))</f>
        <v/>
      </c>
      <c r="M790" s="142" t="str">
        <f>IFERROR(VLOOKUP(Text(A790,"m월 d일"),양력휴일,2,FALSE),IFERROR(VLOOKUP(Text(B790,"m월 d일"),음력휴일,2,FALSE),IFERROR(VLOOKUP(A790,양력지정휴일,2,FALSE), IFERROR(VLOOKUP(B790,음력지정휴일,2,FALSE), ""))))</f>
        <v/>
      </c>
      <c r="N790" s="128"/>
      <c r="O790" s="128" t="str">
        <f>IFERROR(VLOOKUP(N790,연차지정일수,2,FALSE),"")</f>
        <v/>
      </c>
      <c r="P790" s="143"/>
      <c r="Q790" s="2"/>
    </row>
    <row r="791">
      <c r="A791" s="129">
        <v>44986.0</v>
      </c>
      <c r="B791" s="129">
        <f>VLOOKUP($A791,달력데이터,MATCH("음력 날짜",달력제목,0),FALSE)</f>
        <v>44967</v>
      </c>
      <c r="C791" s="128">
        <f t="shared" si="1"/>
        <v>2023</v>
      </c>
      <c r="D791" s="128">
        <f t="shared" si="2"/>
        <v>2</v>
      </c>
      <c r="E791" s="128">
        <f t="shared" si="3"/>
        <v>4</v>
      </c>
      <c r="F791" s="128">
        <f t="shared" si="4"/>
        <v>2023</v>
      </c>
      <c r="G791" s="128">
        <f t="shared" si="5"/>
        <v>3</v>
      </c>
      <c r="H791" s="128">
        <f t="shared" si="6"/>
        <v>1</v>
      </c>
      <c r="I791" s="128" t="str">
        <f t="shared" si="7"/>
        <v>수</v>
      </c>
      <c r="J791" s="99"/>
      <c r="K791" s="99"/>
      <c r="L791" s="141" t="str">
        <f>IF(J791-K791=0,,IFERROR(K791-J791-휴게시간-VLOOKUP(A791,지정휴게시간,2,FALSE),K791-J791-휴게시간))</f>
        <v/>
      </c>
      <c r="M791" s="142" t="str">
        <f>IFERROR(VLOOKUP(Text(A791,"m월 d일"),양력휴일,2,FALSE),IFERROR(VLOOKUP(Text(B791,"m월 d일"),음력휴일,2,FALSE),IFERROR(VLOOKUP(A791,양력지정휴일,2,FALSE), IFERROR(VLOOKUP(B791,음력지정휴일,2,FALSE), ""))))</f>
        <v>삼일절</v>
      </c>
      <c r="N791" s="128"/>
      <c r="O791" s="128" t="str">
        <f>IFERROR(VLOOKUP(N791,연차지정일수,2,FALSE),"")</f>
        <v/>
      </c>
      <c r="P791" s="143"/>
      <c r="Q791" s="2"/>
    </row>
    <row r="792">
      <c r="A792" s="129">
        <v>44987.0</v>
      </c>
      <c r="B792" s="129">
        <f>VLOOKUP($A792,달력데이터,MATCH("음력 날짜",달력제목,0),FALSE)</f>
        <v>44968</v>
      </c>
      <c r="C792" s="128">
        <f t="shared" si="1"/>
        <v>2023</v>
      </c>
      <c r="D792" s="128">
        <f t="shared" si="2"/>
        <v>2</v>
      </c>
      <c r="E792" s="128">
        <f t="shared" si="3"/>
        <v>4</v>
      </c>
      <c r="F792" s="128">
        <f t="shared" si="4"/>
        <v>2023</v>
      </c>
      <c r="G792" s="128">
        <f t="shared" si="5"/>
        <v>3</v>
      </c>
      <c r="H792" s="128">
        <f t="shared" si="6"/>
        <v>2</v>
      </c>
      <c r="I792" s="128" t="str">
        <f t="shared" si="7"/>
        <v>목</v>
      </c>
      <c r="J792" s="99"/>
      <c r="K792" s="99"/>
      <c r="L792" s="141" t="str">
        <f>IF(J792-K792=0,,IFERROR(K792-J792-휴게시간-VLOOKUP(A792,지정휴게시간,2,FALSE),K792-J792-휴게시간))</f>
        <v/>
      </c>
      <c r="M792" s="142" t="str">
        <f>IFERROR(VLOOKUP(Text(A792,"m월 d일"),양력휴일,2,FALSE),IFERROR(VLOOKUP(Text(B792,"m월 d일"),음력휴일,2,FALSE),IFERROR(VLOOKUP(A792,양력지정휴일,2,FALSE), IFERROR(VLOOKUP(B792,음력지정휴일,2,FALSE), ""))))</f>
        <v/>
      </c>
      <c r="N792" s="128"/>
      <c r="O792" s="128" t="str">
        <f>IFERROR(VLOOKUP(N792,연차지정일수,2,FALSE),"")</f>
        <v/>
      </c>
      <c r="P792" s="143"/>
      <c r="Q792" s="2"/>
    </row>
    <row r="793">
      <c r="A793" s="129">
        <v>44988.0</v>
      </c>
      <c r="B793" s="129">
        <f>VLOOKUP($A793,달력데이터,MATCH("음력 날짜",달력제목,0),FALSE)</f>
        <v>44969</v>
      </c>
      <c r="C793" s="128">
        <f t="shared" si="1"/>
        <v>2023</v>
      </c>
      <c r="D793" s="128">
        <f t="shared" si="2"/>
        <v>2</v>
      </c>
      <c r="E793" s="128">
        <f t="shared" si="3"/>
        <v>4</v>
      </c>
      <c r="F793" s="128">
        <f t="shared" si="4"/>
        <v>2023</v>
      </c>
      <c r="G793" s="128">
        <f t="shared" si="5"/>
        <v>3</v>
      </c>
      <c r="H793" s="128">
        <f t="shared" si="6"/>
        <v>3</v>
      </c>
      <c r="I793" s="128" t="str">
        <f t="shared" si="7"/>
        <v>금</v>
      </c>
      <c r="J793" s="99"/>
      <c r="K793" s="99"/>
      <c r="L793" s="141" t="str">
        <f>IF(J793-K793=0,,IFERROR(K793-J793-휴게시간-VLOOKUP(A793,지정휴게시간,2,FALSE),K793-J793-휴게시간))</f>
        <v/>
      </c>
      <c r="M793" s="142" t="str">
        <f>IFERROR(VLOOKUP(Text(A793,"m월 d일"),양력휴일,2,FALSE),IFERROR(VLOOKUP(Text(B793,"m월 d일"),음력휴일,2,FALSE),IFERROR(VLOOKUP(A793,양력지정휴일,2,FALSE), IFERROR(VLOOKUP(B793,음력지정휴일,2,FALSE), ""))))</f>
        <v/>
      </c>
      <c r="N793" s="128"/>
      <c r="O793" s="128" t="str">
        <f>IFERROR(VLOOKUP(N793,연차지정일수,2,FALSE),"")</f>
        <v/>
      </c>
      <c r="P793" s="143"/>
      <c r="Q793" s="2"/>
    </row>
    <row r="794">
      <c r="A794" s="129">
        <v>44989.0</v>
      </c>
      <c r="B794" s="129">
        <f>VLOOKUP($A794,달력데이터,MATCH("음력 날짜",달력제목,0),FALSE)</f>
        <v>44970</v>
      </c>
      <c r="C794" s="128">
        <f t="shared" si="1"/>
        <v>2023</v>
      </c>
      <c r="D794" s="128">
        <f t="shared" si="2"/>
        <v>2</v>
      </c>
      <c r="E794" s="128">
        <f t="shared" si="3"/>
        <v>4</v>
      </c>
      <c r="F794" s="128">
        <f t="shared" si="4"/>
        <v>2023</v>
      </c>
      <c r="G794" s="128">
        <f t="shared" si="5"/>
        <v>3</v>
      </c>
      <c r="H794" s="128">
        <f t="shared" si="6"/>
        <v>4</v>
      </c>
      <c r="I794" s="128" t="str">
        <f t="shared" si="7"/>
        <v>토</v>
      </c>
      <c r="J794" s="99"/>
      <c r="K794" s="99"/>
      <c r="L794" s="141" t="str">
        <f>IF(J794-K794=0,,IFERROR(K794-J794-휴게시간-VLOOKUP(A794,지정휴게시간,2,FALSE),K794-J794-휴게시간))</f>
        <v/>
      </c>
      <c r="M794" s="142" t="str">
        <f>IFERROR(VLOOKUP(Text(A794,"m월 d일"),양력휴일,2,FALSE),IFERROR(VLOOKUP(Text(B794,"m월 d일"),음력휴일,2,FALSE),IFERROR(VLOOKUP(A794,양력지정휴일,2,FALSE), IFERROR(VLOOKUP(B794,음력지정휴일,2,FALSE), ""))))</f>
        <v/>
      </c>
      <c r="N794" s="128"/>
      <c r="O794" s="128" t="str">
        <f>IFERROR(VLOOKUP(N794,연차지정일수,2,FALSE),"")</f>
        <v/>
      </c>
      <c r="P794" s="143"/>
      <c r="Q794" s="2"/>
    </row>
    <row r="795">
      <c r="A795" s="129">
        <v>44990.0</v>
      </c>
      <c r="B795" s="129">
        <f>VLOOKUP($A795,달력데이터,MATCH("음력 날짜",달력제목,0),FALSE)</f>
        <v>44971</v>
      </c>
      <c r="C795" s="128">
        <f t="shared" si="1"/>
        <v>2023</v>
      </c>
      <c r="D795" s="128">
        <f t="shared" si="2"/>
        <v>2</v>
      </c>
      <c r="E795" s="128">
        <f t="shared" si="3"/>
        <v>4</v>
      </c>
      <c r="F795" s="128">
        <f t="shared" si="4"/>
        <v>2023</v>
      </c>
      <c r="G795" s="128">
        <f t="shared" si="5"/>
        <v>3</v>
      </c>
      <c r="H795" s="128">
        <f t="shared" si="6"/>
        <v>5</v>
      </c>
      <c r="I795" s="128" t="str">
        <f t="shared" si="7"/>
        <v>일</v>
      </c>
      <c r="J795" s="99"/>
      <c r="K795" s="99"/>
      <c r="L795" s="141" t="str">
        <f>IF(J795-K795=0,,IFERROR(K795-J795-휴게시간-VLOOKUP(A795,지정휴게시간,2,FALSE),K795-J795-휴게시간))</f>
        <v/>
      </c>
      <c r="M795" s="142" t="str">
        <f>IFERROR(VLOOKUP(Text(A795,"m월 d일"),양력휴일,2,FALSE),IFERROR(VLOOKUP(Text(B795,"m월 d일"),음력휴일,2,FALSE),IFERROR(VLOOKUP(A795,양력지정휴일,2,FALSE), IFERROR(VLOOKUP(B795,음력지정휴일,2,FALSE), ""))))</f>
        <v/>
      </c>
      <c r="N795" s="128"/>
      <c r="O795" s="128" t="str">
        <f>IFERROR(VLOOKUP(N795,연차지정일수,2,FALSE),"")</f>
        <v/>
      </c>
      <c r="P795" s="143"/>
      <c r="Q795" s="2"/>
    </row>
    <row r="796">
      <c r="A796" s="129">
        <v>44991.0</v>
      </c>
      <c r="B796" s="129">
        <f>VLOOKUP($A796,달력데이터,MATCH("음력 날짜",달력제목,0),FALSE)</f>
        <v>44972</v>
      </c>
      <c r="C796" s="128">
        <f t="shared" si="1"/>
        <v>2023</v>
      </c>
      <c r="D796" s="128">
        <f t="shared" si="2"/>
        <v>3</v>
      </c>
      <c r="E796" s="128">
        <f t="shared" si="3"/>
        <v>1</v>
      </c>
      <c r="F796" s="128">
        <f t="shared" si="4"/>
        <v>2023</v>
      </c>
      <c r="G796" s="128">
        <f t="shared" si="5"/>
        <v>3</v>
      </c>
      <c r="H796" s="128">
        <f t="shared" si="6"/>
        <v>6</v>
      </c>
      <c r="I796" s="128" t="str">
        <f t="shared" si="7"/>
        <v>월</v>
      </c>
      <c r="J796" s="99"/>
      <c r="K796" s="99"/>
      <c r="L796" s="141" t="str">
        <f>IF(J796-K796=0,,IFERROR(K796-J796-휴게시간-VLOOKUP(A796,지정휴게시간,2,FALSE),K796-J796-휴게시간))</f>
        <v/>
      </c>
      <c r="M796" s="142" t="str">
        <f>IFERROR(VLOOKUP(Text(A796,"m월 d일"),양력휴일,2,FALSE),IFERROR(VLOOKUP(Text(B796,"m월 d일"),음력휴일,2,FALSE),IFERROR(VLOOKUP(A796,양력지정휴일,2,FALSE), IFERROR(VLOOKUP(B796,음력지정휴일,2,FALSE), ""))))</f>
        <v/>
      </c>
      <c r="N796" s="128"/>
      <c r="O796" s="128" t="str">
        <f>IFERROR(VLOOKUP(N796,연차지정일수,2,FALSE),"")</f>
        <v/>
      </c>
      <c r="P796" s="143"/>
      <c r="Q796" s="2"/>
    </row>
    <row r="797">
      <c r="A797" s="129">
        <v>44992.0</v>
      </c>
      <c r="B797" s="129">
        <f>VLOOKUP($A797,달력데이터,MATCH("음력 날짜",달력제목,0),FALSE)</f>
        <v>44973</v>
      </c>
      <c r="C797" s="128">
        <f t="shared" si="1"/>
        <v>2023</v>
      </c>
      <c r="D797" s="128">
        <f t="shared" si="2"/>
        <v>3</v>
      </c>
      <c r="E797" s="128">
        <f t="shared" si="3"/>
        <v>1</v>
      </c>
      <c r="F797" s="128">
        <f t="shared" si="4"/>
        <v>2023</v>
      </c>
      <c r="G797" s="128">
        <f t="shared" si="5"/>
        <v>3</v>
      </c>
      <c r="H797" s="128">
        <f t="shared" si="6"/>
        <v>7</v>
      </c>
      <c r="I797" s="128" t="str">
        <f t="shared" si="7"/>
        <v>화</v>
      </c>
      <c r="J797" s="99"/>
      <c r="K797" s="99"/>
      <c r="L797" s="141" t="str">
        <f>IF(J797-K797=0,,IFERROR(K797-J797-휴게시간-VLOOKUP(A797,지정휴게시간,2,FALSE),K797-J797-휴게시간))</f>
        <v/>
      </c>
      <c r="M797" s="142" t="str">
        <f>IFERROR(VLOOKUP(Text(A797,"m월 d일"),양력휴일,2,FALSE),IFERROR(VLOOKUP(Text(B797,"m월 d일"),음력휴일,2,FALSE),IFERROR(VLOOKUP(A797,양력지정휴일,2,FALSE), IFERROR(VLOOKUP(B797,음력지정휴일,2,FALSE), ""))))</f>
        <v/>
      </c>
      <c r="N797" s="128"/>
      <c r="O797" s="128" t="str">
        <f>IFERROR(VLOOKUP(N797,연차지정일수,2,FALSE),"")</f>
        <v/>
      </c>
      <c r="P797" s="143"/>
      <c r="Q797" s="2"/>
    </row>
    <row r="798">
      <c r="A798" s="129">
        <v>44993.0</v>
      </c>
      <c r="B798" s="129">
        <f>VLOOKUP($A798,달력데이터,MATCH("음력 날짜",달력제목,0),FALSE)</f>
        <v>44974</v>
      </c>
      <c r="C798" s="128">
        <f t="shared" si="1"/>
        <v>2023</v>
      </c>
      <c r="D798" s="128">
        <f t="shared" si="2"/>
        <v>3</v>
      </c>
      <c r="E798" s="128">
        <f t="shared" si="3"/>
        <v>1</v>
      </c>
      <c r="F798" s="128">
        <f t="shared" si="4"/>
        <v>2023</v>
      </c>
      <c r="G798" s="128">
        <f t="shared" si="5"/>
        <v>3</v>
      </c>
      <c r="H798" s="128">
        <f t="shared" si="6"/>
        <v>8</v>
      </c>
      <c r="I798" s="128" t="str">
        <f t="shared" si="7"/>
        <v>수</v>
      </c>
      <c r="J798" s="99"/>
      <c r="K798" s="99"/>
      <c r="L798" s="141" t="str">
        <f>IF(J798-K798=0,,IFERROR(K798-J798-휴게시간-VLOOKUP(A798,지정휴게시간,2,FALSE),K798-J798-휴게시간))</f>
        <v/>
      </c>
      <c r="M798" s="142" t="str">
        <f>IFERROR(VLOOKUP(Text(A798,"m월 d일"),양력휴일,2,FALSE),IFERROR(VLOOKUP(Text(B798,"m월 d일"),음력휴일,2,FALSE),IFERROR(VLOOKUP(A798,양력지정휴일,2,FALSE), IFERROR(VLOOKUP(B798,음력지정휴일,2,FALSE), ""))))</f>
        <v/>
      </c>
      <c r="N798" s="128"/>
      <c r="O798" s="128" t="str">
        <f>IFERROR(VLOOKUP(N798,연차지정일수,2,FALSE),"")</f>
        <v/>
      </c>
      <c r="P798" s="143"/>
      <c r="Q798" s="2"/>
    </row>
    <row r="799">
      <c r="A799" s="129">
        <v>44994.0</v>
      </c>
      <c r="B799" s="129">
        <f>VLOOKUP($A799,달력데이터,MATCH("음력 날짜",달력제목,0),FALSE)</f>
        <v>44975</v>
      </c>
      <c r="C799" s="128">
        <f t="shared" si="1"/>
        <v>2023</v>
      </c>
      <c r="D799" s="128">
        <f t="shared" si="2"/>
        <v>3</v>
      </c>
      <c r="E799" s="128">
        <f t="shared" si="3"/>
        <v>1</v>
      </c>
      <c r="F799" s="128">
        <f t="shared" si="4"/>
        <v>2023</v>
      </c>
      <c r="G799" s="128">
        <f t="shared" si="5"/>
        <v>3</v>
      </c>
      <c r="H799" s="128">
        <f t="shared" si="6"/>
        <v>9</v>
      </c>
      <c r="I799" s="128" t="str">
        <f t="shared" si="7"/>
        <v>목</v>
      </c>
      <c r="J799" s="99"/>
      <c r="K799" s="99"/>
      <c r="L799" s="141" t="str">
        <f>IF(J799-K799=0,,IFERROR(K799-J799-휴게시간-VLOOKUP(A799,지정휴게시간,2,FALSE),K799-J799-휴게시간))</f>
        <v/>
      </c>
      <c r="M799" s="142" t="str">
        <f>IFERROR(VLOOKUP(Text(A799,"m월 d일"),양력휴일,2,FALSE),IFERROR(VLOOKUP(Text(B799,"m월 d일"),음력휴일,2,FALSE),IFERROR(VLOOKUP(A799,양력지정휴일,2,FALSE), IFERROR(VLOOKUP(B799,음력지정휴일,2,FALSE), ""))))</f>
        <v/>
      </c>
      <c r="N799" s="128"/>
      <c r="O799" s="128" t="str">
        <f>IFERROR(VLOOKUP(N799,연차지정일수,2,FALSE),"")</f>
        <v/>
      </c>
      <c r="P799" s="143"/>
      <c r="Q799" s="2"/>
    </row>
    <row r="800">
      <c r="A800" s="129">
        <v>44995.0</v>
      </c>
      <c r="B800" s="129">
        <f>VLOOKUP($A800,달력데이터,MATCH("음력 날짜",달력제목,0),FALSE)</f>
        <v>44976</v>
      </c>
      <c r="C800" s="128">
        <f t="shared" si="1"/>
        <v>2023</v>
      </c>
      <c r="D800" s="128">
        <f t="shared" si="2"/>
        <v>3</v>
      </c>
      <c r="E800" s="128">
        <f t="shared" si="3"/>
        <v>1</v>
      </c>
      <c r="F800" s="128">
        <f t="shared" si="4"/>
        <v>2023</v>
      </c>
      <c r="G800" s="128">
        <f t="shared" si="5"/>
        <v>3</v>
      </c>
      <c r="H800" s="128">
        <f t="shared" si="6"/>
        <v>10</v>
      </c>
      <c r="I800" s="128" t="str">
        <f t="shared" si="7"/>
        <v>금</v>
      </c>
      <c r="J800" s="99"/>
      <c r="K800" s="99"/>
      <c r="L800" s="141" t="str">
        <f>IF(J800-K800=0,,IFERROR(K800-J800-휴게시간-VLOOKUP(A800,지정휴게시간,2,FALSE),K800-J800-휴게시간))</f>
        <v/>
      </c>
      <c r="M800" s="142" t="str">
        <f>IFERROR(VLOOKUP(Text(A800,"m월 d일"),양력휴일,2,FALSE),IFERROR(VLOOKUP(Text(B800,"m월 d일"),음력휴일,2,FALSE),IFERROR(VLOOKUP(A800,양력지정휴일,2,FALSE), IFERROR(VLOOKUP(B800,음력지정휴일,2,FALSE), ""))))</f>
        <v/>
      </c>
      <c r="N800" s="128"/>
      <c r="O800" s="128" t="str">
        <f>IFERROR(VLOOKUP(N800,연차지정일수,2,FALSE),"")</f>
        <v/>
      </c>
      <c r="P800" s="143"/>
      <c r="Q800" s="2"/>
    </row>
    <row r="801">
      <c r="A801" s="129">
        <v>44996.0</v>
      </c>
      <c r="B801" s="129">
        <f>VLOOKUP($A801,달력데이터,MATCH("음력 날짜",달력제목,0),FALSE)</f>
        <v>44977</v>
      </c>
      <c r="C801" s="128">
        <f t="shared" si="1"/>
        <v>2023</v>
      </c>
      <c r="D801" s="128">
        <f t="shared" si="2"/>
        <v>3</v>
      </c>
      <c r="E801" s="128">
        <f t="shared" si="3"/>
        <v>1</v>
      </c>
      <c r="F801" s="128">
        <f t="shared" si="4"/>
        <v>2023</v>
      </c>
      <c r="G801" s="128">
        <f t="shared" si="5"/>
        <v>3</v>
      </c>
      <c r="H801" s="128">
        <f t="shared" si="6"/>
        <v>11</v>
      </c>
      <c r="I801" s="128" t="str">
        <f t="shared" si="7"/>
        <v>토</v>
      </c>
      <c r="J801" s="99"/>
      <c r="K801" s="99"/>
      <c r="L801" s="141" t="str">
        <f>IF(J801-K801=0,,IFERROR(K801-J801-휴게시간-VLOOKUP(A801,지정휴게시간,2,FALSE),K801-J801-휴게시간))</f>
        <v/>
      </c>
      <c r="M801" s="142" t="str">
        <f>IFERROR(VLOOKUP(Text(A801,"m월 d일"),양력휴일,2,FALSE),IFERROR(VLOOKUP(Text(B801,"m월 d일"),음력휴일,2,FALSE),IFERROR(VLOOKUP(A801,양력지정휴일,2,FALSE), IFERROR(VLOOKUP(B801,음력지정휴일,2,FALSE), ""))))</f>
        <v/>
      </c>
      <c r="N801" s="128"/>
      <c r="O801" s="128" t="str">
        <f>IFERROR(VLOOKUP(N801,연차지정일수,2,FALSE),"")</f>
        <v/>
      </c>
      <c r="P801" s="143"/>
      <c r="Q801" s="2"/>
    </row>
    <row r="802">
      <c r="A802" s="129">
        <v>44997.0</v>
      </c>
      <c r="B802" s="129">
        <f>VLOOKUP($A802,달력데이터,MATCH("음력 날짜",달력제목,0),FALSE)</f>
        <v>44978</v>
      </c>
      <c r="C802" s="128">
        <f t="shared" si="1"/>
        <v>2023</v>
      </c>
      <c r="D802" s="128">
        <f t="shared" si="2"/>
        <v>3</v>
      </c>
      <c r="E802" s="128">
        <f t="shared" si="3"/>
        <v>1</v>
      </c>
      <c r="F802" s="128">
        <f t="shared" si="4"/>
        <v>2023</v>
      </c>
      <c r="G802" s="128">
        <f t="shared" si="5"/>
        <v>3</v>
      </c>
      <c r="H802" s="128">
        <f t="shared" si="6"/>
        <v>12</v>
      </c>
      <c r="I802" s="128" t="str">
        <f t="shared" si="7"/>
        <v>일</v>
      </c>
      <c r="J802" s="99"/>
      <c r="K802" s="99"/>
      <c r="L802" s="141" t="str">
        <f>IF(J802-K802=0,,IFERROR(K802-J802-휴게시간-VLOOKUP(A802,지정휴게시간,2,FALSE),K802-J802-휴게시간))</f>
        <v/>
      </c>
      <c r="M802" s="142" t="str">
        <f>IFERROR(VLOOKUP(Text(A802,"m월 d일"),양력휴일,2,FALSE),IFERROR(VLOOKUP(Text(B802,"m월 d일"),음력휴일,2,FALSE),IFERROR(VLOOKUP(A802,양력지정휴일,2,FALSE), IFERROR(VLOOKUP(B802,음력지정휴일,2,FALSE), ""))))</f>
        <v/>
      </c>
      <c r="N802" s="128"/>
      <c r="O802" s="128" t="str">
        <f>IFERROR(VLOOKUP(N802,연차지정일수,2,FALSE),"")</f>
        <v/>
      </c>
      <c r="P802" s="143"/>
      <c r="Q802" s="2"/>
    </row>
    <row r="803">
      <c r="A803" s="129">
        <v>44998.0</v>
      </c>
      <c r="B803" s="129">
        <f>VLOOKUP($A803,달력데이터,MATCH("음력 날짜",달력제목,0),FALSE)</f>
        <v>44979</v>
      </c>
      <c r="C803" s="128">
        <f t="shared" si="1"/>
        <v>2023</v>
      </c>
      <c r="D803" s="128">
        <f t="shared" si="2"/>
        <v>3</v>
      </c>
      <c r="E803" s="128">
        <f t="shared" si="3"/>
        <v>2</v>
      </c>
      <c r="F803" s="128">
        <f t="shared" si="4"/>
        <v>2023</v>
      </c>
      <c r="G803" s="128">
        <f t="shared" si="5"/>
        <v>3</v>
      </c>
      <c r="H803" s="128">
        <f t="shared" si="6"/>
        <v>13</v>
      </c>
      <c r="I803" s="128" t="str">
        <f t="shared" si="7"/>
        <v>월</v>
      </c>
      <c r="J803" s="99"/>
      <c r="K803" s="99"/>
      <c r="L803" s="141" t="str">
        <f>IF(J803-K803=0,,IFERROR(K803-J803-휴게시간-VLOOKUP(A803,지정휴게시간,2,FALSE),K803-J803-휴게시간))</f>
        <v/>
      </c>
      <c r="M803" s="142" t="str">
        <f>IFERROR(VLOOKUP(Text(A803,"m월 d일"),양력휴일,2,FALSE),IFERROR(VLOOKUP(Text(B803,"m월 d일"),음력휴일,2,FALSE),IFERROR(VLOOKUP(A803,양력지정휴일,2,FALSE), IFERROR(VLOOKUP(B803,음력지정휴일,2,FALSE), ""))))</f>
        <v/>
      </c>
      <c r="N803" s="128"/>
      <c r="O803" s="128" t="str">
        <f>IFERROR(VLOOKUP(N803,연차지정일수,2,FALSE),"")</f>
        <v/>
      </c>
      <c r="P803" s="143"/>
      <c r="Q803" s="2"/>
    </row>
    <row r="804">
      <c r="A804" s="129">
        <v>44999.0</v>
      </c>
      <c r="B804" s="129">
        <f>VLOOKUP($A804,달력데이터,MATCH("음력 날짜",달력제목,0),FALSE)</f>
        <v>44980</v>
      </c>
      <c r="C804" s="128">
        <f t="shared" si="1"/>
        <v>2023</v>
      </c>
      <c r="D804" s="128">
        <f t="shared" si="2"/>
        <v>3</v>
      </c>
      <c r="E804" s="128">
        <f t="shared" si="3"/>
        <v>2</v>
      </c>
      <c r="F804" s="128">
        <f t="shared" si="4"/>
        <v>2023</v>
      </c>
      <c r="G804" s="128">
        <f t="shared" si="5"/>
        <v>3</v>
      </c>
      <c r="H804" s="128">
        <f t="shared" si="6"/>
        <v>14</v>
      </c>
      <c r="I804" s="128" t="str">
        <f t="shared" si="7"/>
        <v>화</v>
      </c>
      <c r="J804" s="99"/>
      <c r="K804" s="99"/>
      <c r="L804" s="141" t="str">
        <f>IF(J804-K804=0,,IFERROR(K804-J804-휴게시간-VLOOKUP(A804,지정휴게시간,2,FALSE),K804-J804-휴게시간))</f>
        <v/>
      </c>
      <c r="M804" s="142" t="str">
        <f>IFERROR(VLOOKUP(Text(A804,"m월 d일"),양력휴일,2,FALSE),IFERROR(VLOOKUP(Text(B804,"m월 d일"),음력휴일,2,FALSE),IFERROR(VLOOKUP(A804,양력지정휴일,2,FALSE), IFERROR(VLOOKUP(B804,음력지정휴일,2,FALSE), ""))))</f>
        <v/>
      </c>
      <c r="N804" s="128"/>
      <c r="O804" s="128" t="str">
        <f>IFERROR(VLOOKUP(N804,연차지정일수,2,FALSE),"")</f>
        <v/>
      </c>
      <c r="P804" s="143"/>
      <c r="Q804" s="2"/>
    </row>
    <row r="805">
      <c r="A805" s="129">
        <v>45000.0</v>
      </c>
      <c r="B805" s="129">
        <f>VLOOKUP($A805,달력데이터,MATCH("음력 날짜",달력제목,0),FALSE)</f>
        <v>44981</v>
      </c>
      <c r="C805" s="128">
        <f t="shared" si="1"/>
        <v>2023</v>
      </c>
      <c r="D805" s="128">
        <f t="shared" si="2"/>
        <v>3</v>
      </c>
      <c r="E805" s="128">
        <f t="shared" si="3"/>
        <v>2</v>
      </c>
      <c r="F805" s="128">
        <f t="shared" si="4"/>
        <v>2023</v>
      </c>
      <c r="G805" s="128">
        <f t="shared" si="5"/>
        <v>3</v>
      </c>
      <c r="H805" s="128">
        <f t="shared" si="6"/>
        <v>15</v>
      </c>
      <c r="I805" s="128" t="str">
        <f t="shared" si="7"/>
        <v>수</v>
      </c>
      <c r="J805" s="99"/>
      <c r="K805" s="99"/>
      <c r="L805" s="141" t="str">
        <f>IF(J805-K805=0,,IFERROR(K805-J805-휴게시간-VLOOKUP(A805,지정휴게시간,2,FALSE),K805-J805-휴게시간))</f>
        <v/>
      </c>
      <c r="M805" s="142" t="str">
        <f>IFERROR(VLOOKUP(Text(A805,"m월 d일"),양력휴일,2,FALSE),IFERROR(VLOOKUP(Text(B805,"m월 d일"),음력휴일,2,FALSE),IFERROR(VLOOKUP(A805,양력지정휴일,2,FALSE), IFERROR(VLOOKUP(B805,음력지정휴일,2,FALSE), ""))))</f>
        <v/>
      </c>
      <c r="N805" s="128"/>
      <c r="O805" s="128" t="str">
        <f>IFERROR(VLOOKUP(N805,연차지정일수,2,FALSE),"")</f>
        <v/>
      </c>
      <c r="P805" s="143"/>
      <c r="Q805" s="2"/>
    </row>
    <row r="806">
      <c r="A806" s="129">
        <v>45001.0</v>
      </c>
      <c r="B806" s="129">
        <f>VLOOKUP($A806,달력데이터,MATCH("음력 날짜",달력제목,0),FALSE)</f>
        <v>44982</v>
      </c>
      <c r="C806" s="128">
        <f t="shared" si="1"/>
        <v>2023</v>
      </c>
      <c r="D806" s="128">
        <f t="shared" si="2"/>
        <v>3</v>
      </c>
      <c r="E806" s="128">
        <f t="shared" si="3"/>
        <v>2</v>
      </c>
      <c r="F806" s="128">
        <f t="shared" si="4"/>
        <v>2023</v>
      </c>
      <c r="G806" s="128">
        <f t="shared" si="5"/>
        <v>3</v>
      </c>
      <c r="H806" s="128">
        <f t="shared" si="6"/>
        <v>16</v>
      </c>
      <c r="I806" s="128" t="str">
        <f t="shared" si="7"/>
        <v>목</v>
      </c>
      <c r="J806" s="99"/>
      <c r="K806" s="99"/>
      <c r="L806" s="141" t="str">
        <f>IF(J806-K806=0,,IFERROR(K806-J806-휴게시간-VLOOKUP(A806,지정휴게시간,2,FALSE),K806-J806-휴게시간))</f>
        <v/>
      </c>
      <c r="M806" s="142" t="str">
        <f>IFERROR(VLOOKUP(Text(A806,"m월 d일"),양력휴일,2,FALSE),IFERROR(VLOOKUP(Text(B806,"m월 d일"),음력휴일,2,FALSE),IFERROR(VLOOKUP(A806,양력지정휴일,2,FALSE), IFERROR(VLOOKUP(B806,음력지정휴일,2,FALSE), ""))))</f>
        <v/>
      </c>
      <c r="N806" s="128"/>
      <c r="O806" s="128" t="str">
        <f>IFERROR(VLOOKUP(N806,연차지정일수,2,FALSE),"")</f>
        <v/>
      </c>
      <c r="P806" s="143"/>
      <c r="Q806" s="2"/>
    </row>
    <row r="807">
      <c r="A807" s="129">
        <v>45002.0</v>
      </c>
      <c r="B807" s="129">
        <f>VLOOKUP($A807,달력데이터,MATCH("음력 날짜",달력제목,0),FALSE)</f>
        <v>44983</v>
      </c>
      <c r="C807" s="128">
        <f t="shared" si="1"/>
        <v>2023</v>
      </c>
      <c r="D807" s="128">
        <f t="shared" si="2"/>
        <v>3</v>
      </c>
      <c r="E807" s="128">
        <f t="shared" si="3"/>
        <v>2</v>
      </c>
      <c r="F807" s="128">
        <f t="shared" si="4"/>
        <v>2023</v>
      </c>
      <c r="G807" s="128">
        <f t="shared" si="5"/>
        <v>3</v>
      </c>
      <c r="H807" s="128">
        <f t="shared" si="6"/>
        <v>17</v>
      </c>
      <c r="I807" s="128" t="str">
        <f t="shared" si="7"/>
        <v>금</v>
      </c>
      <c r="J807" s="99"/>
      <c r="K807" s="99"/>
      <c r="L807" s="141" t="str">
        <f>IF(J807-K807=0,,IFERROR(K807-J807-휴게시간-VLOOKUP(A807,지정휴게시간,2,FALSE),K807-J807-휴게시간))</f>
        <v/>
      </c>
      <c r="M807" s="142" t="str">
        <f>IFERROR(VLOOKUP(Text(A807,"m월 d일"),양력휴일,2,FALSE),IFERROR(VLOOKUP(Text(B807,"m월 d일"),음력휴일,2,FALSE),IFERROR(VLOOKUP(A807,양력지정휴일,2,FALSE), IFERROR(VLOOKUP(B807,음력지정휴일,2,FALSE), ""))))</f>
        <v/>
      </c>
      <c r="N807" s="128"/>
      <c r="O807" s="128" t="str">
        <f>IFERROR(VLOOKUP(N807,연차지정일수,2,FALSE),"")</f>
        <v/>
      </c>
      <c r="P807" s="143"/>
      <c r="Q807" s="2"/>
    </row>
    <row r="808">
      <c r="A808" s="129">
        <v>45003.0</v>
      </c>
      <c r="B808" s="129">
        <f>VLOOKUP($A808,달력데이터,MATCH("음력 날짜",달력제목,0),FALSE)</f>
        <v>44984</v>
      </c>
      <c r="C808" s="128">
        <f t="shared" si="1"/>
        <v>2023</v>
      </c>
      <c r="D808" s="128">
        <f t="shared" si="2"/>
        <v>3</v>
      </c>
      <c r="E808" s="128">
        <f t="shared" si="3"/>
        <v>2</v>
      </c>
      <c r="F808" s="128">
        <f t="shared" si="4"/>
        <v>2023</v>
      </c>
      <c r="G808" s="128">
        <f t="shared" si="5"/>
        <v>3</v>
      </c>
      <c r="H808" s="128">
        <f t="shared" si="6"/>
        <v>18</v>
      </c>
      <c r="I808" s="128" t="str">
        <f t="shared" si="7"/>
        <v>토</v>
      </c>
      <c r="J808" s="99"/>
      <c r="K808" s="99"/>
      <c r="L808" s="141" t="str">
        <f>IF(J808-K808=0,,IFERROR(K808-J808-휴게시간-VLOOKUP(A808,지정휴게시간,2,FALSE),K808-J808-휴게시간))</f>
        <v/>
      </c>
      <c r="M808" s="142" t="str">
        <f>IFERROR(VLOOKUP(Text(A808,"m월 d일"),양력휴일,2,FALSE),IFERROR(VLOOKUP(Text(B808,"m월 d일"),음력휴일,2,FALSE),IFERROR(VLOOKUP(A808,양력지정휴일,2,FALSE), IFERROR(VLOOKUP(B808,음력지정휴일,2,FALSE), ""))))</f>
        <v/>
      </c>
      <c r="N808" s="128"/>
      <c r="O808" s="128" t="str">
        <f>IFERROR(VLOOKUP(N808,연차지정일수,2,FALSE),"")</f>
        <v/>
      </c>
      <c r="P808" s="143"/>
      <c r="Q808" s="2"/>
    </row>
    <row r="809">
      <c r="A809" s="129">
        <v>45004.0</v>
      </c>
      <c r="B809" s="129">
        <f>VLOOKUP($A809,달력데이터,MATCH("음력 날짜",달력제목,0),FALSE)</f>
        <v>44985</v>
      </c>
      <c r="C809" s="128">
        <f t="shared" si="1"/>
        <v>2023</v>
      </c>
      <c r="D809" s="128">
        <f t="shared" si="2"/>
        <v>3</v>
      </c>
      <c r="E809" s="128">
        <f t="shared" si="3"/>
        <v>2</v>
      </c>
      <c r="F809" s="128">
        <f t="shared" si="4"/>
        <v>2023</v>
      </c>
      <c r="G809" s="128">
        <f t="shared" si="5"/>
        <v>3</v>
      </c>
      <c r="H809" s="128">
        <f t="shared" si="6"/>
        <v>19</v>
      </c>
      <c r="I809" s="128" t="str">
        <f t="shared" si="7"/>
        <v>일</v>
      </c>
      <c r="J809" s="99"/>
      <c r="K809" s="99"/>
      <c r="L809" s="141" t="str">
        <f>IF(J809-K809=0,,IFERROR(K809-J809-휴게시간-VLOOKUP(A809,지정휴게시간,2,FALSE),K809-J809-휴게시간))</f>
        <v/>
      </c>
      <c r="M809" s="142" t="str">
        <f>IFERROR(VLOOKUP(Text(A809,"m월 d일"),양력휴일,2,FALSE),IFERROR(VLOOKUP(Text(B809,"m월 d일"),음력휴일,2,FALSE),IFERROR(VLOOKUP(A809,양력지정휴일,2,FALSE), IFERROR(VLOOKUP(B809,음력지정휴일,2,FALSE), ""))))</f>
        <v/>
      </c>
      <c r="N809" s="128"/>
      <c r="O809" s="128" t="str">
        <f>IFERROR(VLOOKUP(N809,연차지정일수,2,FALSE),"")</f>
        <v/>
      </c>
      <c r="P809" s="143"/>
      <c r="Q809" s="2"/>
    </row>
    <row r="810">
      <c r="A810" s="129">
        <v>45005.0</v>
      </c>
      <c r="B810" s="129" t="str">
        <f>VLOOKUP($A810,달력데이터,MATCH("음력 날짜",달력제목,0),FALSE)</f>
        <v> 2023-02-29 </v>
      </c>
      <c r="C810" s="128">
        <f t="shared" si="1"/>
        <v>2023</v>
      </c>
      <c r="D810" s="128">
        <f t="shared" si="2"/>
        <v>3</v>
      </c>
      <c r="E810" s="128">
        <f t="shared" si="3"/>
        <v>3</v>
      </c>
      <c r="F810" s="128">
        <f t="shared" si="4"/>
        <v>2023</v>
      </c>
      <c r="G810" s="128">
        <f t="shared" si="5"/>
        <v>3</v>
      </c>
      <c r="H810" s="128">
        <f t="shared" si="6"/>
        <v>20</v>
      </c>
      <c r="I810" s="128" t="str">
        <f t="shared" si="7"/>
        <v>월</v>
      </c>
      <c r="J810" s="99"/>
      <c r="K810" s="99"/>
      <c r="L810" s="141" t="str">
        <f>IF(J810-K810=0,,IFERROR(K810-J810-휴게시간-VLOOKUP(A810,지정휴게시간,2,FALSE),K810-J810-휴게시간))</f>
        <v/>
      </c>
      <c r="M810" s="142" t="str">
        <f>IFERROR(VLOOKUP(Text(A810,"m월 d일"),양력휴일,2,FALSE),IFERROR(VLOOKUP(Text(B810,"m월 d일"),음력휴일,2,FALSE),IFERROR(VLOOKUP(A810,양력지정휴일,2,FALSE), IFERROR(VLOOKUP(B810,음력지정휴일,2,FALSE), ""))))</f>
        <v/>
      </c>
      <c r="N810" s="128"/>
      <c r="O810" s="128" t="str">
        <f>IFERROR(VLOOKUP(N810,연차지정일수,2,FALSE),"")</f>
        <v/>
      </c>
      <c r="P810" s="143"/>
      <c r="Q810" s="2"/>
    </row>
    <row r="811">
      <c r="A811" s="129">
        <v>45006.0</v>
      </c>
      <c r="B811" s="129" t="str">
        <f>VLOOKUP($A811,달력데이터,MATCH("음력 날짜",달력제목,0),FALSE)</f>
        <v> 2023-02-30 </v>
      </c>
      <c r="C811" s="128">
        <f t="shared" si="1"/>
        <v>2023</v>
      </c>
      <c r="D811" s="128">
        <f t="shared" si="2"/>
        <v>3</v>
      </c>
      <c r="E811" s="128">
        <f t="shared" si="3"/>
        <v>3</v>
      </c>
      <c r="F811" s="128">
        <f t="shared" si="4"/>
        <v>2023</v>
      </c>
      <c r="G811" s="128">
        <f t="shared" si="5"/>
        <v>3</v>
      </c>
      <c r="H811" s="128">
        <f t="shared" si="6"/>
        <v>21</v>
      </c>
      <c r="I811" s="128" t="str">
        <f t="shared" si="7"/>
        <v>화</v>
      </c>
      <c r="J811" s="99"/>
      <c r="K811" s="99"/>
      <c r="L811" s="141" t="str">
        <f>IF(J811-K811=0,,IFERROR(K811-J811-휴게시간-VLOOKUP(A811,지정휴게시간,2,FALSE),K811-J811-휴게시간))</f>
        <v/>
      </c>
      <c r="M811" s="142" t="str">
        <f>IFERROR(VLOOKUP(Text(A811,"m월 d일"),양력휴일,2,FALSE),IFERROR(VLOOKUP(Text(B811,"m월 d일"),음력휴일,2,FALSE),IFERROR(VLOOKUP(A811,양력지정휴일,2,FALSE), IFERROR(VLOOKUP(B811,음력지정휴일,2,FALSE), ""))))</f>
        <v/>
      </c>
      <c r="N811" s="128"/>
      <c r="O811" s="128" t="str">
        <f>IFERROR(VLOOKUP(N811,연차지정일수,2,FALSE),"")</f>
        <v/>
      </c>
      <c r="P811" s="143"/>
      <c r="Q811" s="2"/>
    </row>
    <row r="812">
      <c r="A812" s="129">
        <v>45007.0</v>
      </c>
      <c r="B812" s="129">
        <f>VLOOKUP($A812,달력데이터,MATCH("음력 날짜",달력제목,0),FALSE)</f>
        <v>44958</v>
      </c>
      <c r="C812" s="128">
        <f t="shared" si="1"/>
        <v>2023</v>
      </c>
      <c r="D812" s="128">
        <f t="shared" si="2"/>
        <v>3</v>
      </c>
      <c r="E812" s="128">
        <f t="shared" si="3"/>
        <v>3</v>
      </c>
      <c r="F812" s="128">
        <f t="shared" si="4"/>
        <v>2023</v>
      </c>
      <c r="G812" s="128">
        <f t="shared" si="5"/>
        <v>3</v>
      </c>
      <c r="H812" s="128">
        <f t="shared" si="6"/>
        <v>22</v>
      </c>
      <c r="I812" s="128" t="str">
        <f t="shared" si="7"/>
        <v>수</v>
      </c>
      <c r="J812" s="99"/>
      <c r="K812" s="99"/>
      <c r="L812" s="141" t="str">
        <f>IF(J812-K812=0,,IFERROR(K812-J812-휴게시간-VLOOKUP(A812,지정휴게시간,2,FALSE),K812-J812-휴게시간))</f>
        <v/>
      </c>
      <c r="M812" s="142" t="str">
        <f>IFERROR(VLOOKUP(Text(A812,"m월 d일"),양력휴일,2,FALSE),IFERROR(VLOOKUP(Text(B812,"m월 d일"),음력휴일,2,FALSE),IFERROR(VLOOKUP(A812,양력지정휴일,2,FALSE), IFERROR(VLOOKUP(B812,음력지정휴일,2,FALSE), ""))))</f>
        <v/>
      </c>
      <c r="N812" s="128"/>
      <c r="O812" s="128" t="str">
        <f>IFERROR(VLOOKUP(N812,연차지정일수,2,FALSE),"")</f>
        <v/>
      </c>
      <c r="P812" s="143"/>
      <c r="Q812" s="2"/>
    </row>
    <row r="813">
      <c r="A813" s="129">
        <v>45008.0</v>
      </c>
      <c r="B813" s="129">
        <f>VLOOKUP($A813,달력데이터,MATCH("음력 날짜",달력제목,0),FALSE)</f>
        <v>44959</v>
      </c>
      <c r="C813" s="128">
        <f t="shared" si="1"/>
        <v>2023</v>
      </c>
      <c r="D813" s="128">
        <f t="shared" si="2"/>
        <v>3</v>
      </c>
      <c r="E813" s="128">
        <f t="shared" si="3"/>
        <v>3</v>
      </c>
      <c r="F813" s="128">
        <f t="shared" si="4"/>
        <v>2023</v>
      </c>
      <c r="G813" s="128">
        <f t="shared" si="5"/>
        <v>3</v>
      </c>
      <c r="H813" s="128">
        <f t="shared" si="6"/>
        <v>23</v>
      </c>
      <c r="I813" s="128" t="str">
        <f t="shared" si="7"/>
        <v>목</v>
      </c>
      <c r="J813" s="99"/>
      <c r="K813" s="99"/>
      <c r="L813" s="141" t="str">
        <f>IF(J813-K813=0,,IFERROR(K813-J813-휴게시간-VLOOKUP(A813,지정휴게시간,2,FALSE),K813-J813-휴게시간))</f>
        <v/>
      </c>
      <c r="M813" s="142" t="str">
        <f>IFERROR(VLOOKUP(Text(A813,"m월 d일"),양력휴일,2,FALSE),IFERROR(VLOOKUP(Text(B813,"m월 d일"),음력휴일,2,FALSE),IFERROR(VLOOKUP(A813,양력지정휴일,2,FALSE), IFERROR(VLOOKUP(B813,음력지정휴일,2,FALSE), ""))))</f>
        <v/>
      </c>
      <c r="N813" s="128"/>
      <c r="O813" s="128" t="str">
        <f>IFERROR(VLOOKUP(N813,연차지정일수,2,FALSE),"")</f>
        <v/>
      </c>
      <c r="P813" s="143"/>
      <c r="Q813" s="2"/>
    </row>
    <row r="814">
      <c r="A814" s="129">
        <v>45009.0</v>
      </c>
      <c r="B814" s="129">
        <f>VLOOKUP($A814,달력데이터,MATCH("음력 날짜",달력제목,0),FALSE)</f>
        <v>44960</v>
      </c>
      <c r="C814" s="128">
        <f t="shared" si="1"/>
        <v>2023</v>
      </c>
      <c r="D814" s="128">
        <f t="shared" si="2"/>
        <v>3</v>
      </c>
      <c r="E814" s="128">
        <f t="shared" si="3"/>
        <v>3</v>
      </c>
      <c r="F814" s="128">
        <f t="shared" si="4"/>
        <v>2023</v>
      </c>
      <c r="G814" s="128">
        <f t="shared" si="5"/>
        <v>3</v>
      </c>
      <c r="H814" s="128">
        <f t="shared" si="6"/>
        <v>24</v>
      </c>
      <c r="I814" s="128" t="str">
        <f t="shared" si="7"/>
        <v>금</v>
      </c>
      <c r="J814" s="99"/>
      <c r="K814" s="99"/>
      <c r="L814" s="141" t="str">
        <f>IF(J814-K814=0,,IFERROR(K814-J814-휴게시간-VLOOKUP(A814,지정휴게시간,2,FALSE),K814-J814-휴게시간))</f>
        <v/>
      </c>
      <c r="M814" s="142" t="str">
        <f>IFERROR(VLOOKUP(Text(A814,"m월 d일"),양력휴일,2,FALSE),IFERROR(VLOOKUP(Text(B814,"m월 d일"),음력휴일,2,FALSE),IFERROR(VLOOKUP(A814,양력지정휴일,2,FALSE), IFERROR(VLOOKUP(B814,음력지정휴일,2,FALSE), ""))))</f>
        <v/>
      </c>
      <c r="N814" s="128"/>
      <c r="O814" s="128" t="str">
        <f>IFERROR(VLOOKUP(N814,연차지정일수,2,FALSE),"")</f>
        <v/>
      </c>
      <c r="P814" s="143"/>
      <c r="Q814" s="2"/>
    </row>
    <row r="815">
      <c r="A815" s="129">
        <v>45010.0</v>
      </c>
      <c r="B815" s="129">
        <f>VLOOKUP($A815,달력데이터,MATCH("음력 날짜",달력제목,0),FALSE)</f>
        <v>44961</v>
      </c>
      <c r="C815" s="128">
        <f t="shared" si="1"/>
        <v>2023</v>
      </c>
      <c r="D815" s="128">
        <f t="shared" si="2"/>
        <v>3</v>
      </c>
      <c r="E815" s="128">
        <f t="shared" si="3"/>
        <v>3</v>
      </c>
      <c r="F815" s="128">
        <f t="shared" si="4"/>
        <v>2023</v>
      </c>
      <c r="G815" s="128">
        <f t="shared" si="5"/>
        <v>3</v>
      </c>
      <c r="H815" s="128">
        <f t="shared" si="6"/>
        <v>25</v>
      </c>
      <c r="I815" s="128" t="str">
        <f t="shared" si="7"/>
        <v>토</v>
      </c>
      <c r="J815" s="99"/>
      <c r="K815" s="99"/>
      <c r="L815" s="141" t="str">
        <f>IF(J815-K815=0,,IFERROR(K815-J815-휴게시간-VLOOKUP(A815,지정휴게시간,2,FALSE),K815-J815-휴게시간))</f>
        <v/>
      </c>
      <c r="M815" s="142" t="str">
        <f>IFERROR(VLOOKUP(Text(A815,"m월 d일"),양력휴일,2,FALSE),IFERROR(VLOOKUP(Text(B815,"m월 d일"),음력휴일,2,FALSE),IFERROR(VLOOKUP(A815,양력지정휴일,2,FALSE), IFERROR(VLOOKUP(B815,음력지정휴일,2,FALSE), ""))))</f>
        <v/>
      </c>
      <c r="N815" s="128"/>
      <c r="O815" s="128" t="str">
        <f>IFERROR(VLOOKUP(N815,연차지정일수,2,FALSE),"")</f>
        <v/>
      </c>
      <c r="P815" s="143"/>
      <c r="Q815" s="2"/>
    </row>
    <row r="816">
      <c r="A816" s="129">
        <v>45011.0</v>
      </c>
      <c r="B816" s="129">
        <f>VLOOKUP($A816,달력데이터,MATCH("음력 날짜",달력제목,0),FALSE)</f>
        <v>44962</v>
      </c>
      <c r="C816" s="128">
        <f t="shared" si="1"/>
        <v>2023</v>
      </c>
      <c r="D816" s="128">
        <f t="shared" si="2"/>
        <v>3</v>
      </c>
      <c r="E816" s="128">
        <f t="shared" si="3"/>
        <v>3</v>
      </c>
      <c r="F816" s="128">
        <f t="shared" si="4"/>
        <v>2023</v>
      </c>
      <c r="G816" s="128">
        <f t="shared" si="5"/>
        <v>3</v>
      </c>
      <c r="H816" s="128">
        <f t="shared" si="6"/>
        <v>26</v>
      </c>
      <c r="I816" s="128" t="str">
        <f t="shared" si="7"/>
        <v>일</v>
      </c>
      <c r="J816" s="99"/>
      <c r="K816" s="99"/>
      <c r="L816" s="141" t="str">
        <f>IF(J816-K816=0,,IFERROR(K816-J816-휴게시간-VLOOKUP(A816,지정휴게시간,2,FALSE),K816-J816-휴게시간))</f>
        <v/>
      </c>
      <c r="M816" s="142" t="str">
        <f>IFERROR(VLOOKUP(Text(A816,"m월 d일"),양력휴일,2,FALSE),IFERROR(VLOOKUP(Text(B816,"m월 d일"),음력휴일,2,FALSE),IFERROR(VLOOKUP(A816,양력지정휴일,2,FALSE), IFERROR(VLOOKUP(B816,음력지정휴일,2,FALSE), ""))))</f>
        <v/>
      </c>
      <c r="N816" s="128"/>
      <c r="O816" s="128" t="str">
        <f>IFERROR(VLOOKUP(N816,연차지정일수,2,FALSE),"")</f>
        <v/>
      </c>
      <c r="P816" s="143"/>
      <c r="Q816" s="2"/>
    </row>
    <row r="817">
      <c r="A817" s="129">
        <v>45012.0</v>
      </c>
      <c r="B817" s="129">
        <f>VLOOKUP($A817,달력데이터,MATCH("음력 날짜",달력제목,0),FALSE)</f>
        <v>44963</v>
      </c>
      <c r="C817" s="128">
        <f t="shared" si="1"/>
        <v>2023</v>
      </c>
      <c r="D817" s="128">
        <f t="shared" si="2"/>
        <v>3</v>
      </c>
      <c r="E817" s="128">
        <f t="shared" si="3"/>
        <v>4</v>
      </c>
      <c r="F817" s="128">
        <f t="shared" si="4"/>
        <v>2023</v>
      </c>
      <c r="G817" s="128">
        <f t="shared" si="5"/>
        <v>3</v>
      </c>
      <c r="H817" s="128">
        <f t="shared" si="6"/>
        <v>27</v>
      </c>
      <c r="I817" s="128" t="str">
        <f t="shared" si="7"/>
        <v>월</v>
      </c>
      <c r="J817" s="99"/>
      <c r="K817" s="99"/>
      <c r="L817" s="141" t="str">
        <f>IF(J817-K817=0,,IFERROR(K817-J817-휴게시간-VLOOKUP(A817,지정휴게시간,2,FALSE),K817-J817-휴게시간))</f>
        <v/>
      </c>
      <c r="M817" s="142" t="str">
        <f>IFERROR(VLOOKUP(Text(A817,"m월 d일"),양력휴일,2,FALSE),IFERROR(VLOOKUP(Text(B817,"m월 d일"),음력휴일,2,FALSE),IFERROR(VLOOKUP(A817,양력지정휴일,2,FALSE), IFERROR(VLOOKUP(B817,음력지정휴일,2,FALSE), ""))))</f>
        <v/>
      </c>
      <c r="N817" s="128"/>
      <c r="O817" s="128" t="str">
        <f>IFERROR(VLOOKUP(N817,연차지정일수,2,FALSE),"")</f>
        <v/>
      </c>
      <c r="P817" s="143"/>
      <c r="Q817" s="2"/>
    </row>
    <row r="818">
      <c r="A818" s="129">
        <v>45013.0</v>
      </c>
      <c r="B818" s="129">
        <f>VLOOKUP($A818,달력데이터,MATCH("음력 날짜",달력제목,0),FALSE)</f>
        <v>44964</v>
      </c>
      <c r="C818" s="128">
        <f t="shared" si="1"/>
        <v>2023</v>
      </c>
      <c r="D818" s="128">
        <f t="shared" si="2"/>
        <v>3</v>
      </c>
      <c r="E818" s="128">
        <f t="shared" si="3"/>
        <v>4</v>
      </c>
      <c r="F818" s="128">
        <f t="shared" si="4"/>
        <v>2023</v>
      </c>
      <c r="G818" s="128">
        <f t="shared" si="5"/>
        <v>3</v>
      </c>
      <c r="H818" s="128">
        <f t="shared" si="6"/>
        <v>28</v>
      </c>
      <c r="I818" s="128" t="str">
        <f t="shared" si="7"/>
        <v>화</v>
      </c>
      <c r="J818" s="99"/>
      <c r="K818" s="99"/>
      <c r="L818" s="141" t="str">
        <f>IF(J818-K818=0,,IFERROR(K818-J818-휴게시간-VLOOKUP(A818,지정휴게시간,2,FALSE),K818-J818-휴게시간))</f>
        <v/>
      </c>
      <c r="M818" s="142" t="str">
        <f>IFERROR(VLOOKUP(Text(A818,"m월 d일"),양력휴일,2,FALSE),IFERROR(VLOOKUP(Text(B818,"m월 d일"),음력휴일,2,FALSE),IFERROR(VLOOKUP(A818,양력지정휴일,2,FALSE), IFERROR(VLOOKUP(B818,음력지정휴일,2,FALSE), ""))))</f>
        <v/>
      </c>
      <c r="N818" s="128"/>
      <c r="O818" s="128" t="str">
        <f>IFERROR(VLOOKUP(N818,연차지정일수,2,FALSE),"")</f>
        <v/>
      </c>
      <c r="P818" s="143"/>
      <c r="Q818" s="2"/>
    </row>
    <row r="819">
      <c r="A819" s="129">
        <v>45014.0</v>
      </c>
      <c r="B819" s="129">
        <f>VLOOKUP($A819,달력데이터,MATCH("음력 날짜",달력제목,0),FALSE)</f>
        <v>44965</v>
      </c>
      <c r="C819" s="128">
        <f t="shared" si="1"/>
        <v>2023</v>
      </c>
      <c r="D819" s="128">
        <f t="shared" si="2"/>
        <v>3</v>
      </c>
      <c r="E819" s="128">
        <f t="shared" si="3"/>
        <v>4</v>
      </c>
      <c r="F819" s="128">
        <f t="shared" si="4"/>
        <v>2023</v>
      </c>
      <c r="G819" s="128">
        <f t="shared" si="5"/>
        <v>3</v>
      </c>
      <c r="H819" s="128">
        <f t="shared" si="6"/>
        <v>29</v>
      </c>
      <c r="I819" s="128" t="str">
        <f t="shared" si="7"/>
        <v>수</v>
      </c>
      <c r="J819" s="99"/>
      <c r="K819" s="99"/>
      <c r="L819" s="141" t="str">
        <f>IF(J819-K819=0,,IFERROR(K819-J819-휴게시간-VLOOKUP(A819,지정휴게시간,2,FALSE),K819-J819-휴게시간))</f>
        <v/>
      </c>
      <c r="M819" s="142" t="str">
        <f>IFERROR(VLOOKUP(Text(A819,"m월 d일"),양력휴일,2,FALSE),IFERROR(VLOOKUP(Text(B819,"m월 d일"),음력휴일,2,FALSE),IFERROR(VLOOKUP(A819,양력지정휴일,2,FALSE), IFERROR(VLOOKUP(B819,음력지정휴일,2,FALSE), ""))))</f>
        <v/>
      </c>
      <c r="N819" s="128"/>
      <c r="O819" s="128" t="str">
        <f>IFERROR(VLOOKUP(N819,연차지정일수,2,FALSE),"")</f>
        <v/>
      </c>
      <c r="P819" s="143"/>
      <c r="Q819" s="2"/>
    </row>
    <row r="820">
      <c r="A820" s="129">
        <v>45015.0</v>
      </c>
      <c r="B820" s="129">
        <f>VLOOKUP($A820,달력데이터,MATCH("음력 날짜",달력제목,0),FALSE)</f>
        <v>44966</v>
      </c>
      <c r="C820" s="128">
        <f t="shared" si="1"/>
        <v>2023</v>
      </c>
      <c r="D820" s="128">
        <f t="shared" si="2"/>
        <v>3</v>
      </c>
      <c r="E820" s="128">
        <f t="shared" si="3"/>
        <v>4</v>
      </c>
      <c r="F820" s="128">
        <f t="shared" si="4"/>
        <v>2023</v>
      </c>
      <c r="G820" s="128">
        <f t="shared" si="5"/>
        <v>3</v>
      </c>
      <c r="H820" s="128">
        <f t="shared" si="6"/>
        <v>30</v>
      </c>
      <c r="I820" s="128" t="str">
        <f t="shared" si="7"/>
        <v>목</v>
      </c>
      <c r="J820" s="99"/>
      <c r="K820" s="99"/>
      <c r="L820" s="141" t="str">
        <f>IF(J820-K820=0,,IFERROR(K820-J820-휴게시간-VLOOKUP(A820,지정휴게시간,2,FALSE),K820-J820-휴게시간))</f>
        <v/>
      </c>
      <c r="M820" s="142" t="str">
        <f>IFERROR(VLOOKUP(Text(A820,"m월 d일"),양력휴일,2,FALSE),IFERROR(VLOOKUP(Text(B820,"m월 d일"),음력휴일,2,FALSE),IFERROR(VLOOKUP(A820,양력지정휴일,2,FALSE), IFERROR(VLOOKUP(B820,음력지정휴일,2,FALSE), ""))))</f>
        <v/>
      </c>
      <c r="N820" s="128"/>
      <c r="O820" s="128" t="str">
        <f>IFERROR(VLOOKUP(N820,연차지정일수,2,FALSE),"")</f>
        <v/>
      </c>
      <c r="P820" s="143"/>
      <c r="Q820" s="2"/>
    </row>
    <row r="821">
      <c r="A821" s="129">
        <v>45016.0</v>
      </c>
      <c r="B821" s="129">
        <f>VLOOKUP($A821,달력데이터,MATCH("음력 날짜",달력제목,0),FALSE)</f>
        <v>44967</v>
      </c>
      <c r="C821" s="128">
        <f t="shared" si="1"/>
        <v>2023</v>
      </c>
      <c r="D821" s="128">
        <f t="shared" si="2"/>
        <v>3</v>
      </c>
      <c r="E821" s="128">
        <f t="shared" si="3"/>
        <v>4</v>
      </c>
      <c r="F821" s="128">
        <f t="shared" si="4"/>
        <v>2023</v>
      </c>
      <c r="G821" s="128">
        <f t="shared" si="5"/>
        <v>3</v>
      </c>
      <c r="H821" s="128">
        <f t="shared" si="6"/>
        <v>31</v>
      </c>
      <c r="I821" s="128" t="str">
        <f t="shared" si="7"/>
        <v>금</v>
      </c>
      <c r="J821" s="99"/>
      <c r="K821" s="99"/>
      <c r="L821" s="141" t="str">
        <f>IF(J821-K821=0,,IFERROR(K821-J821-휴게시간-VLOOKUP(A821,지정휴게시간,2,FALSE),K821-J821-휴게시간))</f>
        <v/>
      </c>
      <c r="M821" s="142" t="str">
        <f>IFERROR(VLOOKUP(Text(A821,"m월 d일"),양력휴일,2,FALSE),IFERROR(VLOOKUP(Text(B821,"m월 d일"),음력휴일,2,FALSE),IFERROR(VLOOKUP(A821,양력지정휴일,2,FALSE), IFERROR(VLOOKUP(B821,음력지정휴일,2,FALSE), ""))))</f>
        <v/>
      </c>
      <c r="N821" s="128"/>
      <c r="O821" s="128" t="str">
        <f>IFERROR(VLOOKUP(N821,연차지정일수,2,FALSE),"")</f>
        <v/>
      </c>
      <c r="P821" s="143"/>
      <c r="Q821" s="2"/>
    </row>
    <row r="822">
      <c r="A822" s="129">
        <v>45017.0</v>
      </c>
      <c r="B822" s="129">
        <f>VLOOKUP($A822,달력데이터,MATCH("음력 날짜",달력제목,0),FALSE)</f>
        <v>44968</v>
      </c>
      <c r="C822" s="128">
        <f t="shared" si="1"/>
        <v>2023</v>
      </c>
      <c r="D822" s="128">
        <f t="shared" si="2"/>
        <v>3</v>
      </c>
      <c r="E822" s="128">
        <f t="shared" si="3"/>
        <v>4</v>
      </c>
      <c r="F822" s="128">
        <f t="shared" si="4"/>
        <v>2023</v>
      </c>
      <c r="G822" s="128">
        <f t="shared" si="5"/>
        <v>4</v>
      </c>
      <c r="H822" s="128">
        <f t="shared" si="6"/>
        <v>1</v>
      </c>
      <c r="I822" s="128" t="str">
        <f t="shared" si="7"/>
        <v>토</v>
      </c>
      <c r="J822" s="99"/>
      <c r="K822" s="99"/>
      <c r="L822" s="141" t="str">
        <f>IF(J822-K822=0,,IFERROR(K822-J822-휴게시간-VLOOKUP(A822,지정휴게시간,2,FALSE),K822-J822-휴게시간))</f>
        <v/>
      </c>
      <c r="M822" s="142" t="str">
        <f>IFERROR(VLOOKUP(Text(A822,"m월 d일"),양력휴일,2,FALSE),IFERROR(VLOOKUP(Text(B822,"m월 d일"),음력휴일,2,FALSE),IFERROR(VLOOKUP(A822,양력지정휴일,2,FALSE), IFERROR(VLOOKUP(B822,음력지정휴일,2,FALSE), ""))))</f>
        <v/>
      </c>
      <c r="N822" s="128"/>
      <c r="O822" s="128" t="str">
        <f>IFERROR(VLOOKUP(N822,연차지정일수,2,FALSE),"")</f>
        <v/>
      </c>
      <c r="P822" s="143"/>
      <c r="Q822" s="2"/>
    </row>
    <row r="823">
      <c r="A823" s="129">
        <v>45018.0</v>
      </c>
      <c r="B823" s="129">
        <f>VLOOKUP($A823,달력데이터,MATCH("음력 날짜",달력제목,0),FALSE)</f>
        <v>44969</v>
      </c>
      <c r="C823" s="128">
        <f t="shared" si="1"/>
        <v>2023</v>
      </c>
      <c r="D823" s="128">
        <f t="shared" si="2"/>
        <v>3</v>
      </c>
      <c r="E823" s="128">
        <f t="shared" si="3"/>
        <v>4</v>
      </c>
      <c r="F823" s="128">
        <f t="shared" si="4"/>
        <v>2023</v>
      </c>
      <c r="G823" s="128">
        <f t="shared" si="5"/>
        <v>4</v>
      </c>
      <c r="H823" s="128">
        <f t="shared" si="6"/>
        <v>2</v>
      </c>
      <c r="I823" s="128" t="str">
        <f t="shared" si="7"/>
        <v>일</v>
      </c>
      <c r="J823" s="99"/>
      <c r="K823" s="99"/>
      <c r="L823" s="141" t="str">
        <f>IF(J823-K823=0,,IFERROR(K823-J823-휴게시간-VLOOKUP(A823,지정휴게시간,2,FALSE),K823-J823-휴게시간))</f>
        <v/>
      </c>
      <c r="M823" s="142" t="str">
        <f>IFERROR(VLOOKUP(Text(A823,"m월 d일"),양력휴일,2,FALSE),IFERROR(VLOOKUP(Text(B823,"m월 d일"),음력휴일,2,FALSE),IFERROR(VLOOKUP(A823,양력지정휴일,2,FALSE), IFERROR(VLOOKUP(B823,음력지정휴일,2,FALSE), ""))))</f>
        <v/>
      </c>
      <c r="N823" s="128"/>
      <c r="O823" s="128" t="str">
        <f>IFERROR(VLOOKUP(N823,연차지정일수,2,FALSE),"")</f>
        <v/>
      </c>
      <c r="P823" s="143"/>
      <c r="Q823" s="2"/>
    </row>
    <row r="824">
      <c r="A824" s="129">
        <v>45019.0</v>
      </c>
      <c r="B824" s="129">
        <f>VLOOKUP($A824,달력데이터,MATCH("음력 날짜",달력제목,0),FALSE)</f>
        <v>44970</v>
      </c>
      <c r="C824" s="128">
        <f t="shared" si="1"/>
        <v>2023</v>
      </c>
      <c r="D824" s="128">
        <f t="shared" si="2"/>
        <v>4</v>
      </c>
      <c r="E824" s="128">
        <f t="shared" si="3"/>
        <v>1</v>
      </c>
      <c r="F824" s="128">
        <f t="shared" si="4"/>
        <v>2023</v>
      </c>
      <c r="G824" s="128">
        <f t="shared" si="5"/>
        <v>4</v>
      </c>
      <c r="H824" s="128">
        <f t="shared" si="6"/>
        <v>3</v>
      </c>
      <c r="I824" s="128" t="str">
        <f t="shared" si="7"/>
        <v>월</v>
      </c>
      <c r="J824" s="99"/>
      <c r="K824" s="99"/>
      <c r="L824" s="141" t="str">
        <f>IF(J824-K824=0,,IFERROR(K824-J824-휴게시간-VLOOKUP(A824,지정휴게시간,2,FALSE),K824-J824-휴게시간))</f>
        <v/>
      </c>
      <c r="M824" s="142" t="str">
        <f>IFERROR(VLOOKUP(Text(A824,"m월 d일"),양력휴일,2,FALSE),IFERROR(VLOOKUP(Text(B824,"m월 d일"),음력휴일,2,FALSE),IFERROR(VLOOKUP(A824,양력지정휴일,2,FALSE), IFERROR(VLOOKUP(B824,음력지정휴일,2,FALSE), ""))))</f>
        <v/>
      </c>
      <c r="N824" s="128"/>
      <c r="O824" s="128" t="str">
        <f>IFERROR(VLOOKUP(N824,연차지정일수,2,FALSE),"")</f>
        <v/>
      </c>
      <c r="P824" s="143"/>
      <c r="Q824" s="2"/>
    </row>
    <row r="825">
      <c r="A825" s="129">
        <v>45020.0</v>
      </c>
      <c r="B825" s="129">
        <f>VLOOKUP($A825,달력데이터,MATCH("음력 날짜",달력제목,0),FALSE)</f>
        <v>44971</v>
      </c>
      <c r="C825" s="128">
        <f t="shared" si="1"/>
        <v>2023</v>
      </c>
      <c r="D825" s="128">
        <f t="shared" si="2"/>
        <v>4</v>
      </c>
      <c r="E825" s="128">
        <f t="shared" si="3"/>
        <v>1</v>
      </c>
      <c r="F825" s="128">
        <f t="shared" si="4"/>
        <v>2023</v>
      </c>
      <c r="G825" s="128">
        <f t="shared" si="5"/>
        <v>4</v>
      </c>
      <c r="H825" s="128">
        <f t="shared" si="6"/>
        <v>4</v>
      </c>
      <c r="I825" s="128" t="str">
        <f t="shared" si="7"/>
        <v>화</v>
      </c>
      <c r="J825" s="99"/>
      <c r="K825" s="99"/>
      <c r="L825" s="141" t="str">
        <f>IF(J825-K825=0,,IFERROR(K825-J825-휴게시간-VLOOKUP(A825,지정휴게시간,2,FALSE),K825-J825-휴게시간))</f>
        <v/>
      </c>
      <c r="M825" s="142" t="str">
        <f>IFERROR(VLOOKUP(Text(A825,"m월 d일"),양력휴일,2,FALSE),IFERROR(VLOOKUP(Text(B825,"m월 d일"),음력휴일,2,FALSE),IFERROR(VLOOKUP(A825,양력지정휴일,2,FALSE), IFERROR(VLOOKUP(B825,음력지정휴일,2,FALSE), ""))))</f>
        <v/>
      </c>
      <c r="N825" s="128"/>
      <c r="O825" s="128" t="str">
        <f>IFERROR(VLOOKUP(N825,연차지정일수,2,FALSE),"")</f>
        <v/>
      </c>
      <c r="P825" s="143"/>
      <c r="Q825" s="2"/>
    </row>
    <row r="826">
      <c r="A826" s="129">
        <v>45021.0</v>
      </c>
      <c r="B826" s="129">
        <f>VLOOKUP($A826,달력데이터,MATCH("음력 날짜",달력제목,0),FALSE)</f>
        <v>44972</v>
      </c>
      <c r="C826" s="128">
        <f t="shared" si="1"/>
        <v>2023</v>
      </c>
      <c r="D826" s="128">
        <f t="shared" si="2"/>
        <v>4</v>
      </c>
      <c r="E826" s="128">
        <f t="shared" si="3"/>
        <v>1</v>
      </c>
      <c r="F826" s="128">
        <f t="shared" si="4"/>
        <v>2023</v>
      </c>
      <c r="G826" s="128">
        <f t="shared" si="5"/>
        <v>4</v>
      </c>
      <c r="H826" s="128">
        <f t="shared" si="6"/>
        <v>5</v>
      </c>
      <c r="I826" s="128" t="str">
        <f t="shared" si="7"/>
        <v>수</v>
      </c>
      <c r="J826" s="99"/>
      <c r="K826" s="99"/>
      <c r="L826" s="141" t="str">
        <f>IF(J826-K826=0,,IFERROR(K826-J826-휴게시간-VLOOKUP(A826,지정휴게시간,2,FALSE),K826-J826-휴게시간))</f>
        <v/>
      </c>
      <c r="M826" s="142" t="str">
        <f>IFERROR(VLOOKUP(Text(A826,"m월 d일"),양력휴일,2,FALSE),IFERROR(VLOOKUP(Text(B826,"m월 d일"),음력휴일,2,FALSE),IFERROR(VLOOKUP(A826,양력지정휴일,2,FALSE), IFERROR(VLOOKUP(B826,음력지정휴일,2,FALSE), ""))))</f>
        <v/>
      </c>
      <c r="N826" s="128"/>
      <c r="O826" s="128" t="str">
        <f>IFERROR(VLOOKUP(N826,연차지정일수,2,FALSE),"")</f>
        <v/>
      </c>
      <c r="P826" s="143"/>
      <c r="Q826" s="2"/>
    </row>
    <row r="827">
      <c r="A827" s="129">
        <v>45022.0</v>
      </c>
      <c r="B827" s="129">
        <f>VLOOKUP($A827,달력데이터,MATCH("음력 날짜",달력제목,0),FALSE)</f>
        <v>44973</v>
      </c>
      <c r="C827" s="128">
        <f t="shared" si="1"/>
        <v>2023</v>
      </c>
      <c r="D827" s="128">
        <f t="shared" si="2"/>
        <v>4</v>
      </c>
      <c r="E827" s="128">
        <f t="shared" si="3"/>
        <v>1</v>
      </c>
      <c r="F827" s="128">
        <f t="shared" si="4"/>
        <v>2023</v>
      </c>
      <c r="G827" s="128">
        <f t="shared" si="5"/>
        <v>4</v>
      </c>
      <c r="H827" s="128">
        <f t="shared" si="6"/>
        <v>6</v>
      </c>
      <c r="I827" s="128" t="str">
        <f t="shared" si="7"/>
        <v>목</v>
      </c>
      <c r="J827" s="99"/>
      <c r="K827" s="99"/>
      <c r="L827" s="141" t="str">
        <f>IF(J827-K827=0,,IFERROR(K827-J827-휴게시간-VLOOKUP(A827,지정휴게시간,2,FALSE),K827-J827-휴게시간))</f>
        <v/>
      </c>
      <c r="M827" s="142" t="str">
        <f>IFERROR(VLOOKUP(Text(A827,"m월 d일"),양력휴일,2,FALSE),IFERROR(VLOOKUP(Text(B827,"m월 d일"),음력휴일,2,FALSE),IFERROR(VLOOKUP(A827,양력지정휴일,2,FALSE), IFERROR(VLOOKUP(B827,음력지정휴일,2,FALSE), ""))))</f>
        <v/>
      </c>
      <c r="N827" s="128"/>
      <c r="O827" s="128" t="str">
        <f>IFERROR(VLOOKUP(N827,연차지정일수,2,FALSE),"")</f>
        <v/>
      </c>
      <c r="P827" s="143"/>
      <c r="Q827" s="2"/>
    </row>
    <row r="828">
      <c r="A828" s="129">
        <v>45023.0</v>
      </c>
      <c r="B828" s="129">
        <f>VLOOKUP($A828,달력데이터,MATCH("음력 날짜",달력제목,0),FALSE)</f>
        <v>44974</v>
      </c>
      <c r="C828" s="128">
        <f t="shared" si="1"/>
        <v>2023</v>
      </c>
      <c r="D828" s="128">
        <f t="shared" si="2"/>
        <v>4</v>
      </c>
      <c r="E828" s="128">
        <f t="shared" si="3"/>
        <v>1</v>
      </c>
      <c r="F828" s="128">
        <f t="shared" si="4"/>
        <v>2023</v>
      </c>
      <c r="G828" s="128">
        <f t="shared" si="5"/>
        <v>4</v>
      </c>
      <c r="H828" s="128">
        <f t="shared" si="6"/>
        <v>7</v>
      </c>
      <c r="I828" s="128" t="str">
        <f t="shared" si="7"/>
        <v>금</v>
      </c>
      <c r="J828" s="99"/>
      <c r="K828" s="99"/>
      <c r="L828" s="141" t="str">
        <f>IF(J828-K828=0,,IFERROR(K828-J828-휴게시간-VLOOKUP(A828,지정휴게시간,2,FALSE),K828-J828-휴게시간))</f>
        <v/>
      </c>
      <c r="M828" s="142" t="str">
        <f>IFERROR(VLOOKUP(Text(A828,"m월 d일"),양력휴일,2,FALSE),IFERROR(VLOOKUP(Text(B828,"m월 d일"),음력휴일,2,FALSE),IFERROR(VLOOKUP(A828,양력지정휴일,2,FALSE), IFERROR(VLOOKUP(B828,음력지정휴일,2,FALSE), ""))))</f>
        <v/>
      </c>
      <c r="N828" s="128"/>
      <c r="O828" s="128" t="str">
        <f>IFERROR(VLOOKUP(N828,연차지정일수,2,FALSE),"")</f>
        <v/>
      </c>
      <c r="P828" s="143"/>
      <c r="Q828" s="2"/>
    </row>
    <row r="829">
      <c r="A829" s="129">
        <v>45024.0</v>
      </c>
      <c r="B829" s="129">
        <f>VLOOKUP($A829,달력데이터,MATCH("음력 날짜",달력제목,0),FALSE)</f>
        <v>44975</v>
      </c>
      <c r="C829" s="128">
        <f t="shared" si="1"/>
        <v>2023</v>
      </c>
      <c r="D829" s="128">
        <f t="shared" si="2"/>
        <v>4</v>
      </c>
      <c r="E829" s="128">
        <f t="shared" si="3"/>
        <v>1</v>
      </c>
      <c r="F829" s="128">
        <f t="shared" si="4"/>
        <v>2023</v>
      </c>
      <c r="G829" s="128">
        <f t="shared" si="5"/>
        <v>4</v>
      </c>
      <c r="H829" s="128">
        <f t="shared" si="6"/>
        <v>8</v>
      </c>
      <c r="I829" s="128" t="str">
        <f t="shared" si="7"/>
        <v>토</v>
      </c>
      <c r="J829" s="99"/>
      <c r="K829" s="99"/>
      <c r="L829" s="141" t="str">
        <f>IF(J829-K829=0,,IFERROR(K829-J829-휴게시간-VLOOKUP(A829,지정휴게시간,2,FALSE),K829-J829-휴게시간))</f>
        <v/>
      </c>
      <c r="M829" s="142" t="str">
        <f>IFERROR(VLOOKUP(Text(A829,"m월 d일"),양력휴일,2,FALSE),IFERROR(VLOOKUP(Text(B829,"m월 d일"),음력휴일,2,FALSE),IFERROR(VLOOKUP(A829,양력지정휴일,2,FALSE), IFERROR(VLOOKUP(B829,음력지정휴일,2,FALSE), ""))))</f>
        <v/>
      </c>
      <c r="N829" s="128"/>
      <c r="O829" s="128" t="str">
        <f>IFERROR(VLOOKUP(N829,연차지정일수,2,FALSE),"")</f>
        <v/>
      </c>
      <c r="P829" s="143"/>
      <c r="Q829" s="2"/>
    </row>
    <row r="830">
      <c r="A830" s="129">
        <v>45025.0</v>
      </c>
      <c r="B830" s="129">
        <f>VLOOKUP($A830,달력데이터,MATCH("음력 날짜",달력제목,0),FALSE)</f>
        <v>44976</v>
      </c>
      <c r="C830" s="128">
        <f t="shared" si="1"/>
        <v>2023</v>
      </c>
      <c r="D830" s="128">
        <f t="shared" si="2"/>
        <v>4</v>
      </c>
      <c r="E830" s="128">
        <f t="shared" si="3"/>
        <v>1</v>
      </c>
      <c r="F830" s="128">
        <f t="shared" si="4"/>
        <v>2023</v>
      </c>
      <c r="G830" s="128">
        <f t="shared" si="5"/>
        <v>4</v>
      </c>
      <c r="H830" s="128">
        <f t="shared" si="6"/>
        <v>9</v>
      </c>
      <c r="I830" s="128" t="str">
        <f t="shared" si="7"/>
        <v>일</v>
      </c>
      <c r="J830" s="99"/>
      <c r="K830" s="99"/>
      <c r="L830" s="141" t="str">
        <f>IF(J830-K830=0,,IFERROR(K830-J830-휴게시간-VLOOKUP(A830,지정휴게시간,2,FALSE),K830-J830-휴게시간))</f>
        <v/>
      </c>
      <c r="M830" s="142" t="str">
        <f>IFERROR(VLOOKUP(Text(A830,"m월 d일"),양력휴일,2,FALSE),IFERROR(VLOOKUP(Text(B830,"m월 d일"),음력휴일,2,FALSE),IFERROR(VLOOKUP(A830,양력지정휴일,2,FALSE), IFERROR(VLOOKUP(B830,음력지정휴일,2,FALSE), ""))))</f>
        <v/>
      </c>
      <c r="N830" s="128"/>
      <c r="O830" s="128" t="str">
        <f>IFERROR(VLOOKUP(N830,연차지정일수,2,FALSE),"")</f>
        <v/>
      </c>
      <c r="P830" s="143"/>
      <c r="Q830" s="2"/>
    </row>
    <row r="831">
      <c r="A831" s="129">
        <v>45026.0</v>
      </c>
      <c r="B831" s="129">
        <f>VLOOKUP($A831,달력데이터,MATCH("음력 날짜",달력제목,0),FALSE)</f>
        <v>44977</v>
      </c>
      <c r="C831" s="128">
        <f t="shared" si="1"/>
        <v>2023</v>
      </c>
      <c r="D831" s="128">
        <f t="shared" si="2"/>
        <v>4</v>
      </c>
      <c r="E831" s="128">
        <f t="shared" si="3"/>
        <v>2</v>
      </c>
      <c r="F831" s="128">
        <f t="shared" si="4"/>
        <v>2023</v>
      </c>
      <c r="G831" s="128">
        <f t="shared" si="5"/>
        <v>4</v>
      </c>
      <c r="H831" s="128">
        <f t="shared" si="6"/>
        <v>10</v>
      </c>
      <c r="I831" s="128" t="str">
        <f t="shared" si="7"/>
        <v>월</v>
      </c>
      <c r="J831" s="99"/>
      <c r="K831" s="99"/>
      <c r="L831" s="141" t="str">
        <f>IF(J831-K831=0,,IFERROR(K831-J831-휴게시간-VLOOKUP(A831,지정휴게시간,2,FALSE),K831-J831-휴게시간))</f>
        <v/>
      </c>
      <c r="M831" s="142" t="str">
        <f>IFERROR(VLOOKUP(Text(A831,"m월 d일"),양력휴일,2,FALSE),IFERROR(VLOOKUP(Text(B831,"m월 d일"),음력휴일,2,FALSE),IFERROR(VLOOKUP(A831,양력지정휴일,2,FALSE), IFERROR(VLOOKUP(B831,음력지정휴일,2,FALSE), ""))))</f>
        <v/>
      </c>
      <c r="N831" s="128"/>
      <c r="O831" s="128" t="str">
        <f>IFERROR(VLOOKUP(N831,연차지정일수,2,FALSE),"")</f>
        <v/>
      </c>
      <c r="P831" s="143"/>
      <c r="Q831" s="2"/>
    </row>
    <row r="832">
      <c r="A832" s="129">
        <v>45027.0</v>
      </c>
      <c r="B832" s="129">
        <f>VLOOKUP($A832,달력데이터,MATCH("음력 날짜",달력제목,0),FALSE)</f>
        <v>44978</v>
      </c>
      <c r="C832" s="128">
        <f t="shared" si="1"/>
        <v>2023</v>
      </c>
      <c r="D832" s="128">
        <f t="shared" si="2"/>
        <v>4</v>
      </c>
      <c r="E832" s="128">
        <f t="shared" si="3"/>
        <v>2</v>
      </c>
      <c r="F832" s="128">
        <f t="shared" si="4"/>
        <v>2023</v>
      </c>
      <c r="G832" s="128">
        <f t="shared" si="5"/>
        <v>4</v>
      </c>
      <c r="H832" s="128">
        <f t="shared" si="6"/>
        <v>11</v>
      </c>
      <c r="I832" s="128" t="str">
        <f t="shared" si="7"/>
        <v>화</v>
      </c>
      <c r="J832" s="99"/>
      <c r="K832" s="99"/>
      <c r="L832" s="141" t="str">
        <f>IF(J832-K832=0,,IFERROR(K832-J832-휴게시간-VLOOKUP(A832,지정휴게시간,2,FALSE),K832-J832-휴게시간))</f>
        <v/>
      </c>
      <c r="M832" s="142" t="str">
        <f>IFERROR(VLOOKUP(Text(A832,"m월 d일"),양력휴일,2,FALSE),IFERROR(VLOOKUP(Text(B832,"m월 d일"),음력휴일,2,FALSE),IFERROR(VLOOKUP(A832,양력지정휴일,2,FALSE), IFERROR(VLOOKUP(B832,음력지정휴일,2,FALSE), ""))))</f>
        <v/>
      </c>
      <c r="N832" s="128"/>
      <c r="O832" s="128" t="str">
        <f>IFERROR(VLOOKUP(N832,연차지정일수,2,FALSE),"")</f>
        <v/>
      </c>
      <c r="P832" s="143"/>
      <c r="Q832" s="2"/>
    </row>
    <row r="833">
      <c r="A833" s="129">
        <v>45028.0</v>
      </c>
      <c r="B833" s="129">
        <f>VLOOKUP($A833,달력데이터,MATCH("음력 날짜",달력제목,0),FALSE)</f>
        <v>44979</v>
      </c>
      <c r="C833" s="128">
        <f t="shared" si="1"/>
        <v>2023</v>
      </c>
      <c r="D833" s="128">
        <f t="shared" si="2"/>
        <v>4</v>
      </c>
      <c r="E833" s="128">
        <f t="shared" si="3"/>
        <v>2</v>
      </c>
      <c r="F833" s="128">
        <f t="shared" si="4"/>
        <v>2023</v>
      </c>
      <c r="G833" s="128">
        <f t="shared" si="5"/>
        <v>4</v>
      </c>
      <c r="H833" s="128">
        <f t="shared" si="6"/>
        <v>12</v>
      </c>
      <c r="I833" s="128" t="str">
        <f t="shared" si="7"/>
        <v>수</v>
      </c>
      <c r="J833" s="99"/>
      <c r="K833" s="99"/>
      <c r="L833" s="141" t="str">
        <f>IF(J833-K833=0,,IFERROR(K833-J833-휴게시간-VLOOKUP(A833,지정휴게시간,2,FALSE),K833-J833-휴게시간))</f>
        <v/>
      </c>
      <c r="M833" s="142" t="str">
        <f>IFERROR(VLOOKUP(Text(A833,"m월 d일"),양력휴일,2,FALSE),IFERROR(VLOOKUP(Text(B833,"m월 d일"),음력휴일,2,FALSE),IFERROR(VLOOKUP(A833,양력지정휴일,2,FALSE), IFERROR(VLOOKUP(B833,음력지정휴일,2,FALSE), ""))))</f>
        <v/>
      </c>
      <c r="N833" s="128"/>
      <c r="O833" s="128" t="str">
        <f>IFERROR(VLOOKUP(N833,연차지정일수,2,FALSE),"")</f>
        <v/>
      </c>
      <c r="P833" s="143"/>
      <c r="Q833" s="2"/>
    </row>
    <row r="834">
      <c r="A834" s="129">
        <v>45029.0</v>
      </c>
      <c r="B834" s="129">
        <f>VLOOKUP($A834,달력데이터,MATCH("음력 날짜",달력제목,0),FALSE)</f>
        <v>44980</v>
      </c>
      <c r="C834" s="128">
        <f t="shared" si="1"/>
        <v>2023</v>
      </c>
      <c r="D834" s="128">
        <f t="shared" si="2"/>
        <v>4</v>
      </c>
      <c r="E834" s="128">
        <f t="shared" si="3"/>
        <v>2</v>
      </c>
      <c r="F834" s="128">
        <f t="shared" si="4"/>
        <v>2023</v>
      </c>
      <c r="G834" s="128">
        <f t="shared" si="5"/>
        <v>4</v>
      </c>
      <c r="H834" s="128">
        <f t="shared" si="6"/>
        <v>13</v>
      </c>
      <c r="I834" s="128" t="str">
        <f t="shared" si="7"/>
        <v>목</v>
      </c>
      <c r="J834" s="99"/>
      <c r="K834" s="99"/>
      <c r="L834" s="141" t="str">
        <f>IF(J834-K834=0,,IFERROR(K834-J834-휴게시간-VLOOKUP(A834,지정휴게시간,2,FALSE),K834-J834-휴게시간))</f>
        <v/>
      </c>
      <c r="M834" s="142" t="str">
        <f>IFERROR(VLOOKUP(Text(A834,"m월 d일"),양력휴일,2,FALSE),IFERROR(VLOOKUP(Text(B834,"m월 d일"),음력휴일,2,FALSE),IFERROR(VLOOKUP(A834,양력지정휴일,2,FALSE), IFERROR(VLOOKUP(B834,음력지정휴일,2,FALSE), ""))))</f>
        <v/>
      </c>
      <c r="N834" s="128"/>
      <c r="O834" s="128" t="str">
        <f>IFERROR(VLOOKUP(N834,연차지정일수,2,FALSE),"")</f>
        <v/>
      </c>
      <c r="P834" s="143"/>
      <c r="Q834" s="2"/>
    </row>
    <row r="835">
      <c r="A835" s="129">
        <v>45030.0</v>
      </c>
      <c r="B835" s="129">
        <f>VLOOKUP($A835,달력데이터,MATCH("음력 날짜",달력제목,0),FALSE)</f>
        <v>44981</v>
      </c>
      <c r="C835" s="128">
        <f t="shared" si="1"/>
        <v>2023</v>
      </c>
      <c r="D835" s="128">
        <f t="shared" si="2"/>
        <v>4</v>
      </c>
      <c r="E835" s="128">
        <f t="shared" si="3"/>
        <v>2</v>
      </c>
      <c r="F835" s="128">
        <f t="shared" si="4"/>
        <v>2023</v>
      </c>
      <c r="G835" s="128">
        <f t="shared" si="5"/>
        <v>4</v>
      </c>
      <c r="H835" s="128">
        <f t="shared" si="6"/>
        <v>14</v>
      </c>
      <c r="I835" s="128" t="str">
        <f t="shared" si="7"/>
        <v>금</v>
      </c>
      <c r="J835" s="99"/>
      <c r="K835" s="99"/>
      <c r="L835" s="141" t="str">
        <f>IF(J835-K835=0,,IFERROR(K835-J835-휴게시간-VLOOKUP(A835,지정휴게시간,2,FALSE),K835-J835-휴게시간))</f>
        <v/>
      </c>
      <c r="M835" s="142" t="str">
        <f>IFERROR(VLOOKUP(Text(A835,"m월 d일"),양력휴일,2,FALSE),IFERROR(VLOOKUP(Text(B835,"m월 d일"),음력휴일,2,FALSE),IFERROR(VLOOKUP(A835,양력지정휴일,2,FALSE), IFERROR(VLOOKUP(B835,음력지정휴일,2,FALSE), ""))))</f>
        <v/>
      </c>
      <c r="N835" s="128"/>
      <c r="O835" s="128" t="str">
        <f>IFERROR(VLOOKUP(N835,연차지정일수,2,FALSE),"")</f>
        <v/>
      </c>
      <c r="P835" s="143"/>
      <c r="Q835" s="2"/>
    </row>
    <row r="836">
      <c r="A836" s="129">
        <v>45031.0</v>
      </c>
      <c r="B836" s="129">
        <f>VLOOKUP($A836,달력데이터,MATCH("음력 날짜",달력제목,0),FALSE)</f>
        <v>44982</v>
      </c>
      <c r="C836" s="128">
        <f t="shared" si="1"/>
        <v>2023</v>
      </c>
      <c r="D836" s="128">
        <f t="shared" si="2"/>
        <v>4</v>
      </c>
      <c r="E836" s="128">
        <f t="shared" si="3"/>
        <v>2</v>
      </c>
      <c r="F836" s="128">
        <f t="shared" si="4"/>
        <v>2023</v>
      </c>
      <c r="G836" s="128">
        <f t="shared" si="5"/>
        <v>4</v>
      </c>
      <c r="H836" s="128">
        <f t="shared" si="6"/>
        <v>15</v>
      </c>
      <c r="I836" s="128" t="str">
        <f t="shared" si="7"/>
        <v>토</v>
      </c>
      <c r="J836" s="99"/>
      <c r="K836" s="99"/>
      <c r="L836" s="141" t="str">
        <f>IF(J836-K836=0,,IFERROR(K836-J836-휴게시간-VLOOKUP(A836,지정휴게시간,2,FALSE),K836-J836-휴게시간))</f>
        <v/>
      </c>
      <c r="M836" s="142" t="str">
        <f>IFERROR(VLOOKUP(Text(A836,"m월 d일"),양력휴일,2,FALSE),IFERROR(VLOOKUP(Text(B836,"m월 d일"),음력휴일,2,FALSE),IFERROR(VLOOKUP(A836,양력지정휴일,2,FALSE), IFERROR(VLOOKUP(B836,음력지정휴일,2,FALSE), ""))))</f>
        <v/>
      </c>
      <c r="N836" s="128"/>
      <c r="O836" s="128" t="str">
        <f>IFERROR(VLOOKUP(N836,연차지정일수,2,FALSE),"")</f>
        <v/>
      </c>
      <c r="P836" s="143"/>
      <c r="Q836" s="2"/>
    </row>
    <row r="837">
      <c r="A837" s="129">
        <v>45032.0</v>
      </c>
      <c r="B837" s="129">
        <f>VLOOKUP($A837,달력데이터,MATCH("음력 날짜",달력제목,0),FALSE)</f>
        <v>44983</v>
      </c>
      <c r="C837" s="128">
        <f t="shared" si="1"/>
        <v>2023</v>
      </c>
      <c r="D837" s="128">
        <f t="shared" si="2"/>
        <v>4</v>
      </c>
      <c r="E837" s="128">
        <f t="shared" si="3"/>
        <v>2</v>
      </c>
      <c r="F837" s="128">
        <f t="shared" si="4"/>
        <v>2023</v>
      </c>
      <c r="G837" s="128">
        <f t="shared" si="5"/>
        <v>4</v>
      </c>
      <c r="H837" s="128">
        <f t="shared" si="6"/>
        <v>16</v>
      </c>
      <c r="I837" s="128" t="str">
        <f t="shared" si="7"/>
        <v>일</v>
      </c>
      <c r="J837" s="99"/>
      <c r="K837" s="99"/>
      <c r="L837" s="141" t="str">
        <f>IF(J837-K837=0,,IFERROR(K837-J837-휴게시간-VLOOKUP(A837,지정휴게시간,2,FALSE),K837-J837-휴게시간))</f>
        <v/>
      </c>
      <c r="M837" s="142" t="str">
        <f>IFERROR(VLOOKUP(Text(A837,"m월 d일"),양력휴일,2,FALSE),IFERROR(VLOOKUP(Text(B837,"m월 d일"),음력휴일,2,FALSE),IFERROR(VLOOKUP(A837,양력지정휴일,2,FALSE), IFERROR(VLOOKUP(B837,음력지정휴일,2,FALSE), ""))))</f>
        <v/>
      </c>
      <c r="N837" s="128"/>
      <c r="O837" s="128" t="str">
        <f>IFERROR(VLOOKUP(N837,연차지정일수,2,FALSE),"")</f>
        <v/>
      </c>
      <c r="P837" s="143"/>
      <c r="Q837" s="2"/>
    </row>
    <row r="838">
      <c r="A838" s="129">
        <v>45033.0</v>
      </c>
      <c r="B838" s="129">
        <f>VLOOKUP($A838,달력데이터,MATCH("음력 날짜",달력제목,0),FALSE)</f>
        <v>44984</v>
      </c>
      <c r="C838" s="128">
        <f t="shared" si="1"/>
        <v>2023</v>
      </c>
      <c r="D838" s="128">
        <f t="shared" si="2"/>
        <v>4</v>
      </c>
      <c r="E838" s="128">
        <f t="shared" si="3"/>
        <v>3</v>
      </c>
      <c r="F838" s="128">
        <f t="shared" si="4"/>
        <v>2023</v>
      </c>
      <c r="G838" s="128">
        <f t="shared" si="5"/>
        <v>4</v>
      </c>
      <c r="H838" s="128">
        <f t="shared" si="6"/>
        <v>17</v>
      </c>
      <c r="I838" s="128" t="str">
        <f t="shared" si="7"/>
        <v>월</v>
      </c>
      <c r="J838" s="99"/>
      <c r="K838" s="99"/>
      <c r="L838" s="141" t="str">
        <f>IF(J838-K838=0,,IFERROR(K838-J838-휴게시간-VLOOKUP(A838,지정휴게시간,2,FALSE),K838-J838-휴게시간))</f>
        <v/>
      </c>
      <c r="M838" s="142" t="str">
        <f>IFERROR(VLOOKUP(Text(A838,"m월 d일"),양력휴일,2,FALSE),IFERROR(VLOOKUP(Text(B838,"m월 d일"),음력휴일,2,FALSE),IFERROR(VLOOKUP(A838,양력지정휴일,2,FALSE), IFERROR(VLOOKUP(B838,음력지정휴일,2,FALSE), ""))))</f>
        <v/>
      </c>
      <c r="N838" s="128"/>
      <c r="O838" s="128" t="str">
        <f>IFERROR(VLOOKUP(N838,연차지정일수,2,FALSE),"")</f>
        <v/>
      </c>
      <c r="P838" s="143"/>
      <c r="Q838" s="2"/>
    </row>
    <row r="839">
      <c r="A839" s="129">
        <v>45034.0</v>
      </c>
      <c r="B839" s="129">
        <f>VLOOKUP($A839,달력데이터,MATCH("음력 날짜",달력제목,0),FALSE)</f>
        <v>44985</v>
      </c>
      <c r="C839" s="128">
        <f t="shared" si="1"/>
        <v>2023</v>
      </c>
      <c r="D839" s="128">
        <f t="shared" si="2"/>
        <v>4</v>
      </c>
      <c r="E839" s="128">
        <f t="shared" si="3"/>
        <v>3</v>
      </c>
      <c r="F839" s="128">
        <f t="shared" si="4"/>
        <v>2023</v>
      </c>
      <c r="G839" s="128">
        <f t="shared" si="5"/>
        <v>4</v>
      </c>
      <c r="H839" s="128">
        <f t="shared" si="6"/>
        <v>18</v>
      </c>
      <c r="I839" s="128" t="str">
        <f t="shared" si="7"/>
        <v>화</v>
      </c>
      <c r="J839" s="99"/>
      <c r="K839" s="99"/>
      <c r="L839" s="141" t="str">
        <f>IF(J839-K839=0,,IFERROR(K839-J839-휴게시간-VLOOKUP(A839,지정휴게시간,2,FALSE),K839-J839-휴게시간))</f>
        <v/>
      </c>
      <c r="M839" s="142" t="str">
        <f>IFERROR(VLOOKUP(Text(A839,"m월 d일"),양력휴일,2,FALSE),IFERROR(VLOOKUP(Text(B839,"m월 d일"),음력휴일,2,FALSE),IFERROR(VLOOKUP(A839,양력지정휴일,2,FALSE), IFERROR(VLOOKUP(B839,음력지정휴일,2,FALSE), ""))))</f>
        <v/>
      </c>
      <c r="N839" s="128"/>
      <c r="O839" s="128" t="str">
        <f>IFERROR(VLOOKUP(N839,연차지정일수,2,FALSE),"")</f>
        <v/>
      </c>
      <c r="P839" s="143"/>
      <c r="Q839" s="2"/>
    </row>
    <row r="840">
      <c r="A840" s="129">
        <v>45035.0</v>
      </c>
      <c r="B840" s="129" t="str">
        <f>VLOOKUP($A840,달력데이터,MATCH("음력 날짜",달력제목,0),FALSE)</f>
        <v> 2023-02-29 </v>
      </c>
      <c r="C840" s="128">
        <f t="shared" si="1"/>
        <v>2023</v>
      </c>
      <c r="D840" s="128">
        <f t="shared" si="2"/>
        <v>4</v>
      </c>
      <c r="E840" s="128">
        <f t="shared" si="3"/>
        <v>3</v>
      </c>
      <c r="F840" s="128">
        <f t="shared" si="4"/>
        <v>2023</v>
      </c>
      <c r="G840" s="128">
        <f t="shared" si="5"/>
        <v>4</v>
      </c>
      <c r="H840" s="128">
        <f t="shared" si="6"/>
        <v>19</v>
      </c>
      <c r="I840" s="128" t="str">
        <f t="shared" si="7"/>
        <v>수</v>
      </c>
      <c r="J840" s="99"/>
      <c r="K840" s="99"/>
      <c r="L840" s="141" t="str">
        <f>IF(J840-K840=0,,IFERROR(K840-J840-휴게시간-VLOOKUP(A840,지정휴게시간,2,FALSE),K840-J840-휴게시간))</f>
        <v/>
      </c>
      <c r="M840" s="142" t="str">
        <f>IFERROR(VLOOKUP(Text(A840,"m월 d일"),양력휴일,2,FALSE),IFERROR(VLOOKUP(Text(B840,"m월 d일"),음력휴일,2,FALSE),IFERROR(VLOOKUP(A840,양력지정휴일,2,FALSE), IFERROR(VLOOKUP(B840,음력지정휴일,2,FALSE), ""))))</f>
        <v/>
      </c>
      <c r="N840" s="128"/>
      <c r="O840" s="128" t="str">
        <f>IFERROR(VLOOKUP(N840,연차지정일수,2,FALSE),"")</f>
        <v/>
      </c>
      <c r="P840" s="143"/>
      <c r="Q840" s="2"/>
    </row>
    <row r="841">
      <c r="A841" s="129">
        <v>45036.0</v>
      </c>
      <c r="B841" s="129">
        <f>VLOOKUP($A841,달력데이터,MATCH("음력 날짜",달력제목,0),FALSE)</f>
        <v>44986</v>
      </c>
      <c r="C841" s="128">
        <f t="shared" si="1"/>
        <v>2023</v>
      </c>
      <c r="D841" s="128">
        <f t="shared" si="2"/>
        <v>4</v>
      </c>
      <c r="E841" s="128">
        <f t="shared" si="3"/>
        <v>3</v>
      </c>
      <c r="F841" s="128">
        <f t="shared" si="4"/>
        <v>2023</v>
      </c>
      <c r="G841" s="128">
        <f t="shared" si="5"/>
        <v>4</v>
      </c>
      <c r="H841" s="128">
        <f t="shared" si="6"/>
        <v>20</v>
      </c>
      <c r="I841" s="128" t="str">
        <f t="shared" si="7"/>
        <v>목</v>
      </c>
      <c r="J841" s="99"/>
      <c r="K841" s="99"/>
      <c r="L841" s="141" t="str">
        <f>IF(J841-K841=0,,IFERROR(K841-J841-휴게시간-VLOOKUP(A841,지정휴게시간,2,FALSE),K841-J841-휴게시간))</f>
        <v/>
      </c>
      <c r="M841" s="142" t="str">
        <f>IFERROR(VLOOKUP(Text(A841,"m월 d일"),양력휴일,2,FALSE),IFERROR(VLOOKUP(Text(B841,"m월 d일"),음력휴일,2,FALSE),IFERROR(VLOOKUP(A841,양력지정휴일,2,FALSE), IFERROR(VLOOKUP(B841,음력지정휴일,2,FALSE), ""))))</f>
        <v/>
      </c>
      <c r="N841" s="128"/>
      <c r="O841" s="128" t="str">
        <f>IFERROR(VLOOKUP(N841,연차지정일수,2,FALSE),"")</f>
        <v/>
      </c>
      <c r="P841" s="143"/>
      <c r="Q841" s="2"/>
    </row>
    <row r="842">
      <c r="A842" s="129">
        <v>45037.0</v>
      </c>
      <c r="B842" s="129">
        <f>VLOOKUP($A842,달력데이터,MATCH("음력 날짜",달력제목,0),FALSE)</f>
        <v>44987</v>
      </c>
      <c r="C842" s="128">
        <f t="shared" si="1"/>
        <v>2023</v>
      </c>
      <c r="D842" s="128">
        <f t="shared" si="2"/>
        <v>4</v>
      </c>
      <c r="E842" s="128">
        <f t="shared" si="3"/>
        <v>3</v>
      </c>
      <c r="F842" s="128">
        <f t="shared" si="4"/>
        <v>2023</v>
      </c>
      <c r="G842" s="128">
        <f t="shared" si="5"/>
        <v>4</v>
      </c>
      <c r="H842" s="128">
        <f t="shared" si="6"/>
        <v>21</v>
      </c>
      <c r="I842" s="128" t="str">
        <f t="shared" si="7"/>
        <v>금</v>
      </c>
      <c r="J842" s="99"/>
      <c r="K842" s="99"/>
      <c r="L842" s="141" t="str">
        <f>IF(J842-K842=0,,IFERROR(K842-J842-휴게시간-VLOOKUP(A842,지정휴게시간,2,FALSE),K842-J842-휴게시간))</f>
        <v/>
      </c>
      <c r="M842" s="142" t="str">
        <f>IFERROR(VLOOKUP(Text(A842,"m월 d일"),양력휴일,2,FALSE),IFERROR(VLOOKUP(Text(B842,"m월 d일"),음력휴일,2,FALSE),IFERROR(VLOOKUP(A842,양력지정휴일,2,FALSE), IFERROR(VLOOKUP(B842,음력지정휴일,2,FALSE), ""))))</f>
        <v/>
      </c>
      <c r="N842" s="128"/>
      <c r="O842" s="128" t="str">
        <f>IFERROR(VLOOKUP(N842,연차지정일수,2,FALSE),"")</f>
        <v/>
      </c>
      <c r="P842" s="143"/>
      <c r="Q842" s="2"/>
    </row>
    <row r="843">
      <c r="A843" s="129">
        <v>45038.0</v>
      </c>
      <c r="B843" s="129">
        <f>VLOOKUP($A843,달력데이터,MATCH("음력 날짜",달력제목,0),FALSE)</f>
        <v>44988</v>
      </c>
      <c r="C843" s="128">
        <f t="shared" si="1"/>
        <v>2023</v>
      </c>
      <c r="D843" s="128">
        <f t="shared" si="2"/>
        <v>4</v>
      </c>
      <c r="E843" s="128">
        <f t="shared" si="3"/>
        <v>3</v>
      </c>
      <c r="F843" s="128">
        <f t="shared" si="4"/>
        <v>2023</v>
      </c>
      <c r="G843" s="128">
        <f t="shared" si="5"/>
        <v>4</v>
      </c>
      <c r="H843" s="128">
        <f t="shared" si="6"/>
        <v>22</v>
      </c>
      <c r="I843" s="128" t="str">
        <f t="shared" si="7"/>
        <v>토</v>
      </c>
      <c r="J843" s="99"/>
      <c r="K843" s="99"/>
      <c r="L843" s="141" t="str">
        <f>IF(J843-K843=0,,IFERROR(K843-J843-휴게시간-VLOOKUP(A843,지정휴게시간,2,FALSE),K843-J843-휴게시간))</f>
        <v/>
      </c>
      <c r="M843" s="142" t="str">
        <f>IFERROR(VLOOKUP(Text(A843,"m월 d일"),양력휴일,2,FALSE),IFERROR(VLOOKUP(Text(B843,"m월 d일"),음력휴일,2,FALSE),IFERROR(VLOOKUP(A843,양력지정휴일,2,FALSE), IFERROR(VLOOKUP(B843,음력지정휴일,2,FALSE), ""))))</f>
        <v/>
      </c>
      <c r="N843" s="128"/>
      <c r="O843" s="128" t="str">
        <f>IFERROR(VLOOKUP(N843,연차지정일수,2,FALSE),"")</f>
        <v/>
      </c>
      <c r="P843" s="143"/>
      <c r="Q843" s="2"/>
    </row>
    <row r="844">
      <c r="A844" s="129">
        <v>45039.0</v>
      </c>
      <c r="B844" s="129">
        <f>VLOOKUP($A844,달력데이터,MATCH("음력 날짜",달력제목,0),FALSE)</f>
        <v>44989</v>
      </c>
      <c r="C844" s="128">
        <f t="shared" si="1"/>
        <v>2023</v>
      </c>
      <c r="D844" s="128">
        <f t="shared" si="2"/>
        <v>4</v>
      </c>
      <c r="E844" s="128">
        <f t="shared" si="3"/>
        <v>3</v>
      </c>
      <c r="F844" s="128">
        <f t="shared" si="4"/>
        <v>2023</v>
      </c>
      <c r="G844" s="128">
        <f t="shared" si="5"/>
        <v>4</v>
      </c>
      <c r="H844" s="128">
        <f t="shared" si="6"/>
        <v>23</v>
      </c>
      <c r="I844" s="128" t="str">
        <f t="shared" si="7"/>
        <v>일</v>
      </c>
      <c r="J844" s="99"/>
      <c r="K844" s="99"/>
      <c r="L844" s="141" t="str">
        <f>IF(J844-K844=0,,IFERROR(K844-J844-휴게시간-VLOOKUP(A844,지정휴게시간,2,FALSE),K844-J844-휴게시간))</f>
        <v/>
      </c>
      <c r="M844" s="142" t="str">
        <f>IFERROR(VLOOKUP(Text(A844,"m월 d일"),양력휴일,2,FALSE),IFERROR(VLOOKUP(Text(B844,"m월 d일"),음력휴일,2,FALSE),IFERROR(VLOOKUP(A844,양력지정휴일,2,FALSE), IFERROR(VLOOKUP(B844,음력지정휴일,2,FALSE), ""))))</f>
        <v/>
      </c>
      <c r="N844" s="128"/>
      <c r="O844" s="128" t="str">
        <f>IFERROR(VLOOKUP(N844,연차지정일수,2,FALSE),"")</f>
        <v/>
      </c>
      <c r="P844" s="143"/>
      <c r="Q844" s="2"/>
    </row>
    <row r="845">
      <c r="A845" s="129">
        <v>45040.0</v>
      </c>
      <c r="B845" s="129">
        <f>VLOOKUP($A845,달력데이터,MATCH("음력 날짜",달력제목,0),FALSE)</f>
        <v>44990</v>
      </c>
      <c r="C845" s="128">
        <f t="shared" si="1"/>
        <v>2023</v>
      </c>
      <c r="D845" s="128">
        <f t="shared" si="2"/>
        <v>4</v>
      </c>
      <c r="E845" s="128">
        <f t="shared" si="3"/>
        <v>4</v>
      </c>
      <c r="F845" s="128">
        <f t="shared" si="4"/>
        <v>2023</v>
      </c>
      <c r="G845" s="128">
        <f t="shared" si="5"/>
        <v>4</v>
      </c>
      <c r="H845" s="128">
        <f t="shared" si="6"/>
        <v>24</v>
      </c>
      <c r="I845" s="128" t="str">
        <f t="shared" si="7"/>
        <v>월</v>
      </c>
      <c r="J845" s="99"/>
      <c r="K845" s="99"/>
      <c r="L845" s="141" t="str">
        <f>IF(J845-K845=0,,IFERROR(K845-J845-휴게시간-VLOOKUP(A845,지정휴게시간,2,FALSE),K845-J845-휴게시간))</f>
        <v/>
      </c>
      <c r="M845" s="142" t="str">
        <f>IFERROR(VLOOKUP(Text(A845,"m월 d일"),양력휴일,2,FALSE),IFERROR(VLOOKUP(Text(B845,"m월 d일"),음력휴일,2,FALSE),IFERROR(VLOOKUP(A845,양력지정휴일,2,FALSE), IFERROR(VLOOKUP(B845,음력지정휴일,2,FALSE), ""))))</f>
        <v/>
      </c>
      <c r="N845" s="128"/>
      <c r="O845" s="128" t="str">
        <f>IFERROR(VLOOKUP(N845,연차지정일수,2,FALSE),"")</f>
        <v/>
      </c>
      <c r="P845" s="143"/>
      <c r="Q845" s="2"/>
    </row>
    <row r="846">
      <c r="A846" s="129">
        <v>45041.0</v>
      </c>
      <c r="B846" s="129">
        <f>VLOOKUP($A846,달력데이터,MATCH("음력 날짜",달력제목,0),FALSE)</f>
        <v>44991</v>
      </c>
      <c r="C846" s="128">
        <f t="shared" si="1"/>
        <v>2023</v>
      </c>
      <c r="D846" s="128">
        <f t="shared" si="2"/>
        <v>4</v>
      </c>
      <c r="E846" s="128">
        <f t="shared" si="3"/>
        <v>4</v>
      </c>
      <c r="F846" s="128">
        <f t="shared" si="4"/>
        <v>2023</v>
      </c>
      <c r="G846" s="128">
        <f t="shared" si="5"/>
        <v>4</v>
      </c>
      <c r="H846" s="128">
        <f t="shared" si="6"/>
        <v>25</v>
      </c>
      <c r="I846" s="128" t="str">
        <f t="shared" si="7"/>
        <v>화</v>
      </c>
      <c r="J846" s="99"/>
      <c r="K846" s="99"/>
      <c r="L846" s="141" t="str">
        <f>IF(J846-K846=0,,IFERROR(K846-J846-휴게시간-VLOOKUP(A846,지정휴게시간,2,FALSE),K846-J846-휴게시간))</f>
        <v/>
      </c>
      <c r="M846" s="142" t="str">
        <f>IFERROR(VLOOKUP(Text(A846,"m월 d일"),양력휴일,2,FALSE),IFERROR(VLOOKUP(Text(B846,"m월 d일"),음력휴일,2,FALSE),IFERROR(VLOOKUP(A846,양력지정휴일,2,FALSE), IFERROR(VLOOKUP(B846,음력지정휴일,2,FALSE), ""))))</f>
        <v/>
      </c>
      <c r="N846" s="128"/>
      <c r="O846" s="128" t="str">
        <f>IFERROR(VLOOKUP(N846,연차지정일수,2,FALSE),"")</f>
        <v/>
      </c>
      <c r="P846" s="143"/>
      <c r="Q846" s="2"/>
    </row>
    <row r="847">
      <c r="A847" s="129">
        <v>45042.0</v>
      </c>
      <c r="B847" s="129">
        <f>VLOOKUP($A847,달력데이터,MATCH("음력 날짜",달력제목,0),FALSE)</f>
        <v>44992</v>
      </c>
      <c r="C847" s="128">
        <f t="shared" si="1"/>
        <v>2023</v>
      </c>
      <c r="D847" s="128">
        <f t="shared" si="2"/>
        <v>4</v>
      </c>
      <c r="E847" s="128">
        <f t="shared" si="3"/>
        <v>4</v>
      </c>
      <c r="F847" s="128">
        <f t="shared" si="4"/>
        <v>2023</v>
      </c>
      <c r="G847" s="128">
        <f t="shared" si="5"/>
        <v>4</v>
      </c>
      <c r="H847" s="128">
        <f t="shared" si="6"/>
        <v>26</v>
      </c>
      <c r="I847" s="128" t="str">
        <f t="shared" si="7"/>
        <v>수</v>
      </c>
      <c r="J847" s="99"/>
      <c r="K847" s="99"/>
      <c r="L847" s="141" t="str">
        <f>IF(J847-K847=0,,IFERROR(K847-J847-휴게시간-VLOOKUP(A847,지정휴게시간,2,FALSE),K847-J847-휴게시간))</f>
        <v/>
      </c>
      <c r="M847" s="142" t="str">
        <f>IFERROR(VLOOKUP(Text(A847,"m월 d일"),양력휴일,2,FALSE),IFERROR(VLOOKUP(Text(B847,"m월 d일"),음력휴일,2,FALSE),IFERROR(VLOOKUP(A847,양력지정휴일,2,FALSE), IFERROR(VLOOKUP(B847,음력지정휴일,2,FALSE), ""))))</f>
        <v/>
      </c>
      <c r="N847" s="128"/>
      <c r="O847" s="128" t="str">
        <f>IFERROR(VLOOKUP(N847,연차지정일수,2,FALSE),"")</f>
        <v/>
      </c>
      <c r="P847" s="143"/>
      <c r="Q847" s="2"/>
    </row>
    <row r="848">
      <c r="A848" s="129">
        <v>45043.0</v>
      </c>
      <c r="B848" s="129">
        <f>VLOOKUP($A848,달력데이터,MATCH("음력 날짜",달력제목,0),FALSE)</f>
        <v>44993</v>
      </c>
      <c r="C848" s="128">
        <f t="shared" si="1"/>
        <v>2023</v>
      </c>
      <c r="D848" s="128">
        <f t="shared" si="2"/>
        <v>4</v>
      </c>
      <c r="E848" s="128">
        <f t="shared" si="3"/>
        <v>4</v>
      </c>
      <c r="F848" s="128">
        <f t="shared" si="4"/>
        <v>2023</v>
      </c>
      <c r="G848" s="128">
        <f t="shared" si="5"/>
        <v>4</v>
      </c>
      <c r="H848" s="128">
        <f t="shared" si="6"/>
        <v>27</v>
      </c>
      <c r="I848" s="128" t="str">
        <f t="shared" si="7"/>
        <v>목</v>
      </c>
      <c r="J848" s="99"/>
      <c r="K848" s="99"/>
      <c r="L848" s="141" t="str">
        <f>IF(J848-K848=0,,IFERROR(K848-J848-휴게시간-VLOOKUP(A848,지정휴게시간,2,FALSE),K848-J848-휴게시간))</f>
        <v/>
      </c>
      <c r="M848" s="142" t="str">
        <f>IFERROR(VLOOKUP(Text(A848,"m월 d일"),양력휴일,2,FALSE),IFERROR(VLOOKUP(Text(B848,"m월 d일"),음력휴일,2,FALSE),IFERROR(VLOOKUP(A848,양력지정휴일,2,FALSE), IFERROR(VLOOKUP(B848,음력지정휴일,2,FALSE), ""))))</f>
        <v/>
      </c>
      <c r="N848" s="128"/>
      <c r="O848" s="128" t="str">
        <f>IFERROR(VLOOKUP(N848,연차지정일수,2,FALSE),"")</f>
        <v/>
      </c>
      <c r="P848" s="143"/>
      <c r="Q848" s="2"/>
    </row>
    <row r="849">
      <c r="A849" s="129">
        <v>45044.0</v>
      </c>
      <c r="B849" s="129">
        <f>VLOOKUP($A849,달력데이터,MATCH("음력 날짜",달력제목,0),FALSE)</f>
        <v>44994</v>
      </c>
      <c r="C849" s="128">
        <f t="shared" si="1"/>
        <v>2023</v>
      </c>
      <c r="D849" s="128">
        <f t="shared" si="2"/>
        <v>4</v>
      </c>
      <c r="E849" s="128">
        <f t="shared" si="3"/>
        <v>4</v>
      </c>
      <c r="F849" s="128">
        <f t="shared" si="4"/>
        <v>2023</v>
      </c>
      <c r="G849" s="128">
        <f t="shared" si="5"/>
        <v>4</v>
      </c>
      <c r="H849" s="128">
        <f t="shared" si="6"/>
        <v>28</v>
      </c>
      <c r="I849" s="128" t="str">
        <f t="shared" si="7"/>
        <v>금</v>
      </c>
      <c r="J849" s="99"/>
      <c r="K849" s="99"/>
      <c r="L849" s="141" t="str">
        <f>IF(J849-K849=0,,IFERROR(K849-J849-휴게시간-VLOOKUP(A849,지정휴게시간,2,FALSE),K849-J849-휴게시간))</f>
        <v/>
      </c>
      <c r="M849" s="142" t="str">
        <f>IFERROR(VLOOKUP(Text(A849,"m월 d일"),양력휴일,2,FALSE),IFERROR(VLOOKUP(Text(B849,"m월 d일"),음력휴일,2,FALSE),IFERROR(VLOOKUP(A849,양력지정휴일,2,FALSE), IFERROR(VLOOKUP(B849,음력지정휴일,2,FALSE), ""))))</f>
        <v/>
      </c>
      <c r="N849" s="128"/>
      <c r="O849" s="128" t="str">
        <f>IFERROR(VLOOKUP(N849,연차지정일수,2,FALSE),"")</f>
        <v/>
      </c>
      <c r="P849" s="143"/>
      <c r="Q849" s="2"/>
    </row>
    <row r="850">
      <c r="A850" s="129">
        <v>45045.0</v>
      </c>
      <c r="B850" s="129">
        <f>VLOOKUP($A850,달력데이터,MATCH("음력 날짜",달력제목,0),FALSE)</f>
        <v>44995</v>
      </c>
      <c r="C850" s="128">
        <f t="shared" si="1"/>
        <v>2023</v>
      </c>
      <c r="D850" s="128">
        <f t="shared" si="2"/>
        <v>4</v>
      </c>
      <c r="E850" s="128">
        <f t="shared" si="3"/>
        <v>4</v>
      </c>
      <c r="F850" s="128">
        <f t="shared" si="4"/>
        <v>2023</v>
      </c>
      <c r="G850" s="128">
        <f t="shared" si="5"/>
        <v>4</v>
      </c>
      <c r="H850" s="128">
        <f t="shared" si="6"/>
        <v>29</v>
      </c>
      <c r="I850" s="128" t="str">
        <f t="shared" si="7"/>
        <v>토</v>
      </c>
      <c r="J850" s="99"/>
      <c r="K850" s="99"/>
      <c r="L850" s="141" t="str">
        <f>IF(J850-K850=0,,IFERROR(K850-J850-휴게시간-VLOOKUP(A850,지정휴게시간,2,FALSE),K850-J850-휴게시간))</f>
        <v/>
      </c>
      <c r="M850" s="142" t="str">
        <f>IFERROR(VLOOKUP(Text(A850,"m월 d일"),양력휴일,2,FALSE),IFERROR(VLOOKUP(Text(B850,"m월 d일"),음력휴일,2,FALSE),IFERROR(VLOOKUP(A850,양력지정휴일,2,FALSE), IFERROR(VLOOKUP(B850,음력지정휴일,2,FALSE), ""))))</f>
        <v/>
      </c>
      <c r="N850" s="128"/>
      <c r="O850" s="128" t="str">
        <f>IFERROR(VLOOKUP(N850,연차지정일수,2,FALSE),"")</f>
        <v/>
      </c>
      <c r="P850" s="143"/>
      <c r="Q850" s="2"/>
    </row>
    <row r="851">
      <c r="A851" s="129">
        <v>45046.0</v>
      </c>
      <c r="B851" s="129">
        <f>VLOOKUP($A851,달력데이터,MATCH("음력 날짜",달력제목,0),FALSE)</f>
        <v>44996</v>
      </c>
      <c r="C851" s="128">
        <f t="shared" si="1"/>
        <v>2023</v>
      </c>
      <c r="D851" s="128">
        <f t="shared" si="2"/>
        <v>4</v>
      </c>
      <c r="E851" s="128">
        <f t="shared" si="3"/>
        <v>4</v>
      </c>
      <c r="F851" s="128">
        <f t="shared" si="4"/>
        <v>2023</v>
      </c>
      <c r="G851" s="128">
        <f t="shared" si="5"/>
        <v>4</v>
      </c>
      <c r="H851" s="128">
        <f t="shared" si="6"/>
        <v>30</v>
      </c>
      <c r="I851" s="128" t="str">
        <f t="shared" si="7"/>
        <v>일</v>
      </c>
      <c r="J851" s="99"/>
      <c r="K851" s="99"/>
      <c r="L851" s="141" t="str">
        <f>IF(J851-K851=0,,IFERROR(K851-J851-휴게시간-VLOOKUP(A851,지정휴게시간,2,FALSE),K851-J851-휴게시간))</f>
        <v/>
      </c>
      <c r="M851" s="142" t="str">
        <f>IFERROR(VLOOKUP(Text(A851,"m월 d일"),양력휴일,2,FALSE),IFERROR(VLOOKUP(Text(B851,"m월 d일"),음력휴일,2,FALSE),IFERROR(VLOOKUP(A851,양력지정휴일,2,FALSE), IFERROR(VLOOKUP(B851,음력지정휴일,2,FALSE), ""))))</f>
        <v/>
      </c>
      <c r="N851" s="128"/>
      <c r="O851" s="128" t="str">
        <f>IFERROR(VLOOKUP(N851,연차지정일수,2,FALSE),"")</f>
        <v/>
      </c>
      <c r="P851" s="143"/>
      <c r="Q851" s="2"/>
    </row>
    <row r="852">
      <c r="A852" s="129">
        <v>45047.0</v>
      </c>
      <c r="B852" s="129">
        <f>VLOOKUP($A852,달력데이터,MATCH("음력 날짜",달력제목,0),FALSE)</f>
        <v>44997</v>
      </c>
      <c r="C852" s="128">
        <f t="shared" si="1"/>
        <v>2023</v>
      </c>
      <c r="D852" s="128">
        <f t="shared" si="2"/>
        <v>4</v>
      </c>
      <c r="E852" s="128">
        <f t="shared" si="3"/>
        <v>1</v>
      </c>
      <c r="F852" s="128">
        <f t="shared" si="4"/>
        <v>2023</v>
      </c>
      <c r="G852" s="128">
        <f t="shared" si="5"/>
        <v>5</v>
      </c>
      <c r="H852" s="128">
        <f t="shared" si="6"/>
        <v>1</v>
      </c>
      <c r="I852" s="128" t="str">
        <f t="shared" si="7"/>
        <v>월</v>
      </c>
      <c r="J852" s="99"/>
      <c r="K852" s="99"/>
      <c r="L852" s="141" t="str">
        <f>IF(J852-K852=0,,IFERROR(K852-J852-휴게시간-VLOOKUP(A852,지정휴게시간,2,FALSE),K852-J852-휴게시간))</f>
        <v/>
      </c>
      <c r="M852" s="142" t="str">
        <f>IFERROR(VLOOKUP(Text(A852,"m월 d일"),양력휴일,2,FALSE),IFERROR(VLOOKUP(Text(B852,"m월 d일"),음력휴일,2,FALSE),IFERROR(VLOOKUP(A852,양력지정휴일,2,FALSE), IFERROR(VLOOKUP(B852,음력지정휴일,2,FALSE), ""))))</f>
        <v>근로자의 날</v>
      </c>
      <c r="N852" s="128"/>
      <c r="O852" s="128" t="str">
        <f>IFERROR(VLOOKUP(N852,연차지정일수,2,FALSE),"")</f>
        <v/>
      </c>
      <c r="P852" s="143"/>
      <c r="Q852" s="2"/>
    </row>
    <row r="853">
      <c r="A853" s="129">
        <v>45048.0</v>
      </c>
      <c r="B853" s="129">
        <f>VLOOKUP($A853,달력데이터,MATCH("음력 날짜",달력제목,0),FALSE)</f>
        <v>44998</v>
      </c>
      <c r="C853" s="128">
        <f t="shared" si="1"/>
        <v>2023</v>
      </c>
      <c r="D853" s="128">
        <f t="shared" si="2"/>
        <v>4</v>
      </c>
      <c r="E853" s="128">
        <f t="shared" si="3"/>
        <v>1</v>
      </c>
      <c r="F853" s="128">
        <f t="shared" si="4"/>
        <v>2023</v>
      </c>
      <c r="G853" s="128">
        <f t="shared" si="5"/>
        <v>5</v>
      </c>
      <c r="H853" s="128">
        <f t="shared" si="6"/>
        <v>2</v>
      </c>
      <c r="I853" s="128" t="str">
        <f t="shared" si="7"/>
        <v>화</v>
      </c>
      <c r="J853" s="99"/>
      <c r="K853" s="99"/>
      <c r="L853" s="141" t="str">
        <f>IF(J853-K853=0,,IFERROR(K853-J853-휴게시간-VLOOKUP(A853,지정휴게시간,2,FALSE),K853-J853-휴게시간))</f>
        <v/>
      </c>
      <c r="M853" s="142" t="str">
        <f>IFERROR(VLOOKUP(Text(A853,"m월 d일"),양력휴일,2,FALSE),IFERROR(VLOOKUP(Text(B853,"m월 d일"),음력휴일,2,FALSE),IFERROR(VLOOKUP(A853,양력지정휴일,2,FALSE), IFERROR(VLOOKUP(B853,음력지정휴일,2,FALSE), ""))))</f>
        <v/>
      </c>
      <c r="N853" s="128"/>
      <c r="O853" s="128" t="str">
        <f>IFERROR(VLOOKUP(N853,연차지정일수,2,FALSE),"")</f>
        <v/>
      </c>
      <c r="P853" s="143"/>
      <c r="Q853" s="2"/>
    </row>
    <row r="854">
      <c r="A854" s="129">
        <v>45049.0</v>
      </c>
      <c r="B854" s="129">
        <f>VLOOKUP($A854,달력데이터,MATCH("음력 날짜",달력제목,0),FALSE)</f>
        <v>44999</v>
      </c>
      <c r="C854" s="128">
        <f t="shared" si="1"/>
        <v>2023</v>
      </c>
      <c r="D854" s="128">
        <f t="shared" si="2"/>
        <v>4</v>
      </c>
      <c r="E854" s="128">
        <f t="shared" si="3"/>
        <v>1</v>
      </c>
      <c r="F854" s="128">
        <f t="shared" si="4"/>
        <v>2023</v>
      </c>
      <c r="G854" s="128">
        <f t="shared" si="5"/>
        <v>5</v>
      </c>
      <c r="H854" s="128">
        <f t="shared" si="6"/>
        <v>3</v>
      </c>
      <c r="I854" s="128" t="str">
        <f t="shared" si="7"/>
        <v>수</v>
      </c>
      <c r="J854" s="99"/>
      <c r="K854" s="99"/>
      <c r="L854" s="141" t="str">
        <f>IF(J854-K854=0,,IFERROR(K854-J854-휴게시간-VLOOKUP(A854,지정휴게시간,2,FALSE),K854-J854-휴게시간))</f>
        <v/>
      </c>
      <c r="M854" s="142" t="str">
        <f>IFERROR(VLOOKUP(Text(A854,"m월 d일"),양력휴일,2,FALSE),IFERROR(VLOOKUP(Text(B854,"m월 d일"),음력휴일,2,FALSE),IFERROR(VLOOKUP(A854,양력지정휴일,2,FALSE), IFERROR(VLOOKUP(B854,음력지정휴일,2,FALSE), ""))))</f>
        <v/>
      </c>
      <c r="N854" s="128"/>
      <c r="O854" s="128" t="str">
        <f>IFERROR(VLOOKUP(N854,연차지정일수,2,FALSE),"")</f>
        <v/>
      </c>
      <c r="P854" s="143"/>
      <c r="Q854" s="2"/>
    </row>
    <row r="855">
      <c r="A855" s="129">
        <v>45050.0</v>
      </c>
      <c r="B855" s="129">
        <f>VLOOKUP($A855,달력데이터,MATCH("음력 날짜",달력제목,0),FALSE)</f>
        <v>45000</v>
      </c>
      <c r="C855" s="128">
        <f t="shared" si="1"/>
        <v>2023</v>
      </c>
      <c r="D855" s="128">
        <f t="shared" si="2"/>
        <v>4</v>
      </c>
      <c r="E855" s="128">
        <f t="shared" si="3"/>
        <v>1</v>
      </c>
      <c r="F855" s="128">
        <f t="shared" si="4"/>
        <v>2023</v>
      </c>
      <c r="G855" s="128">
        <f t="shared" si="5"/>
        <v>5</v>
      </c>
      <c r="H855" s="128">
        <f t="shared" si="6"/>
        <v>4</v>
      </c>
      <c r="I855" s="128" t="str">
        <f t="shared" si="7"/>
        <v>목</v>
      </c>
      <c r="J855" s="99"/>
      <c r="K855" s="99"/>
      <c r="L855" s="141" t="str">
        <f>IF(J855-K855=0,,IFERROR(K855-J855-휴게시간-VLOOKUP(A855,지정휴게시간,2,FALSE),K855-J855-휴게시간))</f>
        <v/>
      </c>
      <c r="M855" s="142" t="str">
        <f>IFERROR(VLOOKUP(Text(A855,"m월 d일"),양력휴일,2,FALSE),IFERROR(VLOOKUP(Text(B855,"m월 d일"),음력휴일,2,FALSE),IFERROR(VLOOKUP(A855,양력지정휴일,2,FALSE), IFERROR(VLOOKUP(B855,음력지정휴일,2,FALSE), ""))))</f>
        <v/>
      </c>
      <c r="N855" s="128"/>
      <c r="O855" s="128" t="str">
        <f>IFERROR(VLOOKUP(N855,연차지정일수,2,FALSE),"")</f>
        <v/>
      </c>
      <c r="P855" s="143"/>
      <c r="Q855" s="2"/>
    </row>
    <row r="856">
      <c r="A856" s="129">
        <v>45051.0</v>
      </c>
      <c r="B856" s="129">
        <f>VLOOKUP($A856,달력데이터,MATCH("음력 날짜",달력제목,0),FALSE)</f>
        <v>45001</v>
      </c>
      <c r="C856" s="128">
        <f t="shared" si="1"/>
        <v>2023</v>
      </c>
      <c r="D856" s="128">
        <f t="shared" si="2"/>
        <v>4</v>
      </c>
      <c r="E856" s="128">
        <f t="shared" si="3"/>
        <v>1</v>
      </c>
      <c r="F856" s="128">
        <f t="shared" si="4"/>
        <v>2023</v>
      </c>
      <c r="G856" s="128">
        <f t="shared" si="5"/>
        <v>5</v>
      </c>
      <c r="H856" s="128">
        <f t="shared" si="6"/>
        <v>5</v>
      </c>
      <c r="I856" s="128" t="str">
        <f t="shared" si="7"/>
        <v>금</v>
      </c>
      <c r="J856" s="99"/>
      <c r="K856" s="99"/>
      <c r="L856" s="141" t="str">
        <f>IF(J856-K856=0,,IFERROR(K856-J856-휴게시간-VLOOKUP(A856,지정휴게시간,2,FALSE),K856-J856-휴게시간))</f>
        <v/>
      </c>
      <c r="M856" s="142" t="str">
        <f>IFERROR(VLOOKUP(Text(A856,"m월 d일"),양력휴일,2,FALSE),IFERROR(VLOOKUP(Text(B856,"m월 d일"),음력휴일,2,FALSE),IFERROR(VLOOKUP(A856,양력지정휴일,2,FALSE), IFERROR(VLOOKUP(B856,음력지정휴일,2,FALSE), ""))))</f>
        <v>어린이날</v>
      </c>
      <c r="N856" s="128"/>
      <c r="O856" s="128" t="str">
        <f>IFERROR(VLOOKUP(N856,연차지정일수,2,FALSE),"")</f>
        <v/>
      </c>
      <c r="P856" s="143"/>
      <c r="Q856" s="2"/>
    </row>
    <row r="857">
      <c r="A857" s="129">
        <v>45052.0</v>
      </c>
      <c r="B857" s="129">
        <f>VLOOKUP($A857,달력데이터,MATCH("음력 날짜",달력제목,0),FALSE)</f>
        <v>45002</v>
      </c>
      <c r="C857" s="128">
        <f t="shared" si="1"/>
        <v>2023</v>
      </c>
      <c r="D857" s="128">
        <f t="shared" si="2"/>
        <v>4</v>
      </c>
      <c r="E857" s="128">
        <f t="shared" si="3"/>
        <v>1</v>
      </c>
      <c r="F857" s="128">
        <f t="shared" si="4"/>
        <v>2023</v>
      </c>
      <c r="G857" s="128">
        <f t="shared" si="5"/>
        <v>5</v>
      </c>
      <c r="H857" s="128">
        <f t="shared" si="6"/>
        <v>6</v>
      </c>
      <c r="I857" s="128" t="str">
        <f t="shared" si="7"/>
        <v>토</v>
      </c>
      <c r="J857" s="99"/>
      <c r="K857" s="99"/>
      <c r="L857" s="141" t="str">
        <f>IF(J857-K857=0,,IFERROR(K857-J857-휴게시간-VLOOKUP(A857,지정휴게시간,2,FALSE),K857-J857-휴게시간))</f>
        <v/>
      </c>
      <c r="M857" s="142" t="str">
        <f>IFERROR(VLOOKUP(Text(A857,"m월 d일"),양력휴일,2,FALSE),IFERROR(VLOOKUP(Text(B857,"m월 d일"),음력휴일,2,FALSE),IFERROR(VLOOKUP(A857,양력지정휴일,2,FALSE), IFERROR(VLOOKUP(B857,음력지정휴일,2,FALSE), ""))))</f>
        <v/>
      </c>
      <c r="N857" s="128"/>
      <c r="O857" s="128" t="str">
        <f>IFERROR(VLOOKUP(N857,연차지정일수,2,FALSE),"")</f>
        <v/>
      </c>
      <c r="P857" s="143"/>
      <c r="Q857" s="2"/>
    </row>
    <row r="858">
      <c r="A858" s="129">
        <v>45053.0</v>
      </c>
      <c r="B858" s="129">
        <f>VLOOKUP($A858,달력데이터,MATCH("음력 날짜",달력제목,0),FALSE)</f>
        <v>45003</v>
      </c>
      <c r="C858" s="128">
        <f t="shared" si="1"/>
        <v>2023</v>
      </c>
      <c r="D858" s="128">
        <f t="shared" si="2"/>
        <v>4</v>
      </c>
      <c r="E858" s="128">
        <f t="shared" si="3"/>
        <v>1</v>
      </c>
      <c r="F858" s="128">
        <f t="shared" si="4"/>
        <v>2023</v>
      </c>
      <c r="G858" s="128">
        <f t="shared" si="5"/>
        <v>5</v>
      </c>
      <c r="H858" s="128">
        <f t="shared" si="6"/>
        <v>7</v>
      </c>
      <c r="I858" s="128" t="str">
        <f t="shared" si="7"/>
        <v>일</v>
      </c>
      <c r="J858" s="99"/>
      <c r="K858" s="99"/>
      <c r="L858" s="141" t="str">
        <f>IF(J858-K858=0,,IFERROR(K858-J858-휴게시간-VLOOKUP(A858,지정휴게시간,2,FALSE),K858-J858-휴게시간))</f>
        <v/>
      </c>
      <c r="M858" s="142" t="str">
        <f>IFERROR(VLOOKUP(Text(A858,"m월 d일"),양력휴일,2,FALSE),IFERROR(VLOOKUP(Text(B858,"m월 d일"),음력휴일,2,FALSE),IFERROR(VLOOKUP(A858,양력지정휴일,2,FALSE), IFERROR(VLOOKUP(B858,음력지정휴일,2,FALSE), ""))))</f>
        <v/>
      </c>
      <c r="N858" s="128"/>
      <c r="O858" s="128" t="str">
        <f>IFERROR(VLOOKUP(N858,연차지정일수,2,FALSE),"")</f>
        <v/>
      </c>
      <c r="P858" s="143"/>
      <c r="Q858" s="2"/>
    </row>
    <row r="859">
      <c r="A859" s="129">
        <v>45054.0</v>
      </c>
      <c r="B859" s="129">
        <f>VLOOKUP($A859,달력데이터,MATCH("음력 날짜",달력제목,0),FALSE)</f>
        <v>45004</v>
      </c>
      <c r="C859" s="128">
        <f t="shared" si="1"/>
        <v>2023</v>
      </c>
      <c r="D859" s="128">
        <f t="shared" si="2"/>
        <v>5</v>
      </c>
      <c r="E859" s="128">
        <f t="shared" si="3"/>
        <v>2</v>
      </c>
      <c r="F859" s="128">
        <f t="shared" si="4"/>
        <v>2023</v>
      </c>
      <c r="G859" s="128">
        <f t="shared" si="5"/>
        <v>5</v>
      </c>
      <c r="H859" s="128">
        <f t="shared" si="6"/>
        <v>8</v>
      </c>
      <c r="I859" s="128" t="str">
        <f t="shared" si="7"/>
        <v>월</v>
      </c>
      <c r="J859" s="99"/>
      <c r="K859" s="99"/>
      <c r="L859" s="141" t="str">
        <f>IF(J859-K859=0,,IFERROR(K859-J859-휴게시간-VLOOKUP(A859,지정휴게시간,2,FALSE),K859-J859-휴게시간))</f>
        <v/>
      </c>
      <c r="M859" s="142" t="str">
        <f>IFERROR(VLOOKUP(Text(A859,"m월 d일"),양력휴일,2,FALSE),IFERROR(VLOOKUP(Text(B859,"m월 d일"),음력휴일,2,FALSE),IFERROR(VLOOKUP(A859,양력지정휴일,2,FALSE), IFERROR(VLOOKUP(B859,음력지정휴일,2,FALSE), ""))))</f>
        <v/>
      </c>
      <c r="N859" s="128"/>
      <c r="O859" s="128" t="str">
        <f>IFERROR(VLOOKUP(N859,연차지정일수,2,FALSE),"")</f>
        <v/>
      </c>
      <c r="P859" s="143"/>
      <c r="Q859" s="2"/>
    </row>
    <row r="860">
      <c r="A860" s="129">
        <v>45055.0</v>
      </c>
      <c r="B860" s="129">
        <f>VLOOKUP($A860,달력데이터,MATCH("음력 날짜",달력제목,0),FALSE)</f>
        <v>45005</v>
      </c>
      <c r="C860" s="128">
        <f t="shared" si="1"/>
        <v>2023</v>
      </c>
      <c r="D860" s="128">
        <f t="shared" si="2"/>
        <v>5</v>
      </c>
      <c r="E860" s="128">
        <f t="shared" si="3"/>
        <v>2</v>
      </c>
      <c r="F860" s="128">
        <f t="shared" si="4"/>
        <v>2023</v>
      </c>
      <c r="G860" s="128">
        <f t="shared" si="5"/>
        <v>5</v>
      </c>
      <c r="H860" s="128">
        <f t="shared" si="6"/>
        <v>9</v>
      </c>
      <c r="I860" s="128" t="str">
        <f t="shared" si="7"/>
        <v>화</v>
      </c>
      <c r="J860" s="99"/>
      <c r="K860" s="99"/>
      <c r="L860" s="141" t="str">
        <f>IF(J860-K860=0,,IFERROR(K860-J860-휴게시간-VLOOKUP(A860,지정휴게시간,2,FALSE),K860-J860-휴게시간))</f>
        <v/>
      </c>
      <c r="M860" s="142" t="str">
        <f>IFERROR(VLOOKUP(Text(A860,"m월 d일"),양력휴일,2,FALSE),IFERROR(VLOOKUP(Text(B860,"m월 d일"),음력휴일,2,FALSE),IFERROR(VLOOKUP(A860,양력지정휴일,2,FALSE), IFERROR(VLOOKUP(B860,음력지정휴일,2,FALSE), ""))))</f>
        <v/>
      </c>
      <c r="N860" s="128"/>
      <c r="O860" s="128" t="str">
        <f>IFERROR(VLOOKUP(N860,연차지정일수,2,FALSE),"")</f>
        <v/>
      </c>
      <c r="P860" s="143"/>
      <c r="Q860" s="2"/>
    </row>
    <row r="861">
      <c r="A861" s="129">
        <v>45056.0</v>
      </c>
      <c r="B861" s="129">
        <f>VLOOKUP($A861,달력데이터,MATCH("음력 날짜",달력제목,0),FALSE)</f>
        <v>45006</v>
      </c>
      <c r="C861" s="128">
        <f t="shared" si="1"/>
        <v>2023</v>
      </c>
      <c r="D861" s="128">
        <f t="shared" si="2"/>
        <v>5</v>
      </c>
      <c r="E861" s="128">
        <f t="shared" si="3"/>
        <v>2</v>
      </c>
      <c r="F861" s="128">
        <f t="shared" si="4"/>
        <v>2023</v>
      </c>
      <c r="G861" s="128">
        <f t="shared" si="5"/>
        <v>5</v>
      </c>
      <c r="H861" s="128">
        <f t="shared" si="6"/>
        <v>10</v>
      </c>
      <c r="I861" s="128" t="str">
        <f t="shared" si="7"/>
        <v>수</v>
      </c>
      <c r="J861" s="99"/>
      <c r="K861" s="99"/>
      <c r="L861" s="141" t="str">
        <f>IF(J861-K861=0,,IFERROR(K861-J861-휴게시간-VLOOKUP(A861,지정휴게시간,2,FALSE),K861-J861-휴게시간))</f>
        <v/>
      </c>
      <c r="M861" s="142" t="str">
        <f>IFERROR(VLOOKUP(Text(A861,"m월 d일"),양력휴일,2,FALSE),IFERROR(VLOOKUP(Text(B861,"m월 d일"),음력휴일,2,FALSE),IFERROR(VLOOKUP(A861,양력지정휴일,2,FALSE), IFERROR(VLOOKUP(B861,음력지정휴일,2,FALSE), ""))))</f>
        <v/>
      </c>
      <c r="N861" s="128"/>
      <c r="O861" s="128" t="str">
        <f>IFERROR(VLOOKUP(N861,연차지정일수,2,FALSE),"")</f>
        <v/>
      </c>
      <c r="P861" s="143"/>
      <c r="Q861" s="2"/>
    </row>
    <row r="862">
      <c r="A862" s="129">
        <v>45057.0</v>
      </c>
      <c r="B862" s="129">
        <f>VLOOKUP($A862,달력데이터,MATCH("음력 날짜",달력제목,0),FALSE)</f>
        <v>45007</v>
      </c>
      <c r="C862" s="128">
        <f t="shared" si="1"/>
        <v>2023</v>
      </c>
      <c r="D862" s="128">
        <f t="shared" si="2"/>
        <v>5</v>
      </c>
      <c r="E862" s="128">
        <f t="shared" si="3"/>
        <v>2</v>
      </c>
      <c r="F862" s="128">
        <f t="shared" si="4"/>
        <v>2023</v>
      </c>
      <c r="G862" s="128">
        <f t="shared" si="5"/>
        <v>5</v>
      </c>
      <c r="H862" s="128">
        <f t="shared" si="6"/>
        <v>11</v>
      </c>
      <c r="I862" s="128" t="str">
        <f t="shared" si="7"/>
        <v>목</v>
      </c>
      <c r="J862" s="99"/>
      <c r="K862" s="99"/>
      <c r="L862" s="141" t="str">
        <f>IF(J862-K862=0,,IFERROR(K862-J862-휴게시간-VLOOKUP(A862,지정휴게시간,2,FALSE),K862-J862-휴게시간))</f>
        <v/>
      </c>
      <c r="M862" s="142" t="str">
        <f>IFERROR(VLOOKUP(Text(A862,"m월 d일"),양력휴일,2,FALSE),IFERROR(VLOOKUP(Text(B862,"m월 d일"),음력휴일,2,FALSE),IFERROR(VLOOKUP(A862,양력지정휴일,2,FALSE), IFERROR(VLOOKUP(B862,음력지정휴일,2,FALSE), ""))))</f>
        <v/>
      </c>
      <c r="N862" s="128"/>
      <c r="O862" s="128" t="str">
        <f>IFERROR(VLOOKUP(N862,연차지정일수,2,FALSE),"")</f>
        <v/>
      </c>
      <c r="P862" s="143"/>
      <c r="Q862" s="2"/>
    </row>
    <row r="863">
      <c r="A863" s="129">
        <v>45058.0</v>
      </c>
      <c r="B863" s="129">
        <f>VLOOKUP($A863,달력데이터,MATCH("음력 날짜",달력제목,0),FALSE)</f>
        <v>45008</v>
      </c>
      <c r="C863" s="128">
        <f t="shared" si="1"/>
        <v>2023</v>
      </c>
      <c r="D863" s="128">
        <f t="shared" si="2"/>
        <v>5</v>
      </c>
      <c r="E863" s="128">
        <f t="shared" si="3"/>
        <v>2</v>
      </c>
      <c r="F863" s="128">
        <f t="shared" si="4"/>
        <v>2023</v>
      </c>
      <c r="G863" s="128">
        <f t="shared" si="5"/>
        <v>5</v>
      </c>
      <c r="H863" s="128">
        <f t="shared" si="6"/>
        <v>12</v>
      </c>
      <c r="I863" s="128" t="str">
        <f t="shared" si="7"/>
        <v>금</v>
      </c>
      <c r="J863" s="99"/>
      <c r="K863" s="99"/>
      <c r="L863" s="141" t="str">
        <f>IF(J863-K863=0,,IFERROR(K863-J863-휴게시간-VLOOKUP(A863,지정휴게시간,2,FALSE),K863-J863-휴게시간))</f>
        <v/>
      </c>
      <c r="M863" s="142" t="str">
        <f>IFERROR(VLOOKUP(Text(A863,"m월 d일"),양력휴일,2,FALSE),IFERROR(VLOOKUP(Text(B863,"m월 d일"),음력휴일,2,FALSE),IFERROR(VLOOKUP(A863,양력지정휴일,2,FALSE), IFERROR(VLOOKUP(B863,음력지정휴일,2,FALSE), ""))))</f>
        <v/>
      </c>
      <c r="N863" s="128"/>
      <c r="O863" s="128" t="str">
        <f>IFERROR(VLOOKUP(N863,연차지정일수,2,FALSE),"")</f>
        <v/>
      </c>
      <c r="P863" s="143"/>
      <c r="Q863" s="2"/>
    </row>
    <row r="864">
      <c r="A864" s="129">
        <v>45059.0</v>
      </c>
      <c r="B864" s="129">
        <f>VLOOKUP($A864,달력데이터,MATCH("음력 날짜",달력제목,0),FALSE)</f>
        <v>45009</v>
      </c>
      <c r="C864" s="128">
        <f t="shared" si="1"/>
        <v>2023</v>
      </c>
      <c r="D864" s="128">
        <f t="shared" si="2"/>
        <v>5</v>
      </c>
      <c r="E864" s="128">
        <f t="shared" si="3"/>
        <v>2</v>
      </c>
      <c r="F864" s="128">
        <f t="shared" si="4"/>
        <v>2023</v>
      </c>
      <c r="G864" s="128">
        <f t="shared" si="5"/>
        <v>5</v>
      </c>
      <c r="H864" s="128">
        <f t="shared" si="6"/>
        <v>13</v>
      </c>
      <c r="I864" s="128" t="str">
        <f t="shared" si="7"/>
        <v>토</v>
      </c>
      <c r="J864" s="99"/>
      <c r="K864" s="99"/>
      <c r="L864" s="141" t="str">
        <f>IF(J864-K864=0,,IFERROR(K864-J864-휴게시간-VLOOKUP(A864,지정휴게시간,2,FALSE),K864-J864-휴게시간))</f>
        <v/>
      </c>
      <c r="M864" s="142" t="str">
        <f>IFERROR(VLOOKUP(Text(A864,"m월 d일"),양력휴일,2,FALSE),IFERROR(VLOOKUP(Text(B864,"m월 d일"),음력휴일,2,FALSE),IFERROR(VLOOKUP(A864,양력지정휴일,2,FALSE), IFERROR(VLOOKUP(B864,음력지정휴일,2,FALSE), ""))))</f>
        <v/>
      </c>
      <c r="N864" s="128"/>
      <c r="O864" s="128" t="str">
        <f>IFERROR(VLOOKUP(N864,연차지정일수,2,FALSE),"")</f>
        <v/>
      </c>
      <c r="P864" s="143"/>
      <c r="Q864" s="2"/>
    </row>
    <row r="865">
      <c r="A865" s="129">
        <v>45060.0</v>
      </c>
      <c r="B865" s="129">
        <f>VLOOKUP($A865,달력데이터,MATCH("음력 날짜",달력제목,0),FALSE)</f>
        <v>45010</v>
      </c>
      <c r="C865" s="128">
        <f t="shared" si="1"/>
        <v>2023</v>
      </c>
      <c r="D865" s="128">
        <f t="shared" si="2"/>
        <v>5</v>
      </c>
      <c r="E865" s="128">
        <f t="shared" si="3"/>
        <v>2</v>
      </c>
      <c r="F865" s="128">
        <f t="shared" si="4"/>
        <v>2023</v>
      </c>
      <c r="G865" s="128">
        <f t="shared" si="5"/>
        <v>5</v>
      </c>
      <c r="H865" s="128">
        <f t="shared" si="6"/>
        <v>14</v>
      </c>
      <c r="I865" s="128" t="str">
        <f t="shared" si="7"/>
        <v>일</v>
      </c>
      <c r="J865" s="99"/>
      <c r="K865" s="99"/>
      <c r="L865" s="141" t="str">
        <f>IF(J865-K865=0,,IFERROR(K865-J865-휴게시간-VLOOKUP(A865,지정휴게시간,2,FALSE),K865-J865-휴게시간))</f>
        <v/>
      </c>
      <c r="M865" s="142" t="str">
        <f>IFERROR(VLOOKUP(Text(A865,"m월 d일"),양력휴일,2,FALSE),IFERROR(VLOOKUP(Text(B865,"m월 d일"),음력휴일,2,FALSE),IFERROR(VLOOKUP(A865,양력지정휴일,2,FALSE), IFERROR(VLOOKUP(B865,음력지정휴일,2,FALSE), ""))))</f>
        <v/>
      </c>
      <c r="N865" s="128"/>
      <c r="O865" s="128" t="str">
        <f>IFERROR(VLOOKUP(N865,연차지정일수,2,FALSE),"")</f>
        <v/>
      </c>
      <c r="P865" s="143"/>
      <c r="Q865" s="2"/>
    </row>
    <row r="866">
      <c r="A866" s="129">
        <v>45061.0</v>
      </c>
      <c r="B866" s="129">
        <f>VLOOKUP($A866,달력데이터,MATCH("음력 날짜",달력제목,0),FALSE)</f>
        <v>45011</v>
      </c>
      <c r="C866" s="128">
        <f t="shared" si="1"/>
        <v>2023</v>
      </c>
      <c r="D866" s="128">
        <f t="shared" si="2"/>
        <v>5</v>
      </c>
      <c r="E866" s="128">
        <f t="shared" si="3"/>
        <v>3</v>
      </c>
      <c r="F866" s="128">
        <f t="shared" si="4"/>
        <v>2023</v>
      </c>
      <c r="G866" s="128">
        <f t="shared" si="5"/>
        <v>5</v>
      </c>
      <c r="H866" s="128">
        <f t="shared" si="6"/>
        <v>15</v>
      </c>
      <c r="I866" s="128" t="str">
        <f t="shared" si="7"/>
        <v>월</v>
      </c>
      <c r="J866" s="99"/>
      <c r="K866" s="99"/>
      <c r="L866" s="141" t="str">
        <f>IF(J866-K866=0,,IFERROR(K866-J866-휴게시간-VLOOKUP(A866,지정휴게시간,2,FALSE),K866-J866-휴게시간))</f>
        <v/>
      </c>
      <c r="M866" s="142" t="str">
        <f>IFERROR(VLOOKUP(Text(A866,"m월 d일"),양력휴일,2,FALSE),IFERROR(VLOOKUP(Text(B866,"m월 d일"),음력휴일,2,FALSE),IFERROR(VLOOKUP(A866,양력지정휴일,2,FALSE), IFERROR(VLOOKUP(B866,음력지정휴일,2,FALSE), ""))))</f>
        <v/>
      </c>
      <c r="N866" s="128"/>
      <c r="O866" s="128" t="str">
        <f>IFERROR(VLOOKUP(N866,연차지정일수,2,FALSE),"")</f>
        <v/>
      </c>
      <c r="P866" s="143"/>
      <c r="Q866" s="2"/>
    </row>
    <row r="867">
      <c r="A867" s="129">
        <v>45062.0</v>
      </c>
      <c r="B867" s="129">
        <f>VLOOKUP($A867,달력데이터,MATCH("음력 날짜",달력제목,0),FALSE)</f>
        <v>45012</v>
      </c>
      <c r="C867" s="128">
        <f t="shared" si="1"/>
        <v>2023</v>
      </c>
      <c r="D867" s="128">
        <f t="shared" si="2"/>
        <v>5</v>
      </c>
      <c r="E867" s="128">
        <f t="shared" si="3"/>
        <v>3</v>
      </c>
      <c r="F867" s="128">
        <f t="shared" si="4"/>
        <v>2023</v>
      </c>
      <c r="G867" s="128">
        <f t="shared" si="5"/>
        <v>5</v>
      </c>
      <c r="H867" s="128">
        <f t="shared" si="6"/>
        <v>16</v>
      </c>
      <c r="I867" s="128" t="str">
        <f t="shared" si="7"/>
        <v>화</v>
      </c>
      <c r="J867" s="99"/>
      <c r="K867" s="99"/>
      <c r="L867" s="141" t="str">
        <f>IF(J867-K867=0,,IFERROR(K867-J867-휴게시간-VLOOKUP(A867,지정휴게시간,2,FALSE),K867-J867-휴게시간))</f>
        <v/>
      </c>
      <c r="M867" s="142" t="str">
        <f>IFERROR(VLOOKUP(Text(A867,"m월 d일"),양력휴일,2,FALSE),IFERROR(VLOOKUP(Text(B867,"m월 d일"),음력휴일,2,FALSE),IFERROR(VLOOKUP(A867,양력지정휴일,2,FALSE), IFERROR(VLOOKUP(B867,음력지정휴일,2,FALSE), ""))))</f>
        <v/>
      </c>
      <c r="N867" s="128"/>
      <c r="O867" s="128" t="str">
        <f>IFERROR(VLOOKUP(N867,연차지정일수,2,FALSE),"")</f>
        <v/>
      </c>
      <c r="P867" s="143"/>
      <c r="Q867" s="2"/>
    </row>
    <row r="868">
      <c r="A868" s="129">
        <v>45063.0</v>
      </c>
      <c r="B868" s="129">
        <f>VLOOKUP($A868,달력데이터,MATCH("음력 날짜",달력제목,0),FALSE)</f>
        <v>45013</v>
      </c>
      <c r="C868" s="128">
        <f t="shared" si="1"/>
        <v>2023</v>
      </c>
      <c r="D868" s="128">
        <f t="shared" si="2"/>
        <v>5</v>
      </c>
      <c r="E868" s="128">
        <f t="shared" si="3"/>
        <v>3</v>
      </c>
      <c r="F868" s="128">
        <f t="shared" si="4"/>
        <v>2023</v>
      </c>
      <c r="G868" s="128">
        <f t="shared" si="5"/>
        <v>5</v>
      </c>
      <c r="H868" s="128">
        <f t="shared" si="6"/>
        <v>17</v>
      </c>
      <c r="I868" s="128" t="str">
        <f t="shared" si="7"/>
        <v>수</v>
      </c>
      <c r="J868" s="99"/>
      <c r="K868" s="99"/>
      <c r="L868" s="141" t="str">
        <f>IF(J868-K868=0,,IFERROR(K868-J868-휴게시간-VLOOKUP(A868,지정휴게시간,2,FALSE),K868-J868-휴게시간))</f>
        <v/>
      </c>
      <c r="M868" s="142" t="str">
        <f>IFERROR(VLOOKUP(Text(A868,"m월 d일"),양력휴일,2,FALSE),IFERROR(VLOOKUP(Text(B868,"m월 d일"),음력휴일,2,FALSE),IFERROR(VLOOKUP(A868,양력지정휴일,2,FALSE), IFERROR(VLOOKUP(B868,음력지정휴일,2,FALSE), ""))))</f>
        <v/>
      </c>
      <c r="N868" s="128"/>
      <c r="O868" s="128" t="str">
        <f>IFERROR(VLOOKUP(N868,연차지정일수,2,FALSE),"")</f>
        <v/>
      </c>
      <c r="P868" s="143"/>
      <c r="Q868" s="2"/>
    </row>
    <row r="869">
      <c r="A869" s="129">
        <v>45064.0</v>
      </c>
      <c r="B869" s="129">
        <f>VLOOKUP($A869,달력데이터,MATCH("음력 날짜",달력제목,0),FALSE)</f>
        <v>45014</v>
      </c>
      <c r="C869" s="128">
        <f t="shared" si="1"/>
        <v>2023</v>
      </c>
      <c r="D869" s="128">
        <f t="shared" si="2"/>
        <v>5</v>
      </c>
      <c r="E869" s="128">
        <f t="shared" si="3"/>
        <v>3</v>
      </c>
      <c r="F869" s="128">
        <f t="shared" si="4"/>
        <v>2023</v>
      </c>
      <c r="G869" s="128">
        <f t="shared" si="5"/>
        <v>5</v>
      </c>
      <c r="H869" s="128">
        <f t="shared" si="6"/>
        <v>18</v>
      </c>
      <c r="I869" s="128" t="str">
        <f t="shared" si="7"/>
        <v>목</v>
      </c>
      <c r="J869" s="99"/>
      <c r="K869" s="99"/>
      <c r="L869" s="141" t="str">
        <f>IF(J869-K869=0,,IFERROR(K869-J869-휴게시간-VLOOKUP(A869,지정휴게시간,2,FALSE),K869-J869-휴게시간))</f>
        <v/>
      </c>
      <c r="M869" s="142" t="str">
        <f>IFERROR(VLOOKUP(Text(A869,"m월 d일"),양력휴일,2,FALSE),IFERROR(VLOOKUP(Text(B869,"m월 d일"),음력휴일,2,FALSE),IFERROR(VLOOKUP(A869,양력지정휴일,2,FALSE), IFERROR(VLOOKUP(B869,음력지정휴일,2,FALSE), ""))))</f>
        <v/>
      </c>
      <c r="N869" s="128"/>
      <c r="O869" s="128" t="str">
        <f>IFERROR(VLOOKUP(N869,연차지정일수,2,FALSE),"")</f>
        <v/>
      </c>
      <c r="P869" s="143"/>
      <c r="Q869" s="2"/>
    </row>
    <row r="870">
      <c r="A870" s="129">
        <v>45065.0</v>
      </c>
      <c r="B870" s="129">
        <f>VLOOKUP($A870,달력데이터,MATCH("음력 날짜",달력제목,0),FALSE)</f>
        <v>45015</v>
      </c>
      <c r="C870" s="128">
        <f t="shared" si="1"/>
        <v>2023</v>
      </c>
      <c r="D870" s="128">
        <f t="shared" si="2"/>
        <v>5</v>
      </c>
      <c r="E870" s="128">
        <f t="shared" si="3"/>
        <v>3</v>
      </c>
      <c r="F870" s="128">
        <f t="shared" si="4"/>
        <v>2023</v>
      </c>
      <c r="G870" s="128">
        <f t="shared" si="5"/>
        <v>5</v>
      </c>
      <c r="H870" s="128">
        <f t="shared" si="6"/>
        <v>19</v>
      </c>
      <c r="I870" s="128" t="str">
        <f t="shared" si="7"/>
        <v>금</v>
      </c>
      <c r="J870" s="99"/>
      <c r="K870" s="99"/>
      <c r="L870" s="141" t="str">
        <f>IF(J870-K870=0,,IFERROR(K870-J870-휴게시간-VLOOKUP(A870,지정휴게시간,2,FALSE),K870-J870-휴게시간))</f>
        <v/>
      </c>
      <c r="M870" s="142" t="str">
        <f>IFERROR(VLOOKUP(Text(A870,"m월 d일"),양력휴일,2,FALSE),IFERROR(VLOOKUP(Text(B870,"m월 d일"),음력휴일,2,FALSE),IFERROR(VLOOKUP(A870,양력지정휴일,2,FALSE), IFERROR(VLOOKUP(B870,음력지정휴일,2,FALSE), ""))))</f>
        <v/>
      </c>
      <c r="N870" s="128"/>
      <c r="O870" s="128" t="str">
        <f>IFERROR(VLOOKUP(N870,연차지정일수,2,FALSE),"")</f>
        <v/>
      </c>
      <c r="P870" s="143"/>
      <c r="Q870" s="2"/>
    </row>
    <row r="871">
      <c r="A871" s="129">
        <v>45066.0</v>
      </c>
      <c r="B871" s="129">
        <f>VLOOKUP($A871,달력데이터,MATCH("음력 날짜",달력제목,0),FALSE)</f>
        <v>45017</v>
      </c>
      <c r="C871" s="128">
        <f t="shared" si="1"/>
        <v>2023</v>
      </c>
      <c r="D871" s="128">
        <f t="shared" si="2"/>
        <v>5</v>
      </c>
      <c r="E871" s="128">
        <f t="shared" si="3"/>
        <v>3</v>
      </c>
      <c r="F871" s="128">
        <f t="shared" si="4"/>
        <v>2023</v>
      </c>
      <c r="G871" s="128">
        <f t="shared" si="5"/>
        <v>5</v>
      </c>
      <c r="H871" s="128">
        <f t="shared" si="6"/>
        <v>20</v>
      </c>
      <c r="I871" s="128" t="str">
        <f t="shared" si="7"/>
        <v>토</v>
      </c>
      <c r="J871" s="99"/>
      <c r="K871" s="99"/>
      <c r="L871" s="141" t="str">
        <f>IF(J871-K871=0,,IFERROR(K871-J871-휴게시간-VLOOKUP(A871,지정휴게시간,2,FALSE),K871-J871-휴게시간))</f>
        <v/>
      </c>
      <c r="M871" s="142" t="str">
        <f>IFERROR(VLOOKUP(Text(A871,"m월 d일"),양력휴일,2,FALSE),IFERROR(VLOOKUP(Text(B871,"m월 d일"),음력휴일,2,FALSE),IFERROR(VLOOKUP(A871,양력지정휴일,2,FALSE), IFERROR(VLOOKUP(B871,음력지정휴일,2,FALSE), ""))))</f>
        <v/>
      </c>
      <c r="N871" s="128"/>
      <c r="O871" s="128" t="str">
        <f>IFERROR(VLOOKUP(N871,연차지정일수,2,FALSE),"")</f>
        <v/>
      </c>
      <c r="P871" s="143"/>
      <c r="Q871" s="2"/>
    </row>
    <row r="872">
      <c r="A872" s="129">
        <v>45067.0</v>
      </c>
      <c r="B872" s="129">
        <f>VLOOKUP($A872,달력데이터,MATCH("음력 날짜",달력제목,0),FALSE)</f>
        <v>45018</v>
      </c>
      <c r="C872" s="128">
        <f t="shared" si="1"/>
        <v>2023</v>
      </c>
      <c r="D872" s="128">
        <f t="shared" si="2"/>
        <v>5</v>
      </c>
      <c r="E872" s="128">
        <f t="shared" si="3"/>
        <v>3</v>
      </c>
      <c r="F872" s="128">
        <f t="shared" si="4"/>
        <v>2023</v>
      </c>
      <c r="G872" s="128">
        <f t="shared" si="5"/>
        <v>5</v>
      </c>
      <c r="H872" s="128">
        <f t="shared" si="6"/>
        <v>21</v>
      </c>
      <c r="I872" s="128" t="str">
        <f t="shared" si="7"/>
        <v>일</v>
      </c>
      <c r="J872" s="99"/>
      <c r="K872" s="99"/>
      <c r="L872" s="141" t="str">
        <f>IF(J872-K872=0,,IFERROR(K872-J872-휴게시간-VLOOKUP(A872,지정휴게시간,2,FALSE),K872-J872-휴게시간))</f>
        <v/>
      </c>
      <c r="M872" s="142" t="str">
        <f>IFERROR(VLOOKUP(Text(A872,"m월 d일"),양력휴일,2,FALSE),IFERROR(VLOOKUP(Text(B872,"m월 d일"),음력휴일,2,FALSE),IFERROR(VLOOKUP(A872,양력지정휴일,2,FALSE), IFERROR(VLOOKUP(B872,음력지정휴일,2,FALSE), ""))))</f>
        <v/>
      </c>
      <c r="N872" s="128"/>
      <c r="O872" s="128" t="str">
        <f>IFERROR(VLOOKUP(N872,연차지정일수,2,FALSE),"")</f>
        <v/>
      </c>
      <c r="P872" s="143"/>
      <c r="Q872" s="2"/>
    </row>
    <row r="873">
      <c r="A873" s="129">
        <v>45068.0</v>
      </c>
      <c r="B873" s="129">
        <f>VLOOKUP($A873,달력데이터,MATCH("음력 날짜",달력제목,0),FALSE)</f>
        <v>45019</v>
      </c>
      <c r="C873" s="128">
        <f t="shared" si="1"/>
        <v>2023</v>
      </c>
      <c r="D873" s="128">
        <f t="shared" si="2"/>
        <v>5</v>
      </c>
      <c r="E873" s="128">
        <f t="shared" si="3"/>
        <v>4</v>
      </c>
      <c r="F873" s="128">
        <f t="shared" si="4"/>
        <v>2023</v>
      </c>
      <c r="G873" s="128">
        <f t="shared" si="5"/>
        <v>5</v>
      </c>
      <c r="H873" s="128">
        <f t="shared" si="6"/>
        <v>22</v>
      </c>
      <c r="I873" s="128" t="str">
        <f t="shared" si="7"/>
        <v>월</v>
      </c>
      <c r="J873" s="99"/>
      <c r="K873" s="99"/>
      <c r="L873" s="141" t="str">
        <f>IF(J873-K873=0,,IFERROR(K873-J873-휴게시간-VLOOKUP(A873,지정휴게시간,2,FALSE),K873-J873-휴게시간))</f>
        <v/>
      </c>
      <c r="M873" s="142" t="str">
        <f>IFERROR(VLOOKUP(Text(A873,"m월 d일"),양력휴일,2,FALSE),IFERROR(VLOOKUP(Text(B873,"m월 d일"),음력휴일,2,FALSE),IFERROR(VLOOKUP(A873,양력지정휴일,2,FALSE), IFERROR(VLOOKUP(B873,음력지정휴일,2,FALSE), ""))))</f>
        <v/>
      </c>
      <c r="N873" s="128"/>
      <c r="O873" s="128" t="str">
        <f>IFERROR(VLOOKUP(N873,연차지정일수,2,FALSE),"")</f>
        <v/>
      </c>
      <c r="P873" s="143"/>
      <c r="Q873" s="2"/>
    </row>
    <row r="874">
      <c r="A874" s="129">
        <v>45069.0</v>
      </c>
      <c r="B874" s="129">
        <f>VLOOKUP($A874,달력데이터,MATCH("음력 날짜",달력제목,0),FALSE)</f>
        <v>45020</v>
      </c>
      <c r="C874" s="128">
        <f t="shared" si="1"/>
        <v>2023</v>
      </c>
      <c r="D874" s="128">
        <f t="shared" si="2"/>
        <v>5</v>
      </c>
      <c r="E874" s="128">
        <f t="shared" si="3"/>
        <v>4</v>
      </c>
      <c r="F874" s="128">
        <f t="shared" si="4"/>
        <v>2023</v>
      </c>
      <c r="G874" s="128">
        <f t="shared" si="5"/>
        <v>5</v>
      </c>
      <c r="H874" s="128">
        <f t="shared" si="6"/>
        <v>23</v>
      </c>
      <c r="I874" s="128" t="str">
        <f t="shared" si="7"/>
        <v>화</v>
      </c>
      <c r="J874" s="99"/>
      <c r="K874" s="99"/>
      <c r="L874" s="141" t="str">
        <f>IF(J874-K874=0,,IFERROR(K874-J874-휴게시간-VLOOKUP(A874,지정휴게시간,2,FALSE),K874-J874-휴게시간))</f>
        <v/>
      </c>
      <c r="M874" s="142" t="str">
        <f>IFERROR(VLOOKUP(Text(A874,"m월 d일"),양력휴일,2,FALSE),IFERROR(VLOOKUP(Text(B874,"m월 d일"),음력휴일,2,FALSE),IFERROR(VLOOKUP(A874,양력지정휴일,2,FALSE), IFERROR(VLOOKUP(B874,음력지정휴일,2,FALSE), ""))))</f>
        <v/>
      </c>
      <c r="N874" s="128"/>
      <c r="O874" s="128" t="str">
        <f>IFERROR(VLOOKUP(N874,연차지정일수,2,FALSE),"")</f>
        <v/>
      </c>
      <c r="P874" s="143"/>
      <c r="Q874" s="2"/>
    </row>
    <row r="875">
      <c r="A875" s="129">
        <v>45070.0</v>
      </c>
      <c r="B875" s="129">
        <f>VLOOKUP($A875,달력데이터,MATCH("음력 날짜",달력제목,0),FALSE)</f>
        <v>45021</v>
      </c>
      <c r="C875" s="128">
        <f t="shared" si="1"/>
        <v>2023</v>
      </c>
      <c r="D875" s="128">
        <f t="shared" si="2"/>
        <v>5</v>
      </c>
      <c r="E875" s="128">
        <f t="shared" si="3"/>
        <v>4</v>
      </c>
      <c r="F875" s="128">
        <f t="shared" si="4"/>
        <v>2023</v>
      </c>
      <c r="G875" s="128">
        <f t="shared" si="5"/>
        <v>5</v>
      </c>
      <c r="H875" s="128">
        <f t="shared" si="6"/>
        <v>24</v>
      </c>
      <c r="I875" s="128" t="str">
        <f t="shared" si="7"/>
        <v>수</v>
      </c>
      <c r="J875" s="99"/>
      <c r="K875" s="99"/>
      <c r="L875" s="141" t="str">
        <f>IF(J875-K875=0,,IFERROR(K875-J875-휴게시간-VLOOKUP(A875,지정휴게시간,2,FALSE),K875-J875-휴게시간))</f>
        <v/>
      </c>
      <c r="M875" s="142" t="str">
        <f>IFERROR(VLOOKUP(Text(A875,"m월 d일"),양력휴일,2,FALSE),IFERROR(VLOOKUP(Text(B875,"m월 d일"),음력휴일,2,FALSE),IFERROR(VLOOKUP(A875,양력지정휴일,2,FALSE), IFERROR(VLOOKUP(B875,음력지정휴일,2,FALSE), ""))))</f>
        <v/>
      </c>
      <c r="N875" s="128"/>
      <c r="O875" s="128" t="str">
        <f>IFERROR(VLOOKUP(N875,연차지정일수,2,FALSE),"")</f>
        <v/>
      </c>
      <c r="P875" s="143"/>
      <c r="Q875" s="2"/>
    </row>
    <row r="876">
      <c r="A876" s="129">
        <v>45071.0</v>
      </c>
      <c r="B876" s="129">
        <f>VLOOKUP($A876,달력데이터,MATCH("음력 날짜",달력제목,0),FALSE)</f>
        <v>45022</v>
      </c>
      <c r="C876" s="128">
        <f t="shared" si="1"/>
        <v>2023</v>
      </c>
      <c r="D876" s="128">
        <f t="shared" si="2"/>
        <v>5</v>
      </c>
      <c r="E876" s="128">
        <f t="shared" si="3"/>
        <v>4</v>
      </c>
      <c r="F876" s="128">
        <f t="shared" si="4"/>
        <v>2023</v>
      </c>
      <c r="G876" s="128">
        <f t="shared" si="5"/>
        <v>5</v>
      </c>
      <c r="H876" s="128">
        <f t="shared" si="6"/>
        <v>25</v>
      </c>
      <c r="I876" s="128" t="str">
        <f t="shared" si="7"/>
        <v>목</v>
      </c>
      <c r="J876" s="99"/>
      <c r="K876" s="99"/>
      <c r="L876" s="141" t="str">
        <f>IF(J876-K876=0,,IFERROR(K876-J876-휴게시간-VLOOKUP(A876,지정휴게시간,2,FALSE),K876-J876-휴게시간))</f>
        <v/>
      </c>
      <c r="M876" s="142" t="str">
        <f>IFERROR(VLOOKUP(Text(A876,"m월 d일"),양력휴일,2,FALSE),IFERROR(VLOOKUP(Text(B876,"m월 d일"),음력휴일,2,FALSE),IFERROR(VLOOKUP(A876,양력지정휴일,2,FALSE), IFERROR(VLOOKUP(B876,음력지정휴일,2,FALSE), ""))))</f>
        <v/>
      </c>
      <c r="N876" s="128"/>
      <c r="O876" s="128" t="str">
        <f>IFERROR(VLOOKUP(N876,연차지정일수,2,FALSE),"")</f>
        <v/>
      </c>
      <c r="P876" s="143"/>
      <c r="Q876" s="2"/>
    </row>
    <row r="877">
      <c r="A877" s="129">
        <v>45072.0</v>
      </c>
      <c r="B877" s="129">
        <f>VLOOKUP($A877,달력데이터,MATCH("음력 날짜",달력제목,0),FALSE)</f>
        <v>45023</v>
      </c>
      <c r="C877" s="128">
        <f t="shared" si="1"/>
        <v>2023</v>
      </c>
      <c r="D877" s="128">
        <f t="shared" si="2"/>
        <v>5</v>
      </c>
      <c r="E877" s="128">
        <f t="shared" si="3"/>
        <v>4</v>
      </c>
      <c r="F877" s="128">
        <f t="shared" si="4"/>
        <v>2023</v>
      </c>
      <c r="G877" s="128">
        <f t="shared" si="5"/>
        <v>5</v>
      </c>
      <c r="H877" s="128">
        <f t="shared" si="6"/>
        <v>26</v>
      </c>
      <c r="I877" s="128" t="str">
        <f t="shared" si="7"/>
        <v>금</v>
      </c>
      <c r="J877" s="99"/>
      <c r="K877" s="99"/>
      <c r="L877" s="141" t="str">
        <f>IF(J877-K877=0,,IFERROR(K877-J877-휴게시간-VLOOKUP(A877,지정휴게시간,2,FALSE),K877-J877-휴게시간))</f>
        <v/>
      </c>
      <c r="M877" s="142" t="str">
        <f>IFERROR(VLOOKUP(Text(A877,"m월 d일"),양력휴일,2,FALSE),IFERROR(VLOOKUP(Text(B877,"m월 d일"),음력휴일,2,FALSE),IFERROR(VLOOKUP(A877,양력지정휴일,2,FALSE), IFERROR(VLOOKUP(B877,음력지정휴일,2,FALSE), ""))))</f>
        <v/>
      </c>
      <c r="N877" s="128"/>
      <c r="O877" s="128" t="str">
        <f>IFERROR(VLOOKUP(N877,연차지정일수,2,FALSE),"")</f>
        <v/>
      </c>
      <c r="P877" s="143"/>
      <c r="Q877" s="2"/>
    </row>
    <row r="878">
      <c r="A878" s="129">
        <v>45073.0</v>
      </c>
      <c r="B878" s="129">
        <f>VLOOKUP($A878,달력데이터,MATCH("음력 날짜",달력제목,0),FALSE)</f>
        <v>45024</v>
      </c>
      <c r="C878" s="128">
        <f t="shared" si="1"/>
        <v>2023</v>
      </c>
      <c r="D878" s="128">
        <f t="shared" si="2"/>
        <v>5</v>
      </c>
      <c r="E878" s="128">
        <f t="shared" si="3"/>
        <v>4</v>
      </c>
      <c r="F878" s="128">
        <f t="shared" si="4"/>
        <v>2023</v>
      </c>
      <c r="G878" s="128">
        <f t="shared" si="5"/>
        <v>5</v>
      </c>
      <c r="H878" s="128">
        <f t="shared" si="6"/>
        <v>27</v>
      </c>
      <c r="I878" s="128" t="str">
        <f t="shared" si="7"/>
        <v>토</v>
      </c>
      <c r="J878" s="99"/>
      <c r="K878" s="99"/>
      <c r="L878" s="141" t="str">
        <f>IF(J878-K878=0,,IFERROR(K878-J878-휴게시간-VLOOKUP(A878,지정휴게시간,2,FALSE),K878-J878-휴게시간))</f>
        <v/>
      </c>
      <c r="M878" s="142" t="str">
        <f>IFERROR(VLOOKUP(Text(A878,"m월 d일"),양력휴일,2,FALSE),IFERROR(VLOOKUP(Text(B878,"m월 d일"),음력휴일,2,FALSE),IFERROR(VLOOKUP(A878,양력지정휴일,2,FALSE), IFERROR(VLOOKUP(B878,음력지정휴일,2,FALSE), ""))))</f>
        <v>부처님오신날</v>
      </c>
      <c r="N878" s="128"/>
      <c r="O878" s="128" t="str">
        <f>IFERROR(VLOOKUP(N878,연차지정일수,2,FALSE),"")</f>
        <v/>
      </c>
      <c r="P878" s="143"/>
      <c r="Q878" s="2"/>
    </row>
    <row r="879">
      <c r="A879" s="129">
        <v>45074.0</v>
      </c>
      <c r="B879" s="129">
        <f>VLOOKUP($A879,달력데이터,MATCH("음력 날짜",달력제목,0),FALSE)</f>
        <v>45025</v>
      </c>
      <c r="C879" s="128">
        <f t="shared" si="1"/>
        <v>2023</v>
      </c>
      <c r="D879" s="128">
        <f t="shared" si="2"/>
        <v>5</v>
      </c>
      <c r="E879" s="128">
        <f t="shared" si="3"/>
        <v>4</v>
      </c>
      <c r="F879" s="128">
        <f t="shared" si="4"/>
        <v>2023</v>
      </c>
      <c r="G879" s="128">
        <f t="shared" si="5"/>
        <v>5</v>
      </c>
      <c r="H879" s="128">
        <f t="shared" si="6"/>
        <v>28</v>
      </c>
      <c r="I879" s="128" t="str">
        <f t="shared" si="7"/>
        <v>일</v>
      </c>
      <c r="J879" s="99"/>
      <c r="K879" s="99"/>
      <c r="L879" s="141" t="str">
        <f>IF(J879-K879=0,,IFERROR(K879-J879-휴게시간-VLOOKUP(A879,지정휴게시간,2,FALSE),K879-J879-휴게시간))</f>
        <v/>
      </c>
      <c r="M879" s="142" t="str">
        <f>IFERROR(VLOOKUP(Text(A879,"m월 d일"),양력휴일,2,FALSE),IFERROR(VLOOKUP(Text(B879,"m월 d일"),음력휴일,2,FALSE),IFERROR(VLOOKUP(A879,양력지정휴일,2,FALSE), IFERROR(VLOOKUP(B879,음력지정휴일,2,FALSE), ""))))</f>
        <v/>
      </c>
      <c r="N879" s="128"/>
      <c r="O879" s="128" t="str">
        <f>IFERROR(VLOOKUP(N879,연차지정일수,2,FALSE),"")</f>
        <v/>
      </c>
      <c r="P879" s="143"/>
      <c r="Q879" s="2"/>
    </row>
    <row r="880">
      <c r="A880" s="129">
        <v>45075.0</v>
      </c>
      <c r="B880" s="129">
        <f>VLOOKUP($A880,달력데이터,MATCH("음력 날짜",달력제목,0),FALSE)</f>
        <v>45026</v>
      </c>
      <c r="C880" s="128">
        <f t="shared" si="1"/>
        <v>2023</v>
      </c>
      <c r="D880" s="128">
        <f t="shared" si="2"/>
        <v>5</v>
      </c>
      <c r="E880" s="128">
        <f t="shared" si="3"/>
        <v>5</v>
      </c>
      <c r="F880" s="128">
        <f t="shared" si="4"/>
        <v>2023</v>
      </c>
      <c r="G880" s="128">
        <f t="shared" si="5"/>
        <v>5</v>
      </c>
      <c r="H880" s="128">
        <f t="shared" si="6"/>
        <v>29</v>
      </c>
      <c r="I880" s="128" t="str">
        <f t="shared" si="7"/>
        <v>월</v>
      </c>
      <c r="J880" s="99"/>
      <c r="K880" s="99"/>
      <c r="L880" s="141" t="str">
        <f>IF(J880-K880=0,,IFERROR(K880-J880-휴게시간-VLOOKUP(A880,지정휴게시간,2,FALSE),K880-J880-휴게시간))</f>
        <v/>
      </c>
      <c r="M880" s="142" t="str">
        <f>IFERROR(VLOOKUP(Text(A880,"m월 d일"),양력휴일,2,FALSE),IFERROR(VLOOKUP(Text(B880,"m월 d일"),음력휴일,2,FALSE),IFERROR(VLOOKUP(A880,양력지정휴일,2,FALSE), IFERROR(VLOOKUP(B880,음력지정휴일,2,FALSE), ""))))</f>
        <v/>
      </c>
      <c r="N880" s="128"/>
      <c r="O880" s="128" t="str">
        <f>IFERROR(VLOOKUP(N880,연차지정일수,2,FALSE),"")</f>
        <v/>
      </c>
      <c r="P880" s="143"/>
      <c r="Q880" s="2"/>
    </row>
    <row r="881">
      <c r="A881" s="129">
        <v>45076.0</v>
      </c>
      <c r="B881" s="129">
        <f>VLOOKUP($A881,달력데이터,MATCH("음력 날짜",달력제목,0),FALSE)</f>
        <v>45027</v>
      </c>
      <c r="C881" s="128">
        <f t="shared" si="1"/>
        <v>2023</v>
      </c>
      <c r="D881" s="128">
        <f t="shared" si="2"/>
        <v>5</v>
      </c>
      <c r="E881" s="128">
        <f t="shared" si="3"/>
        <v>5</v>
      </c>
      <c r="F881" s="128">
        <f t="shared" si="4"/>
        <v>2023</v>
      </c>
      <c r="G881" s="128">
        <f t="shared" si="5"/>
        <v>5</v>
      </c>
      <c r="H881" s="128">
        <f t="shared" si="6"/>
        <v>30</v>
      </c>
      <c r="I881" s="128" t="str">
        <f t="shared" si="7"/>
        <v>화</v>
      </c>
      <c r="J881" s="99"/>
      <c r="K881" s="99"/>
      <c r="L881" s="141" t="str">
        <f>IF(J881-K881=0,,IFERROR(K881-J881-휴게시간-VLOOKUP(A881,지정휴게시간,2,FALSE),K881-J881-휴게시간))</f>
        <v/>
      </c>
      <c r="M881" s="142" t="str">
        <f>IFERROR(VLOOKUP(Text(A881,"m월 d일"),양력휴일,2,FALSE),IFERROR(VLOOKUP(Text(B881,"m월 d일"),음력휴일,2,FALSE),IFERROR(VLOOKUP(A881,양력지정휴일,2,FALSE), IFERROR(VLOOKUP(B881,음력지정휴일,2,FALSE), ""))))</f>
        <v/>
      </c>
      <c r="N881" s="128"/>
      <c r="O881" s="128" t="str">
        <f>IFERROR(VLOOKUP(N881,연차지정일수,2,FALSE),"")</f>
        <v/>
      </c>
      <c r="P881" s="143"/>
      <c r="Q881" s="2"/>
    </row>
    <row r="882">
      <c r="A882" s="129">
        <v>45077.0</v>
      </c>
      <c r="B882" s="129">
        <f>VLOOKUP($A882,달력데이터,MATCH("음력 날짜",달력제목,0),FALSE)</f>
        <v>45028</v>
      </c>
      <c r="C882" s="128">
        <f t="shared" si="1"/>
        <v>2023</v>
      </c>
      <c r="D882" s="128">
        <f t="shared" si="2"/>
        <v>5</v>
      </c>
      <c r="E882" s="128">
        <f t="shared" si="3"/>
        <v>5</v>
      </c>
      <c r="F882" s="128">
        <f t="shared" si="4"/>
        <v>2023</v>
      </c>
      <c r="G882" s="128">
        <f t="shared" si="5"/>
        <v>5</v>
      </c>
      <c r="H882" s="128">
        <f t="shared" si="6"/>
        <v>31</v>
      </c>
      <c r="I882" s="128" t="str">
        <f t="shared" si="7"/>
        <v>수</v>
      </c>
      <c r="J882" s="99"/>
      <c r="K882" s="99"/>
      <c r="L882" s="141" t="str">
        <f>IF(J882-K882=0,,IFERROR(K882-J882-휴게시간-VLOOKUP(A882,지정휴게시간,2,FALSE),K882-J882-휴게시간))</f>
        <v/>
      </c>
      <c r="M882" s="142" t="str">
        <f>IFERROR(VLOOKUP(Text(A882,"m월 d일"),양력휴일,2,FALSE),IFERROR(VLOOKUP(Text(B882,"m월 d일"),음력휴일,2,FALSE),IFERROR(VLOOKUP(A882,양력지정휴일,2,FALSE), IFERROR(VLOOKUP(B882,음력지정휴일,2,FALSE), ""))))</f>
        <v/>
      </c>
      <c r="N882" s="128"/>
      <c r="O882" s="128" t="str">
        <f>IFERROR(VLOOKUP(N882,연차지정일수,2,FALSE),"")</f>
        <v/>
      </c>
      <c r="P882" s="143"/>
      <c r="Q882" s="2"/>
    </row>
    <row r="883">
      <c r="A883" s="129">
        <v>45078.0</v>
      </c>
      <c r="B883" s="129">
        <f>VLOOKUP($A883,달력데이터,MATCH("음력 날짜",달력제목,0),FALSE)</f>
        <v>45029</v>
      </c>
      <c r="C883" s="128">
        <f t="shared" si="1"/>
        <v>2023</v>
      </c>
      <c r="D883" s="128">
        <f t="shared" si="2"/>
        <v>5</v>
      </c>
      <c r="E883" s="128">
        <f t="shared" si="3"/>
        <v>5</v>
      </c>
      <c r="F883" s="128">
        <f t="shared" si="4"/>
        <v>2023</v>
      </c>
      <c r="G883" s="128">
        <f t="shared" si="5"/>
        <v>6</v>
      </c>
      <c r="H883" s="128">
        <f t="shared" si="6"/>
        <v>1</v>
      </c>
      <c r="I883" s="128" t="str">
        <f t="shared" si="7"/>
        <v>목</v>
      </c>
      <c r="J883" s="99"/>
      <c r="K883" s="99"/>
      <c r="L883" s="141" t="str">
        <f>IF(J883-K883=0,,IFERROR(K883-J883-휴게시간-VLOOKUP(A883,지정휴게시간,2,FALSE),K883-J883-휴게시간))</f>
        <v/>
      </c>
      <c r="M883" s="142" t="str">
        <f>IFERROR(VLOOKUP(Text(A883,"m월 d일"),양력휴일,2,FALSE),IFERROR(VLOOKUP(Text(B883,"m월 d일"),음력휴일,2,FALSE),IFERROR(VLOOKUP(A883,양력지정휴일,2,FALSE), IFERROR(VLOOKUP(B883,음력지정휴일,2,FALSE), ""))))</f>
        <v/>
      </c>
      <c r="N883" s="128"/>
      <c r="O883" s="128" t="str">
        <f>IFERROR(VLOOKUP(N883,연차지정일수,2,FALSE),"")</f>
        <v/>
      </c>
      <c r="P883" s="143"/>
      <c r="Q883" s="2"/>
    </row>
    <row r="884">
      <c r="A884" s="129">
        <v>45079.0</v>
      </c>
      <c r="B884" s="129">
        <f>VLOOKUP($A884,달력데이터,MATCH("음력 날짜",달력제목,0),FALSE)</f>
        <v>45030</v>
      </c>
      <c r="C884" s="128">
        <f t="shared" si="1"/>
        <v>2023</v>
      </c>
      <c r="D884" s="128">
        <f t="shared" si="2"/>
        <v>5</v>
      </c>
      <c r="E884" s="128">
        <f t="shared" si="3"/>
        <v>5</v>
      </c>
      <c r="F884" s="128">
        <f t="shared" si="4"/>
        <v>2023</v>
      </c>
      <c r="G884" s="128">
        <f t="shared" si="5"/>
        <v>6</v>
      </c>
      <c r="H884" s="128">
        <f t="shared" si="6"/>
        <v>2</v>
      </c>
      <c r="I884" s="128" t="str">
        <f t="shared" si="7"/>
        <v>금</v>
      </c>
      <c r="J884" s="99"/>
      <c r="K884" s="99"/>
      <c r="L884" s="141" t="str">
        <f>IF(J884-K884=0,,IFERROR(K884-J884-휴게시간-VLOOKUP(A884,지정휴게시간,2,FALSE),K884-J884-휴게시간))</f>
        <v/>
      </c>
      <c r="M884" s="142" t="str">
        <f>IFERROR(VLOOKUP(Text(A884,"m월 d일"),양력휴일,2,FALSE),IFERROR(VLOOKUP(Text(B884,"m월 d일"),음력휴일,2,FALSE),IFERROR(VLOOKUP(A884,양력지정휴일,2,FALSE), IFERROR(VLOOKUP(B884,음력지정휴일,2,FALSE), ""))))</f>
        <v/>
      </c>
      <c r="N884" s="128"/>
      <c r="O884" s="128" t="str">
        <f>IFERROR(VLOOKUP(N884,연차지정일수,2,FALSE),"")</f>
        <v/>
      </c>
      <c r="P884" s="143"/>
      <c r="Q884" s="2"/>
    </row>
    <row r="885">
      <c r="A885" s="129">
        <v>45080.0</v>
      </c>
      <c r="B885" s="129">
        <f>VLOOKUP($A885,달력데이터,MATCH("음력 날짜",달력제목,0),FALSE)</f>
        <v>45031</v>
      </c>
      <c r="C885" s="128">
        <f t="shared" si="1"/>
        <v>2023</v>
      </c>
      <c r="D885" s="128">
        <f t="shared" si="2"/>
        <v>5</v>
      </c>
      <c r="E885" s="128">
        <f t="shared" si="3"/>
        <v>5</v>
      </c>
      <c r="F885" s="128">
        <f t="shared" si="4"/>
        <v>2023</v>
      </c>
      <c r="G885" s="128">
        <f t="shared" si="5"/>
        <v>6</v>
      </c>
      <c r="H885" s="128">
        <f t="shared" si="6"/>
        <v>3</v>
      </c>
      <c r="I885" s="128" t="str">
        <f t="shared" si="7"/>
        <v>토</v>
      </c>
      <c r="J885" s="99"/>
      <c r="K885" s="99"/>
      <c r="L885" s="141" t="str">
        <f>IF(J885-K885=0,,IFERROR(K885-J885-휴게시간-VLOOKUP(A885,지정휴게시간,2,FALSE),K885-J885-휴게시간))</f>
        <v/>
      </c>
      <c r="M885" s="142" t="str">
        <f>IFERROR(VLOOKUP(Text(A885,"m월 d일"),양력휴일,2,FALSE),IFERROR(VLOOKUP(Text(B885,"m월 d일"),음력휴일,2,FALSE),IFERROR(VLOOKUP(A885,양력지정휴일,2,FALSE), IFERROR(VLOOKUP(B885,음력지정휴일,2,FALSE), ""))))</f>
        <v/>
      </c>
      <c r="N885" s="128"/>
      <c r="O885" s="128" t="str">
        <f>IFERROR(VLOOKUP(N885,연차지정일수,2,FALSE),"")</f>
        <v/>
      </c>
      <c r="P885" s="143"/>
      <c r="Q885" s="2"/>
    </row>
    <row r="886">
      <c r="A886" s="129">
        <v>45081.0</v>
      </c>
      <c r="B886" s="129">
        <f>VLOOKUP($A886,달력데이터,MATCH("음력 날짜",달력제목,0),FALSE)</f>
        <v>45032</v>
      </c>
      <c r="C886" s="128">
        <f t="shared" si="1"/>
        <v>2023</v>
      </c>
      <c r="D886" s="128">
        <f t="shared" si="2"/>
        <v>5</v>
      </c>
      <c r="E886" s="128">
        <f t="shared" si="3"/>
        <v>5</v>
      </c>
      <c r="F886" s="128">
        <f t="shared" si="4"/>
        <v>2023</v>
      </c>
      <c r="G886" s="128">
        <f t="shared" si="5"/>
        <v>6</v>
      </c>
      <c r="H886" s="128">
        <f t="shared" si="6"/>
        <v>4</v>
      </c>
      <c r="I886" s="128" t="str">
        <f t="shared" si="7"/>
        <v>일</v>
      </c>
      <c r="J886" s="99"/>
      <c r="K886" s="99"/>
      <c r="L886" s="141" t="str">
        <f>IF(J886-K886=0,,IFERROR(K886-J886-휴게시간-VLOOKUP(A886,지정휴게시간,2,FALSE),K886-J886-휴게시간))</f>
        <v/>
      </c>
      <c r="M886" s="142" t="str">
        <f>IFERROR(VLOOKUP(Text(A886,"m월 d일"),양력휴일,2,FALSE),IFERROR(VLOOKUP(Text(B886,"m월 d일"),음력휴일,2,FALSE),IFERROR(VLOOKUP(A886,양력지정휴일,2,FALSE), IFERROR(VLOOKUP(B886,음력지정휴일,2,FALSE), ""))))</f>
        <v/>
      </c>
      <c r="N886" s="128"/>
      <c r="O886" s="128" t="str">
        <f>IFERROR(VLOOKUP(N886,연차지정일수,2,FALSE),"")</f>
        <v/>
      </c>
      <c r="P886" s="143"/>
      <c r="Q886" s="2"/>
    </row>
    <row r="887">
      <c r="A887" s="129">
        <v>45082.0</v>
      </c>
      <c r="B887" s="129">
        <f>VLOOKUP($A887,달력데이터,MATCH("음력 날짜",달력제목,0),FALSE)</f>
        <v>45033</v>
      </c>
      <c r="C887" s="128">
        <f t="shared" si="1"/>
        <v>2023</v>
      </c>
      <c r="D887" s="128">
        <f t="shared" si="2"/>
        <v>6</v>
      </c>
      <c r="E887" s="128">
        <f t="shared" si="3"/>
        <v>1</v>
      </c>
      <c r="F887" s="128">
        <f t="shared" si="4"/>
        <v>2023</v>
      </c>
      <c r="G887" s="128">
        <f t="shared" si="5"/>
        <v>6</v>
      </c>
      <c r="H887" s="128">
        <f t="shared" si="6"/>
        <v>5</v>
      </c>
      <c r="I887" s="128" t="str">
        <f t="shared" si="7"/>
        <v>월</v>
      </c>
      <c r="J887" s="99"/>
      <c r="K887" s="99"/>
      <c r="L887" s="141" t="str">
        <f>IF(J887-K887=0,,IFERROR(K887-J887-휴게시간-VLOOKUP(A887,지정휴게시간,2,FALSE),K887-J887-휴게시간))</f>
        <v/>
      </c>
      <c r="M887" s="142" t="str">
        <f>IFERROR(VLOOKUP(Text(A887,"m월 d일"),양력휴일,2,FALSE),IFERROR(VLOOKUP(Text(B887,"m월 d일"),음력휴일,2,FALSE),IFERROR(VLOOKUP(A887,양력지정휴일,2,FALSE), IFERROR(VLOOKUP(B887,음력지정휴일,2,FALSE), ""))))</f>
        <v/>
      </c>
      <c r="N887" s="128"/>
      <c r="O887" s="128" t="str">
        <f>IFERROR(VLOOKUP(N887,연차지정일수,2,FALSE),"")</f>
        <v/>
      </c>
      <c r="P887" s="143"/>
      <c r="Q887" s="2"/>
    </row>
    <row r="888">
      <c r="A888" s="129">
        <v>45083.0</v>
      </c>
      <c r="B888" s="129">
        <f>VLOOKUP($A888,달력데이터,MATCH("음력 날짜",달력제목,0),FALSE)</f>
        <v>45034</v>
      </c>
      <c r="C888" s="128">
        <f t="shared" si="1"/>
        <v>2023</v>
      </c>
      <c r="D888" s="128">
        <f t="shared" si="2"/>
        <v>6</v>
      </c>
      <c r="E888" s="128">
        <f t="shared" si="3"/>
        <v>1</v>
      </c>
      <c r="F888" s="128">
        <f t="shared" si="4"/>
        <v>2023</v>
      </c>
      <c r="G888" s="128">
        <f t="shared" si="5"/>
        <v>6</v>
      </c>
      <c r="H888" s="128">
        <f t="shared" si="6"/>
        <v>6</v>
      </c>
      <c r="I888" s="128" t="str">
        <f t="shared" si="7"/>
        <v>화</v>
      </c>
      <c r="J888" s="99"/>
      <c r="K888" s="99"/>
      <c r="L888" s="141" t="str">
        <f>IF(J888-K888=0,,IFERROR(K888-J888-휴게시간-VLOOKUP(A888,지정휴게시간,2,FALSE),K888-J888-휴게시간))</f>
        <v/>
      </c>
      <c r="M888" s="142" t="str">
        <f>IFERROR(VLOOKUP(Text(A888,"m월 d일"),양력휴일,2,FALSE),IFERROR(VLOOKUP(Text(B888,"m월 d일"),음력휴일,2,FALSE),IFERROR(VLOOKUP(A888,양력지정휴일,2,FALSE), IFERROR(VLOOKUP(B888,음력지정휴일,2,FALSE), ""))))</f>
        <v>현충일</v>
      </c>
      <c r="N888" s="128"/>
      <c r="O888" s="128" t="str">
        <f>IFERROR(VLOOKUP(N888,연차지정일수,2,FALSE),"")</f>
        <v/>
      </c>
      <c r="P888" s="143"/>
      <c r="Q888" s="2"/>
    </row>
    <row r="889">
      <c r="A889" s="129">
        <v>45084.0</v>
      </c>
      <c r="B889" s="129">
        <f>VLOOKUP($A889,달력데이터,MATCH("음력 날짜",달력제목,0),FALSE)</f>
        <v>45035</v>
      </c>
      <c r="C889" s="128">
        <f t="shared" si="1"/>
        <v>2023</v>
      </c>
      <c r="D889" s="128">
        <f t="shared" si="2"/>
        <v>6</v>
      </c>
      <c r="E889" s="128">
        <f t="shared" si="3"/>
        <v>1</v>
      </c>
      <c r="F889" s="128">
        <f t="shared" si="4"/>
        <v>2023</v>
      </c>
      <c r="G889" s="128">
        <f t="shared" si="5"/>
        <v>6</v>
      </c>
      <c r="H889" s="128">
        <f t="shared" si="6"/>
        <v>7</v>
      </c>
      <c r="I889" s="128" t="str">
        <f t="shared" si="7"/>
        <v>수</v>
      </c>
      <c r="J889" s="99"/>
      <c r="K889" s="99"/>
      <c r="L889" s="141" t="str">
        <f>IF(J889-K889=0,,IFERROR(K889-J889-휴게시간-VLOOKUP(A889,지정휴게시간,2,FALSE),K889-J889-휴게시간))</f>
        <v/>
      </c>
      <c r="M889" s="142" t="str">
        <f>IFERROR(VLOOKUP(Text(A889,"m월 d일"),양력휴일,2,FALSE),IFERROR(VLOOKUP(Text(B889,"m월 d일"),음력휴일,2,FALSE),IFERROR(VLOOKUP(A889,양력지정휴일,2,FALSE), IFERROR(VLOOKUP(B889,음력지정휴일,2,FALSE), ""))))</f>
        <v/>
      </c>
      <c r="N889" s="128"/>
      <c r="O889" s="128" t="str">
        <f>IFERROR(VLOOKUP(N889,연차지정일수,2,FALSE),"")</f>
        <v/>
      </c>
      <c r="P889" s="143"/>
      <c r="Q889" s="2"/>
    </row>
    <row r="890">
      <c r="A890" s="129">
        <v>45085.0</v>
      </c>
      <c r="B890" s="129">
        <f>VLOOKUP($A890,달력데이터,MATCH("음력 날짜",달력제목,0),FALSE)</f>
        <v>45036</v>
      </c>
      <c r="C890" s="128">
        <f t="shared" si="1"/>
        <v>2023</v>
      </c>
      <c r="D890" s="128">
        <f t="shared" si="2"/>
        <v>6</v>
      </c>
      <c r="E890" s="128">
        <f t="shared" si="3"/>
        <v>1</v>
      </c>
      <c r="F890" s="128">
        <f t="shared" si="4"/>
        <v>2023</v>
      </c>
      <c r="G890" s="128">
        <f t="shared" si="5"/>
        <v>6</v>
      </c>
      <c r="H890" s="128">
        <f t="shared" si="6"/>
        <v>8</v>
      </c>
      <c r="I890" s="128" t="str">
        <f t="shared" si="7"/>
        <v>목</v>
      </c>
      <c r="J890" s="99"/>
      <c r="K890" s="99"/>
      <c r="L890" s="141" t="str">
        <f>IF(J890-K890=0,,IFERROR(K890-J890-휴게시간-VLOOKUP(A890,지정휴게시간,2,FALSE),K890-J890-휴게시간))</f>
        <v/>
      </c>
      <c r="M890" s="142" t="str">
        <f>IFERROR(VLOOKUP(Text(A890,"m월 d일"),양력휴일,2,FALSE),IFERROR(VLOOKUP(Text(B890,"m월 d일"),음력휴일,2,FALSE),IFERROR(VLOOKUP(A890,양력지정휴일,2,FALSE), IFERROR(VLOOKUP(B890,음력지정휴일,2,FALSE), ""))))</f>
        <v/>
      </c>
      <c r="N890" s="128"/>
      <c r="O890" s="128" t="str">
        <f>IFERROR(VLOOKUP(N890,연차지정일수,2,FALSE),"")</f>
        <v/>
      </c>
      <c r="P890" s="143"/>
      <c r="Q890" s="2"/>
    </row>
    <row r="891">
      <c r="A891" s="129">
        <v>45086.0</v>
      </c>
      <c r="B891" s="129">
        <f>VLOOKUP($A891,달력데이터,MATCH("음력 날짜",달력제목,0),FALSE)</f>
        <v>45037</v>
      </c>
      <c r="C891" s="128">
        <f t="shared" si="1"/>
        <v>2023</v>
      </c>
      <c r="D891" s="128">
        <f t="shared" si="2"/>
        <v>6</v>
      </c>
      <c r="E891" s="128">
        <f t="shared" si="3"/>
        <v>1</v>
      </c>
      <c r="F891" s="128">
        <f t="shared" si="4"/>
        <v>2023</v>
      </c>
      <c r="G891" s="128">
        <f t="shared" si="5"/>
        <v>6</v>
      </c>
      <c r="H891" s="128">
        <f t="shared" si="6"/>
        <v>9</v>
      </c>
      <c r="I891" s="128" t="str">
        <f t="shared" si="7"/>
        <v>금</v>
      </c>
      <c r="J891" s="99"/>
      <c r="K891" s="99"/>
      <c r="L891" s="141" t="str">
        <f>IF(J891-K891=0,,IFERROR(K891-J891-휴게시간-VLOOKUP(A891,지정휴게시간,2,FALSE),K891-J891-휴게시간))</f>
        <v/>
      </c>
      <c r="M891" s="142" t="str">
        <f>IFERROR(VLOOKUP(Text(A891,"m월 d일"),양력휴일,2,FALSE),IFERROR(VLOOKUP(Text(B891,"m월 d일"),음력휴일,2,FALSE),IFERROR(VLOOKUP(A891,양력지정휴일,2,FALSE), IFERROR(VLOOKUP(B891,음력지정휴일,2,FALSE), ""))))</f>
        <v/>
      </c>
      <c r="N891" s="128"/>
      <c r="O891" s="128" t="str">
        <f>IFERROR(VLOOKUP(N891,연차지정일수,2,FALSE),"")</f>
        <v/>
      </c>
      <c r="P891" s="143"/>
      <c r="Q891" s="2"/>
    </row>
    <row r="892">
      <c r="A892" s="129">
        <v>45087.0</v>
      </c>
      <c r="B892" s="129">
        <f>VLOOKUP($A892,달력데이터,MATCH("음력 날짜",달력제목,0),FALSE)</f>
        <v>45038</v>
      </c>
      <c r="C892" s="128">
        <f t="shared" si="1"/>
        <v>2023</v>
      </c>
      <c r="D892" s="128">
        <f t="shared" si="2"/>
        <v>6</v>
      </c>
      <c r="E892" s="128">
        <f t="shared" si="3"/>
        <v>1</v>
      </c>
      <c r="F892" s="128">
        <f t="shared" si="4"/>
        <v>2023</v>
      </c>
      <c r="G892" s="128">
        <f t="shared" si="5"/>
        <v>6</v>
      </c>
      <c r="H892" s="128">
        <f t="shared" si="6"/>
        <v>10</v>
      </c>
      <c r="I892" s="128" t="str">
        <f t="shared" si="7"/>
        <v>토</v>
      </c>
      <c r="J892" s="99"/>
      <c r="K892" s="99"/>
      <c r="L892" s="141" t="str">
        <f>IF(J892-K892=0,,IFERROR(K892-J892-휴게시간-VLOOKUP(A892,지정휴게시간,2,FALSE),K892-J892-휴게시간))</f>
        <v/>
      </c>
      <c r="M892" s="142" t="str">
        <f>IFERROR(VLOOKUP(Text(A892,"m월 d일"),양력휴일,2,FALSE),IFERROR(VLOOKUP(Text(B892,"m월 d일"),음력휴일,2,FALSE),IFERROR(VLOOKUP(A892,양력지정휴일,2,FALSE), IFERROR(VLOOKUP(B892,음력지정휴일,2,FALSE), ""))))</f>
        <v/>
      </c>
      <c r="N892" s="128"/>
      <c r="O892" s="128" t="str">
        <f>IFERROR(VLOOKUP(N892,연차지정일수,2,FALSE),"")</f>
        <v/>
      </c>
      <c r="P892" s="143"/>
      <c r="Q892" s="2"/>
    </row>
    <row r="893">
      <c r="A893" s="129">
        <v>45088.0</v>
      </c>
      <c r="B893" s="129">
        <f>VLOOKUP($A893,달력데이터,MATCH("음력 날짜",달력제목,0),FALSE)</f>
        <v>45039</v>
      </c>
      <c r="C893" s="128">
        <f t="shared" si="1"/>
        <v>2023</v>
      </c>
      <c r="D893" s="128">
        <f t="shared" si="2"/>
        <v>6</v>
      </c>
      <c r="E893" s="128">
        <f t="shared" si="3"/>
        <v>1</v>
      </c>
      <c r="F893" s="128">
        <f t="shared" si="4"/>
        <v>2023</v>
      </c>
      <c r="G893" s="128">
        <f t="shared" si="5"/>
        <v>6</v>
      </c>
      <c r="H893" s="128">
        <f t="shared" si="6"/>
        <v>11</v>
      </c>
      <c r="I893" s="128" t="str">
        <f t="shared" si="7"/>
        <v>일</v>
      </c>
      <c r="J893" s="99"/>
      <c r="K893" s="99"/>
      <c r="L893" s="141" t="str">
        <f>IF(J893-K893=0,,IFERROR(K893-J893-휴게시간-VLOOKUP(A893,지정휴게시간,2,FALSE),K893-J893-휴게시간))</f>
        <v/>
      </c>
      <c r="M893" s="142" t="str">
        <f>IFERROR(VLOOKUP(Text(A893,"m월 d일"),양력휴일,2,FALSE),IFERROR(VLOOKUP(Text(B893,"m월 d일"),음력휴일,2,FALSE),IFERROR(VLOOKUP(A893,양력지정휴일,2,FALSE), IFERROR(VLOOKUP(B893,음력지정휴일,2,FALSE), ""))))</f>
        <v/>
      </c>
      <c r="N893" s="128"/>
      <c r="O893" s="128" t="str">
        <f>IFERROR(VLOOKUP(N893,연차지정일수,2,FALSE),"")</f>
        <v/>
      </c>
      <c r="P893" s="143"/>
      <c r="Q893" s="2"/>
    </row>
    <row r="894">
      <c r="A894" s="129">
        <v>45089.0</v>
      </c>
      <c r="B894" s="129">
        <f>VLOOKUP($A894,달력데이터,MATCH("음력 날짜",달력제목,0),FALSE)</f>
        <v>45040</v>
      </c>
      <c r="C894" s="128">
        <f t="shared" si="1"/>
        <v>2023</v>
      </c>
      <c r="D894" s="128">
        <f t="shared" si="2"/>
        <v>6</v>
      </c>
      <c r="E894" s="128">
        <f t="shared" si="3"/>
        <v>2</v>
      </c>
      <c r="F894" s="128">
        <f t="shared" si="4"/>
        <v>2023</v>
      </c>
      <c r="G894" s="128">
        <f t="shared" si="5"/>
        <v>6</v>
      </c>
      <c r="H894" s="128">
        <f t="shared" si="6"/>
        <v>12</v>
      </c>
      <c r="I894" s="128" t="str">
        <f t="shared" si="7"/>
        <v>월</v>
      </c>
      <c r="J894" s="99"/>
      <c r="K894" s="99"/>
      <c r="L894" s="141" t="str">
        <f>IF(J894-K894=0,,IFERROR(K894-J894-휴게시간-VLOOKUP(A894,지정휴게시간,2,FALSE),K894-J894-휴게시간))</f>
        <v/>
      </c>
      <c r="M894" s="142" t="str">
        <f>IFERROR(VLOOKUP(Text(A894,"m월 d일"),양력휴일,2,FALSE),IFERROR(VLOOKUP(Text(B894,"m월 d일"),음력휴일,2,FALSE),IFERROR(VLOOKUP(A894,양력지정휴일,2,FALSE), IFERROR(VLOOKUP(B894,음력지정휴일,2,FALSE), ""))))</f>
        <v/>
      </c>
      <c r="N894" s="128"/>
      <c r="O894" s="128" t="str">
        <f>IFERROR(VLOOKUP(N894,연차지정일수,2,FALSE),"")</f>
        <v/>
      </c>
      <c r="P894" s="143"/>
      <c r="Q894" s="2"/>
    </row>
    <row r="895">
      <c r="A895" s="129">
        <v>45090.0</v>
      </c>
      <c r="B895" s="129">
        <f>VLOOKUP($A895,달력데이터,MATCH("음력 날짜",달력제목,0),FALSE)</f>
        <v>45041</v>
      </c>
      <c r="C895" s="128">
        <f t="shared" si="1"/>
        <v>2023</v>
      </c>
      <c r="D895" s="128">
        <f t="shared" si="2"/>
        <v>6</v>
      </c>
      <c r="E895" s="128">
        <f t="shared" si="3"/>
        <v>2</v>
      </c>
      <c r="F895" s="128">
        <f t="shared" si="4"/>
        <v>2023</v>
      </c>
      <c r="G895" s="128">
        <f t="shared" si="5"/>
        <v>6</v>
      </c>
      <c r="H895" s="128">
        <f t="shared" si="6"/>
        <v>13</v>
      </c>
      <c r="I895" s="128" t="str">
        <f t="shared" si="7"/>
        <v>화</v>
      </c>
      <c r="J895" s="99"/>
      <c r="K895" s="99"/>
      <c r="L895" s="141" t="str">
        <f>IF(J895-K895=0,,IFERROR(K895-J895-휴게시간-VLOOKUP(A895,지정휴게시간,2,FALSE),K895-J895-휴게시간))</f>
        <v/>
      </c>
      <c r="M895" s="142" t="str">
        <f>IFERROR(VLOOKUP(Text(A895,"m월 d일"),양력휴일,2,FALSE),IFERROR(VLOOKUP(Text(B895,"m월 d일"),음력휴일,2,FALSE),IFERROR(VLOOKUP(A895,양력지정휴일,2,FALSE), IFERROR(VLOOKUP(B895,음력지정휴일,2,FALSE), ""))))</f>
        <v/>
      </c>
      <c r="N895" s="128"/>
      <c r="O895" s="128" t="str">
        <f>IFERROR(VLOOKUP(N895,연차지정일수,2,FALSE),"")</f>
        <v/>
      </c>
      <c r="P895" s="143"/>
      <c r="Q895" s="2"/>
    </row>
    <row r="896">
      <c r="A896" s="129">
        <v>45091.0</v>
      </c>
      <c r="B896" s="129">
        <f>VLOOKUP($A896,달력데이터,MATCH("음력 날짜",달력제목,0),FALSE)</f>
        <v>45042</v>
      </c>
      <c r="C896" s="128">
        <f t="shared" si="1"/>
        <v>2023</v>
      </c>
      <c r="D896" s="128">
        <f t="shared" si="2"/>
        <v>6</v>
      </c>
      <c r="E896" s="128">
        <f t="shared" si="3"/>
        <v>2</v>
      </c>
      <c r="F896" s="128">
        <f t="shared" si="4"/>
        <v>2023</v>
      </c>
      <c r="G896" s="128">
        <f t="shared" si="5"/>
        <v>6</v>
      </c>
      <c r="H896" s="128">
        <f t="shared" si="6"/>
        <v>14</v>
      </c>
      <c r="I896" s="128" t="str">
        <f t="shared" si="7"/>
        <v>수</v>
      </c>
      <c r="J896" s="99"/>
      <c r="K896" s="99"/>
      <c r="L896" s="141" t="str">
        <f>IF(J896-K896=0,,IFERROR(K896-J896-휴게시간-VLOOKUP(A896,지정휴게시간,2,FALSE),K896-J896-휴게시간))</f>
        <v/>
      </c>
      <c r="M896" s="142" t="str">
        <f>IFERROR(VLOOKUP(Text(A896,"m월 d일"),양력휴일,2,FALSE),IFERROR(VLOOKUP(Text(B896,"m월 d일"),음력휴일,2,FALSE),IFERROR(VLOOKUP(A896,양력지정휴일,2,FALSE), IFERROR(VLOOKUP(B896,음력지정휴일,2,FALSE), ""))))</f>
        <v/>
      </c>
      <c r="N896" s="128"/>
      <c r="O896" s="128" t="str">
        <f>IFERROR(VLOOKUP(N896,연차지정일수,2,FALSE),"")</f>
        <v/>
      </c>
      <c r="P896" s="143"/>
      <c r="Q896" s="2"/>
    </row>
    <row r="897">
      <c r="A897" s="129">
        <v>45092.0</v>
      </c>
      <c r="B897" s="129">
        <f>VLOOKUP($A897,달력데이터,MATCH("음력 날짜",달력제목,0),FALSE)</f>
        <v>45043</v>
      </c>
      <c r="C897" s="128">
        <f t="shared" si="1"/>
        <v>2023</v>
      </c>
      <c r="D897" s="128">
        <f t="shared" si="2"/>
        <v>6</v>
      </c>
      <c r="E897" s="128">
        <f t="shared" si="3"/>
        <v>2</v>
      </c>
      <c r="F897" s="128">
        <f t="shared" si="4"/>
        <v>2023</v>
      </c>
      <c r="G897" s="128">
        <f t="shared" si="5"/>
        <v>6</v>
      </c>
      <c r="H897" s="128">
        <f t="shared" si="6"/>
        <v>15</v>
      </c>
      <c r="I897" s="128" t="str">
        <f t="shared" si="7"/>
        <v>목</v>
      </c>
      <c r="J897" s="99"/>
      <c r="K897" s="99"/>
      <c r="L897" s="141" t="str">
        <f>IF(J897-K897=0,,IFERROR(K897-J897-휴게시간-VLOOKUP(A897,지정휴게시간,2,FALSE),K897-J897-휴게시간))</f>
        <v/>
      </c>
      <c r="M897" s="142" t="str">
        <f>IFERROR(VLOOKUP(Text(A897,"m월 d일"),양력휴일,2,FALSE),IFERROR(VLOOKUP(Text(B897,"m월 d일"),음력휴일,2,FALSE),IFERROR(VLOOKUP(A897,양력지정휴일,2,FALSE), IFERROR(VLOOKUP(B897,음력지정휴일,2,FALSE), ""))))</f>
        <v/>
      </c>
      <c r="N897" s="128"/>
      <c r="O897" s="128" t="str">
        <f>IFERROR(VLOOKUP(N897,연차지정일수,2,FALSE),"")</f>
        <v/>
      </c>
      <c r="P897" s="143"/>
      <c r="Q897" s="2"/>
    </row>
    <row r="898">
      <c r="A898" s="129">
        <v>45093.0</v>
      </c>
      <c r="B898" s="129">
        <f>VLOOKUP($A898,달력데이터,MATCH("음력 날짜",달력제목,0),FALSE)</f>
        <v>45044</v>
      </c>
      <c r="C898" s="128">
        <f t="shared" si="1"/>
        <v>2023</v>
      </c>
      <c r="D898" s="128">
        <f t="shared" si="2"/>
        <v>6</v>
      </c>
      <c r="E898" s="128">
        <f t="shared" si="3"/>
        <v>2</v>
      </c>
      <c r="F898" s="128">
        <f t="shared" si="4"/>
        <v>2023</v>
      </c>
      <c r="G898" s="128">
        <f t="shared" si="5"/>
        <v>6</v>
      </c>
      <c r="H898" s="128">
        <f t="shared" si="6"/>
        <v>16</v>
      </c>
      <c r="I898" s="128" t="str">
        <f t="shared" si="7"/>
        <v>금</v>
      </c>
      <c r="J898" s="99"/>
      <c r="K898" s="99"/>
      <c r="L898" s="141" t="str">
        <f>IF(J898-K898=0,,IFERROR(K898-J898-휴게시간-VLOOKUP(A898,지정휴게시간,2,FALSE),K898-J898-휴게시간))</f>
        <v/>
      </c>
      <c r="M898" s="142" t="str">
        <f>IFERROR(VLOOKUP(Text(A898,"m월 d일"),양력휴일,2,FALSE),IFERROR(VLOOKUP(Text(B898,"m월 d일"),음력휴일,2,FALSE),IFERROR(VLOOKUP(A898,양력지정휴일,2,FALSE), IFERROR(VLOOKUP(B898,음력지정휴일,2,FALSE), ""))))</f>
        <v/>
      </c>
      <c r="N898" s="128"/>
      <c r="O898" s="128" t="str">
        <f>IFERROR(VLOOKUP(N898,연차지정일수,2,FALSE),"")</f>
        <v/>
      </c>
      <c r="P898" s="143"/>
      <c r="Q898" s="2"/>
    </row>
    <row r="899">
      <c r="A899" s="129">
        <v>45094.0</v>
      </c>
      <c r="B899" s="129">
        <f>VLOOKUP($A899,달력데이터,MATCH("음력 날짜",달력제목,0),FALSE)</f>
        <v>45045</v>
      </c>
      <c r="C899" s="128">
        <f t="shared" si="1"/>
        <v>2023</v>
      </c>
      <c r="D899" s="128">
        <f t="shared" si="2"/>
        <v>6</v>
      </c>
      <c r="E899" s="128">
        <f t="shared" si="3"/>
        <v>2</v>
      </c>
      <c r="F899" s="128">
        <f t="shared" si="4"/>
        <v>2023</v>
      </c>
      <c r="G899" s="128">
        <f t="shared" si="5"/>
        <v>6</v>
      </c>
      <c r="H899" s="128">
        <f t="shared" si="6"/>
        <v>17</v>
      </c>
      <c r="I899" s="128" t="str">
        <f t="shared" si="7"/>
        <v>토</v>
      </c>
      <c r="J899" s="99"/>
      <c r="K899" s="99"/>
      <c r="L899" s="141" t="str">
        <f>IF(J899-K899=0,,IFERROR(K899-J899-휴게시간-VLOOKUP(A899,지정휴게시간,2,FALSE),K899-J899-휴게시간))</f>
        <v/>
      </c>
      <c r="M899" s="142" t="str">
        <f>IFERROR(VLOOKUP(Text(A899,"m월 d일"),양력휴일,2,FALSE),IFERROR(VLOOKUP(Text(B899,"m월 d일"),음력휴일,2,FALSE),IFERROR(VLOOKUP(A899,양력지정휴일,2,FALSE), IFERROR(VLOOKUP(B899,음력지정휴일,2,FALSE), ""))))</f>
        <v/>
      </c>
      <c r="N899" s="128"/>
      <c r="O899" s="128" t="str">
        <f>IFERROR(VLOOKUP(N899,연차지정일수,2,FALSE),"")</f>
        <v/>
      </c>
      <c r="P899" s="143"/>
      <c r="Q899" s="2"/>
    </row>
    <row r="900">
      <c r="A900" s="129">
        <v>45095.0</v>
      </c>
      <c r="B900" s="129">
        <f>VLOOKUP($A900,달력데이터,MATCH("음력 날짜",달력제목,0),FALSE)</f>
        <v>45047</v>
      </c>
      <c r="C900" s="128">
        <f t="shared" si="1"/>
        <v>2023</v>
      </c>
      <c r="D900" s="128">
        <f t="shared" si="2"/>
        <v>6</v>
      </c>
      <c r="E900" s="128">
        <f t="shared" si="3"/>
        <v>2</v>
      </c>
      <c r="F900" s="128">
        <f t="shared" si="4"/>
        <v>2023</v>
      </c>
      <c r="G900" s="128">
        <f t="shared" si="5"/>
        <v>6</v>
      </c>
      <c r="H900" s="128">
        <f t="shared" si="6"/>
        <v>18</v>
      </c>
      <c r="I900" s="128" t="str">
        <f t="shared" si="7"/>
        <v>일</v>
      </c>
      <c r="J900" s="99"/>
      <c r="K900" s="99"/>
      <c r="L900" s="141" t="str">
        <f>IF(J900-K900=0,,IFERROR(K900-J900-휴게시간-VLOOKUP(A900,지정휴게시간,2,FALSE),K900-J900-휴게시간))</f>
        <v/>
      </c>
      <c r="M900" s="142" t="str">
        <f>IFERROR(VLOOKUP(Text(A900,"m월 d일"),양력휴일,2,FALSE),IFERROR(VLOOKUP(Text(B900,"m월 d일"),음력휴일,2,FALSE),IFERROR(VLOOKUP(A900,양력지정휴일,2,FALSE), IFERROR(VLOOKUP(B900,음력지정휴일,2,FALSE), ""))))</f>
        <v/>
      </c>
      <c r="N900" s="128"/>
      <c r="O900" s="128" t="str">
        <f>IFERROR(VLOOKUP(N900,연차지정일수,2,FALSE),"")</f>
        <v/>
      </c>
      <c r="P900" s="143"/>
      <c r="Q900" s="2"/>
    </row>
    <row r="901">
      <c r="A901" s="129">
        <v>45096.0</v>
      </c>
      <c r="B901" s="129">
        <f>VLOOKUP($A901,달력데이터,MATCH("음력 날짜",달력제목,0),FALSE)</f>
        <v>45048</v>
      </c>
      <c r="C901" s="128">
        <f t="shared" si="1"/>
        <v>2023</v>
      </c>
      <c r="D901" s="128">
        <f t="shared" si="2"/>
        <v>6</v>
      </c>
      <c r="E901" s="128">
        <f t="shared" si="3"/>
        <v>3</v>
      </c>
      <c r="F901" s="128">
        <f t="shared" si="4"/>
        <v>2023</v>
      </c>
      <c r="G901" s="128">
        <f t="shared" si="5"/>
        <v>6</v>
      </c>
      <c r="H901" s="128">
        <f t="shared" si="6"/>
        <v>19</v>
      </c>
      <c r="I901" s="128" t="str">
        <f t="shared" si="7"/>
        <v>월</v>
      </c>
      <c r="J901" s="99"/>
      <c r="K901" s="99"/>
      <c r="L901" s="141" t="str">
        <f>IF(J901-K901=0,,IFERROR(K901-J901-휴게시간-VLOOKUP(A901,지정휴게시간,2,FALSE),K901-J901-휴게시간))</f>
        <v/>
      </c>
      <c r="M901" s="142" t="str">
        <f>IFERROR(VLOOKUP(Text(A901,"m월 d일"),양력휴일,2,FALSE),IFERROR(VLOOKUP(Text(B901,"m월 d일"),음력휴일,2,FALSE),IFERROR(VLOOKUP(A901,양력지정휴일,2,FALSE), IFERROR(VLOOKUP(B901,음력지정휴일,2,FALSE), ""))))</f>
        <v/>
      </c>
      <c r="N901" s="128"/>
      <c r="O901" s="128" t="str">
        <f>IFERROR(VLOOKUP(N901,연차지정일수,2,FALSE),"")</f>
        <v/>
      </c>
      <c r="P901" s="143"/>
      <c r="Q901" s="2"/>
    </row>
    <row r="902">
      <c r="A902" s="129">
        <v>45097.0</v>
      </c>
      <c r="B902" s="129">
        <f>VLOOKUP($A902,달력데이터,MATCH("음력 날짜",달력제목,0),FALSE)</f>
        <v>45049</v>
      </c>
      <c r="C902" s="128">
        <f t="shared" si="1"/>
        <v>2023</v>
      </c>
      <c r="D902" s="128">
        <f t="shared" si="2"/>
        <v>6</v>
      </c>
      <c r="E902" s="128">
        <f t="shared" si="3"/>
        <v>3</v>
      </c>
      <c r="F902" s="128">
        <f t="shared" si="4"/>
        <v>2023</v>
      </c>
      <c r="G902" s="128">
        <f t="shared" si="5"/>
        <v>6</v>
      </c>
      <c r="H902" s="128">
        <f t="shared" si="6"/>
        <v>20</v>
      </c>
      <c r="I902" s="128" t="str">
        <f t="shared" si="7"/>
        <v>화</v>
      </c>
      <c r="J902" s="99"/>
      <c r="K902" s="99"/>
      <c r="L902" s="141" t="str">
        <f>IF(J902-K902=0,,IFERROR(K902-J902-휴게시간-VLOOKUP(A902,지정휴게시간,2,FALSE),K902-J902-휴게시간))</f>
        <v/>
      </c>
      <c r="M902" s="142" t="str">
        <f>IFERROR(VLOOKUP(Text(A902,"m월 d일"),양력휴일,2,FALSE),IFERROR(VLOOKUP(Text(B902,"m월 d일"),음력휴일,2,FALSE),IFERROR(VLOOKUP(A902,양력지정휴일,2,FALSE), IFERROR(VLOOKUP(B902,음력지정휴일,2,FALSE), ""))))</f>
        <v/>
      </c>
      <c r="N902" s="128"/>
      <c r="O902" s="128" t="str">
        <f>IFERROR(VLOOKUP(N902,연차지정일수,2,FALSE),"")</f>
        <v/>
      </c>
      <c r="P902" s="143"/>
      <c r="Q902" s="2"/>
    </row>
    <row r="903">
      <c r="A903" s="129">
        <v>45098.0</v>
      </c>
      <c r="B903" s="129">
        <f>VLOOKUP($A903,달력데이터,MATCH("음력 날짜",달력제목,0),FALSE)</f>
        <v>45050</v>
      </c>
      <c r="C903" s="128">
        <f t="shared" si="1"/>
        <v>2023</v>
      </c>
      <c r="D903" s="128">
        <f t="shared" si="2"/>
        <v>6</v>
      </c>
      <c r="E903" s="128">
        <f t="shared" si="3"/>
        <v>3</v>
      </c>
      <c r="F903" s="128">
        <f t="shared" si="4"/>
        <v>2023</v>
      </c>
      <c r="G903" s="128">
        <f t="shared" si="5"/>
        <v>6</v>
      </c>
      <c r="H903" s="128">
        <f t="shared" si="6"/>
        <v>21</v>
      </c>
      <c r="I903" s="128" t="str">
        <f t="shared" si="7"/>
        <v>수</v>
      </c>
      <c r="J903" s="99"/>
      <c r="K903" s="99"/>
      <c r="L903" s="141" t="str">
        <f>IF(J903-K903=0,,IFERROR(K903-J903-휴게시간-VLOOKUP(A903,지정휴게시간,2,FALSE),K903-J903-휴게시간))</f>
        <v/>
      </c>
      <c r="M903" s="142" t="str">
        <f>IFERROR(VLOOKUP(Text(A903,"m월 d일"),양력휴일,2,FALSE),IFERROR(VLOOKUP(Text(B903,"m월 d일"),음력휴일,2,FALSE),IFERROR(VLOOKUP(A903,양력지정휴일,2,FALSE), IFERROR(VLOOKUP(B903,음력지정휴일,2,FALSE), ""))))</f>
        <v/>
      </c>
      <c r="N903" s="128"/>
      <c r="O903" s="128" t="str">
        <f>IFERROR(VLOOKUP(N903,연차지정일수,2,FALSE),"")</f>
        <v/>
      </c>
      <c r="P903" s="143"/>
      <c r="Q903" s="2"/>
    </row>
    <row r="904">
      <c r="A904" s="129">
        <v>45099.0</v>
      </c>
      <c r="B904" s="129">
        <f>VLOOKUP($A904,달력데이터,MATCH("음력 날짜",달력제목,0),FALSE)</f>
        <v>45051</v>
      </c>
      <c r="C904" s="128">
        <f t="shared" si="1"/>
        <v>2023</v>
      </c>
      <c r="D904" s="128">
        <f t="shared" si="2"/>
        <v>6</v>
      </c>
      <c r="E904" s="128">
        <f t="shared" si="3"/>
        <v>3</v>
      </c>
      <c r="F904" s="128">
        <f t="shared" si="4"/>
        <v>2023</v>
      </c>
      <c r="G904" s="128">
        <f t="shared" si="5"/>
        <v>6</v>
      </c>
      <c r="H904" s="128">
        <f t="shared" si="6"/>
        <v>22</v>
      </c>
      <c r="I904" s="128" t="str">
        <f t="shared" si="7"/>
        <v>목</v>
      </c>
      <c r="J904" s="99"/>
      <c r="K904" s="99"/>
      <c r="L904" s="141" t="str">
        <f>IF(J904-K904=0,,IFERROR(K904-J904-휴게시간-VLOOKUP(A904,지정휴게시간,2,FALSE),K904-J904-휴게시간))</f>
        <v/>
      </c>
      <c r="M904" s="142" t="str">
        <f>IFERROR(VLOOKUP(Text(A904,"m월 d일"),양력휴일,2,FALSE),IFERROR(VLOOKUP(Text(B904,"m월 d일"),음력휴일,2,FALSE),IFERROR(VLOOKUP(A904,양력지정휴일,2,FALSE), IFERROR(VLOOKUP(B904,음력지정휴일,2,FALSE), ""))))</f>
        <v/>
      </c>
      <c r="N904" s="128"/>
      <c r="O904" s="128" t="str">
        <f>IFERROR(VLOOKUP(N904,연차지정일수,2,FALSE),"")</f>
        <v/>
      </c>
      <c r="P904" s="143"/>
      <c r="Q904" s="2"/>
    </row>
    <row r="905">
      <c r="A905" s="129">
        <v>45100.0</v>
      </c>
      <c r="B905" s="129">
        <f>VLOOKUP($A905,달력데이터,MATCH("음력 날짜",달력제목,0),FALSE)</f>
        <v>45052</v>
      </c>
      <c r="C905" s="128">
        <f t="shared" si="1"/>
        <v>2023</v>
      </c>
      <c r="D905" s="128">
        <f t="shared" si="2"/>
        <v>6</v>
      </c>
      <c r="E905" s="128">
        <f t="shared" si="3"/>
        <v>3</v>
      </c>
      <c r="F905" s="128">
        <f t="shared" si="4"/>
        <v>2023</v>
      </c>
      <c r="G905" s="128">
        <f t="shared" si="5"/>
        <v>6</v>
      </c>
      <c r="H905" s="128">
        <f t="shared" si="6"/>
        <v>23</v>
      </c>
      <c r="I905" s="128" t="str">
        <f t="shared" si="7"/>
        <v>금</v>
      </c>
      <c r="J905" s="99"/>
      <c r="K905" s="99"/>
      <c r="L905" s="141" t="str">
        <f>IF(J905-K905=0,,IFERROR(K905-J905-휴게시간-VLOOKUP(A905,지정휴게시간,2,FALSE),K905-J905-휴게시간))</f>
        <v/>
      </c>
      <c r="M905" s="142" t="str">
        <f>IFERROR(VLOOKUP(Text(A905,"m월 d일"),양력휴일,2,FALSE),IFERROR(VLOOKUP(Text(B905,"m월 d일"),음력휴일,2,FALSE),IFERROR(VLOOKUP(A905,양력지정휴일,2,FALSE), IFERROR(VLOOKUP(B905,음력지정휴일,2,FALSE), ""))))</f>
        <v/>
      </c>
      <c r="N905" s="128"/>
      <c r="O905" s="128" t="str">
        <f>IFERROR(VLOOKUP(N905,연차지정일수,2,FALSE),"")</f>
        <v/>
      </c>
      <c r="P905" s="143"/>
      <c r="Q905" s="2"/>
    </row>
    <row r="906">
      <c r="A906" s="129">
        <v>45101.0</v>
      </c>
      <c r="B906" s="129">
        <f>VLOOKUP($A906,달력데이터,MATCH("음력 날짜",달력제목,0),FALSE)</f>
        <v>45053</v>
      </c>
      <c r="C906" s="128">
        <f t="shared" si="1"/>
        <v>2023</v>
      </c>
      <c r="D906" s="128">
        <f t="shared" si="2"/>
        <v>6</v>
      </c>
      <c r="E906" s="128">
        <f t="shared" si="3"/>
        <v>3</v>
      </c>
      <c r="F906" s="128">
        <f t="shared" si="4"/>
        <v>2023</v>
      </c>
      <c r="G906" s="128">
        <f t="shared" si="5"/>
        <v>6</v>
      </c>
      <c r="H906" s="128">
        <f t="shared" si="6"/>
        <v>24</v>
      </c>
      <c r="I906" s="128" t="str">
        <f t="shared" si="7"/>
        <v>토</v>
      </c>
      <c r="J906" s="99"/>
      <c r="K906" s="99"/>
      <c r="L906" s="141" t="str">
        <f>IF(J906-K906=0,,IFERROR(K906-J906-휴게시간-VLOOKUP(A906,지정휴게시간,2,FALSE),K906-J906-휴게시간))</f>
        <v/>
      </c>
      <c r="M906" s="142" t="str">
        <f>IFERROR(VLOOKUP(Text(A906,"m월 d일"),양력휴일,2,FALSE),IFERROR(VLOOKUP(Text(B906,"m월 d일"),음력휴일,2,FALSE),IFERROR(VLOOKUP(A906,양력지정휴일,2,FALSE), IFERROR(VLOOKUP(B906,음력지정휴일,2,FALSE), ""))))</f>
        <v/>
      </c>
      <c r="N906" s="128"/>
      <c r="O906" s="128" t="str">
        <f>IFERROR(VLOOKUP(N906,연차지정일수,2,FALSE),"")</f>
        <v/>
      </c>
      <c r="P906" s="143"/>
      <c r="Q906" s="2"/>
    </row>
    <row r="907">
      <c r="A907" s="129">
        <v>45102.0</v>
      </c>
      <c r="B907" s="129">
        <f>VLOOKUP($A907,달력데이터,MATCH("음력 날짜",달력제목,0),FALSE)</f>
        <v>45054</v>
      </c>
      <c r="C907" s="128">
        <f t="shared" si="1"/>
        <v>2023</v>
      </c>
      <c r="D907" s="128">
        <f t="shared" si="2"/>
        <v>6</v>
      </c>
      <c r="E907" s="128">
        <f t="shared" si="3"/>
        <v>3</v>
      </c>
      <c r="F907" s="128">
        <f t="shared" si="4"/>
        <v>2023</v>
      </c>
      <c r="G907" s="128">
        <f t="shared" si="5"/>
        <v>6</v>
      </c>
      <c r="H907" s="128">
        <f t="shared" si="6"/>
        <v>25</v>
      </c>
      <c r="I907" s="128" t="str">
        <f t="shared" si="7"/>
        <v>일</v>
      </c>
      <c r="J907" s="99"/>
      <c r="K907" s="99"/>
      <c r="L907" s="141" t="str">
        <f>IF(J907-K907=0,,IFERROR(K907-J907-휴게시간-VLOOKUP(A907,지정휴게시간,2,FALSE),K907-J907-휴게시간))</f>
        <v/>
      </c>
      <c r="M907" s="142" t="str">
        <f>IFERROR(VLOOKUP(Text(A907,"m월 d일"),양력휴일,2,FALSE),IFERROR(VLOOKUP(Text(B907,"m월 d일"),음력휴일,2,FALSE),IFERROR(VLOOKUP(A907,양력지정휴일,2,FALSE), IFERROR(VLOOKUP(B907,음력지정휴일,2,FALSE), ""))))</f>
        <v/>
      </c>
      <c r="N907" s="128"/>
      <c r="O907" s="128" t="str">
        <f>IFERROR(VLOOKUP(N907,연차지정일수,2,FALSE),"")</f>
        <v/>
      </c>
      <c r="P907" s="143"/>
      <c r="Q907" s="2"/>
    </row>
    <row r="908">
      <c r="A908" s="129">
        <v>45103.0</v>
      </c>
      <c r="B908" s="129">
        <f>VLOOKUP($A908,달력데이터,MATCH("음력 날짜",달력제목,0),FALSE)</f>
        <v>45055</v>
      </c>
      <c r="C908" s="128">
        <f t="shared" si="1"/>
        <v>2023</v>
      </c>
      <c r="D908" s="128">
        <f t="shared" si="2"/>
        <v>6</v>
      </c>
      <c r="E908" s="128">
        <f t="shared" si="3"/>
        <v>4</v>
      </c>
      <c r="F908" s="128">
        <f t="shared" si="4"/>
        <v>2023</v>
      </c>
      <c r="G908" s="128">
        <f t="shared" si="5"/>
        <v>6</v>
      </c>
      <c r="H908" s="128">
        <f t="shared" si="6"/>
        <v>26</v>
      </c>
      <c r="I908" s="128" t="str">
        <f t="shared" si="7"/>
        <v>월</v>
      </c>
      <c r="J908" s="99"/>
      <c r="K908" s="99"/>
      <c r="L908" s="141" t="str">
        <f>IF(J908-K908=0,,IFERROR(K908-J908-휴게시간-VLOOKUP(A908,지정휴게시간,2,FALSE),K908-J908-휴게시간))</f>
        <v/>
      </c>
      <c r="M908" s="142" t="str">
        <f>IFERROR(VLOOKUP(Text(A908,"m월 d일"),양력휴일,2,FALSE),IFERROR(VLOOKUP(Text(B908,"m월 d일"),음력휴일,2,FALSE),IFERROR(VLOOKUP(A908,양력지정휴일,2,FALSE), IFERROR(VLOOKUP(B908,음력지정휴일,2,FALSE), ""))))</f>
        <v/>
      </c>
      <c r="N908" s="128"/>
      <c r="O908" s="128" t="str">
        <f>IFERROR(VLOOKUP(N908,연차지정일수,2,FALSE),"")</f>
        <v/>
      </c>
      <c r="P908" s="143"/>
      <c r="Q908" s="2"/>
    </row>
    <row r="909">
      <c r="A909" s="129">
        <v>45104.0</v>
      </c>
      <c r="B909" s="129">
        <f>VLOOKUP($A909,달력데이터,MATCH("음력 날짜",달력제목,0),FALSE)</f>
        <v>45056</v>
      </c>
      <c r="C909" s="128">
        <f t="shared" si="1"/>
        <v>2023</v>
      </c>
      <c r="D909" s="128">
        <f t="shared" si="2"/>
        <v>6</v>
      </c>
      <c r="E909" s="128">
        <f t="shared" si="3"/>
        <v>4</v>
      </c>
      <c r="F909" s="128">
        <f t="shared" si="4"/>
        <v>2023</v>
      </c>
      <c r="G909" s="128">
        <f t="shared" si="5"/>
        <v>6</v>
      </c>
      <c r="H909" s="128">
        <f t="shared" si="6"/>
        <v>27</v>
      </c>
      <c r="I909" s="128" t="str">
        <f t="shared" si="7"/>
        <v>화</v>
      </c>
      <c r="J909" s="99"/>
      <c r="K909" s="99"/>
      <c r="L909" s="141" t="str">
        <f>IF(J909-K909=0,,IFERROR(K909-J909-휴게시간-VLOOKUP(A909,지정휴게시간,2,FALSE),K909-J909-휴게시간))</f>
        <v/>
      </c>
      <c r="M909" s="142" t="str">
        <f>IFERROR(VLOOKUP(Text(A909,"m월 d일"),양력휴일,2,FALSE),IFERROR(VLOOKUP(Text(B909,"m월 d일"),음력휴일,2,FALSE),IFERROR(VLOOKUP(A909,양력지정휴일,2,FALSE), IFERROR(VLOOKUP(B909,음력지정휴일,2,FALSE), ""))))</f>
        <v/>
      </c>
      <c r="N909" s="128"/>
      <c r="O909" s="128" t="str">
        <f>IFERROR(VLOOKUP(N909,연차지정일수,2,FALSE),"")</f>
        <v/>
      </c>
      <c r="P909" s="143"/>
      <c r="Q909" s="2"/>
    </row>
    <row r="910">
      <c r="A910" s="129">
        <v>45105.0</v>
      </c>
      <c r="B910" s="129">
        <f>VLOOKUP($A910,달력데이터,MATCH("음력 날짜",달력제목,0),FALSE)</f>
        <v>45057</v>
      </c>
      <c r="C910" s="128">
        <f t="shared" si="1"/>
        <v>2023</v>
      </c>
      <c r="D910" s="128">
        <f t="shared" si="2"/>
        <v>6</v>
      </c>
      <c r="E910" s="128">
        <f t="shared" si="3"/>
        <v>4</v>
      </c>
      <c r="F910" s="128">
        <f t="shared" si="4"/>
        <v>2023</v>
      </c>
      <c r="G910" s="128">
        <f t="shared" si="5"/>
        <v>6</v>
      </c>
      <c r="H910" s="128">
        <f t="shared" si="6"/>
        <v>28</v>
      </c>
      <c r="I910" s="128" t="str">
        <f t="shared" si="7"/>
        <v>수</v>
      </c>
      <c r="J910" s="99"/>
      <c r="K910" s="99"/>
      <c r="L910" s="141" t="str">
        <f>IF(J910-K910=0,,IFERROR(K910-J910-휴게시간-VLOOKUP(A910,지정휴게시간,2,FALSE),K910-J910-휴게시간))</f>
        <v/>
      </c>
      <c r="M910" s="142" t="str">
        <f>IFERROR(VLOOKUP(Text(A910,"m월 d일"),양력휴일,2,FALSE),IFERROR(VLOOKUP(Text(B910,"m월 d일"),음력휴일,2,FALSE),IFERROR(VLOOKUP(A910,양력지정휴일,2,FALSE), IFERROR(VLOOKUP(B910,음력지정휴일,2,FALSE), ""))))</f>
        <v/>
      </c>
      <c r="N910" s="128"/>
      <c r="O910" s="128" t="str">
        <f>IFERROR(VLOOKUP(N910,연차지정일수,2,FALSE),"")</f>
        <v/>
      </c>
      <c r="P910" s="143"/>
      <c r="Q910" s="2"/>
    </row>
    <row r="911">
      <c r="A911" s="129">
        <v>45106.0</v>
      </c>
      <c r="B911" s="129">
        <f>VLOOKUP($A911,달력데이터,MATCH("음력 날짜",달력제목,0),FALSE)</f>
        <v>45058</v>
      </c>
      <c r="C911" s="128">
        <f t="shared" si="1"/>
        <v>2023</v>
      </c>
      <c r="D911" s="128">
        <f t="shared" si="2"/>
        <v>6</v>
      </c>
      <c r="E911" s="128">
        <f t="shared" si="3"/>
        <v>4</v>
      </c>
      <c r="F911" s="128">
        <f t="shared" si="4"/>
        <v>2023</v>
      </c>
      <c r="G911" s="128">
        <f t="shared" si="5"/>
        <v>6</v>
      </c>
      <c r="H911" s="128">
        <f t="shared" si="6"/>
        <v>29</v>
      </c>
      <c r="I911" s="128" t="str">
        <f t="shared" si="7"/>
        <v>목</v>
      </c>
      <c r="J911" s="99"/>
      <c r="K911" s="99"/>
      <c r="L911" s="141" t="str">
        <f>IF(J911-K911=0,,IFERROR(K911-J911-휴게시간-VLOOKUP(A911,지정휴게시간,2,FALSE),K911-J911-휴게시간))</f>
        <v/>
      </c>
      <c r="M911" s="142" t="str">
        <f>IFERROR(VLOOKUP(Text(A911,"m월 d일"),양력휴일,2,FALSE),IFERROR(VLOOKUP(Text(B911,"m월 d일"),음력휴일,2,FALSE),IFERROR(VLOOKUP(A911,양력지정휴일,2,FALSE), IFERROR(VLOOKUP(B911,음력지정휴일,2,FALSE), ""))))</f>
        <v/>
      </c>
      <c r="N911" s="128"/>
      <c r="O911" s="128" t="str">
        <f>IFERROR(VLOOKUP(N911,연차지정일수,2,FALSE),"")</f>
        <v/>
      </c>
      <c r="P911" s="143"/>
      <c r="Q911" s="2"/>
    </row>
    <row r="912">
      <c r="A912" s="129">
        <v>45107.0</v>
      </c>
      <c r="B912" s="129">
        <f>VLOOKUP($A912,달력데이터,MATCH("음력 날짜",달력제목,0),FALSE)</f>
        <v>45059</v>
      </c>
      <c r="C912" s="128">
        <f t="shared" si="1"/>
        <v>2023</v>
      </c>
      <c r="D912" s="128">
        <f t="shared" si="2"/>
        <v>6</v>
      </c>
      <c r="E912" s="128">
        <f t="shared" si="3"/>
        <v>4</v>
      </c>
      <c r="F912" s="128">
        <f t="shared" si="4"/>
        <v>2023</v>
      </c>
      <c r="G912" s="128">
        <f t="shared" si="5"/>
        <v>6</v>
      </c>
      <c r="H912" s="128">
        <f t="shared" si="6"/>
        <v>30</v>
      </c>
      <c r="I912" s="128" t="str">
        <f t="shared" si="7"/>
        <v>금</v>
      </c>
      <c r="J912" s="99"/>
      <c r="K912" s="99"/>
      <c r="L912" s="141" t="str">
        <f>IF(J912-K912=0,,IFERROR(K912-J912-휴게시간-VLOOKUP(A912,지정휴게시간,2,FALSE),K912-J912-휴게시간))</f>
        <v/>
      </c>
      <c r="M912" s="142" t="str">
        <f>IFERROR(VLOOKUP(Text(A912,"m월 d일"),양력휴일,2,FALSE),IFERROR(VLOOKUP(Text(B912,"m월 d일"),음력휴일,2,FALSE),IFERROR(VLOOKUP(A912,양력지정휴일,2,FALSE), IFERROR(VLOOKUP(B912,음력지정휴일,2,FALSE), ""))))</f>
        <v/>
      </c>
      <c r="N912" s="128"/>
      <c r="O912" s="128" t="str">
        <f>IFERROR(VLOOKUP(N912,연차지정일수,2,FALSE),"")</f>
        <v/>
      </c>
      <c r="P912" s="143"/>
      <c r="Q912" s="2"/>
    </row>
    <row r="913">
      <c r="A913" s="129">
        <v>45108.0</v>
      </c>
      <c r="B913" s="129">
        <f>VLOOKUP($A913,달력데이터,MATCH("음력 날짜",달력제목,0),FALSE)</f>
        <v>45060</v>
      </c>
      <c r="C913" s="128">
        <f t="shared" si="1"/>
        <v>2023</v>
      </c>
      <c r="D913" s="128">
        <f t="shared" si="2"/>
        <v>6</v>
      </c>
      <c r="E913" s="128">
        <f t="shared" si="3"/>
        <v>4</v>
      </c>
      <c r="F913" s="128">
        <f t="shared" si="4"/>
        <v>2023</v>
      </c>
      <c r="G913" s="128">
        <f t="shared" si="5"/>
        <v>7</v>
      </c>
      <c r="H913" s="128">
        <f t="shared" si="6"/>
        <v>1</v>
      </c>
      <c r="I913" s="128" t="str">
        <f t="shared" si="7"/>
        <v>토</v>
      </c>
      <c r="J913" s="99"/>
      <c r="K913" s="99"/>
      <c r="L913" s="141" t="str">
        <f>IF(J913-K913=0,,IFERROR(K913-J913-휴게시간-VLOOKUP(A913,지정휴게시간,2,FALSE),K913-J913-휴게시간))</f>
        <v/>
      </c>
      <c r="M913" s="142" t="str">
        <f>IFERROR(VLOOKUP(Text(A913,"m월 d일"),양력휴일,2,FALSE),IFERROR(VLOOKUP(Text(B913,"m월 d일"),음력휴일,2,FALSE),IFERROR(VLOOKUP(A913,양력지정휴일,2,FALSE), IFERROR(VLOOKUP(B913,음력지정휴일,2,FALSE), ""))))</f>
        <v/>
      </c>
      <c r="N913" s="128"/>
      <c r="O913" s="128" t="str">
        <f>IFERROR(VLOOKUP(N913,연차지정일수,2,FALSE),"")</f>
        <v/>
      </c>
      <c r="P913" s="143"/>
      <c r="Q913" s="2"/>
    </row>
    <row r="914">
      <c r="A914" s="129">
        <v>45109.0</v>
      </c>
      <c r="B914" s="129">
        <f>VLOOKUP($A914,달력데이터,MATCH("음력 날짜",달력제목,0),FALSE)</f>
        <v>45061</v>
      </c>
      <c r="C914" s="128">
        <f t="shared" si="1"/>
        <v>2023</v>
      </c>
      <c r="D914" s="128">
        <f t="shared" si="2"/>
        <v>6</v>
      </c>
      <c r="E914" s="128">
        <f t="shared" si="3"/>
        <v>4</v>
      </c>
      <c r="F914" s="128">
        <f t="shared" si="4"/>
        <v>2023</v>
      </c>
      <c r="G914" s="128">
        <f t="shared" si="5"/>
        <v>7</v>
      </c>
      <c r="H914" s="128">
        <f t="shared" si="6"/>
        <v>2</v>
      </c>
      <c r="I914" s="128" t="str">
        <f t="shared" si="7"/>
        <v>일</v>
      </c>
      <c r="J914" s="99"/>
      <c r="K914" s="99"/>
      <c r="L914" s="141" t="str">
        <f>IF(J914-K914=0,,IFERROR(K914-J914-휴게시간-VLOOKUP(A914,지정휴게시간,2,FALSE),K914-J914-휴게시간))</f>
        <v/>
      </c>
      <c r="M914" s="142" t="str">
        <f>IFERROR(VLOOKUP(Text(A914,"m월 d일"),양력휴일,2,FALSE),IFERROR(VLOOKUP(Text(B914,"m월 d일"),음력휴일,2,FALSE),IFERROR(VLOOKUP(A914,양력지정휴일,2,FALSE), IFERROR(VLOOKUP(B914,음력지정휴일,2,FALSE), ""))))</f>
        <v/>
      </c>
      <c r="N914" s="128"/>
      <c r="O914" s="128" t="str">
        <f>IFERROR(VLOOKUP(N914,연차지정일수,2,FALSE),"")</f>
        <v/>
      </c>
      <c r="P914" s="143"/>
      <c r="Q914" s="2"/>
    </row>
    <row r="915">
      <c r="A915" s="129">
        <v>45110.0</v>
      </c>
      <c r="B915" s="129">
        <f>VLOOKUP($A915,달력데이터,MATCH("음력 날짜",달력제목,0),FALSE)</f>
        <v>45062</v>
      </c>
      <c r="C915" s="128">
        <f t="shared" si="1"/>
        <v>2023</v>
      </c>
      <c r="D915" s="128">
        <f t="shared" si="2"/>
        <v>7</v>
      </c>
      <c r="E915" s="128">
        <f t="shared" si="3"/>
        <v>1</v>
      </c>
      <c r="F915" s="128">
        <f t="shared" si="4"/>
        <v>2023</v>
      </c>
      <c r="G915" s="128">
        <f t="shared" si="5"/>
        <v>7</v>
      </c>
      <c r="H915" s="128">
        <f t="shared" si="6"/>
        <v>3</v>
      </c>
      <c r="I915" s="128" t="str">
        <f t="shared" si="7"/>
        <v>월</v>
      </c>
      <c r="J915" s="99"/>
      <c r="K915" s="99"/>
      <c r="L915" s="141" t="str">
        <f>IF(J915-K915=0,,IFERROR(K915-J915-휴게시간-VLOOKUP(A915,지정휴게시간,2,FALSE),K915-J915-휴게시간))</f>
        <v/>
      </c>
      <c r="M915" s="142" t="str">
        <f>IFERROR(VLOOKUP(Text(A915,"m월 d일"),양력휴일,2,FALSE),IFERROR(VLOOKUP(Text(B915,"m월 d일"),음력휴일,2,FALSE),IFERROR(VLOOKUP(A915,양력지정휴일,2,FALSE), IFERROR(VLOOKUP(B915,음력지정휴일,2,FALSE), ""))))</f>
        <v/>
      </c>
      <c r="N915" s="128"/>
      <c r="O915" s="128" t="str">
        <f>IFERROR(VLOOKUP(N915,연차지정일수,2,FALSE),"")</f>
        <v/>
      </c>
      <c r="P915" s="143"/>
      <c r="Q915" s="2"/>
    </row>
    <row r="916">
      <c r="A916" s="129">
        <v>45111.0</v>
      </c>
      <c r="B916" s="129">
        <f>VLOOKUP($A916,달력데이터,MATCH("음력 날짜",달력제목,0),FALSE)</f>
        <v>45063</v>
      </c>
      <c r="C916" s="128">
        <f t="shared" si="1"/>
        <v>2023</v>
      </c>
      <c r="D916" s="128">
        <f t="shared" si="2"/>
        <v>7</v>
      </c>
      <c r="E916" s="128">
        <f t="shared" si="3"/>
        <v>1</v>
      </c>
      <c r="F916" s="128">
        <f t="shared" si="4"/>
        <v>2023</v>
      </c>
      <c r="G916" s="128">
        <f t="shared" si="5"/>
        <v>7</v>
      </c>
      <c r="H916" s="128">
        <f t="shared" si="6"/>
        <v>4</v>
      </c>
      <c r="I916" s="128" t="str">
        <f t="shared" si="7"/>
        <v>화</v>
      </c>
      <c r="J916" s="99"/>
      <c r="K916" s="99"/>
      <c r="L916" s="141" t="str">
        <f>IF(J916-K916=0,,IFERROR(K916-J916-휴게시간-VLOOKUP(A916,지정휴게시간,2,FALSE),K916-J916-휴게시간))</f>
        <v/>
      </c>
      <c r="M916" s="142" t="str">
        <f>IFERROR(VLOOKUP(Text(A916,"m월 d일"),양력휴일,2,FALSE),IFERROR(VLOOKUP(Text(B916,"m월 d일"),음력휴일,2,FALSE),IFERROR(VLOOKUP(A916,양력지정휴일,2,FALSE), IFERROR(VLOOKUP(B916,음력지정휴일,2,FALSE), ""))))</f>
        <v/>
      </c>
      <c r="N916" s="128"/>
      <c r="O916" s="128" t="str">
        <f>IFERROR(VLOOKUP(N916,연차지정일수,2,FALSE),"")</f>
        <v/>
      </c>
      <c r="P916" s="143"/>
      <c r="Q916" s="2"/>
    </row>
    <row r="917">
      <c r="A917" s="129">
        <v>45112.0</v>
      </c>
      <c r="B917" s="129">
        <f>VLOOKUP($A917,달력데이터,MATCH("음력 날짜",달력제목,0),FALSE)</f>
        <v>45064</v>
      </c>
      <c r="C917" s="128">
        <f t="shared" si="1"/>
        <v>2023</v>
      </c>
      <c r="D917" s="128">
        <f t="shared" si="2"/>
        <v>7</v>
      </c>
      <c r="E917" s="128">
        <f t="shared" si="3"/>
        <v>1</v>
      </c>
      <c r="F917" s="128">
        <f t="shared" si="4"/>
        <v>2023</v>
      </c>
      <c r="G917" s="128">
        <f t="shared" si="5"/>
        <v>7</v>
      </c>
      <c r="H917" s="128">
        <f t="shared" si="6"/>
        <v>5</v>
      </c>
      <c r="I917" s="128" t="str">
        <f t="shared" si="7"/>
        <v>수</v>
      </c>
      <c r="J917" s="99"/>
      <c r="K917" s="99"/>
      <c r="L917" s="141" t="str">
        <f>IF(J917-K917=0,,IFERROR(K917-J917-휴게시간-VLOOKUP(A917,지정휴게시간,2,FALSE),K917-J917-휴게시간))</f>
        <v/>
      </c>
      <c r="M917" s="142" t="str">
        <f>IFERROR(VLOOKUP(Text(A917,"m월 d일"),양력휴일,2,FALSE),IFERROR(VLOOKUP(Text(B917,"m월 d일"),음력휴일,2,FALSE),IFERROR(VLOOKUP(A917,양력지정휴일,2,FALSE), IFERROR(VLOOKUP(B917,음력지정휴일,2,FALSE), ""))))</f>
        <v/>
      </c>
      <c r="N917" s="128"/>
      <c r="O917" s="128" t="str">
        <f>IFERROR(VLOOKUP(N917,연차지정일수,2,FALSE),"")</f>
        <v/>
      </c>
      <c r="P917" s="143"/>
      <c r="Q917" s="2"/>
    </row>
    <row r="918">
      <c r="A918" s="129">
        <v>45113.0</v>
      </c>
      <c r="B918" s="129">
        <f>VLOOKUP($A918,달력데이터,MATCH("음력 날짜",달력제목,0),FALSE)</f>
        <v>45065</v>
      </c>
      <c r="C918" s="128">
        <f t="shared" si="1"/>
        <v>2023</v>
      </c>
      <c r="D918" s="128">
        <f t="shared" si="2"/>
        <v>7</v>
      </c>
      <c r="E918" s="128">
        <f t="shared" si="3"/>
        <v>1</v>
      </c>
      <c r="F918" s="128">
        <f t="shared" si="4"/>
        <v>2023</v>
      </c>
      <c r="G918" s="128">
        <f t="shared" si="5"/>
        <v>7</v>
      </c>
      <c r="H918" s="128">
        <f t="shared" si="6"/>
        <v>6</v>
      </c>
      <c r="I918" s="128" t="str">
        <f t="shared" si="7"/>
        <v>목</v>
      </c>
      <c r="J918" s="99"/>
      <c r="K918" s="99"/>
      <c r="L918" s="141" t="str">
        <f>IF(J918-K918=0,,IFERROR(K918-J918-휴게시간-VLOOKUP(A918,지정휴게시간,2,FALSE),K918-J918-휴게시간))</f>
        <v/>
      </c>
      <c r="M918" s="142" t="str">
        <f>IFERROR(VLOOKUP(Text(A918,"m월 d일"),양력휴일,2,FALSE),IFERROR(VLOOKUP(Text(B918,"m월 d일"),음력휴일,2,FALSE),IFERROR(VLOOKUP(A918,양력지정휴일,2,FALSE), IFERROR(VLOOKUP(B918,음력지정휴일,2,FALSE), ""))))</f>
        <v/>
      </c>
      <c r="N918" s="128"/>
      <c r="O918" s="128" t="str">
        <f>IFERROR(VLOOKUP(N918,연차지정일수,2,FALSE),"")</f>
        <v/>
      </c>
      <c r="P918" s="143"/>
      <c r="Q918" s="2"/>
    </row>
    <row r="919">
      <c r="A919" s="129">
        <v>45114.0</v>
      </c>
      <c r="B919" s="129">
        <f>VLOOKUP($A919,달력데이터,MATCH("음력 날짜",달력제목,0),FALSE)</f>
        <v>45066</v>
      </c>
      <c r="C919" s="128">
        <f t="shared" si="1"/>
        <v>2023</v>
      </c>
      <c r="D919" s="128">
        <f t="shared" si="2"/>
        <v>7</v>
      </c>
      <c r="E919" s="128">
        <f t="shared" si="3"/>
        <v>1</v>
      </c>
      <c r="F919" s="128">
        <f t="shared" si="4"/>
        <v>2023</v>
      </c>
      <c r="G919" s="128">
        <f t="shared" si="5"/>
        <v>7</v>
      </c>
      <c r="H919" s="128">
        <f t="shared" si="6"/>
        <v>7</v>
      </c>
      <c r="I919" s="128" t="str">
        <f t="shared" si="7"/>
        <v>금</v>
      </c>
      <c r="J919" s="99"/>
      <c r="K919" s="99"/>
      <c r="L919" s="141" t="str">
        <f>IF(J919-K919=0,,IFERROR(K919-J919-휴게시간-VLOOKUP(A919,지정휴게시간,2,FALSE),K919-J919-휴게시간))</f>
        <v/>
      </c>
      <c r="M919" s="142" t="str">
        <f>IFERROR(VLOOKUP(Text(A919,"m월 d일"),양력휴일,2,FALSE),IFERROR(VLOOKUP(Text(B919,"m월 d일"),음력휴일,2,FALSE),IFERROR(VLOOKUP(A919,양력지정휴일,2,FALSE), IFERROR(VLOOKUP(B919,음력지정휴일,2,FALSE), ""))))</f>
        <v/>
      </c>
      <c r="N919" s="128"/>
      <c r="O919" s="128" t="str">
        <f>IFERROR(VLOOKUP(N919,연차지정일수,2,FALSE),"")</f>
        <v/>
      </c>
      <c r="P919" s="143"/>
      <c r="Q919" s="2"/>
    </row>
    <row r="920">
      <c r="A920" s="129">
        <v>45115.0</v>
      </c>
      <c r="B920" s="129">
        <f>VLOOKUP($A920,달력데이터,MATCH("음력 날짜",달력제목,0),FALSE)</f>
        <v>45067</v>
      </c>
      <c r="C920" s="128">
        <f t="shared" si="1"/>
        <v>2023</v>
      </c>
      <c r="D920" s="128">
        <f t="shared" si="2"/>
        <v>7</v>
      </c>
      <c r="E920" s="128">
        <f t="shared" si="3"/>
        <v>1</v>
      </c>
      <c r="F920" s="128">
        <f t="shared" si="4"/>
        <v>2023</v>
      </c>
      <c r="G920" s="128">
        <f t="shared" si="5"/>
        <v>7</v>
      </c>
      <c r="H920" s="128">
        <f t="shared" si="6"/>
        <v>8</v>
      </c>
      <c r="I920" s="128" t="str">
        <f t="shared" si="7"/>
        <v>토</v>
      </c>
      <c r="J920" s="99"/>
      <c r="K920" s="99"/>
      <c r="L920" s="141" t="str">
        <f>IF(J920-K920=0,,IFERROR(K920-J920-휴게시간-VLOOKUP(A920,지정휴게시간,2,FALSE),K920-J920-휴게시간))</f>
        <v/>
      </c>
      <c r="M920" s="142" t="str">
        <f>IFERROR(VLOOKUP(Text(A920,"m월 d일"),양력휴일,2,FALSE),IFERROR(VLOOKUP(Text(B920,"m월 d일"),음력휴일,2,FALSE),IFERROR(VLOOKUP(A920,양력지정휴일,2,FALSE), IFERROR(VLOOKUP(B920,음력지정휴일,2,FALSE), ""))))</f>
        <v/>
      </c>
      <c r="N920" s="128"/>
      <c r="O920" s="128" t="str">
        <f>IFERROR(VLOOKUP(N920,연차지정일수,2,FALSE),"")</f>
        <v/>
      </c>
      <c r="P920" s="143"/>
      <c r="Q920" s="2"/>
    </row>
    <row r="921">
      <c r="A921" s="129">
        <v>45116.0</v>
      </c>
      <c r="B921" s="129">
        <f>VLOOKUP($A921,달력데이터,MATCH("음력 날짜",달력제목,0),FALSE)</f>
        <v>45068</v>
      </c>
      <c r="C921" s="128">
        <f t="shared" si="1"/>
        <v>2023</v>
      </c>
      <c r="D921" s="128">
        <f t="shared" si="2"/>
        <v>7</v>
      </c>
      <c r="E921" s="128">
        <f t="shared" si="3"/>
        <v>1</v>
      </c>
      <c r="F921" s="128">
        <f t="shared" si="4"/>
        <v>2023</v>
      </c>
      <c r="G921" s="128">
        <f t="shared" si="5"/>
        <v>7</v>
      </c>
      <c r="H921" s="128">
        <f t="shared" si="6"/>
        <v>9</v>
      </c>
      <c r="I921" s="128" t="str">
        <f t="shared" si="7"/>
        <v>일</v>
      </c>
      <c r="J921" s="99"/>
      <c r="K921" s="99"/>
      <c r="L921" s="141" t="str">
        <f>IF(J921-K921=0,,IFERROR(K921-J921-휴게시간-VLOOKUP(A921,지정휴게시간,2,FALSE),K921-J921-휴게시간))</f>
        <v/>
      </c>
      <c r="M921" s="142" t="str">
        <f>IFERROR(VLOOKUP(Text(A921,"m월 d일"),양력휴일,2,FALSE),IFERROR(VLOOKUP(Text(B921,"m월 d일"),음력휴일,2,FALSE),IFERROR(VLOOKUP(A921,양력지정휴일,2,FALSE), IFERROR(VLOOKUP(B921,음력지정휴일,2,FALSE), ""))))</f>
        <v/>
      </c>
      <c r="N921" s="128"/>
      <c r="O921" s="128" t="str">
        <f>IFERROR(VLOOKUP(N921,연차지정일수,2,FALSE),"")</f>
        <v/>
      </c>
      <c r="P921" s="143"/>
      <c r="Q921" s="2"/>
    </row>
    <row r="922">
      <c r="A922" s="129">
        <v>45117.0</v>
      </c>
      <c r="B922" s="129">
        <f>VLOOKUP($A922,달력데이터,MATCH("음력 날짜",달력제목,0),FALSE)</f>
        <v>45069</v>
      </c>
      <c r="C922" s="128">
        <f t="shared" si="1"/>
        <v>2023</v>
      </c>
      <c r="D922" s="128">
        <f t="shared" si="2"/>
        <v>7</v>
      </c>
      <c r="E922" s="128">
        <f t="shared" si="3"/>
        <v>2</v>
      </c>
      <c r="F922" s="128">
        <f t="shared" si="4"/>
        <v>2023</v>
      </c>
      <c r="G922" s="128">
        <f t="shared" si="5"/>
        <v>7</v>
      </c>
      <c r="H922" s="128">
        <f t="shared" si="6"/>
        <v>10</v>
      </c>
      <c r="I922" s="128" t="str">
        <f t="shared" si="7"/>
        <v>월</v>
      </c>
      <c r="J922" s="99"/>
      <c r="K922" s="99"/>
      <c r="L922" s="141" t="str">
        <f>IF(J922-K922=0,,IFERROR(K922-J922-휴게시간-VLOOKUP(A922,지정휴게시간,2,FALSE),K922-J922-휴게시간))</f>
        <v/>
      </c>
      <c r="M922" s="142" t="str">
        <f>IFERROR(VLOOKUP(Text(A922,"m월 d일"),양력휴일,2,FALSE),IFERROR(VLOOKUP(Text(B922,"m월 d일"),음력휴일,2,FALSE),IFERROR(VLOOKUP(A922,양력지정휴일,2,FALSE), IFERROR(VLOOKUP(B922,음력지정휴일,2,FALSE), ""))))</f>
        <v/>
      </c>
      <c r="N922" s="128"/>
      <c r="O922" s="128" t="str">
        <f>IFERROR(VLOOKUP(N922,연차지정일수,2,FALSE),"")</f>
        <v/>
      </c>
      <c r="P922" s="143"/>
      <c r="Q922" s="2"/>
    </row>
    <row r="923">
      <c r="A923" s="129">
        <v>45118.0</v>
      </c>
      <c r="B923" s="129">
        <f>VLOOKUP($A923,달력데이터,MATCH("음력 날짜",달력제목,0),FALSE)</f>
        <v>45070</v>
      </c>
      <c r="C923" s="128">
        <f t="shared" si="1"/>
        <v>2023</v>
      </c>
      <c r="D923" s="128">
        <f t="shared" si="2"/>
        <v>7</v>
      </c>
      <c r="E923" s="128">
        <f t="shared" si="3"/>
        <v>2</v>
      </c>
      <c r="F923" s="128">
        <f t="shared" si="4"/>
        <v>2023</v>
      </c>
      <c r="G923" s="128">
        <f t="shared" si="5"/>
        <v>7</v>
      </c>
      <c r="H923" s="128">
        <f t="shared" si="6"/>
        <v>11</v>
      </c>
      <c r="I923" s="128" t="str">
        <f t="shared" si="7"/>
        <v>화</v>
      </c>
      <c r="J923" s="99"/>
      <c r="K923" s="99"/>
      <c r="L923" s="141" t="str">
        <f>IF(J923-K923=0,,IFERROR(K923-J923-휴게시간-VLOOKUP(A923,지정휴게시간,2,FALSE),K923-J923-휴게시간))</f>
        <v/>
      </c>
      <c r="M923" s="142" t="str">
        <f>IFERROR(VLOOKUP(Text(A923,"m월 d일"),양력휴일,2,FALSE),IFERROR(VLOOKUP(Text(B923,"m월 d일"),음력휴일,2,FALSE),IFERROR(VLOOKUP(A923,양력지정휴일,2,FALSE), IFERROR(VLOOKUP(B923,음력지정휴일,2,FALSE), ""))))</f>
        <v/>
      </c>
      <c r="N923" s="128"/>
      <c r="O923" s="128" t="str">
        <f>IFERROR(VLOOKUP(N923,연차지정일수,2,FALSE),"")</f>
        <v/>
      </c>
      <c r="P923" s="143"/>
      <c r="Q923" s="2"/>
    </row>
    <row r="924">
      <c r="A924" s="129">
        <v>45119.0</v>
      </c>
      <c r="B924" s="129">
        <f>VLOOKUP($A924,달력데이터,MATCH("음력 날짜",달력제목,0),FALSE)</f>
        <v>45071</v>
      </c>
      <c r="C924" s="128">
        <f t="shared" si="1"/>
        <v>2023</v>
      </c>
      <c r="D924" s="128">
        <f t="shared" si="2"/>
        <v>7</v>
      </c>
      <c r="E924" s="128">
        <f t="shared" si="3"/>
        <v>2</v>
      </c>
      <c r="F924" s="128">
        <f t="shared" si="4"/>
        <v>2023</v>
      </c>
      <c r="G924" s="128">
        <f t="shared" si="5"/>
        <v>7</v>
      </c>
      <c r="H924" s="128">
        <f t="shared" si="6"/>
        <v>12</v>
      </c>
      <c r="I924" s="128" t="str">
        <f t="shared" si="7"/>
        <v>수</v>
      </c>
      <c r="J924" s="99"/>
      <c r="K924" s="99"/>
      <c r="L924" s="141" t="str">
        <f>IF(J924-K924=0,,IFERROR(K924-J924-휴게시간-VLOOKUP(A924,지정휴게시간,2,FALSE),K924-J924-휴게시간))</f>
        <v/>
      </c>
      <c r="M924" s="142" t="str">
        <f>IFERROR(VLOOKUP(Text(A924,"m월 d일"),양력휴일,2,FALSE),IFERROR(VLOOKUP(Text(B924,"m월 d일"),음력휴일,2,FALSE),IFERROR(VLOOKUP(A924,양력지정휴일,2,FALSE), IFERROR(VLOOKUP(B924,음력지정휴일,2,FALSE), ""))))</f>
        <v/>
      </c>
      <c r="N924" s="128"/>
      <c r="O924" s="128" t="str">
        <f>IFERROR(VLOOKUP(N924,연차지정일수,2,FALSE),"")</f>
        <v/>
      </c>
      <c r="P924" s="143"/>
      <c r="Q924" s="2"/>
    </row>
    <row r="925">
      <c r="A925" s="129">
        <v>45120.0</v>
      </c>
      <c r="B925" s="129">
        <f>VLOOKUP($A925,달력데이터,MATCH("음력 날짜",달력제목,0),FALSE)</f>
        <v>45072</v>
      </c>
      <c r="C925" s="128">
        <f t="shared" si="1"/>
        <v>2023</v>
      </c>
      <c r="D925" s="128">
        <f t="shared" si="2"/>
        <v>7</v>
      </c>
      <c r="E925" s="128">
        <f t="shared" si="3"/>
        <v>2</v>
      </c>
      <c r="F925" s="128">
        <f t="shared" si="4"/>
        <v>2023</v>
      </c>
      <c r="G925" s="128">
        <f t="shared" si="5"/>
        <v>7</v>
      </c>
      <c r="H925" s="128">
        <f t="shared" si="6"/>
        <v>13</v>
      </c>
      <c r="I925" s="128" t="str">
        <f t="shared" si="7"/>
        <v>목</v>
      </c>
      <c r="J925" s="99"/>
      <c r="K925" s="99"/>
      <c r="L925" s="141" t="str">
        <f>IF(J925-K925=0,,IFERROR(K925-J925-휴게시간-VLOOKUP(A925,지정휴게시간,2,FALSE),K925-J925-휴게시간))</f>
        <v/>
      </c>
      <c r="M925" s="142" t="str">
        <f>IFERROR(VLOOKUP(Text(A925,"m월 d일"),양력휴일,2,FALSE),IFERROR(VLOOKUP(Text(B925,"m월 d일"),음력휴일,2,FALSE),IFERROR(VLOOKUP(A925,양력지정휴일,2,FALSE), IFERROR(VLOOKUP(B925,음력지정휴일,2,FALSE), ""))))</f>
        <v/>
      </c>
      <c r="N925" s="128"/>
      <c r="O925" s="128" t="str">
        <f>IFERROR(VLOOKUP(N925,연차지정일수,2,FALSE),"")</f>
        <v/>
      </c>
      <c r="P925" s="143"/>
      <c r="Q925" s="2"/>
    </row>
    <row r="926">
      <c r="A926" s="129">
        <v>45121.0</v>
      </c>
      <c r="B926" s="129">
        <f>VLOOKUP($A926,달력데이터,MATCH("음력 날짜",달력제목,0),FALSE)</f>
        <v>45073</v>
      </c>
      <c r="C926" s="128">
        <f t="shared" si="1"/>
        <v>2023</v>
      </c>
      <c r="D926" s="128">
        <f t="shared" si="2"/>
        <v>7</v>
      </c>
      <c r="E926" s="128">
        <f t="shared" si="3"/>
        <v>2</v>
      </c>
      <c r="F926" s="128">
        <f t="shared" si="4"/>
        <v>2023</v>
      </c>
      <c r="G926" s="128">
        <f t="shared" si="5"/>
        <v>7</v>
      </c>
      <c r="H926" s="128">
        <f t="shared" si="6"/>
        <v>14</v>
      </c>
      <c r="I926" s="128" t="str">
        <f t="shared" si="7"/>
        <v>금</v>
      </c>
      <c r="J926" s="99"/>
      <c r="K926" s="99"/>
      <c r="L926" s="141" t="str">
        <f>IF(J926-K926=0,,IFERROR(K926-J926-휴게시간-VLOOKUP(A926,지정휴게시간,2,FALSE),K926-J926-휴게시간))</f>
        <v/>
      </c>
      <c r="M926" s="142" t="str">
        <f>IFERROR(VLOOKUP(Text(A926,"m월 d일"),양력휴일,2,FALSE),IFERROR(VLOOKUP(Text(B926,"m월 d일"),음력휴일,2,FALSE),IFERROR(VLOOKUP(A926,양력지정휴일,2,FALSE), IFERROR(VLOOKUP(B926,음력지정휴일,2,FALSE), ""))))</f>
        <v/>
      </c>
      <c r="N926" s="128"/>
      <c r="O926" s="128" t="str">
        <f>IFERROR(VLOOKUP(N926,연차지정일수,2,FALSE),"")</f>
        <v/>
      </c>
      <c r="P926" s="143"/>
      <c r="Q926" s="2"/>
    </row>
    <row r="927">
      <c r="A927" s="129">
        <v>45122.0</v>
      </c>
      <c r="B927" s="129">
        <f>VLOOKUP($A927,달력데이터,MATCH("음력 날짜",달력제목,0),FALSE)</f>
        <v>45074</v>
      </c>
      <c r="C927" s="128">
        <f t="shared" si="1"/>
        <v>2023</v>
      </c>
      <c r="D927" s="128">
        <f t="shared" si="2"/>
        <v>7</v>
      </c>
      <c r="E927" s="128">
        <f t="shared" si="3"/>
        <v>2</v>
      </c>
      <c r="F927" s="128">
        <f t="shared" si="4"/>
        <v>2023</v>
      </c>
      <c r="G927" s="128">
        <f t="shared" si="5"/>
        <v>7</v>
      </c>
      <c r="H927" s="128">
        <f t="shared" si="6"/>
        <v>15</v>
      </c>
      <c r="I927" s="128" t="str">
        <f t="shared" si="7"/>
        <v>토</v>
      </c>
      <c r="J927" s="99"/>
      <c r="K927" s="99"/>
      <c r="L927" s="141" t="str">
        <f>IF(J927-K927=0,,IFERROR(K927-J927-휴게시간-VLOOKUP(A927,지정휴게시간,2,FALSE),K927-J927-휴게시간))</f>
        <v/>
      </c>
      <c r="M927" s="142" t="str">
        <f>IFERROR(VLOOKUP(Text(A927,"m월 d일"),양력휴일,2,FALSE),IFERROR(VLOOKUP(Text(B927,"m월 d일"),음력휴일,2,FALSE),IFERROR(VLOOKUP(A927,양력지정휴일,2,FALSE), IFERROR(VLOOKUP(B927,음력지정휴일,2,FALSE), ""))))</f>
        <v/>
      </c>
      <c r="N927" s="128"/>
      <c r="O927" s="128" t="str">
        <f>IFERROR(VLOOKUP(N927,연차지정일수,2,FALSE),"")</f>
        <v/>
      </c>
      <c r="P927" s="143"/>
      <c r="Q927" s="2"/>
    </row>
    <row r="928">
      <c r="A928" s="129">
        <v>45123.0</v>
      </c>
      <c r="B928" s="129">
        <f>VLOOKUP($A928,달력데이터,MATCH("음력 날짜",달력제목,0),FALSE)</f>
        <v>45075</v>
      </c>
      <c r="C928" s="128">
        <f t="shared" si="1"/>
        <v>2023</v>
      </c>
      <c r="D928" s="128">
        <f t="shared" si="2"/>
        <v>7</v>
      </c>
      <c r="E928" s="128">
        <f t="shared" si="3"/>
        <v>2</v>
      </c>
      <c r="F928" s="128">
        <f t="shared" si="4"/>
        <v>2023</v>
      </c>
      <c r="G928" s="128">
        <f t="shared" si="5"/>
        <v>7</v>
      </c>
      <c r="H928" s="128">
        <f t="shared" si="6"/>
        <v>16</v>
      </c>
      <c r="I928" s="128" t="str">
        <f t="shared" si="7"/>
        <v>일</v>
      </c>
      <c r="J928" s="99"/>
      <c r="K928" s="99"/>
      <c r="L928" s="141" t="str">
        <f>IF(J928-K928=0,,IFERROR(K928-J928-휴게시간-VLOOKUP(A928,지정휴게시간,2,FALSE),K928-J928-휴게시간))</f>
        <v/>
      </c>
      <c r="M928" s="142" t="str">
        <f>IFERROR(VLOOKUP(Text(A928,"m월 d일"),양력휴일,2,FALSE),IFERROR(VLOOKUP(Text(B928,"m월 d일"),음력휴일,2,FALSE),IFERROR(VLOOKUP(A928,양력지정휴일,2,FALSE), IFERROR(VLOOKUP(B928,음력지정휴일,2,FALSE), ""))))</f>
        <v/>
      </c>
      <c r="N928" s="128"/>
      <c r="O928" s="128" t="str">
        <f>IFERROR(VLOOKUP(N928,연차지정일수,2,FALSE),"")</f>
        <v/>
      </c>
      <c r="P928" s="143"/>
      <c r="Q928" s="2"/>
    </row>
    <row r="929">
      <c r="A929" s="129">
        <v>45124.0</v>
      </c>
      <c r="B929" s="129">
        <f>VLOOKUP($A929,달력데이터,MATCH("음력 날짜",달력제목,0),FALSE)</f>
        <v>45076</v>
      </c>
      <c r="C929" s="128">
        <f t="shared" si="1"/>
        <v>2023</v>
      </c>
      <c r="D929" s="128">
        <f t="shared" si="2"/>
        <v>7</v>
      </c>
      <c r="E929" s="128">
        <f t="shared" si="3"/>
        <v>3</v>
      </c>
      <c r="F929" s="128">
        <f t="shared" si="4"/>
        <v>2023</v>
      </c>
      <c r="G929" s="128">
        <f t="shared" si="5"/>
        <v>7</v>
      </c>
      <c r="H929" s="128">
        <f t="shared" si="6"/>
        <v>17</v>
      </c>
      <c r="I929" s="128" t="str">
        <f t="shared" si="7"/>
        <v>월</v>
      </c>
      <c r="J929" s="99"/>
      <c r="K929" s="99"/>
      <c r="L929" s="141" t="str">
        <f>IF(J929-K929=0,,IFERROR(K929-J929-휴게시간-VLOOKUP(A929,지정휴게시간,2,FALSE),K929-J929-휴게시간))</f>
        <v/>
      </c>
      <c r="M929" s="142" t="str">
        <f>IFERROR(VLOOKUP(Text(A929,"m월 d일"),양력휴일,2,FALSE),IFERROR(VLOOKUP(Text(B929,"m월 d일"),음력휴일,2,FALSE),IFERROR(VLOOKUP(A929,양력지정휴일,2,FALSE), IFERROR(VLOOKUP(B929,음력지정휴일,2,FALSE), ""))))</f>
        <v/>
      </c>
      <c r="N929" s="128"/>
      <c r="O929" s="128" t="str">
        <f>IFERROR(VLOOKUP(N929,연차지정일수,2,FALSE),"")</f>
        <v/>
      </c>
      <c r="P929" s="143"/>
      <c r="Q929" s="2"/>
    </row>
    <row r="930">
      <c r="A930" s="129">
        <v>45125.0</v>
      </c>
      <c r="B930" s="129">
        <f>VLOOKUP($A930,달력데이터,MATCH("음력 날짜",달력제목,0),FALSE)</f>
        <v>45078</v>
      </c>
      <c r="C930" s="128">
        <f t="shared" si="1"/>
        <v>2023</v>
      </c>
      <c r="D930" s="128">
        <f t="shared" si="2"/>
        <v>7</v>
      </c>
      <c r="E930" s="128">
        <f t="shared" si="3"/>
        <v>3</v>
      </c>
      <c r="F930" s="128">
        <f t="shared" si="4"/>
        <v>2023</v>
      </c>
      <c r="G930" s="128">
        <f t="shared" si="5"/>
        <v>7</v>
      </c>
      <c r="H930" s="128">
        <f t="shared" si="6"/>
        <v>18</v>
      </c>
      <c r="I930" s="128" t="str">
        <f t="shared" si="7"/>
        <v>화</v>
      </c>
      <c r="J930" s="99"/>
      <c r="K930" s="99"/>
      <c r="L930" s="141" t="str">
        <f>IF(J930-K930=0,,IFERROR(K930-J930-휴게시간-VLOOKUP(A930,지정휴게시간,2,FALSE),K930-J930-휴게시간))</f>
        <v/>
      </c>
      <c r="M930" s="142" t="str">
        <f>IFERROR(VLOOKUP(Text(A930,"m월 d일"),양력휴일,2,FALSE),IFERROR(VLOOKUP(Text(B930,"m월 d일"),음력휴일,2,FALSE),IFERROR(VLOOKUP(A930,양력지정휴일,2,FALSE), IFERROR(VLOOKUP(B930,음력지정휴일,2,FALSE), ""))))</f>
        <v/>
      </c>
      <c r="N930" s="128"/>
      <c r="O930" s="128" t="str">
        <f>IFERROR(VLOOKUP(N930,연차지정일수,2,FALSE),"")</f>
        <v/>
      </c>
      <c r="P930" s="143"/>
      <c r="Q930" s="2"/>
    </row>
    <row r="931">
      <c r="A931" s="129">
        <v>45126.0</v>
      </c>
      <c r="B931" s="129">
        <f>VLOOKUP($A931,달력데이터,MATCH("음력 날짜",달력제목,0),FALSE)</f>
        <v>45079</v>
      </c>
      <c r="C931" s="128">
        <f t="shared" si="1"/>
        <v>2023</v>
      </c>
      <c r="D931" s="128">
        <f t="shared" si="2"/>
        <v>7</v>
      </c>
      <c r="E931" s="128">
        <f t="shared" si="3"/>
        <v>3</v>
      </c>
      <c r="F931" s="128">
        <f t="shared" si="4"/>
        <v>2023</v>
      </c>
      <c r="G931" s="128">
        <f t="shared" si="5"/>
        <v>7</v>
      </c>
      <c r="H931" s="128">
        <f t="shared" si="6"/>
        <v>19</v>
      </c>
      <c r="I931" s="128" t="str">
        <f t="shared" si="7"/>
        <v>수</v>
      </c>
      <c r="J931" s="99"/>
      <c r="K931" s="99"/>
      <c r="L931" s="141" t="str">
        <f>IF(J931-K931=0,,IFERROR(K931-J931-휴게시간-VLOOKUP(A931,지정휴게시간,2,FALSE),K931-J931-휴게시간))</f>
        <v/>
      </c>
      <c r="M931" s="142" t="str">
        <f>IFERROR(VLOOKUP(Text(A931,"m월 d일"),양력휴일,2,FALSE),IFERROR(VLOOKUP(Text(B931,"m월 d일"),음력휴일,2,FALSE),IFERROR(VLOOKUP(A931,양력지정휴일,2,FALSE), IFERROR(VLOOKUP(B931,음력지정휴일,2,FALSE), ""))))</f>
        <v/>
      </c>
      <c r="N931" s="128"/>
      <c r="O931" s="128" t="str">
        <f>IFERROR(VLOOKUP(N931,연차지정일수,2,FALSE),"")</f>
        <v/>
      </c>
      <c r="P931" s="143"/>
      <c r="Q931" s="2"/>
    </row>
    <row r="932">
      <c r="A932" s="129">
        <v>45127.0</v>
      </c>
      <c r="B932" s="129">
        <f>VLOOKUP($A932,달력데이터,MATCH("음력 날짜",달력제목,0),FALSE)</f>
        <v>45080</v>
      </c>
      <c r="C932" s="128">
        <f t="shared" si="1"/>
        <v>2023</v>
      </c>
      <c r="D932" s="128">
        <f t="shared" si="2"/>
        <v>7</v>
      </c>
      <c r="E932" s="128">
        <f t="shared" si="3"/>
        <v>3</v>
      </c>
      <c r="F932" s="128">
        <f t="shared" si="4"/>
        <v>2023</v>
      </c>
      <c r="G932" s="128">
        <f t="shared" si="5"/>
        <v>7</v>
      </c>
      <c r="H932" s="128">
        <f t="shared" si="6"/>
        <v>20</v>
      </c>
      <c r="I932" s="128" t="str">
        <f t="shared" si="7"/>
        <v>목</v>
      </c>
      <c r="J932" s="99"/>
      <c r="K932" s="99"/>
      <c r="L932" s="141" t="str">
        <f>IF(J932-K932=0,,IFERROR(K932-J932-휴게시간-VLOOKUP(A932,지정휴게시간,2,FALSE),K932-J932-휴게시간))</f>
        <v/>
      </c>
      <c r="M932" s="142" t="str">
        <f>IFERROR(VLOOKUP(Text(A932,"m월 d일"),양력휴일,2,FALSE),IFERROR(VLOOKUP(Text(B932,"m월 d일"),음력휴일,2,FALSE),IFERROR(VLOOKUP(A932,양력지정휴일,2,FALSE), IFERROR(VLOOKUP(B932,음력지정휴일,2,FALSE), ""))))</f>
        <v/>
      </c>
      <c r="N932" s="128"/>
      <c r="O932" s="128" t="str">
        <f>IFERROR(VLOOKUP(N932,연차지정일수,2,FALSE),"")</f>
        <v/>
      </c>
      <c r="P932" s="143"/>
      <c r="Q932" s="2"/>
    </row>
    <row r="933">
      <c r="A933" s="129">
        <v>45128.0</v>
      </c>
      <c r="B933" s="129">
        <f>VLOOKUP($A933,달력데이터,MATCH("음력 날짜",달력제목,0),FALSE)</f>
        <v>45081</v>
      </c>
      <c r="C933" s="128">
        <f t="shared" si="1"/>
        <v>2023</v>
      </c>
      <c r="D933" s="128">
        <f t="shared" si="2"/>
        <v>7</v>
      </c>
      <c r="E933" s="128">
        <f t="shared" si="3"/>
        <v>3</v>
      </c>
      <c r="F933" s="128">
        <f t="shared" si="4"/>
        <v>2023</v>
      </c>
      <c r="G933" s="128">
        <f t="shared" si="5"/>
        <v>7</v>
      </c>
      <c r="H933" s="128">
        <f t="shared" si="6"/>
        <v>21</v>
      </c>
      <c r="I933" s="128" t="str">
        <f t="shared" si="7"/>
        <v>금</v>
      </c>
      <c r="J933" s="99"/>
      <c r="K933" s="99"/>
      <c r="L933" s="141" t="str">
        <f>IF(J933-K933=0,,IFERROR(K933-J933-휴게시간-VLOOKUP(A933,지정휴게시간,2,FALSE),K933-J933-휴게시간))</f>
        <v/>
      </c>
      <c r="M933" s="142" t="str">
        <f>IFERROR(VLOOKUP(Text(A933,"m월 d일"),양력휴일,2,FALSE),IFERROR(VLOOKUP(Text(B933,"m월 d일"),음력휴일,2,FALSE),IFERROR(VLOOKUP(A933,양력지정휴일,2,FALSE), IFERROR(VLOOKUP(B933,음력지정휴일,2,FALSE), ""))))</f>
        <v/>
      </c>
      <c r="N933" s="128"/>
      <c r="O933" s="128" t="str">
        <f>IFERROR(VLOOKUP(N933,연차지정일수,2,FALSE),"")</f>
        <v/>
      </c>
      <c r="P933" s="143"/>
      <c r="Q933" s="2"/>
    </row>
    <row r="934">
      <c r="A934" s="129">
        <v>45129.0</v>
      </c>
      <c r="B934" s="129">
        <f>VLOOKUP($A934,달력데이터,MATCH("음력 날짜",달력제목,0),FALSE)</f>
        <v>45082</v>
      </c>
      <c r="C934" s="128">
        <f t="shared" si="1"/>
        <v>2023</v>
      </c>
      <c r="D934" s="128">
        <f t="shared" si="2"/>
        <v>7</v>
      </c>
      <c r="E934" s="128">
        <f t="shared" si="3"/>
        <v>3</v>
      </c>
      <c r="F934" s="128">
        <f t="shared" si="4"/>
        <v>2023</v>
      </c>
      <c r="G934" s="128">
        <f t="shared" si="5"/>
        <v>7</v>
      </c>
      <c r="H934" s="128">
        <f t="shared" si="6"/>
        <v>22</v>
      </c>
      <c r="I934" s="128" t="str">
        <f t="shared" si="7"/>
        <v>토</v>
      </c>
      <c r="J934" s="99"/>
      <c r="K934" s="99"/>
      <c r="L934" s="141" t="str">
        <f>IF(J934-K934=0,,IFERROR(K934-J934-휴게시간-VLOOKUP(A934,지정휴게시간,2,FALSE),K934-J934-휴게시간))</f>
        <v/>
      </c>
      <c r="M934" s="142" t="str">
        <f>IFERROR(VLOOKUP(Text(A934,"m월 d일"),양력휴일,2,FALSE),IFERROR(VLOOKUP(Text(B934,"m월 d일"),음력휴일,2,FALSE),IFERROR(VLOOKUP(A934,양력지정휴일,2,FALSE), IFERROR(VLOOKUP(B934,음력지정휴일,2,FALSE), ""))))</f>
        <v/>
      </c>
      <c r="N934" s="128"/>
      <c r="O934" s="128" t="str">
        <f>IFERROR(VLOOKUP(N934,연차지정일수,2,FALSE),"")</f>
        <v/>
      </c>
      <c r="P934" s="143"/>
      <c r="Q934" s="2"/>
    </row>
    <row r="935">
      <c r="A935" s="129">
        <v>45130.0</v>
      </c>
      <c r="B935" s="129">
        <f>VLOOKUP($A935,달력데이터,MATCH("음력 날짜",달력제목,0),FALSE)</f>
        <v>45083</v>
      </c>
      <c r="C935" s="128">
        <f t="shared" si="1"/>
        <v>2023</v>
      </c>
      <c r="D935" s="128">
        <f t="shared" si="2"/>
        <v>7</v>
      </c>
      <c r="E935" s="128">
        <f t="shared" si="3"/>
        <v>3</v>
      </c>
      <c r="F935" s="128">
        <f t="shared" si="4"/>
        <v>2023</v>
      </c>
      <c r="G935" s="128">
        <f t="shared" si="5"/>
        <v>7</v>
      </c>
      <c r="H935" s="128">
        <f t="shared" si="6"/>
        <v>23</v>
      </c>
      <c r="I935" s="128" t="str">
        <f t="shared" si="7"/>
        <v>일</v>
      </c>
      <c r="J935" s="99"/>
      <c r="K935" s="99"/>
      <c r="L935" s="141" t="str">
        <f>IF(J935-K935=0,,IFERROR(K935-J935-휴게시간-VLOOKUP(A935,지정휴게시간,2,FALSE),K935-J935-휴게시간))</f>
        <v/>
      </c>
      <c r="M935" s="142" t="str">
        <f>IFERROR(VLOOKUP(Text(A935,"m월 d일"),양력휴일,2,FALSE),IFERROR(VLOOKUP(Text(B935,"m월 d일"),음력휴일,2,FALSE),IFERROR(VLOOKUP(A935,양력지정휴일,2,FALSE), IFERROR(VLOOKUP(B935,음력지정휴일,2,FALSE), ""))))</f>
        <v/>
      </c>
      <c r="N935" s="128"/>
      <c r="O935" s="128" t="str">
        <f>IFERROR(VLOOKUP(N935,연차지정일수,2,FALSE),"")</f>
        <v/>
      </c>
      <c r="P935" s="143"/>
      <c r="Q935" s="2"/>
    </row>
    <row r="936">
      <c r="A936" s="129">
        <v>45131.0</v>
      </c>
      <c r="B936" s="129">
        <f>VLOOKUP($A936,달력데이터,MATCH("음력 날짜",달력제목,0),FALSE)</f>
        <v>45084</v>
      </c>
      <c r="C936" s="128">
        <f t="shared" si="1"/>
        <v>2023</v>
      </c>
      <c r="D936" s="128">
        <f t="shared" si="2"/>
        <v>7</v>
      </c>
      <c r="E936" s="128">
        <f t="shared" si="3"/>
        <v>4</v>
      </c>
      <c r="F936" s="128">
        <f t="shared" si="4"/>
        <v>2023</v>
      </c>
      <c r="G936" s="128">
        <f t="shared" si="5"/>
        <v>7</v>
      </c>
      <c r="H936" s="128">
        <f t="shared" si="6"/>
        <v>24</v>
      </c>
      <c r="I936" s="128" t="str">
        <f t="shared" si="7"/>
        <v>월</v>
      </c>
      <c r="J936" s="99"/>
      <c r="K936" s="99"/>
      <c r="L936" s="141" t="str">
        <f>IF(J936-K936=0,,IFERROR(K936-J936-휴게시간-VLOOKUP(A936,지정휴게시간,2,FALSE),K936-J936-휴게시간))</f>
        <v/>
      </c>
      <c r="M936" s="142" t="str">
        <f>IFERROR(VLOOKUP(Text(A936,"m월 d일"),양력휴일,2,FALSE),IFERROR(VLOOKUP(Text(B936,"m월 d일"),음력휴일,2,FALSE),IFERROR(VLOOKUP(A936,양력지정휴일,2,FALSE), IFERROR(VLOOKUP(B936,음력지정휴일,2,FALSE), ""))))</f>
        <v/>
      </c>
      <c r="N936" s="128"/>
      <c r="O936" s="128" t="str">
        <f>IFERROR(VLOOKUP(N936,연차지정일수,2,FALSE),"")</f>
        <v/>
      </c>
      <c r="P936" s="143"/>
      <c r="Q936" s="2"/>
    </row>
    <row r="937">
      <c r="A937" s="129">
        <v>45132.0</v>
      </c>
      <c r="B937" s="129">
        <f>VLOOKUP($A937,달력데이터,MATCH("음력 날짜",달력제목,0),FALSE)</f>
        <v>45085</v>
      </c>
      <c r="C937" s="128">
        <f t="shared" si="1"/>
        <v>2023</v>
      </c>
      <c r="D937" s="128">
        <f t="shared" si="2"/>
        <v>7</v>
      </c>
      <c r="E937" s="128">
        <f t="shared" si="3"/>
        <v>4</v>
      </c>
      <c r="F937" s="128">
        <f t="shared" si="4"/>
        <v>2023</v>
      </c>
      <c r="G937" s="128">
        <f t="shared" si="5"/>
        <v>7</v>
      </c>
      <c r="H937" s="128">
        <f t="shared" si="6"/>
        <v>25</v>
      </c>
      <c r="I937" s="128" t="str">
        <f t="shared" si="7"/>
        <v>화</v>
      </c>
      <c r="J937" s="99"/>
      <c r="K937" s="99"/>
      <c r="L937" s="141" t="str">
        <f>IF(J937-K937=0,,IFERROR(K937-J937-휴게시간-VLOOKUP(A937,지정휴게시간,2,FALSE),K937-J937-휴게시간))</f>
        <v/>
      </c>
      <c r="M937" s="142" t="str">
        <f>IFERROR(VLOOKUP(Text(A937,"m월 d일"),양력휴일,2,FALSE),IFERROR(VLOOKUP(Text(B937,"m월 d일"),음력휴일,2,FALSE),IFERROR(VLOOKUP(A937,양력지정휴일,2,FALSE), IFERROR(VLOOKUP(B937,음력지정휴일,2,FALSE), ""))))</f>
        <v/>
      </c>
      <c r="N937" s="128"/>
      <c r="O937" s="128" t="str">
        <f>IFERROR(VLOOKUP(N937,연차지정일수,2,FALSE),"")</f>
        <v/>
      </c>
      <c r="P937" s="143"/>
      <c r="Q937" s="2"/>
    </row>
    <row r="938">
      <c r="A938" s="129">
        <v>45133.0</v>
      </c>
      <c r="B938" s="129">
        <f>VLOOKUP($A938,달력데이터,MATCH("음력 날짜",달력제목,0),FALSE)</f>
        <v>45086</v>
      </c>
      <c r="C938" s="128">
        <f t="shared" si="1"/>
        <v>2023</v>
      </c>
      <c r="D938" s="128">
        <f t="shared" si="2"/>
        <v>7</v>
      </c>
      <c r="E938" s="128">
        <f t="shared" si="3"/>
        <v>4</v>
      </c>
      <c r="F938" s="128">
        <f t="shared" si="4"/>
        <v>2023</v>
      </c>
      <c r="G938" s="128">
        <f t="shared" si="5"/>
        <v>7</v>
      </c>
      <c r="H938" s="128">
        <f t="shared" si="6"/>
        <v>26</v>
      </c>
      <c r="I938" s="128" t="str">
        <f t="shared" si="7"/>
        <v>수</v>
      </c>
      <c r="J938" s="99"/>
      <c r="K938" s="99"/>
      <c r="L938" s="141" t="str">
        <f>IF(J938-K938=0,,IFERROR(K938-J938-휴게시간-VLOOKUP(A938,지정휴게시간,2,FALSE),K938-J938-휴게시간))</f>
        <v/>
      </c>
      <c r="M938" s="142" t="str">
        <f>IFERROR(VLOOKUP(Text(A938,"m월 d일"),양력휴일,2,FALSE),IFERROR(VLOOKUP(Text(B938,"m월 d일"),음력휴일,2,FALSE),IFERROR(VLOOKUP(A938,양력지정휴일,2,FALSE), IFERROR(VLOOKUP(B938,음력지정휴일,2,FALSE), ""))))</f>
        <v/>
      </c>
      <c r="N938" s="128"/>
      <c r="O938" s="128" t="str">
        <f>IFERROR(VLOOKUP(N938,연차지정일수,2,FALSE),"")</f>
        <v/>
      </c>
      <c r="P938" s="143"/>
      <c r="Q938" s="2"/>
    </row>
    <row r="939">
      <c r="A939" s="129">
        <v>45134.0</v>
      </c>
      <c r="B939" s="129">
        <f>VLOOKUP($A939,달력데이터,MATCH("음력 날짜",달력제목,0),FALSE)</f>
        <v>45087</v>
      </c>
      <c r="C939" s="128">
        <f t="shared" si="1"/>
        <v>2023</v>
      </c>
      <c r="D939" s="128">
        <f t="shared" si="2"/>
        <v>7</v>
      </c>
      <c r="E939" s="128">
        <f t="shared" si="3"/>
        <v>4</v>
      </c>
      <c r="F939" s="128">
        <f t="shared" si="4"/>
        <v>2023</v>
      </c>
      <c r="G939" s="128">
        <f t="shared" si="5"/>
        <v>7</v>
      </c>
      <c r="H939" s="128">
        <f t="shared" si="6"/>
        <v>27</v>
      </c>
      <c r="I939" s="128" t="str">
        <f t="shared" si="7"/>
        <v>목</v>
      </c>
      <c r="J939" s="99"/>
      <c r="K939" s="99"/>
      <c r="L939" s="141" t="str">
        <f>IF(J939-K939=0,,IFERROR(K939-J939-휴게시간-VLOOKUP(A939,지정휴게시간,2,FALSE),K939-J939-휴게시간))</f>
        <v/>
      </c>
      <c r="M939" s="142" t="str">
        <f>IFERROR(VLOOKUP(Text(A939,"m월 d일"),양력휴일,2,FALSE),IFERROR(VLOOKUP(Text(B939,"m월 d일"),음력휴일,2,FALSE),IFERROR(VLOOKUP(A939,양력지정휴일,2,FALSE), IFERROR(VLOOKUP(B939,음력지정휴일,2,FALSE), ""))))</f>
        <v/>
      </c>
      <c r="N939" s="128"/>
      <c r="O939" s="128" t="str">
        <f>IFERROR(VLOOKUP(N939,연차지정일수,2,FALSE),"")</f>
        <v/>
      </c>
      <c r="P939" s="143"/>
      <c r="Q939" s="2"/>
    </row>
    <row r="940">
      <c r="A940" s="129">
        <v>45135.0</v>
      </c>
      <c r="B940" s="129">
        <f>VLOOKUP($A940,달력데이터,MATCH("음력 날짜",달력제목,0),FALSE)</f>
        <v>45088</v>
      </c>
      <c r="C940" s="128">
        <f t="shared" si="1"/>
        <v>2023</v>
      </c>
      <c r="D940" s="128">
        <f t="shared" si="2"/>
        <v>7</v>
      </c>
      <c r="E940" s="128">
        <f t="shared" si="3"/>
        <v>4</v>
      </c>
      <c r="F940" s="128">
        <f t="shared" si="4"/>
        <v>2023</v>
      </c>
      <c r="G940" s="128">
        <f t="shared" si="5"/>
        <v>7</v>
      </c>
      <c r="H940" s="128">
        <f t="shared" si="6"/>
        <v>28</v>
      </c>
      <c r="I940" s="128" t="str">
        <f t="shared" si="7"/>
        <v>금</v>
      </c>
      <c r="J940" s="99"/>
      <c r="K940" s="99"/>
      <c r="L940" s="141" t="str">
        <f>IF(J940-K940=0,,IFERROR(K940-J940-휴게시간-VLOOKUP(A940,지정휴게시간,2,FALSE),K940-J940-휴게시간))</f>
        <v/>
      </c>
      <c r="M940" s="142" t="str">
        <f>IFERROR(VLOOKUP(Text(A940,"m월 d일"),양력휴일,2,FALSE),IFERROR(VLOOKUP(Text(B940,"m월 d일"),음력휴일,2,FALSE),IFERROR(VLOOKUP(A940,양력지정휴일,2,FALSE), IFERROR(VLOOKUP(B940,음력지정휴일,2,FALSE), ""))))</f>
        <v/>
      </c>
      <c r="N940" s="128"/>
      <c r="O940" s="128" t="str">
        <f>IFERROR(VLOOKUP(N940,연차지정일수,2,FALSE),"")</f>
        <v/>
      </c>
      <c r="P940" s="143"/>
      <c r="Q940" s="2"/>
    </row>
    <row r="941">
      <c r="A941" s="129">
        <v>45136.0</v>
      </c>
      <c r="B941" s="129">
        <f>VLOOKUP($A941,달력데이터,MATCH("음력 날짜",달력제목,0),FALSE)</f>
        <v>45089</v>
      </c>
      <c r="C941" s="128">
        <f t="shared" si="1"/>
        <v>2023</v>
      </c>
      <c r="D941" s="128">
        <f t="shared" si="2"/>
        <v>7</v>
      </c>
      <c r="E941" s="128">
        <f t="shared" si="3"/>
        <v>4</v>
      </c>
      <c r="F941" s="128">
        <f t="shared" si="4"/>
        <v>2023</v>
      </c>
      <c r="G941" s="128">
        <f t="shared" si="5"/>
        <v>7</v>
      </c>
      <c r="H941" s="128">
        <f t="shared" si="6"/>
        <v>29</v>
      </c>
      <c r="I941" s="128" t="str">
        <f t="shared" si="7"/>
        <v>토</v>
      </c>
      <c r="J941" s="99"/>
      <c r="K941" s="99"/>
      <c r="L941" s="141" t="str">
        <f>IF(J941-K941=0,,IFERROR(K941-J941-휴게시간-VLOOKUP(A941,지정휴게시간,2,FALSE),K941-J941-휴게시간))</f>
        <v/>
      </c>
      <c r="M941" s="142" t="str">
        <f>IFERROR(VLOOKUP(Text(A941,"m월 d일"),양력휴일,2,FALSE),IFERROR(VLOOKUP(Text(B941,"m월 d일"),음력휴일,2,FALSE),IFERROR(VLOOKUP(A941,양력지정휴일,2,FALSE), IFERROR(VLOOKUP(B941,음력지정휴일,2,FALSE), ""))))</f>
        <v/>
      </c>
      <c r="N941" s="128"/>
      <c r="O941" s="128" t="str">
        <f>IFERROR(VLOOKUP(N941,연차지정일수,2,FALSE),"")</f>
        <v/>
      </c>
      <c r="P941" s="143"/>
      <c r="Q941" s="2"/>
    </row>
    <row r="942">
      <c r="A942" s="129">
        <v>45137.0</v>
      </c>
      <c r="B942" s="129">
        <f>VLOOKUP($A942,달력데이터,MATCH("음력 날짜",달력제목,0),FALSE)</f>
        <v>45090</v>
      </c>
      <c r="C942" s="128">
        <f t="shared" si="1"/>
        <v>2023</v>
      </c>
      <c r="D942" s="128">
        <f t="shared" si="2"/>
        <v>7</v>
      </c>
      <c r="E942" s="128">
        <f t="shared" si="3"/>
        <v>4</v>
      </c>
      <c r="F942" s="128">
        <f t="shared" si="4"/>
        <v>2023</v>
      </c>
      <c r="G942" s="128">
        <f t="shared" si="5"/>
        <v>7</v>
      </c>
      <c r="H942" s="128">
        <f t="shared" si="6"/>
        <v>30</v>
      </c>
      <c r="I942" s="128" t="str">
        <f t="shared" si="7"/>
        <v>일</v>
      </c>
      <c r="J942" s="99"/>
      <c r="K942" s="99"/>
      <c r="L942" s="141" t="str">
        <f>IF(J942-K942=0,,IFERROR(K942-J942-휴게시간-VLOOKUP(A942,지정휴게시간,2,FALSE),K942-J942-휴게시간))</f>
        <v/>
      </c>
      <c r="M942" s="142" t="str">
        <f>IFERROR(VLOOKUP(Text(A942,"m월 d일"),양력휴일,2,FALSE),IFERROR(VLOOKUP(Text(B942,"m월 d일"),음력휴일,2,FALSE),IFERROR(VLOOKUP(A942,양력지정휴일,2,FALSE), IFERROR(VLOOKUP(B942,음력지정휴일,2,FALSE), ""))))</f>
        <v/>
      </c>
      <c r="N942" s="128"/>
      <c r="O942" s="128" t="str">
        <f>IFERROR(VLOOKUP(N942,연차지정일수,2,FALSE),"")</f>
        <v/>
      </c>
      <c r="P942" s="143"/>
      <c r="Q942" s="2"/>
    </row>
    <row r="943">
      <c r="A943" s="129">
        <v>45138.0</v>
      </c>
      <c r="B943" s="129">
        <f>VLOOKUP($A943,달력데이터,MATCH("음력 날짜",달력제목,0),FALSE)</f>
        <v>45091</v>
      </c>
      <c r="C943" s="128">
        <f t="shared" si="1"/>
        <v>2023</v>
      </c>
      <c r="D943" s="128">
        <f t="shared" si="2"/>
        <v>7</v>
      </c>
      <c r="E943" s="128">
        <f t="shared" si="3"/>
        <v>5</v>
      </c>
      <c r="F943" s="128">
        <f t="shared" si="4"/>
        <v>2023</v>
      </c>
      <c r="G943" s="128">
        <f t="shared" si="5"/>
        <v>7</v>
      </c>
      <c r="H943" s="128">
        <f t="shared" si="6"/>
        <v>31</v>
      </c>
      <c r="I943" s="128" t="str">
        <f t="shared" si="7"/>
        <v>월</v>
      </c>
      <c r="J943" s="99"/>
      <c r="K943" s="99"/>
      <c r="L943" s="141" t="str">
        <f>IF(J943-K943=0,,IFERROR(K943-J943-휴게시간-VLOOKUP(A943,지정휴게시간,2,FALSE),K943-J943-휴게시간))</f>
        <v/>
      </c>
      <c r="M943" s="142" t="str">
        <f>IFERROR(VLOOKUP(Text(A943,"m월 d일"),양력휴일,2,FALSE),IFERROR(VLOOKUP(Text(B943,"m월 d일"),음력휴일,2,FALSE),IFERROR(VLOOKUP(A943,양력지정휴일,2,FALSE), IFERROR(VLOOKUP(B943,음력지정휴일,2,FALSE), ""))))</f>
        <v/>
      </c>
      <c r="N943" s="128"/>
      <c r="O943" s="128" t="str">
        <f>IFERROR(VLOOKUP(N943,연차지정일수,2,FALSE),"")</f>
        <v/>
      </c>
      <c r="P943" s="143"/>
      <c r="Q943" s="2"/>
    </row>
    <row r="944">
      <c r="A944" s="129">
        <v>45139.0</v>
      </c>
      <c r="B944" s="129">
        <f>VLOOKUP($A944,달력데이터,MATCH("음력 날짜",달력제목,0),FALSE)</f>
        <v>45092</v>
      </c>
      <c r="C944" s="128">
        <f t="shared" si="1"/>
        <v>2023</v>
      </c>
      <c r="D944" s="128">
        <f t="shared" si="2"/>
        <v>7</v>
      </c>
      <c r="E944" s="128">
        <f t="shared" si="3"/>
        <v>5</v>
      </c>
      <c r="F944" s="128">
        <f t="shared" si="4"/>
        <v>2023</v>
      </c>
      <c r="G944" s="128">
        <f t="shared" si="5"/>
        <v>8</v>
      </c>
      <c r="H944" s="128">
        <f t="shared" si="6"/>
        <v>1</v>
      </c>
      <c r="I944" s="128" t="str">
        <f t="shared" si="7"/>
        <v>화</v>
      </c>
      <c r="J944" s="99"/>
      <c r="K944" s="99"/>
      <c r="L944" s="141" t="str">
        <f>IF(J944-K944=0,,IFERROR(K944-J944-휴게시간-VLOOKUP(A944,지정휴게시간,2,FALSE),K944-J944-휴게시간))</f>
        <v/>
      </c>
      <c r="M944" s="142" t="str">
        <f>IFERROR(VLOOKUP(Text(A944,"m월 d일"),양력휴일,2,FALSE),IFERROR(VLOOKUP(Text(B944,"m월 d일"),음력휴일,2,FALSE),IFERROR(VLOOKUP(A944,양력지정휴일,2,FALSE), IFERROR(VLOOKUP(B944,음력지정휴일,2,FALSE), ""))))</f>
        <v/>
      </c>
      <c r="N944" s="128"/>
      <c r="O944" s="128" t="str">
        <f>IFERROR(VLOOKUP(N944,연차지정일수,2,FALSE),"")</f>
        <v/>
      </c>
      <c r="P944" s="143"/>
      <c r="Q944" s="2"/>
    </row>
    <row r="945">
      <c r="A945" s="129">
        <v>45140.0</v>
      </c>
      <c r="B945" s="129">
        <f>VLOOKUP($A945,달력데이터,MATCH("음력 날짜",달력제목,0),FALSE)</f>
        <v>45093</v>
      </c>
      <c r="C945" s="128">
        <f t="shared" si="1"/>
        <v>2023</v>
      </c>
      <c r="D945" s="128">
        <f t="shared" si="2"/>
        <v>7</v>
      </c>
      <c r="E945" s="128">
        <f t="shared" si="3"/>
        <v>5</v>
      </c>
      <c r="F945" s="128">
        <f t="shared" si="4"/>
        <v>2023</v>
      </c>
      <c r="G945" s="128">
        <f t="shared" si="5"/>
        <v>8</v>
      </c>
      <c r="H945" s="128">
        <f t="shared" si="6"/>
        <v>2</v>
      </c>
      <c r="I945" s="128" t="str">
        <f t="shared" si="7"/>
        <v>수</v>
      </c>
      <c r="J945" s="99"/>
      <c r="K945" s="99"/>
      <c r="L945" s="141" t="str">
        <f>IF(J945-K945=0,,IFERROR(K945-J945-휴게시간-VLOOKUP(A945,지정휴게시간,2,FALSE),K945-J945-휴게시간))</f>
        <v/>
      </c>
      <c r="M945" s="142" t="str">
        <f>IFERROR(VLOOKUP(Text(A945,"m월 d일"),양력휴일,2,FALSE),IFERROR(VLOOKUP(Text(B945,"m월 d일"),음력휴일,2,FALSE),IFERROR(VLOOKUP(A945,양력지정휴일,2,FALSE), IFERROR(VLOOKUP(B945,음력지정휴일,2,FALSE), ""))))</f>
        <v/>
      </c>
      <c r="N945" s="128"/>
      <c r="O945" s="128" t="str">
        <f>IFERROR(VLOOKUP(N945,연차지정일수,2,FALSE),"")</f>
        <v/>
      </c>
      <c r="P945" s="143"/>
      <c r="Q945" s="2"/>
    </row>
    <row r="946">
      <c r="A946" s="129">
        <v>45141.0</v>
      </c>
      <c r="B946" s="129">
        <f>VLOOKUP($A946,달력데이터,MATCH("음력 날짜",달력제목,0),FALSE)</f>
        <v>45094</v>
      </c>
      <c r="C946" s="128">
        <f t="shared" si="1"/>
        <v>2023</v>
      </c>
      <c r="D946" s="128">
        <f t="shared" si="2"/>
        <v>7</v>
      </c>
      <c r="E946" s="128">
        <f t="shared" si="3"/>
        <v>5</v>
      </c>
      <c r="F946" s="128">
        <f t="shared" si="4"/>
        <v>2023</v>
      </c>
      <c r="G946" s="128">
        <f t="shared" si="5"/>
        <v>8</v>
      </c>
      <c r="H946" s="128">
        <f t="shared" si="6"/>
        <v>3</v>
      </c>
      <c r="I946" s="128" t="str">
        <f t="shared" si="7"/>
        <v>목</v>
      </c>
      <c r="J946" s="99"/>
      <c r="K946" s="99"/>
      <c r="L946" s="141" t="str">
        <f>IF(J946-K946=0,,IFERROR(K946-J946-휴게시간-VLOOKUP(A946,지정휴게시간,2,FALSE),K946-J946-휴게시간))</f>
        <v/>
      </c>
      <c r="M946" s="142" t="str">
        <f>IFERROR(VLOOKUP(Text(A946,"m월 d일"),양력휴일,2,FALSE),IFERROR(VLOOKUP(Text(B946,"m월 d일"),음력휴일,2,FALSE),IFERROR(VLOOKUP(A946,양력지정휴일,2,FALSE), IFERROR(VLOOKUP(B946,음력지정휴일,2,FALSE), ""))))</f>
        <v/>
      </c>
      <c r="N946" s="128"/>
      <c r="O946" s="128" t="str">
        <f>IFERROR(VLOOKUP(N946,연차지정일수,2,FALSE),"")</f>
        <v/>
      </c>
      <c r="P946" s="143"/>
      <c r="Q946" s="2"/>
    </row>
    <row r="947">
      <c r="A947" s="129">
        <v>45142.0</v>
      </c>
      <c r="B947" s="129">
        <f>VLOOKUP($A947,달력데이터,MATCH("음력 날짜",달력제목,0),FALSE)</f>
        <v>45095</v>
      </c>
      <c r="C947" s="128">
        <f t="shared" si="1"/>
        <v>2023</v>
      </c>
      <c r="D947" s="128">
        <f t="shared" si="2"/>
        <v>7</v>
      </c>
      <c r="E947" s="128">
        <f t="shared" si="3"/>
        <v>5</v>
      </c>
      <c r="F947" s="128">
        <f t="shared" si="4"/>
        <v>2023</v>
      </c>
      <c r="G947" s="128">
        <f t="shared" si="5"/>
        <v>8</v>
      </c>
      <c r="H947" s="128">
        <f t="shared" si="6"/>
        <v>4</v>
      </c>
      <c r="I947" s="128" t="str">
        <f t="shared" si="7"/>
        <v>금</v>
      </c>
      <c r="J947" s="99"/>
      <c r="K947" s="99"/>
      <c r="L947" s="141" t="str">
        <f>IF(J947-K947=0,,IFERROR(K947-J947-휴게시간-VLOOKUP(A947,지정휴게시간,2,FALSE),K947-J947-휴게시간))</f>
        <v/>
      </c>
      <c r="M947" s="142" t="str">
        <f>IFERROR(VLOOKUP(Text(A947,"m월 d일"),양력휴일,2,FALSE),IFERROR(VLOOKUP(Text(B947,"m월 d일"),음력휴일,2,FALSE),IFERROR(VLOOKUP(A947,양력지정휴일,2,FALSE), IFERROR(VLOOKUP(B947,음력지정휴일,2,FALSE), ""))))</f>
        <v/>
      </c>
      <c r="N947" s="128"/>
      <c r="O947" s="128" t="str">
        <f>IFERROR(VLOOKUP(N947,연차지정일수,2,FALSE),"")</f>
        <v/>
      </c>
      <c r="P947" s="143"/>
      <c r="Q947" s="2"/>
    </row>
    <row r="948">
      <c r="A948" s="129">
        <v>45143.0</v>
      </c>
      <c r="B948" s="129">
        <f>VLOOKUP($A948,달력데이터,MATCH("음력 날짜",달력제목,0),FALSE)</f>
        <v>45096</v>
      </c>
      <c r="C948" s="128">
        <f t="shared" si="1"/>
        <v>2023</v>
      </c>
      <c r="D948" s="128">
        <f t="shared" si="2"/>
        <v>7</v>
      </c>
      <c r="E948" s="128">
        <f t="shared" si="3"/>
        <v>5</v>
      </c>
      <c r="F948" s="128">
        <f t="shared" si="4"/>
        <v>2023</v>
      </c>
      <c r="G948" s="128">
        <f t="shared" si="5"/>
        <v>8</v>
      </c>
      <c r="H948" s="128">
        <f t="shared" si="6"/>
        <v>5</v>
      </c>
      <c r="I948" s="128" t="str">
        <f t="shared" si="7"/>
        <v>토</v>
      </c>
      <c r="J948" s="99"/>
      <c r="K948" s="99"/>
      <c r="L948" s="141" t="str">
        <f>IF(J948-K948=0,,IFERROR(K948-J948-휴게시간-VLOOKUP(A948,지정휴게시간,2,FALSE),K948-J948-휴게시간))</f>
        <v/>
      </c>
      <c r="M948" s="142" t="str">
        <f>IFERROR(VLOOKUP(Text(A948,"m월 d일"),양력휴일,2,FALSE),IFERROR(VLOOKUP(Text(B948,"m월 d일"),음력휴일,2,FALSE),IFERROR(VLOOKUP(A948,양력지정휴일,2,FALSE), IFERROR(VLOOKUP(B948,음력지정휴일,2,FALSE), ""))))</f>
        <v/>
      </c>
      <c r="N948" s="128"/>
      <c r="O948" s="128" t="str">
        <f>IFERROR(VLOOKUP(N948,연차지정일수,2,FALSE),"")</f>
        <v/>
      </c>
      <c r="P948" s="143"/>
      <c r="Q948" s="2"/>
    </row>
    <row r="949">
      <c r="A949" s="129">
        <v>45144.0</v>
      </c>
      <c r="B949" s="129">
        <f>VLOOKUP($A949,달력데이터,MATCH("음력 날짜",달력제목,0),FALSE)</f>
        <v>45097</v>
      </c>
      <c r="C949" s="128">
        <f t="shared" si="1"/>
        <v>2023</v>
      </c>
      <c r="D949" s="128">
        <f t="shared" si="2"/>
        <v>7</v>
      </c>
      <c r="E949" s="128">
        <f t="shared" si="3"/>
        <v>5</v>
      </c>
      <c r="F949" s="128">
        <f t="shared" si="4"/>
        <v>2023</v>
      </c>
      <c r="G949" s="128">
        <f t="shared" si="5"/>
        <v>8</v>
      </c>
      <c r="H949" s="128">
        <f t="shared" si="6"/>
        <v>6</v>
      </c>
      <c r="I949" s="128" t="str">
        <f t="shared" si="7"/>
        <v>일</v>
      </c>
      <c r="J949" s="99"/>
      <c r="K949" s="99"/>
      <c r="L949" s="141" t="str">
        <f>IF(J949-K949=0,,IFERROR(K949-J949-휴게시간-VLOOKUP(A949,지정휴게시간,2,FALSE),K949-J949-휴게시간))</f>
        <v/>
      </c>
      <c r="M949" s="142" t="str">
        <f>IFERROR(VLOOKUP(Text(A949,"m월 d일"),양력휴일,2,FALSE),IFERROR(VLOOKUP(Text(B949,"m월 d일"),음력휴일,2,FALSE),IFERROR(VLOOKUP(A949,양력지정휴일,2,FALSE), IFERROR(VLOOKUP(B949,음력지정휴일,2,FALSE), ""))))</f>
        <v/>
      </c>
      <c r="N949" s="128"/>
      <c r="O949" s="128" t="str">
        <f>IFERROR(VLOOKUP(N949,연차지정일수,2,FALSE),"")</f>
        <v/>
      </c>
      <c r="P949" s="143"/>
      <c r="Q949" s="2"/>
    </row>
    <row r="950">
      <c r="A950" s="129">
        <v>45145.0</v>
      </c>
      <c r="B950" s="129">
        <f>VLOOKUP($A950,달력데이터,MATCH("음력 날짜",달력제목,0),FALSE)</f>
        <v>45098</v>
      </c>
      <c r="C950" s="128">
        <f t="shared" si="1"/>
        <v>2023</v>
      </c>
      <c r="D950" s="128">
        <f t="shared" si="2"/>
        <v>8</v>
      </c>
      <c r="E950" s="128">
        <f t="shared" si="3"/>
        <v>1</v>
      </c>
      <c r="F950" s="128">
        <f t="shared" si="4"/>
        <v>2023</v>
      </c>
      <c r="G950" s="128">
        <f t="shared" si="5"/>
        <v>8</v>
      </c>
      <c r="H950" s="128">
        <f t="shared" si="6"/>
        <v>7</v>
      </c>
      <c r="I950" s="128" t="str">
        <f t="shared" si="7"/>
        <v>월</v>
      </c>
      <c r="J950" s="99"/>
      <c r="K950" s="99"/>
      <c r="L950" s="141" t="str">
        <f>IF(J950-K950=0,,IFERROR(K950-J950-휴게시간-VLOOKUP(A950,지정휴게시간,2,FALSE),K950-J950-휴게시간))</f>
        <v/>
      </c>
      <c r="M950" s="142" t="str">
        <f>IFERROR(VLOOKUP(Text(A950,"m월 d일"),양력휴일,2,FALSE),IFERROR(VLOOKUP(Text(B950,"m월 d일"),음력휴일,2,FALSE),IFERROR(VLOOKUP(A950,양력지정휴일,2,FALSE), IFERROR(VLOOKUP(B950,음력지정휴일,2,FALSE), ""))))</f>
        <v/>
      </c>
      <c r="N950" s="128"/>
      <c r="O950" s="128" t="str">
        <f>IFERROR(VLOOKUP(N950,연차지정일수,2,FALSE),"")</f>
        <v/>
      </c>
      <c r="P950" s="143"/>
      <c r="Q950" s="2"/>
    </row>
    <row r="951">
      <c r="A951" s="129">
        <v>45146.0</v>
      </c>
      <c r="B951" s="129">
        <f>VLOOKUP($A951,달력데이터,MATCH("음력 날짜",달력제목,0),FALSE)</f>
        <v>45099</v>
      </c>
      <c r="C951" s="128">
        <f t="shared" si="1"/>
        <v>2023</v>
      </c>
      <c r="D951" s="128">
        <f t="shared" si="2"/>
        <v>8</v>
      </c>
      <c r="E951" s="128">
        <f t="shared" si="3"/>
        <v>1</v>
      </c>
      <c r="F951" s="128">
        <f t="shared" si="4"/>
        <v>2023</v>
      </c>
      <c r="G951" s="128">
        <f t="shared" si="5"/>
        <v>8</v>
      </c>
      <c r="H951" s="128">
        <f t="shared" si="6"/>
        <v>8</v>
      </c>
      <c r="I951" s="128" t="str">
        <f t="shared" si="7"/>
        <v>화</v>
      </c>
      <c r="J951" s="99"/>
      <c r="K951" s="99"/>
      <c r="L951" s="141" t="str">
        <f>IF(J951-K951=0,,IFERROR(K951-J951-휴게시간-VLOOKUP(A951,지정휴게시간,2,FALSE),K951-J951-휴게시간))</f>
        <v/>
      </c>
      <c r="M951" s="142" t="str">
        <f>IFERROR(VLOOKUP(Text(A951,"m월 d일"),양력휴일,2,FALSE),IFERROR(VLOOKUP(Text(B951,"m월 d일"),음력휴일,2,FALSE),IFERROR(VLOOKUP(A951,양력지정휴일,2,FALSE), IFERROR(VLOOKUP(B951,음력지정휴일,2,FALSE), ""))))</f>
        <v/>
      </c>
      <c r="N951" s="128"/>
      <c r="O951" s="128" t="str">
        <f>IFERROR(VLOOKUP(N951,연차지정일수,2,FALSE),"")</f>
        <v/>
      </c>
      <c r="P951" s="143"/>
      <c r="Q951" s="2"/>
    </row>
    <row r="952">
      <c r="A952" s="129">
        <v>45147.0</v>
      </c>
      <c r="B952" s="129">
        <f>VLOOKUP($A952,달력데이터,MATCH("음력 날짜",달력제목,0),FALSE)</f>
        <v>45100</v>
      </c>
      <c r="C952" s="128">
        <f t="shared" si="1"/>
        <v>2023</v>
      </c>
      <c r="D952" s="128">
        <f t="shared" si="2"/>
        <v>8</v>
      </c>
      <c r="E952" s="128">
        <f t="shared" si="3"/>
        <v>1</v>
      </c>
      <c r="F952" s="128">
        <f t="shared" si="4"/>
        <v>2023</v>
      </c>
      <c r="G952" s="128">
        <f t="shared" si="5"/>
        <v>8</v>
      </c>
      <c r="H952" s="128">
        <f t="shared" si="6"/>
        <v>9</v>
      </c>
      <c r="I952" s="128" t="str">
        <f t="shared" si="7"/>
        <v>수</v>
      </c>
      <c r="J952" s="99"/>
      <c r="K952" s="99"/>
      <c r="L952" s="141" t="str">
        <f>IF(J952-K952=0,,IFERROR(K952-J952-휴게시간-VLOOKUP(A952,지정휴게시간,2,FALSE),K952-J952-휴게시간))</f>
        <v/>
      </c>
      <c r="M952" s="142" t="str">
        <f>IFERROR(VLOOKUP(Text(A952,"m월 d일"),양력휴일,2,FALSE),IFERROR(VLOOKUP(Text(B952,"m월 d일"),음력휴일,2,FALSE),IFERROR(VLOOKUP(A952,양력지정휴일,2,FALSE), IFERROR(VLOOKUP(B952,음력지정휴일,2,FALSE), ""))))</f>
        <v/>
      </c>
      <c r="N952" s="128"/>
      <c r="O952" s="128" t="str">
        <f>IFERROR(VLOOKUP(N952,연차지정일수,2,FALSE),"")</f>
        <v/>
      </c>
      <c r="P952" s="143"/>
      <c r="Q952" s="2"/>
    </row>
    <row r="953">
      <c r="A953" s="129">
        <v>45148.0</v>
      </c>
      <c r="B953" s="129">
        <f>VLOOKUP($A953,달력데이터,MATCH("음력 날짜",달력제목,0),FALSE)</f>
        <v>45101</v>
      </c>
      <c r="C953" s="128">
        <f t="shared" si="1"/>
        <v>2023</v>
      </c>
      <c r="D953" s="128">
        <f t="shared" si="2"/>
        <v>8</v>
      </c>
      <c r="E953" s="128">
        <f t="shared" si="3"/>
        <v>1</v>
      </c>
      <c r="F953" s="128">
        <f t="shared" si="4"/>
        <v>2023</v>
      </c>
      <c r="G953" s="128">
        <f t="shared" si="5"/>
        <v>8</v>
      </c>
      <c r="H953" s="128">
        <f t="shared" si="6"/>
        <v>10</v>
      </c>
      <c r="I953" s="128" t="str">
        <f t="shared" si="7"/>
        <v>목</v>
      </c>
      <c r="J953" s="99"/>
      <c r="K953" s="99"/>
      <c r="L953" s="141" t="str">
        <f>IF(J953-K953=0,,IFERROR(K953-J953-휴게시간-VLOOKUP(A953,지정휴게시간,2,FALSE),K953-J953-휴게시간))</f>
        <v/>
      </c>
      <c r="M953" s="142" t="str">
        <f>IFERROR(VLOOKUP(Text(A953,"m월 d일"),양력휴일,2,FALSE),IFERROR(VLOOKUP(Text(B953,"m월 d일"),음력휴일,2,FALSE),IFERROR(VLOOKUP(A953,양력지정휴일,2,FALSE), IFERROR(VLOOKUP(B953,음력지정휴일,2,FALSE), ""))))</f>
        <v/>
      </c>
      <c r="N953" s="128"/>
      <c r="O953" s="128" t="str">
        <f>IFERROR(VLOOKUP(N953,연차지정일수,2,FALSE),"")</f>
        <v/>
      </c>
      <c r="P953" s="143"/>
      <c r="Q953" s="2"/>
    </row>
    <row r="954">
      <c r="A954" s="129">
        <v>45149.0</v>
      </c>
      <c r="B954" s="129">
        <f>VLOOKUP($A954,달력데이터,MATCH("음력 날짜",달력제목,0),FALSE)</f>
        <v>45102</v>
      </c>
      <c r="C954" s="128">
        <f t="shared" si="1"/>
        <v>2023</v>
      </c>
      <c r="D954" s="128">
        <f t="shared" si="2"/>
        <v>8</v>
      </c>
      <c r="E954" s="128">
        <f t="shared" si="3"/>
        <v>1</v>
      </c>
      <c r="F954" s="128">
        <f t="shared" si="4"/>
        <v>2023</v>
      </c>
      <c r="G954" s="128">
        <f t="shared" si="5"/>
        <v>8</v>
      </c>
      <c r="H954" s="128">
        <f t="shared" si="6"/>
        <v>11</v>
      </c>
      <c r="I954" s="128" t="str">
        <f t="shared" si="7"/>
        <v>금</v>
      </c>
      <c r="J954" s="99"/>
      <c r="K954" s="99"/>
      <c r="L954" s="141" t="str">
        <f>IF(J954-K954=0,,IFERROR(K954-J954-휴게시간-VLOOKUP(A954,지정휴게시간,2,FALSE),K954-J954-휴게시간))</f>
        <v/>
      </c>
      <c r="M954" s="142" t="str">
        <f>IFERROR(VLOOKUP(Text(A954,"m월 d일"),양력휴일,2,FALSE),IFERROR(VLOOKUP(Text(B954,"m월 d일"),음력휴일,2,FALSE),IFERROR(VLOOKUP(A954,양력지정휴일,2,FALSE), IFERROR(VLOOKUP(B954,음력지정휴일,2,FALSE), ""))))</f>
        <v/>
      </c>
      <c r="N954" s="128"/>
      <c r="O954" s="128" t="str">
        <f>IFERROR(VLOOKUP(N954,연차지정일수,2,FALSE),"")</f>
        <v/>
      </c>
      <c r="P954" s="143"/>
      <c r="Q954" s="2"/>
    </row>
    <row r="955">
      <c r="A955" s="129">
        <v>45150.0</v>
      </c>
      <c r="B955" s="129">
        <f>VLOOKUP($A955,달력데이터,MATCH("음력 날짜",달력제목,0),FALSE)</f>
        <v>45103</v>
      </c>
      <c r="C955" s="128">
        <f t="shared" si="1"/>
        <v>2023</v>
      </c>
      <c r="D955" s="128">
        <f t="shared" si="2"/>
        <v>8</v>
      </c>
      <c r="E955" s="128">
        <f t="shared" si="3"/>
        <v>1</v>
      </c>
      <c r="F955" s="128">
        <f t="shared" si="4"/>
        <v>2023</v>
      </c>
      <c r="G955" s="128">
        <f t="shared" si="5"/>
        <v>8</v>
      </c>
      <c r="H955" s="128">
        <f t="shared" si="6"/>
        <v>12</v>
      </c>
      <c r="I955" s="128" t="str">
        <f t="shared" si="7"/>
        <v>토</v>
      </c>
      <c r="J955" s="99"/>
      <c r="K955" s="99"/>
      <c r="L955" s="141" t="str">
        <f>IF(J955-K955=0,,IFERROR(K955-J955-휴게시간-VLOOKUP(A955,지정휴게시간,2,FALSE),K955-J955-휴게시간))</f>
        <v/>
      </c>
      <c r="M955" s="142" t="str">
        <f>IFERROR(VLOOKUP(Text(A955,"m월 d일"),양력휴일,2,FALSE),IFERROR(VLOOKUP(Text(B955,"m월 d일"),음력휴일,2,FALSE),IFERROR(VLOOKUP(A955,양력지정휴일,2,FALSE), IFERROR(VLOOKUP(B955,음력지정휴일,2,FALSE), ""))))</f>
        <v/>
      </c>
      <c r="N955" s="128"/>
      <c r="O955" s="128" t="str">
        <f>IFERROR(VLOOKUP(N955,연차지정일수,2,FALSE),"")</f>
        <v/>
      </c>
      <c r="P955" s="143"/>
      <c r="Q955" s="2"/>
    </row>
    <row r="956">
      <c r="A956" s="129">
        <v>45151.0</v>
      </c>
      <c r="B956" s="129">
        <f>VLOOKUP($A956,달력데이터,MATCH("음력 날짜",달력제목,0),FALSE)</f>
        <v>45104</v>
      </c>
      <c r="C956" s="128">
        <f t="shared" si="1"/>
        <v>2023</v>
      </c>
      <c r="D956" s="128">
        <f t="shared" si="2"/>
        <v>8</v>
      </c>
      <c r="E956" s="128">
        <f t="shared" si="3"/>
        <v>1</v>
      </c>
      <c r="F956" s="128">
        <f t="shared" si="4"/>
        <v>2023</v>
      </c>
      <c r="G956" s="128">
        <f t="shared" si="5"/>
        <v>8</v>
      </c>
      <c r="H956" s="128">
        <f t="shared" si="6"/>
        <v>13</v>
      </c>
      <c r="I956" s="128" t="str">
        <f t="shared" si="7"/>
        <v>일</v>
      </c>
      <c r="J956" s="99"/>
      <c r="K956" s="99"/>
      <c r="L956" s="141" t="str">
        <f>IF(J956-K956=0,,IFERROR(K956-J956-휴게시간-VLOOKUP(A956,지정휴게시간,2,FALSE),K956-J956-휴게시간))</f>
        <v/>
      </c>
      <c r="M956" s="142" t="str">
        <f>IFERROR(VLOOKUP(Text(A956,"m월 d일"),양력휴일,2,FALSE),IFERROR(VLOOKUP(Text(B956,"m월 d일"),음력휴일,2,FALSE),IFERROR(VLOOKUP(A956,양력지정휴일,2,FALSE), IFERROR(VLOOKUP(B956,음력지정휴일,2,FALSE), ""))))</f>
        <v/>
      </c>
      <c r="N956" s="128"/>
      <c r="O956" s="128" t="str">
        <f>IFERROR(VLOOKUP(N956,연차지정일수,2,FALSE),"")</f>
        <v/>
      </c>
      <c r="P956" s="143"/>
      <c r="Q956" s="2"/>
    </row>
    <row r="957">
      <c r="A957" s="129">
        <v>45152.0</v>
      </c>
      <c r="B957" s="129">
        <f>VLOOKUP($A957,달력데이터,MATCH("음력 날짜",달력제목,0),FALSE)</f>
        <v>45105</v>
      </c>
      <c r="C957" s="128">
        <f t="shared" si="1"/>
        <v>2023</v>
      </c>
      <c r="D957" s="128">
        <f t="shared" si="2"/>
        <v>8</v>
      </c>
      <c r="E957" s="128">
        <f t="shared" si="3"/>
        <v>2</v>
      </c>
      <c r="F957" s="128">
        <f t="shared" si="4"/>
        <v>2023</v>
      </c>
      <c r="G957" s="128">
        <f t="shared" si="5"/>
        <v>8</v>
      </c>
      <c r="H957" s="128">
        <f t="shared" si="6"/>
        <v>14</v>
      </c>
      <c r="I957" s="128" t="str">
        <f t="shared" si="7"/>
        <v>월</v>
      </c>
      <c r="J957" s="99"/>
      <c r="K957" s="99"/>
      <c r="L957" s="141" t="str">
        <f>IF(J957-K957=0,,IFERROR(K957-J957-휴게시간-VLOOKUP(A957,지정휴게시간,2,FALSE),K957-J957-휴게시간))</f>
        <v/>
      </c>
      <c r="M957" s="142" t="str">
        <f>IFERROR(VLOOKUP(Text(A957,"m월 d일"),양력휴일,2,FALSE),IFERROR(VLOOKUP(Text(B957,"m월 d일"),음력휴일,2,FALSE),IFERROR(VLOOKUP(A957,양력지정휴일,2,FALSE), IFERROR(VLOOKUP(B957,음력지정휴일,2,FALSE), ""))))</f>
        <v/>
      </c>
      <c r="N957" s="128"/>
      <c r="O957" s="128" t="str">
        <f>IFERROR(VLOOKUP(N957,연차지정일수,2,FALSE),"")</f>
        <v/>
      </c>
      <c r="P957" s="143"/>
      <c r="Q957" s="2"/>
    </row>
    <row r="958">
      <c r="A958" s="129">
        <v>45153.0</v>
      </c>
      <c r="B958" s="129">
        <f>VLOOKUP($A958,달력데이터,MATCH("음력 날짜",달력제목,0),FALSE)</f>
        <v>45106</v>
      </c>
      <c r="C958" s="128">
        <f t="shared" si="1"/>
        <v>2023</v>
      </c>
      <c r="D958" s="128">
        <f t="shared" si="2"/>
        <v>8</v>
      </c>
      <c r="E958" s="128">
        <f t="shared" si="3"/>
        <v>2</v>
      </c>
      <c r="F958" s="128">
        <f t="shared" si="4"/>
        <v>2023</v>
      </c>
      <c r="G958" s="128">
        <f t="shared" si="5"/>
        <v>8</v>
      </c>
      <c r="H958" s="128">
        <f t="shared" si="6"/>
        <v>15</v>
      </c>
      <c r="I958" s="128" t="str">
        <f t="shared" si="7"/>
        <v>화</v>
      </c>
      <c r="J958" s="99"/>
      <c r="K958" s="99"/>
      <c r="L958" s="141" t="str">
        <f>IF(J958-K958=0,,IFERROR(K958-J958-휴게시간-VLOOKUP(A958,지정휴게시간,2,FALSE),K958-J958-휴게시간))</f>
        <v/>
      </c>
      <c r="M958" s="142" t="str">
        <f>IFERROR(VLOOKUP(Text(A958,"m월 d일"),양력휴일,2,FALSE),IFERROR(VLOOKUP(Text(B958,"m월 d일"),음력휴일,2,FALSE),IFERROR(VLOOKUP(A958,양력지정휴일,2,FALSE), IFERROR(VLOOKUP(B958,음력지정휴일,2,FALSE), ""))))</f>
        <v>광복절</v>
      </c>
      <c r="N958" s="128"/>
      <c r="O958" s="128" t="str">
        <f>IFERROR(VLOOKUP(N958,연차지정일수,2,FALSE),"")</f>
        <v/>
      </c>
      <c r="P958" s="143"/>
      <c r="Q958" s="2"/>
    </row>
    <row r="959">
      <c r="A959" s="129">
        <v>45154.0</v>
      </c>
      <c r="B959" s="129">
        <f>VLOOKUP($A959,달력데이터,MATCH("음력 날짜",달력제목,0),FALSE)</f>
        <v>45108</v>
      </c>
      <c r="C959" s="128">
        <f t="shared" si="1"/>
        <v>2023</v>
      </c>
      <c r="D959" s="128">
        <f t="shared" si="2"/>
        <v>8</v>
      </c>
      <c r="E959" s="128">
        <f t="shared" si="3"/>
        <v>2</v>
      </c>
      <c r="F959" s="128">
        <f t="shared" si="4"/>
        <v>2023</v>
      </c>
      <c r="G959" s="128">
        <f t="shared" si="5"/>
        <v>8</v>
      </c>
      <c r="H959" s="128">
        <f t="shared" si="6"/>
        <v>16</v>
      </c>
      <c r="I959" s="128" t="str">
        <f t="shared" si="7"/>
        <v>수</v>
      </c>
      <c r="J959" s="99"/>
      <c r="K959" s="99"/>
      <c r="L959" s="141" t="str">
        <f>IF(J959-K959=0,,IFERROR(K959-J959-휴게시간-VLOOKUP(A959,지정휴게시간,2,FALSE),K959-J959-휴게시간))</f>
        <v/>
      </c>
      <c r="M959" s="142" t="str">
        <f>IFERROR(VLOOKUP(Text(A959,"m월 d일"),양력휴일,2,FALSE),IFERROR(VLOOKUP(Text(B959,"m월 d일"),음력휴일,2,FALSE),IFERROR(VLOOKUP(A959,양력지정휴일,2,FALSE), IFERROR(VLOOKUP(B959,음력지정휴일,2,FALSE), ""))))</f>
        <v/>
      </c>
      <c r="N959" s="128"/>
      <c r="O959" s="128" t="str">
        <f>IFERROR(VLOOKUP(N959,연차지정일수,2,FALSE),"")</f>
        <v/>
      </c>
      <c r="P959" s="143"/>
      <c r="Q959" s="2"/>
    </row>
    <row r="960">
      <c r="A960" s="129">
        <v>45155.0</v>
      </c>
      <c r="B960" s="129">
        <f>VLOOKUP($A960,달력데이터,MATCH("음력 날짜",달력제목,0),FALSE)</f>
        <v>45109</v>
      </c>
      <c r="C960" s="128">
        <f t="shared" si="1"/>
        <v>2023</v>
      </c>
      <c r="D960" s="128">
        <f t="shared" si="2"/>
        <v>8</v>
      </c>
      <c r="E960" s="128">
        <f t="shared" si="3"/>
        <v>2</v>
      </c>
      <c r="F960" s="128">
        <f t="shared" si="4"/>
        <v>2023</v>
      </c>
      <c r="G960" s="128">
        <f t="shared" si="5"/>
        <v>8</v>
      </c>
      <c r="H960" s="128">
        <f t="shared" si="6"/>
        <v>17</v>
      </c>
      <c r="I960" s="128" t="str">
        <f t="shared" si="7"/>
        <v>목</v>
      </c>
      <c r="J960" s="99"/>
      <c r="K960" s="99"/>
      <c r="L960" s="141" t="str">
        <f>IF(J960-K960=0,,IFERROR(K960-J960-휴게시간-VLOOKUP(A960,지정휴게시간,2,FALSE),K960-J960-휴게시간))</f>
        <v/>
      </c>
      <c r="M960" s="142" t="str">
        <f>IFERROR(VLOOKUP(Text(A960,"m월 d일"),양력휴일,2,FALSE),IFERROR(VLOOKUP(Text(B960,"m월 d일"),음력휴일,2,FALSE),IFERROR(VLOOKUP(A960,양력지정휴일,2,FALSE), IFERROR(VLOOKUP(B960,음력지정휴일,2,FALSE), ""))))</f>
        <v/>
      </c>
      <c r="N960" s="128"/>
      <c r="O960" s="128" t="str">
        <f>IFERROR(VLOOKUP(N960,연차지정일수,2,FALSE),"")</f>
        <v/>
      </c>
      <c r="P960" s="143"/>
      <c r="Q960" s="2"/>
    </row>
    <row r="961">
      <c r="A961" s="129">
        <v>45156.0</v>
      </c>
      <c r="B961" s="129">
        <f>VLOOKUP($A961,달력데이터,MATCH("음력 날짜",달력제목,0),FALSE)</f>
        <v>45110</v>
      </c>
      <c r="C961" s="128">
        <f t="shared" si="1"/>
        <v>2023</v>
      </c>
      <c r="D961" s="128">
        <f t="shared" si="2"/>
        <v>8</v>
      </c>
      <c r="E961" s="128">
        <f t="shared" si="3"/>
        <v>2</v>
      </c>
      <c r="F961" s="128">
        <f t="shared" si="4"/>
        <v>2023</v>
      </c>
      <c r="G961" s="128">
        <f t="shared" si="5"/>
        <v>8</v>
      </c>
      <c r="H961" s="128">
        <f t="shared" si="6"/>
        <v>18</v>
      </c>
      <c r="I961" s="128" t="str">
        <f t="shared" si="7"/>
        <v>금</v>
      </c>
      <c r="J961" s="99"/>
      <c r="K961" s="99"/>
      <c r="L961" s="141" t="str">
        <f>IF(J961-K961=0,,IFERROR(K961-J961-휴게시간-VLOOKUP(A961,지정휴게시간,2,FALSE),K961-J961-휴게시간))</f>
        <v/>
      </c>
      <c r="M961" s="142" t="str">
        <f>IFERROR(VLOOKUP(Text(A961,"m월 d일"),양력휴일,2,FALSE),IFERROR(VLOOKUP(Text(B961,"m월 d일"),음력휴일,2,FALSE),IFERROR(VLOOKUP(A961,양력지정휴일,2,FALSE), IFERROR(VLOOKUP(B961,음력지정휴일,2,FALSE), ""))))</f>
        <v/>
      </c>
      <c r="N961" s="128"/>
      <c r="O961" s="128" t="str">
        <f>IFERROR(VLOOKUP(N961,연차지정일수,2,FALSE),"")</f>
        <v/>
      </c>
      <c r="P961" s="143"/>
      <c r="Q961" s="2"/>
    </row>
    <row r="962">
      <c r="A962" s="129">
        <v>45157.0</v>
      </c>
      <c r="B962" s="129">
        <f>VLOOKUP($A962,달력데이터,MATCH("음력 날짜",달력제목,0),FALSE)</f>
        <v>45111</v>
      </c>
      <c r="C962" s="128">
        <f t="shared" si="1"/>
        <v>2023</v>
      </c>
      <c r="D962" s="128">
        <f t="shared" si="2"/>
        <v>8</v>
      </c>
      <c r="E962" s="128">
        <f t="shared" si="3"/>
        <v>2</v>
      </c>
      <c r="F962" s="128">
        <f t="shared" si="4"/>
        <v>2023</v>
      </c>
      <c r="G962" s="128">
        <f t="shared" si="5"/>
        <v>8</v>
      </c>
      <c r="H962" s="128">
        <f t="shared" si="6"/>
        <v>19</v>
      </c>
      <c r="I962" s="128" t="str">
        <f t="shared" si="7"/>
        <v>토</v>
      </c>
      <c r="J962" s="99"/>
      <c r="K962" s="99"/>
      <c r="L962" s="141" t="str">
        <f>IF(J962-K962=0,,IFERROR(K962-J962-휴게시간-VLOOKUP(A962,지정휴게시간,2,FALSE),K962-J962-휴게시간))</f>
        <v/>
      </c>
      <c r="M962" s="142" t="str">
        <f>IFERROR(VLOOKUP(Text(A962,"m월 d일"),양력휴일,2,FALSE),IFERROR(VLOOKUP(Text(B962,"m월 d일"),음력휴일,2,FALSE),IFERROR(VLOOKUP(A962,양력지정휴일,2,FALSE), IFERROR(VLOOKUP(B962,음력지정휴일,2,FALSE), ""))))</f>
        <v/>
      </c>
      <c r="N962" s="128"/>
      <c r="O962" s="128" t="str">
        <f>IFERROR(VLOOKUP(N962,연차지정일수,2,FALSE),"")</f>
        <v/>
      </c>
      <c r="P962" s="143"/>
      <c r="Q962" s="2"/>
    </row>
    <row r="963">
      <c r="A963" s="129">
        <v>45158.0</v>
      </c>
      <c r="B963" s="129">
        <f>VLOOKUP($A963,달력데이터,MATCH("음력 날짜",달력제목,0),FALSE)</f>
        <v>45112</v>
      </c>
      <c r="C963" s="128">
        <f t="shared" si="1"/>
        <v>2023</v>
      </c>
      <c r="D963" s="128">
        <f t="shared" si="2"/>
        <v>8</v>
      </c>
      <c r="E963" s="128">
        <f t="shared" si="3"/>
        <v>2</v>
      </c>
      <c r="F963" s="128">
        <f t="shared" si="4"/>
        <v>2023</v>
      </c>
      <c r="G963" s="128">
        <f t="shared" si="5"/>
        <v>8</v>
      </c>
      <c r="H963" s="128">
        <f t="shared" si="6"/>
        <v>20</v>
      </c>
      <c r="I963" s="128" t="str">
        <f t="shared" si="7"/>
        <v>일</v>
      </c>
      <c r="J963" s="99"/>
      <c r="K963" s="99"/>
      <c r="L963" s="141" t="str">
        <f>IF(J963-K963=0,,IFERROR(K963-J963-휴게시간-VLOOKUP(A963,지정휴게시간,2,FALSE),K963-J963-휴게시간))</f>
        <v/>
      </c>
      <c r="M963" s="142" t="str">
        <f>IFERROR(VLOOKUP(Text(A963,"m월 d일"),양력휴일,2,FALSE),IFERROR(VLOOKUP(Text(B963,"m월 d일"),음력휴일,2,FALSE),IFERROR(VLOOKUP(A963,양력지정휴일,2,FALSE), IFERROR(VLOOKUP(B963,음력지정휴일,2,FALSE), ""))))</f>
        <v/>
      </c>
      <c r="N963" s="128"/>
      <c r="O963" s="128" t="str">
        <f>IFERROR(VLOOKUP(N963,연차지정일수,2,FALSE),"")</f>
        <v/>
      </c>
      <c r="P963" s="143"/>
      <c r="Q963" s="2"/>
    </row>
    <row r="964">
      <c r="A964" s="129">
        <v>45159.0</v>
      </c>
      <c r="B964" s="129">
        <f>VLOOKUP($A964,달력데이터,MATCH("음력 날짜",달력제목,0),FALSE)</f>
        <v>45113</v>
      </c>
      <c r="C964" s="128">
        <f t="shared" si="1"/>
        <v>2023</v>
      </c>
      <c r="D964" s="128">
        <f t="shared" si="2"/>
        <v>8</v>
      </c>
      <c r="E964" s="128">
        <f t="shared" si="3"/>
        <v>3</v>
      </c>
      <c r="F964" s="128">
        <f t="shared" si="4"/>
        <v>2023</v>
      </c>
      <c r="G964" s="128">
        <f t="shared" si="5"/>
        <v>8</v>
      </c>
      <c r="H964" s="128">
        <f t="shared" si="6"/>
        <v>21</v>
      </c>
      <c r="I964" s="128" t="str">
        <f t="shared" si="7"/>
        <v>월</v>
      </c>
      <c r="J964" s="99"/>
      <c r="K964" s="99"/>
      <c r="L964" s="141" t="str">
        <f>IF(J964-K964=0,,IFERROR(K964-J964-휴게시간-VLOOKUP(A964,지정휴게시간,2,FALSE),K964-J964-휴게시간))</f>
        <v/>
      </c>
      <c r="M964" s="142" t="str">
        <f>IFERROR(VLOOKUP(Text(A964,"m월 d일"),양력휴일,2,FALSE),IFERROR(VLOOKUP(Text(B964,"m월 d일"),음력휴일,2,FALSE),IFERROR(VLOOKUP(A964,양력지정휴일,2,FALSE), IFERROR(VLOOKUP(B964,음력지정휴일,2,FALSE), ""))))</f>
        <v/>
      </c>
      <c r="N964" s="128"/>
      <c r="O964" s="128" t="str">
        <f>IFERROR(VLOOKUP(N964,연차지정일수,2,FALSE),"")</f>
        <v/>
      </c>
      <c r="P964" s="143"/>
      <c r="Q964" s="2"/>
    </row>
    <row r="965">
      <c r="A965" s="129">
        <v>45160.0</v>
      </c>
      <c r="B965" s="129">
        <f>VLOOKUP($A965,달력데이터,MATCH("음력 날짜",달력제목,0),FALSE)</f>
        <v>45114</v>
      </c>
      <c r="C965" s="128">
        <f t="shared" si="1"/>
        <v>2023</v>
      </c>
      <c r="D965" s="128">
        <f t="shared" si="2"/>
        <v>8</v>
      </c>
      <c r="E965" s="128">
        <f t="shared" si="3"/>
        <v>3</v>
      </c>
      <c r="F965" s="128">
        <f t="shared" si="4"/>
        <v>2023</v>
      </c>
      <c r="G965" s="128">
        <f t="shared" si="5"/>
        <v>8</v>
      </c>
      <c r="H965" s="128">
        <f t="shared" si="6"/>
        <v>22</v>
      </c>
      <c r="I965" s="128" t="str">
        <f t="shared" si="7"/>
        <v>화</v>
      </c>
      <c r="J965" s="99"/>
      <c r="K965" s="99"/>
      <c r="L965" s="141" t="str">
        <f>IF(J965-K965=0,,IFERROR(K965-J965-휴게시간-VLOOKUP(A965,지정휴게시간,2,FALSE),K965-J965-휴게시간))</f>
        <v/>
      </c>
      <c r="M965" s="142" t="str">
        <f>IFERROR(VLOOKUP(Text(A965,"m월 d일"),양력휴일,2,FALSE),IFERROR(VLOOKUP(Text(B965,"m월 d일"),음력휴일,2,FALSE),IFERROR(VLOOKUP(A965,양력지정휴일,2,FALSE), IFERROR(VLOOKUP(B965,음력지정휴일,2,FALSE), ""))))</f>
        <v/>
      </c>
      <c r="N965" s="128"/>
      <c r="O965" s="128" t="str">
        <f>IFERROR(VLOOKUP(N965,연차지정일수,2,FALSE),"")</f>
        <v/>
      </c>
      <c r="P965" s="143"/>
      <c r="Q965" s="2"/>
    </row>
    <row r="966">
      <c r="A966" s="129">
        <v>45161.0</v>
      </c>
      <c r="B966" s="129">
        <f>VLOOKUP($A966,달력데이터,MATCH("음력 날짜",달력제목,0),FALSE)</f>
        <v>45115</v>
      </c>
      <c r="C966" s="128">
        <f t="shared" si="1"/>
        <v>2023</v>
      </c>
      <c r="D966" s="128">
        <f t="shared" si="2"/>
        <v>8</v>
      </c>
      <c r="E966" s="128">
        <f t="shared" si="3"/>
        <v>3</v>
      </c>
      <c r="F966" s="128">
        <f t="shared" si="4"/>
        <v>2023</v>
      </c>
      <c r="G966" s="128">
        <f t="shared" si="5"/>
        <v>8</v>
      </c>
      <c r="H966" s="128">
        <f t="shared" si="6"/>
        <v>23</v>
      </c>
      <c r="I966" s="128" t="str">
        <f t="shared" si="7"/>
        <v>수</v>
      </c>
      <c r="J966" s="99"/>
      <c r="K966" s="99"/>
      <c r="L966" s="141" t="str">
        <f>IF(J966-K966=0,,IFERROR(K966-J966-휴게시간-VLOOKUP(A966,지정휴게시간,2,FALSE),K966-J966-휴게시간))</f>
        <v/>
      </c>
      <c r="M966" s="142" t="str">
        <f>IFERROR(VLOOKUP(Text(A966,"m월 d일"),양력휴일,2,FALSE),IFERROR(VLOOKUP(Text(B966,"m월 d일"),음력휴일,2,FALSE),IFERROR(VLOOKUP(A966,양력지정휴일,2,FALSE), IFERROR(VLOOKUP(B966,음력지정휴일,2,FALSE), ""))))</f>
        <v/>
      </c>
      <c r="N966" s="128"/>
      <c r="O966" s="128" t="str">
        <f>IFERROR(VLOOKUP(N966,연차지정일수,2,FALSE),"")</f>
        <v/>
      </c>
      <c r="P966" s="143"/>
      <c r="Q966" s="2"/>
    </row>
    <row r="967">
      <c r="A967" s="129">
        <v>45162.0</v>
      </c>
      <c r="B967" s="129">
        <f>VLOOKUP($A967,달력데이터,MATCH("음력 날짜",달력제목,0),FALSE)</f>
        <v>45116</v>
      </c>
      <c r="C967" s="128">
        <f t="shared" si="1"/>
        <v>2023</v>
      </c>
      <c r="D967" s="128">
        <f t="shared" si="2"/>
        <v>8</v>
      </c>
      <c r="E967" s="128">
        <f t="shared" si="3"/>
        <v>3</v>
      </c>
      <c r="F967" s="128">
        <f t="shared" si="4"/>
        <v>2023</v>
      </c>
      <c r="G967" s="128">
        <f t="shared" si="5"/>
        <v>8</v>
      </c>
      <c r="H967" s="128">
        <f t="shared" si="6"/>
        <v>24</v>
      </c>
      <c r="I967" s="128" t="str">
        <f t="shared" si="7"/>
        <v>목</v>
      </c>
      <c r="J967" s="99"/>
      <c r="K967" s="99"/>
      <c r="L967" s="141" t="str">
        <f>IF(J967-K967=0,,IFERROR(K967-J967-휴게시간-VLOOKUP(A967,지정휴게시간,2,FALSE),K967-J967-휴게시간))</f>
        <v/>
      </c>
      <c r="M967" s="142" t="str">
        <f>IFERROR(VLOOKUP(Text(A967,"m월 d일"),양력휴일,2,FALSE),IFERROR(VLOOKUP(Text(B967,"m월 d일"),음력휴일,2,FALSE),IFERROR(VLOOKUP(A967,양력지정휴일,2,FALSE), IFERROR(VLOOKUP(B967,음력지정휴일,2,FALSE), ""))))</f>
        <v/>
      </c>
      <c r="N967" s="128"/>
      <c r="O967" s="128" t="str">
        <f>IFERROR(VLOOKUP(N967,연차지정일수,2,FALSE),"")</f>
        <v/>
      </c>
      <c r="P967" s="143"/>
      <c r="Q967" s="2"/>
    </row>
    <row r="968">
      <c r="A968" s="129">
        <v>45163.0</v>
      </c>
      <c r="B968" s="129">
        <f>VLOOKUP($A968,달력데이터,MATCH("음력 날짜",달력제목,0),FALSE)</f>
        <v>45117</v>
      </c>
      <c r="C968" s="128">
        <f t="shared" si="1"/>
        <v>2023</v>
      </c>
      <c r="D968" s="128">
        <f t="shared" si="2"/>
        <v>8</v>
      </c>
      <c r="E968" s="128">
        <f t="shared" si="3"/>
        <v>3</v>
      </c>
      <c r="F968" s="128">
        <f t="shared" si="4"/>
        <v>2023</v>
      </c>
      <c r="G968" s="128">
        <f t="shared" si="5"/>
        <v>8</v>
      </c>
      <c r="H968" s="128">
        <f t="shared" si="6"/>
        <v>25</v>
      </c>
      <c r="I968" s="128" t="str">
        <f t="shared" si="7"/>
        <v>금</v>
      </c>
      <c r="J968" s="99"/>
      <c r="K968" s="99"/>
      <c r="L968" s="141" t="str">
        <f>IF(J968-K968=0,,IFERROR(K968-J968-휴게시간-VLOOKUP(A968,지정휴게시간,2,FALSE),K968-J968-휴게시간))</f>
        <v/>
      </c>
      <c r="M968" s="142" t="str">
        <f>IFERROR(VLOOKUP(Text(A968,"m월 d일"),양력휴일,2,FALSE),IFERROR(VLOOKUP(Text(B968,"m월 d일"),음력휴일,2,FALSE),IFERROR(VLOOKUP(A968,양력지정휴일,2,FALSE), IFERROR(VLOOKUP(B968,음력지정휴일,2,FALSE), ""))))</f>
        <v/>
      </c>
      <c r="N968" s="128"/>
      <c r="O968" s="128" t="str">
        <f>IFERROR(VLOOKUP(N968,연차지정일수,2,FALSE),"")</f>
        <v/>
      </c>
      <c r="P968" s="143"/>
      <c r="Q968" s="2"/>
    </row>
    <row r="969">
      <c r="A969" s="129">
        <v>45164.0</v>
      </c>
      <c r="B969" s="129">
        <f>VLOOKUP($A969,달력데이터,MATCH("음력 날짜",달력제목,0),FALSE)</f>
        <v>45118</v>
      </c>
      <c r="C969" s="128">
        <f t="shared" si="1"/>
        <v>2023</v>
      </c>
      <c r="D969" s="128">
        <f t="shared" si="2"/>
        <v>8</v>
      </c>
      <c r="E969" s="128">
        <f t="shared" si="3"/>
        <v>3</v>
      </c>
      <c r="F969" s="128">
        <f t="shared" si="4"/>
        <v>2023</v>
      </c>
      <c r="G969" s="128">
        <f t="shared" si="5"/>
        <v>8</v>
      </c>
      <c r="H969" s="128">
        <f t="shared" si="6"/>
        <v>26</v>
      </c>
      <c r="I969" s="128" t="str">
        <f t="shared" si="7"/>
        <v>토</v>
      </c>
      <c r="J969" s="99"/>
      <c r="K969" s="99"/>
      <c r="L969" s="141" t="str">
        <f>IF(J969-K969=0,,IFERROR(K969-J969-휴게시간-VLOOKUP(A969,지정휴게시간,2,FALSE),K969-J969-휴게시간))</f>
        <v/>
      </c>
      <c r="M969" s="142" t="str">
        <f>IFERROR(VLOOKUP(Text(A969,"m월 d일"),양력휴일,2,FALSE),IFERROR(VLOOKUP(Text(B969,"m월 d일"),음력휴일,2,FALSE),IFERROR(VLOOKUP(A969,양력지정휴일,2,FALSE), IFERROR(VLOOKUP(B969,음력지정휴일,2,FALSE), ""))))</f>
        <v/>
      </c>
      <c r="N969" s="128"/>
      <c r="O969" s="128" t="str">
        <f>IFERROR(VLOOKUP(N969,연차지정일수,2,FALSE),"")</f>
        <v/>
      </c>
      <c r="P969" s="143"/>
      <c r="Q969" s="2"/>
    </row>
    <row r="970">
      <c r="A970" s="129">
        <v>45165.0</v>
      </c>
      <c r="B970" s="129">
        <f>VLOOKUP($A970,달력데이터,MATCH("음력 날짜",달력제목,0),FALSE)</f>
        <v>45119</v>
      </c>
      <c r="C970" s="128">
        <f t="shared" si="1"/>
        <v>2023</v>
      </c>
      <c r="D970" s="128">
        <f t="shared" si="2"/>
        <v>8</v>
      </c>
      <c r="E970" s="128">
        <f t="shared" si="3"/>
        <v>3</v>
      </c>
      <c r="F970" s="128">
        <f t="shared" si="4"/>
        <v>2023</v>
      </c>
      <c r="G970" s="128">
        <f t="shared" si="5"/>
        <v>8</v>
      </c>
      <c r="H970" s="128">
        <f t="shared" si="6"/>
        <v>27</v>
      </c>
      <c r="I970" s="128" t="str">
        <f t="shared" si="7"/>
        <v>일</v>
      </c>
      <c r="J970" s="99"/>
      <c r="K970" s="99"/>
      <c r="L970" s="141" t="str">
        <f>IF(J970-K970=0,,IFERROR(K970-J970-휴게시간-VLOOKUP(A970,지정휴게시간,2,FALSE),K970-J970-휴게시간))</f>
        <v/>
      </c>
      <c r="M970" s="142" t="str">
        <f>IFERROR(VLOOKUP(Text(A970,"m월 d일"),양력휴일,2,FALSE),IFERROR(VLOOKUP(Text(B970,"m월 d일"),음력휴일,2,FALSE),IFERROR(VLOOKUP(A970,양력지정휴일,2,FALSE), IFERROR(VLOOKUP(B970,음력지정휴일,2,FALSE), ""))))</f>
        <v/>
      </c>
      <c r="N970" s="128"/>
      <c r="O970" s="128" t="str">
        <f>IFERROR(VLOOKUP(N970,연차지정일수,2,FALSE),"")</f>
        <v/>
      </c>
      <c r="P970" s="143"/>
      <c r="Q970" s="2"/>
    </row>
    <row r="971">
      <c r="A971" s="129">
        <v>45166.0</v>
      </c>
      <c r="B971" s="129">
        <f>VLOOKUP($A971,달력데이터,MATCH("음력 날짜",달력제목,0),FALSE)</f>
        <v>45120</v>
      </c>
      <c r="C971" s="128">
        <f t="shared" si="1"/>
        <v>2023</v>
      </c>
      <c r="D971" s="128">
        <f t="shared" si="2"/>
        <v>8</v>
      </c>
      <c r="E971" s="128">
        <f t="shared" si="3"/>
        <v>4</v>
      </c>
      <c r="F971" s="128">
        <f t="shared" si="4"/>
        <v>2023</v>
      </c>
      <c r="G971" s="128">
        <f t="shared" si="5"/>
        <v>8</v>
      </c>
      <c r="H971" s="128">
        <f t="shared" si="6"/>
        <v>28</v>
      </c>
      <c r="I971" s="128" t="str">
        <f t="shared" si="7"/>
        <v>월</v>
      </c>
      <c r="J971" s="99"/>
      <c r="K971" s="99"/>
      <c r="L971" s="141" t="str">
        <f>IF(J971-K971=0,,IFERROR(K971-J971-휴게시간-VLOOKUP(A971,지정휴게시간,2,FALSE),K971-J971-휴게시간))</f>
        <v/>
      </c>
      <c r="M971" s="142" t="str">
        <f>IFERROR(VLOOKUP(Text(A971,"m월 d일"),양력휴일,2,FALSE),IFERROR(VLOOKUP(Text(B971,"m월 d일"),음력휴일,2,FALSE),IFERROR(VLOOKUP(A971,양력지정휴일,2,FALSE), IFERROR(VLOOKUP(B971,음력지정휴일,2,FALSE), ""))))</f>
        <v/>
      </c>
      <c r="N971" s="128"/>
      <c r="O971" s="128" t="str">
        <f>IFERROR(VLOOKUP(N971,연차지정일수,2,FALSE),"")</f>
        <v/>
      </c>
      <c r="P971" s="143"/>
      <c r="Q971" s="2"/>
    </row>
    <row r="972">
      <c r="A972" s="129">
        <v>45167.0</v>
      </c>
      <c r="B972" s="129">
        <f>VLOOKUP($A972,달력데이터,MATCH("음력 날짜",달력제목,0),FALSE)</f>
        <v>45121</v>
      </c>
      <c r="C972" s="128">
        <f t="shared" si="1"/>
        <v>2023</v>
      </c>
      <c r="D972" s="128">
        <f t="shared" si="2"/>
        <v>8</v>
      </c>
      <c r="E972" s="128">
        <f t="shared" si="3"/>
        <v>4</v>
      </c>
      <c r="F972" s="128">
        <f t="shared" si="4"/>
        <v>2023</v>
      </c>
      <c r="G972" s="128">
        <f t="shared" si="5"/>
        <v>8</v>
      </c>
      <c r="H972" s="128">
        <f t="shared" si="6"/>
        <v>29</v>
      </c>
      <c r="I972" s="128" t="str">
        <f t="shared" si="7"/>
        <v>화</v>
      </c>
      <c r="J972" s="99"/>
      <c r="K972" s="99"/>
      <c r="L972" s="141" t="str">
        <f>IF(J972-K972=0,,IFERROR(K972-J972-휴게시간-VLOOKUP(A972,지정휴게시간,2,FALSE),K972-J972-휴게시간))</f>
        <v/>
      </c>
      <c r="M972" s="142" t="str">
        <f>IFERROR(VLOOKUP(Text(A972,"m월 d일"),양력휴일,2,FALSE),IFERROR(VLOOKUP(Text(B972,"m월 d일"),음력휴일,2,FALSE),IFERROR(VLOOKUP(A972,양력지정휴일,2,FALSE), IFERROR(VLOOKUP(B972,음력지정휴일,2,FALSE), ""))))</f>
        <v/>
      </c>
      <c r="N972" s="128"/>
      <c r="O972" s="128" t="str">
        <f>IFERROR(VLOOKUP(N972,연차지정일수,2,FALSE),"")</f>
        <v/>
      </c>
      <c r="P972" s="143"/>
      <c r="Q972" s="2"/>
    </row>
    <row r="973">
      <c r="A973" s="129">
        <v>45168.0</v>
      </c>
      <c r="B973" s="129">
        <f>VLOOKUP($A973,달력데이터,MATCH("음력 날짜",달력제목,0),FALSE)</f>
        <v>45122</v>
      </c>
      <c r="C973" s="128">
        <f t="shared" si="1"/>
        <v>2023</v>
      </c>
      <c r="D973" s="128">
        <f t="shared" si="2"/>
        <v>8</v>
      </c>
      <c r="E973" s="128">
        <f t="shared" si="3"/>
        <v>4</v>
      </c>
      <c r="F973" s="128">
        <f t="shared" si="4"/>
        <v>2023</v>
      </c>
      <c r="G973" s="128">
        <f t="shared" si="5"/>
        <v>8</v>
      </c>
      <c r="H973" s="128">
        <f t="shared" si="6"/>
        <v>30</v>
      </c>
      <c r="I973" s="128" t="str">
        <f t="shared" si="7"/>
        <v>수</v>
      </c>
      <c r="J973" s="99"/>
      <c r="K973" s="99"/>
      <c r="L973" s="141" t="str">
        <f>IF(J973-K973=0,,IFERROR(K973-J973-휴게시간-VLOOKUP(A973,지정휴게시간,2,FALSE),K973-J973-휴게시간))</f>
        <v/>
      </c>
      <c r="M973" s="142" t="str">
        <f>IFERROR(VLOOKUP(Text(A973,"m월 d일"),양력휴일,2,FALSE),IFERROR(VLOOKUP(Text(B973,"m월 d일"),음력휴일,2,FALSE),IFERROR(VLOOKUP(A973,양력지정휴일,2,FALSE), IFERROR(VLOOKUP(B973,음력지정휴일,2,FALSE), ""))))</f>
        <v/>
      </c>
      <c r="N973" s="128"/>
      <c r="O973" s="128" t="str">
        <f>IFERROR(VLOOKUP(N973,연차지정일수,2,FALSE),"")</f>
        <v/>
      </c>
      <c r="P973" s="143"/>
      <c r="Q973" s="2"/>
    </row>
    <row r="974">
      <c r="A974" s="129">
        <v>45169.0</v>
      </c>
      <c r="B974" s="129">
        <f>VLOOKUP($A974,달력데이터,MATCH("음력 날짜",달력제목,0),FALSE)</f>
        <v>45123</v>
      </c>
      <c r="C974" s="128">
        <f t="shared" si="1"/>
        <v>2023</v>
      </c>
      <c r="D974" s="128">
        <f t="shared" si="2"/>
        <v>8</v>
      </c>
      <c r="E974" s="128">
        <f t="shared" si="3"/>
        <v>4</v>
      </c>
      <c r="F974" s="128">
        <f t="shared" si="4"/>
        <v>2023</v>
      </c>
      <c r="G974" s="128">
        <f t="shared" si="5"/>
        <v>8</v>
      </c>
      <c r="H974" s="128">
        <f t="shared" si="6"/>
        <v>31</v>
      </c>
      <c r="I974" s="128" t="str">
        <f t="shared" si="7"/>
        <v>목</v>
      </c>
      <c r="J974" s="99"/>
      <c r="K974" s="99"/>
      <c r="L974" s="141" t="str">
        <f>IF(J974-K974=0,,IFERROR(K974-J974-휴게시간-VLOOKUP(A974,지정휴게시간,2,FALSE),K974-J974-휴게시간))</f>
        <v/>
      </c>
      <c r="M974" s="142" t="str">
        <f>IFERROR(VLOOKUP(Text(A974,"m월 d일"),양력휴일,2,FALSE),IFERROR(VLOOKUP(Text(B974,"m월 d일"),음력휴일,2,FALSE),IFERROR(VLOOKUP(A974,양력지정휴일,2,FALSE), IFERROR(VLOOKUP(B974,음력지정휴일,2,FALSE), ""))))</f>
        <v/>
      </c>
      <c r="N974" s="128"/>
      <c r="O974" s="128" t="str">
        <f>IFERROR(VLOOKUP(N974,연차지정일수,2,FALSE),"")</f>
        <v/>
      </c>
      <c r="P974" s="143"/>
      <c r="Q974" s="2"/>
    </row>
    <row r="975">
      <c r="A975" s="129">
        <v>45170.0</v>
      </c>
      <c r="B975" s="129">
        <f>VLOOKUP($A975,달력데이터,MATCH("음력 날짜",달력제목,0),FALSE)</f>
        <v>45124</v>
      </c>
      <c r="C975" s="128">
        <f t="shared" si="1"/>
        <v>2023</v>
      </c>
      <c r="D975" s="128">
        <f t="shared" si="2"/>
        <v>8</v>
      </c>
      <c r="E975" s="128">
        <f t="shared" si="3"/>
        <v>4</v>
      </c>
      <c r="F975" s="128">
        <f t="shared" si="4"/>
        <v>2023</v>
      </c>
      <c r="G975" s="128">
        <f t="shared" si="5"/>
        <v>9</v>
      </c>
      <c r="H975" s="128">
        <f t="shared" si="6"/>
        <v>1</v>
      </c>
      <c r="I975" s="128" t="str">
        <f t="shared" si="7"/>
        <v>금</v>
      </c>
      <c r="J975" s="99"/>
      <c r="K975" s="99"/>
      <c r="L975" s="141" t="str">
        <f>IF(J975-K975=0,,IFERROR(K975-J975-휴게시간-VLOOKUP(A975,지정휴게시간,2,FALSE),K975-J975-휴게시간))</f>
        <v/>
      </c>
      <c r="M975" s="142" t="str">
        <f>IFERROR(VLOOKUP(Text(A975,"m월 d일"),양력휴일,2,FALSE),IFERROR(VLOOKUP(Text(B975,"m월 d일"),음력휴일,2,FALSE),IFERROR(VLOOKUP(A975,양력지정휴일,2,FALSE), IFERROR(VLOOKUP(B975,음력지정휴일,2,FALSE), ""))))</f>
        <v/>
      </c>
      <c r="N975" s="128"/>
      <c r="O975" s="128" t="str">
        <f>IFERROR(VLOOKUP(N975,연차지정일수,2,FALSE),"")</f>
        <v/>
      </c>
      <c r="P975" s="143"/>
      <c r="Q975" s="2"/>
    </row>
    <row r="976">
      <c r="A976" s="129">
        <v>45171.0</v>
      </c>
      <c r="B976" s="129">
        <f>VLOOKUP($A976,달력데이터,MATCH("음력 날짜",달력제목,0),FALSE)</f>
        <v>45125</v>
      </c>
      <c r="C976" s="128">
        <f t="shared" si="1"/>
        <v>2023</v>
      </c>
      <c r="D976" s="128">
        <f t="shared" si="2"/>
        <v>8</v>
      </c>
      <c r="E976" s="128">
        <f t="shared" si="3"/>
        <v>4</v>
      </c>
      <c r="F976" s="128">
        <f t="shared" si="4"/>
        <v>2023</v>
      </c>
      <c r="G976" s="128">
        <f t="shared" si="5"/>
        <v>9</v>
      </c>
      <c r="H976" s="128">
        <f t="shared" si="6"/>
        <v>2</v>
      </c>
      <c r="I976" s="128" t="str">
        <f t="shared" si="7"/>
        <v>토</v>
      </c>
      <c r="J976" s="99"/>
      <c r="K976" s="99"/>
      <c r="L976" s="141" t="str">
        <f>IF(J976-K976=0,,IFERROR(K976-J976-휴게시간-VLOOKUP(A976,지정휴게시간,2,FALSE),K976-J976-휴게시간))</f>
        <v/>
      </c>
      <c r="M976" s="142" t="str">
        <f>IFERROR(VLOOKUP(Text(A976,"m월 d일"),양력휴일,2,FALSE),IFERROR(VLOOKUP(Text(B976,"m월 d일"),음력휴일,2,FALSE),IFERROR(VLOOKUP(A976,양력지정휴일,2,FALSE), IFERROR(VLOOKUP(B976,음력지정휴일,2,FALSE), ""))))</f>
        <v/>
      </c>
      <c r="N976" s="128"/>
      <c r="O976" s="128" t="str">
        <f>IFERROR(VLOOKUP(N976,연차지정일수,2,FALSE),"")</f>
        <v/>
      </c>
      <c r="P976" s="143"/>
      <c r="Q976" s="2"/>
    </row>
    <row r="977">
      <c r="A977" s="129">
        <v>45172.0</v>
      </c>
      <c r="B977" s="129">
        <f>VLOOKUP($A977,달력데이터,MATCH("음력 날짜",달력제목,0),FALSE)</f>
        <v>45126</v>
      </c>
      <c r="C977" s="128">
        <f t="shared" si="1"/>
        <v>2023</v>
      </c>
      <c r="D977" s="128">
        <f t="shared" si="2"/>
        <v>8</v>
      </c>
      <c r="E977" s="128">
        <f t="shared" si="3"/>
        <v>4</v>
      </c>
      <c r="F977" s="128">
        <f t="shared" si="4"/>
        <v>2023</v>
      </c>
      <c r="G977" s="128">
        <f t="shared" si="5"/>
        <v>9</v>
      </c>
      <c r="H977" s="128">
        <f t="shared" si="6"/>
        <v>3</v>
      </c>
      <c r="I977" s="128" t="str">
        <f t="shared" si="7"/>
        <v>일</v>
      </c>
      <c r="J977" s="99"/>
      <c r="K977" s="99"/>
      <c r="L977" s="141" t="str">
        <f>IF(J977-K977=0,,IFERROR(K977-J977-휴게시간-VLOOKUP(A977,지정휴게시간,2,FALSE),K977-J977-휴게시간))</f>
        <v/>
      </c>
      <c r="M977" s="142" t="str">
        <f>IFERROR(VLOOKUP(Text(A977,"m월 d일"),양력휴일,2,FALSE),IFERROR(VLOOKUP(Text(B977,"m월 d일"),음력휴일,2,FALSE),IFERROR(VLOOKUP(A977,양력지정휴일,2,FALSE), IFERROR(VLOOKUP(B977,음력지정휴일,2,FALSE), ""))))</f>
        <v/>
      </c>
      <c r="N977" s="128"/>
      <c r="O977" s="128" t="str">
        <f>IFERROR(VLOOKUP(N977,연차지정일수,2,FALSE),"")</f>
        <v/>
      </c>
      <c r="P977" s="143"/>
      <c r="Q977" s="2"/>
    </row>
    <row r="978">
      <c r="A978" s="129">
        <v>45173.0</v>
      </c>
      <c r="B978" s="129">
        <f>VLOOKUP($A978,달력데이터,MATCH("음력 날짜",달력제목,0),FALSE)</f>
        <v>45127</v>
      </c>
      <c r="C978" s="128">
        <f t="shared" si="1"/>
        <v>2023</v>
      </c>
      <c r="D978" s="128">
        <f t="shared" si="2"/>
        <v>9</v>
      </c>
      <c r="E978" s="128">
        <f t="shared" si="3"/>
        <v>1</v>
      </c>
      <c r="F978" s="128">
        <f t="shared" si="4"/>
        <v>2023</v>
      </c>
      <c r="G978" s="128">
        <f t="shared" si="5"/>
        <v>9</v>
      </c>
      <c r="H978" s="128">
        <f t="shared" si="6"/>
        <v>4</v>
      </c>
      <c r="I978" s="128" t="str">
        <f t="shared" si="7"/>
        <v>월</v>
      </c>
      <c r="J978" s="99"/>
      <c r="K978" s="99"/>
      <c r="L978" s="141" t="str">
        <f>IF(J978-K978=0,,IFERROR(K978-J978-휴게시간-VLOOKUP(A978,지정휴게시간,2,FALSE),K978-J978-휴게시간))</f>
        <v/>
      </c>
      <c r="M978" s="142" t="str">
        <f>IFERROR(VLOOKUP(Text(A978,"m월 d일"),양력휴일,2,FALSE),IFERROR(VLOOKUP(Text(B978,"m월 d일"),음력휴일,2,FALSE),IFERROR(VLOOKUP(A978,양력지정휴일,2,FALSE), IFERROR(VLOOKUP(B978,음력지정휴일,2,FALSE), ""))))</f>
        <v/>
      </c>
      <c r="N978" s="128"/>
      <c r="O978" s="128" t="str">
        <f>IFERROR(VLOOKUP(N978,연차지정일수,2,FALSE),"")</f>
        <v/>
      </c>
      <c r="P978" s="143"/>
      <c r="Q978" s="2"/>
    </row>
    <row r="979">
      <c r="A979" s="129">
        <v>45174.0</v>
      </c>
      <c r="B979" s="129">
        <f>VLOOKUP($A979,달력데이터,MATCH("음력 날짜",달력제목,0),FALSE)</f>
        <v>45128</v>
      </c>
      <c r="C979" s="128">
        <f t="shared" si="1"/>
        <v>2023</v>
      </c>
      <c r="D979" s="128">
        <f t="shared" si="2"/>
        <v>9</v>
      </c>
      <c r="E979" s="128">
        <f t="shared" si="3"/>
        <v>1</v>
      </c>
      <c r="F979" s="128">
        <f t="shared" si="4"/>
        <v>2023</v>
      </c>
      <c r="G979" s="128">
        <f t="shared" si="5"/>
        <v>9</v>
      </c>
      <c r="H979" s="128">
        <f t="shared" si="6"/>
        <v>5</v>
      </c>
      <c r="I979" s="128" t="str">
        <f t="shared" si="7"/>
        <v>화</v>
      </c>
      <c r="J979" s="99"/>
      <c r="K979" s="99"/>
      <c r="L979" s="141" t="str">
        <f>IF(J979-K979=0,,IFERROR(K979-J979-휴게시간-VLOOKUP(A979,지정휴게시간,2,FALSE),K979-J979-휴게시간))</f>
        <v/>
      </c>
      <c r="M979" s="142" t="str">
        <f>IFERROR(VLOOKUP(Text(A979,"m월 d일"),양력휴일,2,FALSE),IFERROR(VLOOKUP(Text(B979,"m월 d일"),음력휴일,2,FALSE),IFERROR(VLOOKUP(A979,양력지정휴일,2,FALSE), IFERROR(VLOOKUP(B979,음력지정휴일,2,FALSE), ""))))</f>
        <v/>
      </c>
      <c r="N979" s="128"/>
      <c r="O979" s="128" t="str">
        <f>IFERROR(VLOOKUP(N979,연차지정일수,2,FALSE),"")</f>
        <v/>
      </c>
      <c r="P979" s="143"/>
      <c r="Q979" s="2"/>
    </row>
    <row r="980">
      <c r="A980" s="129">
        <v>45175.0</v>
      </c>
      <c r="B980" s="129">
        <f>VLOOKUP($A980,달력데이터,MATCH("음력 날짜",달력제목,0),FALSE)</f>
        <v>45129</v>
      </c>
      <c r="C980" s="128">
        <f t="shared" si="1"/>
        <v>2023</v>
      </c>
      <c r="D980" s="128">
        <f t="shared" si="2"/>
        <v>9</v>
      </c>
      <c r="E980" s="128">
        <f t="shared" si="3"/>
        <v>1</v>
      </c>
      <c r="F980" s="128">
        <f t="shared" si="4"/>
        <v>2023</v>
      </c>
      <c r="G980" s="128">
        <f t="shared" si="5"/>
        <v>9</v>
      </c>
      <c r="H980" s="128">
        <f t="shared" si="6"/>
        <v>6</v>
      </c>
      <c r="I980" s="128" t="str">
        <f t="shared" si="7"/>
        <v>수</v>
      </c>
      <c r="J980" s="99"/>
      <c r="K980" s="99"/>
      <c r="L980" s="141" t="str">
        <f>IF(J980-K980=0,,IFERROR(K980-J980-휴게시간-VLOOKUP(A980,지정휴게시간,2,FALSE),K980-J980-휴게시간))</f>
        <v/>
      </c>
      <c r="M980" s="142" t="str">
        <f>IFERROR(VLOOKUP(Text(A980,"m월 d일"),양력휴일,2,FALSE),IFERROR(VLOOKUP(Text(B980,"m월 d일"),음력휴일,2,FALSE),IFERROR(VLOOKUP(A980,양력지정휴일,2,FALSE), IFERROR(VLOOKUP(B980,음력지정휴일,2,FALSE), ""))))</f>
        <v/>
      </c>
      <c r="N980" s="128"/>
      <c r="O980" s="128" t="str">
        <f>IFERROR(VLOOKUP(N980,연차지정일수,2,FALSE),"")</f>
        <v/>
      </c>
      <c r="P980" s="143"/>
      <c r="Q980" s="2"/>
    </row>
    <row r="981">
      <c r="A981" s="129">
        <v>45176.0</v>
      </c>
      <c r="B981" s="129">
        <f>VLOOKUP($A981,달력데이터,MATCH("음력 날짜",달력제목,0),FALSE)</f>
        <v>45130</v>
      </c>
      <c r="C981" s="128">
        <f t="shared" si="1"/>
        <v>2023</v>
      </c>
      <c r="D981" s="128">
        <f t="shared" si="2"/>
        <v>9</v>
      </c>
      <c r="E981" s="128">
        <f t="shared" si="3"/>
        <v>1</v>
      </c>
      <c r="F981" s="128">
        <f t="shared" si="4"/>
        <v>2023</v>
      </c>
      <c r="G981" s="128">
        <f t="shared" si="5"/>
        <v>9</v>
      </c>
      <c r="H981" s="128">
        <f t="shared" si="6"/>
        <v>7</v>
      </c>
      <c r="I981" s="128" t="str">
        <f t="shared" si="7"/>
        <v>목</v>
      </c>
      <c r="J981" s="99"/>
      <c r="K981" s="99"/>
      <c r="L981" s="141" t="str">
        <f>IF(J981-K981=0,,IFERROR(K981-J981-휴게시간-VLOOKUP(A981,지정휴게시간,2,FALSE),K981-J981-휴게시간))</f>
        <v/>
      </c>
      <c r="M981" s="142" t="str">
        <f>IFERROR(VLOOKUP(Text(A981,"m월 d일"),양력휴일,2,FALSE),IFERROR(VLOOKUP(Text(B981,"m월 d일"),음력휴일,2,FALSE),IFERROR(VLOOKUP(A981,양력지정휴일,2,FALSE), IFERROR(VLOOKUP(B981,음력지정휴일,2,FALSE), ""))))</f>
        <v/>
      </c>
      <c r="N981" s="128"/>
      <c r="O981" s="128" t="str">
        <f>IFERROR(VLOOKUP(N981,연차지정일수,2,FALSE),"")</f>
        <v/>
      </c>
      <c r="P981" s="143"/>
      <c r="Q981" s="2"/>
    </row>
    <row r="982">
      <c r="A982" s="129">
        <v>45177.0</v>
      </c>
      <c r="B982" s="129">
        <f>VLOOKUP($A982,달력데이터,MATCH("음력 날짜",달력제목,0),FALSE)</f>
        <v>45131</v>
      </c>
      <c r="C982" s="128">
        <f t="shared" si="1"/>
        <v>2023</v>
      </c>
      <c r="D982" s="128">
        <f t="shared" si="2"/>
        <v>9</v>
      </c>
      <c r="E982" s="128">
        <f t="shared" si="3"/>
        <v>1</v>
      </c>
      <c r="F982" s="128">
        <f t="shared" si="4"/>
        <v>2023</v>
      </c>
      <c r="G982" s="128">
        <f t="shared" si="5"/>
        <v>9</v>
      </c>
      <c r="H982" s="128">
        <f t="shared" si="6"/>
        <v>8</v>
      </c>
      <c r="I982" s="128" t="str">
        <f t="shared" si="7"/>
        <v>금</v>
      </c>
      <c r="J982" s="99"/>
      <c r="K982" s="99"/>
      <c r="L982" s="141" t="str">
        <f>IF(J982-K982=0,,IFERROR(K982-J982-휴게시간-VLOOKUP(A982,지정휴게시간,2,FALSE),K982-J982-휴게시간))</f>
        <v/>
      </c>
      <c r="M982" s="142" t="str">
        <f>IFERROR(VLOOKUP(Text(A982,"m월 d일"),양력휴일,2,FALSE),IFERROR(VLOOKUP(Text(B982,"m월 d일"),음력휴일,2,FALSE),IFERROR(VLOOKUP(A982,양력지정휴일,2,FALSE), IFERROR(VLOOKUP(B982,음력지정휴일,2,FALSE), ""))))</f>
        <v/>
      </c>
      <c r="N982" s="128"/>
      <c r="O982" s="128" t="str">
        <f>IFERROR(VLOOKUP(N982,연차지정일수,2,FALSE),"")</f>
        <v/>
      </c>
      <c r="P982" s="143"/>
      <c r="Q982" s="2"/>
    </row>
    <row r="983">
      <c r="A983" s="129">
        <v>45178.0</v>
      </c>
      <c r="B983" s="129">
        <f>VLOOKUP($A983,달력데이터,MATCH("음력 날짜",달력제목,0),FALSE)</f>
        <v>45132</v>
      </c>
      <c r="C983" s="128">
        <f t="shared" si="1"/>
        <v>2023</v>
      </c>
      <c r="D983" s="128">
        <f t="shared" si="2"/>
        <v>9</v>
      </c>
      <c r="E983" s="128">
        <f t="shared" si="3"/>
        <v>1</v>
      </c>
      <c r="F983" s="128">
        <f t="shared" si="4"/>
        <v>2023</v>
      </c>
      <c r="G983" s="128">
        <f t="shared" si="5"/>
        <v>9</v>
      </c>
      <c r="H983" s="128">
        <f t="shared" si="6"/>
        <v>9</v>
      </c>
      <c r="I983" s="128" t="str">
        <f t="shared" si="7"/>
        <v>토</v>
      </c>
      <c r="J983" s="99"/>
      <c r="K983" s="99"/>
      <c r="L983" s="141" t="str">
        <f>IF(J983-K983=0,,IFERROR(K983-J983-휴게시간-VLOOKUP(A983,지정휴게시간,2,FALSE),K983-J983-휴게시간))</f>
        <v/>
      </c>
      <c r="M983" s="142" t="str">
        <f>IFERROR(VLOOKUP(Text(A983,"m월 d일"),양력휴일,2,FALSE),IFERROR(VLOOKUP(Text(B983,"m월 d일"),음력휴일,2,FALSE),IFERROR(VLOOKUP(A983,양력지정휴일,2,FALSE), IFERROR(VLOOKUP(B983,음력지정휴일,2,FALSE), ""))))</f>
        <v/>
      </c>
      <c r="N983" s="128"/>
      <c r="O983" s="128" t="str">
        <f>IFERROR(VLOOKUP(N983,연차지정일수,2,FALSE),"")</f>
        <v/>
      </c>
      <c r="P983" s="143"/>
      <c r="Q983" s="2"/>
    </row>
    <row r="984">
      <c r="A984" s="129">
        <v>45179.0</v>
      </c>
      <c r="B984" s="129">
        <f>VLOOKUP($A984,달력데이터,MATCH("음력 날짜",달력제목,0),FALSE)</f>
        <v>45133</v>
      </c>
      <c r="C984" s="128">
        <f t="shared" si="1"/>
        <v>2023</v>
      </c>
      <c r="D984" s="128">
        <f t="shared" si="2"/>
        <v>9</v>
      </c>
      <c r="E984" s="128">
        <f t="shared" si="3"/>
        <v>1</v>
      </c>
      <c r="F984" s="128">
        <f t="shared" si="4"/>
        <v>2023</v>
      </c>
      <c r="G984" s="128">
        <f t="shared" si="5"/>
        <v>9</v>
      </c>
      <c r="H984" s="128">
        <f t="shared" si="6"/>
        <v>10</v>
      </c>
      <c r="I984" s="128" t="str">
        <f t="shared" si="7"/>
        <v>일</v>
      </c>
      <c r="J984" s="99"/>
      <c r="K984" s="99"/>
      <c r="L984" s="141" t="str">
        <f>IF(J984-K984=0,,IFERROR(K984-J984-휴게시간-VLOOKUP(A984,지정휴게시간,2,FALSE),K984-J984-휴게시간))</f>
        <v/>
      </c>
      <c r="M984" s="142" t="str">
        <f>IFERROR(VLOOKUP(Text(A984,"m월 d일"),양력휴일,2,FALSE),IFERROR(VLOOKUP(Text(B984,"m월 d일"),음력휴일,2,FALSE),IFERROR(VLOOKUP(A984,양력지정휴일,2,FALSE), IFERROR(VLOOKUP(B984,음력지정휴일,2,FALSE), ""))))</f>
        <v/>
      </c>
      <c r="N984" s="128"/>
      <c r="O984" s="128" t="str">
        <f>IFERROR(VLOOKUP(N984,연차지정일수,2,FALSE),"")</f>
        <v/>
      </c>
      <c r="P984" s="143"/>
      <c r="Q984" s="2"/>
    </row>
    <row r="985">
      <c r="A985" s="129">
        <v>45180.0</v>
      </c>
      <c r="B985" s="129">
        <f>VLOOKUP($A985,달력데이터,MATCH("음력 날짜",달력제목,0),FALSE)</f>
        <v>45134</v>
      </c>
      <c r="C985" s="128">
        <f t="shared" si="1"/>
        <v>2023</v>
      </c>
      <c r="D985" s="128">
        <f t="shared" si="2"/>
        <v>9</v>
      </c>
      <c r="E985" s="128">
        <f t="shared" si="3"/>
        <v>2</v>
      </c>
      <c r="F985" s="128">
        <f t="shared" si="4"/>
        <v>2023</v>
      </c>
      <c r="G985" s="128">
        <f t="shared" si="5"/>
        <v>9</v>
      </c>
      <c r="H985" s="128">
        <f t="shared" si="6"/>
        <v>11</v>
      </c>
      <c r="I985" s="128" t="str">
        <f t="shared" si="7"/>
        <v>월</v>
      </c>
      <c r="J985" s="99"/>
      <c r="K985" s="99"/>
      <c r="L985" s="141" t="str">
        <f>IF(J985-K985=0,,IFERROR(K985-J985-휴게시간-VLOOKUP(A985,지정휴게시간,2,FALSE),K985-J985-휴게시간))</f>
        <v/>
      </c>
      <c r="M985" s="142" t="str">
        <f>IFERROR(VLOOKUP(Text(A985,"m월 d일"),양력휴일,2,FALSE),IFERROR(VLOOKUP(Text(B985,"m월 d일"),음력휴일,2,FALSE),IFERROR(VLOOKUP(A985,양력지정휴일,2,FALSE), IFERROR(VLOOKUP(B985,음력지정휴일,2,FALSE), ""))))</f>
        <v/>
      </c>
      <c r="N985" s="128"/>
      <c r="O985" s="128" t="str">
        <f>IFERROR(VLOOKUP(N985,연차지정일수,2,FALSE),"")</f>
        <v/>
      </c>
      <c r="P985" s="143"/>
      <c r="Q985" s="2"/>
    </row>
    <row r="986">
      <c r="A986" s="129">
        <v>45181.0</v>
      </c>
      <c r="B986" s="129">
        <f>VLOOKUP($A986,달력데이터,MATCH("음력 날짜",달력제목,0),FALSE)</f>
        <v>45135</v>
      </c>
      <c r="C986" s="128">
        <f t="shared" si="1"/>
        <v>2023</v>
      </c>
      <c r="D986" s="128">
        <f t="shared" si="2"/>
        <v>9</v>
      </c>
      <c r="E986" s="128">
        <f t="shared" si="3"/>
        <v>2</v>
      </c>
      <c r="F986" s="128">
        <f t="shared" si="4"/>
        <v>2023</v>
      </c>
      <c r="G986" s="128">
        <f t="shared" si="5"/>
        <v>9</v>
      </c>
      <c r="H986" s="128">
        <f t="shared" si="6"/>
        <v>12</v>
      </c>
      <c r="I986" s="128" t="str">
        <f t="shared" si="7"/>
        <v>화</v>
      </c>
      <c r="J986" s="99"/>
      <c r="K986" s="99"/>
      <c r="L986" s="141" t="str">
        <f>IF(J986-K986=0,,IFERROR(K986-J986-휴게시간-VLOOKUP(A986,지정휴게시간,2,FALSE),K986-J986-휴게시간))</f>
        <v/>
      </c>
      <c r="M986" s="142" t="str">
        <f>IFERROR(VLOOKUP(Text(A986,"m월 d일"),양력휴일,2,FALSE),IFERROR(VLOOKUP(Text(B986,"m월 d일"),음력휴일,2,FALSE),IFERROR(VLOOKUP(A986,양력지정휴일,2,FALSE), IFERROR(VLOOKUP(B986,음력지정휴일,2,FALSE), ""))))</f>
        <v/>
      </c>
      <c r="N986" s="128"/>
      <c r="O986" s="128" t="str">
        <f>IFERROR(VLOOKUP(N986,연차지정일수,2,FALSE),"")</f>
        <v/>
      </c>
      <c r="P986" s="143"/>
      <c r="Q986" s="2"/>
    </row>
    <row r="987">
      <c r="A987" s="129">
        <v>45182.0</v>
      </c>
      <c r="B987" s="129">
        <f>VLOOKUP($A987,달력데이터,MATCH("음력 날짜",달력제목,0),FALSE)</f>
        <v>45136</v>
      </c>
      <c r="C987" s="128">
        <f t="shared" si="1"/>
        <v>2023</v>
      </c>
      <c r="D987" s="128">
        <f t="shared" si="2"/>
        <v>9</v>
      </c>
      <c r="E987" s="128">
        <f t="shared" si="3"/>
        <v>2</v>
      </c>
      <c r="F987" s="128">
        <f t="shared" si="4"/>
        <v>2023</v>
      </c>
      <c r="G987" s="128">
        <f t="shared" si="5"/>
        <v>9</v>
      </c>
      <c r="H987" s="128">
        <f t="shared" si="6"/>
        <v>13</v>
      </c>
      <c r="I987" s="128" t="str">
        <f t="shared" si="7"/>
        <v>수</v>
      </c>
      <c r="J987" s="99"/>
      <c r="K987" s="99"/>
      <c r="L987" s="141" t="str">
        <f>IF(J987-K987=0,,IFERROR(K987-J987-휴게시간-VLOOKUP(A987,지정휴게시간,2,FALSE),K987-J987-휴게시간))</f>
        <v/>
      </c>
      <c r="M987" s="142" t="str">
        <f>IFERROR(VLOOKUP(Text(A987,"m월 d일"),양력휴일,2,FALSE),IFERROR(VLOOKUP(Text(B987,"m월 d일"),음력휴일,2,FALSE),IFERROR(VLOOKUP(A987,양력지정휴일,2,FALSE), IFERROR(VLOOKUP(B987,음력지정휴일,2,FALSE), ""))))</f>
        <v/>
      </c>
      <c r="N987" s="128"/>
      <c r="O987" s="128" t="str">
        <f>IFERROR(VLOOKUP(N987,연차지정일수,2,FALSE),"")</f>
        <v/>
      </c>
      <c r="P987" s="143"/>
      <c r="Q987" s="2"/>
    </row>
    <row r="988">
      <c r="A988" s="129">
        <v>45183.0</v>
      </c>
      <c r="B988" s="129">
        <f>VLOOKUP($A988,달력데이터,MATCH("음력 날짜",달력제목,0),FALSE)</f>
        <v>45137</v>
      </c>
      <c r="C988" s="128">
        <f t="shared" si="1"/>
        <v>2023</v>
      </c>
      <c r="D988" s="128">
        <f t="shared" si="2"/>
        <v>9</v>
      </c>
      <c r="E988" s="128">
        <f t="shared" si="3"/>
        <v>2</v>
      </c>
      <c r="F988" s="128">
        <f t="shared" si="4"/>
        <v>2023</v>
      </c>
      <c r="G988" s="128">
        <f t="shared" si="5"/>
        <v>9</v>
      </c>
      <c r="H988" s="128">
        <f t="shared" si="6"/>
        <v>14</v>
      </c>
      <c r="I988" s="128" t="str">
        <f t="shared" si="7"/>
        <v>목</v>
      </c>
      <c r="J988" s="99"/>
      <c r="K988" s="99"/>
      <c r="L988" s="141" t="str">
        <f>IF(J988-K988=0,,IFERROR(K988-J988-휴게시간-VLOOKUP(A988,지정휴게시간,2,FALSE),K988-J988-휴게시간))</f>
        <v/>
      </c>
      <c r="M988" s="142" t="str">
        <f>IFERROR(VLOOKUP(Text(A988,"m월 d일"),양력휴일,2,FALSE),IFERROR(VLOOKUP(Text(B988,"m월 d일"),음력휴일,2,FALSE),IFERROR(VLOOKUP(A988,양력지정휴일,2,FALSE), IFERROR(VLOOKUP(B988,음력지정휴일,2,FALSE), ""))))</f>
        <v/>
      </c>
      <c r="N988" s="128"/>
      <c r="O988" s="128" t="str">
        <f>IFERROR(VLOOKUP(N988,연차지정일수,2,FALSE),"")</f>
        <v/>
      </c>
      <c r="P988" s="143"/>
      <c r="Q988" s="2"/>
    </row>
    <row r="989">
      <c r="A989" s="129">
        <v>45184.0</v>
      </c>
      <c r="B989" s="129">
        <f>VLOOKUP($A989,달력데이터,MATCH("음력 날짜",달력제목,0),FALSE)</f>
        <v>45139</v>
      </c>
      <c r="C989" s="128">
        <f t="shared" si="1"/>
        <v>2023</v>
      </c>
      <c r="D989" s="128">
        <f t="shared" si="2"/>
        <v>9</v>
      </c>
      <c r="E989" s="128">
        <f t="shared" si="3"/>
        <v>2</v>
      </c>
      <c r="F989" s="128">
        <f t="shared" si="4"/>
        <v>2023</v>
      </c>
      <c r="G989" s="128">
        <f t="shared" si="5"/>
        <v>9</v>
      </c>
      <c r="H989" s="128">
        <f t="shared" si="6"/>
        <v>15</v>
      </c>
      <c r="I989" s="128" t="str">
        <f t="shared" si="7"/>
        <v>금</v>
      </c>
      <c r="J989" s="99"/>
      <c r="K989" s="99"/>
      <c r="L989" s="141" t="str">
        <f>IF(J989-K989=0,,IFERROR(K989-J989-휴게시간-VLOOKUP(A989,지정휴게시간,2,FALSE),K989-J989-휴게시간))</f>
        <v/>
      </c>
      <c r="M989" s="142" t="str">
        <f>IFERROR(VLOOKUP(Text(A989,"m월 d일"),양력휴일,2,FALSE),IFERROR(VLOOKUP(Text(B989,"m월 d일"),음력휴일,2,FALSE),IFERROR(VLOOKUP(A989,양력지정휴일,2,FALSE), IFERROR(VLOOKUP(B989,음력지정휴일,2,FALSE), ""))))</f>
        <v/>
      </c>
      <c r="N989" s="128"/>
      <c r="O989" s="128" t="str">
        <f>IFERROR(VLOOKUP(N989,연차지정일수,2,FALSE),"")</f>
        <v/>
      </c>
      <c r="P989" s="143"/>
      <c r="Q989" s="2"/>
    </row>
    <row r="990">
      <c r="A990" s="129">
        <v>45185.0</v>
      </c>
      <c r="B990" s="129">
        <f>VLOOKUP($A990,달력데이터,MATCH("음력 날짜",달력제목,0),FALSE)</f>
        <v>45140</v>
      </c>
      <c r="C990" s="128">
        <f t="shared" si="1"/>
        <v>2023</v>
      </c>
      <c r="D990" s="128">
        <f t="shared" si="2"/>
        <v>9</v>
      </c>
      <c r="E990" s="128">
        <f t="shared" si="3"/>
        <v>2</v>
      </c>
      <c r="F990" s="128">
        <f t="shared" si="4"/>
        <v>2023</v>
      </c>
      <c r="G990" s="128">
        <f t="shared" si="5"/>
        <v>9</v>
      </c>
      <c r="H990" s="128">
        <f t="shared" si="6"/>
        <v>16</v>
      </c>
      <c r="I990" s="128" t="str">
        <f t="shared" si="7"/>
        <v>토</v>
      </c>
      <c r="J990" s="99"/>
      <c r="K990" s="99"/>
      <c r="L990" s="141" t="str">
        <f>IF(J990-K990=0,,IFERROR(K990-J990-휴게시간-VLOOKUP(A990,지정휴게시간,2,FALSE),K990-J990-휴게시간))</f>
        <v/>
      </c>
      <c r="M990" s="142" t="str">
        <f>IFERROR(VLOOKUP(Text(A990,"m월 d일"),양력휴일,2,FALSE),IFERROR(VLOOKUP(Text(B990,"m월 d일"),음력휴일,2,FALSE),IFERROR(VLOOKUP(A990,양력지정휴일,2,FALSE), IFERROR(VLOOKUP(B990,음력지정휴일,2,FALSE), ""))))</f>
        <v/>
      </c>
      <c r="N990" s="128"/>
      <c r="O990" s="128" t="str">
        <f>IFERROR(VLOOKUP(N990,연차지정일수,2,FALSE),"")</f>
        <v/>
      </c>
      <c r="P990" s="143"/>
      <c r="Q990" s="2"/>
    </row>
    <row r="991">
      <c r="A991" s="129">
        <v>45186.0</v>
      </c>
      <c r="B991" s="129">
        <f>VLOOKUP($A991,달력데이터,MATCH("음력 날짜",달력제목,0),FALSE)</f>
        <v>45141</v>
      </c>
      <c r="C991" s="128">
        <f t="shared" si="1"/>
        <v>2023</v>
      </c>
      <c r="D991" s="128">
        <f t="shared" si="2"/>
        <v>9</v>
      </c>
      <c r="E991" s="128">
        <f t="shared" si="3"/>
        <v>2</v>
      </c>
      <c r="F991" s="128">
        <f t="shared" si="4"/>
        <v>2023</v>
      </c>
      <c r="G991" s="128">
        <f t="shared" si="5"/>
        <v>9</v>
      </c>
      <c r="H991" s="128">
        <f t="shared" si="6"/>
        <v>17</v>
      </c>
      <c r="I991" s="128" t="str">
        <f t="shared" si="7"/>
        <v>일</v>
      </c>
      <c r="J991" s="99"/>
      <c r="K991" s="99"/>
      <c r="L991" s="141" t="str">
        <f>IF(J991-K991=0,,IFERROR(K991-J991-휴게시간-VLOOKUP(A991,지정휴게시간,2,FALSE),K991-J991-휴게시간))</f>
        <v/>
      </c>
      <c r="M991" s="142" t="str">
        <f>IFERROR(VLOOKUP(Text(A991,"m월 d일"),양력휴일,2,FALSE),IFERROR(VLOOKUP(Text(B991,"m월 d일"),음력휴일,2,FALSE),IFERROR(VLOOKUP(A991,양력지정휴일,2,FALSE), IFERROR(VLOOKUP(B991,음력지정휴일,2,FALSE), ""))))</f>
        <v/>
      </c>
      <c r="N991" s="128"/>
      <c r="O991" s="128" t="str">
        <f>IFERROR(VLOOKUP(N991,연차지정일수,2,FALSE),"")</f>
        <v/>
      </c>
      <c r="P991" s="143"/>
      <c r="Q991" s="2"/>
    </row>
    <row r="992">
      <c r="A992" s="129">
        <v>45187.0</v>
      </c>
      <c r="B992" s="129">
        <f>VLOOKUP($A992,달력데이터,MATCH("음력 날짜",달력제목,0),FALSE)</f>
        <v>45142</v>
      </c>
      <c r="C992" s="128">
        <f t="shared" si="1"/>
        <v>2023</v>
      </c>
      <c r="D992" s="128">
        <f t="shared" si="2"/>
        <v>9</v>
      </c>
      <c r="E992" s="128">
        <f t="shared" si="3"/>
        <v>3</v>
      </c>
      <c r="F992" s="128">
        <f t="shared" si="4"/>
        <v>2023</v>
      </c>
      <c r="G992" s="128">
        <f t="shared" si="5"/>
        <v>9</v>
      </c>
      <c r="H992" s="128">
        <f t="shared" si="6"/>
        <v>18</v>
      </c>
      <c r="I992" s="128" t="str">
        <f t="shared" si="7"/>
        <v>월</v>
      </c>
      <c r="J992" s="99"/>
      <c r="K992" s="99"/>
      <c r="L992" s="141" t="str">
        <f>IF(J992-K992=0,,IFERROR(K992-J992-휴게시간-VLOOKUP(A992,지정휴게시간,2,FALSE),K992-J992-휴게시간))</f>
        <v/>
      </c>
      <c r="M992" s="142" t="str">
        <f>IFERROR(VLOOKUP(Text(A992,"m월 d일"),양력휴일,2,FALSE),IFERROR(VLOOKUP(Text(B992,"m월 d일"),음력휴일,2,FALSE),IFERROR(VLOOKUP(A992,양력지정휴일,2,FALSE), IFERROR(VLOOKUP(B992,음력지정휴일,2,FALSE), ""))))</f>
        <v/>
      </c>
      <c r="N992" s="128"/>
      <c r="O992" s="128" t="str">
        <f>IFERROR(VLOOKUP(N992,연차지정일수,2,FALSE),"")</f>
        <v/>
      </c>
      <c r="P992" s="143"/>
      <c r="Q992" s="2"/>
    </row>
    <row r="993">
      <c r="A993" s="129">
        <v>45188.0</v>
      </c>
      <c r="B993" s="129">
        <f>VLOOKUP($A993,달력데이터,MATCH("음력 날짜",달력제목,0),FALSE)</f>
        <v>45143</v>
      </c>
      <c r="C993" s="128">
        <f t="shared" si="1"/>
        <v>2023</v>
      </c>
      <c r="D993" s="128">
        <f t="shared" si="2"/>
        <v>9</v>
      </c>
      <c r="E993" s="128">
        <f t="shared" si="3"/>
        <v>3</v>
      </c>
      <c r="F993" s="128">
        <f t="shared" si="4"/>
        <v>2023</v>
      </c>
      <c r="G993" s="128">
        <f t="shared" si="5"/>
        <v>9</v>
      </c>
      <c r="H993" s="128">
        <f t="shared" si="6"/>
        <v>19</v>
      </c>
      <c r="I993" s="128" t="str">
        <f t="shared" si="7"/>
        <v>화</v>
      </c>
      <c r="J993" s="99"/>
      <c r="K993" s="99"/>
      <c r="L993" s="141" t="str">
        <f>IF(J993-K993=0,,IFERROR(K993-J993-휴게시간-VLOOKUP(A993,지정휴게시간,2,FALSE),K993-J993-휴게시간))</f>
        <v/>
      </c>
      <c r="M993" s="142" t="str">
        <f>IFERROR(VLOOKUP(Text(A993,"m월 d일"),양력휴일,2,FALSE),IFERROR(VLOOKUP(Text(B993,"m월 d일"),음력휴일,2,FALSE),IFERROR(VLOOKUP(A993,양력지정휴일,2,FALSE), IFERROR(VLOOKUP(B993,음력지정휴일,2,FALSE), ""))))</f>
        <v/>
      </c>
      <c r="N993" s="128"/>
      <c r="O993" s="128" t="str">
        <f>IFERROR(VLOOKUP(N993,연차지정일수,2,FALSE),"")</f>
        <v/>
      </c>
      <c r="P993" s="143"/>
      <c r="Q993" s="2"/>
    </row>
    <row r="994">
      <c r="A994" s="129">
        <v>45189.0</v>
      </c>
      <c r="B994" s="129">
        <f>VLOOKUP($A994,달력데이터,MATCH("음력 날짜",달력제목,0),FALSE)</f>
        <v>45144</v>
      </c>
      <c r="C994" s="128">
        <f t="shared" si="1"/>
        <v>2023</v>
      </c>
      <c r="D994" s="128">
        <f t="shared" si="2"/>
        <v>9</v>
      </c>
      <c r="E994" s="128">
        <f t="shared" si="3"/>
        <v>3</v>
      </c>
      <c r="F994" s="128">
        <f t="shared" si="4"/>
        <v>2023</v>
      </c>
      <c r="G994" s="128">
        <f t="shared" si="5"/>
        <v>9</v>
      </c>
      <c r="H994" s="128">
        <f t="shared" si="6"/>
        <v>20</v>
      </c>
      <c r="I994" s="128" t="str">
        <f t="shared" si="7"/>
        <v>수</v>
      </c>
      <c r="J994" s="99"/>
      <c r="K994" s="99"/>
      <c r="L994" s="141" t="str">
        <f>IF(J994-K994=0,,IFERROR(K994-J994-휴게시간-VLOOKUP(A994,지정휴게시간,2,FALSE),K994-J994-휴게시간))</f>
        <v/>
      </c>
      <c r="M994" s="142" t="str">
        <f>IFERROR(VLOOKUP(Text(A994,"m월 d일"),양력휴일,2,FALSE),IFERROR(VLOOKUP(Text(B994,"m월 d일"),음력휴일,2,FALSE),IFERROR(VLOOKUP(A994,양력지정휴일,2,FALSE), IFERROR(VLOOKUP(B994,음력지정휴일,2,FALSE), ""))))</f>
        <v/>
      </c>
      <c r="N994" s="128"/>
      <c r="O994" s="128" t="str">
        <f>IFERROR(VLOOKUP(N994,연차지정일수,2,FALSE),"")</f>
        <v/>
      </c>
      <c r="P994" s="143"/>
      <c r="Q994" s="2"/>
    </row>
    <row r="995">
      <c r="A995" s="129">
        <v>45190.0</v>
      </c>
      <c r="B995" s="129">
        <f>VLOOKUP($A995,달력데이터,MATCH("음력 날짜",달력제목,0),FALSE)</f>
        <v>45145</v>
      </c>
      <c r="C995" s="128">
        <f t="shared" si="1"/>
        <v>2023</v>
      </c>
      <c r="D995" s="128">
        <f t="shared" si="2"/>
        <v>9</v>
      </c>
      <c r="E995" s="128">
        <f t="shared" si="3"/>
        <v>3</v>
      </c>
      <c r="F995" s="128">
        <f t="shared" si="4"/>
        <v>2023</v>
      </c>
      <c r="G995" s="128">
        <f t="shared" si="5"/>
        <v>9</v>
      </c>
      <c r="H995" s="128">
        <f t="shared" si="6"/>
        <v>21</v>
      </c>
      <c r="I995" s="128" t="str">
        <f t="shared" si="7"/>
        <v>목</v>
      </c>
      <c r="J995" s="99"/>
      <c r="K995" s="99"/>
      <c r="L995" s="141" t="str">
        <f>IF(J995-K995=0,,IFERROR(K995-J995-휴게시간-VLOOKUP(A995,지정휴게시간,2,FALSE),K995-J995-휴게시간))</f>
        <v/>
      </c>
      <c r="M995" s="142" t="str">
        <f>IFERROR(VLOOKUP(Text(A995,"m월 d일"),양력휴일,2,FALSE),IFERROR(VLOOKUP(Text(B995,"m월 d일"),음력휴일,2,FALSE),IFERROR(VLOOKUP(A995,양력지정휴일,2,FALSE), IFERROR(VLOOKUP(B995,음력지정휴일,2,FALSE), ""))))</f>
        <v/>
      </c>
      <c r="N995" s="128"/>
      <c r="O995" s="128" t="str">
        <f>IFERROR(VLOOKUP(N995,연차지정일수,2,FALSE),"")</f>
        <v/>
      </c>
      <c r="P995" s="143"/>
      <c r="Q995" s="2"/>
    </row>
    <row r="996">
      <c r="A996" s="129">
        <v>45191.0</v>
      </c>
      <c r="B996" s="129">
        <f>VLOOKUP($A996,달력데이터,MATCH("음력 날짜",달력제목,0),FALSE)</f>
        <v>45146</v>
      </c>
      <c r="C996" s="128">
        <f t="shared" si="1"/>
        <v>2023</v>
      </c>
      <c r="D996" s="128">
        <f t="shared" si="2"/>
        <v>9</v>
      </c>
      <c r="E996" s="128">
        <f t="shared" si="3"/>
        <v>3</v>
      </c>
      <c r="F996" s="128">
        <f t="shared" si="4"/>
        <v>2023</v>
      </c>
      <c r="G996" s="128">
        <f t="shared" si="5"/>
        <v>9</v>
      </c>
      <c r="H996" s="128">
        <f t="shared" si="6"/>
        <v>22</v>
      </c>
      <c r="I996" s="128" t="str">
        <f t="shared" si="7"/>
        <v>금</v>
      </c>
      <c r="J996" s="99"/>
      <c r="K996" s="99"/>
      <c r="L996" s="141" t="str">
        <f>IF(J996-K996=0,,IFERROR(K996-J996-휴게시간-VLOOKUP(A996,지정휴게시간,2,FALSE),K996-J996-휴게시간))</f>
        <v/>
      </c>
      <c r="M996" s="142" t="str">
        <f>IFERROR(VLOOKUP(Text(A996,"m월 d일"),양력휴일,2,FALSE),IFERROR(VLOOKUP(Text(B996,"m월 d일"),음력휴일,2,FALSE),IFERROR(VLOOKUP(A996,양력지정휴일,2,FALSE), IFERROR(VLOOKUP(B996,음력지정휴일,2,FALSE), ""))))</f>
        <v/>
      </c>
      <c r="N996" s="128"/>
      <c r="O996" s="128" t="str">
        <f>IFERROR(VLOOKUP(N996,연차지정일수,2,FALSE),"")</f>
        <v/>
      </c>
      <c r="P996" s="143"/>
      <c r="Q996" s="2"/>
    </row>
    <row r="997">
      <c r="A997" s="129">
        <v>45192.0</v>
      </c>
      <c r="B997" s="129">
        <f>VLOOKUP($A997,달력데이터,MATCH("음력 날짜",달력제목,0),FALSE)</f>
        <v>45147</v>
      </c>
      <c r="C997" s="128">
        <f t="shared" si="1"/>
        <v>2023</v>
      </c>
      <c r="D997" s="128">
        <f t="shared" si="2"/>
        <v>9</v>
      </c>
      <c r="E997" s="128">
        <f t="shared" si="3"/>
        <v>3</v>
      </c>
      <c r="F997" s="128">
        <f t="shared" si="4"/>
        <v>2023</v>
      </c>
      <c r="G997" s="128">
        <f t="shared" si="5"/>
        <v>9</v>
      </c>
      <c r="H997" s="128">
        <f t="shared" si="6"/>
        <v>23</v>
      </c>
      <c r="I997" s="128" t="str">
        <f t="shared" si="7"/>
        <v>토</v>
      </c>
      <c r="J997" s="99"/>
      <c r="K997" s="99"/>
      <c r="L997" s="141" t="str">
        <f>IF(J997-K997=0,,IFERROR(K997-J997-휴게시간-VLOOKUP(A997,지정휴게시간,2,FALSE),K997-J997-휴게시간))</f>
        <v/>
      </c>
      <c r="M997" s="142" t="str">
        <f>IFERROR(VLOOKUP(Text(A997,"m월 d일"),양력휴일,2,FALSE),IFERROR(VLOOKUP(Text(B997,"m월 d일"),음력휴일,2,FALSE),IFERROR(VLOOKUP(A997,양력지정휴일,2,FALSE), IFERROR(VLOOKUP(B997,음력지정휴일,2,FALSE), ""))))</f>
        <v/>
      </c>
      <c r="N997" s="128"/>
      <c r="O997" s="128" t="str">
        <f>IFERROR(VLOOKUP(N997,연차지정일수,2,FALSE),"")</f>
        <v/>
      </c>
      <c r="P997" s="143"/>
      <c r="Q997" s="2"/>
    </row>
    <row r="998">
      <c r="A998" s="129">
        <v>45193.0</v>
      </c>
      <c r="B998" s="129">
        <f>VLOOKUP($A998,달력데이터,MATCH("음력 날짜",달력제목,0),FALSE)</f>
        <v>45148</v>
      </c>
      <c r="C998" s="128">
        <f t="shared" si="1"/>
        <v>2023</v>
      </c>
      <c r="D998" s="128">
        <f t="shared" si="2"/>
        <v>9</v>
      </c>
      <c r="E998" s="128">
        <f t="shared" si="3"/>
        <v>3</v>
      </c>
      <c r="F998" s="128">
        <f t="shared" si="4"/>
        <v>2023</v>
      </c>
      <c r="G998" s="128">
        <f t="shared" si="5"/>
        <v>9</v>
      </c>
      <c r="H998" s="128">
        <f t="shared" si="6"/>
        <v>24</v>
      </c>
      <c r="I998" s="128" t="str">
        <f t="shared" si="7"/>
        <v>일</v>
      </c>
      <c r="J998" s="99"/>
      <c r="K998" s="99"/>
      <c r="L998" s="141" t="str">
        <f>IF(J998-K998=0,,IFERROR(K998-J998-휴게시간-VLOOKUP(A998,지정휴게시간,2,FALSE),K998-J998-휴게시간))</f>
        <v/>
      </c>
      <c r="M998" s="142" t="str">
        <f>IFERROR(VLOOKUP(Text(A998,"m월 d일"),양력휴일,2,FALSE),IFERROR(VLOOKUP(Text(B998,"m월 d일"),음력휴일,2,FALSE),IFERROR(VLOOKUP(A998,양력지정휴일,2,FALSE), IFERROR(VLOOKUP(B998,음력지정휴일,2,FALSE), ""))))</f>
        <v/>
      </c>
      <c r="N998" s="128"/>
      <c r="O998" s="128" t="str">
        <f>IFERROR(VLOOKUP(N998,연차지정일수,2,FALSE),"")</f>
        <v/>
      </c>
      <c r="P998" s="143"/>
      <c r="Q998" s="2"/>
    </row>
    <row r="999">
      <c r="A999" s="129">
        <v>45194.0</v>
      </c>
      <c r="B999" s="129">
        <f>VLOOKUP($A999,달력데이터,MATCH("음력 날짜",달력제목,0),FALSE)</f>
        <v>45149</v>
      </c>
      <c r="C999" s="128">
        <f t="shared" si="1"/>
        <v>2023</v>
      </c>
      <c r="D999" s="128">
        <f t="shared" si="2"/>
        <v>9</v>
      </c>
      <c r="E999" s="128">
        <f t="shared" si="3"/>
        <v>4</v>
      </c>
      <c r="F999" s="128">
        <f t="shared" si="4"/>
        <v>2023</v>
      </c>
      <c r="G999" s="128">
        <f t="shared" si="5"/>
        <v>9</v>
      </c>
      <c r="H999" s="128">
        <f t="shared" si="6"/>
        <v>25</v>
      </c>
      <c r="I999" s="128" t="str">
        <f t="shared" si="7"/>
        <v>월</v>
      </c>
      <c r="J999" s="99"/>
      <c r="K999" s="99"/>
      <c r="L999" s="141" t="str">
        <f>IF(J999-K999=0,,IFERROR(K999-J999-휴게시간-VLOOKUP(A999,지정휴게시간,2,FALSE),K999-J999-휴게시간))</f>
        <v/>
      </c>
      <c r="M999" s="142" t="str">
        <f>IFERROR(VLOOKUP(Text(A999,"m월 d일"),양력휴일,2,FALSE),IFERROR(VLOOKUP(Text(B999,"m월 d일"),음력휴일,2,FALSE),IFERROR(VLOOKUP(A999,양력지정휴일,2,FALSE), IFERROR(VLOOKUP(B999,음력지정휴일,2,FALSE), ""))))</f>
        <v/>
      </c>
      <c r="N999" s="128"/>
      <c r="O999" s="128" t="str">
        <f>IFERROR(VLOOKUP(N999,연차지정일수,2,FALSE),"")</f>
        <v/>
      </c>
      <c r="P999" s="143"/>
      <c r="Q999" s="2"/>
    </row>
    <row r="1000">
      <c r="A1000" s="129">
        <v>45195.0</v>
      </c>
      <c r="B1000" s="129">
        <f>VLOOKUP($A1000,달력데이터,MATCH("음력 날짜",달력제목,0),FALSE)</f>
        <v>45150</v>
      </c>
      <c r="C1000" s="128">
        <f t="shared" si="1"/>
        <v>2023</v>
      </c>
      <c r="D1000" s="128">
        <f t="shared" si="2"/>
        <v>9</v>
      </c>
      <c r="E1000" s="128">
        <f t="shared" si="3"/>
        <v>4</v>
      </c>
      <c r="F1000" s="128">
        <f t="shared" si="4"/>
        <v>2023</v>
      </c>
      <c r="G1000" s="128">
        <f t="shared" si="5"/>
        <v>9</v>
      </c>
      <c r="H1000" s="128">
        <f t="shared" si="6"/>
        <v>26</v>
      </c>
      <c r="I1000" s="128" t="str">
        <f t="shared" si="7"/>
        <v>화</v>
      </c>
      <c r="J1000" s="99"/>
      <c r="K1000" s="99"/>
      <c r="L1000" s="141" t="str">
        <f>IF(J1000-K1000=0,,IFERROR(K1000-J1000-휴게시간-VLOOKUP(A1000,지정휴게시간,2,FALSE),K1000-J1000-휴게시간))</f>
        <v/>
      </c>
      <c r="M1000" s="142" t="str">
        <f>IFERROR(VLOOKUP(Text(A1000,"m월 d일"),양력휴일,2,FALSE),IFERROR(VLOOKUP(Text(B1000,"m월 d일"),음력휴일,2,FALSE),IFERROR(VLOOKUP(A1000,양력지정휴일,2,FALSE), IFERROR(VLOOKUP(B1000,음력지정휴일,2,FALSE), ""))))</f>
        <v/>
      </c>
      <c r="N1000" s="128"/>
      <c r="O1000" s="128" t="str">
        <f>IFERROR(VLOOKUP(N1000,연차지정일수,2,FALSE),"")</f>
        <v/>
      </c>
      <c r="P1000" s="143"/>
      <c r="Q1000" s="2"/>
    </row>
    <row r="1001">
      <c r="A1001" s="129">
        <v>45196.0</v>
      </c>
      <c r="B1001" s="129">
        <f>VLOOKUP($A1001,달력데이터,MATCH("음력 날짜",달력제목,0),FALSE)</f>
        <v>45151</v>
      </c>
      <c r="C1001" s="128">
        <f t="shared" si="1"/>
        <v>2023</v>
      </c>
      <c r="D1001" s="128">
        <f t="shared" si="2"/>
        <v>9</v>
      </c>
      <c r="E1001" s="128">
        <f t="shared" si="3"/>
        <v>4</v>
      </c>
      <c r="F1001" s="128">
        <f t="shared" si="4"/>
        <v>2023</v>
      </c>
      <c r="G1001" s="128">
        <f t="shared" si="5"/>
        <v>9</v>
      </c>
      <c r="H1001" s="128">
        <f t="shared" si="6"/>
        <v>27</v>
      </c>
      <c r="I1001" s="128" t="str">
        <f t="shared" si="7"/>
        <v>수</v>
      </c>
      <c r="J1001" s="99"/>
      <c r="K1001" s="99"/>
      <c r="L1001" s="141" t="str">
        <f>IF(J1001-K1001=0,,IFERROR(K1001-J1001-휴게시간-VLOOKUP(A1001,지정휴게시간,2,FALSE),K1001-J1001-휴게시간))</f>
        <v/>
      </c>
      <c r="M1001" s="142" t="str">
        <f>IFERROR(VLOOKUP(Text(A1001,"m월 d일"),양력휴일,2,FALSE),IFERROR(VLOOKUP(Text(B1001,"m월 d일"),음력휴일,2,FALSE),IFERROR(VLOOKUP(A1001,양력지정휴일,2,FALSE), IFERROR(VLOOKUP(B1001,음력지정휴일,2,FALSE), ""))))</f>
        <v/>
      </c>
      <c r="N1001" s="128"/>
      <c r="O1001" s="128" t="str">
        <f>IFERROR(VLOOKUP(N1001,연차지정일수,2,FALSE),"")</f>
        <v/>
      </c>
      <c r="P1001" s="143"/>
      <c r="Q1001" s="2"/>
    </row>
    <row r="1002">
      <c r="A1002" s="129">
        <v>45197.0</v>
      </c>
      <c r="B1002" s="129">
        <f>VLOOKUP($A1002,달력데이터,MATCH("음력 날짜",달력제목,0),FALSE)</f>
        <v>45152</v>
      </c>
      <c r="C1002" s="128">
        <f t="shared" si="1"/>
        <v>2023</v>
      </c>
      <c r="D1002" s="128">
        <f t="shared" si="2"/>
        <v>9</v>
      </c>
      <c r="E1002" s="128">
        <f t="shared" si="3"/>
        <v>4</v>
      </c>
      <c r="F1002" s="128">
        <f t="shared" si="4"/>
        <v>2023</v>
      </c>
      <c r="G1002" s="128">
        <f t="shared" si="5"/>
        <v>9</v>
      </c>
      <c r="H1002" s="128">
        <f t="shared" si="6"/>
        <v>28</v>
      </c>
      <c r="I1002" s="128" t="str">
        <f t="shared" si="7"/>
        <v>목</v>
      </c>
      <c r="J1002" s="99"/>
      <c r="K1002" s="99"/>
      <c r="L1002" s="141" t="str">
        <f>IF(J1002-K1002=0,,IFERROR(K1002-J1002-휴게시간-VLOOKUP(A1002,지정휴게시간,2,FALSE),K1002-J1002-휴게시간))</f>
        <v/>
      </c>
      <c r="M1002" s="142" t="str">
        <f>IFERROR(VLOOKUP(Text(A1002,"m월 d일"),양력휴일,2,FALSE),IFERROR(VLOOKUP(Text(B1002,"m월 d일"),음력휴일,2,FALSE),IFERROR(VLOOKUP(A1002,양력지정휴일,2,FALSE), IFERROR(VLOOKUP(B1002,음력지정휴일,2,FALSE), ""))))</f>
        <v>추석연휴</v>
      </c>
      <c r="N1002" s="128"/>
      <c r="O1002" s="128" t="str">
        <f>IFERROR(VLOOKUP(N1002,연차지정일수,2,FALSE),"")</f>
        <v/>
      </c>
      <c r="P1002" s="143"/>
      <c r="Q1002" s="2"/>
    </row>
    <row r="1003">
      <c r="A1003" s="129">
        <v>45198.0</v>
      </c>
      <c r="B1003" s="129">
        <f>VLOOKUP($A1003,달력데이터,MATCH("음력 날짜",달력제목,0),FALSE)</f>
        <v>45153</v>
      </c>
      <c r="C1003" s="128">
        <f t="shared" si="1"/>
        <v>2023</v>
      </c>
      <c r="D1003" s="128">
        <f t="shared" si="2"/>
        <v>9</v>
      </c>
      <c r="E1003" s="128">
        <f t="shared" si="3"/>
        <v>4</v>
      </c>
      <c r="F1003" s="128">
        <f t="shared" si="4"/>
        <v>2023</v>
      </c>
      <c r="G1003" s="128">
        <f t="shared" si="5"/>
        <v>9</v>
      </c>
      <c r="H1003" s="128">
        <f t="shared" si="6"/>
        <v>29</v>
      </c>
      <c r="I1003" s="128" t="str">
        <f t="shared" si="7"/>
        <v>금</v>
      </c>
      <c r="J1003" s="99"/>
      <c r="K1003" s="99"/>
      <c r="L1003" s="141" t="str">
        <f>IF(J1003-K1003=0,,IFERROR(K1003-J1003-휴게시간-VLOOKUP(A1003,지정휴게시간,2,FALSE),K1003-J1003-휴게시간))</f>
        <v/>
      </c>
      <c r="M1003" s="142" t="str">
        <f>IFERROR(VLOOKUP(Text(A1003,"m월 d일"),양력휴일,2,FALSE),IFERROR(VLOOKUP(Text(B1003,"m월 d일"),음력휴일,2,FALSE),IFERROR(VLOOKUP(A1003,양력지정휴일,2,FALSE), IFERROR(VLOOKUP(B1003,음력지정휴일,2,FALSE), ""))))</f>
        <v>추석연휴</v>
      </c>
      <c r="N1003" s="128"/>
      <c r="O1003" s="128" t="str">
        <f>IFERROR(VLOOKUP(N1003,연차지정일수,2,FALSE),"")</f>
        <v/>
      </c>
      <c r="P1003" s="143"/>
      <c r="Q1003" s="2"/>
    </row>
    <row r="1004">
      <c r="A1004" s="129">
        <v>45199.0</v>
      </c>
      <c r="B1004" s="129">
        <f>VLOOKUP($A1004,달력데이터,MATCH("음력 날짜",달력제목,0),FALSE)</f>
        <v>45154</v>
      </c>
      <c r="C1004" s="128">
        <f t="shared" si="1"/>
        <v>2023</v>
      </c>
      <c r="D1004" s="128">
        <f t="shared" si="2"/>
        <v>9</v>
      </c>
      <c r="E1004" s="128">
        <f t="shared" si="3"/>
        <v>4</v>
      </c>
      <c r="F1004" s="128">
        <f t="shared" si="4"/>
        <v>2023</v>
      </c>
      <c r="G1004" s="128">
        <f t="shared" si="5"/>
        <v>9</v>
      </c>
      <c r="H1004" s="128">
        <f t="shared" si="6"/>
        <v>30</v>
      </c>
      <c r="I1004" s="128" t="str">
        <f t="shared" si="7"/>
        <v>토</v>
      </c>
      <c r="J1004" s="99"/>
      <c r="K1004" s="99"/>
      <c r="L1004" s="141" t="str">
        <f>IF(J1004-K1004=0,,IFERROR(K1004-J1004-휴게시간-VLOOKUP(A1004,지정휴게시간,2,FALSE),K1004-J1004-휴게시간))</f>
        <v/>
      </c>
      <c r="M1004" s="142" t="str">
        <f>IFERROR(VLOOKUP(Text(A1004,"m월 d일"),양력휴일,2,FALSE),IFERROR(VLOOKUP(Text(B1004,"m월 d일"),음력휴일,2,FALSE),IFERROR(VLOOKUP(A1004,양력지정휴일,2,FALSE), IFERROR(VLOOKUP(B1004,음력지정휴일,2,FALSE), ""))))</f>
        <v>추석연휴</v>
      </c>
      <c r="N1004" s="128"/>
      <c r="O1004" s="128" t="str">
        <f>IFERROR(VLOOKUP(N1004,연차지정일수,2,FALSE),"")</f>
        <v/>
      </c>
      <c r="P1004" s="143"/>
      <c r="Q1004" s="2"/>
    </row>
    <row r="1005">
      <c r="A1005" s="129">
        <v>45200.0</v>
      </c>
      <c r="B1005" s="129">
        <f>VLOOKUP($A1005,달력데이터,MATCH("음력 날짜",달력제목,0),FALSE)</f>
        <v>45155</v>
      </c>
      <c r="C1005" s="128">
        <f t="shared" si="1"/>
        <v>2023</v>
      </c>
      <c r="D1005" s="128">
        <f t="shared" si="2"/>
        <v>9</v>
      </c>
      <c r="E1005" s="128">
        <f t="shared" si="3"/>
        <v>4</v>
      </c>
      <c r="F1005" s="128">
        <f t="shared" si="4"/>
        <v>2023</v>
      </c>
      <c r="G1005" s="128">
        <f t="shared" si="5"/>
        <v>10</v>
      </c>
      <c r="H1005" s="128">
        <f t="shared" si="6"/>
        <v>1</v>
      </c>
      <c r="I1005" s="128" t="str">
        <f t="shared" si="7"/>
        <v>일</v>
      </c>
      <c r="J1005" s="99"/>
      <c r="K1005" s="99"/>
      <c r="L1005" s="141" t="str">
        <f>IF(J1005-K1005=0,,IFERROR(K1005-J1005-휴게시간-VLOOKUP(A1005,지정휴게시간,2,FALSE),K1005-J1005-휴게시간))</f>
        <v/>
      </c>
      <c r="M1005" s="142" t="str">
        <f>IFERROR(VLOOKUP(Text(A1005,"m월 d일"),양력휴일,2,FALSE),IFERROR(VLOOKUP(Text(B1005,"m월 d일"),음력휴일,2,FALSE),IFERROR(VLOOKUP(A1005,양력지정휴일,2,FALSE), IFERROR(VLOOKUP(B1005,음력지정휴일,2,FALSE), ""))))</f>
        <v/>
      </c>
      <c r="N1005" s="128"/>
      <c r="O1005" s="128" t="str">
        <f>IFERROR(VLOOKUP(N1005,연차지정일수,2,FALSE),"")</f>
        <v/>
      </c>
      <c r="P1005" s="143"/>
      <c r="Q1005" s="2"/>
    </row>
    <row r="1006">
      <c r="A1006" s="129">
        <v>45201.0</v>
      </c>
      <c r="B1006" s="129">
        <f>VLOOKUP($A1006,달력데이터,MATCH("음력 날짜",달력제목,0),FALSE)</f>
        <v>45156</v>
      </c>
      <c r="C1006" s="128">
        <f t="shared" si="1"/>
        <v>2023</v>
      </c>
      <c r="D1006" s="128">
        <f t="shared" si="2"/>
        <v>10</v>
      </c>
      <c r="E1006" s="128">
        <f t="shared" si="3"/>
        <v>1</v>
      </c>
      <c r="F1006" s="128">
        <f t="shared" si="4"/>
        <v>2023</v>
      </c>
      <c r="G1006" s="128">
        <f t="shared" si="5"/>
        <v>10</v>
      </c>
      <c r="H1006" s="128">
        <f t="shared" si="6"/>
        <v>2</v>
      </c>
      <c r="I1006" s="128" t="str">
        <f t="shared" si="7"/>
        <v>월</v>
      </c>
      <c r="J1006" s="99"/>
      <c r="K1006" s="99"/>
      <c r="L1006" s="141" t="str">
        <f>IF(J1006-K1006=0,,IFERROR(K1006-J1006-휴게시간-VLOOKUP(A1006,지정휴게시간,2,FALSE),K1006-J1006-휴게시간))</f>
        <v/>
      </c>
      <c r="M1006" s="142" t="str">
        <f>IFERROR(VLOOKUP(Text(A1006,"m월 d일"),양력휴일,2,FALSE),IFERROR(VLOOKUP(Text(B1006,"m월 d일"),음력휴일,2,FALSE),IFERROR(VLOOKUP(A1006,양력지정휴일,2,FALSE), IFERROR(VLOOKUP(B1006,음력지정휴일,2,FALSE), ""))))</f>
        <v/>
      </c>
      <c r="N1006" s="128"/>
      <c r="O1006" s="128" t="str">
        <f>IFERROR(VLOOKUP(N1006,연차지정일수,2,FALSE),"")</f>
        <v/>
      </c>
      <c r="P1006" s="143"/>
      <c r="Q1006" s="2"/>
    </row>
    <row r="1007">
      <c r="A1007" s="129">
        <v>45202.0</v>
      </c>
      <c r="B1007" s="129">
        <f>VLOOKUP($A1007,달력데이터,MATCH("음력 날짜",달력제목,0),FALSE)</f>
        <v>45157</v>
      </c>
      <c r="C1007" s="128">
        <f t="shared" si="1"/>
        <v>2023</v>
      </c>
      <c r="D1007" s="128">
        <f t="shared" si="2"/>
        <v>10</v>
      </c>
      <c r="E1007" s="128">
        <f t="shared" si="3"/>
        <v>1</v>
      </c>
      <c r="F1007" s="128">
        <f t="shared" si="4"/>
        <v>2023</v>
      </c>
      <c r="G1007" s="128">
        <f t="shared" si="5"/>
        <v>10</v>
      </c>
      <c r="H1007" s="128">
        <f t="shared" si="6"/>
        <v>3</v>
      </c>
      <c r="I1007" s="128" t="str">
        <f t="shared" si="7"/>
        <v>화</v>
      </c>
      <c r="J1007" s="99"/>
      <c r="K1007" s="99"/>
      <c r="L1007" s="141" t="str">
        <f>IF(J1007-K1007=0,,IFERROR(K1007-J1007-휴게시간-VLOOKUP(A1007,지정휴게시간,2,FALSE),K1007-J1007-휴게시간))</f>
        <v/>
      </c>
      <c r="M1007" s="142" t="str">
        <f>IFERROR(VLOOKUP(Text(A1007,"m월 d일"),양력휴일,2,FALSE),IFERROR(VLOOKUP(Text(B1007,"m월 d일"),음력휴일,2,FALSE),IFERROR(VLOOKUP(A1007,양력지정휴일,2,FALSE), IFERROR(VLOOKUP(B1007,음력지정휴일,2,FALSE), ""))))</f>
        <v>개천절</v>
      </c>
      <c r="N1007" s="128"/>
      <c r="O1007" s="128" t="str">
        <f>IFERROR(VLOOKUP(N1007,연차지정일수,2,FALSE),"")</f>
        <v/>
      </c>
      <c r="P1007" s="143"/>
      <c r="Q1007" s="2"/>
    </row>
    <row r="1008">
      <c r="A1008" s="129">
        <v>45203.0</v>
      </c>
      <c r="B1008" s="129">
        <f>VLOOKUP($A1008,달력데이터,MATCH("음력 날짜",달력제목,0),FALSE)</f>
        <v>45158</v>
      </c>
      <c r="C1008" s="128">
        <f t="shared" si="1"/>
        <v>2023</v>
      </c>
      <c r="D1008" s="128">
        <f t="shared" si="2"/>
        <v>10</v>
      </c>
      <c r="E1008" s="128">
        <f t="shared" si="3"/>
        <v>1</v>
      </c>
      <c r="F1008" s="128">
        <f t="shared" si="4"/>
        <v>2023</v>
      </c>
      <c r="G1008" s="128">
        <f t="shared" si="5"/>
        <v>10</v>
      </c>
      <c r="H1008" s="128">
        <f t="shared" si="6"/>
        <v>4</v>
      </c>
      <c r="I1008" s="128" t="str">
        <f t="shared" si="7"/>
        <v>수</v>
      </c>
      <c r="J1008" s="99"/>
      <c r="K1008" s="99"/>
      <c r="L1008" s="141" t="str">
        <f>IF(J1008-K1008=0,,IFERROR(K1008-J1008-휴게시간-VLOOKUP(A1008,지정휴게시간,2,FALSE),K1008-J1008-휴게시간))</f>
        <v/>
      </c>
      <c r="M1008" s="142" t="str">
        <f>IFERROR(VLOOKUP(Text(A1008,"m월 d일"),양력휴일,2,FALSE),IFERROR(VLOOKUP(Text(B1008,"m월 d일"),음력휴일,2,FALSE),IFERROR(VLOOKUP(A1008,양력지정휴일,2,FALSE), IFERROR(VLOOKUP(B1008,음력지정휴일,2,FALSE), ""))))</f>
        <v/>
      </c>
      <c r="N1008" s="128"/>
      <c r="O1008" s="128" t="str">
        <f>IFERROR(VLOOKUP(N1008,연차지정일수,2,FALSE),"")</f>
        <v/>
      </c>
      <c r="P1008" s="143"/>
      <c r="Q1008" s="2"/>
    </row>
    <row r="1009">
      <c r="A1009" s="129">
        <v>45204.0</v>
      </c>
      <c r="B1009" s="129">
        <f>VLOOKUP($A1009,달력데이터,MATCH("음력 날짜",달력제목,0),FALSE)</f>
        <v>45159</v>
      </c>
      <c r="C1009" s="128">
        <f t="shared" si="1"/>
        <v>2023</v>
      </c>
      <c r="D1009" s="128">
        <f t="shared" si="2"/>
        <v>10</v>
      </c>
      <c r="E1009" s="128">
        <f t="shared" si="3"/>
        <v>1</v>
      </c>
      <c r="F1009" s="128">
        <f t="shared" si="4"/>
        <v>2023</v>
      </c>
      <c r="G1009" s="128">
        <f t="shared" si="5"/>
        <v>10</v>
      </c>
      <c r="H1009" s="128">
        <f t="shared" si="6"/>
        <v>5</v>
      </c>
      <c r="I1009" s="128" t="str">
        <f t="shared" si="7"/>
        <v>목</v>
      </c>
      <c r="J1009" s="99"/>
      <c r="K1009" s="99"/>
      <c r="L1009" s="141" t="str">
        <f>IF(J1009-K1009=0,,IFERROR(K1009-J1009-휴게시간-VLOOKUP(A1009,지정휴게시간,2,FALSE),K1009-J1009-휴게시간))</f>
        <v/>
      </c>
      <c r="M1009" s="142" t="str">
        <f>IFERROR(VLOOKUP(Text(A1009,"m월 d일"),양력휴일,2,FALSE),IFERROR(VLOOKUP(Text(B1009,"m월 d일"),음력휴일,2,FALSE),IFERROR(VLOOKUP(A1009,양력지정휴일,2,FALSE), IFERROR(VLOOKUP(B1009,음력지정휴일,2,FALSE), ""))))</f>
        <v/>
      </c>
      <c r="N1009" s="128"/>
      <c r="O1009" s="128" t="str">
        <f>IFERROR(VLOOKUP(N1009,연차지정일수,2,FALSE),"")</f>
        <v/>
      </c>
      <c r="P1009" s="143"/>
      <c r="Q1009" s="2"/>
    </row>
    <row r="1010">
      <c r="A1010" s="129">
        <v>45205.0</v>
      </c>
      <c r="B1010" s="129">
        <f>VLOOKUP($A1010,달력데이터,MATCH("음력 날짜",달력제목,0),FALSE)</f>
        <v>45160</v>
      </c>
      <c r="C1010" s="128">
        <f t="shared" si="1"/>
        <v>2023</v>
      </c>
      <c r="D1010" s="128">
        <f t="shared" si="2"/>
        <v>10</v>
      </c>
      <c r="E1010" s="128">
        <f t="shared" si="3"/>
        <v>1</v>
      </c>
      <c r="F1010" s="128">
        <f t="shared" si="4"/>
        <v>2023</v>
      </c>
      <c r="G1010" s="128">
        <f t="shared" si="5"/>
        <v>10</v>
      </c>
      <c r="H1010" s="128">
        <f t="shared" si="6"/>
        <v>6</v>
      </c>
      <c r="I1010" s="128" t="str">
        <f t="shared" si="7"/>
        <v>금</v>
      </c>
      <c r="J1010" s="99"/>
      <c r="K1010" s="99"/>
      <c r="L1010" s="141" t="str">
        <f>IF(J1010-K1010=0,,IFERROR(K1010-J1010-휴게시간-VLOOKUP(A1010,지정휴게시간,2,FALSE),K1010-J1010-휴게시간))</f>
        <v/>
      </c>
      <c r="M1010" s="142" t="str">
        <f>IFERROR(VLOOKUP(Text(A1010,"m월 d일"),양력휴일,2,FALSE),IFERROR(VLOOKUP(Text(B1010,"m월 d일"),음력휴일,2,FALSE),IFERROR(VLOOKUP(A1010,양력지정휴일,2,FALSE), IFERROR(VLOOKUP(B1010,음력지정휴일,2,FALSE), ""))))</f>
        <v/>
      </c>
      <c r="N1010" s="128"/>
      <c r="O1010" s="128" t="str">
        <f>IFERROR(VLOOKUP(N1010,연차지정일수,2,FALSE),"")</f>
        <v/>
      </c>
      <c r="P1010" s="143"/>
      <c r="Q1010" s="2"/>
    </row>
    <row r="1011">
      <c r="A1011" s="129">
        <v>45206.0</v>
      </c>
      <c r="B1011" s="129">
        <f>VLOOKUP($A1011,달력데이터,MATCH("음력 날짜",달력제목,0),FALSE)</f>
        <v>45161</v>
      </c>
      <c r="C1011" s="128">
        <f t="shared" si="1"/>
        <v>2023</v>
      </c>
      <c r="D1011" s="128">
        <f t="shared" si="2"/>
        <v>10</v>
      </c>
      <c r="E1011" s="128">
        <f t="shared" si="3"/>
        <v>1</v>
      </c>
      <c r="F1011" s="128">
        <f t="shared" si="4"/>
        <v>2023</v>
      </c>
      <c r="G1011" s="128">
        <f t="shared" si="5"/>
        <v>10</v>
      </c>
      <c r="H1011" s="128">
        <f t="shared" si="6"/>
        <v>7</v>
      </c>
      <c r="I1011" s="128" t="str">
        <f t="shared" si="7"/>
        <v>토</v>
      </c>
      <c r="J1011" s="99"/>
      <c r="K1011" s="99"/>
      <c r="L1011" s="141" t="str">
        <f>IF(J1011-K1011=0,,IFERROR(K1011-J1011-휴게시간-VLOOKUP(A1011,지정휴게시간,2,FALSE),K1011-J1011-휴게시간))</f>
        <v/>
      </c>
      <c r="M1011" s="142" t="str">
        <f>IFERROR(VLOOKUP(Text(A1011,"m월 d일"),양력휴일,2,FALSE),IFERROR(VLOOKUP(Text(B1011,"m월 d일"),음력휴일,2,FALSE),IFERROR(VLOOKUP(A1011,양력지정휴일,2,FALSE), IFERROR(VLOOKUP(B1011,음력지정휴일,2,FALSE), ""))))</f>
        <v/>
      </c>
      <c r="N1011" s="128"/>
      <c r="O1011" s="128" t="str">
        <f>IFERROR(VLOOKUP(N1011,연차지정일수,2,FALSE),"")</f>
        <v/>
      </c>
      <c r="P1011" s="143"/>
      <c r="Q1011" s="2"/>
    </row>
    <row r="1012">
      <c r="A1012" s="129">
        <v>45207.0</v>
      </c>
      <c r="B1012" s="129">
        <f>VLOOKUP($A1012,달력데이터,MATCH("음력 날짜",달력제목,0),FALSE)</f>
        <v>45162</v>
      </c>
      <c r="C1012" s="128">
        <f t="shared" si="1"/>
        <v>2023</v>
      </c>
      <c r="D1012" s="128">
        <f t="shared" si="2"/>
        <v>10</v>
      </c>
      <c r="E1012" s="128">
        <f t="shared" si="3"/>
        <v>1</v>
      </c>
      <c r="F1012" s="128">
        <f t="shared" si="4"/>
        <v>2023</v>
      </c>
      <c r="G1012" s="128">
        <f t="shared" si="5"/>
        <v>10</v>
      </c>
      <c r="H1012" s="128">
        <f t="shared" si="6"/>
        <v>8</v>
      </c>
      <c r="I1012" s="128" t="str">
        <f t="shared" si="7"/>
        <v>일</v>
      </c>
      <c r="J1012" s="99"/>
      <c r="K1012" s="99"/>
      <c r="L1012" s="141" t="str">
        <f>IF(J1012-K1012=0,,IFERROR(K1012-J1012-휴게시간-VLOOKUP(A1012,지정휴게시간,2,FALSE),K1012-J1012-휴게시간))</f>
        <v/>
      </c>
      <c r="M1012" s="142" t="str">
        <f>IFERROR(VLOOKUP(Text(A1012,"m월 d일"),양력휴일,2,FALSE),IFERROR(VLOOKUP(Text(B1012,"m월 d일"),음력휴일,2,FALSE),IFERROR(VLOOKUP(A1012,양력지정휴일,2,FALSE), IFERROR(VLOOKUP(B1012,음력지정휴일,2,FALSE), ""))))</f>
        <v/>
      </c>
      <c r="N1012" s="128"/>
      <c r="O1012" s="128" t="str">
        <f>IFERROR(VLOOKUP(N1012,연차지정일수,2,FALSE),"")</f>
        <v/>
      </c>
      <c r="P1012" s="143"/>
      <c r="Q1012" s="2"/>
    </row>
    <row r="1013">
      <c r="A1013" s="129">
        <v>45208.0</v>
      </c>
      <c r="B1013" s="129">
        <f>VLOOKUP($A1013,달력데이터,MATCH("음력 날짜",달력제목,0),FALSE)</f>
        <v>45163</v>
      </c>
      <c r="C1013" s="128">
        <f t="shared" si="1"/>
        <v>2023</v>
      </c>
      <c r="D1013" s="128">
        <f t="shared" si="2"/>
        <v>10</v>
      </c>
      <c r="E1013" s="128">
        <f t="shared" si="3"/>
        <v>2</v>
      </c>
      <c r="F1013" s="128">
        <f t="shared" si="4"/>
        <v>2023</v>
      </c>
      <c r="G1013" s="128">
        <f t="shared" si="5"/>
        <v>10</v>
      </c>
      <c r="H1013" s="128">
        <f t="shared" si="6"/>
        <v>9</v>
      </c>
      <c r="I1013" s="128" t="str">
        <f t="shared" si="7"/>
        <v>월</v>
      </c>
      <c r="J1013" s="99"/>
      <c r="K1013" s="99"/>
      <c r="L1013" s="141" t="str">
        <f>IF(J1013-K1013=0,,IFERROR(K1013-J1013-휴게시간-VLOOKUP(A1013,지정휴게시간,2,FALSE),K1013-J1013-휴게시간))</f>
        <v/>
      </c>
      <c r="M1013" s="142" t="str">
        <f>IFERROR(VLOOKUP(Text(A1013,"m월 d일"),양력휴일,2,FALSE),IFERROR(VLOOKUP(Text(B1013,"m월 d일"),음력휴일,2,FALSE),IFERROR(VLOOKUP(A1013,양력지정휴일,2,FALSE), IFERROR(VLOOKUP(B1013,음력지정휴일,2,FALSE), ""))))</f>
        <v>한글날</v>
      </c>
      <c r="N1013" s="128"/>
      <c r="O1013" s="128" t="str">
        <f>IFERROR(VLOOKUP(N1013,연차지정일수,2,FALSE),"")</f>
        <v/>
      </c>
      <c r="P1013" s="143"/>
      <c r="Q1013" s="2"/>
    </row>
    <row r="1014">
      <c r="A1014" s="129">
        <v>45209.0</v>
      </c>
      <c r="B1014" s="129">
        <f>VLOOKUP($A1014,달력데이터,MATCH("음력 날짜",달력제목,0),FALSE)</f>
        <v>45164</v>
      </c>
      <c r="C1014" s="128">
        <f t="shared" si="1"/>
        <v>2023</v>
      </c>
      <c r="D1014" s="128">
        <f t="shared" si="2"/>
        <v>10</v>
      </c>
      <c r="E1014" s="128">
        <f t="shared" si="3"/>
        <v>2</v>
      </c>
      <c r="F1014" s="128">
        <f t="shared" si="4"/>
        <v>2023</v>
      </c>
      <c r="G1014" s="128">
        <f t="shared" si="5"/>
        <v>10</v>
      </c>
      <c r="H1014" s="128">
        <f t="shared" si="6"/>
        <v>10</v>
      </c>
      <c r="I1014" s="128" t="str">
        <f t="shared" si="7"/>
        <v>화</v>
      </c>
      <c r="J1014" s="99"/>
      <c r="K1014" s="99"/>
      <c r="L1014" s="141" t="str">
        <f>IF(J1014-K1014=0,,IFERROR(K1014-J1014-휴게시간-VLOOKUP(A1014,지정휴게시간,2,FALSE),K1014-J1014-휴게시간))</f>
        <v/>
      </c>
      <c r="M1014" s="142" t="str">
        <f>IFERROR(VLOOKUP(Text(A1014,"m월 d일"),양력휴일,2,FALSE),IFERROR(VLOOKUP(Text(B1014,"m월 d일"),음력휴일,2,FALSE),IFERROR(VLOOKUP(A1014,양력지정휴일,2,FALSE), IFERROR(VLOOKUP(B1014,음력지정휴일,2,FALSE), ""))))</f>
        <v/>
      </c>
      <c r="N1014" s="128"/>
      <c r="O1014" s="128" t="str">
        <f>IFERROR(VLOOKUP(N1014,연차지정일수,2,FALSE),"")</f>
        <v/>
      </c>
      <c r="P1014" s="143"/>
      <c r="Q1014" s="2"/>
    </row>
    <row r="1015">
      <c r="A1015" s="129">
        <v>45210.0</v>
      </c>
      <c r="B1015" s="129">
        <f>VLOOKUP($A1015,달력데이터,MATCH("음력 날짜",달력제목,0),FALSE)</f>
        <v>45165</v>
      </c>
      <c r="C1015" s="128">
        <f t="shared" si="1"/>
        <v>2023</v>
      </c>
      <c r="D1015" s="128">
        <f t="shared" si="2"/>
        <v>10</v>
      </c>
      <c r="E1015" s="128">
        <f t="shared" si="3"/>
        <v>2</v>
      </c>
      <c r="F1015" s="128">
        <f t="shared" si="4"/>
        <v>2023</v>
      </c>
      <c r="G1015" s="128">
        <f t="shared" si="5"/>
        <v>10</v>
      </c>
      <c r="H1015" s="128">
        <f t="shared" si="6"/>
        <v>11</v>
      </c>
      <c r="I1015" s="128" t="str">
        <f t="shared" si="7"/>
        <v>수</v>
      </c>
      <c r="J1015" s="99"/>
      <c r="K1015" s="99"/>
      <c r="L1015" s="141" t="str">
        <f>IF(J1015-K1015=0,,IFERROR(K1015-J1015-휴게시간-VLOOKUP(A1015,지정휴게시간,2,FALSE),K1015-J1015-휴게시간))</f>
        <v/>
      </c>
      <c r="M1015" s="142" t="str">
        <f>IFERROR(VLOOKUP(Text(A1015,"m월 d일"),양력휴일,2,FALSE),IFERROR(VLOOKUP(Text(B1015,"m월 d일"),음력휴일,2,FALSE),IFERROR(VLOOKUP(A1015,양력지정휴일,2,FALSE), IFERROR(VLOOKUP(B1015,음력지정휴일,2,FALSE), ""))))</f>
        <v/>
      </c>
      <c r="N1015" s="128"/>
      <c r="O1015" s="128" t="str">
        <f>IFERROR(VLOOKUP(N1015,연차지정일수,2,FALSE),"")</f>
        <v/>
      </c>
      <c r="P1015" s="143"/>
      <c r="Q1015" s="2"/>
    </row>
    <row r="1016">
      <c r="A1016" s="129">
        <v>45211.0</v>
      </c>
      <c r="B1016" s="129">
        <f>VLOOKUP($A1016,달력데이터,MATCH("음력 날짜",달력제목,0),FALSE)</f>
        <v>45166</v>
      </c>
      <c r="C1016" s="128">
        <f t="shared" si="1"/>
        <v>2023</v>
      </c>
      <c r="D1016" s="128">
        <f t="shared" si="2"/>
        <v>10</v>
      </c>
      <c r="E1016" s="128">
        <f t="shared" si="3"/>
        <v>2</v>
      </c>
      <c r="F1016" s="128">
        <f t="shared" si="4"/>
        <v>2023</v>
      </c>
      <c r="G1016" s="128">
        <f t="shared" si="5"/>
        <v>10</v>
      </c>
      <c r="H1016" s="128">
        <f t="shared" si="6"/>
        <v>12</v>
      </c>
      <c r="I1016" s="128" t="str">
        <f t="shared" si="7"/>
        <v>목</v>
      </c>
      <c r="J1016" s="99"/>
      <c r="K1016" s="99"/>
      <c r="L1016" s="141" t="str">
        <f>IF(J1016-K1016=0,,IFERROR(K1016-J1016-휴게시간-VLOOKUP(A1016,지정휴게시간,2,FALSE),K1016-J1016-휴게시간))</f>
        <v/>
      </c>
      <c r="M1016" s="142" t="str">
        <f>IFERROR(VLOOKUP(Text(A1016,"m월 d일"),양력휴일,2,FALSE),IFERROR(VLOOKUP(Text(B1016,"m월 d일"),음력휴일,2,FALSE),IFERROR(VLOOKUP(A1016,양력지정휴일,2,FALSE), IFERROR(VLOOKUP(B1016,음력지정휴일,2,FALSE), ""))))</f>
        <v/>
      </c>
      <c r="N1016" s="128"/>
      <c r="O1016" s="128" t="str">
        <f>IFERROR(VLOOKUP(N1016,연차지정일수,2,FALSE),"")</f>
        <v/>
      </c>
      <c r="P1016" s="143"/>
      <c r="Q1016" s="2"/>
    </row>
    <row r="1017">
      <c r="A1017" s="129">
        <v>45212.0</v>
      </c>
      <c r="B1017" s="129">
        <f>VLOOKUP($A1017,달력데이터,MATCH("음력 날짜",달력제목,0),FALSE)</f>
        <v>45167</v>
      </c>
      <c r="C1017" s="128">
        <f t="shared" si="1"/>
        <v>2023</v>
      </c>
      <c r="D1017" s="128">
        <f t="shared" si="2"/>
        <v>10</v>
      </c>
      <c r="E1017" s="128">
        <f t="shared" si="3"/>
        <v>2</v>
      </c>
      <c r="F1017" s="128">
        <f t="shared" si="4"/>
        <v>2023</v>
      </c>
      <c r="G1017" s="128">
        <f t="shared" si="5"/>
        <v>10</v>
      </c>
      <c r="H1017" s="128">
        <f t="shared" si="6"/>
        <v>13</v>
      </c>
      <c r="I1017" s="128" t="str">
        <f t="shared" si="7"/>
        <v>금</v>
      </c>
      <c r="J1017" s="99"/>
      <c r="K1017" s="99"/>
      <c r="L1017" s="141" t="str">
        <f>IF(J1017-K1017=0,,IFERROR(K1017-J1017-휴게시간-VLOOKUP(A1017,지정휴게시간,2,FALSE),K1017-J1017-휴게시간))</f>
        <v/>
      </c>
      <c r="M1017" s="142" t="str">
        <f>IFERROR(VLOOKUP(Text(A1017,"m월 d일"),양력휴일,2,FALSE),IFERROR(VLOOKUP(Text(B1017,"m월 d일"),음력휴일,2,FALSE),IFERROR(VLOOKUP(A1017,양력지정휴일,2,FALSE), IFERROR(VLOOKUP(B1017,음력지정휴일,2,FALSE), ""))))</f>
        <v/>
      </c>
      <c r="N1017" s="128"/>
      <c r="O1017" s="128" t="str">
        <f>IFERROR(VLOOKUP(N1017,연차지정일수,2,FALSE),"")</f>
        <v/>
      </c>
      <c r="P1017" s="143"/>
      <c r="Q1017" s="2"/>
    </row>
    <row r="1018">
      <c r="A1018" s="129">
        <v>45213.0</v>
      </c>
      <c r="B1018" s="129">
        <f>VLOOKUP($A1018,달력데이터,MATCH("음력 날짜",달력제목,0),FALSE)</f>
        <v>45168</v>
      </c>
      <c r="C1018" s="128">
        <f t="shared" si="1"/>
        <v>2023</v>
      </c>
      <c r="D1018" s="128">
        <f t="shared" si="2"/>
        <v>10</v>
      </c>
      <c r="E1018" s="128">
        <f t="shared" si="3"/>
        <v>2</v>
      </c>
      <c r="F1018" s="128">
        <f t="shared" si="4"/>
        <v>2023</v>
      </c>
      <c r="G1018" s="128">
        <f t="shared" si="5"/>
        <v>10</v>
      </c>
      <c r="H1018" s="128">
        <f t="shared" si="6"/>
        <v>14</v>
      </c>
      <c r="I1018" s="128" t="str">
        <f t="shared" si="7"/>
        <v>토</v>
      </c>
      <c r="J1018" s="99"/>
      <c r="K1018" s="99"/>
      <c r="L1018" s="141" t="str">
        <f>IF(J1018-K1018=0,,IFERROR(K1018-J1018-휴게시간-VLOOKUP(A1018,지정휴게시간,2,FALSE),K1018-J1018-휴게시간))</f>
        <v/>
      </c>
      <c r="M1018" s="142" t="str">
        <f>IFERROR(VLOOKUP(Text(A1018,"m월 d일"),양력휴일,2,FALSE),IFERROR(VLOOKUP(Text(B1018,"m월 d일"),음력휴일,2,FALSE),IFERROR(VLOOKUP(A1018,양력지정휴일,2,FALSE), IFERROR(VLOOKUP(B1018,음력지정휴일,2,FALSE), ""))))</f>
        <v/>
      </c>
      <c r="N1018" s="128"/>
      <c r="O1018" s="128" t="str">
        <f>IFERROR(VLOOKUP(N1018,연차지정일수,2,FALSE),"")</f>
        <v/>
      </c>
      <c r="P1018" s="143"/>
      <c r="Q1018" s="2"/>
    </row>
    <row r="1019">
      <c r="A1019" s="129">
        <v>45214.0</v>
      </c>
      <c r="B1019" s="129">
        <f>VLOOKUP($A1019,달력데이터,MATCH("음력 날짜",달력제목,0),FALSE)</f>
        <v>45170</v>
      </c>
      <c r="C1019" s="128">
        <f t="shared" si="1"/>
        <v>2023</v>
      </c>
      <c r="D1019" s="128">
        <f t="shared" si="2"/>
        <v>10</v>
      </c>
      <c r="E1019" s="128">
        <f t="shared" si="3"/>
        <v>2</v>
      </c>
      <c r="F1019" s="128">
        <f t="shared" si="4"/>
        <v>2023</v>
      </c>
      <c r="G1019" s="128">
        <f t="shared" si="5"/>
        <v>10</v>
      </c>
      <c r="H1019" s="128">
        <f t="shared" si="6"/>
        <v>15</v>
      </c>
      <c r="I1019" s="128" t="str">
        <f t="shared" si="7"/>
        <v>일</v>
      </c>
      <c r="J1019" s="99"/>
      <c r="K1019" s="99"/>
      <c r="L1019" s="141" t="str">
        <f>IF(J1019-K1019=0,,IFERROR(K1019-J1019-휴게시간-VLOOKUP(A1019,지정휴게시간,2,FALSE),K1019-J1019-휴게시간))</f>
        <v/>
      </c>
      <c r="M1019" s="142" t="str">
        <f>IFERROR(VLOOKUP(Text(A1019,"m월 d일"),양력휴일,2,FALSE),IFERROR(VLOOKUP(Text(B1019,"m월 d일"),음력휴일,2,FALSE),IFERROR(VLOOKUP(A1019,양력지정휴일,2,FALSE), IFERROR(VLOOKUP(B1019,음력지정휴일,2,FALSE), ""))))</f>
        <v/>
      </c>
      <c r="N1019" s="128"/>
      <c r="O1019" s="128" t="str">
        <f>IFERROR(VLOOKUP(N1019,연차지정일수,2,FALSE),"")</f>
        <v/>
      </c>
      <c r="P1019" s="143"/>
      <c r="Q1019" s="2"/>
    </row>
    <row r="1020">
      <c r="A1020" s="129">
        <v>45215.0</v>
      </c>
      <c r="B1020" s="129">
        <f>VLOOKUP($A1020,달력데이터,MATCH("음력 날짜",달력제목,0),FALSE)</f>
        <v>45171</v>
      </c>
      <c r="C1020" s="128">
        <f t="shared" si="1"/>
        <v>2023</v>
      </c>
      <c r="D1020" s="128">
        <f t="shared" si="2"/>
        <v>10</v>
      </c>
      <c r="E1020" s="128">
        <f t="shared" si="3"/>
        <v>3</v>
      </c>
      <c r="F1020" s="128">
        <f t="shared" si="4"/>
        <v>2023</v>
      </c>
      <c r="G1020" s="128">
        <f t="shared" si="5"/>
        <v>10</v>
      </c>
      <c r="H1020" s="128">
        <f t="shared" si="6"/>
        <v>16</v>
      </c>
      <c r="I1020" s="128" t="str">
        <f t="shared" si="7"/>
        <v>월</v>
      </c>
      <c r="J1020" s="99"/>
      <c r="K1020" s="99"/>
      <c r="L1020" s="141" t="str">
        <f>IF(J1020-K1020=0,,IFERROR(K1020-J1020-휴게시간-VLOOKUP(A1020,지정휴게시간,2,FALSE),K1020-J1020-휴게시간))</f>
        <v/>
      </c>
      <c r="M1020" s="142" t="str">
        <f>IFERROR(VLOOKUP(Text(A1020,"m월 d일"),양력휴일,2,FALSE),IFERROR(VLOOKUP(Text(B1020,"m월 d일"),음력휴일,2,FALSE),IFERROR(VLOOKUP(A1020,양력지정휴일,2,FALSE), IFERROR(VLOOKUP(B1020,음력지정휴일,2,FALSE), ""))))</f>
        <v/>
      </c>
      <c r="N1020" s="128"/>
      <c r="O1020" s="128" t="str">
        <f>IFERROR(VLOOKUP(N1020,연차지정일수,2,FALSE),"")</f>
        <v/>
      </c>
      <c r="P1020" s="143"/>
      <c r="Q1020" s="2"/>
    </row>
    <row r="1021">
      <c r="A1021" s="129">
        <v>45216.0</v>
      </c>
      <c r="B1021" s="129">
        <f>VLOOKUP($A1021,달력데이터,MATCH("음력 날짜",달력제목,0),FALSE)</f>
        <v>45172</v>
      </c>
      <c r="C1021" s="128">
        <f t="shared" si="1"/>
        <v>2023</v>
      </c>
      <c r="D1021" s="128">
        <f t="shared" si="2"/>
        <v>10</v>
      </c>
      <c r="E1021" s="128">
        <f t="shared" si="3"/>
        <v>3</v>
      </c>
      <c r="F1021" s="128">
        <f t="shared" si="4"/>
        <v>2023</v>
      </c>
      <c r="G1021" s="128">
        <f t="shared" si="5"/>
        <v>10</v>
      </c>
      <c r="H1021" s="128">
        <f t="shared" si="6"/>
        <v>17</v>
      </c>
      <c r="I1021" s="128" t="str">
        <f t="shared" si="7"/>
        <v>화</v>
      </c>
      <c r="J1021" s="99"/>
      <c r="K1021" s="99"/>
      <c r="L1021" s="141" t="str">
        <f>IF(J1021-K1021=0,,IFERROR(K1021-J1021-휴게시간-VLOOKUP(A1021,지정휴게시간,2,FALSE),K1021-J1021-휴게시간))</f>
        <v/>
      </c>
      <c r="M1021" s="142" t="str">
        <f>IFERROR(VLOOKUP(Text(A1021,"m월 d일"),양력휴일,2,FALSE),IFERROR(VLOOKUP(Text(B1021,"m월 d일"),음력휴일,2,FALSE),IFERROR(VLOOKUP(A1021,양력지정휴일,2,FALSE), IFERROR(VLOOKUP(B1021,음력지정휴일,2,FALSE), ""))))</f>
        <v/>
      </c>
      <c r="N1021" s="128"/>
      <c r="O1021" s="128" t="str">
        <f>IFERROR(VLOOKUP(N1021,연차지정일수,2,FALSE),"")</f>
        <v/>
      </c>
      <c r="P1021" s="143"/>
      <c r="Q1021" s="2"/>
    </row>
    <row r="1022">
      <c r="A1022" s="129">
        <v>45217.0</v>
      </c>
      <c r="B1022" s="129">
        <f>VLOOKUP($A1022,달력데이터,MATCH("음력 날짜",달력제목,0),FALSE)</f>
        <v>45173</v>
      </c>
      <c r="C1022" s="128">
        <f t="shared" si="1"/>
        <v>2023</v>
      </c>
      <c r="D1022" s="128">
        <f t="shared" si="2"/>
        <v>10</v>
      </c>
      <c r="E1022" s="128">
        <f t="shared" si="3"/>
        <v>3</v>
      </c>
      <c r="F1022" s="128">
        <f t="shared" si="4"/>
        <v>2023</v>
      </c>
      <c r="G1022" s="128">
        <f t="shared" si="5"/>
        <v>10</v>
      </c>
      <c r="H1022" s="128">
        <f t="shared" si="6"/>
        <v>18</v>
      </c>
      <c r="I1022" s="128" t="str">
        <f t="shared" si="7"/>
        <v>수</v>
      </c>
      <c r="J1022" s="99"/>
      <c r="K1022" s="99"/>
      <c r="L1022" s="141" t="str">
        <f>IF(J1022-K1022=0,,IFERROR(K1022-J1022-휴게시간-VLOOKUP(A1022,지정휴게시간,2,FALSE),K1022-J1022-휴게시간))</f>
        <v/>
      </c>
      <c r="M1022" s="142" t="str">
        <f>IFERROR(VLOOKUP(Text(A1022,"m월 d일"),양력휴일,2,FALSE),IFERROR(VLOOKUP(Text(B1022,"m월 d일"),음력휴일,2,FALSE),IFERROR(VLOOKUP(A1022,양력지정휴일,2,FALSE), IFERROR(VLOOKUP(B1022,음력지정휴일,2,FALSE), ""))))</f>
        <v/>
      </c>
      <c r="N1022" s="128"/>
      <c r="O1022" s="128" t="str">
        <f>IFERROR(VLOOKUP(N1022,연차지정일수,2,FALSE),"")</f>
        <v/>
      </c>
      <c r="P1022" s="143"/>
      <c r="Q1022" s="2"/>
    </row>
    <row r="1023">
      <c r="A1023" s="129">
        <v>45218.0</v>
      </c>
      <c r="B1023" s="129">
        <f>VLOOKUP($A1023,달력데이터,MATCH("음력 날짜",달력제목,0),FALSE)</f>
        <v>45174</v>
      </c>
      <c r="C1023" s="128">
        <f t="shared" si="1"/>
        <v>2023</v>
      </c>
      <c r="D1023" s="128">
        <f t="shared" si="2"/>
        <v>10</v>
      </c>
      <c r="E1023" s="128">
        <f t="shared" si="3"/>
        <v>3</v>
      </c>
      <c r="F1023" s="128">
        <f t="shared" si="4"/>
        <v>2023</v>
      </c>
      <c r="G1023" s="128">
        <f t="shared" si="5"/>
        <v>10</v>
      </c>
      <c r="H1023" s="128">
        <f t="shared" si="6"/>
        <v>19</v>
      </c>
      <c r="I1023" s="128" t="str">
        <f t="shared" si="7"/>
        <v>목</v>
      </c>
      <c r="J1023" s="99"/>
      <c r="K1023" s="99"/>
      <c r="L1023" s="141" t="str">
        <f>IF(J1023-K1023=0,,IFERROR(K1023-J1023-휴게시간-VLOOKUP(A1023,지정휴게시간,2,FALSE),K1023-J1023-휴게시간))</f>
        <v/>
      </c>
      <c r="M1023" s="142" t="str">
        <f>IFERROR(VLOOKUP(Text(A1023,"m월 d일"),양력휴일,2,FALSE),IFERROR(VLOOKUP(Text(B1023,"m월 d일"),음력휴일,2,FALSE),IFERROR(VLOOKUP(A1023,양력지정휴일,2,FALSE), IFERROR(VLOOKUP(B1023,음력지정휴일,2,FALSE), ""))))</f>
        <v/>
      </c>
      <c r="N1023" s="128"/>
      <c r="O1023" s="128" t="str">
        <f>IFERROR(VLOOKUP(N1023,연차지정일수,2,FALSE),"")</f>
        <v/>
      </c>
      <c r="P1023" s="143"/>
      <c r="Q1023" s="2"/>
    </row>
    <row r="1024">
      <c r="A1024" s="129">
        <v>45219.0</v>
      </c>
      <c r="B1024" s="129">
        <f>VLOOKUP($A1024,달력데이터,MATCH("음력 날짜",달력제목,0),FALSE)</f>
        <v>45175</v>
      </c>
      <c r="C1024" s="128">
        <f t="shared" si="1"/>
        <v>2023</v>
      </c>
      <c r="D1024" s="128">
        <f t="shared" si="2"/>
        <v>10</v>
      </c>
      <c r="E1024" s="128">
        <f t="shared" si="3"/>
        <v>3</v>
      </c>
      <c r="F1024" s="128">
        <f t="shared" si="4"/>
        <v>2023</v>
      </c>
      <c r="G1024" s="128">
        <f t="shared" si="5"/>
        <v>10</v>
      </c>
      <c r="H1024" s="128">
        <f t="shared" si="6"/>
        <v>20</v>
      </c>
      <c r="I1024" s="128" t="str">
        <f t="shared" si="7"/>
        <v>금</v>
      </c>
      <c r="J1024" s="99"/>
      <c r="K1024" s="99"/>
      <c r="L1024" s="141" t="str">
        <f>IF(J1024-K1024=0,,IFERROR(K1024-J1024-휴게시간-VLOOKUP(A1024,지정휴게시간,2,FALSE),K1024-J1024-휴게시간))</f>
        <v/>
      </c>
      <c r="M1024" s="142" t="str">
        <f>IFERROR(VLOOKUP(Text(A1024,"m월 d일"),양력휴일,2,FALSE),IFERROR(VLOOKUP(Text(B1024,"m월 d일"),음력휴일,2,FALSE),IFERROR(VLOOKUP(A1024,양력지정휴일,2,FALSE), IFERROR(VLOOKUP(B1024,음력지정휴일,2,FALSE), ""))))</f>
        <v/>
      </c>
      <c r="N1024" s="128"/>
      <c r="O1024" s="128" t="str">
        <f>IFERROR(VLOOKUP(N1024,연차지정일수,2,FALSE),"")</f>
        <v/>
      </c>
      <c r="P1024" s="143"/>
      <c r="Q1024" s="2"/>
    </row>
    <row r="1025">
      <c r="A1025" s="129">
        <v>45220.0</v>
      </c>
      <c r="B1025" s="129">
        <f>VLOOKUP($A1025,달력데이터,MATCH("음력 날짜",달력제목,0),FALSE)</f>
        <v>45176</v>
      </c>
      <c r="C1025" s="128">
        <f t="shared" si="1"/>
        <v>2023</v>
      </c>
      <c r="D1025" s="128">
        <f t="shared" si="2"/>
        <v>10</v>
      </c>
      <c r="E1025" s="128">
        <f t="shared" si="3"/>
        <v>3</v>
      </c>
      <c r="F1025" s="128">
        <f t="shared" si="4"/>
        <v>2023</v>
      </c>
      <c r="G1025" s="128">
        <f t="shared" si="5"/>
        <v>10</v>
      </c>
      <c r="H1025" s="128">
        <f t="shared" si="6"/>
        <v>21</v>
      </c>
      <c r="I1025" s="128" t="str">
        <f t="shared" si="7"/>
        <v>토</v>
      </c>
      <c r="J1025" s="99"/>
      <c r="K1025" s="99"/>
      <c r="L1025" s="141" t="str">
        <f>IF(J1025-K1025=0,,IFERROR(K1025-J1025-휴게시간-VLOOKUP(A1025,지정휴게시간,2,FALSE),K1025-J1025-휴게시간))</f>
        <v/>
      </c>
      <c r="M1025" s="142" t="str">
        <f>IFERROR(VLOOKUP(Text(A1025,"m월 d일"),양력휴일,2,FALSE),IFERROR(VLOOKUP(Text(B1025,"m월 d일"),음력휴일,2,FALSE),IFERROR(VLOOKUP(A1025,양력지정휴일,2,FALSE), IFERROR(VLOOKUP(B1025,음력지정휴일,2,FALSE), ""))))</f>
        <v/>
      </c>
      <c r="N1025" s="128"/>
      <c r="O1025" s="128" t="str">
        <f>IFERROR(VLOOKUP(N1025,연차지정일수,2,FALSE),"")</f>
        <v/>
      </c>
      <c r="P1025" s="143"/>
      <c r="Q1025" s="2"/>
    </row>
    <row r="1026">
      <c r="A1026" s="129">
        <v>45221.0</v>
      </c>
      <c r="B1026" s="129">
        <f>VLOOKUP($A1026,달력데이터,MATCH("음력 날짜",달력제목,0),FALSE)</f>
        <v>45177</v>
      </c>
      <c r="C1026" s="128">
        <f t="shared" si="1"/>
        <v>2023</v>
      </c>
      <c r="D1026" s="128">
        <f t="shared" si="2"/>
        <v>10</v>
      </c>
      <c r="E1026" s="128">
        <f t="shared" si="3"/>
        <v>3</v>
      </c>
      <c r="F1026" s="128">
        <f t="shared" si="4"/>
        <v>2023</v>
      </c>
      <c r="G1026" s="128">
        <f t="shared" si="5"/>
        <v>10</v>
      </c>
      <c r="H1026" s="128">
        <f t="shared" si="6"/>
        <v>22</v>
      </c>
      <c r="I1026" s="128" t="str">
        <f t="shared" si="7"/>
        <v>일</v>
      </c>
      <c r="J1026" s="99"/>
      <c r="K1026" s="99"/>
      <c r="L1026" s="141" t="str">
        <f>IF(J1026-K1026=0,,IFERROR(K1026-J1026-휴게시간-VLOOKUP(A1026,지정휴게시간,2,FALSE),K1026-J1026-휴게시간))</f>
        <v/>
      </c>
      <c r="M1026" s="142" t="str">
        <f>IFERROR(VLOOKUP(Text(A1026,"m월 d일"),양력휴일,2,FALSE),IFERROR(VLOOKUP(Text(B1026,"m월 d일"),음력휴일,2,FALSE),IFERROR(VLOOKUP(A1026,양력지정휴일,2,FALSE), IFERROR(VLOOKUP(B1026,음력지정휴일,2,FALSE), ""))))</f>
        <v/>
      </c>
      <c r="N1026" s="128"/>
      <c r="O1026" s="128" t="str">
        <f>IFERROR(VLOOKUP(N1026,연차지정일수,2,FALSE),"")</f>
        <v/>
      </c>
      <c r="P1026" s="143"/>
      <c r="Q1026" s="2"/>
    </row>
    <row r="1027">
      <c r="A1027" s="129">
        <v>45222.0</v>
      </c>
      <c r="B1027" s="129">
        <f>VLOOKUP($A1027,달력데이터,MATCH("음력 날짜",달력제목,0),FALSE)</f>
        <v>45178</v>
      </c>
      <c r="C1027" s="128">
        <f t="shared" si="1"/>
        <v>2023</v>
      </c>
      <c r="D1027" s="128">
        <f t="shared" si="2"/>
        <v>10</v>
      </c>
      <c r="E1027" s="128">
        <f t="shared" si="3"/>
        <v>4</v>
      </c>
      <c r="F1027" s="128">
        <f t="shared" si="4"/>
        <v>2023</v>
      </c>
      <c r="G1027" s="128">
        <f t="shared" si="5"/>
        <v>10</v>
      </c>
      <c r="H1027" s="128">
        <f t="shared" si="6"/>
        <v>23</v>
      </c>
      <c r="I1027" s="128" t="str">
        <f t="shared" si="7"/>
        <v>월</v>
      </c>
      <c r="J1027" s="99"/>
      <c r="K1027" s="99"/>
      <c r="L1027" s="141" t="str">
        <f>IF(J1027-K1027=0,,IFERROR(K1027-J1027-휴게시간-VLOOKUP(A1027,지정휴게시간,2,FALSE),K1027-J1027-휴게시간))</f>
        <v/>
      </c>
      <c r="M1027" s="142" t="str">
        <f>IFERROR(VLOOKUP(Text(A1027,"m월 d일"),양력휴일,2,FALSE),IFERROR(VLOOKUP(Text(B1027,"m월 d일"),음력휴일,2,FALSE),IFERROR(VLOOKUP(A1027,양력지정휴일,2,FALSE), IFERROR(VLOOKUP(B1027,음력지정휴일,2,FALSE), ""))))</f>
        <v/>
      </c>
      <c r="N1027" s="128"/>
      <c r="O1027" s="128" t="str">
        <f>IFERROR(VLOOKUP(N1027,연차지정일수,2,FALSE),"")</f>
        <v/>
      </c>
      <c r="P1027" s="143"/>
      <c r="Q1027" s="2"/>
    </row>
    <row r="1028">
      <c r="A1028" s="129">
        <v>45223.0</v>
      </c>
      <c r="B1028" s="129">
        <f>VLOOKUP($A1028,달력데이터,MATCH("음력 날짜",달력제목,0),FALSE)</f>
        <v>45179</v>
      </c>
      <c r="C1028" s="128">
        <f t="shared" si="1"/>
        <v>2023</v>
      </c>
      <c r="D1028" s="128">
        <f t="shared" si="2"/>
        <v>10</v>
      </c>
      <c r="E1028" s="128">
        <f t="shared" si="3"/>
        <v>4</v>
      </c>
      <c r="F1028" s="128">
        <f t="shared" si="4"/>
        <v>2023</v>
      </c>
      <c r="G1028" s="128">
        <f t="shared" si="5"/>
        <v>10</v>
      </c>
      <c r="H1028" s="128">
        <f t="shared" si="6"/>
        <v>24</v>
      </c>
      <c r="I1028" s="128" t="str">
        <f t="shared" si="7"/>
        <v>화</v>
      </c>
      <c r="J1028" s="99"/>
      <c r="K1028" s="99"/>
      <c r="L1028" s="141" t="str">
        <f>IF(J1028-K1028=0,,IFERROR(K1028-J1028-휴게시간-VLOOKUP(A1028,지정휴게시간,2,FALSE),K1028-J1028-휴게시간))</f>
        <v/>
      </c>
      <c r="M1028" s="142" t="str">
        <f>IFERROR(VLOOKUP(Text(A1028,"m월 d일"),양력휴일,2,FALSE),IFERROR(VLOOKUP(Text(B1028,"m월 d일"),음력휴일,2,FALSE),IFERROR(VLOOKUP(A1028,양력지정휴일,2,FALSE), IFERROR(VLOOKUP(B1028,음력지정휴일,2,FALSE), ""))))</f>
        <v/>
      </c>
      <c r="N1028" s="128"/>
      <c r="O1028" s="128" t="str">
        <f>IFERROR(VLOOKUP(N1028,연차지정일수,2,FALSE),"")</f>
        <v/>
      </c>
      <c r="P1028" s="143"/>
      <c r="Q1028" s="2"/>
    </row>
    <row r="1029">
      <c r="A1029" s="129">
        <v>45224.0</v>
      </c>
      <c r="B1029" s="129">
        <f>VLOOKUP($A1029,달력데이터,MATCH("음력 날짜",달력제목,0),FALSE)</f>
        <v>45180</v>
      </c>
      <c r="C1029" s="128">
        <f t="shared" si="1"/>
        <v>2023</v>
      </c>
      <c r="D1029" s="128">
        <f t="shared" si="2"/>
        <v>10</v>
      </c>
      <c r="E1029" s="128">
        <f t="shared" si="3"/>
        <v>4</v>
      </c>
      <c r="F1029" s="128">
        <f t="shared" si="4"/>
        <v>2023</v>
      </c>
      <c r="G1029" s="128">
        <f t="shared" si="5"/>
        <v>10</v>
      </c>
      <c r="H1029" s="128">
        <f t="shared" si="6"/>
        <v>25</v>
      </c>
      <c r="I1029" s="128" t="str">
        <f t="shared" si="7"/>
        <v>수</v>
      </c>
      <c r="J1029" s="99"/>
      <c r="K1029" s="99"/>
      <c r="L1029" s="141" t="str">
        <f>IF(J1029-K1029=0,,IFERROR(K1029-J1029-휴게시간-VLOOKUP(A1029,지정휴게시간,2,FALSE),K1029-J1029-휴게시간))</f>
        <v/>
      </c>
      <c r="M1029" s="142" t="str">
        <f>IFERROR(VLOOKUP(Text(A1029,"m월 d일"),양력휴일,2,FALSE),IFERROR(VLOOKUP(Text(B1029,"m월 d일"),음력휴일,2,FALSE),IFERROR(VLOOKUP(A1029,양력지정휴일,2,FALSE), IFERROR(VLOOKUP(B1029,음력지정휴일,2,FALSE), ""))))</f>
        <v/>
      </c>
      <c r="N1029" s="128"/>
      <c r="O1029" s="128" t="str">
        <f>IFERROR(VLOOKUP(N1029,연차지정일수,2,FALSE),"")</f>
        <v/>
      </c>
      <c r="P1029" s="143"/>
      <c r="Q1029" s="2"/>
    </row>
    <row r="1030">
      <c r="A1030" s="129">
        <v>45225.0</v>
      </c>
      <c r="B1030" s="129">
        <f>VLOOKUP($A1030,달력데이터,MATCH("음력 날짜",달력제목,0),FALSE)</f>
        <v>45181</v>
      </c>
      <c r="C1030" s="128">
        <f t="shared" si="1"/>
        <v>2023</v>
      </c>
      <c r="D1030" s="128">
        <f t="shared" si="2"/>
        <v>10</v>
      </c>
      <c r="E1030" s="128">
        <f t="shared" si="3"/>
        <v>4</v>
      </c>
      <c r="F1030" s="128">
        <f t="shared" si="4"/>
        <v>2023</v>
      </c>
      <c r="G1030" s="128">
        <f t="shared" si="5"/>
        <v>10</v>
      </c>
      <c r="H1030" s="128">
        <f t="shared" si="6"/>
        <v>26</v>
      </c>
      <c r="I1030" s="128" t="str">
        <f t="shared" si="7"/>
        <v>목</v>
      </c>
      <c r="J1030" s="99"/>
      <c r="K1030" s="99"/>
      <c r="L1030" s="141" t="str">
        <f>IF(J1030-K1030=0,,IFERROR(K1030-J1030-휴게시간-VLOOKUP(A1030,지정휴게시간,2,FALSE),K1030-J1030-휴게시간))</f>
        <v/>
      </c>
      <c r="M1030" s="142" t="str">
        <f>IFERROR(VLOOKUP(Text(A1030,"m월 d일"),양력휴일,2,FALSE),IFERROR(VLOOKUP(Text(B1030,"m월 d일"),음력휴일,2,FALSE),IFERROR(VLOOKUP(A1030,양력지정휴일,2,FALSE), IFERROR(VLOOKUP(B1030,음력지정휴일,2,FALSE), ""))))</f>
        <v/>
      </c>
      <c r="N1030" s="128"/>
      <c r="O1030" s="128" t="str">
        <f>IFERROR(VLOOKUP(N1030,연차지정일수,2,FALSE),"")</f>
        <v/>
      </c>
      <c r="P1030" s="143"/>
      <c r="Q1030" s="2"/>
    </row>
    <row r="1031">
      <c r="A1031" s="129">
        <v>45226.0</v>
      </c>
      <c r="B1031" s="129">
        <f>VLOOKUP($A1031,달력데이터,MATCH("음력 날짜",달력제목,0),FALSE)</f>
        <v>45182</v>
      </c>
      <c r="C1031" s="128">
        <f t="shared" si="1"/>
        <v>2023</v>
      </c>
      <c r="D1031" s="128">
        <f t="shared" si="2"/>
        <v>10</v>
      </c>
      <c r="E1031" s="128">
        <f t="shared" si="3"/>
        <v>4</v>
      </c>
      <c r="F1031" s="128">
        <f t="shared" si="4"/>
        <v>2023</v>
      </c>
      <c r="G1031" s="128">
        <f t="shared" si="5"/>
        <v>10</v>
      </c>
      <c r="H1031" s="128">
        <f t="shared" si="6"/>
        <v>27</v>
      </c>
      <c r="I1031" s="128" t="str">
        <f t="shared" si="7"/>
        <v>금</v>
      </c>
      <c r="J1031" s="99"/>
      <c r="K1031" s="99"/>
      <c r="L1031" s="141" t="str">
        <f>IF(J1031-K1031=0,,IFERROR(K1031-J1031-휴게시간-VLOOKUP(A1031,지정휴게시간,2,FALSE),K1031-J1031-휴게시간))</f>
        <v/>
      </c>
      <c r="M1031" s="142" t="str">
        <f>IFERROR(VLOOKUP(Text(A1031,"m월 d일"),양력휴일,2,FALSE),IFERROR(VLOOKUP(Text(B1031,"m월 d일"),음력휴일,2,FALSE),IFERROR(VLOOKUP(A1031,양력지정휴일,2,FALSE), IFERROR(VLOOKUP(B1031,음력지정휴일,2,FALSE), ""))))</f>
        <v/>
      </c>
      <c r="N1031" s="128"/>
      <c r="O1031" s="128" t="str">
        <f>IFERROR(VLOOKUP(N1031,연차지정일수,2,FALSE),"")</f>
        <v/>
      </c>
      <c r="P1031" s="143"/>
      <c r="Q1031" s="2"/>
    </row>
    <row r="1032">
      <c r="A1032" s="129">
        <v>45227.0</v>
      </c>
      <c r="B1032" s="129">
        <f>VLOOKUP($A1032,달력데이터,MATCH("음력 날짜",달력제목,0),FALSE)</f>
        <v>45183</v>
      </c>
      <c r="C1032" s="128">
        <f t="shared" si="1"/>
        <v>2023</v>
      </c>
      <c r="D1032" s="128">
        <f t="shared" si="2"/>
        <v>10</v>
      </c>
      <c r="E1032" s="128">
        <f t="shared" si="3"/>
        <v>4</v>
      </c>
      <c r="F1032" s="128">
        <f t="shared" si="4"/>
        <v>2023</v>
      </c>
      <c r="G1032" s="128">
        <f t="shared" si="5"/>
        <v>10</v>
      </c>
      <c r="H1032" s="128">
        <f t="shared" si="6"/>
        <v>28</v>
      </c>
      <c r="I1032" s="128" t="str">
        <f t="shared" si="7"/>
        <v>토</v>
      </c>
      <c r="J1032" s="99"/>
      <c r="K1032" s="99"/>
      <c r="L1032" s="141" t="str">
        <f>IF(J1032-K1032=0,,IFERROR(K1032-J1032-휴게시간-VLOOKUP(A1032,지정휴게시간,2,FALSE),K1032-J1032-휴게시간))</f>
        <v/>
      </c>
      <c r="M1032" s="142" t="str">
        <f>IFERROR(VLOOKUP(Text(A1032,"m월 d일"),양력휴일,2,FALSE),IFERROR(VLOOKUP(Text(B1032,"m월 d일"),음력휴일,2,FALSE),IFERROR(VLOOKUP(A1032,양력지정휴일,2,FALSE), IFERROR(VLOOKUP(B1032,음력지정휴일,2,FALSE), ""))))</f>
        <v/>
      </c>
      <c r="N1032" s="128"/>
      <c r="O1032" s="128" t="str">
        <f>IFERROR(VLOOKUP(N1032,연차지정일수,2,FALSE),"")</f>
        <v/>
      </c>
      <c r="P1032" s="143"/>
      <c r="Q1032" s="2"/>
    </row>
    <row r="1033">
      <c r="A1033" s="129">
        <v>45228.0</v>
      </c>
      <c r="B1033" s="129">
        <f>VLOOKUP($A1033,달력데이터,MATCH("음력 날짜",달력제목,0),FALSE)</f>
        <v>45184</v>
      </c>
      <c r="C1033" s="128">
        <f t="shared" si="1"/>
        <v>2023</v>
      </c>
      <c r="D1033" s="128">
        <f t="shared" si="2"/>
        <v>10</v>
      </c>
      <c r="E1033" s="128">
        <f t="shared" si="3"/>
        <v>4</v>
      </c>
      <c r="F1033" s="128">
        <f t="shared" si="4"/>
        <v>2023</v>
      </c>
      <c r="G1033" s="128">
        <f t="shared" si="5"/>
        <v>10</v>
      </c>
      <c r="H1033" s="128">
        <f t="shared" si="6"/>
        <v>29</v>
      </c>
      <c r="I1033" s="128" t="str">
        <f t="shared" si="7"/>
        <v>일</v>
      </c>
      <c r="J1033" s="99"/>
      <c r="K1033" s="99"/>
      <c r="L1033" s="141" t="str">
        <f>IF(J1033-K1033=0,,IFERROR(K1033-J1033-휴게시간-VLOOKUP(A1033,지정휴게시간,2,FALSE),K1033-J1033-휴게시간))</f>
        <v/>
      </c>
      <c r="M1033" s="142" t="str">
        <f>IFERROR(VLOOKUP(Text(A1033,"m월 d일"),양력휴일,2,FALSE),IFERROR(VLOOKUP(Text(B1033,"m월 d일"),음력휴일,2,FALSE),IFERROR(VLOOKUP(A1033,양력지정휴일,2,FALSE), IFERROR(VLOOKUP(B1033,음력지정휴일,2,FALSE), ""))))</f>
        <v/>
      </c>
      <c r="N1033" s="128"/>
      <c r="O1033" s="128" t="str">
        <f>IFERROR(VLOOKUP(N1033,연차지정일수,2,FALSE),"")</f>
        <v/>
      </c>
      <c r="P1033" s="143"/>
      <c r="Q1033" s="2"/>
    </row>
    <row r="1034">
      <c r="A1034" s="129">
        <v>45229.0</v>
      </c>
      <c r="B1034" s="129">
        <f>VLOOKUP($A1034,달력데이터,MATCH("음력 날짜",달력제목,0),FALSE)</f>
        <v>45185</v>
      </c>
      <c r="C1034" s="128">
        <f t="shared" si="1"/>
        <v>2023</v>
      </c>
      <c r="D1034" s="128">
        <f t="shared" si="2"/>
        <v>10</v>
      </c>
      <c r="E1034" s="128">
        <f t="shared" si="3"/>
        <v>5</v>
      </c>
      <c r="F1034" s="128">
        <f t="shared" si="4"/>
        <v>2023</v>
      </c>
      <c r="G1034" s="128">
        <f t="shared" si="5"/>
        <v>10</v>
      </c>
      <c r="H1034" s="128">
        <f t="shared" si="6"/>
        <v>30</v>
      </c>
      <c r="I1034" s="128" t="str">
        <f t="shared" si="7"/>
        <v>월</v>
      </c>
      <c r="J1034" s="99"/>
      <c r="K1034" s="99"/>
      <c r="L1034" s="141" t="str">
        <f>IF(J1034-K1034=0,,IFERROR(K1034-J1034-휴게시간-VLOOKUP(A1034,지정휴게시간,2,FALSE),K1034-J1034-휴게시간))</f>
        <v/>
      </c>
      <c r="M1034" s="142" t="str">
        <f>IFERROR(VLOOKUP(Text(A1034,"m월 d일"),양력휴일,2,FALSE),IFERROR(VLOOKUP(Text(B1034,"m월 d일"),음력휴일,2,FALSE),IFERROR(VLOOKUP(A1034,양력지정휴일,2,FALSE), IFERROR(VLOOKUP(B1034,음력지정휴일,2,FALSE), ""))))</f>
        <v/>
      </c>
      <c r="N1034" s="128"/>
      <c r="O1034" s="128" t="str">
        <f>IFERROR(VLOOKUP(N1034,연차지정일수,2,FALSE),"")</f>
        <v/>
      </c>
      <c r="P1034" s="143"/>
      <c r="Q1034" s="2"/>
    </row>
    <row r="1035">
      <c r="A1035" s="129">
        <v>45230.0</v>
      </c>
      <c r="B1035" s="129">
        <f>VLOOKUP($A1035,달력데이터,MATCH("음력 날짜",달력제목,0),FALSE)</f>
        <v>45186</v>
      </c>
      <c r="C1035" s="128">
        <f t="shared" si="1"/>
        <v>2023</v>
      </c>
      <c r="D1035" s="128">
        <f t="shared" si="2"/>
        <v>10</v>
      </c>
      <c r="E1035" s="128">
        <f t="shared" si="3"/>
        <v>5</v>
      </c>
      <c r="F1035" s="128">
        <f t="shared" si="4"/>
        <v>2023</v>
      </c>
      <c r="G1035" s="128">
        <f t="shared" si="5"/>
        <v>10</v>
      </c>
      <c r="H1035" s="128">
        <f t="shared" si="6"/>
        <v>31</v>
      </c>
      <c r="I1035" s="128" t="str">
        <f t="shared" si="7"/>
        <v>화</v>
      </c>
      <c r="J1035" s="99"/>
      <c r="K1035" s="99"/>
      <c r="L1035" s="141" t="str">
        <f>IF(J1035-K1035=0,,IFERROR(K1035-J1035-휴게시간-VLOOKUP(A1035,지정휴게시간,2,FALSE),K1035-J1035-휴게시간))</f>
        <v/>
      </c>
      <c r="M1035" s="142" t="str">
        <f>IFERROR(VLOOKUP(Text(A1035,"m월 d일"),양력휴일,2,FALSE),IFERROR(VLOOKUP(Text(B1035,"m월 d일"),음력휴일,2,FALSE),IFERROR(VLOOKUP(A1035,양력지정휴일,2,FALSE), IFERROR(VLOOKUP(B1035,음력지정휴일,2,FALSE), ""))))</f>
        <v/>
      </c>
      <c r="N1035" s="128"/>
      <c r="O1035" s="128" t="str">
        <f>IFERROR(VLOOKUP(N1035,연차지정일수,2,FALSE),"")</f>
        <v/>
      </c>
      <c r="P1035" s="143"/>
      <c r="Q1035" s="2"/>
    </row>
    <row r="1036">
      <c r="A1036" s="129">
        <v>45231.0</v>
      </c>
      <c r="B1036" s="129">
        <f>VLOOKUP($A1036,달력데이터,MATCH("음력 날짜",달력제목,0),FALSE)</f>
        <v>45187</v>
      </c>
      <c r="C1036" s="128">
        <f t="shared" si="1"/>
        <v>2023</v>
      </c>
      <c r="D1036" s="128">
        <f t="shared" si="2"/>
        <v>10</v>
      </c>
      <c r="E1036" s="128">
        <f t="shared" si="3"/>
        <v>5</v>
      </c>
      <c r="F1036" s="128">
        <f t="shared" si="4"/>
        <v>2023</v>
      </c>
      <c r="G1036" s="128">
        <f t="shared" si="5"/>
        <v>11</v>
      </c>
      <c r="H1036" s="128">
        <f t="shared" si="6"/>
        <v>1</v>
      </c>
      <c r="I1036" s="128" t="str">
        <f t="shared" si="7"/>
        <v>수</v>
      </c>
      <c r="J1036" s="99"/>
      <c r="K1036" s="99"/>
      <c r="L1036" s="141" t="str">
        <f>IF(J1036-K1036=0,,IFERROR(K1036-J1036-휴게시간-VLOOKUP(A1036,지정휴게시간,2,FALSE),K1036-J1036-휴게시간))</f>
        <v/>
      </c>
      <c r="M1036" s="142" t="str">
        <f>IFERROR(VLOOKUP(Text(A1036,"m월 d일"),양력휴일,2,FALSE),IFERROR(VLOOKUP(Text(B1036,"m월 d일"),음력휴일,2,FALSE),IFERROR(VLOOKUP(A1036,양력지정휴일,2,FALSE), IFERROR(VLOOKUP(B1036,음력지정휴일,2,FALSE), ""))))</f>
        <v/>
      </c>
      <c r="N1036" s="128"/>
      <c r="O1036" s="128" t="str">
        <f>IFERROR(VLOOKUP(N1036,연차지정일수,2,FALSE),"")</f>
        <v/>
      </c>
      <c r="P1036" s="143"/>
      <c r="Q1036" s="2"/>
    </row>
    <row r="1037">
      <c r="A1037" s="129">
        <v>45232.0</v>
      </c>
      <c r="B1037" s="129">
        <f>VLOOKUP($A1037,달력데이터,MATCH("음력 날짜",달력제목,0),FALSE)</f>
        <v>45188</v>
      </c>
      <c r="C1037" s="128">
        <f t="shared" si="1"/>
        <v>2023</v>
      </c>
      <c r="D1037" s="128">
        <f t="shared" si="2"/>
        <v>10</v>
      </c>
      <c r="E1037" s="128">
        <f t="shared" si="3"/>
        <v>5</v>
      </c>
      <c r="F1037" s="128">
        <f t="shared" si="4"/>
        <v>2023</v>
      </c>
      <c r="G1037" s="128">
        <f t="shared" si="5"/>
        <v>11</v>
      </c>
      <c r="H1037" s="128">
        <f t="shared" si="6"/>
        <v>2</v>
      </c>
      <c r="I1037" s="128" t="str">
        <f t="shared" si="7"/>
        <v>목</v>
      </c>
      <c r="J1037" s="99"/>
      <c r="K1037" s="99"/>
      <c r="L1037" s="141" t="str">
        <f>IF(J1037-K1037=0,,IFERROR(K1037-J1037-휴게시간-VLOOKUP(A1037,지정휴게시간,2,FALSE),K1037-J1037-휴게시간))</f>
        <v/>
      </c>
      <c r="M1037" s="142" t="str">
        <f>IFERROR(VLOOKUP(Text(A1037,"m월 d일"),양력휴일,2,FALSE),IFERROR(VLOOKUP(Text(B1037,"m월 d일"),음력휴일,2,FALSE),IFERROR(VLOOKUP(A1037,양력지정휴일,2,FALSE), IFERROR(VLOOKUP(B1037,음력지정휴일,2,FALSE), ""))))</f>
        <v/>
      </c>
      <c r="N1037" s="128"/>
      <c r="O1037" s="128" t="str">
        <f>IFERROR(VLOOKUP(N1037,연차지정일수,2,FALSE),"")</f>
        <v/>
      </c>
      <c r="P1037" s="143"/>
      <c r="Q1037" s="2"/>
    </row>
    <row r="1038">
      <c r="A1038" s="129">
        <v>45233.0</v>
      </c>
      <c r="B1038" s="129">
        <f>VLOOKUP($A1038,달력데이터,MATCH("음력 날짜",달력제목,0),FALSE)</f>
        <v>45189</v>
      </c>
      <c r="C1038" s="128">
        <f t="shared" si="1"/>
        <v>2023</v>
      </c>
      <c r="D1038" s="128">
        <f t="shared" si="2"/>
        <v>10</v>
      </c>
      <c r="E1038" s="128">
        <f t="shared" si="3"/>
        <v>5</v>
      </c>
      <c r="F1038" s="128">
        <f t="shared" si="4"/>
        <v>2023</v>
      </c>
      <c r="G1038" s="128">
        <f t="shared" si="5"/>
        <v>11</v>
      </c>
      <c r="H1038" s="128">
        <f t="shared" si="6"/>
        <v>3</v>
      </c>
      <c r="I1038" s="128" t="str">
        <f t="shared" si="7"/>
        <v>금</v>
      </c>
      <c r="J1038" s="99"/>
      <c r="K1038" s="99"/>
      <c r="L1038" s="141" t="str">
        <f>IF(J1038-K1038=0,,IFERROR(K1038-J1038-휴게시간-VLOOKUP(A1038,지정휴게시간,2,FALSE),K1038-J1038-휴게시간))</f>
        <v/>
      </c>
      <c r="M1038" s="142" t="str">
        <f>IFERROR(VLOOKUP(Text(A1038,"m월 d일"),양력휴일,2,FALSE),IFERROR(VLOOKUP(Text(B1038,"m월 d일"),음력휴일,2,FALSE),IFERROR(VLOOKUP(A1038,양력지정휴일,2,FALSE), IFERROR(VLOOKUP(B1038,음력지정휴일,2,FALSE), ""))))</f>
        <v/>
      </c>
      <c r="N1038" s="128"/>
      <c r="O1038" s="128" t="str">
        <f>IFERROR(VLOOKUP(N1038,연차지정일수,2,FALSE),"")</f>
        <v/>
      </c>
      <c r="P1038" s="143"/>
      <c r="Q1038" s="2"/>
    </row>
    <row r="1039">
      <c r="A1039" s="129">
        <v>45234.0</v>
      </c>
      <c r="B1039" s="129">
        <f>VLOOKUP($A1039,달력데이터,MATCH("음력 날짜",달력제목,0),FALSE)</f>
        <v>45190</v>
      </c>
      <c r="C1039" s="128">
        <f t="shared" si="1"/>
        <v>2023</v>
      </c>
      <c r="D1039" s="128">
        <f t="shared" si="2"/>
        <v>10</v>
      </c>
      <c r="E1039" s="128">
        <f t="shared" si="3"/>
        <v>5</v>
      </c>
      <c r="F1039" s="128">
        <f t="shared" si="4"/>
        <v>2023</v>
      </c>
      <c r="G1039" s="128">
        <f t="shared" si="5"/>
        <v>11</v>
      </c>
      <c r="H1039" s="128">
        <f t="shared" si="6"/>
        <v>4</v>
      </c>
      <c r="I1039" s="128" t="str">
        <f t="shared" si="7"/>
        <v>토</v>
      </c>
      <c r="J1039" s="99"/>
      <c r="K1039" s="99"/>
      <c r="L1039" s="141" t="str">
        <f>IF(J1039-K1039=0,,IFERROR(K1039-J1039-휴게시간-VLOOKUP(A1039,지정휴게시간,2,FALSE),K1039-J1039-휴게시간))</f>
        <v/>
      </c>
      <c r="M1039" s="142" t="str">
        <f>IFERROR(VLOOKUP(Text(A1039,"m월 d일"),양력휴일,2,FALSE),IFERROR(VLOOKUP(Text(B1039,"m월 d일"),음력휴일,2,FALSE),IFERROR(VLOOKUP(A1039,양력지정휴일,2,FALSE), IFERROR(VLOOKUP(B1039,음력지정휴일,2,FALSE), ""))))</f>
        <v/>
      </c>
      <c r="N1039" s="128"/>
      <c r="O1039" s="128" t="str">
        <f>IFERROR(VLOOKUP(N1039,연차지정일수,2,FALSE),"")</f>
        <v/>
      </c>
      <c r="P1039" s="143"/>
      <c r="Q1039" s="2"/>
    </row>
    <row r="1040">
      <c r="A1040" s="129">
        <v>45235.0</v>
      </c>
      <c r="B1040" s="129">
        <f>VLOOKUP($A1040,달력데이터,MATCH("음력 날짜",달력제목,0),FALSE)</f>
        <v>45191</v>
      </c>
      <c r="C1040" s="128">
        <f t="shared" si="1"/>
        <v>2023</v>
      </c>
      <c r="D1040" s="128">
        <f t="shared" si="2"/>
        <v>10</v>
      </c>
      <c r="E1040" s="128">
        <f t="shared" si="3"/>
        <v>5</v>
      </c>
      <c r="F1040" s="128">
        <f t="shared" si="4"/>
        <v>2023</v>
      </c>
      <c r="G1040" s="128">
        <f t="shared" si="5"/>
        <v>11</v>
      </c>
      <c r="H1040" s="128">
        <f t="shared" si="6"/>
        <v>5</v>
      </c>
      <c r="I1040" s="128" t="str">
        <f t="shared" si="7"/>
        <v>일</v>
      </c>
      <c r="J1040" s="99"/>
      <c r="K1040" s="99"/>
      <c r="L1040" s="141" t="str">
        <f>IF(J1040-K1040=0,,IFERROR(K1040-J1040-휴게시간-VLOOKUP(A1040,지정휴게시간,2,FALSE),K1040-J1040-휴게시간))</f>
        <v/>
      </c>
      <c r="M1040" s="142" t="str">
        <f>IFERROR(VLOOKUP(Text(A1040,"m월 d일"),양력휴일,2,FALSE),IFERROR(VLOOKUP(Text(B1040,"m월 d일"),음력휴일,2,FALSE),IFERROR(VLOOKUP(A1040,양력지정휴일,2,FALSE), IFERROR(VLOOKUP(B1040,음력지정휴일,2,FALSE), ""))))</f>
        <v/>
      </c>
      <c r="N1040" s="128"/>
      <c r="O1040" s="128" t="str">
        <f>IFERROR(VLOOKUP(N1040,연차지정일수,2,FALSE),"")</f>
        <v/>
      </c>
      <c r="P1040" s="143"/>
      <c r="Q1040" s="2"/>
    </row>
    <row r="1041">
      <c r="A1041" s="129">
        <v>45236.0</v>
      </c>
      <c r="B1041" s="129">
        <f>VLOOKUP($A1041,달력데이터,MATCH("음력 날짜",달력제목,0),FALSE)</f>
        <v>45192</v>
      </c>
      <c r="C1041" s="128">
        <f t="shared" si="1"/>
        <v>2023</v>
      </c>
      <c r="D1041" s="128">
        <f t="shared" si="2"/>
        <v>11</v>
      </c>
      <c r="E1041" s="128">
        <f t="shared" si="3"/>
        <v>1</v>
      </c>
      <c r="F1041" s="128">
        <f t="shared" si="4"/>
        <v>2023</v>
      </c>
      <c r="G1041" s="128">
        <f t="shared" si="5"/>
        <v>11</v>
      </c>
      <c r="H1041" s="128">
        <f t="shared" si="6"/>
        <v>6</v>
      </c>
      <c r="I1041" s="128" t="str">
        <f t="shared" si="7"/>
        <v>월</v>
      </c>
      <c r="J1041" s="99"/>
      <c r="K1041" s="99"/>
      <c r="L1041" s="141" t="str">
        <f>IF(J1041-K1041=0,,IFERROR(K1041-J1041-휴게시간-VLOOKUP(A1041,지정휴게시간,2,FALSE),K1041-J1041-휴게시간))</f>
        <v/>
      </c>
      <c r="M1041" s="142" t="str">
        <f>IFERROR(VLOOKUP(Text(A1041,"m월 d일"),양력휴일,2,FALSE),IFERROR(VLOOKUP(Text(B1041,"m월 d일"),음력휴일,2,FALSE),IFERROR(VLOOKUP(A1041,양력지정휴일,2,FALSE), IFERROR(VLOOKUP(B1041,음력지정휴일,2,FALSE), ""))))</f>
        <v/>
      </c>
      <c r="N1041" s="128"/>
      <c r="O1041" s="128" t="str">
        <f>IFERROR(VLOOKUP(N1041,연차지정일수,2,FALSE),"")</f>
        <v/>
      </c>
      <c r="P1041" s="143"/>
      <c r="Q1041" s="2"/>
    </row>
    <row r="1042">
      <c r="A1042" s="129">
        <v>45237.0</v>
      </c>
      <c r="B1042" s="129">
        <f>VLOOKUP($A1042,달력데이터,MATCH("음력 날짜",달력제목,0),FALSE)</f>
        <v>45193</v>
      </c>
      <c r="C1042" s="128">
        <f t="shared" si="1"/>
        <v>2023</v>
      </c>
      <c r="D1042" s="128">
        <f t="shared" si="2"/>
        <v>11</v>
      </c>
      <c r="E1042" s="128">
        <f t="shared" si="3"/>
        <v>1</v>
      </c>
      <c r="F1042" s="128">
        <f t="shared" si="4"/>
        <v>2023</v>
      </c>
      <c r="G1042" s="128">
        <f t="shared" si="5"/>
        <v>11</v>
      </c>
      <c r="H1042" s="128">
        <f t="shared" si="6"/>
        <v>7</v>
      </c>
      <c r="I1042" s="128" t="str">
        <f t="shared" si="7"/>
        <v>화</v>
      </c>
      <c r="J1042" s="99"/>
      <c r="K1042" s="99"/>
      <c r="L1042" s="141" t="str">
        <f>IF(J1042-K1042=0,,IFERROR(K1042-J1042-휴게시간-VLOOKUP(A1042,지정휴게시간,2,FALSE),K1042-J1042-휴게시간))</f>
        <v/>
      </c>
      <c r="M1042" s="142" t="str">
        <f>IFERROR(VLOOKUP(Text(A1042,"m월 d일"),양력휴일,2,FALSE),IFERROR(VLOOKUP(Text(B1042,"m월 d일"),음력휴일,2,FALSE),IFERROR(VLOOKUP(A1042,양력지정휴일,2,FALSE), IFERROR(VLOOKUP(B1042,음력지정휴일,2,FALSE), ""))))</f>
        <v/>
      </c>
      <c r="N1042" s="128"/>
      <c r="O1042" s="128" t="str">
        <f>IFERROR(VLOOKUP(N1042,연차지정일수,2,FALSE),"")</f>
        <v/>
      </c>
      <c r="P1042" s="143"/>
      <c r="Q1042" s="2"/>
    </row>
    <row r="1043">
      <c r="A1043" s="129">
        <v>45238.0</v>
      </c>
      <c r="B1043" s="129">
        <f>VLOOKUP($A1043,달력데이터,MATCH("음력 날짜",달력제목,0),FALSE)</f>
        <v>45194</v>
      </c>
      <c r="C1043" s="128">
        <f t="shared" si="1"/>
        <v>2023</v>
      </c>
      <c r="D1043" s="128">
        <f t="shared" si="2"/>
        <v>11</v>
      </c>
      <c r="E1043" s="128">
        <f t="shared" si="3"/>
        <v>1</v>
      </c>
      <c r="F1043" s="128">
        <f t="shared" si="4"/>
        <v>2023</v>
      </c>
      <c r="G1043" s="128">
        <f t="shared" si="5"/>
        <v>11</v>
      </c>
      <c r="H1043" s="128">
        <f t="shared" si="6"/>
        <v>8</v>
      </c>
      <c r="I1043" s="128" t="str">
        <f t="shared" si="7"/>
        <v>수</v>
      </c>
      <c r="J1043" s="99"/>
      <c r="K1043" s="99"/>
      <c r="L1043" s="141" t="str">
        <f>IF(J1043-K1043=0,,IFERROR(K1043-J1043-휴게시간-VLOOKUP(A1043,지정휴게시간,2,FALSE),K1043-J1043-휴게시간))</f>
        <v/>
      </c>
      <c r="M1043" s="142" t="str">
        <f>IFERROR(VLOOKUP(Text(A1043,"m월 d일"),양력휴일,2,FALSE),IFERROR(VLOOKUP(Text(B1043,"m월 d일"),음력휴일,2,FALSE),IFERROR(VLOOKUP(A1043,양력지정휴일,2,FALSE), IFERROR(VLOOKUP(B1043,음력지정휴일,2,FALSE), ""))))</f>
        <v/>
      </c>
      <c r="N1043" s="128"/>
      <c r="O1043" s="128" t="str">
        <f>IFERROR(VLOOKUP(N1043,연차지정일수,2,FALSE),"")</f>
        <v/>
      </c>
      <c r="P1043" s="143"/>
      <c r="Q1043" s="2"/>
    </row>
    <row r="1044">
      <c r="A1044" s="129">
        <v>45239.0</v>
      </c>
      <c r="B1044" s="129">
        <f>VLOOKUP($A1044,달력데이터,MATCH("음력 날짜",달력제목,0),FALSE)</f>
        <v>45195</v>
      </c>
      <c r="C1044" s="128">
        <f t="shared" si="1"/>
        <v>2023</v>
      </c>
      <c r="D1044" s="128">
        <f t="shared" si="2"/>
        <v>11</v>
      </c>
      <c r="E1044" s="128">
        <f t="shared" si="3"/>
        <v>1</v>
      </c>
      <c r="F1044" s="128">
        <f t="shared" si="4"/>
        <v>2023</v>
      </c>
      <c r="G1044" s="128">
        <f t="shared" si="5"/>
        <v>11</v>
      </c>
      <c r="H1044" s="128">
        <f t="shared" si="6"/>
        <v>9</v>
      </c>
      <c r="I1044" s="128" t="str">
        <f t="shared" si="7"/>
        <v>목</v>
      </c>
      <c r="J1044" s="99"/>
      <c r="K1044" s="99"/>
      <c r="L1044" s="141" t="str">
        <f>IF(J1044-K1044=0,,IFERROR(K1044-J1044-휴게시간-VLOOKUP(A1044,지정휴게시간,2,FALSE),K1044-J1044-휴게시간))</f>
        <v/>
      </c>
      <c r="M1044" s="142" t="str">
        <f>IFERROR(VLOOKUP(Text(A1044,"m월 d일"),양력휴일,2,FALSE),IFERROR(VLOOKUP(Text(B1044,"m월 d일"),음력휴일,2,FALSE),IFERROR(VLOOKUP(A1044,양력지정휴일,2,FALSE), IFERROR(VLOOKUP(B1044,음력지정휴일,2,FALSE), ""))))</f>
        <v/>
      </c>
      <c r="N1044" s="128"/>
      <c r="O1044" s="128" t="str">
        <f>IFERROR(VLOOKUP(N1044,연차지정일수,2,FALSE),"")</f>
        <v/>
      </c>
      <c r="P1044" s="143"/>
      <c r="Q1044" s="2"/>
    </row>
    <row r="1045">
      <c r="A1045" s="129">
        <v>45240.0</v>
      </c>
      <c r="B1045" s="129">
        <f>VLOOKUP($A1045,달력데이터,MATCH("음력 날짜",달력제목,0),FALSE)</f>
        <v>45196</v>
      </c>
      <c r="C1045" s="128">
        <f t="shared" si="1"/>
        <v>2023</v>
      </c>
      <c r="D1045" s="128">
        <f t="shared" si="2"/>
        <v>11</v>
      </c>
      <c r="E1045" s="128">
        <f t="shared" si="3"/>
        <v>1</v>
      </c>
      <c r="F1045" s="128">
        <f t="shared" si="4"/>
        <v>2023</v>
      </c>
      <c r="G1045" s="128">
        <f t="shared" si="5"/>
        <v>11</v>
      </c>
      <c r="H1045" s="128">
        <f t="shared" si="6"/>
        <v>10</v>
      </c>
      <c r="I1045" s="128" t="str">
        <f t="shared" si="7"/>
        <v>금</v>
      </c>
      <c r="J1045" s="99"/>
      <c r="K1045" s="99"/>
      <c r="L1045" s="141" t="str">
        <f>IF(J1045-K1045=0,,IFERROR(K1045-J1045-휴게시간-VLOOKUP(A1045,지정휴게시간,2,FALSE),K1045-J1045-휴게시간))</f>
        <v/>
      </c>
      <c r="M1045" s="142" t="str">
        <f>IFERROR(VLOOKUP(Text(A1045,"m월 d일"),양력휴일,2,FALSE),IFERROR(VLOOKUP(Text(B1045,"m월 d일"),음력휴일,2,FALSE),IFERROR(VLOOKUP(A1045,양력지정휴일,2,FALSE), IFERROR(VLOOKUP(B1045,음력지정휴일,2,FALSE), ""))))</f>
        <v/>
      </c>
      <c r="N1045" s="128"/>
      <c r="O1045" s="128" t="str">
        <f>IFERROR(VLOOKUP(N1045,연차지정일수,2,FALSE),"")</f>
        <v/>
      </c>
      <c r="P1045" s="143"/>
      <c r="Q1045" s="2"/>
    </row>
    <row r="1046">
      <c r="A1046" s="129">
        <v>45241.0</v>
      </c>
      <c r="B1046" s="129">
        <f>VLOOKUP($A1046,달력데이터,MATCH("음력 날짜",달력제목,0),FALSE)</f>
        <v>45197</v>
      </c>
      <c r="C1046" s="128">
        <f t="shared" si="1"/>
        <v>2023</v>
      </c>
      <c r="D1046" s="128">
        <f t="shared" si="2"/>
        <v>11</v>
      </c>
      <c r="E1046" s="128">
        <f t="shared" si="3"/>
        <v>1</v>
      </c>
      <c r="F1046" s="128">
        <f t="shared" si="4"/>
        <v>2023</v>
      </c>
      <c r="G1046" s="128">
        <f t="shared" si="5"/>
        <v>11</v>
      </c>
      <c r="H1046" s="128">
        <f t="shared" si="6"/>
        <v>11</v>
      </c>
      <c r="I1046" s="128" t="str">
        <f t="shared" si="7"/>
        <v>토</v>
      </c>
      <c r="J1046" s="99"/>
      <c r="K1046" s="99"/>
      <c r="L1046" s="141" t="str">
        <f>IF(J1046-K1046=0,,IFERROR(K1046-J1046-휴게시간-VLOOKUP(A1046,지정휴게시간,2,FALSE),K1046-J1046-휴게시간))</f>
        <v/>
      </c>
      <c r="M1046" s="142" t="str">
        <f>IFERROR(VLOOKUP(Text(A1046,"m월 d일"),양력휴일,2,FALSE),IFERROR(VLOOKUP(Text(B1046,"m월 d일"),음력휴일,2,FALSE),IFERROR(VLOOKUP(A1046,양력지정휴일,2,FALSE), IFERROR(VLOOKUP(B1046,음력지정휴일,2,FALSE), ""))))</f>
        <v/>
      </c>
      <c r="N1046" s="128"/>
      <c r="O1046" s="128" t="str">
        <f>IFERROR(VLOOKUP(N1046,연차지정일수,2,FALSE),"")</f>
        <v/>
      </c>
      <c r="P1046" s="143"/>
      <c r="Q1046" s="2"/>
    </row>
    <row r="1047">
      <c r="A1047" s="129">
        <v>45242.0</v>
      </c>
      <c r="B1047" s="129">
        <f>VLOOKUP($A1047,달력데이터,MATCH("음력 날짜",달력제목,0),FALSE)</f>
        <v>45198</v>
      </c>
      <c r="C1047" s="128">
        <f t="shared" si="1"/>
        <v>2023</v>
      </c>
      <c r="D1047" s="128">
        <f t="shared" si="2"/>
        <v>11</v>
      </c>
      <c r="E1047" s="128">
        <f t="shared" si="3"/>
        <v>1</v>
      </c>
      <c r="F1047" s="128">
        <f t="shared" si="4"/>
        <v>2023</v>
      </c>
      <c r="G1047" s="128">
        <f t="shared" si="5"/>
        <v>11</v>
      </c>
      <c r="H1047" s="128">
        <f t="shared" si="6"/>
        <v>12</v>
      </c>
      <c r="I1047" s="128" t="str">
        <f t="shared" si="7"/>
        <v>일</v>
      </c>
      <c r="J1047" s="99"/>
      <c r="K1047" s="99"/>
      <c r="L1047" s="141" t="str">
        <f>IF(J1047-K1047=0,,IFERROR(K1047-J1047-휴게시간-VLOOKUP(A1047,지정휴게시간,2,FALSE),K1047-J1047-휴게시간))</f>
        <v/>
      </c>
      <c r="M1047" s="142" t="str">
        <f>IFERROR(VLOOKUP(Text(A1047,"m월 d일"),양력휴일,2,FALSE),IFERROR(VLOOKUP(Text(B1047,"m월 d일"),음력휴일,2,FALSE),IFERROR(VLOOKUP(A1047,양력지정휴일,2,FALSE), IFERROR(VLOOKUP(B1047,음력지정휴일,2,FALSE), ""))))</f>
        <v/>
      </c>
      <c r="N1047" s="128"/>
      <c r="O1047" s="128" t="str">
        <f>IFERROR(VLOOKUP(N1047,연차지정일수,2,FALSE),"")</f>
        <v/>
      </c>
      <c r="P1047" s="143"/>
      <c r="Q1047" s="2"/>
    </row>
    <row r="1048">
      <c r="A1048" s="129">
        <v>45243.0</v>
      </c>
      <c r="B1048" s="129">
        <f>VLOOKUP($A1048,달력데이터,MATCH("음력 날짜",달력제목,0),FALSE)</f>
        <v>45200</v>
      </c>
      <c r="C1048" s="128">
        <f t="shared" si="1"/>
        <v>2023</v>
      </c>
      <c r="D1048" s="128">
        <f t="shared" si="2"/>
        <v>11</v>
      </c>
      <c r="E1048" s="128">
        <f t="shared" si="3"/>
        <v>2</v>
      </c>
      <c r="F1048" s="128">
        <f t="shared" si="4"/>
        <v>2023</v>
      </c>
      <c r="G1048" s="128">
        <f t="shared" si="5"/>
        <v>11</v>
      </c>
      <c r="H1048" s="128">
        <f t="shared" si="6"/>
        <v>13</v>
      </c>
      <c r="I1048" s="128" t="str">
        <f t="shared" si="7"/>
        <v>월</v>
      </c>
      <c r="J1048" s="99"/>
      <c r="K1048" s="99"/>
      <c r="L1048" s="141" t="str">
        <f>IF(J1048-K1048=0,,IFERROR(K1048-J1048-휴게시간-VLOOKUP(A1048,지정휴게시간,2,FALSE),K1048-J1048-휴게시간))</f>
        <v/>
      </c>
      <c r="M1048" s="142" t="str">
        <f>IFERROR(VLOOKUP(Text(A1048,"m월 d일"),양력휴일,2,FALSE),IFERROR(VLOOKUP(Text(B1048,"m월 d일"),음력휴일,2,FALSE),IFERROR(VLOOKUP(A1048,양력지정휴일,2,FALSE), IFERROR(VLOOKUP(B1048,음력지정휴일,2,FALSE), ""))))</f>
        <v/>
      </c>
      <c r="N1048" s="128"/>
      <c r="O1048" s="128" t="str">
        <f>IFERROR(VLOOKUP(N1048,연차지정일수,2,FALSE),"")</f>
        <v/>
      </c>
      <c r="P1048" s="143"/>
      <c r="Q1048" s="2"/>
    </row>
    <row r="1049">
      <c r="A1049" s="129">
        <v>45244.0</v>
      </c>
      <c r="B1049" s="129">
        <f>VLOOKUP($A1049,달력데이터,MATCH("음력 날짜",달력제목,0),FALSE)</f>
        <v>45201</v>
      </c>
      <c r="C1049" s="128">
        <f t="shared" si="1"/>
        <v>2023</v>
      </c>
      <c r="D1049" s="128">
        <f t="shared" si="2"/>
        <v>11</v>
      </c>
      <c r="E1049" s="128">
        <f t="shared" si="3"/>
        <v>2</v>
      </c>
      <c r="F1049" s="128">
        <f t="shared" si="4"/>
        <v>2023</v>
      </c>
      <c r="G1049" s="128">
        <f t="shared" si="5"/>
        <v>11</v>
      </c>
      <c r="H1049" s="128">
        <f t="shared" si="6"/>
        <v>14</v>
      </c>
      <c r="I1049" s="128" t="str">
        <f t="shared" si="7"/>
        <v>화</v>
      </c>
      <c r="J1049" s="99"/>
      <c r="K1049" s="99"/>
      <c r="L1049" s="141" t="str">
        <f>IF(J1049-K1049=0,,IFERROR(K1049-J1049-휴게시간-VLOOKUP(A1049,지정휴게시간,2,FALSE),K1049-J1049-휴게시간))</f>
        <v/>
      </c>
      <c r="M1049" s="142" t="str">
        <f>IFERROR(VLOOKUP(Text(A1049,"m월 d일"),양력휴일,2,FALSE),IFERROR(VLOOKUP(Text(B1049,"m월 d일"),음력휴일,2,FALSE),IFERROR(VLOOKUP(A1049,양력지정휴일,2,FALSE), IFERROR(VLOOKUP(B1049,음력지정휴일,2,FALSE), ""))))</f>
        <v/>
      </c>
      <c r="N1049" s="128"/>
      <c r="O1049" s="128" t="str">
        <f>IFERROR(VLOOKUP(N1049,연차지정일수,2,FALSE),"")</f>
        <v/>
      </c>
      <c r="P1049" s="143"/>
      <c r="Q1049" s="2"/>
    </row>
    <row r="1050">
      <c r="A1050" s="129">
        <v>45245.0</v>
      </c>
      <c r="B1050" s="129">
        <f>VLOOKUP($A1050,달력데이터,MATCH("음력 날짜",달력제목,0),FALSE)</f>
        <v>45202</v>
      </c>
      <c r="C1050" s="128">
        <f t="shared" si="1"/>
        <v>2023</v>
      </c>
      <c r="D1050" s="128">
        <f t="shared" si="2"/>
        <v>11</v>
      </c>
      <c r="E1050" s="128">
        <f t="shared" si="3"/>
        <v>2</v>
      </c>
      <c r="F1050" s="128">
        <f t="shared" si="4"/>
        <v>2023</v>
      </c>
      <c r="G1050" s="128">
        <f t="shared" si="5"/>
        <v>11</v>
      </c>
      <c r="H1050" s="128">
        <f t="shared" si="6"/>
        <v>15</v>
      </c>
      <c r="I1050" s="128" t="str">
        <f t="shared" si="7"/>
        <v>수</v>
      </c>
      <c r="J1050" s="99"/>
      <c r="K1050" s="99"/>
      <c r="L1050" s="141" t="str">
        <f>IF(J1050-K1050=0,,IFERROR(K1050-J1050-휴게시간-VLOOKUP(A1050,지정휴게시간,2,FALSE),K1050-J1050-휴게시간))</f>
        <v/>
      </c>
      <c r="M1050" s="142" t="str">
        <f>IFERROR(VLOOKUP(Text(A1050,"m월 d일"),양력휴일,2,FALSE),IFERROR(VLOOKUP(Text(B1050,"m월 d일"),음력휴일,2,FALSE),IFERROR(VLOOKUP(A1050,양력지정휴일,2,FALSE), IFERROR(VLOOKUP(B1050,음력지정휴일,2,FALSE), ""))))</f>
        <v/>
      </c>
      <c r="N1050" s="128"/>
      <c r="O1050" s="128" t="str">
        <f>IFERROR(VLOOKUP(N1050,연차지정일수,2,FALSE),"")</f>
        <v/>
      </c>
      <c r="P1050" s="143"/>
      <c r="Q1050" s="2"/>
    </row>
    <row r="1051">
      <c r="A1051" s="129">
        <v>45246.0</v>
      </c>
      <c r="B1051" s="129">
        <f>VLOOKUP($A1051,달력데이터,MATCH("음력 날짜",달력제목,0),FALSE)</f>
        <v>45203</v>
      </c>
      <c r="C1051" s="128">
        <f t="shared" si="1"/>
        <v>2023</v>
      </c>
      <c r="D1051" s="128">
        <f t="shared" si="2"/>
        <v>11</v>
      </c>
      <c r="E1051" s="128">
        <f t="shared" si="3"/>
        <v>2</v>
      </c>
      <c r="F1051" s="128">
        <f t="shared" si="4"/>
        <v>2023</v>
      </c>
      <c r="G1051" s="128">
        <f t="shared" si="5"/>
        <v>11</v>
      </c>
      <c r="H1051" s="128">
        <f t="shared" si="6"/>
        <v>16</v>
      </c>
      <c r="I1051" s="128" t="str">
        <f t="shared" si="7"/>
        <v>목</v>
      </c>
      <c r="J1051" s="99"/>
      <c r="K1051" s="99"/>
      <c r="L1051" s="141" t="str">
        <f>IF(J1051-K1051=0,,IFERROR(K1051-J1051-휴게시간-VLOOKUP(A1051,지정휴게시간,2,FALSE),K1051-J1051-휴게시간))</f>
        <v/>
      </c>
      <c r="M1051" s="142" t="str">
        <f>IFERROR(VLOOKUP(Text(A1051,"m월 d일"),양력휴일,2,FALSE),IFERROR(VLOOKUP(Text(B1051,"m월 d일"),음력휴일,2,FALSE),IFERROR(VLOOKUP(A1051,양력지정휴일,2,FALSE), IFERROR(VLOOKUP(B1051,음력지정휴일,2,FALSE), ""))))</f>
        <v/>
      </c>
      <c r="N1051" s="128"/>
      <c r="O1051" s="128" t="str">
        <f>IFERROR(VLOOKUP(N1051,연차지정일수,2,FALSE),"")</f>
        <v/>
      </c>
      <c r="P1051" s="143"/>
      <c r="Q1051" s="2"/>
    </row>
    <row r="1052">
      <c r="A1052" s="129">
        <v>45247.0</v>
      </c>
      <c r="B1052" s="129">
        <f>VLOOKUP($A1052,달력데이터,MATCH("음력 날짜",달력제목,0),FALSE)</f>
        <v>45204</v>
      </c>
      <c r="C1052" s="128">
        <f t="shared" si="1"/>
        <v>2023</v>
      </c>
      <c r="D1052" s="128">
        <f t="shared" si="2"/>
        <v>11</v>
      </c>
      <c r="E1052" s="128">
        <f t="shared" si="3"/>
        <v>2</v>
      </c>
      <c r="F1052" s="128">
        <f t="shared" si="4"/>
        <v>2023</v>
      </c>
      <c r="G1052" s="128">
        <f t="shared" si="5"/>
        <v>11</v>
      </c>
      <c r="H1052" s="128">
        <f t="shared" si="6"/>
        <v>17</v>
      </c>
      <c r="I1052" s="128" t="str">
        <f t="shared" si="7"/>
        <v>금</v>
      </c>
      <c r="J1052" s="99"/>
      <c r="K1052" s="99"/>
      <c r="L1052" s="141" t="str">
        <f>IF(J1052-K1052=0,,IFERROR(K1052-J1052-휴게시간-VLOOKUP(A1052,지정휴게시간,2,FALSE),K1052-J1052-휴게시간))</f>
        <v/>
      </c>
      <c r="M1052" s="142" t="str">
        <f>IFERROR(VLOOKUP(Text(A1052,"m월 d일"),양력휴일,2,FALSE),IFERROR(VLOOKUP(Text(B1052,"m월 d일"),음력휴일,2,FALSE),IFERROR(VLOOKUP(A1052,양력지정휴일,2,FALSE), IFERROR(VLOOKUP(B1052,음력지정휴일,2,FALSE), ""))))</f>
        <v/>
      </c>
      <c r="N1052" s="128"/>
      <c r="O1052" s="128" t="str">
        <f>IFERROR(VLOOKUP(N1052,연차지정일수,2,FALSE),"")</f>
        <v/>
      </c>
      <c r="P1052" s="143"/>
      <c r="Q1052" s="2"/>
    </row>
    <row r="1053">
      <c r="A1053" s="129">
        <v>45248.0</v>
      </c>
      <c r="B1053" s="129">
        <f>VLOOKUP($A1053,달력데이터,MATCH("음력 날짜",달력제목,0),FALSE)</f>
        <v>45205</v>
      </c>
      <c r="C1053" s="128">
        <f t="shared" si="1"/>
        <v>2023</v>
      </c>
      <c r="D1053" s="128">
        <f t="shared" si="2"/>
        <v>11</v>
      </c>
      <c r="E1053" s="128">
        <f t="shared" si="3"/>
        <v>2</v>
      </c>
      <c r="F1053" s="128">
        <f t="shared" si="4"/>
        <v>2023</v>
      </c>
      <c r="G1053" s="128">
        <f t="shared" si="5"/>
        <v>11</v>
      </c>
      <c r="H1053" s="128">
        <f t="shared" si="6"/>
        <v>18</v>
      </c>
      <c r="I1053" s="128" t="str">
        <f t="shared" si="7"/>
        <v>토</v>
      </c>
      <c r="J1053" s="99"/>
      <c r="K1053" s="99"/>
      <c r="L1053" s="141" t="str">
        <f>IF(J1053-K1053=0,,IFERROR(K1053-J1053-휴게시간-VLOOKUP(A1053,지정휴게시간,2,FALSE),K1053-J1053-휴게시간))</f>
        <v/>
      </c>
      <c r="M1053" s="142" t="str">
        <f>IFERROR(VLOOKUP(Text(A1053,"m월 d일"),양력휴일,2,FALSE),IFERROR(VLOOKUP(Text(B1053,"m월 d일"),음력휴일,2,FALSE),IFERROR(VLOOKUP(A1053,양력지정휴일,2,FALSE), IFERROR(VLOOKUP(B1053,음력지정휴일,2,FALSE), ""))))</f>
        <v/>
      </c>
      <c r="N1053" s="128"/>
      <c r="O1053" s="128" t="str">
        <f>IFERROR(VLOOKUP(N1053,연차지정일수,2,FALSE),"")</f>
        <v/>
      </c>
      <c r="P1053" s="143"/>
      <c r="Q1053" s="2"/>
    </row>
    <row r="1054">
      <c r="A1054" s="129">
        <v>45249.0</v>
      </c>
      <c r="B1054" s="129">
        <f>VLOOKUP($A1054,달력데이터,MATCH("음력 날짜",달력제목,0),FALSE)</f>
        <v>45206</v>
      </c>
      <c r="C1054" s="128">
        <f t="shared" si="1"/>
        <v>2023</v>
      </c>
      <c r="D1054" s="128">
        <f t="shared" si="2"/>
        <v>11</v>
      </c>
      <c r="E1054" s="128">
        <f t="shared" si="3"/>
        <v>2</v>
      </c>
      <c r="F1054" s="128">
        <f t="shared" si="4"/>
        <v>2023</v>
      </c>
      <c r="G1054" s="128">
        <f t="shared" si="5"/>
        <v>11</v>
      </c>
      <c r="H1054" s="128">
        <f t="shared" si="6"/>
        <v>19</v>
      </c>
      <c r="I1054" s="128" t="str">
        <f t="shared" si="7"/>
        <v>일</v>
      </c>
      <c r="J1054" s="99"/>
      <c r="K1054" s="99"/>
      <c r="L1054" s="141" t="str">
        <f>IF(J1054-K1054=0,,IFERROR(K1054-J1054-휴게시간-VLOOKUP(A1054,지정휴게시간,2,FALSE),K1054-J1054-휴게시간))</f>
        <v/>
      </c>
      <c r="M1054" s="142" t="str">
        <f>IFERROR(VLOOKUP(Text(A1054,"m월 d일"),양력휴일,2,FALSE),IFERROR(VLOOKUP(Text(B1054,"m월 d일"),음력휴일,2,FALSE),IFERROR(VLOOKUP(A1054,양력지정휴일,2,FALSE), IFERROR(VLOOKUP(B1054,음력지정휴일,2,FALSE), ""))))</f>
        <v/>
      </c>
      <c r="N1054" s="128"/>
      <c r="O1054" s="128" t="str">
        <f>IFERROR(VLOOKUP(N1054,연차지정일수,2,FALSE),"")</f>
        <v/>
      </c>
      <c r="P1054" s="143"/>
      <c r="Q1054" s="2"/>
    </row>
    <row r="1055">
      <c r="A1055" s="129">
        <v>45250.0</v>
      </c>
      <c r="B1055" s="129">
        <f>VLOOKUP($A1055,달력데이터,MATCH("음력 날짜",달력제목,0),FALSE)</f>
        <v>45207</v>
      </c>
      <c r="C1055" s="128">
        <f t="shared" si="1"/>
        <v>2023</v>
      </c>
      <c r="D1055" s="128">
        <f t="shared" si="2"/>
        <v>11</v>
      </c>
      <c r="E1055" s="128">
        <f t="shared" si="3"/>
        <v>3</v>
      </c>
      <c r="F1055" s="128">
        <f t="shared" si="4"/>
        <v>2023</v>
      </c>
      <c r="G1055" s="128">
        <f t="shared" si="5"/>
        <v>11</v>
      </c>
      <c r="H1055" s="128">
        <f t="shared" si="6"/>
        <v>20</v>
      </c>
      <c r="I1055" s="128" t="str">
        <f t="shared" si="7"/>
        <v>월</v>
      </c>
      <c r="J1055" s="99"/>
      <c r="K1055" s="99"/>
      <c r="L1055" s="141" t="str">
        <f>IF(J1055-K1055=0,,IFERROR(K1055-J1055-휴게시간-VLOOKUP(A1055,지정휴게시간,2,FALSE),K1055-J1055-휴게시간))</f>
        <v/>
      </c>
      <c r="M1055" s="142" t="str">
        <f>IFERROR(VLOOKUP(Text(A1055,"m월 d일"),양력휴일,2,FALSE),IFERROR(VLOOKUP(Text(B1055,"m월 d일"),음력휴일,2,FALSE),IFERROR(VLOOKUP(A1055,양력지정휴일,2,FALSE), IFERROR(VLOOKUP(B1055,음력지정휴일,2,FALSE), ""))))</f>
        <v/>
      </c>
      <c r="N1055" s="128"/>
      <c r="O1055" s="128" t="str">
        <f>IFERROR(VLOOKUP(N1055,연차지정일수,2,FALSE),"")</f>
        <v/>
      </c>
      <c r="P1055" s="143"/>
      <c r="Q1055" s="2"/>
    </row>
    <row r="1056">
      <c r="A1056" s="129">
        <v>45251.0</v>
      </c>
      <c r="B1056" s="129">
        <f>VLOOKUP($A1056,달력데이터,MATCH("음력 날짜",달력제목,0),FALSE)</f>
        <v>45208</v>
      </c>
      <c r="C1056" s="128">
        <f t="shared" si="1"/>
        <v>2023</v>
      </c>
      <c r="D1056" s="128">
        <f t="shared" si="2"/>
        <v>11</v>
      </c>
      <c r="E1056" s="128">
        <f t="shared" si="3"/>
        <v>3</v>
      </c>
      <c r="F1056" s="128">
        <f t="shared" si="4"/>
        <v>2023</v>
      </c>
      <c r="G1056" s="128">
        <f t="shared" si="5"/>
        <v>11</v>
      </c>
      <c r="H1056" s="128">
        <f t="shared" si="6"/>
        <v>21</v>
      </c>
      <c r="I1056" s="128" t="str">
        <f t="shared" si="7"/>
        <v>화</v>
      </c>
      <c r="J1056" s="99"/>
      <c r="K1056" s="99"/>
      <c r="L1056" s="141" t="str">
        <f>IF(J1056-K1056=0,,IFERROR(K1056-J1056-휴게시간-VLOOKUP(A1056,지정휴게시간,2,FALSE),K1056-J1056-휴게시간))</f>
        <v/>
      </c>
      <c r="M1056" s="142" t="str">
        <f>IFERROR(VLOOKUP(Text(A1056,"m월 d일"),양력휴일,2,FALSE),IFERROR(VLOOKUP(Text(B1056,"m월 d일"),음력휴일,2,FALSE),IFERROR(VLOOKUP(A1056,양력지정휴일,2,FALSE), IFERROR(VLOOKUP(B1056,음력지정휴일,2,FALSE), ""))))</f>
        <v/>
      </c>
      <c r="N1056" s="128"/>
      <c r="O1056" s="128" t="str">
        <f>IFERROR(VLOOKUP(N1056,연차지정일수,2,FALSE),"")</f>
        <v/>
      </c>
      <c r="P1056" s="143"/>
      <c r="Q1056" s="2"/>
    </row>
    <row r="1057">
      <c r="A1057" s="129">
        <v>45252.0</v>
      </c>
      <c r="B1057" s="129">
        <f>VLOOKUP($A1057,달력데이터,MATCH("음력 날짜",달력제목,0),FALSE)</f>
        <v>45209</v>
      </c>
      <c r="C1057" s="128">
        <f t="shared" si="1"/>
        <v>2023</v>
      </c>
      <c r="D1057" s="128">
        <f t="shared" si="2"/>
        <v>11</v>
      </c>
      <c r="E1057" s="128">
        <f t="shared" si="3"/>
        <v>3</v>
      </c>
      <c r="F1057" s="128">
        <f t="shared" si="4"/>
        <v>2023</v>
      </c>
      <c r="G1057" s="128">
        <f t="shared" si="5"/>
        <v>11</v>
      </c>
      <c r="H1057" s="128">
        <f t="shared" si="6"/>
        <v>22</v>
      </c>
      <c r="I1057" s="128" t="str">
        <f t="shared" si="7"/>
        <v>수</v>
      </c>
      <c r="J1057" s="99"/>
      <c r="K1057" s="99"/>
      <c r="L1057" s="141" t="str">
        <f>IF(J1057-K1057=0,,IFERROR(K1057-J1057-휴게시간-VLOOKUP(A1057,지정휴게시간,2,FALSE),K1057-J1057-휴게시간))</f>
        <v/>
      </c>
      <c r="M1057" s="142" t="str">
        <f>IFERROR(VLOOKUP(Text(A1057,"m월 d일"),양력휴일,2,FALSE),IFERROR(VLOOKUP(Text(B1057,"m월 d일"),음력휴일,2,FALSE),IFERROR(VLOOKUP(A1057,양력지정휴일,2,FALSE), IFERROR(VLOOKUP(B1057,음력지정휴일,2,FALSE), ""))))</f>
        <v/>
      </c>
      <c r="N1057" s="128"/>
      <c r="O1057" s="128" t="str">
        <f>IFERROR(VLOOKUP(N1057,연차지정일수,2,FALSE),"")</f>
        <v/>
      </c>
      <c r="P1057" s="143"/>
      <c r="Q1057" s="2"/>
    </row>
    <row r="1058">
      <c r="A1058" s="129">
        <v>45253.0</v>
      </c>
      <c r="B1058" s="129">
        <f>VLOOKUP($A1058,달력데이터,MATCH("음력 날짜",달력제목,0),FALSE)</f>
        <v>45210</v>
      </c>
      <c r="C1058" s="128">
        <f t="shared" si="1"/>
        <v>2023</v>
      </c>
      <c r="D1058" s="128">
        <f t="shared" si="2"/>
        <v>11</v>
      </c>
      <c r="E1058" s="128">
        <f t="shared" si="3"/>
        <v>3</v>
      </c>
      <c r="F1058" s="128">
        <f t="shared" si="4"/>
        <v>2023</v>
      </c>
      <c r="G1058" s="128">
        <f t="shared" si="5"/>
        <v>11</v>
      </c>
      <c r="H1058" s="128">
        <f t="shared" si="6"/>
        <v>23</v>
      </c>
      <c r="I1058" s="128" t="str">
        <f t="shared" si="7"/>
        <v>목</v>
      </c>
      <c r="J1058" s="99"/>
      <c r="K1058" s="99"/>
      <c r="L1058" s="141" t="str">
        <f>IF(J1058-K1058=0,,IFERROR(K1058-J1058-휴게시간-VLOOKUP(A1058,지정휴게시간,2,FALSE),K1058-J1058-휴게시간))</f>
        <v/>
      </c>
      <c r="M1058" s="142" t="str">
        <f>IFERROR(VLOOKUP(Text(A1058,"m월 d일"),양력휴일,2,FALSE),IFERROR(VLOOKUP(Text(B1058,"m월 d일"),음력휴일,2,FALSE),IFERROR(VLOOKUP(A1058,양력지정휴일,2,FALSE), IFERROR(VLOOKUP(B1058,음력지정휴일,2,FALSE), ""))))</f>
        <v/>
      </c>
      <c r="N1058" s="128"/>
      <c r="O1058" s="128" t="str">
        <f>IFERROR(VLOOKUP(N1058,연차지정일수,2,FALSE),"")</f>
        <v/>
      </c>
      <c r="P1058" s="143"/>
      <c r="Q1058" s="2"/>
    </row>
    <row r="1059">
      <c r="A1059" s="129">
        <v>45254.0</v>
      </c>
      <c r="B1059" s="129">
        <f>VLOOKUP($A1059,달력데이터,MATCH("음력 날짜",달력제목,0),FALSE)</f>
        <v>45211</v>
      </c>
      <c r="C1059" s="128">
        <f t="shared" si="1"/>
        <v>2023</v>
      </c>
      <c r="D1059" s="128">
        <f t="shared" si="2"/>
        <v>11</v>
      </c>
      <c r="E1059" s="128">
        <f t="shared" si="3"/>
        <v>3</v>
      </c>
      <c r="F1059" s="128">
        <f t="shared" si="4"/>
        <v>2023</v>
      </c>
      <c r="G1059" s="128">
        <f t="shared" si="5"/>
        <v>11</v>
      </c>
      <c r="H1059" s="128">
        <f t="shared" si="6"/>
        <v>24</v>
      </c>
      <c r="I1059" s="128" t="str">
        <f t="shared" si="7"/>
        <v>금</v>
      </c>
      <c r="J1059" s="99"/>
      <c r="K1059" s="99"/>
      <c r="L1059" s="141" t="str">
        <f>IF(J1059-K1059=0,,IFERROR(K1059-J1059-휴게시간-VLOOKUP(A1059,지정휴게시간,2,FALSE),K1059-J1059-휴게시간))</f>
        <v/>
      </c>
      <c r="M1059" s="142" t="str">
        <f>IFERROR(VLOOKUP(Text(A1059,"m월 d일"),양력휴일,2,FALSE),IFERROR(VLOOKUP(Text(B1059,"m월 d일"),음력휴일,2,FALSE),IFERROR(VLOOKUP(A1059,양력지정휴일,2,FALSE), IFERROR(VLOOKUP(B1059,음력지정휴일,2,FALSE), ""))))</f>
        <v/>
      </c>
      <c r="N1059" s="128"/>
      <c r="O1059" s="128" t="str">
        <f>IFERROR(VLOOKUP(N1059,연차지정일수,2,FALSE),"")</f>
        <v/>
      </c>
      <c r="P1059" s="143"/>
      <c r="Q1059" s="2"/>
    </row>
    <row r="1060">
      <c r="A1060" s="129">
        <v>45255.0</v>
      </c>
      <c r="B1060" s="129">
        <f>VLOOKUP($A1060,달력데이터,MATCH("음력 날짜",달력제목,0),FALSE)</f>
        <v>45212</v>
      </c>
      <c r="C1060" s="128">
        <f t="shared" si="1"/>
        <v>2023</v>
      </c>
      <c r="D1060" s="128">
        <f t="shared" si="2"/>
        <v>11</v>
      </c>
      <c r="E1060" s="128">
        <f t="shared" si="3"/>
        <v>3</v>
      </c>
      <c r="F1060" s="128">
        <f t="shared" si="4"/>
        <v>2023</v>
      </c>
      <c r="G1060" s="128">
        <f t="shared" si="5"/>
        <v>11</v>
      </c>
      <c r="H1060" s="128">
        <f t="shared" si="6"/>
        <v>25</v>
      </c>
      <c r="I1060" s="128" t="str">
        <f t="shared" si="7"/>
        <v>토</v>
      </c>
      <c r="J1060" s="99"/>
      <c r="K1060" s="99"/>
      <c r="L1060" s="141" t="str">
        <f>IF(J1060-K1060=0,,IFERROR(K1060-J1060-휴게시간-VLOOKUP(A1060,지정휴게시간,2,FALSE),K1060-J1060-휴게시간))</f>
        <v/>
      </c>
      <c r="M1060" s="142" t="str">
        <f>IFERROR(VLOOKUP(Text(A1060,"m월 d일"),양력휴일,2,FALSE),IFERROR(VLOOKUP(Text(B1060,"m월 d일"),음력휴일,2,FALSE),IFERROR(VLOOKUP(A1060,양력지정휴일,2,FALSE), IFERROR(VLOOKUP(B1060,음력지정휴일,2,FALSE), ""))))</f>
        <v/>
      </c>
      <c r="N1060" s="128"/>
      <c r="O1060" s="128" t="str">
        <f>IFERROR(VLOOKUP(N1060,연차지정일수,2,FALSE),"")</f>
        <v/>
      </c>
      <c r="P1060" s="143"/>
      <c r="Q1060" s="2"/>
    </row>
    <row r="1061">
      <c r="A1061" s="129">
        <v>45256.0</v>
      </c>
      <c r="B1061" s="129">
        <f>VLOOKUP($A1061,달력데이터,MATCH("음력 날짜",달력제목,0),FALSE)</f>
        <v>45213</v>
      </c>
      <c r="C1061" s="128">
        <f t="shared" si="1"/>
        <v>2023</v>
      </c>
      <c r="D1061" s="128">
        <f t="shared" si="2"/>
        <v>11</v>
      </c>
      <c r="E1061" s="128">
        <f t="shared" si="3"/>
        <v>3</v>
      </c>
      <c r="F1061" s="128">
        <f t="shared" si="4"/>
        <v>2023</v>
      </c>
      <c r="G1061" s="128">
        <f t="shared" si="5"/>
        <v>11</v>
      </c>
      <c r="H1061" s="128">
        <f t="shared" si="6"/>
        <v>26</v>
      </c>
      <c r="I1061" s="128" t="str">
        <f t="shared" si="7"/>
        <v>일</v>
      </c>
      <c r="J1061" s="99"/>
      <c r="K1061" s="99"/>
      <c r="L1061" s="141" t="str">
        <f>IF(J1061-K1061=0,,IFERROR(K1061-J1061-휴게시간-VLOOKUP(A1061,지정휴게시간,2,FALSE),K1061-J1061-휴게시간))</f>
        <v/>
      </c>
      <c r="M1061" s="142" t="str">
        <f>IFERROR(VLOOKUP(Text(A1061,"m월 d일"),양력휴일,2,FALSE),IFERROR(VLOOKUP(Text(B1061,"m월 d일"),음력휴일,2,FALSE),IFERROR(VLOOKUP(A1061,양력지정휴일,2,FALSE), IFERROR(VLOOKUP(B1061,음력지정휴일,2,FALSE), ""))))</f>
        <v/>
      </c>
      <c r="N1061" s="128"/>
      <c r="O1061" s="128" t="str">
        <f>IFERROR(VLOOKUP(N1061,연차지정일수,2,FALSE),"")</f>
        <v/>
      </c>
      <c r="P1061" s="143"/>
      <c r="Q1061" s="2"/>
    </row>
    <row r="1062">
      <c r="A1062" s="129">
        <v>45257.0</v>
      </c>
      <c r="B1062" s="129">
        <f>VLOOKUP($A1062,달력데이터,MATCH("음력 날짜",달력제목,0),FALSE)</f>
        <v>45214</v>
      </c>
      <c r="C1062" s="128">
        <f t="shared" si="1"/>
        <v>2023</v>
      </c>
      <c r="D1062" s="128">
        <f t="shared" si="2"/>
        <v>11</v>
      </c>
      <c r="E1062" s="128">
        <f t="shared" si="3"/>
        <v>4</v>
      </c>
      <c r="F1062" s="128">
        <f t="shared" si="4"/>
        <v>2023</v>
      </c>
      <c r="G1062" s="128">
        <f t="shared" si="5"/>
        <v>11</v>
      </c>
      <c r="H1062" s="128">
        <f t="shared" si="6"/>
        <v>27</v>
      </c>
      <c r="I1062" s="128" t="str">
        <f t="shared" si="7"/>
        <v>월</v>
      </c>
      <c r="J1062" s="99"/>
      <c r="K1062" s="99"/>
      <c r="L1062" s="141" t="str">
        <f>IF(J1062-K1062=0,,IFERROR(K1062-J1062-휴게시간-VLOOKUP(A1062,지정휴게시간,2,FALSE),K1062-J1062-휴게시간))</f>
        <v/>
      </c>
      <c r="M1062" s="142" t="str">
        <f>IFERROR(VLOOKUP(Text(A1062,"m월 d일"),양력휴일,2,FALSE),IFERROR(VLOOKUP(Text(B1062,"m월 d일"),음력휴일,2,FALSE),IFERROR(VLOOKUP(A1062,양력지정휴일,2,FALSE), IFERROR(VLOOKUP(B1062,음력지정휴일,2,FALSE), ""))))</f>
        <v/>
      </c>
      <c r="N1062" s="128"/>
      <c r="O1062" s="128" t="str">
        <f>IFERROR(VLOOKUP(N1062,연차지정일수,2,FALSE),"")</f>
        <v/>
      </c>
      <c r="P1062" s="143"/>
      <c r="Q1062" s="2"/>
    </row>
    <row r="1063">
      <c r="A1063" s="129">
        <v>45258.0</v>
      </c>
      <c r="B1063" s="129">
        <f>VLOOKUP($A1063,달력데이터,MATCH("음력 날짜",달력제목,0),FALSE)</f>
        <v>45215</v>
      </c>
      <c r="C1063" s="128">
        <f t="shared" si="1"/>
        <v>2023</v>
      </c>
      <c r="D1063" s="128">
        <f t="shared" si="2"/>
        <v>11</v>
      </c>
      <c r="E1063" s="128">
        <f t="shared" si="3"/>
        <v>4</v>
      </c>
      <c r="F1063" s="128">
        <f t="shared" si="4"/>
        <v>2023</v>
      </c>
      <c r="G1063" s="128">
        <f t="shared" si="5"/>
        <v>11</v>
      </c>
      <c r="H1063" s="128">
        <f t="shared" si="6"/>
        <v>28</v>
      </c>
      <c r="I1063" s="128" t="str">
        <f t="shared" si="7"/>
        <v>화</v>
      </c>
      <c r="J1063" s="99"/>
      <c r="K1063" s="99"/>
      <c r="L1063" s="141" t="str">
        <f>IF(J1063-K1063=0,,IFERROR(K1063-J1063-휴게시간-VLOOKUP(A1063,지정휴게시간,2,FALSE),K1063-J1063-휴게시간))</f>
        <v/>
      </c>
      <c r="M1063" s="142" t="str">
        <f>IFERROR(VLOOKUP(Text(A1063,"m월 d일"),양력휴일,2,FALSE),IFERROR(VLOOKUP(Text(B1063,"m월 d일"),음력휴일,2,FALSE),IFERROR(VLOOKUP(A1063,양력지정휴일,2,FALSE), IFERROR(VLOOKUP(B1063,음력지정휴일,2,FALSE), ""))))</f>
        <v/>
      </c>
      <c r="N1063" s="128"/>
      <c r="O1063" s="128" t="str">
        <f>IFERROR(VLOOKUP(N1063,연차지정일수,2,FALSE),"")</f>
        <v/>
      </c>
      <c r="P1063" s="143"/>
      <c r="Q1063" s="2"/>
    </row>
    <row r="1064">
      <c r="A1064" s="129">
        <v>45259.0</v>
      </c>
      <c r="B1064" s="129">
        <f>VLOOKUP($A1064,달력데이터,MATCH("음력 날짜",달력제목,0),FALSE)</f>
        <v>45216</v>
      </c>
      <c r="C1064" s="128">
        <f t="shared" si="1"/>
        <v>2023</v>
      </c>
      <c r="D1064" s="128">
        <f t="shared" si="2"/>
        <v>11</v>
      </c>
      <c r="E1064" s="128">
        <f t="shared" si="3"/>
        <v>4</v>
      </c>
      <c r="F1064" s="128">
        <f t="shared" si="4"/>
        <v>2023</v>
      </c>
      <c r="G1064" s="128">
        <f t="shared" si="5"/>
        <v>11</v>
      </c>
      <c r="H1064" s="128">
        <f t="shared" si="6"/>
        <v>29</v>
      </c>
      <c r="I1064" s="128" t="str">
        <f t="shared" si="7"/>
        <v>수</v>
      </c>
      <c r="J1064" s="99"/>
      <c r="K1064" s="99"/>
      <c r="L1064" s="141" t="str">
        <f>IF(J1064-K1064=0,,IFERROR(K1064-J1064-휴게시간-VLOOKUP(A1064,지정휴게시간,2,FALSE),K1064-J1064-휴게시간))</f>
        <v/>
      </c>
      <c r="M1064" s="142" t="str">
        <f>IFERROR(VLOOKUP(Text(A1064,"m월 d일"),양력휴일,2,FALSE),IFERROR(VLOOKUP(Text(B1064,"m월 d일"),음력휴일,2,FALSE),IFERROR(VLOOKUP(A1064,양력지정휴일,2,FALSE), IFERROR(VLOOKUP(B1064,음력지정휴일,2,FALSE), ""))))</f>
        <v/>
      </c>
      <c r="N1064" s="128"/>
      <c r="O1064" s="128" t="str">
        <f>IFERROR(VLOOKUP(N1064,연차지정일수,2,FALSE),"")</f>
        <v/>
      </c>
      <c r="P1064" s="143"/>
      <c r="Q1064" s="2"/>
    </row>
    <row r="1065">
      <c r="A1065" s="129">
        <v>45260.0</v>
      </c>
      <c r="B1065" s="129">
        <f>VLOOKUP($A1065,달력데이터,MATCH("음력 날짜",달력제목,0),FALSE)</f>
        <v>45217</v>
      </c>
      <c r="C1065" s="128">
        <f t="shared" si="1"/>
        <v>2023</v>
      </c>
      <c r="D1065" s="128">
        <f t="shared" si="2"/>
        <v>11</v>
      </c>
      <c r="E1065" s="128">
        <f t="shared" si="3"/>
        <v>4</v>
      </c>
      <c r="F1065" s="128">
        <f t="shared" si="4"/>
        <v>2023</v>
      </c>
      <c r="G1065" s="128">
        <f t="shared" si="5"/>
        <v>11</v>
      </c>
      <c r="H1065" s="128">
        <f t="shared" si="6"/>
        <v>30</v>
      </c>
      <c r="I1065" s="128" t="str">
        <f t="shared" si="7"/>
        <v>목</v>
      </c>
      <c r="J1065" s="99"/>
      <c r="K1065" s="99"/>
      <c r="L1065" s="141" t="str">
        <f>IF(J1065-K1065=0,,IFERROR(K1065-J1065-휴게시간-VLOOKUP(A1065,지정휴게시간,2,FALSE),K1065-J1065-휴게시간))</f>
        <v/>
      </c>
      <c r="M1065" s="142" t="str">
        <f>IFERROR(VLOOKUP(Text(A1065,"m월 d일"),양력휴일,2,FALSE),IFERROR(VLOOKUP(Text(B1065,"m월 d일"),음력휴일,2,FALSE),IFERROR(VLOOKUP(A1065,양력지정휴일,2,FALSE), IFERROR(VLOOKUP(B1065,음력지정휴일,2,FALSE), ""))))</f>
        <v/>
      </c>
      <c r="N1065" s="128"/>
      <c r="O1065" s="128" t="str">
        <f>IFERROR(VLOOKUP(N1065,연차지정일수,2,FALSE),"")</f>
        <v/>
      </c>
      <c r="P1065" s="143"/>
      <c r="Q1065" s="2"/>
    </row>
    <row r="1066">
      <c r="A1066" s="129">
        <v>45261.0</v>
      </c>
      <c r="B1066" s="129">
        <f>VLOOKUP($A1066,달력데이터,MATCH("음력 날짜",달력제목,0),FALSE)</f>
        <v>45218</v>
      </c>
      <c r="C1066" s="128">
        <f t="shared" si="1"/>
        <v>2023</v>
      </c>
      <c r="D1066" s="128">
        <f t="shared" si="2"/>
        <v>11</v>
      </c>
      <c r="E1066" s="128">
        <f t="shared" si="3"/>
        <v>4</v>
      </c>
      <c r="F1066" s="128">
        <f t="shared" si="4"/>
        <v>2023</v>
      </c>
      <c r="G1066" s="128">
        <f t="shared" si="5"/>
        <v>12</v>
      </c>
      <c r="H1066" s="128">
        <f t="shared" si="6"/>
        <v>1</v>
      </c>
      <c r="I1066" s="128" t="str">
        <f t="shared" si="7"/>
        <v>금</v>
      </c>
      <c r="J1066" s="99"/>
      <c r="K1066" s="99"/>
      <c r="L1066" s="141" t="str">
        <f>IF(J1066-K1066=0,,IFERROR(K1066-J1066-휴게시간-VLOOKUP(A1066,지정휴게시간,2,FALSE),K1066-J1066-휴게시간))</f>
        <v/>
      </c>
      <c r="M1066" s="142" t="str">
        <f>IFERROR(VLOOKUP(Text(A1066,"m월 d일"),양력휴일,2,FALSE),IFERROR(VLOOKUP(Text(B1066,"m월 d일"),음력휴일,2,FALSE),IFERROR(VLOOKUP(A1066,양력지정휴일,2,FALSE), IFERROR(VLOOKUP(B1066,음력지정휴일,2,FALSE), ""))))</f>
        <v/>
      </c>
      <c r="N1066" s="128"/>
      <c r="O1066" s="128" t="str">
        <f>IFERROR(VLOOKUP(N1066,연차지정일수,2,FALSE),"")</f>
        <v/>
      </c>
      <c r="P1066" s="143"/>
      <c r="Q1066" s="2"/>
    </row>
    <row r="1067">
      <c r="A1067" s="129">
        <v>45262.0</v>
      </c>
      <c r="B1067" s="129">
        <f>VLOOKUP($A1067,달력데이터,MATCH("음력 날짜",달력제목,0),FALSE)</f>
        <v>45219</v>
      </c>
      <c r="C1067" s="128">
        <f t="shared" si="1"/>
        <v>2023</v>
      </c>
      <c r="D1067" s="128">
        <f t="shared" si="2"/>
        <v>11</v>
      </c>
      <c r="E1067" s="128">
        <f t="shared" si="3"/>
        <v>4</v>
      </c>
      <c r="F1067" s="128">
        <f t="shared" si="4"/>
        <v>2023</v>
      </c>
      <c r="G1067" s="128">
        <f t="shared" si="5"/>
        <v>12</v>
      </c>
      <c r="H1067" s="128">
        <f t="shared" si="6"/>
        <v>2</v>
      </c>
      <c r="I1067" s="128" t="str">
        <f t="shared" si="7"/>
        <v>토</v>
      </c>
      <c r="J1067" s="99"/>
      <c r="K1067" s="99"/>
      <c r="L1067" s="141" t="str">
        <f>IF(J1067-K1067=0,,IFERROR(K1067-J1067-휴게시간-VLOOKUP(A1067,지정휴게시간,2,FALSE),K1067-J1067-휴게시간))</f>
        <v/>
      </c>
      <c r="M1067" s="142" t="str">
        <f>IFERROR(VLOOKUP(Text(A1067,"m월 d일"),양력휴일,2,FALSE),IFERROR(VLOOKUP(Text(B1067,"m월 d일"),음력휴일,2,FALSE),IFERROR(VLOOKUP(A1067,양력지정휴일,2,FALSE), IFERROR(VLOOKUP(B1067,음력지정휴일,2,FALSE), ""))))</f>
        <v/>
      </c>
      <c r="N1067" s="128"/>
      <c r="O1067" s="128" t="str">
        <f>IFERROR(VLOOKUP(N1067,연차지정일수,2,FALSE),"")</f>
        <v/>
      </c>
      <c r="P1067" s="143"/>
      <c r="Q1067" s="2"/>
    </row>
    <row r="1068">
      <c r="A1068" s="129">
        <v>45263.0</v>
      </c>
      <c r="B1068" s="129">
        <f>VLOOKUP($A1068,달력데이터,MATCH("음력 날짜",달력제목,0),FALSE)</f>
        <v>45220</v>
      </c>
      <c r="C1068" s="128">
        <f t="shared" si="1"/>
        <v>2023</v>
      </c>
      <c r="D1068" s="128">
        <f t="shared" si="2"/>
        <v>11</v>
      </c>
      <c r="E1068" s="128">
        <f t="shared" si="3"/>
        <v>4</v>
      </c>
      <c r="F1068" s="128">
        <f t="shared" si="4"/>
        <v>2023</v>
      </c>
      <c r="G1068" s="128">
        <f t="shared" si="5"/>
        <v>12</v>
      </c>
      <c r="H1068" s="128">
        <f t="shared" si="6"/>
        <v>3</v>
      </c>
      <c r="I1068" s="128" t="str">
        <f t="shared" si="7"/>
        <v>일</v>
      </c>
      <c r="J1068" s="99"/>
      <c r="K1068" s="99"/>
      <c r="L1068" s="141" t="str">
        <f>IF(J1068-K1068=0,,IFERROR(K1068-J1068-휴게시간-VLOOKUP(A1068,지정휴게시간,2,FALSE),K1068-J1068-휴게시간))</f>
        <v/>
      </c>
      <c r="M1068" s="142" t="str">
        <f>IFERROR(VLOOKUP(Text(A1068,"m월 d일"),양력휴일,2,FALSE),IFERROR(VLOOKUP(Text(B1068,"m월 d일"),음력휴일,2,FALSE),IFERROR(VLOOKUP(A1068,양력지정휴일,2,FALSE), IFERROR(VLOOKUP(B1068,음력지정휴일,2,FALSE), ""))))</f>
        <v/>
      </c>
      <c r="N1068" s="128"/>
      <c r="O1068" s="128" t="str">
        <f>IFERROR(VLOOKUP(N1068,연차지정일수,2,FALSE),"")</f>
        <v/>
      </c>
      <c r="P1068" s="143"/>
      <c r="Q1068" s="2"/>
    </row>
    <row r="1069">
      <c r="A1069" s="129">
        <v>45264.0</v>
      </c>
      <c r="B1069" s="129">
        <f>VLOOKUP($A1069,달력데이터,MATCH("음력 날짜",달력제목,0),FALSE)</f>
        <v>45221</v>
      </c>
      <c r="C1069" s="128">
        <f t="shared" si="1"/>
        <v>2023</v>
      </c>
      <c r="D1069" s="128">
        <f t="shared" si="2"/>
        <v>12</v>
      </c>
      <c r="E1069" s="128">
        <f t="shared" si="3"/>
        <v>1</v>
      </c>
      <c r="F1069" s="128">
        <f t="shared" si="4"/>
        <v>2023</v>
      </c>
      <c r="G1069" s="128">
        <f t="shared" si="5"/>
        <v>12</v>
      </c>
      <c r="H1069" s="128">
        <f t="shared" si="6"/>
        <v>4</v>
      </c>
      <c r="I1069" s="128" t="str">
        <f t="shared" si="7"/>
        <v>월</v>
      </c>
      <c r="J1069" s="99"/>
      <c r="K1069" s="99"/>
      <c r="L1069" s="141" t="str">
        <f>IF(J1069-K1069=0,,IFERROR(K1069-J1069-휴게시간-VLOOKUP(A1069,지정휴게시간,2,FALSE),K1069-J1069-휴게시간))</f>
        <v/>
      </c>
      <c r="M1069" s="142" t="str">
        <f>IFERROR(VLOOKUP(Text(A1069,"m월 d일"),양력휴일,2,FALSE),IFERROR(VLOOKUP(Text(B1069,"m월 d일"),음력휴일,2,FALSE),IFERROR(VLOOKUP(A1069,양력지정휴일,2,FALSE), IFERROR(VLOOKUP(B1069,음력지정휴일,2,FALSE), ""))))</f>
        <v/>
      </c>
      <c r="N1069" s="128"/>
      <c r="O1069" s="128" t="str">
        <f>IFERROR(VLOOKUP(N1069,연차지정일수,2,FALSE),"")</f>
        <v/>
      </c>
      <c r="P1069" s="143"/>
      <c r="Q1069" s="2"/>
    </row>
    <row r="1070">
      <c r="A1070" s="129">
        <v>45265.0</v>
      </c>
      <c r="B1070" s="129">
        <f>VLOOKUP($A1070,달력데이터,MATCH("음력 날짜",달력제목,0),FALSE)</f>
        <v>45222</v>
      </c>
      <c r="C1070" s="128">
        <f t="shared" si="1"/>
        <v>2023</v>
      </c>
      <c r="D1070" s="128">
        <f t="shared" si="2"/>
        <v>12</v>
      </c>
      <c r="E1070" s="128">
        <f t="shared" si="3"/>
        <v>1</v>
      </c>
      <c r="F1070" s="128">
        <f t="shared" si="4"/>
        <v>2023</v>
      </c>
      <c r="G1070" s="128">
        <f t="shared" si="5"/>
        <v>12</v>
      </c>
      <c r="H1070" s="128">
        <f t="shared" si="6"/>
        <v>5</v>
      </c>
      <c r="I1070" s="128" t="str">
        <f t="shared" si="7"/>
        <v>화</v>
      </c>
      <c r="J1070" s="99"/>
      <c r="K1070" s="99"/>
      <c r="L1070" s="141" t="str">
        <f>IF(J1070-K1070=0,,IFERROR(K1070-J1070-휴게시간-VLOOKUP(A1070,지정휴게시간,2,FALSE),K1070-J1070-휴게시간))</f>
        <v/>
      </c>
      <c r="M1070" s="142" t="str">
        <f>IFERROR(VLOOKUP(Text(A1070,"m월 d일"),양력휴일,2,FALSE),IFERROR(VLOOKUP(Text(B1070,"m월 d일"),음력휴일,2,FALSE),IFERROR(VLOOKUP(A1070,양력지정휴일,2,FALSE), IFERROR(VLOOKUP(B1070,음력지정휴일,2,FALSE), ""))))</f>
        <v/>
      </c>
      <c r="N1070" s="128"/>
      <c r="O1070" s="128" t="str">
        <f>IFERROR(VLOOKUP(N1070,연차지정일수,2,FALSE),"")</f>
        <v/>
      </c>
      <c r="P1070" s="143"/>
      <c r="Q1070" s="2"/>
    </row>
    <row r="1071">
      <c r="A1071" s="129">
        <v>45266.0</v>
      </c>
      <c r="B1071" s="129">
        <f>VLOOKUP($A1071,달력데이터,MATCH("음력 날짜",달력제목,0),FALSE)</f>
        <v>45223</v>
      </c>
      <c r="C1071" s="128">
        <f t="shared" si="1"/>
        <v>2023</v>
      </c>
      <c r="D1071" s="128">
        <f t="shared" si="2"/>
        <v>12</v>
      </c>
      <c r="E1071" s="128">
        <f t="shared" si="3"/>
        <v>1</v>
      </c>
      <c r="F1071" s="128">
        <f t="shared" si="4"/>
        <v>2023</v>
      </c>
      <c r="G1071" s="128">
        <f t="shared" si="5"/>
        <v>12</v>
      </c>
      <c r="H1071" s="128">
        <f t="shared" si="6"/>
        <v>6</v>
      </c>
      <c r="I1071" s="128" t="str">
        <f t="shared" si="7"/>
        <v>수</v>
      </c>
      <c r="J1071" s="99"/>
      <c r="K1071" s="99"/>
      <c r="L1071" s="141" t="str">
        <f>IF(J1071-K1071=0,,IFERROR(K1071-J1071-휴게시간-VLOOKUP(A1071,지정휴게시간,2,FALSE),K1071-J1071-휴게시간))</f>
        <v/>
      </c>
      <c r="M1071" s="142" t="str">
        <f>IFERROR(VLOOKUP(Text(A1071,"m월 d일"),양력휴일,2,FALSE),IFERROR(VLOOKUP(Text(B1071,"m월 d일"),음력휴일,2,FALSE),IFERROR(VLOOKUP(A1071,양력지정휴일,2,FALSE), IFERROR(VLOOKUP(B1071,음력지정휴일,2,FALSE), ""))))</f>
        <v/>
      </c>
      <c r="N1071" s="128"/>
      <c r="O1071" s="128" t="str">
        <f>IFERROR(VLOOKUP(N1071,연차지정일수,2,FALSE),"")</f>
        <v/>
      </c>
      <c r="P1071" s="143"/>
      <c r="Q1071" s="2"/>
    </row>
    <row r="1072">
      <c r="A1072" s="129">
        <v>45267.0</v>
      </c>
      <c r="B1072" s="129">
        <f>VLOOKUP($A1072,달력데이터,MATCH("음력 날짜",달력제목,0),FALSE)</f>
        <v>45224</v>
      </c>
      <c r="C1072" s="128">
        <f t="shared" si="1"/>
        <v>2023</v>
      </c>
      <c r="D1072" s="128">
        <f t="shared" si="2"/>
        <v>12</v>
      </c>
      <c r="E1072" s="128">
        <f t="shared" si="3"/>
        <v>1</v>
      </c>
      <c r="F1072" s="128">
        <f t="shared" si="4"/>
        <v>2023</v>
      </c>
      <c r="G1072" s="128">
        <f t="shared" si="5"/>
        <v>12</v>
      </c>
      <c r="H1072" s="128">
        <f t="shared" si="6"/>
        <v>7</v>
      </c>
      <c r="I1072" s="128" t="str">
        <f t="shared" si="7"/>
        <v>목</v>
      </c>
      <c r="J1072" s="99"/>
      <c r="K1072" s="99"/>
      <c r="L1072" s="141" t="str">
        <f>IF(J1072-K1072=0,,IFERROR(K1072-J1072-휴게시간-VLOOKUP(A1072,지정휴게시간,2,FALSE),K1072-J1072-휴게시간))</f>
        <v/>
      </c>
      <c r="M1072" s="142" t="str">
        <f>IFERROR(VLOOKUP(Text(A1072,"m월 d일"),양력휴일,2,FALSE),IFERROR(VLOOKUP(Text(B1072,"m월 d일"),음력휴일,2,FALSE),IFERROR(VLOOKUP(A1072,양력지정휴일,2,FALSE), IFERROR(VLOOKUP(B1072,음력지정휴일,2,FALSE), ""))))</f>
        <v/>
      </c>
      <c r="N1072" s="128"/>
      <c r="O1072" s="128" t="str">
        <f>IFERROR(VLOOKUP(N1072,연차지정일수,2,FALSE),"")</f>
        <v/>
      </c>
      <c r="P1072" s="143"/>
      <c r="Q1072" s="2"/>
    </row>
    <row r="1073">
      <c r="A1073" s="129">
        <v>45268.0</v>
      </c>
      <c r="B1073" s="129">
        <f>VLOOKUP($A1073,달력데이터,MATCH("음력 날짜",달력제목,0),FALSE)</f>
        <v>45225</v>
      </c>
      <c r="C1073" s="128">
        <f t="shared" si="1"/>
        <v>2023</v>
      </c>
      <c r="D1073" s="128">
        <f t="shared" si="2"/>
        <v>12</v>
      </c>
      <c r="E1073" s="128">
        <f t="shared" si="3"/>
        <v>1</v>
      </c>
      <c r="F1073" s="128">
        <f t="shared" si="4"/>
        <v>2023</v>
      </c>
      <c r="G1073" s="128">
        <f t="shared" si="5"/>
        <v>12</v>
      </c>
      <c r="H1073" s="128">
        <f t="shared" si="6"/>
        <v>8</v>
      </c>
      <c r="I1073" s="128" t="str">
        <f t="shared" si="7"/>
        <v>금</v>
      </c>
      <c r="J1073" s="99"/>
      <c r="K1073" s="99"/>
      <c r="L1073" s="141" t="str">
        <f>IF(J1073-K1073=0,,IFERROR(K1073-J1073-휴게시간-VLOOKUP(A1073,지정휴게시간,2,FALSE),K1073-J1073-휴게시간))</f>
        <v/>
      </c>
      <c r="M1073" s="142" t="str">
        <f>IFERROR(VLOOKUP(Text(A1073,"m월 d일"),양력휴일,2,FALSE),IFERROR(VLOOKUP(Text(B1073,"m월 d일"),음력휴일,2,FALSE),IFERROR(VLOOKUP(A1073,양력지정휴일,2,FALSE), IFERROR(VLOOKUP(B1073,음력지정휴일,2,FALSE), ""))))</f>
        <v/>
      </c>
      <c r="N1073" s="128"/>
      <c r="O1073" s="128" t="str">
        <f>IFERROR(VLOOKUP(N1073,연차지정일수,2,FALSE),"")</f>
        <v/>
      </c>
      <c r="P1073" s="143"/>
      <c r="Q1073" s="2"/>
    </row>
    <row r="1074">
      <c r="A1074" s="129">
        <v>45269.0</v>
      </c>
      <c r="B1074" s="129">
        <f>VLOOKUP($A1074,달력데이터,MATCH("음력 날짜",달력제목,0),FALSE)</f>
        <v>45226</v>
      </c>
      <c r="C1074" s="128">
        <f t="shared" si="1"/>
        <v>2023</v>
      </c>
      <c r="D1074" s="128">
        <f t="shared" si="2"/>
        <v>12</v>
      </c>
      <c r="E1074" s="128">
        <f t="shared" si="3"/>
        <v>1</v>
      </c>
      <c r="F1074" s="128">
        <f t="shared" si="4"/>
        <v>2023</v>
      </c>
      <c r="G1074" s="128">
        <f t="shared" si="5"/>
        <v>12</v>
      </c>
      <c r="H1074" s="128">
        <f t="shared" si="6"/>
        <v>9</v>
      </c>
      <c r="I1074" s="128" t="str">
        <f t="shared" si="7"/>
        <v>토</v>
      </c>
      <c r="J1074" s="99"/>
      <c r="K1074" s="99"/>
      <c r="L1074" s="141" t="str">
        <f>IF(J1074-K1074=0,,IFERROR(K1074-J1074-휴게시간-VLOOKUP(A1074,지정휴게시간,2,FALSE),K1074-J1074-휴게시간))</f>
        <v/>
      </c>
      <c r="M1074" s="142" t="str">
        <f>IFERROR(VLOOKUP(Text(A1074,"m월 d일"),양력휴일,2,FALSE),IFERROR(VLOOKUP(Text(B1074,"m월 d일"),음력휴일,2,FALSE),IFERROR(VLOOKUP(A1074,양력지정휴일,2,FALSE), IFERROR(VLOOKUP(B1074,음력지정휴일,2,FALSE), ""))))</f>
        <v/>
      </c>
      <c r="N1074" s="128"/>
      <c r="O1074" s="128" t="str">
        <f>IFERROR(VLOOKUP(N1074,연차지정일수,2,FALSE),"")</f>
        <v/>
      </c>
      <c r="P1074" s="143"/>
      <c r="Q1074" s="2"/>
    </row>
    <row r="1075">
      <c r="A1075" s="129">
        <v>45270.0</v>
      </c>
      <c r="B1075" s="129">
        <f>VLOOKUP($A1075,달력데이터,MATCH("음력 날짜",달력제목,0),FALSE)</f>
        <v>45227</v>
      </c>
      <c r="C1075" s="128">
        <f t="shared" si="1"/>
        <v>2023</v>
      </c>
      <c r="D1075" s="128">
        <f t="shared" si="2"/>
        <v>12</v>
      </c>
      <c r="E1075" s="128">
        <f t="shared" si="3"/>
        <v>1</v>
      </c>
      <c r="F1075" s="128">
        <f t="shared" si="4"/>
        <v>2023</v>
      </c>
      <c r="G1075" s="128">
        <f t="shared" si="5"/>
        <v>12</v>
      </c>
      <c r="H1075" s="128">
        <f t="shared" si="6"/>
        <v>10</v>
      </c>
      <c r="I1075" s="128" t="str">
        <f t="shared" si="7"/>
        <v>일</v>
      </c>
      <c r="J1075" s="99"/>
      <c r="K1075" s="99"/>
      <c r="L1075" s="141" t="str">
        <f>IF(J1075-K1075=0,,IFERROR(K1075-J1075-휴게시간-VLOOKUP(A1075,지정휴게시간,2,FALSE),K1075-J1075-휴게시간))</f>
        <v/>
      </c>
      <c r="M1075" s="142" t="str">
        <f>IFERROR(VLOOKUP(Text(A1075,"m월 d일"),양력휴일,2,FALSE),IFERROR(VLOOKUP(Text(B1075,"m월 d일"),음력휴일,2,FALSE),IFERROR(VLOOKUP(A1075,양력지정휴일,2,FALSE), IFERROR(VLOOKUP(B1075,음력지정휴일,2,FALSE), ""))))</f>
        <v/>
      </c>
      <c r="N1075" s="128"/>
      <c r="O1075" s="128" t="str">
        <f>IFERROR(VLOOKUP(N1075,연차지정일수,2,FALSE),"")</f>
        <v/>
      </c>
      <c r="P1075" s="143"/>
      <c r="Q1075" s="2"/>
    </row>
    <row r="1076">
      <c r="A1076" s="129">
        <v>45271.0</v>
      </c>
      <c r="B1076" s="129">
        <f>VLOOKUP($A1076,달력데이터,MATCH("음력 날짜",달력제목,0),FALSE)</f>
        <v>45228</v>
      </c>
      <c r="C1076" s="128">
        <f t="shared" si="1"/>
        <v>2023</v>
      </c>
      <c r="D1076" s="128">
        <f t="shared" si="2"/>
        <v>12</v>
      </c>
      <c r="E1076" s="128">
        <f t="shared" si="3"/>
        <v>2</v>
      </c>
      <c r="F1076" s="128">
        <f t="shared" si="4"/>
        <v>2023</v>
      </c>
      <c r="G1076" s="128">
        <f t="shared" si="5"/>
        <v>12</v>
      </c>
      <c r="H1076" s="128">
        <f t="shared" si="6"/>
        <v>11</v>
      </c>
      <c r="I1076" s="128" t="str">
        <f t="shared" si="7"/>
        <v>월</v>
      </c>
      <c r="J1076" s="99"/>
      <c r="K1076" s="99"/>
      <c r="L1076" s="141" t="str">
        <f>IF(J1076-K1076=0,,IFERROR(K1076-J1076-휴게시간-VLOOKUP(A1076,지정휴게시간,2,FALSE),K1076-J1076-휴게시간))</f>
        <v/>
      </c>
      <c r="M1076" s="142" t="str">
        <f>IFERROR(VLOOKUP(Text(A1076,"m월 d일"),양력휴일,2,FALSE),IFERROR(VLOOKUP(Text(B1076,"m월 d일"),음력휴일,2,FALSE),IFERROR(VLOOKUP(A1076,양력지정휴일,2,FALSE), IFERROR(VLOOKUP(B1076,음력지정휴일,2,FALSE), ""))))</f>
        <v/>
      </c>
      <c r="N1076" s="128"/>
      <c r="O1076" s="128" t="str">
        <f>IFERROR(VLOOKUP(N1076,연차지정일수,2,FALSE),"")</f>
        <v/>
      </c>
      <c r="P1076" s="143"/>
      <c r="Q1076" s="2"/>
    </row>
    <row r="1077">
      <c r="A1077" s="129">
        <v>45272.0</v>
      </c>
      <c r="B1077" s="129">
        <f>VLOOKUP($A1077,달력데이터,MATCH("음력 날짜",달력제목,0),FALSE)</f>
        <v>45229</v>
      </c>
      <c r="C1077" s="128">
        <f t="shared" si="1"/>
        <v>2023</v>
      </c>
      <c r="D1077" s="128">
        <f t="shared" si="2"/>
        <v>12</v>
      </c>
      <c r="E1077" s="128">
        <f t="shared" si="3"/>
        <v>2</v>
      </c>
      <c r="F1077" s="128">
        <f t="shared" si="4"/>
        <v>2023</v>
      </c>
      <c r="G1077" s="128">
        <f t="shared" si="5"/>
        <v>12</v>
      </c>
      <c r="H1077" s="128">
        <f t="shared" si="6"/>
        <v>12</v>
      </c>
      <c r="I1077" s="128" t="str">
        <f t="shared" si="7"/>
        <v>화</v>
      </c>
      <c r="J1077" s="99"/>
      <c r="K1077" s="99"/>
      <c r="L1077" s="141" t="str">
        <f>IF(J1077-K1077=0,,IFERROR(K1077-J1077-휴게시간-VLOOKUP(A1077,지정휴게시간,2,FALSE),K1077-J1077-휴게시간))</f>
        <v/>
      </c>
      <c r="M1077" s="142" t="str">
        <f>IFERROR(VLOOKUP(Text(A1077,"m월 d일"),양력휴일,2,FALSE),IFERROR(VLOOKUP(Text(B1077,"m월 d일"),음력휴일,2,FALSE),IFERROR(VLOOKUP(A1077,양력지정휴일,2,FALSE), IFERROR(VLOOKUP(B1077,음력지정휴일,2,FALSE), ""))))</f>
        <v/>
      </c>
      <c r="N1077" s="128"/>
      <c r="O1077" s="128" t="str">
        <f>IFERROR(VLOOKUP(N1077,연차지정일수,2,FALSE),"")</f>
        <v/>
      </c>
      <c r="P1077" s="143"/>
      <c r="Q1077" s="2"/>
    </row>
    <row r="1078">
      <c r="A1078" s="129">
        <v>45273.0</v>
      </c>
      <c r="B1078" s="129">
        <f>VLOOKUP($A1078,달력데이터,MATCH("음력 날짜",달력제목,0),FALSE)</f>
        <v>45231</v>
      </c>
      <c r="C1078" s="128">
        <f t="shared" si="1"/>
        <v>2023</v>
      </c>
      <c r="D1078" s="128">
        <f t="shared" si="2"/>
        <v>12</v>
      </c>
      <c r="E1078" s="128">
        <f t="shared" si="3"/>
        <v>2</v>
      </c>
      <c r="F1078" s="128">
        <f t="shared" si="4"/>
        <v>2023</v>
      </c>
      <c r="G1078" s="128">
        <f t="shared" si="5"/>
        <v>12</v>
      </c>
      <c r="H1078" s="128">
        <f t="shared" si="6"/>
        <v>13</v>
      </c>
      <c r="I1078" s="128" t="str">
        <f t="shared" si="7"/>
        <v>수</v>
      </c>
      <c r="J1078" s="99"/>
      <c r="K1078" s="99"/>
      <c r="L1078" s="141" t="str">
        <f>IF(J1078-K1078=0,,IFERROR(K1078-J1078-휴게시간-VLOOKUP(A1078,지정휴게시간,2,FALSE),K1078-J1078-휴게시간))</f>
        <v/>
      </c>
      <c r="M1078" s="142" t="str">
        <f>IFERROR(VLOOKUP(Text(A1078,"m월 d일"),양력휴일,2,FALSE),IFERROR(VLOOKUP(Text(B1078,"m월 d일"),음력휴일,2,FALSE),IFERROR(VLOOKUP(A1078,양력지정휴일,2,FALSE), IFERROR(VLOOKUP(B1078,음력지정휴일,2,FALSE), ""))))</f>
        <v/>
      </c>
      <c r="N1078" s="128"/>
      <c r="O1078" s="128" t="str">
        <f>IFERROR(VLOOKUP(N1078,연차지정일수,2,FALSE),"")</f>
        <v/>
      </c>
      <c r="P1078" s="143"/>
      <c r="Q1078" s="2"/>
    </row>
    <row r="1079">
      <c r="A1079" s="129">
        <v>45274.0</v>
      </c>
      <c r="B1079" s="129">
        <f>VLOOKUP($A1079,달력데이터,MATCH("음력 날짜",달력제목,0),FALSE)</f>
        <v>45232</v>
      </c>
      <c r="C1079" s="128">
        <f t="shared" si="1"/>
        <v>2023</v>
      </c>
      <c r="D1079" s="128">
        <f t="shared" si="2"/>
        <v>12</v>
      </c>
      <c r="E1079" s="128">
        <f t="shared" si="3"/>
        <v>2</v>
      </c>
      <c r="F1079" s="128">
        <f t="shared" si="4"/>
        <v>2023</v>
      </c>
      <c r="G1079" s="128">
        <f t="shared" si="5"/>
        <v>12</v>
      </c>
      <c r="H1079" s="128">
        <f t="shared" si="6"/>
        <v>14</v>
      </c>
      <c r="I1079" s="128" t="str">
        <f t="shared" si="7"/>
        <v>목</v>
      </c>
      <c r="J1079" s="99"/>
      <c r="K1079" s="99"/>
      <c r="L1079" s="141" t="str">
        <f>IF(J1079-K1079=0,,IFERROR(K1079-J1079-휴게시간-VLOOKUP(A1079,지정휴게시간,2,FALSE),K1079-J1079-휴게시간))</f>
        <v/>
      </c>
      <c r="M1079" s="142" t="str">
        <f>IFERROR(VLOOKUP(Text(A1079,"m월 d일"),양력휴일,2,FALSE),IFERROR(VLOOKUP(Text(B1079,"m월 d일"),음력휴일,2,FALSE),IFERROR(VLOOKUP(A1079,양력지정휴일,2,FALSE), IFERROR(VLOOKUP(B1079,음력지정휴일,2,FALSE), ""))))</f>
        <v/>
      </c>
      <c r="N1079" s="128"/>
      <c r="O1079" s="128" t="str">
        <f>IFERROR(VLOOKUP(N1079,연차지정일수,2,FALSE),"")</f>
        <v/>
      </c>
      <c r="P1079" s="143"/>
      <c r="Q1079" s="2"/>
    </row>
    <row r="1080">
      <c r="A1080" s="129">
        <v>45275.0</v>
      </c>
      <c r="B1080" s="129">
        <f>VLOOKUP($A1080,달력데이터,MATCH("음력 날짜",달력제목,0),FALSE)</f>
        <v>45233</v>
      </c>
      <c r="C1080" s="128">
        <f t="shared" si="1"/>
        <v>2023</v>
      </c>
      <c r="D1080" s="128">
        <f t="shared" si="2"/>
        <v>12</v>
      </c>
      <c r="E1080" s="128">
        <f t="shared" si="3"/>
        <v>2</v>
      </c>
      <c r="F1080" s="128">
        <f t="shared" si="4"/>
        <v>2023</v>
      </c>
      <c r="G1080" s="128">
        <f t="shared" si="5"/>
        <v>12</v>
      </c>
      <c r="H1080" s="128">
        <f t="shared" si="6"/>
        <v>15</v>
      </c>
      <c r="I1080" s="128" t="str">
        <f t="shared" si="7"/>
        <v>금</v>
      </c>
      <c r="J1080" s="99"/>
      <c r="K1080" s="99"/>
      <c r="L1080" s="141" t="str">
        <f>IF(J1080-K1080=0,,IFERROR(K1080-J1080-휴게시간-VLOOKUP(A1080,지정휴게시간,2,FALSE),K1080-J1080-휴게시간))</f>
        <v/>
      </c>
      <c r="M1080" s="142" t="str">
        <f>IFERROR(VLOOKUP(Text(A1080,"m월 d일"),양력휴일,2,FALSE),IFERROR(VLOOKUP(Text(B1080,"m월 d일"),음력휴일,2,FALSE),IFERROR(VLOOKUP(A1080,양력지정휴일,2,FALSE), IFERROR(VLOOKUP(B1080,음력지정휴일,2,FALSE), ""))))</f>
        <v/>
      </c>
      <c r="N1080" s="128"/>
      <c r="O1080" s="128" t="str">
        <f>IFERROR(VLOOKUP(N1080,연차지정일수,2,FALSE),"")</f>
        <v/>
      </c>
      <c r="P1080" s="143"/>
      <c r="Q1080" s="2"/>
    </row>
    <row r="1081">
      <c r="A1081" s="129">
        <v>45276.0</v>
      </c>
      <c r="B1081" s="129">
        <f>VLOOKUP($A1081,달력데이터,MATCH("음력 날짜",달력제목,0),FALSE)</f>
        <v>45234</v>
      </c>
      <c r="C1081" s="128">
        <f t="shared" si="1"/>
        <v>2023</v>
      </c>
      <c r="D1081" s="128">
        <f t="shared" si="2"/>
        <v>12</v>
      </c>
      <c r="E1081" s="128">
        <f t="shared" si="3"/>
        <v>2</v>
      </c>
      <c r="F1081" s="128">
        <f t="shared" si="4"/>
        <v>2023</v>
      </c>
      <c r="G1081" s="128">
        <f t="shared" si="5"/>
        <v>12</v>
      </c>
      <c r="H1081" s="128">
        <f t="shared" si="6"/>
        <v>16</v>
      </c>
      <c r="I1081" s="128" t="str">
        <f t="shared" si="7"/>
        <v>토</v>
      </c>
      <c r="J1081" s="99"/>
      <c r="K1081" s="99"/>
      <c r="L1081" s="141" t="str">
        <f>IF(J1081-K1081=0,,IFERROR(K1081-J1081-휴게시간-VLOOKUP(A1081,지정휴게시간,2,FALSE),K1081-J1081-휴게시간))</f>
        <v/>
      </c>
      <c r="M1081" s="142" t="str">
        <f>IFERROR(VLOOKUP(Text(A1081,"m월 d일"),양력휴일,2,FALSE),IFERROR(VLOOKUP(Text(B1081,"m월 d일"),음력휴일,2,FALSE),IFERROR(VLOOKUP(A1081,양력지정휴일,2,FALSE), IFERROR(VLOOKUP(B1081,음력지정휴일,2,FALSE), ""))))</f>
        <v/>
      </c>
      <c r="N1081" s="128"/>
      <c r="O1081" s="128" t="str">
        <f>IFERROR(VLOOKUP(N1081,연차지정일수,2,FALSE),"")</f>
        <v/>
      </c>
      <c r="P1081" s="143"/>
      <c r="Q1081" s="2"/>
    </row>
    <row r="1082">
      <c r="A1082" s="129">
        <v>45277.0</v>
      </c>
      <c r="B1082" s="129">
        <f>VLOOKUP($A1082,달력데이터,MATCH("음력 날짜",달력제목,0),FALSE)</f>
        <v>45235</v>
      </c>
      <c r="C1082" s="128">
        <f t="shared" si="1"/>
        <v>2023</v>
      </c>
      <c r="D1082" s="128">
        <f t="shared" si="2"/>
        <v>12</v>
      </c>
      <c r="E1082" s="128">
        <f t="shared" si="3"/>
        <v>2</v>
      </c>
      <c r="F1082" s="128">
        <f t="shared" si="4"/>
        <v>2023</v>
      </c>
      <c r="G1082" s="128">
        <f t="shared" si="5"/>
        <v>12</v>
      </c>
      <c r="H1082" s="128">
        <f t="shared" si="6"/>
        <v>17</v>
      </c>
      <c r="I1082" s="128" t="str">
        <f t="shared" si="7"/>
        <v>일</v>
      </c>
      <c r="J1082" s="99"/>
      <c r="K1082" s="99"/>
      <c r="L1082" s="141" t="str">
        <f>IF(J1082-K1082=0,,IFERROR(K1082-J1082-휴게시간-VLOOKUP(A1082,지정휴게시간,2,FALSE),K1082-J1082-휴게시간))</f>
        <v/>
      </c>
      <c r="M1082" s="142" t="str">
        <f>IFERROR(VLOOKUP(Text(A1082,"m월 d일"),양력휴일,2,FALSE),IFERROR(VLOOKUP(Text(B1082,"m월 d일"),음력휴일,2,FALSE),IFERROR(VLOOKUP(A1082,양력지정휴일,2,FALSE), IFERROR(VLOOKUP(B1082,음력지정휴일,2,FALSE), ""))))</f>
        <v/>
      </c>
      <c r="N1082" s="128"/>
      <c r="O1082" s="128" t="str">
        <f>IFERROR(VLOOKUP(N1082,연차지정일수,2,FALSE),"")</f>
        <v/>
      </c>
      <c r="P1082" s="143"/>
      <c r="Q1082" s="2"/>
    </row>
    <row r="1083">
      <c r="A1083" s="129">
        <v>45278.0</v>
      </c>
      <c r="B1083" s="129">
        <f>VLOOKUP($A1083,달력데이터,MATCH("음력 날짜",달력제목,0),FALSE)</f>
        <v>45236</v>
      </c>
      <c r="C1083" s="128">
        <f t="shared" si="1"/>
        <v>2023</v>
      </c>
      <c r="D1083" s="128">
        <f t="shared" si="2"/>
        <v>12</v>
      </c>
      <c r="E1083" s="128">
        <f t="shared" si="3"/>
        <v>3</v>
      </c>
      <c r="F1083" s="128">
        <f t="shared" si="4"/>
        <v>2023</v>
      </c>
      <c r="G1083" s="128">
        <f t="shared" si="5"/>
        <v>12</v>
      </c>
      <c r="H1083" s="128">
        <f t="shared" si="6"/>
        <v>18</v>
      </c>
      <c r="I1083" s="128" t="str">
        <f t="shared" si="7"/>
        <v>월</v>
      </c>
      <c r="J1083" s="99"/>
      <c r="K1083" s="99"/>
      <c r="L1083" s="141" t="str">
        <f>IF(J1083-K1083=0,,IFERROR(K1083-J1083-휴게시간-VLOOKUP(A1083,지정휴게시간,2,FALSE),K1083-J1083-휴게시간))</f>
        <v/>
      </c>
      <c r="M1083" s="142" t="str">
        <f>IFERROR(VLOOKUP(Text(A1083,"m월 d일"),양력휴일,2,FALSE),IFERROR(VLOOKUP(Text(B1083,"m월 d일"),음력휴일,2,FALSE),IFERROR(VLOOKUP(A1083,양력지정휴일,2,FALSE), IFERROR(VLOOKUP(B1083,음력지정휴일,2,FALSE), ""))))</f>
        <v/>
      </c>
      <c r="N1083" s="128"/>
      <c r="O1083" s="128" t="str">
        <f>IFERROR(VLOOKUP(N1083,연차지정일수,2,FALSE),"")</f>
        <v/>
      </c>
      <c r="P1083" s="143"/>
      <c r="Q1083" s="2"/>
    </row>
    <row r="1084">
      <c r="A1084" s="129">
        <v>45279.0</v>
      </c>
      <c r="B1084" s="129">
        <f>VLOOKUP($A1084,달력데이터,MATCH("음력 날짜",달력제목,0),FALSE)</f>
        <v>45237</v>
      </c>
      <c r="C1084" s="128">
        <f t="shared" si="1"/>
        <v>2023</v>
      </c>
      <c r="D1084" s="128">
        <f t="shared" si="2"/>
        <v>12</v>
      </c>
      <c r="E1084" s="128">
        <f t="shared" si="3"/>
        <v>3</v>
      </c>
      <c r="F1084" s="128">
        <f t="shared" si="4"/>
        <v>2023</v>
      </c>
      <c r="G1084" s="128">
        <f t="shared" si="5"/>
        <v>12</v>
      </c>
      <c r="H1084" s="128">
        <f t="shared" si="6"/>
        <v>19</v>
      </c>
      <c r="I1084" s="128" t="str">
        <f t="shared" si="7"/>
        <v>화</v>
      </c>
      <c r="J1084" s="99"/>
      <c r="K1084" s="99"/>
      <c r="L1084" s="141" t="str">
        <f>IF(J1084-K1084=0,,IFERROR(K1084-J1084-휴게시간-VLOOKUP(A1084,지정휴게시간,2,FALSE),K1084-J1084-휴게시간))</f>
        <v/>
      </c>
      <c r="M1084" s="142" t="str">
        <f>IFERROR(VLOOKUP(Text(A1084,"m월 d일"),양력휴일,2,FALSE),IFERROR(VLOOKUP(Text(B1084,"m월 d일"),음력휴일,2,FALSE),IFERROR(VLOOKUP(A1084,양력지정휴일,2,FALSE), IFERROR(VLOOKUP(B1084,음력지정휴일,2,FALSE), ""))))</f>
        <v/>
      </c>
      <c r="N1084" s="128"/>
      <c r="O1084" s="128" t="str">
        <f>IFERROR(VLOOKUP(N1084,연차지정일수,2,FALSE),"")</f>
        <v/>
      </c>
      <c r="P1084" s="143"/>
      <c r="Q1084" s="2"/>
    </row>
    <row r="1085">
      <c r="A1085" s="129">
        <v>45280.0</v>
      </c>
      <c r="B1085" s="129">
        <f>VLOOKUP($A1085,달력데이터,MATCH("음력 날짜",달력제목,0),FALSE)</f>
        <v>45238</v>
      </c>
      <c r="C1085" s="128">
        <f t="shared" si="1"/>
        <v>2023</v>
      </c>
      <c r="D1085" s="128">
        <f t="shared" si="2"/>
        <v>12</v>
      </c>
      <c r="E1085" s="128">
        <f t="shared" si="3"/>
        <v>3</v>
      </c>
      <c r="F1085" s="128">
        <f t="shared" si="4"/>
        <v>2023</v>
      </c>
      <c r="G1085" s="128">
        <f t="shared" si="5"/>
        <v>12</v>
      </c>
      <c r="H1085" s="128">
        <f t="shared" si="6"/>
        <v>20</v>
      </c>
      <c r="I1085" s="128" t="str">
        <f t="shared" si="7"/>
        <v>수</v>
      </c>
      <c r="J1085" s="99"/>
      <c r="K1085" s="99"/>
      <c r="L1085" s="141" t="str">
        <f>IF(J1085-K1085=0,,IFERROR(K1085-J1085-휴게시간-VLOOKUP(A1085,지정휴게시간,2,FALSE),K1085-J1085-휴게시간))</f>
        <v/>
      </c>
      <c r="M1085" s="142" t="str">
        <f>IFERROR(VLOOKUP(Text(A1085,"m월 d일"),양력휴일,2,FALSE),IFERROR(VLOOKUP(Text(B1085,"m월 d일"),음력휴일,2,FALSE),IFERROR(VLOOKUP(A1085,양력지정휴일,2,FALSE), IFERROR(VLOOKUP(B1085,음력지정휴일,2,FALSE), ""))))</f>
        <v/>
      </c>
      <c r="N1085" s="128"/>
      <c r="O1085" s="128" t="str">
        <f>IFERROR(VLOOKUP(N1085,연차지정일수,2,FALSE),"")</f>
        <v/>
      </c>
      <c r="P1085" s="143"/>
      <c r="Q1085" s="2"/>
    </row>
    <row r="1086">
      <c r="A1086" s="129">
        <v>45281.0</v>
      </c>
      <c r="B1086" s="129">
        <f>VLOOKUP($A1086,달력데이터,MATCH("음력 날짜",달력제목,0),FALSE)</f>
        <v>45239</v>
      </c>
      <c r="C1086" s="128">
        <f t="shared" si="1"/>
        <v>2023</v>
      </c>
      <c r="D1086" s="128">
        <f t="shared" si="2"/>
        <v>12</v>
      </c>
      <c r="E1086" s="128">
        <f t="shared" si="3"/>
        <v>3</v>
      </c>
      <c r="F1086" s="128">
        <f t="shared" si="4"/>
        <v>2023</v>
      </c>
      <c r="G1086" s="128">
        <f t="shared" si="5"/>
        <v>12</v>
      </c>
      <c r="H1086" s="128">
        <f t="shared" si="6"/>
        <v>21</v>
      </c>
      <c r="I1086" s="128" t="str">
        <f t="shared" si="7"/>
        <v>목</v>
      </c>
      <c r="J1086" s="99"/>
      <c r="K1086" s="99"/>
      <c r="L1086" s="141" t="str">
        <f>IF(J1086-K1086=0,,IFERROR(K1086-J1086-휴게시간-VLOOKUP(A1086,지정휴게시간,2,FALSE),K1086-J1086-휴게시간))</f>
        <v/>
      </c>
      <c r="M1086" s="142" t="str">
        <f>IFERROR(VLOOKUP(Text(A1086,"m월 d일"),양력휴일,2,FALSE),IFERROR(VLOOKUP(Text(B1086,"m월 d일"),음력휴일,2,FALSE),IFERROR(VLOOKUP(A1086,양력지정휴일,2,FALSE), IFERROR(VLOOKUP(B1086,음력지정휴일,2,FALSE), ""))))</f>
        <v/>
      </c>
      <c r="N1086" s="128"/>
      <c r="O1086" s="128" t="str">
        <f>IFERROR(VLOOKUP(N1086,연차지정일수,2,FALSE),"")</f>
        <v/>
      </c>
      <c r="P1086" s="143"/>
      <c r="Q1086" s="2"/>
    </row>
    <row r="1087">
      <c r="A1087" s="129">
        <v>45282.0</v>
      </c>
      <c r="B1087" s="129">
        <f>VLOOKUP($A1087,달력데이터,MATCH("음력 날짜",달력제목,0),FALSE)</f>
        <v>45240</v>
      </c>
      <c r="C1087" s="128">
        <f t="shared" si="1"/>
        <v>2023</v>
      </c>
      <c r="D1087" s="128">
        <f t="shared" si="2"/>
        <v>12</v>
      </c>
      <c r="E1087" s="128">
        <f t="shared" si="3"/>
        <v>3</v>
      </c>
      <c r="F1087" s="128">
        <f t="shared" si="4"/>
        <v>2023</v>
      </c>
      <c r="G1087" s="128">
        <f t="shared" si="5"/>
        <v>12</v>
      </c>
      <c r="H1087" s="128">
        <f t="shared" si="6"/>
        <v>22</v>
      </c>
      <c r="I1087" s="128" t="str">
        <f t="shared" si="7"/>
        <v>금</v>
      </c>
      <c r="J1087" s="99"/>
      <c r="K1087" s="99"/>
      <c r="L1087" s="141" t="str">
        <f>IF(J1087-K1087=0,,IFERROR(K1087-J1087-휴게시간-VLOOKUP(A1087,지정휴게시간,2,FALSE),K1087-J1087-휴게시간))</f>
        <v/>
      </c>
      <c r="M1087" s="142" t="str">
        <f>IFERROR(VLOOKUP(Text(A1087,"m월 d일"),양력휴일,2,FALSE),IFERROR(VLOOKUP(Text(B1087,"m월 d일"),음력휴일,2,FALSE),IFERROR(VLOOKUP(A1087,양력지정휴일,2,FALSE), IFERROR(VLOOKUP(B1087,음력지정휴일,2,FALSE), ""))))</f>
        <v/>
      </c>
      <c r="N1087" s="128"/>
      <c r="O1087" s="128" t="str">
        <f>IFERROR(VLOOKUP(N1087,연차지정일수,2,FALSE),"")</f>
        <v/>
      </c>
      <c r="P1087" s="143"/>
      <c r="Q1087" s="2"/>
    </row>
    <row r="1088">
      <c r="A1088" s="129">
        <v>45283.0</v>
      </c>
      <c r="B1088" s="129">
        <f>VLOOKUP($A1088,달력데이터,MATCH("음력 날짜",달력제목,0),FALSE)</f>
        <v>45241</v>
      </c>
      <c r="C1088" s="128">
        <f t="shared" si="1"/>
        <v>2023</v>
      </c>
      <c r="D1088" s="128">
        <f t="shared" si="2"/>
        <v>12</v>
      </c>
      <c r="E1088" s="128">
        <f t="shared" si="3"/>
        <v>3</v>
      </c>
      <c r="F1088" s="128">
        <f t="shared" si="4"/>
        <v>2023</v>
      </c>
      <c r="G1088" s="128">
        <f t="shared" si="5"/>
        <v>12</v>
      </c>
      <c r="H1088" s="128">
        <f t="shared" si="6"/>
        <v>23</v>
      </c>
      <c r="I1088" s="128" t="str">
        <f t="shared" si="7"/>
        <v>토</v>
      </c>
      <c r="J1088" s="99"/>
      <c r="K1088" s="99"/>
      <c r="L1088" s="141" t="str">
        <f>IF(J1088-K1088=0,,IFERROR(K1088-J1088-휴게시간-VLOOKUP(A1088,지정휴게시간,2,FALSE),K1088-J1088-휴게시간))</f>
        <v/>
      </c>
      <c r="M1088" s="142" t="str">
        <f>IFERROR(VLOOKUP(Text(A1088,"m월 d일"),양력휴일,2,FALSE),IFERROR(VLOOKUP(Text(B1088,"m월 d일"),음력휴일,2,FALSE),IFERROR(VLOOKUP(A1088,양력지정휴일,2,FALSE), IFERROR(VLOOKUP(B1088,음력지정휴일,2,FALSE), ""))))</f>
        <v/>
      </c>
      <c r="N1088" s="128"/>
      <c r="O1088" s="128" t="str">
        <f>IFERROR(VLOOKUP(N1088,연차지정일수,2,FALSE),"")</f>
        <v/>
      </c>
      <c r="P1088" s="143"/>
      <c r="Q1088" s="2"/>
    </row>
    <row r="1089">
      <c r="A1089" s="129">
        <v>45284.0</v>
      </c>
      <c r="B1089" s="129">
        <f>VLOOKUP($A1089,달력데이터,MATCH("음력 날짜",달력제목,0),FALSE)</f>
        <v>45242</v>
      </c>
      <c r="C1089" s="128">
        <f t="shared" si="1"/>
        <v>2023</v>
      </c>
      <c r="D1089" s="128">
        <f t="shared" si="2"/>
        <v>12</v>
      </c>
      <c r="E1089" s="128">
        <f t="shared" si="3"/>
        <v>3</v>
      </c>
      <c r="F1089" s="128">
        <f t="shared" si="4"/>
        <v>2023</v>
      </c>
      <c r="G1089" s="128">
        <f t="shared" si="5"/>
        <v>12</v>
      </c>
      <c r="H1089" s="128">
        <f t="shared" si="6"/>
        <v>24</v>
      </c>
      <c r="I1089" s="128" t="str">
        <f t="shared" si="7"/>
        <v>일</v>
      </c>
      <c r="J1089" s="99"/>
      <c r="K1089" s="99"/>
      <c r="L1089" s="141" t="str">
        <f>IF(J1089-K1089=0,,IFERROR(K1089-J1089-휴게시간-VLOOKUP(A1089,지정휴게시간,2,FALSE),K1089-J1089-휴게시간))</f>
        <v/>
      </c>
      <c r="M1089" s="142" t="str">
        <f>IFERROR(VLOOKUP(Text(A1089,"m월 d일"),양력휴일,2,FALSE),IFERROR(VLOOKUP(Text(B1089,"m월 d일"),음력휴일,2,FALSE),IFERROR(VLOOKUP(A1089,양력지정휴일,2,FALSE), IFERROR(VLOOKUP(B1089,음력지정휴일,2,FALSE), ""))))</f>
        <v/>
      </c>
      <c r="N1089" s="128"/>
      <c r="O1089" s="128" t="str">
        <f>IFERROR(VLOOKUP(N1089,연차지정일수,2,FALSE),"")</f>
        <v/>
      </c>
      <c r="P1089" s="143"/>
      <c r="Q1089" s="2"/>
    </row>
    <row r="1090">
      <c r="A1090" s="129">
        <v>45285.0</v>
      </c>
      <c r="B1090" s="129">
        <f>VLOOKUP($A1090,달력데이터,MATCH("음력 날짜",달력제목,0),FALSE)</f>
        <v>45243</v>
      </c>
      <c r="C1090" s="128">
        <f t="shared" si="1"/>
        <v>2023</v>
      </c>
      <c r="D1090" s="128">
        <f t="shared" si="2"/>
        <v>12</v>
      </c>
      <c r="E1090" s="128">
        <f t="shared" si="3"/>
        <v>4</v>
      </c>
      <c r="F1090" s="128">
        <f t="shared" si="4"/>
        <v>2023</v>
      </c>
      <c r="G1090" s="128">
        <f t="shared" si="5"/>
        <v>12</v>
      </c>
      <c r="H1090" s="128">
        <f t="shared" si="6"/>
        <v>25</v>
      </c>
      <c r="I1090" s="128" t="str">
        <f t="shared" si="7"/>
        <v>월</v>
      </c>
      <c r="J1090" s="99"/>
      <c r="K1090" s="99"/>
      <c r="L1090" s="141" t="str">
        <f>IF(J1090-K1090=0,,IFERROR(K1090-J1090-휴게시간-VLOOKUP(A1090,지정휴게시간,2,FALSE),K1090-J1090-휴게시간))</f>
        <v/>
      </c>
      <c r="M1090" s="142" t="str">
        <f>IFERROR(VLOOKUP(Text(A1090,"m월 d일"),양력휴일,2,FALSE),IFERROR(VLOOKUP(Text(B1090,"m월 d일"),음력휴일,2,FALSE),IFERROR(VLOOKUP(A1090,양력지정휴일,2,FALSE), IFERROR(VLOOKUP(B1090,음력지정휴일,2,FALSE), ""))))</f>
        <v>기독탄신일</v>
      </c>
      <c r="N1090" s="128"/>
      <c r="O1090" s="128" t="str">
        <f>IFERROR(VLOOKUP(N1090,연차지정일수,2,FALSE),"")</f>
        <v/>
      </c>
      <c r="P1090" s="143"/>
      <c r="Q1090" s="2"/>
    </row>
    <row r="1091">
      <c r="A1091" s="129">
        <v>45286.0</v>
      </c>
      <c r="B1091" s="129">
        <f>VLOOKUP($A1091,달력데이터,MATCH("음력 날짜",달력제목,0),FALSE)</f>
        <v>45244</v>
      </c>
      <c r="C1091" s="128">
        <f t="shared" si="1"/>
        <v>2023</v>
      </c>
      <c r="D1091" s="128">
        <f t="shared" si="2"/>
        <v>12</v>
      </c>
      <c r="E1091" s="128">
        <f t="shared" si="3"/>
        <v>4</v>
      </c>
      <c r="F1091" s="128">
        <f t="shared" si="4"/>
        <v>2023</v>
      </c>
      <c r="G1091" s="128">
        <f t="shared" si="5"/>
        <v>12</v>
      </c>
      <c r="H1091" s="128">
        <f t="shared" si="6"/>
        <v>26</v>
      </c>
      <c r="I1091" s="128" t="str">
        <f t="shared" si="7"/>
        <v>화</v>
      </c>
      <c r="J1091" s="99"/>
      <c r="K1091" s="99"/>
      <c r="L1091" s="141" t="str">
        <f>IF(J1091-K1091=0,,IFERROR(K1091-J1091-휴게시간-VLOOKUP(A1091,지정휴게시간,2,FALSE),K1091-J1091-휴게시간))</f>
        <v/>
      </c>
      <c r="M1091" s="142" t="str">
        <f>IFERROR(VLOOKUP(Text(A1091,"m월 d일"),양력휴일,2,FALSE),IFERROR(VLOOKUP(Text(B1091,"m월 d일"),음력휴일,2,FALSE),IFERROR(VLOOKUP(A1091,양력지정휴일,2,FALSE), IFERROR(VLOOKUP(B1091,음력지정휴일,2,FALSE), ""))))</f>
        <v/>
      </c>
      <c r="N1091" s="128"/>
      <c r="O1091" s="128" t="str">
        <f>IFERROR(VLOOKUP(N1091,연차지정일수,2,FALSE),"")</f>
        <v/>
      </c>
      <c r="P1091" s="143"/>
      <c r="Q1091" s="2"/>
    </row>
    <row r="1092">
      <c r="A1092" s="129">
        <v>45287.0</v>
      </c>
      <c r="B1092" s="129">
        <f>VLOOKUP($A1092,달력데이터,MATCH("음력 날짜",달력제목,0),FALSE)</f>
        <v>45245</v>
      </c>
      <c r="C1092" s="128">
        <f t="shared" si="1"/>
        <v>2023</v>
      </c>
      <c r="D1092" s="128">
        <f t="shared" si="2"/>
        <v>12</v>
      </c>
      <c r="E1092" s="128">
        <f t="shared" si="3"/>
        <v>4</v>
      </c>
      <c r="F1092" s="128">
        <f t="shared" si="4"/>
        <v>2023</v>
      </c>
      <c r="G1092" s="128">
        <f t="shared" si="5"/>
        <v>12</v>
      </c>
      <c r="H1092" s="128">
        <f t="shared" si="6"/>
        <v>27</v>
      </c>
      <c r="I1092" s="128" t="str">
        <f t="shared" si="7"/>
        <v>수</v>
      </c>
      <c r="J1092" s="99"/>
      <c r="K1092" s="99"/>
      <c r="L1092" s="141" t="str">
        <f>IF(J1092-K1092=0,,IFERROR(K1092-J1092-휴게시간-VLOOKUP(A1092,지정휴게시간,2,FALSE),K1092-J1092-휴게시간))</f>
        <v/>
      </c>
      <c r="M1092" s="142" t="str">
        <f>IFERROR(VLOOKUP(Text(A1092,"m월 d일"),양력휴일,2,FALSE),IFERROR(VLOOKUP(Text(B1092,"m월 d일"),음력휴일,2,FALSE),IFERROR(VLOOKUP(A1092,양력지정휴일,2,FALSE), IFERROR(VLOOKUP(B1092,음력지정휴일,2,FALSE), ""))))</f>
        <v/>
      </c>
      <c r="N1092" s="128"/>
      <c r="O1092" s="128" t="str">
        <f>IFERROR(VLOOKUP(N1092,연차지정일수,2,FALSE),"")</f>
        <v/>
      </c>
      <c r="P1092" s="143"/>
      <c r="Q1092" s="2"/>
    </row>
    <row r="1093">
      <c r="A1093" s="129">
        <v>45288.0</v>
      </c>
      <c r="B1093" s="129">
        <f>VLOOKUP($A1093,달력데이터,MATCH("음력 날짜",달력제목,0),FALSE)</f>
        <v>45246</v>
      </c>
      <c r="C1093" s="128">
        <f t="shared" si="1"/>
        <v>2023</v>
      </c>
      <c r="D1093" s="128">
        <f t="shared" si="2"/>
        <v>12</v>
      </c>
      <c r="E1093" s="128">
        <f t="shared" si="3"/>
        <v>4</v>
      </c>
      <c r="F1093" s="128">
        <f t="shared" si="4"/>
        <v>2023</v>
      </c>
      <c r="G1093" s="128">
        <f t="shared" si="5"/>
        <v>12</v>
      </c>
      <c r="H1093" s="128">
        <f t="shared" si="6"/>
        <v>28</v>
      </c>
      <c r="I1093" s="128" t="str">
        <f t="shared" si="7"/>
        <v>목</v>
      </c>
      <c r="J1093" s="99"/>
      <c r="K1093" s="99"/>
      <c r="L1093" s="141" t="str">
        <f>IF(J1093-K1093=0,,IFERROR(K1093-J1093-휴게시간-VLOOKUP(A1093,지정휴게시간,2,FALSE),K1093-J1093-휴게시간))</f>
        <v/>
      </c>
      <c r="M1093" s="142" t="str">
        <f>IFERROR(VLOOKUP(Text(A1093,"m월 d일"),양력휴일,2,FALSE),IFERROR(VLOOKUP(Text(B1093,"m월 d일"),음력휴일,2,FALSE),IFERROR(VLOOKUP(A1093,양력지정휴일,2,FALSE), IFERROR(VLOOKUP(B1093,음력지정휴일,2,FALSE), ""))))</f>
        <v/>
      </c>
      <c r="N1093" s="128"/>
      <c r="O1093" s="128" t="str">
        <f>IFERROR(VLOOKUP(N1093,연차지정일수,2,FALSE),"")</f>
        <v/>
      </c>
      <c r="P1093" s="143"/>
      <c r="Q1093" s="2"/>
    </row>
    <row r="1094">
      <c r="A1094" s="129">
        <v>45289.0</v>
      </c>
      <c r="B1094" s="129">
        <f>VLOOKUP($A1094,달력데이터,MATCH("음력 날짜",달력제목,0),FALSE)</f>
        <v>45247</v>
      </c>
      <c r="C1094" s="128">
        <f t="shared" si="1"/>
        <v>2023</v>
      </c>
      <c r="D1094" s="128">
        <f t="shared" si="2"/>
        <v>12</v>
      </c>
      <c r="E1094" s="128">
        <f t="shared" si="3"/>
        <v>4</v>
      </c>
      <c r="F1094" s="128">
        <f t="shared" si="4"/>
        <v>2023</v>
      </c>
      <c r="G1094" s="128">
        <f t="shared" si="5"/>
        <v>12</v>
      </c>
      <c r="H1094" s="128">
        <f t="shared" si="6"/>
        <v>29</v>
      </c>
      <c r="I1094" s="128" t="str">
        <f t="shared" si="7"/>
        <v>금</v>
      </c>
      <c r="J1094" s="99"/>
      <c r="K1094" s="99"/>
      <c r="L1094" s="141" t="str">
        <f>IF(J1094-K1094=0,,IFERROR(K1094-J1094-휴게시간-VLOOKUP(A1094,지정휴게시간,2,FALSE),K1094-J1094-휴게시간))</f>
        <v/>
      </c>
      <c r="M1094" s="142" t="str">
        <f>IFERROR(VLOOKUP(Text(A1094,"m월 d일"),양력휴일,2,FALSE),IFERROR(VLOOKUP(Text(B1094,"m월 d일"),음력휴일,2,FALSE),IFERROR(VLOOKUP(A1094,양력지정휴일,2,FALSE), IFERROR(VLOOKUP(B1094,음력지정휴일,2,FALSE), ""))))</f>
        <v/>
      </c>
      <c r="N1094" s="128"/>
      <c r="O1094" s="128" t="str">
        <f>IFERROR(VLOOKUP(N1094,연차지정일수,2,FALSE),"")</f>
        <v/>
      </c>
      <c r="P1094" s="143"/>
      <c r="Q1094" s="2"/>
    </row>
    <row r="1095">
      <c r="A1095" s="129">
        <v>45290.0</v>
      </c>
      <c r="B1095" s="129">
        <f>VLOOKUP($A1095,달력데이터,MATCH("음력 날짜",달력제목,0),FALSE)</f>
        <v>45248</v>
      </c>
      <c r="C1095" s="128">
        <f t="shared" si="1"/>
        <v>2023</v>
      </c>
      <c r="D1095" s="128">
        <f t="shared" si="2"/>
        <v>12</v>
      </c>
      <c r="E1095" s="128">
        <f t="shared" si="3"/>
        <v>4</v>
      </c>
      <c r="F1095" s="128">
        <f t="shared" si="4"/>
        <v>2023</v>
      </c>
      <c r="G1095" s="128">
        <f t="shared" si="5"/>
        <v>12</v>
      </c>
      <c r="H1095" s="128">
        <f t="shared" si="6"/>
        <v>30</v>
      </c>
      <c r="I1095" s="128" t="str">
        <f t="shared" si="7"/>
        <v>토</v>
      </c>
      <c r="J1095" s="99"/>
      <c r="K1095" s="99"/>
      <c r="L1095" s="141" t="str">
        <f>IF(J1095-K1095=0,,IFERROR(K1095-J1095-휴게시간-VLOOKUP(A1095,지정휴게시간,2,FALSE),K1095-J1095-휴게시간))</f>
        <v/>
      </c>
      <c r="M1095" s="142" t="str">
        <f>IFERROR(VLOOKUP(Text(A1095,"m월 d일"),양력휴일,2,FALSE),IFERROR(VLOOKUP(Text(B1095,"m월 d일"),음력휴일,2,FALSE),IFERROR(VLOOKUP(A1095,양력지정휴일,2,FALSE), IFERROR(VLOOKUP(B1095,음력지정휴일,2,FALSE), ""))))</f>
        <v/>
      </c>
      <c r="N1095" s="128"/>
      <c r="O1095" s="128" t="str">
        <f>IFERROR(VLOOKUP(N1095,연차지정일수,2,FALSE),"")</f>
        <v/>
      </c>
      <c r="P1095" s="143"/>
      <c r="Q1095" s="2"/>
    </row>
    <row r="1096">
      <c r="A1096" s="129">
        <v>45291.0</v>
      </c>
      <c r="B1096" s="129">
        <f>VLOOKUP($A1096,달력데이터,MATCH("음력 날짜",달력제목,0),FALSE)</f>
        <v>45249</v>
      </c>
      <c r="C1096" s="128">
        <f t="shared" si="1"/>
        <v>2023</v>
      </c>
      <c r="D1096" s="128">
        <f t="shared" si="2"/>
        <v>12</v>
      </c>
      <c r="E1096" s="128">
        <f t="shared" si="3"/>
        <v>4</v>
      </c>
      <c r="F1096" s="128">
        <f t="shared" si="4"/>
        <v>2023</v>
      </c>
      <c r="G1096" s="128">
        <f t="shared" si="5"/>
        <v>12</v>
      </c>
      <c r="H1096" s="128">
        <f t="shared" si="6"/>
        <v>31</v>
      </c>
      <c r="I1096" s="128" t="str">
        <f t="shared" si="7"/>
        <v>일</v>
      </c>
      <c r="J1096" s="99"/>
      <c r="K1096" s="99"/>
      <c r="L1096" s="141" t="str">
        <f>IF(J1096-K1096=0,,IFERROR(K1096-J1096-휴게시간-VLOOKUP(A1096,지정휴게시간,2,FALSE),K1096-J1096-휴게시간))</f>
        <v/>
      </c>
      <c r="M1096" s="142" t="str">
        <f>IFERROR(VLOOKUP(Text(A1096,"m월 d일"),양력휴일,2,FALSE),IFERROR(VLOOKUP(Text(B1096,"m월 d일"),음력휴일,2,FALSE),IFERROR(VLOOKUP(A1096,양력지정휴일,2,FALSE), IFERROR(VLOOKUP(B1096,음력지정휴일,2,FALSE), ""))))</f>
        <v/>
      </c>
      <c r="N1096" s="128"/>
      <c r="O1096" s="128" t="str">
        <f>IFERROR(VLOOKUP(N1096,연차지정일수,2,FALSE),"")</f>
        <v/>
      </c>
      <c r="P1096" s="143"/>
      <c r="Q1096" s="2"/>
    </row>
    <row r="1097">
      <c r="A1097" s="129">
        <v>45292.0</v>
      </c>
      <c r="B1097" s="129">
        <f>VLOOKUP($A1097,달력데이터,MATCH("음력 날짜",달력제목,0),FALSE)</f>
        <v>45250</v>
      </c>
      <c r="C1097" s="128">
        <f t="shared" si="1"/>
        <v>2023</v>
      </c>
      <c r="D1097" s="128">
        <f t="shared" si="2"/>
        <v>12</v>
      </c>
      <c r="E1097" s="128">
        <f t="shared" si="3"/>
        <v>1</v>
      </c>
      <c r="F1097" s="128">
        <f t="shared" si="4"/>
        <v>2024</v>
      </c>
      <c r="G1097" s="128">
        <f t="shared" si="5"/>
        <v>1</v>
      </c>
      <c r="H1097" s="128">
        <f t="shared" si="6"/>
        <v>1</v>
      </c>
      <c r="I1097" s="128" t="str">
        <f t="shared" si="7"/>
        <v>월</v>
      </c>
      <c r="J1097" s="99"/>
      <c r="K1097" s="99"/>
      <c r="L1097" s="141" t="str">
        <f>IF(J1097-K1097=0,,IFERROR(K1097-J1097-휴게시간-VLOOKUP(A1097,지정휴게시간,2,FALSE),K1097-J1097-휴게시간))</f>
        <v/>
      </c>
      <c r="M1097" s="142" t="str">
        <f>IFERROR(VLOOKUP(Text(A1097,"m월 d일"),양력휴일,2,FALSE),IFERROR(VLOOKUP(Text(B1097,"m월 d일"),음력휴일,2,FALSE),IFERROR(VLOOKUP(A1097,양력지정휴일,2,FALSE), IFERROR(VLOOKUP(B1097,음력지정휴일,2,FALSE), ""))))</f>
        <v>신정</v>
      </c>
      <c r="N1097" s="128"/>
      <c r="O1097" s="128" t="str">
        <f>IFERROR(VLOOKUP(N1097,연차지정일수,2,FALSE),"")</f>
        <v/>
      </c>
      <c r="P1097" s="143"/>
      <c r="Q1097" s="2"/>
    </row>
    <row r="1098">
      <c r="A1098" s="129">
        <v>45293.0</v>
      </c>
      <c r="B1098" s="129">
        <f>VLOOKUP($A1098,달력데이터,MATCH("음력 날짜",달력제목,0),FALSE)</f>
        <v>45251</v>
      </c>
      <c r="C1098" s="128">
        <f t="shared" si="1"/>
        <v>2023</v>
      </c>
      <c r="D1098" s="128">
        <f t="shared" si="2"/>
        <v>12</v>
      </c>
      <c r="E1098" s="128">
        <f t="shared" si="3"/>
        <v>1</v>
      </c>
      <c r="F1098" s="128">
        <f t="shared" si="4"/>
        <v>2024</v>
      </c>
      <c r="G1098" s="128">
        <f t="shared" si="5"/>
        <v>1</v>
      </c>
      <c r="H1098" s="128">
        <f t="shared" si="6"/>
        <v>2</v>
      </c>
      <c r="I1098" s="128" t="str">
        <f t="shared" si="7"/>
        <v>화</v>
      </c>
      <c r="J1098" s="99"/>
      <c r="K1098" s="99"/>
      <c r="L1098" s="141" t="str">
        <f>IF(J1098-K1098=0,,IFERROR(K1098-J1098-휴게시간-VLOOKUP(A1098,지정휴게시간,2,FALSE),K1098-J1098-휴게시간))</f>
        <v/>
      </c>
      <c r="M1098" s="142" t="str">
        <f>IFERROR(VLOOKUP(Text(A1098,"m월 d일"),양력휴일,2,FALSE),IFERROR(VLOOKUP(Text(B1098,"m월 d일"),음력휴일,2,FALSE),IFERROR(VLOOKUP(A1098,양력지정휴일,2,FALSE), IFERROR(VLOOKUP(B1098,음력지정휴일,2,FALSE), ""))))</f>
        <v/>
      </c>
      <c r="N1098" s="128"/>
      <c r="O1098" s="128" t="str">
        <f>IFERROR(VLOOKUP(N1098,연차지정일수,2,FALSE),"")</f>
        <v/>
      </c>
      <c r="P1098" s="143"/>
      <c r="Q1098" s="2"/>
    </row>
    <row r="1099">
      <c r="A1099" s="129">
        <v>45294.0</v>
      </c>
      <c r="B1099" s="129">
        <f>VLOOKUP($A1099,달력데이터,MATCH("음력 날짜",달력제목,0),FALSE)</f>
        <v>45252</v>
      </c>
      <c r="C1099" s="128">
        <f t="shared" si="1"/>
        <v>2023</v>
      </c>
      <c r="D1099" s="128">
        <f t="shared" si="2"/>
        <v>12</v>
      </c>
      <c r="E1099" s="128">
        <f t="shared" si="3"/>
        <v>1</v>
      </c>
      <c r="F1099" s="128">
        <f t="shared" si="4"/>
        <v>2024</v>
      </c>
      <c r="G1099" s="128">
        <f t="shared" si="5"/>
        <v>1</v>
      </c>
      <c r="H1099" s="128">
        <f t="shared" si="6"/>
        <v>3</v>
      </c>
      <c r="I1099" s="128" t="str">
        <f t="shared" si="7"/>
        <v>수</v>
      </c>
      <c r="J1099" s="99"/>
      <c r="K1099" s="99"/>
      <c r="L1099" s="141" t="str">
        <f>IF(J1099-K1099=0,,IFERROR(K1099-J1099-휴게시간-VLOOKUP(A1099,지정휴게시간,2,FALSE),K1099-J1099-휴게시간))</f>
        <v/>
      </c>
      <c r="M1099" s="142" t="str">
        <f>IFERROR(VLOOKUP(Text(A1099,"m월 d일"),양력휴일,2,FALSE),IFERROR(VLOOKUP(Text(B1099,"m월 d일"),음력휴일,2,FALSE),IFERROR(VLOOKUP(A1099,양력지정휴일,2,FALSE), IFERROR(VLOOKUP(B1099,음력지정휴일,2,FALSE), ""))))</f>
        <v/>
      </c>
      <c r="N1099" s="128"/>
      <c r="O1099" s="128" t="str">
        <f>IFERROR(VLOOKUP(N1099,연차지정일수,2,FALSE),"")</f>
        <v/>
      </c>
      <c r="P1099" s="143"/>
      <c r="Q1099" s="2"/>
    </row>
    <row r="1100">
      <c r="A1100" s="129">
        <v>45295.0</v>
      </c>
      <c r="B1100" s="129">
        <f>VLOOKUP($A1100,달력데이터,MATCH("음력 날짜",달력제목,0),FALSE)</f>
        <v>45253</v>
      </c>
      <c r="C1100" s="128">
        <f t="shared" si="1"/>
        <v>2023</v>
      </c>
      <c r="D1100" s="128">
        <f t="shared" si="2"/>
        <v>12</v>
      </c>
      <c r="E1100" s="128">
        <f t="shared" si="3"/>
        <v>1</v>
      </c>
      <c r="F1100" s="128">
        <f t="shared" si="4"/>
        <v>2024</v>
      </c>
      <c r="G1100" s="128">
        <f t="shared" si="5"/>
        <v>1</v>
      </c>
      <c r="H1100" s="128">
        <f t="shared" si="6"/>
        <v>4</v>
      </c>
      <c r="I1100" s="128" t="str">
        <f t="shared" si="7"/>
        <v>목</v>
      </c>
      <c r="J1100" s="99"/>
      <c r="K1100" s="99"/>
      <c r="L1100" s="141" t="str">
        <f>IF(J1100-K1100=0,,IFERROR(K1100-J1100-휴게시간-VLOOKUP(A1100,지정휴게시간,2,FALSE),K1100-J1100-휴게시간))</f>
        <v/>
      </c>
      <c r="M1100" s="142" t="str">
        <f>IFERROR(VLOOKUP(Text(A1100,"m월 d일"),양력휴일,2,FALSE),IFERROR(VLOOKUP(Text(B1100,"m월 d일"),음력휴일,2,FALSE),IFERROR(VLOOKUP(A1100,양력지정휴일,2,FALSE), IFERROR(VLOOKUP(B1100,음력지정휴일,2,FALSE), ""))))</f>
        <v/>
      </c>
      <c r="N1100" s="128"/>
      <c r="O1100" s="128" t="str">
        <f>IFERROR(VLOOKUP(N1100,연차지정일수,2,FALSE),"")</f>
        <v/>
      </c>
      <c r="P1100" s="143"/>
      <c r="Q1100" s="2"/>
    </row>
    <row r="1101">
      <c r="A1101" s="129">
        <v>45296.0</v>
      </c>
      <c r="B1101" s="129">
        <f>VLOOKUP($A1101,달력데이터,MATCH("음력 날짜",달력제목,0),FALSE)</f>
        <v>45254</v>
      </c>
      <c r="C1101" s="128">
        <f t="shared" si="1"/>
        <v>2023</v>
      </c>
      <c r="D1101" s="128">
        <f t="shared" si="2"/>
        <v>12</v>
      </c>
      <c r="E1101" s="128">
        <f t="shared" si="3"/>
        <v>1</v>
      </c>
      <c r="F1101" s="128">
        <f t="shared" si="4"/>
        <v>2024</v>
      </c>
      <c r="G1101" s="128">
        <f t="shared" si="5"/>
        <v>1</v>
      </c>
      <c r="H1101" s="128">
        <f t="shared" si="6"/>
        <v>5</v>
      </c>
      <c r="I1101" s="128" t="str">
        <f t="shared" si="7"/>
        <v>금</v>
      </c>
      <c r="J1101" s="99"/>
      <c r="K1101" s="99"/>
      <c r="L1101" s="141" t="str">
        <f>IF(J1101-K1101=0,,IFERROR(K1101-J1101-휴게시간-VLOOKUP(A1101,지정휴게시간,2,FALSE),K1101-J1101-휴게시간))</f>
        <v/>
      </c>
      <c r="M1101" s="142" t="str">
        <f>IFERROR(VLOOKUP(Text(A1101,"m월 d일"),양력휴일,2,FALSE),IFERROR(VLOOKUP(Text(B1101,"m월 d일"),음력휴일,2,FALSE),IFERROR(VLOOKUP(A1101,양력지정휴일,2,FALSE), IFERROR(VLOOKUP(B1101,음력지정휴일,2,FALSE), ""))))</f>
        <v/>
      </c>
      <c r="N1101" s="128"/>
      <c r="O1101" s="128" t="str">
        <f>IFERROR(VLOOKUP(N1101,연차지정일수,2,FALSE),"")</f>
        <v/>
      </c>
      <c r="P1101" s="143"/>
      <c r="Q1101" s="2"/>
    </row>
    <row r="1102">
      <c r="A1102" s="129">
        <v>45297.0</v>
      </c>
      <c r="B1102" s="129">
        <f>VLOOKUP($A1102,달력데이터,MATCH("음력 날짜",달력제목,0),FALSE)</f>
        <v>45255</v>
      </c>
      <c r="C1102" s="128">
        <f t="shared" si="1"/>
        <v>2023</v>
      </c>
      <c r="D1102" s="128">
        <f t="shared" si="2"/>
        <v>12</v>
      </c>
      <c r="E1102" s="128">
        <f t="shared" si="3"/>
        <v>1</v>
      </c>
      <c r="F1102" s="128">
        <f t="shared" si="4"/>
        <v>2024</v>
      </c>
      <c r="G1102" s="128">
        <f t="shared" si="5"/>
        <v>1</v>
      </c>
      <c r="H1102" s="128">
        <f t="shared" si="6"/>
        <v>6</v>
      </c>
      <c r="I1102" s="128" t="str">
        <f t="shared" si="7"/>
        <v>토</v>
      </c>
      <c r="J1102" s="99"/>
      <c r="K1102" s="99"/>
      <c r="L1102" s="141" t="str">
        <f>IF(J1102-K1102=0,,IFERROR(K1102-J1102-휴게시간-VLOOKUP(A1102,지정휴게시간,2,FALSE),K1102-J1102-휴게시간))</f>
        <v/>
      </c>
      <c r="M1102" s="142" t="str">
        <f>IFERROR(VLOOKUP(Text(A1102,"m월 d일"),양력휴일,2,FALSE),IFERROR(VLOOKUP(Text(B1102,"m월 d일"),음력휴일,2,FALSE),IFERROR(VLOOKUP(A1102,양력지정휴일,2,FALSE), IFERROR(VLOOKUP(B1102,음력지정휴일,2,FALSE), ""))))</f>
        <v/>
      </c>
      <c r="N1102" s="128"/>
      <c r="O1102" s="128" t="str">
        <f>IFERROR(VLOOKUP(N1102,연차지정일수,2,FALSE),"")</f>
        <v/>
      </c>
      <c r="P1102" s="143"/>
      <c r="Q1102" s="2"/>
    </row>
    <row r="1103">
      <c r="A1103" s="129">
        <v>45298.0</v>
      </c>
      <c r="B1103" s="129">
        <f>VLOOKUP($A1103,달력데이터,MATCH("음력 날짜",달력제목,0),FALSE)</f>
        <v>45256</v>
      </c>
      <c r="C1103" s="128">
        <f t="shared" si="1"/>
        <v>2023</v>
      </c>
      <c r="D1103" s="128">
        <f t="shared" si="2"/>
        <v>12</v>
      </c>
      <c r="E1103" s="128">
        <f t="shared" si="3"/>
        <v>1</v>
      </c>
      <c r="F1103" s="128">
        <f t="shared" si="4"/>
        <v>2024</v>
      </c>
      <c r="G1103" s="128">
        <f t="shared" si="5"/>
        <v>1</v>
      </c>
      <c r="H1103" s="128">
        <f t="shared" si="6"/>
        <v>7</v>
      </c>
      <c r="I1103" s="128" t="str">
        <f t="shared" si="7"/>
        <v>일</v>
      </c>
      <c r="J1103" s="99"/>
      <c r="K1103" s="99"/>
      <c r="L1103" s="141" t="str">
        <f>IF(J1103-K1103=0,,IFERROR(K1103-J1103-휴게시간-VLOOKUP(A1103,지정휴게시간,2,FALSE),K1103-J1103-휴게시간))</f>
        <v/>
      </c>
      <c r="M1103" s="142" t="str">
        <f>IFERROR(VLOOKUP(Text(A1103,"m월 d일"),양력휴일,2,FALSE),IFERROR(VLOOKUP(Text(B1103,"m월 d일"),음력휴일,2,FALSE),IFERROR(VLOOKUP(A1103,양력지정휴일,2,FALSE), IFERROR(VLOOKUP(B1103,음력지정휴일,2,FALSE), ""))))</f>
        <v/>
      </c>
      <c r="N1103" s="128"/>
      <c r="O1103" s="128" t="str">
        <f>IFERROR(VLOOKUP(N1103,연차지정일수,2,FALSE),"")</f>
        <v/>
      </c>
      <c r="P1103" s="143"/>
      <c r="Q1103" s="2"/>
    </row>
    <row r="1104">
      <c r="A1104" s="129">
        <v>45299.0</v>
      </c>
      <c r="B1104" s="129">
        <f>VLOOKUP($A1104,달력데이터,MATCH("음력 날짜",달력제목,0),FALSE)</f>
        <v>45257</v>
      </c>
      <c r="C1104" s="128">
        <f t="shared" si="1"/>
        <v>2024</v>
      </c>
      <c r="D1104" s="128">
        <f t="shared" si="2"/>
        <v>1</v>
      </c>
      <c r="E1104" s="128">
        <f t="shared" si="3"/>
        <v>2</v>
      </c>
      <c r="F1104" s="128">
        <f t="shared" si="4"/>
        <v>2024</v>
      </c>
      <c r="G1104" s="128">
        <f t="shared" si="5"/>
        <v>1</v>
      </c>
      <c r="H1104" s="128">
        <f t="shared" si="6"/>
        <v>8</v>
      </c>
      <c r="I1104" s="128" t="str">
        <f t="shared" si="7"/>
        <v>월</v>
      </c>
      <c r="J1104" s="99"/>
      <c r="K1104" s="99"/>
      <c r="L1104" s="141" t="str">
        <f>IF(J1104-K1104=0,,IFERROR(K1104-J1104-휴게시간-VLOOKUP(A1104,지정휴게시간,2,FALSE),K1104-J1104-휴게시간))</f>
        <v/>
      </c>
      <c r="M1104" s="142" t="str">
        <f>IFERROR(VLOOKUP(Text(A1104,"m월 d일"),양력휴일,2,FALSE),IFERROR(VLOOKUP(Text(B1104,"m월 d일"),음력휴일,2,FALSE),IFERROR(VLOOKUP(A1104,양력지정휴일,2,FALSE), IFERROR(VLOOKUP(B1104,음력지정휴일,2,FALSE), ""))))</f>
        <v/>
      </c>
      <c r="N1104" s="128"/>
      <c r="O1104" s="128" t="str">
        <f>IFERROR(VLOOKUP(N1104,연차지정일수,2,FALSE),"")</f>
        <v/>
      </c>
      <c r="P1104" s="143"/>
      <c r="Q1104" s="2"/>
    </row>
    <row r="1105">
      <c r="A1105" s="129">
        <v>45300.0</v>
      </c>
      <c r="B1105" s="129">
        <f>VLOOKUP($A1105,달력데이터,MATCH("음력 날짜",달력제목,0),FALSE)</f>
        <v>45258</v>
      </c>
      <c r="C1105" s="128">
        <f t="shared" si="1"/>
        <v>2024</v>
      </c>
      <c r="D1105" s="128">
        <f t="shared" si="2"/>
        <v>1</v>
      </c>
      <c r="E1105" s="128">
        <f t="shared" si="3"/>
        <v>2</v>
      </c>
      <c r="F1105" s="128">
        <f t="shared" si="4"/>
        <v>2024</v>
      </c>
      <c r="G1105" s="128">
        <f t="shared" si="5"/>
        <v>1</v>
      </c>
      <c r="H1105" s="128">
        <f t="shared" si="6"/>
        <v>9</v>
      </c>
      <c r="I1105" s="128" t="str">
        <f t="shared" si="7"/>
        <v>화</v>
      </c>
      <c r="J1105" s="99"/>
      <c r="K1105" s="99"/>
      <c r="L1105" s="141" t="str">
        <f>IF(J1105-K1105=0,,IFERROR(K1105-J1105-휴게시간-VLOOKUP(A1105,지정휴게시간,2,FALSE),K1105-J1105-휴게시간))</f>
        <v/>
      </c>
      <c r="M1105" s="142" t="str">
        <f>IFERROR(VLOOKUP(Text(A1105,"m월 d일"),양력휴일,2,FALSE),IFERROR(VLOOKUP(Text(B1105,"m월 d일"),음력휴일,2,FALSE),IFERROR(VLOOKUP(A1105,양력지정휴일,2,FALSE), IFERROR(VLOOKUP(B1105,음력지정휴일,2,FALSE), ""))))</f>
        <v/>
      </c>
      <c r="N1105" s="128"/>
      <c r="O1105" s="128" t="str">
        <f>IFERROR(VLOOKUP(N1105,연차지정일수,2,FALSE),"")</f>
        <v/>
      </c>
      <c r="P1105" s="143"/>
      <c r="Q1105" s="2"/>
    </row>
    <row r="1106">
      <c r="A1106" s="129">
        <v>45301.0</v>
      </c>
      <c r="B1106" s="129">
        <f>VLOOKUP($A1106,달력데이터,MATCH("음력 날짜",달력제목,0),FALSE)</f>
        <v>45259</v>
      </c>
      <c r="C1106" s="128">
        <f t="shared" si="1"/>
        <v>2024</v>
      </c>
      <c r="D1106" s="128">
        <f t="shared" si="2"/>
        <v>1</v>
      </c>
      <c r="E1106" s="128">
        <f t="shared" si="3"/>
        <v>2</v>
      </c>
      <c r="F1106" s="128">
        <f t="shared" si="4"/>
        <v>2024</v>
      </c>
      <c r="G1106" s="128">
        <f t="shared" si="5"/>
        <v>1</v>
      </c>
      <c r="H1106" s="128">
        <f t="shared" si="6"/>
        <v>10</v>
      </c>
      <c r="I1106" s="128" t="str">
        <f t="shared" si="7"/>
        <v>수</v>
      </c>
      <c r="J1106" s="99"/>
      <c r="K1106" s="99"/>
      <c r="L1106" s="141" t="str">
        <f>IF(J1106-K1106=0,,IFERROR(K1106-J1106-휴게시간-VLOOKUP(A1106,지정휴게시간,2,FALSE),K1106-J1106-휴게시간))</f>
        <v/>
      </c>
      <c r="M1106" s="142" t="str">
        <f>IFERROR(VLOOKUP(Text(A1106,"m월 d일"),양력휴일,2,FALSE),IFERROR(VLOOKUP(Text(B1106,"m월 d일"),음력휴일,2,FALSE),IFERROR(VLOOKUP(A1106,양력지정휴일,2,FALSE), IFERROR(VLOOKUP(B1106,음력지정휴일,2,FALSE), ""))))</f>
        <v/>
      </c>
      <c r="N1106" s="128"/>
      <c r="O1106" s="128" t="str">
        <f>IFERROR(VLOOKUP(N1106,연차지정일수,2,FALSE),"")</f>
        <v/>
      </c>
      <c r="P1106" s="143"/>
      <c r="Q1106" s="2"/>
    </row>
    <row r="1107">
      <c r="A1107" s="129">
        <v>45302.0</v>
      </c>
      <c r="B1107" s="129">
        <f>VLOOKUP($A1107,달력데이터,MATCH("음력 날짜",달력제목,0),FALSE)</f>
        <v>45261</v>
      </c>
      <c r="C1107" s="128">
        <f t="shared" si="1"/>
        <v>2024</v>
      </c>
      <c r="D1107" s="128">
        <f t="shared" si="2"/>
        <v>1</v>
      </c>
      <c r="E1107" s="128">
        <f t="shared" si="3"/>
        <v>2</v>
      </c>
      <c r="F1107" s="128">
        <f t="shared" si="4"/>
        <v>2024</v>
      </c>
      <c r="G1107" s="128">
        <f t="shared" si="5"/>
        <v>1</v>
      </c>
      <c r="H1107" s="128">
        <f t="shared" si="6"/>
        <v>11</v>
      </c>
      <c r="I1107" s="128" t="str">
        <f t="shared" si="7"/>
        <v>목</v>
      </c>
      <c r="J1107" s="99"/>
      <c r="K1107" s="99"/>
      <c r="L1107" s="141" t="str">
        <f>IF(J1107-K1107=0,,IFERROR(K1107-J1107-휴게시간-VLOOKUP(A1107,지정휴게시간,2,FALSE),K1107-J1107-휴게시간))</f>
        <v/>
      </c>
      <c r="M1107" s="142" t="str">
        <f>IFERROR(VLOOKUP(Text(A1107,"m월 d일"),양력휴일,2,FALSE),IFERROR(VLOOKUP(Text(B1107,"m월 d일"),음력휴일,2,FALSE),IFERROR(VLOOKUP(A1107,양력지정휴일,2,FALSE), IFERROR(VLOOKUP(B1107,음력지정휴일,2,FALSE), ""))))</f>
        <v/>
      </c>
      <c r="N1107" s="128"/>
      <c r="O1107" s="128" t="str">
        <f>IFERROR(VLOOKUP(N1107,연차지정일수,2,FALSE),"")</f>
        <v/>
      </c>
      <c r="P1107" s="143"/>
      <c r="Q1107" s="2"/>
    </row>
    <row r="1108">
      <c r="A1108" s="129">
        <v>45303.0</v>
      </c>
      <c r="B1108" s="129">
        <f>VLOOKUP($A1108,달력데이터,MATCH("음력 날짜",달력제목,0),FALSE)</f>
        <v>45262</v>
      </c>
      <c r="C1108" s="128">
        <f t="shared" si="1"/>
        <v>2024</v>
      </c>
      <c r="D1108" s="128">
        <f t="shared" si="2"/>
        <v>1</v>
      </c>
      <c r="E1108" s="128">
        <f t="shared" si="3"/>
        <v>2</v>
      </c>
      <c r="F1108" s="128">
        <f t="shared" si="4"/>
        <v>2024</v>
      </c>
      <c r="G1108" s="128">
        <f t="shared" si="5"/>
        <v>1</v>
      </c>
      <c r="H1108" s="128">
        <f t="shared" si="6"/>
        <v>12</v>
      </c>
      <c r="I1108" s="128" t="str">
        <f t="shared" si="7"/>
        <v>금</v>
      </c>
      <c r="J1108" s="99"/>
      <c r="K1108" s="99"/>
      <c r="L1108" s="141" t="str">
        <f>IF(J1108-K1108=0,,IFERROR(K1108-J1108-휴게시간-VLOOKUP(A1108,지정휴게시간,2,FALSE),K1108-J1108-휴게시간))</f>
        <v/>
      </c>
      <c r="M1108" s="142" t="str">
        <f>IFERROR(VLOOKUP(Text(A1108,"m월 d일"),양력휴일,2,FALSE),IFERROR(VLOOKUP(Text(B1108,"m월 d일"),음력휴일,2,FALSE),IFERROR(VLOOKUP(A1108,양력지정휴일,2,FALSE), IFERROR(VLOOKUP(B1108,음력지정휴일,2,FALSE), ""))))</f>
        <v/>
      </c>
      <c r="N1108" s="128"/>
      <c r="O1108" s="128" t="str">
        <f>IFERROR(VLOOKUP(N1108,연차지정일수,2,FALSE),"")</f>
        <v/>
      </c>
      <c r="P1108" s="143"/>
      <c r="Q1108" s="2"/>
    </row>
    <row r="1109">
      <c r="A1109" s="129">
        <v>45304.0</v>
      </c>
      <c r="B1109" s="129">
        <f>VLOOKUP($A1109,달력데이터,MATCH("음력 날짜",달력제목,0),FALSE)</f>
        <v>45263</v>
      </c>
      <c r="C1109" s="128">
        <f t="shared" si="1"/>
        <v>2024</v>
      </c>
      <c r="D1109" s="128">
        <f t="shared" si="2"/>
        <v>1</v>
      </c>
      <c r="E1109" s="128">
        <f t="shared" si="3"/>
        <v>2</v>
      </c>
      <c r="F1109" s="128">
        <f t="shared" si="4"/>
        <v>2024</v>
      </c>
      <c r="G1109" s="128">
        <f t="shared" si="5"/>
        <v>1</v>
      </c>
      <c r="H1109" s="128">
        <f t="shared" si="6"/>
        <v>13</v>
      </c>
      <c r="I1109" s="128" t="str">
        <f t="shared" si="7"/>
        <v>토</v>
      </c>
      <c r="J1109" s="99"/>
      <c r="K1109" s="99"/>
      <c r="L1109" s="141" t="str">
        <f>IF(J1109-K1109=0,,IFERROR(K1109-J1109-휴게시간-VLOOKUP(A1109,지정휴게시간,2,FALSE),K1109-J1109-휴게시간))</f>
        <v/>
      </c>
      <c r="M1109" s="142" t="str">
        <f>IFERROR(VLOOKUP(Text(A1109,"m월 d일"),양력휴일,2,FALSE),IFERROR(VLOOKUP(Text(B1109,"m월 d일"),음력휴일,2,FALSE),IFERROR(VLOOKUP(A1109,양력지정휴일,2,FALSE), IFERROR(VLOOKUP(B1109,음력지정휴일,2,FALSE), ""))))</f>
        <v/>
      </c>
      <c r="N1109" s="128"/>
      <c r="O1109" s="128" t="str">
        <f>IFERROR(VLOOKUP(N1109,연차지정일수,2,FALSE),"")</f>
        <v/>
      </c>
      <c r="P1109" s="143"/>
      <c r="Q1109" s="2"/>
    </row>
    <row r="1110">
      <c r="A1110" s="129">
        <v>45305.0</v>
      </c>
      <c r="B1110" s="129">
        <f>VLOOKUP($A1110,달력데이터,MATCH("음력 날짜",달력제목,0),FALSE)</f>
        <v>45264</v>
      </c>
      <c r="C1110" s="128">
        <f t="shared" si="1"/>
        <v>2024</v>
      </c>
      <c r="D1110" s="128">
        <f t="shared" si="2"/>
        <v>1</v>
      </c>
      <c r="E1110" s="128">
        <f t="shared" si="3"/>
        <v>2</v>
      </c>
      <c r="F1110" s="128">
        <f t="shared" si="4"/>
        <v>2024</v>
      </c>
      <c r="G1110" s="128">
        <f t="shared" si="5"/>
        <v>1</v>
      </c>
      <c r="H1110" s="128">
        <f t="shared" si="6"/>
        <v>14</v>
      </c>
      <c r="I1110" s="128" t="str">
        <f t="shared" si="7"/>
        <v>일</v>
      </c>
      <c r="J1110" s="99"/>
      <c r="K1110" s="99"/>
      <c r="L1110" s="141" t="str">
        <f>IF(J1110-K1110=0,,IFERROR(K1110-J1110-휴게시간-VLOOKUP(A1110,지정휴게시간,2,FALSE),K1110-J1110-휴게시간))</f>
        <v/>
      </c>
      <c r="M1110" s="142" t="str">
        <f>IFERROR(VLOOKUP(Text(A1110,"m월 d일"),양력휴일,2,FALSE),IFERROR(VLOOKUP(Text(B1110,"m월 d일"),음력휴일,2,FALSE),IFERROR(VLOOKUP(A1110,양력지정휴일,2,FALSE), IFERROR(VLOOKUP(B1110,음력지정휴일,2,FALSE), ""))))</f>
        <v/>
      </c>
      <c r="N1110" s="128"/>
      <c r="O1110" s="128" t="str">
        <f>IFERROR(VLOOKUP(N1110,연차지정일수,2,FALSE),"")</f>
        <v/>
      </c>
      <c r="P1110" s="143"/>
      <c r="Q1110" s="2"/>
    </row>
    <row r="1111">
      <c r="A1111" s="129">
        <v>45306.0</v>
      </c>
      <c r="B1111" s="129">
        <f>VLOOKUP($A1111,달력데이터,MATCH("음력 날짜",달력제목,0),FALSE)</f>
        <v>45265</v>
      </c>
      <c r="C1111" s="128">
        <f t="shared" si="1"/>
        <v>2024</v>
      </c>
      <c r="D1111" s="128">
        <f t="shared" si="2"/>
        <v>1</v>
      </c>
      <c r="E1111" s="128">
        <f t="shared" si="3"/>
        <v>3</v>
      </c>
      <c r="F1111" s="128">
        <f t="shared" si="4"/>
        <v>2024</v>
      </c>
      <c r="G1111" s="128">
        <f t="shared" si="5"/>
        <v>1</v>
      </c>
      <c r="H1111" s="128">
        <f t="shared" si="6"/>
        <v>15</v>
      </c>
      <c r="I1111" s="128" t="str">
        <f t="shared" si="7"/>
        <v>월</v>
      </c>
      <c r="J1111" s="99"/>
      <c r="K1111" s="99"/>
      <c r="L1111" s="141" t="str">
        <f>IF(J1111-K1111=0,,IFERROR(K1111-J1111-휴게시간-VLOOKUP(A1111,지정휴게시간,2,FALSE),K1111-J1111-휴게시간))</f>
        <v/>
      </c>
      <c r="M1111" s="142" t="str">
        <f>IFERROR(VLOOKUP(Text(A1111,"m월 d일"),양력휴일,2,FALSE),IFERROR(VLOOKUP(Text(B1111,"m월 d일"),음력휴일,2,FALSE),IFERROR(VLOOKUP(A1111,양력지정휴일,2,FALSE), IFERROR(VLOOKUP(B1111,음력지정휴일,2,FALSE), ""))))</f>
        <v/>
      </c>
      <c r="N1111" s="128"/>
      <c r="O1111" s="128" t="str">
        <f>IFERROR(VLOOKUP(N1111,연차지정일수,2,FALSE),"")</f>
        <v/>
      </c>
      <c r="P1111" s="143"/>
      <c r="Q1111" s="2"/>
    </row>
    <row r="1112">
      <c r="A1112" s="129">
        <v>45307.0</v>
      </c>
      <c r="B1112" s="129">
        <f>VLOOKUP($A1112,달력데이터,MATCH("음력 날짜",달력제목,0),FALSE)</f>
        <v>45266</v>
      </c>
      <c r="C1112" s="128">
        <f t="shared" si="1"/>
        <v>2024</v>
      </c>
      <c r="D1112" s="128">
        <f t="shared" si="2"/>
        <v>1</v>
      </c>
      <c r="E1112" s="128">
        <f t="shared" si="3"/>
        <v>3</v>
      </c>
      <c r="F1112" s="128">
        <f t="shared" si="4"/>
        <v>2024</v>
      </c>
      <c r="G1112" s="128">
        <f t="shared" si="5"/>
        <v>1</v>
      </c>
      <c r="H1112" s="128">
        <f t="shared" si="6"/>
        <v>16</v>
      </c>
      <c r="I1112" s="128" t="str">
        <f t="shared" si="7"/>
        <v>화</v>
      </c>
      <c r="J1112" s="99"/>
      <c r="K1112" s="99"/>
      <c r="L1112" s="141" t="str">
        <f>IF(J1112-K1112=0,,IFERROR(K1112-J1112-휴게시간-VLOOKUP(A1112,지정휴게시간,2,FALSE),K1112-J1112-휴게시간))</f>
        <v/>
      </c>
      <c r="M1112" s="142" t="str">
        <f>IFERROR(VLOOKUP(Text(A1112,"m월 d일"),양력휴일,2,FALSE),IFERROR(VLOOKUP(Text(B1112,"m월 d일"),음력휴일,2,FALSE),IFERROR(VLOOKUP(A1112,양력지정휴일,2,FALSE), IFERROR(VLOOKUP(B1112,음력지정휴일,2,FALSE), ""))))</f>
        <v/>
      </c>
      <c r="N1112" s="128"/>
      <c r="O1112" s="128" t="str">
        <f>IFERROR(VLOOKUP(N1112,연차지정일수,2,FALSE),"")</f>
        <v/>
      </c>
      <c r="P1112" s="143"/>
      <c r="Q1112" s="2"/>
    </row>
    <row r="1113">
      <c r="A1113" s="129">
        <v>45308.0</v>
      </c>
      <c r="B1113" s="129">
        <f>VLOOKUP($A1113,달력데이터,MATCH("음력 날짜",달력제목,0),FALSE)</f>
        <v>45267</v>
      </c>
      <c r="C1113" s="128">
        <f t="shared" si="1"/>
        <v>2024</v>
      </c>
      <c r="D1113" s="128">
        <f t="shared" si="2"/>
        <v>1</v>
      </c>
      <c r="E1113" s="128">
        <f t="shared" si="3"/>
        <v>3</v>
      </c>
      <c r="F1113" s="128">
        <f t="shared" si="4"/>
        <v>2024</v>
      </c>
      <c r="G1113" s="128">
        <f t="shared" si="5"/>
        <v>1</v>
      </c>
      <c r="H1113" s="128">
        <f t="shared" si="6"/>
        <v>17</v>
      </c>
      <c r="I1113" s="128" t="str">
        <f t="shared" si="7"/>
        <v>수</v>
      </c>
      <c r="J1113" s="99"/>
      <c r="K1113" s="99"/>
      <c r="L1113" s="141" t="str">
        <f>IF(J1113-K1113=0,,IFERROR(K1113-J1113-휴게시간-VLOOKUP(A1113,지정휴게시간,2,FALSE),K1113-J1113-휴게시간))</f>
        <v/>
      </c>
      <c r="M1113" s="142" t="str">
        <f>IFERROR(VLOOKUP(Text(A1113,"m월 d일"),양력휴일,2,FALSE),IFERROR(VLOOKUP(Text(B1113,"m월 d일"),음력휴일,2,FALSE),IFERROR(VLOOKUP(A1113,양력지정휴일,2,FALSE), IFERROR(VLOOKUP(B1113,음력지정휴일,2,FALSE), ""))))</f>
        <v/>
      </c>
      <c r="N1113" s="128"/>
      <c r="O1113" s="128" t="str">
        <f>IFERROR(VLOOKUP(N1113,연차지정일수,2,FALSE),"")</f>
        <v/>
      </c>
      <c r="P1113" s="143"/>
      <c r="Q1113" s="2"/>
    </row>
    <row r="1114">
      <c r="A1114" s="129">
        <v>45309.0</v>
      </c>
      <c r="B1114" s="129">
        <f>VLOOKUP($A1114,달력데이터,MATCH("음력 날짜",달력제목,0),FALSE)</f>
        <v>45268</v>
      </c>
      <c r="C1114" s="128">
        <f t="shared" si="1"/>
        <v>2024</v>
      </c>
      <c r="D1114" s="128">
        <f t="shared" si="2"/>
        <v>1</v>
      </c>
      <c r="E1114" s="128">
        <f t="shared" si="3"/>
        <v>3</v>
      </c>
      <c r="F1114" s="128">
        <f t="shared" si="4"/>
        <v>2024</v>
      </c>
      <c r="G1114" s="128">
        <f t="shared" si="5"/>
        <v>1</v>
      </c>
      <c r="H1114" s="128">
        <f t="shared" si="6"/>
        <v>18</v>
      </c>
      <c r="I1114" s="128" t="str">
        <f t="shared" si="7"/>
        <v>목</v>
      </c>
      <c r="J1114" s="99"/>
      <c r="K1114" s="99"/>
      <c r="L1114" s="141" t="str">
        <f>IF(J1114-K1114=0,,IFERROR(K1114-J1114-휴게시간-VLOOKUP(A1114,지정휴게시간,2,FALSE),K1114-J1114-휴게시간))</f>
        <v/>
      </c>
      <c r="M1114" s="142" t="str">
        <f>IFERROR(VLOOKUP(Text(A1114,"m월 d일"),양력휴일,2,FALSE),IFERROR(VLOOKUP(Text(B1114,"m월 d일"),음력휴일,2,FALSE),IFERROR(VLOOKUP(A1114,양력지정휴일,2,FALSE), IFERROR(VLOOKUP(B1114,음력지정휴일,2,FALSE), ""))))</f>
        <v/>
      </c>
      <c r="N1114" s="128"/>
      <c r="O1114" s="128" t="str">
        <f>IFERROR(VLOOKUP(N1114,연차지정일수,2,FALSE),"")</f>
        <v/>
      </c>
      <c r="P1114" s="143"/>
      <c r="Q1114" s="2"/>
    </row>
    <row r="1115">
      <c r="A1115" s="129">
        <v>45310.0</v>
      </c>
      <c r="B1115" s="129">
        <f>VLOOKUP($A1115,달력데이터,MATCH("음력 날짜",달력제목,0),FALSE)</f>
        <v>45269</v>
      </c>
      <c r="C1115" s="128">
        <f t="shared" si="1"/>
        <v>2024</v>
      </c>
      <c r="D1115" s="128">
        <f t="shared" si="2"/>
        <v>1</v>
      </c>
      <c r="E1115" s="128">
        <f t="shared" si="3"/>
        <v>3</v>
      </c>
      <c r="F1115" s="128">
        <f t="shared" si="4"/>
        <v>2024</v>
      </c>
      <c r="G1115" s="128">
        <f t="shared" si="5"/>
        <v>1</v>
      </c>
      <c r="H1115" s="128">
        <f t="shared" si="6"/>
        <v>19</v>
      </c>
      <c r="I1115" s="128" t="str">
        <f t="shared" si="7"/>
        <v>금</v>
      </c>
      <c r="J1115" s="99"/>
      <c r="K1115" s="99"/>
      <c r="L1115" s="141" t="str">
        <f>IF(J1115-K1115=0,,IFERROR(K1115-J1115-휴게시간-VLOOKUP(A1115,지정휴게시간,2,FALSE),K1115-J1115-휴게시간))</f>
        <v/>
      </c>
      <c r="M1115" s="142" t="str">
        <f>IFERROR(VLOOKUP(Text(A1115,"m월 d일"),양력휴일,2,FALSE),IFERROR(VLOOKUP(Text(B1115,"m월 d일"),음력휴일,2,FALSE),IFERROR(VLOOKUP(A1115,양력지정휴일,2,FALSE), IFERROR(VLOOKUP(B1115,음력지정휴일,2,FALSE), ""))))</f>
        <v/>
      </c>
      <c r="N1115" s="128"/>
      <c r="O1115" s="128" t="str">
        <f>IFERROR(VLOOKUP(N1115,연차지정일수,2,FALSE),"")</f>
        <v/>
      </c>
      <c r="P1115" s="143"/>
      <c r="Q1115" s="2"/>
    </row>
    <row r="1116">
      <c r="A1116" s="129">
        <v>45311.0</v>
      </c>
      <c r="B1116" s="129">
        <f>VLOOKUP($A1116,달력데이터,MATCH("음력 날짜",달력제목,0),FALSE)</f>
        <v>45270</v>
      </c>
      <c r="C1116" s="128">
        <f t="shared" si="1"/>
        <v>2024</v>
      </c>
      <c r="D1116" s="128">
        <f t="shared" si="2"/>
        <v>1</v>
      </c>
      <c r="E1116" s="128">
        <f t="shared" si="3"/>
        <v>3</v>
      </c>
      <c r="F1116" s="128">
        <f t="shared" si="4"/>
        <v>2024</v>
      </c>
      <c r="G1116" s="128">
        <f t="shared" si="5"/>
        <v>1</v>
      </c>
      <c r="H1116" s="128">
        <f t="shared" si="6"/>
        <v>20</v>
      </c>
      <c r="I1116" s="128" t="str">
        <f t="shared" si="7"/>
        <v>토</v>
      </c>
      <c r="J1116" s="99"/>
      <c r="K1116" s="99"/>
      <c r="L1116" s="141" t="str">
        <f>IF(J1116-K1116=0,,IFERROR(K1116-J1116-휴게시간-VLOOKUP(A1116,지정휴게시간,2,FALSE),K1116-J1116-휴게시간))</f>
        <v/>
      </c>
      <c r="M1116" s="142" t="str">
        <f>IFERROR(VLOOKUP(Text(A1116,"m월 d일"),양력휴일,2,FALSE),IFERROR(VLOOKUP(Text(B1116,"m월 d일"),음력휴일,2,FALSE),IFERROR(VLOOKUP(A1116,양력지정휴일,2,FALSE), IFERROR(VLOOKUP(B1116,음력지정휴일,2,FALSE), ""))))</f>
        <v/>
      </c>
      <c r="N1116" s="128"/>
      <c r="O1116" s="128" t="str">
        <f>IFERROR(VLOOKUP(N1116,연차지정일수,2,FALSE),"")</f>
        <v/>
      </c>
      <c r="P1116" s="143"/>
      <c r="Q1116" s="2"/>
    </row>
    <row r="1117">
      <c r="A1117" s="129">
        <v>45312.0</v>
      </c>
      <c r="B1117" s="129">
        <f>VLOOKUP($A1117,달력데이터,MATCH("음력 날짜",달력제목,0),FALSE)</f>
        <v>45271</v>
      </c>
      <c r="C1117" s="128">
        <f t="shared" si="1"/>
        <v>2024</v>
      </c>
      <c r="D1117" s="128">
        <f t="shared" si="2"/>
        <v>1</v>
      </c>
      <c r="E1117" s="128">
        <f t="shared" si="3"/>
        <v>3</v>
      </c>
      <c r="F1117" s="128">
        <f t="shared" si="4"/>
        <v>2024</v>
      </c>
      <c r="G1117" s="128">
        <f t="shared" si="5"/>
        <v>1</v>
      </c>
      <c r="H1117" s="128">
        <f t="shared" si="6"/>
        <v>21</v>
      </c>
      <c r="I1117" s="128" t="str">
        <f t="shared" si="7"/>
        <v>일</v>
      </c>
      <c r="J1117" s="99"/>
      <c r="K1117" s="99"/>
      <c r="L1117" s="141" t="str">
        <f>IF(J1117-K1117=0,,IFERROR(K1117-J1117-휴게시간-VLOOKUP(A1117,지정휴게시간,2,FALSE),K1117-J1117-휴게시간))</f>
        <v/>
      </c>
      <c r="M1117" s="142" t="str">
        <f>IFERROR(VLOOKUP(Text(A1117,"m월 d일"),양력휴일,2,FALSE),IFERROR(VLOOKUP(Text(B1117,"m월 d일"),음력휴일,2,FALSE),IFERROR(VLOOKUP(A1117,양력지정휴일,2,FALSE), IFERROR(VLOOKUP(B1117,음력지정휴일,2,FALSE), ""))))</f>
        <v/>
      </c>
      <c r="N1117" s="128"/>
      <c r="O1117" s="128" t="str">
        <f>IFERROR(VLOOKUP(N1117,연차지정일수,2,FALSE),"")</f>
        <v/>
      </c>
      <c r="P1117" s="143"/>
      <c r="Q1117" s="2"/>
    </row>
    <row r="1118">
      <c r="A1118" s="129">
        <v>45313.0</v>
      </c>
      <c r="B1118" s="129">
        <f>VLOOKUP($A1118,달력데이터,MATCH("음력 날짜",달력제목,0),FALSE)</f>
        <v>45272</v>
      </c>
      <c r="C1118" s="128">
        <f t="shared" si="1"/>
        <v>2024</v>
      </c>
      <c r="D1118" s="128">
        <f t="shared" si="2"/>
        <v>1</v>
      </c>
      <c r="E1118" s="128">
        <f t="shared" si="3"/>
        <v>4</v>
      </c>
      <c r="F1118" s="128">
        <f t="shared" si="4"/>
        <v>2024</v>
      </c>
      <c r="G1118" s="128">
        <f t="shared" si="5"/>
        <v>1</v>
      </c>
      <c r="H1118" s="128">
        <f t="shared" si="6"/>
        <v>22</v>
      </c>
      <c r="I1118" s="128" t="str">
        <f t="shared" si="7"/>
        <v>월</v>
      </c>
      <c r="J1118" s="99"/>
      <c r="K1118" s="99"/>
      <c r="L1118" s="141" t="str">
        <f>IF(J1118-K1118=0,,IFERROR(K1118-J1118-휴게시간-VLOOKUP(A1118,지정휴게시간,2,FALSE),K1118-J1118-휴게시간))</f>
        <v/>
      </c>
      <c r="M1118" s="142" t="str">
        <f>IFERROR(VLOOKUP(Text(A1118,"m월 d일"),양력휴일,2,FALSE),IFERROR(VLOOKUP(Text(B1118,"m월 d일"),음력휴일,2,FALSE),IFERROR(VLOOKUP(A1118,양력지정휴일,2,FALSE), IFERROR(VLOOKUP(B1118,음력지정휴일,2,FALSE), ""))))</f>
        <v/>
      </c>
      <c r="N1118" s="128"/>
      <c r="O1118" s="128" t="str">
        <f>IFERROR(VLOOKUP(N1118,연차지정일수,2,FALSE),"")</f>
        <v/>
      </c>
      <c r="P1118" s="143"/>
      <c r="Q1118" s="2"/>
    </row>
    <row r="1119">
      <c r="A1119" s="129">
        <v>45314.0</v>
      </c>
      <c r="B1119" s="129">
        <f>VLOOKUP($A1119,달력데이터,MATCH("음력 날짜",달력제목,0),FALSE)</f>
        <v>45273</v>
      </c>
      <c r="C1119" s="128">
        <f t="shared" si="1"/>
        <v>2024</v>
      </c>
      <c r="D1119" s="128">
        <f t="shared" si="2"/>
        <v>1</v>
      </c>
      <c r="E1119" s="128">
        <f t="shared" si="3"/>
        <v>4</v>
      </c>
      <c r="F1119" s="128">
        <f t="shared" si="4"/>
        <v>2024</v>
      </c>
      <c r="G1119" s="128">
        <f t="shared" si="5"/>
        <v>1</v>
      </c>
      <c r="H1119" s="128">
        <f t="shared" si="6"/>
        <v>23</v>
      </c>
      <c r="I1119" s="128" t="str">
        <f t="shared" si="7"/>
        <v>화</v>
      </c>
      <c r="J1119" s="99"/>
      <c r="K1119" s="99"/>
      <c r="L1119" s="141" t="str">
        <f>IF(J1119-K1119=0,,IFERROR(K1119-J1119-휴게시간-VLOOKUP(A1119,지정휴게시간,2,FALSE),K1119-J1119-휴게시간))</f>
        <v/>
      </c>
      <c r="M1119" s="142" t="str">
        <f>IFERROR(VLOOKUP(Text(A1119,"m월 d일"),양력휴일,2,FALSE),IFERROR(VLOOKUP(Text(B1119,"m월 d일"),음력휴일,2,FALSE),IFERROR(VLOOKUP(A1119,양력지정휴일,2,FALSE), IFERROR(VLOOKUP(B1119,음력지정휴일,2,FALSE), ""))))</f>
        <v/>
      </c>
      <c r="N1119" s="128"/>
      <c r="O1119" s="128" t="str">
        <f>IFERROR(VLOOKUP(N1119,연차지정일수,2,FALSE),"")</f>
        <v/>
      </c>
      <c r="P1119" s="143"/>
      <c r="Q1119" s="2"/>
    </row>
    <row r="1120">
      <c r="A1120" s="129">
        <v>45315.0</v>
      </c>
      <c r="B1120" s="129">
        <f>VLOOKUP($A1120,달력데이터,MATCH("음력 날짜",달력제목,0),FALSE)</f>
        <v>45274</v>
      </c>
      <c r="C1120" s="128">
        <f t="shared" si="1"/>
        <v>2024</v>
      </c>
      <c r="D1120" s="128">
        <f t="shared" si="2"/>
        <v>1</v>
      </c>
      <c r="E1120" s="128">
        <f t="shared" si="3"/>
        <v>4</v>
      </c>
      <c r="F1120" s="128">
        <f t="shared" si="4"/>
        <v>2024</v>
      </c>
      <c r="G1120" s="128">
        <f t="shared" si="5"/>
        <v>1</v>
      </c>
      <c r="H1120" s="128">
        <f t="shared" si="6"/>
        <v>24</v>
      </c>
      <c r="I1120" s="128" t="str">
        <f t="shared" si="7"/>
        <v>수</v>
      </c>
      <c r="J1120" s="99"/>
      <c r="K1120" s="99"/>
      <c r="L1120" s="141" t="str">
        <f>IF(J1120-K1120=0,,IFERROR(K1120-J1120-휴게시간-VLOOKUP(A1120,지정휴게시간,2,FALSE),K1120-J1120-휴게시간))</f>
        <v/>
      </c>
      <c r="M1120" s="142" t="str">
        <f>IFERROR(VLOOKUP(Text(A1120,"m월 d일"),양력휴일,2,FALSE),IFERROR(VLOOKUP(Text(B1120,"m월 d일"),음력휴일,2,FALSE),IFERROR(VLOOKUP(A1120,양력지정휴일,2,FALSE), IFERROR(VLOOKUP(B1120,음력지정휴일,2,FALSE), ""))))</f>
        <v/>
      </c>
      <c r="N1120" s="128"/>
      <c r="O1120" s="128" t="str">
        <f>IFERROR(VLOOKUP(N1120,연차지정일수,2,FALSE),"")</f>
        <v/>
      </c>
      <c r="P1120" s="143"/>
      <c r="Q1120" s="2"/>
    </row>
    <row r="1121">
      <c r="A1121" s="129">
        <v>45316.0</v>
      </c>
      <c r="B1121" s="129">
        <f>VLOOKUP($A1121,달력데이터,MATCH("음력 날짜",달력제목,0),FALSE)</f>
        <v>45275</v>
      </c>
      <c r="C1121" s="128">
        <f t="shared" si="1"/>
        <v>2024</v>
      </c>
      <c r="D1121" s="128">
        <f t="shared" si="2"/>
        <v>1</v>
      </c>
      <c r="E1121" s="128">
        <f t="shared" si="3"/>
        <v>4</v>
      </c>
      <c r="F1121" s="128">
        <f t="shared" si="4"/>
        <v>2024</v>
      </c>
      <c r="G1121" s="128">
        <f t="shared" si="5"/>
        <v>1</v>
      </c>
      <c r="H1121" s="128">
        <f t="shared" si="6"/>
        <v>25</v>
      </c>
      <c r="I1121" s="128" t="str">
        <f t="shared" si="7"/>
        <v>목</v>
      </c>
      <c r="J1121" s="99"/>
      <c r="K1121" s="99"/>
      <c r="L1121" s="141" t="str">
        <f>IF(J1121-K1121=0,,IFERROR(K1121-J1121-휴게시간-VLOOKUP(A1121,지정휴게시간,2,FALSE),K1121-J1121-휴게시간))</f>
        <v/>
      </c>
      <c r="M1121" s="142" t="str">
        <f>IFERROR(VLOOKUP(Text(A1121,"m월 d일"),양력휴일,2,FALSE),IFERROR(VLOOKUP(Text(B1121,"m월 d일"),음력휴일,2,FALSE),IFERROR(VLOOKUP(A1121,양력지정휴일,2,FALSE), IFERROR(VLOOKUP(B1121,음력지정휴일,2,FALSE), ""))))</f>
        <v/>
      </c>
      <c r="N1121" s="128"/>
      <c r="O1121" s="128" t="str">
        <f>IFERROR(VLOOKUP(N1121,연차지정일수,2,FALSE),"")</f>
        <v/>
      </c>
      <c r="P1121" s="143"/>
      <c r="Q1121" s="2"/>
    </row>
    <row r="1122">
      <c r="A1122" s="129">
        <v>45317.0</v>
      </c>
      <c r="B1122" s="129">
        <f>VLOOKUP($A1122,달력데이터,MATCH("음력 날짜",달력제목,0),FALSE)</f>
        <v>45276</v>
      </c>
      <c r="C1122" s="128">
        <f t="shared" si="1"/>
        <v>2024</v>
      </c>
      <c r="D1122" s="128">
        <f t="shared" si="2"/>
        <v>1</v>
      </c>
      <c r="E1122" s="128">
        <f t="shared" si="3"/>
        <v>4</v>
      </c>
      <c r="F1122" s="128">
        <f t="shared" si="4"/>
        <v>2024</v>
      </c>
      <c r="G1122" s="128">
        <f t="shared" si="5"/>
        <v>1</v>
      </c>
      <c r="H1122" s="128">
        <f t="shared" si="6"/>
        <v>26</v>
      </c>
      <c r="I1122" s="128" t="str">
        <f t="shared" si="7"/>
        <v>금</v>
      </c>
      <c r="J1122" s="99"/>
      <c r="K1122" s="99"/>
      <c r="L1122" s="141" t="str">
        <f>IF(J1122-K1122=0,,IFERROR(K1122-J1122-휴게시간-VLOOKUP(A1122,지정휴게시간,2,FALSE),K1122-J1122-휴게시간))</f>
        <v/>
      </c>
      <c r="M1122" s="142" t="str">
        <f>IFERROR(VLOOKUP(Text(A1122,"m월 d일"),양력휴일,2,FALSE),IFERROR(VLOOKUP(Text(B1122,"m월 d일"),음력휴일,2,FALSE),IFERROR(VLOOKUP(A1122,양력지정휴일,2,FALSE), IFERROR(VLOOKUP(B1122,음력지정휴일,2,FALSE), ""))))</f>
        <v/>
      </c>
      <c r="N1122" s="128"/>
      <c r="O1122" s="128" t="str">
        <f>IFERROR(VLOOKUP(N1122,연차지정일수,2,FALSE),"")</f>
        <v/>
      </c>
      <c r="P1122" s="143"/>
      <c r="Q1122" s="2"/>
    </row>
    <row r="1123">
      <c r="A1123" s="129">
        <v>45318.0</v>
      </c>
      <c r="B1123" s="129">
        <f>VLOOKUP($A1123,달력데이터,MATCH("음력 날짜",달력제목,0),FALSE)</f>
        <v>45277</v>
      </c>
      <c r="C1123" s="128">
        <f t="shared" si="1"/>
        <v>2024</v>
      </c>
      <c r="D1123" s="128">
        <f t="shared" si="2"/>
        <v>1</v>
      </c>
      <c r="E1123" s="128">
        <f t="shared" si="3"/>
        <v>4</v>
      </c>
      <c r="F1123" s="128">
        <f t="shared" si="4"/>
        <v>2024</v>
      </c>
      <c r="G1123" s="128">
        <f t="shared" si="5"/>
        <v>1</v>
      </c>
      <c r="H1123" s="128">
        <f t="shared" si="6"/>
        <v>27</v>
      </c>
      <c r="I1123" s="128" t="str">
        <f t="shared" si="7"/>
        <v>토</v>
      </c>
      <c r="J1123" s="99"/>
      <c r="K1123" s="99"/>
      <c r="L1123" s="141" t="str">
        <f>IF(J1123-K1123=0,,IFERROR(K1123-J1123-휴게시간-VLOOKUP(A1123,지정휴게시간,2,FALSE),K1123-J1123-휴게시간))</f>
        <v/>
      </c>
      <c r="M1123" s="142" t="str">
        <f>IFERROR(VLOOKUP(Text(A1123,"m월 d일"),양력휴일,2,FALSE),IFERROR(VLOOKUP(Text(B1123,"m월 d일"),음력휴일,2,FALSE),IFERROR(VLOOKUP(A1123,양력지정휴일,2,FALSE), IFERROR(VLOOKUP(B1123,음력지정휴일,2,FALSE), ""))))</f>
        <v/>
      </c>
      <c r="N1123" s="128"/>
      <c r="O1123" s="128" t="str">
        <f>IFERROR(VLOOKUP(N1123,연차지정일수,2,FALSE),"")</f>
        <v/>
      </c>
      <c r="P1123" s="143"/>
      <c r="Q1123" s="2"/>
    </row>
    <row r="1124">
      <c r="A1124" s="129">
        <v>45319.0</v>
      </c>
      <c r="B1124" s="129">
        <f>VLOOKUP($A1124,달력데이터,MATCH("음력 날짜",달력제목,0),FALSE)</f>
        <v>45278</v>
      </c>
      <c r="C1124" s="128">
        <f t="shared" si="1"/>
        <v>2024</v>
      </c>
      <c r="D1124" s="128">
        <f t="shared" si="2"/>
        <v>1</v>
      </c>
      <c r="E1124" s="128">
        <f t="shared" si="3"/>
        <v>4</v>
      </c>
      <c r="F1124" s="128">
        <f t="shared" si="4"/>
        <v>2024</v>
      </c>
      <c r="G1124" s="128">
        <f t="shared" si="5"/>
        <v>1</v>
      </c>
      <c r="H1124" s="128">
        <f t="shared" si="6"/>
        <v>28</v>
      </c>
      <c r="I1124" s="128" t="str">
        <f t="shared" si="7"/>
        <v>일</v>
      </c>
      <c r="J1124" s="99"/>
      <c r="K1124" s="99"/>
      <c r="L1124" s="141" t="str">
        <f>IF(J1124-K1124=0,,IFERROR(K1124-J1124-휴게시간-VLOOKUP(A1124,지정휴게시간,2,FALSE),K1124-J1124-휴게시간))</f>
        <v/>
      </c>
      <c r="M1124" s="142" t="str">
        <f>IFERROR(VLOOKUP(Text(A1124,"m월 d일"),양력휴일,2,FALSE),IFERROR(VLOOKUP(Text(B1124,"m월 d일"),음력휴일,2,FALSE),IFERROR(VLOOKUP(A1124,양력지정휴일,2,FALSE), IFERROR(VLOOKUP(B1124,음력지정휴일,2,FALSE), ""))))</f>
        <v/>
      </c>
      <c r="N1124" s="128"/>
      <c r="O1124" s="128" t="str">
        <f>IFERROR(VLOOKUP(N1124,연차지정일수,2,FALSE),"")</f>
        <v/>
      </c>
      <c r="P1124" s="143"/>
      <c r="Q1124" s="2"/>
    </row>
    <row r="1125">
      <c r="A1125" s="129">
        <v>45320.0</v>
      </c>
      <c r="B1125" s="129">
        <f>VLOOKUP($A1125,달력데이터,MATCH("음력 날짜",달력제목,0),FALSE)</f>
        <v>45279</v>
      </c>
      <c r="C1125" s="128">
        <f t="shared" si="1"/>
        <v>2024</v>
      </c>
      <c r="D1125" s="128">
        <f t="shared" si="2"/>
        <v>1</v>
      </c>
      <c r="E1125" s="128">
        <f t="shared" si="3"/>
        <v>5</v>
      </c>
      <c r="F1125" s="128">
        <f t="shared" si="4"/>
        <v>2024</v>
      </c>
      <c r="G1125" s="128">
        <f t="shared" si="5"/>
        <v>1</v>
      </c>
      <c r="H1125" s="128">
        <f t="shared" si="6"/>
        <v>29</v>
      </c>
      <c r="I1125" s="128" t="str">
        <f t="shared" si="7"/>
        <v>월</v>
      </c>
      <c r="J1125" s="99"/>
      <c r="K1125" s="99"/>
      <c r="L1125" s="141" t="str">
        <f>IF(J1125-K1125=0,,IFERROR(K1125-J1125-휴게시간-VLOOKUP(A1125,지정휴게시간,2,FALSE),K1125-J1125-휴게시간))</f>
        <v/>
      </c>
      <c r="M1125" s="142" t="str">
        <f>IFERROR(VLOOKUP(Text(A1125,"m월 d일"),양력휴일,2,FALSE),IFERROR(VLOOKUP(Text(B1125,"m월 d일"),음력휴일,2,FALSE),IFERROR(VLOOKUP(A1125,양력지정휴일,2,FALSE), IFERROR(VLOOKUP(B1125,음력지정휴일,2,FALSE), ""))))</f>
        <v/>
      </c>
      <c r="N1125" s="128"/>
      <c r="O1125" s="128" t="str">
        <f>IFERROR(VLOOKUP(N1125,연차지정일수,2,FALSE),"")</f>
        <v/>
      </c>
      <c r="P1125" s="143"/>
      <c r="Q1125" s="2"/>
    </row>
    <row r="1126">
      <c r="A1126" s="129">
        <v>45321.0</v>
      </c>
      <c r="B1126" s="129">
        <f>VLOOKUP($A1126,달력데이터,MATCH("음력 날짜",달력제목,0),FALSE)</f>
        <v>45280</v>
      </c>
      <c r="C1126" s="128">
        <f t="shared" si="1"/>
        <v>2024</v>
      </c>
      <c r="D1126" s="128">
        <f t="shared" si="2"/>
        <v>1</v>
      </c>
      <c r="E1126" s="128">
        <f t="shared" si="3"/>
        <v>5</v>
      </c>
      <c r="F1126" s="128">
        <f t="shared" si="4"/>
        <v>2024</v>
      </c>
      <c r="G1126" s="128">
        <f t="shared" si="5"/>
        <v>1</v>
      </c>
      <c r="H1126" s="128">
        <f t="shared" si="6"/>
        <v>30</v>
      </c>
      <c r="I1126" s="128" t="str">
        <f t="shared" si="7"/>
        <v>화</v>
      </c>
      <c r="J1126" s="99"/>
      <c r="K1126" s="99"/>
      <c r="L1126" s="141" t="str">
        <f>IF(J1126-K1126=0,,IFERROR(K1126-J1126-휴게시간-VLOOKUP(A1126,지정휴게시간,2,FALSE),K1126-J1126-휴게시간))</f>
        <v/>
      </c>
      <c r="M1126" s="142" t="str">
        <f>IFERROR(VLOOKUP(Text(A1126,"m월 d일"),양력휴일,2,FALSE),IFERROR(VLOOKUP(Text(B1126,"m월 d일"),음력휴일,2,FALSE),IFERROR(VLOOKUP(A1126,양력지정휴일,2,FALSE), IFERROR(VLOOKUP(B1126,음력지정휴일,2,FALSE), ""))))</f>
        <v/>
      </c>
      <c r="N1126" s="128"/>
      <c r="O1126" s="128" t="str">
        <f>IFERROR(VLOOKUP(N1126,연차지정일수,2,FALSE),"")</f>
        <v/>
      </c>
      <c r="P1126" s="143"/>
      <c r="Q1126" s="2"/>
    </row>
    <row r="1127">
      <c r="A1127" s="129">
        <v>45322.0</v>
      </c>
      <c r="B1127" s="129">
        <f>VLOOKUP($A1127,달력데이터,MATCH("음력 날짜",달력제목,0),FALSE)</f>
        <v>45281</v>
      </c>
      <c r="C1127" s="128">
        <f t="shared" si="1"/>
        <v>2024</v>
      </c>
      <c r="D1127" s="128">
        <f t="shared" si="2"/>
        <v>1</v>
      </c>
      <c r="E1127" s="128">
        <f t="shared" si="3"/>
        <v>5</v>
      </c>
      <c r="F1127" s="128">
        <f t="shared" si="4"/>
        <v>2024</v>
      </c>
      <c r="G1127" s="128">
        <f t="shared" si="5"/>
        <v>1</v>
      </c>
      <c r="H1127" s="128">
        <f t="shared" si="6"/>
        <v>31</v>
      </c>
      <c r="I1127" s="128" t="str">
        <f t="shared" si="7"/>
        <v>수</v>
      </c>
      <c r="J1127" s="99"/>
      <c r="K1127" s="99"/>
      <c r="L1127" s="141" t="str">
        <f>IF(J1127-K1127=0,,IFERROR(K1127-J1127-휴게시간-VLOOKUP(A1127,지정휴게시간,2,FALSE),K1127-J1127-휴게시간))</f>
        <v/>
      </c>
      <c r="M1127" s="142" t="str">
        <f>IFERROR(VLOOKUP(Text(A1127,"m월 d일"),양력휴일,2,FALSE),IFERROR(VLOOKUP(Text(B1127,"m월 d일"),음력휴일,2,FALSE),IFERROR(VLOOKUP(A1127,양력지정휴일,2,FALSE), IFERROR(VLOOKUP(B1127,음력지정휴일,2,FALSE), ""))))</f>
        <v/>
      </c>
      <c r="N1127" s="128"/>
      <c r="O1127" s="128" t="str">
        <f>IFERROR(VLOOKUP(N1127,연차지정일수,2,FALSE),"")</f>
        <v/>
      </c>
      <c r="P1127" s="143"/>
      <c r="Q1127" s="2"/>
    </row>
    <row r="1128">
      <c r="A1128" s="129">
        <v>45323.0</v>
      </c>
      <c r="B1128" s="129">
        <f>VLOOKUP($A1128,달력데이터,MATCH("음력 날짜",달력제목,0),FALSE)</f>
        <v>45282</v>
      </c>
      <c r="C1128" s="128">
        <f t="shared" si="1"/>
        <v>2024</v>
      </c>
      <c r="D1128" s="128">
        <f t="shared" si="2"/>
        <v>1</v>
      </c>
      <c r="E1128" s="128">
        <f t="shared" si="3"/>
        <v>5</v>
      </c>
      <c r="F1128" s="128">
        <f t="shared" si="4"/>
        <v>2024</v>
      </c>
      <c r="G1128" s="128">
        <f t="shared" si="5"/>
        <v>2</v>
      </c>
      <c r="H1128" s="128">
        <f t="shared" si="6"/>
        <v>1</v>
      </c>
      <c r="I1128" s="128" t="str">
        <f t="shared" si="7"/>
        <v>목</v>
      </c>
      <c r="J1128" s="99"/>
      <c r="K1128" s="99"/>
      <c r="L1128" s="141" t="str">
        <f>IF(J1128-K1128=0,,IFERROR(K1128-J1128-휴게시간-VLOOKUP(A1128,지정휴게시간,2,FALSE),K1128-J1128-휴게시간))</f>
        <v/>
      </c>
      <c r="M1128" s="142" t="str">
        <f>IFERROR(VLOOKUP(Text(A1128,"m월 d일"),양력휴일,2,FALSE),IFERROR(VLOOKUP(Text(B1128,"m월 d일"),음력휴일,2,FALSE),IFERROR(VLOOKUP(A1128,양력지정휴일,2,FALSE), IFERROR(VLOOKUP(B1128,음력지정휴일,2,FALSE), ""))))</f>
        <v/>
      </c>
      <c r="N1128" s="128"/>
      <c r="O1128" s="128" t="str">
        <f>IFERROR(VLOOKUP(N1128,연차지정일수,2,FALSE),"")</f>
        <v/>
      </c>
      <c r="P1128" s="143"/>
      <c r="Q1128" s="2"/>
    </row>
    <row r="1129">
      <c r="A1129" s="129">
        <v>45324.0</v>
      </c>
      <c r="B1129" s="129">
        <f>VLOOKUP($A1129,달력데이터,MATCH("음력 날짜",달력제목,0),FALSE)</f>
        <v>45283</v>
      </c>
      <c r="C1129" s="128">
        <f t="shared" si="1"/>
        <v>2024</v>
      </c>
      <c r="D1129" s="128">
        <f t="shared" si="2"/>
        <v>1</v>
      </c>
      <c r="E1129" s="128">
        <f t="shared" si="3"/>
        <v>5</v>
      </c>
      <c r="F1129" s="128">
        <f t="shared" si="4"/>
        <v>2024</v>
      </c>
      <c r="G1129" s="128">
        <f t="shared" si="5"/>
        <v>2</v>
      </c>
      <c r="H1129" s="128">
        <f t="shared" si="6"/>
        <v>2</v>
      </c>
      <c r="I1129" s="128" t="str">
        <f t="shared" si="7"/>
        <v>금</v>
      </c>
      <c r="J1129" s="99"/>
      <c r="K1129" s="99"/>
      <c r="L1129" s="141" t="str">
        <f>IF(J1129-K1129=0,,IFERROR(K1129-J1129-휴게시간-VLOOKUP(A1129,지정휴게시간,2,FALSE),K1129-J1129-휴게시간))</f>
        <v/>
      </c>
      <c r="M1129" s="142" t="str">
        <f>IFERROR(VLOOKUP(Text(A1129,"m월 d일"),양력휴일,2,FALSE),IFERROR(VLOOKUP(Text(B1129,"m월 d일"),음력휴일,2,FALSE),IFERROR(VLOOKUP(A1129,양력지정휴일,2,FALSE), IFERROR(VLOOKUP(B1129,음력지정휴일,2,FALSE), ""))))</f>
        <v/>
      </c>
      <c r="N1129" s="128"/>
      <c r="O1129" s="128" t="str">
        <f>IFERROR(VLOOKUP(N1129,연차지정일수,2,FALSE),"")</f>
        <v/>
      </c>
      <c r="P1129" s="143"/>
      <c r="Q1129" s="2"/>
    </row>
    <row r="1130">
      <c r="A1130" s="129">
        <v>45325.0</v>
      </c>
      <c r="B1130" s="129">
        <f>VLOOKUP($A1130,달력데이터,MATCH("음력 날짜",달력제목,0),FALSE)</f>
        <v>45284</v>
      </c>
      <c r="C1130" s="128">
        <f t="shared" si="1"/>
        <v>2024</v>
      </c>
      <c r="D1130" s="128">
        <f t="shared" si="2"/>
        <v>1</v>
      </c>
      <c r="E1130" s="128">
        <f t="shared" si="3"/>
        <v>5</v>
      </c>
      <c r="F1130" s="128">
        <f t="shared" si="4"/>
        <v>2024</v>
      </c>
      <c r="G1130" s="128">
        <f t="shared" si="5"/>
        <v>2</v>
      </c>
      <c r="H1130" s="128">
        <f t="shared" si="6"/>
        <v>3</v>
      </c>
      <c r="I1130" s="128" t="str">
        <f t="shared" si="7"/>
        <v>토</v>
      </c>
      <c r="J1130" s="99"/>
      <c r="K1130" s="99"/>
      <c r="L1130" s="141" t="str">
        <f>IF(J1130-K1130=0,,IFERROR(K1130-J1130-휴게시간-VLOOKUP(A1130,지정휴게시간,2,FALSE),K1130-J1130-휴게시간))</f>
        <v/>
      </c>
      <c r="M1130" s="142" t="str">
        <f>IFERROR(VLOOKUP(Text(A1130,"m월 d일"),양력휴일,2,FALSE),IFERROR(VLOOKUP(Text(B1130,"m월 d일"),음력휴일,2,FALSE),IFERROR(VLOOKUP(A1130,양력지정휴일,2,FALSE), IFERROR(VLOOKUP(B1130,음력지정휴일,2,FALSE), ""))))</f>
        <v/>
      </c>
      <c r="N1130" s="128"/>
      <c r="O1130" s="128" t="str">
        <f>IFERROR(VLOOKUP(N1130,연차지정일수,2,FALSE),"")</f>
        <v/>
      </c>
      <c r="P1130" s="143"/>
      <c r="Q1130" s="2"/>
    </row>
    <row r="1131">
      <c r="A1131" s="129">
        <v>45326.0</v>
      </c>
      <c r="B1131" s="129">
        <f>VLOOKUP($A1131,달력데이터,MATCH("음력 날짜",달력제목,0),FALSE)</f>
        <v>45285</v>
      </c>
      <c r="C1131" s="128">
        <f t="shared" si="1"/>
        <v>2024</v>
      </c>
      <c r="D1131" s="128">
        <f t="shared" si="2"/>
        <v>1</v>
      </c>
      <c r="E1131" s="128">
        <f t="shared" si="3"/>
        <v>5</v>
      </c>
      <c r="F1131" s="128">
        <f t="shared" si="4"/>
        <v>2024</v>
      </c>
      <c r="G1131" s="128">
        <f t="shared" si="5"/>
        <v>2</v>
      </c>
      <c r="H1131" s="128">
        <f t="shared" si="6"/>
        <v>4</v>
      </c>
      <c r="I1131" s="128" t="str">
        <f t="shared" si="7"/>
        <v>일</v>
      </c>
      <c r="J1131" s="99"/>
      <c r="K1131" s="99"/>
      <c r="L1131" s="141" t="str">
        <f>IF(J1131-K1131=0,,IFERROR(K1131-J1131-휴게시간-VLOOKUP(A1131,지정휴게시간,2,FALSE),K1131-J1131-휴게시간))</f>
        <v/>
      </c>
      <c r="M1131" s="142" t="str">
        <f>IFERROR(VLOOKUP(Text(A1131,"m월 d일"),양력휴일,2,FALSE),IFERROR(VLOOKUP(Text(B1131,"m월 d일"),음력휴일,2,FALSE),IFERROR(VLOOKUP(A1131,양력지정휴일,2,FALSE), IFERROR(VLOOKUP(B1131,음력지정휴일,2,FALSE), ""))))</f>
        <v/>
      </c>
      <c r="N1131" s="128"/>
      <c r="O1131" s="128" t="str">
        <f>IFERROR(VLOOKUP(N1131,연차지정일수,2,FALSE),"")</f>
        <v/>
      </c>
      <c r="P1131" s="143"/>
      <c r="Q1131" s="2"/>
    </row>
    <row r="1132">
      <c r="A1132" s="129">
        <v>45327.0</v>
      </c>
      <c r="B1132" s="129">
        <f>VLOOKUP($A1132,달력데이터,MATCH("음력 날짜",달력제목,0),FALSE)</f>
        <v>45286</v>
      </c>
      <c r="C1132" s="128">
        <f t="shared" si="1"/>
        <v>2024</v>
      </c>
      <c r="D1132" s="128">
        <f t="shared" si="2"/>
        <v>2</v>
      </c>
      <c r="E1132" s="128">
        <f t="shared" si="3"/>
        <v>1</v>
      </c>
      <c r="F1132" s="128">
        <f t="shared" si="4"/>
        <v>2024</v>
      </c>
      <c r="G1132" s="128">
        <f t="shared" si="5"/>
        <v>2</v>
      </c>
      <c r="H1132" s="128">
        <f t="shared" si="6"/>
        <v>5</v>
      </c>
      <c r="I1132" s="128" t="str">
        <f t="shared" si="7"/>
        <v>월</v>
      </c>
      <c r="J1132" s="99"/>
      <c r="K1132" s="99"/>
      <c r="L1132" s="141" t="str">
        <f>IF(J1132-K1132=0,,IFERROR(K1132-J1132-휴게시간-VLOOKUP(A1132,지정휴게시간,2,FALSE),K1132-J1132-휴게시간))</f>
        <v/>
      </c>
      <c r="M1132" s="142" t="str">
        <f>IFERROR(VLOOKUP(Text(A1132,"m월 d일"),양력휴일,2,FALSE),IFERROR(VLOOKUP(Text(B1132,"m월 d일"),음력휴일,2,FALSE),IFERROR(VLOOKUP(A1132,양력지정휴일,2,FALSE), IFERROR(VLOOKUP(B1132,음력지정휴일,2,FALSE), ""))))</f>
        <v/>
      </c>
      <c r="N1132" s="128"/>
      <c r="O1132" s="128" t="str">
        <f>IFERROR(VLOOKUP(N1132,연차지정일수,2,FALSE),"")</f>
        <v/>
      </c>
      <c r="P1132" s="143"/>
      <c r="Q1132" s="2"/>
    </row>
    <row r="1133">
      <c r="A1133" s="129">
        <v>45328.0</v>
      </c>
      <c r="B1133" s="129">
        <f>VLOOKUP($A1133,달력데이터,MATCH("음력 날짜",달력제목,0),FALSE)</f>
        <v>45287</v>
      </c>
      <c r="C1133" s="128">
        <f t="shared" si="1"/>
        <v>2024</v>
      </c>
      <c r="D1133" s="128">
        <f t="shared" si="2"/>
        <v>2</v>
      </c>
      <c r="E1133" s="128">
        <f t="shared" si="3"/>
        <v>1</v>
      </c>
      <c r="F1133" s="128">
        <f t="shared" si="4"/>
        <v>2024</v>
      </c>
      <c r="G1133" s="128">
        <f t="shared" si="5"/>
        <v>2</v>
      </c>
      <c r="H1133" s="128">
        <f t="shared" si="6"/>
        <v>6</v>
      </c>
      <c r="I1133" s="128" t="str">
        <f t="shared" si="7"/>
        <v>화</v>
      </c>
      <c r="J1133" s="99"/>
      <c r="K1133" s="99"/>
      <c r="L1133" s="141" t="str">
        <f>IF(J1133-K1133=0,,IFERROR(K1133-J1133-휴게시간-VLOOKUP(A1133,지정휴게시간,2,FALSE),K1133-J1133-휴게시간))</f>
        <v/>
      </c>
      <c r="M1133" s="142" t="str">
        <f>IFERROR(VLOOKUP(Text(A1133,"m월 d일"),양력휴일,2,FALSE),IFERROR(VLOOKUP(Text(B1133,"m월 d일"),음력휴일,2,FALSE),IFERROR(VLOOKUP(A1133,양력지정휴일,2,FALSE), IFERROR(VLOOKUP(B1133,음력지정휴일,2,FALSE), ""))))</f>
        <v/>
      </c>
      <c r="N1133" s="128"/>
      <c r="O1133" s="128" t="str">
        <f>IFERROR(VLOOKUP(N1133,연차지정일수,2,FALSE),"")</f>
        <v/>
      </c>
      <c r="P1133" s="143"/>
      <c r="Q1133" s="2"/>
    </row>
    <row r="1134">
      <c r="A1134" s="129">
        <v>45329.0</v>
      </c>
      <c r="B1134" s="129">
        <f>VLOOKUP($A1134,달력데이터,MATCH("음력 날짜",달력제목,0),FALSE)</f>
        <v>45288</v>
      </c>
      <c r="C1134" s="128">
        <f t="shared" si="1"/>
        <v>2024</v>
      </c>
      <c r="D1134" s="128">
        <f t="shared" si="2"/>
        <v>2</v>
      </c>
      <c r="E1134" s="128">
        <f t="shared" si="3"/>
        <v>1</v>
      </c>
      <c r="F1134" s="128">
        <f t="shared" si="4"/>
        <v>2024</v>
      </c>
      <c r="G1134" s="128">
        <f t="shared" si="5"/>
        <v>2</v>
      </c>
      <c r="H1134" s="128">
        <f t="shared" si="6"/>
        <v>7</v>
      </c>
      <c r="I1134" s="128" t="str">
        <f t="shared" si="7"/>
        <v>수</v>
      </c>
      <c r="J1134" s="99"/>
      <c r="K1134" s="99"/>
      <c r="L1134" s="141" t="str">
        <f>IF(J1134-K1134=0,,IFERROR(K1134-J1134-휴게시간-VLOOKUP(A1134,지정휴게시간,2,FALSE),K1134-J1134-휴게시간))</f>
        <v/>
      </c>
      <c r="M1134" s="142" t="str">
        <f>IFERROR(VLOOKUP(Text(A1134,"m월 d일"),양력휴일,2,FALSE),IFERROR(VLOOKUP(Text(B1134,"m월 d일"),음력휴일,2,FALSE),IFERROR(VLOOKUP(A1134,양력지정휴일,2,FALSE), IFERROR(VLOOKUP(B1134,음력지정휴일,2,FALSE), ""))))</f>
        <v/>
      </c>
      <c r="N1134" s="128"/>
      <c r="O1134" s="128" t="str">
        <f>IFERROR(VLOOKUP(N1134,연차지정일수,2,FALSE),"")</f>
        <v/>
      </c>
      <c r="P1134" s="143"/>
      <c r="Q1134" s="2"/>
    </row>
    <row r="1135">
      <c r="A1135" s="129">
        <v>45330.0</v>
      </c>
      <c r="B1135" s="129">
        <f>VLOOKUP($A1135,달력데이터,MATCH("음력 날짜",달력제목,0),FALSE)</f>
        <v>45289</v>
      </c>
      <c r="C1135" s="128">
        <f t="shared" si="1"/>
        <v>2024</v>
      </c>
      <c r="D1135" s="128">
        <f t="shared" si="2"/>
        <v>2</v>
      </c>
      <c r="E1135" s="128">
        <f t="shared" si="3"/>
        <v>1</v>
      </c>
      <c r="F1135" s="128">
        <f t="shared" si="4"/>
        <v>2024</v>
      </c>
      <c r="G1135" s="128">
        <f t="shared" si="5"/>
        <v>2</v>
      </c>
      <c r="H1135" s="128">
        <f t="shared" si="6"/>
        <v>8</v>
      </c>
      <c r="I1135" s="128" t="str">
        <f t="shared" si="7"/>
        <v>목</v>
      </c>
      <c r="J1135" s="99"/>
      <c r="K1135" s="99"/>
      <c r="L1135" s="141" t="str">
        <f>IF(J1135-K1135=0,,IFERROR(K1135-J1135-휴게시간-VLOOKUP(A1135,지정휴게시간,2,FALSE),K1135-J1135-휴게시간))</f>
        <v/>
      </c>
      <c r="M1135" s="142" t="str">
        <f>IFERROR(VLOOKUP(Text(A1135,"m월 d일"),양력휴일,2,FALSE),IFERROR(VLOOKUP(Text(B1135,"m월 d일"),음력휴일,2,FALSE),IFERROR(VLOOKUP(A1135,양력지정휴일,2,FALSE), IFERROR(VLOOKUP(B1135,음력지정휴일,2,FALSE), ""))))</f>
        <v/>
      </c>
      <c r="N1135" s="128"/>
      <c r="O1135" s="128" t="str">
        <f>IFERROR(VLOOKUP(N1135,연차지정일수,2,FALSE),"")</f>
        <v/>
      </c>
      <c r="P1135" s="143"/>
      <c r="Q1135" s="2"/>
    </row>
    <row r="1136">
      <c r="A1136" s="129">
        <v>45331.0</v>
      </c>
      <c r="B1136" s="129">
        <f>VLOOKUP($A1136,달력데이터,MATCH("음력 날짜",달력제목,0),FALSE)</f>
        <v>45290</v>
      </c>
      <c r="C1136" s="128">
        <f t="shared" si="1"/>
        <v>2024</v>
      </c>
      <c r="D1136" s="128">
        <f t="shared" si="2"/>
        <v>2</v>
      </c>
      <c r="E1136" s="128">
        <f t="shared" si="3"/>
        <v>1</v>
      </c>
      <c r="F1136" s="128">
        <f t="shared" si="4"/>
        <v>2024</v>
      </c>
      <c r="G1136" s="128">
        <f t="shared" si="5"/>
        <v>2</v>
      </c>
      <c r="H1136" s="128">
        <f t="shared" si="6"/>
        <v>9</v>
      </c>
      <c r="I1136" s="128" t="str">
        <f t="shared" si="7"/>
        <v>금</v>
      </c>
      <c r="J1136" s="99"/>
      <c r="K1136" s="99"/>
      <c r="L1136" s="141" t="str">
        <f>IF(J1136-K1136=0,,IFERROR(K1136-J1136-휴게시간-VLOOKUP(A1136,지정휴게시간,2,FALSE),K1136-J1136-휴게시간))</f>
        <v/>
      </c>
      <c r="M1136" s="142" t="str">
        <f>IFERROR(VLOOKUP(Text(A1136,"m월 d일"),양력휴일,2,FALSE),IFERROR(VLOOKUP(Text(B1136,"m월 d일"),음력휴일,2,FALSE),IFERROR(VLOOKUP(A1136,양력지정휴일,2,FALSE), IFERROR(VLOOKUP(B1136,음력지정휴일,2,FALSE), ""))))</f>
        <v>설날연휴</v>
      </c>
      <c r="N1136" s="128"/>
      <c r="O1136" s="128" t="str">
        <f>IFERROR(VLOOKUP(N1136,연차지정일수,2,FALSE),"")</f>
        <v/>
      </c>
      <c r="P1136" s="143"/>
      <c r="Q1136" s="2"/>
    </row>
    <row r="1137">
      <c r="A1137" s="129">
        <v>45332.0</v>
      </c>
      <c r="B1137" s="129">
        <f>VLOOKUP($A1137,달력데이터,MATCH("음력 날짜",달력제목,0),FALSE)</f>
        <v>45292</v>
      </c>
      <c r="C1137" s="128">
        <f t="shared" si="1"/>
        <v>2024</v>
      </c>
      <c r="D1137" s="128">
        <f t="shared" si="2"/>
        <v>2</v>
      </c>
      <c r="E1137" s="128">
        <f t="shared" si="3"/>
        <v>1</v>
      </c>
      <c r="F1137" s="128">
        <f t="shared" si="4"/>
        <v>2024</v>
      </c>
      <c r="G1137" s="128">
        <f t="shared" si="5"/>
        <v>2</v>
      </c>
      <c r="H1137" s="128">
        <f t="shared" si="6"/>
        <v>10</v>
      </c>
      <c r="I1137" s="128" t="str">
        <f t="shared" si="7"/>
        <v>토</v>
      </c>
      <c r="J1137" s="99"/>
      <c r="K1137" s="99"/>
      <c r="L1137" s="141" t="str">
        <f>IF(J1137-K1137=0,,IFERROR(K1137-J1137-휴게시간-VLOOKUP(A1137,지정휴게시간,2,FALSE),K1137-J1137-휴게시간))</f>
        <v/>
      </c>
      <c r="M1137" s="142" t="str">
        <f>IFERROR(VLOOKUP(Text(A1137,"m월 d일"),양력휴일,2,FALSE),IFERROR(VLOOKUP(Text(B1137,"m월 d일"),음력휴일,2,FALSE),IFERROR(VLOOKUP(A1137,양력지정휴일,2,FALSE), IFERROR(VLOOKUP(B1137,음력지정휴일,2,FALSE), ""))))</f>
        <v>설날연휴</v>
      </c>
      <c r="N1137" s="128"/>
      <c r="O1137" s="128" t="str">
        <f>IFERROR(VLOOKUP(N1137,연차지정일수,2,FALSE),"")</f>
        <v/>
      </c>
      <c r="P1137" s="143"/>
      <c r="Q1137" s="2"/>
    </row>
    <row r="1138">
      <c r="A1138" s="129">
        <v>45333.0</v>
      </c>
      <c r="B1138" s="129">
        <f>VLOOKUP($A1138,달력데이터,MATCH("음력 날짜",달력제목,0),FALSE)</f>
        <v>45293</v>
      </c>
      <c r="C1138" s="128">
        <f t="shared" si="1"/>
        <v>2024</v>
      </c>
      <c r="D1138" s="128">
        <f t="shared" si="2"/>
        <v>2</v>
      </c>
      <c r="E1138" s="128">
        <f t="shared" si="3"/>
        <v>1</v>
      </c>
      <c r="F1138" s="128">
        <f t="shared" si="4"/>
        <v>2024</v>
      </c>
      <c r="G1138" s="128">
        <f t="shared" si="5"/>
        <v>2</v>
      </c>
      <c r="H1138" s="128">
        <f t="shared" si="6"/>
        <v>11</v>
      </c>
      <c r="I1138" s="128" t="str">
        <f t="shared" si="7"/>
        <v>일</v>
      </c>
      <c r="J1138" s="99"/>
      <c r="K1138" s="99"/>
      <c r="L1138" s="141" t="str">
        <f>IF(J1138-K1138=0,,IFERROR(K1138-J1138-휴게시간-VLOOKUP(A1138,지정휴게시간,2,FALSE),K1138-J1138-휴게시간))</f>
        <v/>
      </c>
      <c r="M1138" s="142" t="str">
        <f>IFERROR(VLOOKUP(Text(A1138,"m월 d일"),양력휴일,2,FALSE),IFERROR(VLOOKUP(Text(B1138,"m월 d일"),음력휴일,2,FALSE),IFERROR(VLOOKUP(A1138,양력지정휴일,2,FALSE), IFERROR(VLOOKUP(B1138,음력지정휴일,2,FALSE), ""))))</f>
        <v>설날연휴</v>
      </c>
      <c r="N1138" s="128"/>
      <c r="O1138" s="128" t="str">
        <f>IFERROR(VLOOKUP(N1138,연차지정일수,2,FALSE),"")</f>
        <v/>
      </c>
      <c r="P1138" s="143"/>
      <c r="Q1138" s="2"/>
    </row>
    <row r="1139">
      <c r="A1139" s="129">
        <v>45334.0</v>
      </c>
      <c r="B1139" s="129">
        <f>VLOOKUP($A1139,달력데이터,MATCH("음력 날짜",달력제목,0),FALSE)</f>
        <v>45294</v>
      </c>
      <c r="C1139" s="128">
        <f t="shared" si="1"/>
        <v>2024</v>
      </c>
      <c r="D1139" s="128">
        <f t="shared" si="2"/>
        <v>2</v>
      </c>
      <c r="E1139" s="128">
        <f t="shared" si="3"/>
        <v>2</v>
      </c>
      <c r="F1139" s="128">
        <f t="shared" si="4"/>
        <v>2024</v>
      </c>
      <c r="G1139" s="128">
        <f t="shared" si="5"/>
        <v>2</v>
      </c>
      <c r="H1139" s="128">
        <f t="shared" si="6"/>
        <v>12</v>
      </c>
      <c r="I1139" s="128" t="str">
        <f t="shared" si="7"/>
        <v>월</v>
      </c>
      <c r="J1139" s="99"/>
      <c r="K1139" s="99"/>
      <c r="L1139" s="141" t="str">
        <f>IF(J1139-K1139=0,,IFERROR(K1139-J1139-휴게시간-VLOOKUP(A1139,지정휴게시간,2,FALSE),K1139-J1139-휴게시간))</f>
        <v/>
      </c>
      <c r="M1139" s="142" t="str">
        <f>IFERROR(VLOOKUP(Text(A1139,"m월 d일"),양력휴일,2,FALSE),IFERROR(VLOOKUP(Text(B1139,"m월 d일"),음력휴일,2,FALSE),IFERROR(VLOOKUP(A1139,양력지정휴일,2,FALSE), IFERROR(VLOOKUP(B1139,음력지정휴일,2,FALSE), ""))))</f>
        <v/>
      </c>
      <c r="N1139" s="128"/>
      <c r="O1139" s="128" t="str">
        <f>IFERROR(VLOOKUP(N1139,연차지정일수,2,FALSE),"")</f>
        <v/>
      </c>
      <c r="P1139" s="143"/>
      <c r="Q1139" s="2"/>
    </row>
    <row r="1140">
      <c r="A1140" s="129">
        <v>45335.0</v>
      </c>
      <c r="B1140" s="129">
        <f>VLOOKUP($A1140,달력데이터,MATCH("음력 날짜",달력제목,0),FALSE)</f>
        <v>45295</v>
      </c>
      <c r="C1140" s="128">
        <f t="shared" si="1"/>
        <v>2024</v>
      </c>
      <c r="D1140" s="128">
        <f t="shared" si="2"/>
        <v>2</v>
      </c>
      <c r="E1140" s="128">
        <f t="shared" si="3"/>
        <v>2</v>
      </c>
      <c r="F1140" s="128">
        <f t="shared" si="4"/>
        <v>2024</v>
      </c>
      <c r="G1140" s="128">
        <f t="shared" si="5"/>
        <v>2</v>
      </c>
      <c r="H1140" s="128">
        <f t="shared" si="6"/>
        <v>13</v>
      </c>
      <c r="I1140" s="128" t="str">
        <f t="shared" si="7"/>
        <v>화</v>
      </c>
      <c r="J1140" s="99"/>
      <c r="K1140" s="99"/>
      <c r="L1140" s="141" t="str">
        <f>IF(J1140-K1140=0,,IFERROR(K1140-J1140-휴게시간-VLOOKUP(A1140,지정휴게시간,2,FALSE),K1140-J1140-휴게시간))</f>
        <v/>
      </c>
      <c r="M1140" s="142" t="str">
        <f>IFERROR(VLOOKUP(Text(A1140,"m월 d일"),양력휴일,2,FALSE),IFERROR(VLOOKUP(Text(B1140,"m월 d일"),음력휴일,2,FALSE),IFERROR(VLOOKUP(A1140,양력지정휴일,2,FALSE), IFERROR(VLOOKUP(B1140,음력지정휴일,2,FALSE), ""))))</f>
        <v/>
      </c>
      <c r="N1140" s="128"/>
      <c r="O1140" s="128" t="str">
        <f>IFERROR(VLOOKUP(N1140,연차지정일수,2,FALSE),"")</f>
        <v/>
      </c>
      <c r="P1140" s="143"/>
      <c r="Q1140" s="2"/>
    </row>
    <row r="1141">
      <c r="A1141" s="129">
        <v>45336.0</v>
      </c>
      <c r="B1141" s="129">
        <f>VLOOKUP($A1141,달력데이터,MATCH("음력 날짜",달력제목,0),FALSE)</f>
        <v>45296</v>
      </c>
      <c r="C1141" s="128">
        <f t="shared" si="1"/>
        <v>2024</v>
      </c>
      <c r="D1141" s="128">
        <f t="shared" si="2"/>
        <v>2</v>
      </c>
      <c r="E1141" s="128">
        <f t="shared" si="3"/>
        <v>2</v>
      </c>
      <c r="F1141" s="128">
        <f t="shared" si="4"/>
        <v>2024</v>
      </c>
      <c r="G1141" s="128">
        <f t="shared" si="5"/>
        <v>2</v>
      </c>
      <c r="H1141" s="128">
        <f t="shared" si="6"/>
        <v>14</v>
      </c>
      <c r="I1141" s="128" t="str">
        <f t="shared" si="7"/>
        <v>수</v>
      </c>
      <c r="J1141" s="99"/>
      <c r="K1141" s="99"/>
      <c r="L1141" s="141" t="str">
        <f>IF(J1141-K1141=0,,IFERROR(K1141-J1141-휴게시간-VLOOKUP(A1141,지정휴게시간,2,FALSE),K1141-J1141-휴게시간))</f>
        <v/>
      </c>
      <c r="M1141" s="142" t="str">
        <f>IFERROR(VLOOKUP(Text(A1141,"m월 d일"),양력휴일,2,FALSE),IFERROR(VLOOKUP(Text(B1141,"m월 d일"),음력휴일,2,FALSE),IFERROR(VLOOKUP(A1141,양력지정휴일,2,FALSE), IFERROR(VLOOKUP(B1141,음력지정휴일,2,FALSE), ""))))</f>
        <v/>
      </c>
      <c r="N1141" s="128"/>
      <c r="O1141" s="128" t="str">
        <f>IFERROR(VLOOKUP(N1141,연차지정일수,2,FALSE),"")</f>
        <v/>
      </c>
      <c r="P1141" s="143"/>
      <c r="Q1141" s="2"/>
    </row>
    <row r="1142">
      <c r="A1142" s="129">
        <v>45337.0</v>
      </c>
      <c r="B1142" s="129">
        <f>VLOOKUP($A1142,달력데이터,MATCH("음력 날짜",달력제목,0),FALSE)</f>
        <v>45297</v>
      </c>
      <c r="C1142" s="128">
        <f t="shared" si="1"/>
        <v>2024</v>
      </c>
      <c r="D1142" s="128">
        <f t="shared" si="2"/>
        <v>2</v>
      </c>
      <c r="E1142" s="128">
        <f t="shared" si="3"/>
        <v>2</v>
      </c>
      <c r="F1142" s="128">
        <f t="shared" si="4"/>
        <v>2024</v>
      </c>
      <c r="G1142" s="128">
        <f t="shared" si="5"/>
        <v>2</v>
      </c>
      <c r="H1142" s="128">
        <f t="shared" si="6"/>
        <v>15</v>
      </c>
      <c r="I1142" s="128" t="str">
        <f t="shared" si="7"/>
        <v>목</v>
      </c>
      <c r="J1142" s="99"/>
      <c r="K1142" s="99"/>
      <c r="L1142" s="141" t="str">
        <f>IF(J1142-K1142=0,,IFERROR(K1142-J1142-휴게시간-VLOOKUP(A1142,지정휴게시간,2,FALSE),K1142-J1142-휴게시간))</f>
        <v/>
      </c>
      <c r="M1142" s="142" t="str">
        <f>IFERROR(VLOOKUP(Text(A1142,"m월 d일"),양력휴일,2,FALSE),IFERROR(VLOOKUP(Text(B1142,"m월 d일"),음력휴일,2,FALSE),IFERROR(VLOOKUP(A1142,양력지정휴일,2,FALSE), IFERROR(VLOOKUP(B1142,음력지정휴일,2,FALSE), ""))))</f>
        <v/>
      </c>
      <c r="N1142" s="128"/>
      <c r="O1142" s="128" t="str">
        <f>IFERROR(VLOOKUP(N1142,연차지정일수,2,FALSE),"")</f>
        <v/>
      </c>
      <c r="P1142" s="143"/>
      <c r="Q1142" s="2"/>
    </row>
    <row r="1143">
      <c r="A1143" s="129">
        <v>45338.0</v>
      </c>
      <c r="B1143" s="129">
        <f>VLOOKUP($A1143,달력데이터,MATCH("음력 날짜",달력제목,0),FALSE)</f>
        <v>45298</v>
      </c>
      <c r="C1143" s="128">
        <f t="shared" si="1"/>
        <v>2024</v>
      </c>
      <c r="D1143" s="128">
        <f t="shared" si="2"/>
        <v>2</v>
      </c>
      <c r="E1143" s="128">
        <f t="shared" si="3"/>
        <v>2</v>
      </c>
      <c r="F1143" s="128">
        <f t="shared" si="4"/>
        <v>2024</v>
      </c>
      <c r="G1143" s="128">
        <f t="shared" si="5"/>
        <v>2</v>
      </c>
      <c r="H1143" s="128">
        <f t="shared" si="6"/>
        <v>16</v>
      </c>
      <c r="I1143" s="128" t="str">
        <f t="shared" si="7"/>
        <v>금</v>
      </c>
      <c r="J1143" s="99"/>
      <c r="K1143" s="99"/>
      <c r="L1143" s="141" t="str">
        <f>IF(J1143-K1143=0,,IFERROR(K1143-J1143-휴게시간-VLOOKUP(A1143,지정휴게시간,2,FALSE),K1143-J1143-휴게시간))</f>
        <v/>
      </c>
      <c r="M1143" s="142" t="str">
        <f>IFERROR(VLOOKUP(Text(A1143,"m월 d일"),양력휴일,2,FALSE),IFERROR(VLOOKUP(Text(B1143,"m월 d일"),음력휴일,2,FALSE),IFERROR(VLOOKUP(A1143,양력지정휴일,2,FALSE), IFERROR(VLOOKUP(B1143,음력지정휴일,2,FALSE), ""))))</f>
        <v/>
      </c>
      <c r="N1143" s="128"/>
      <c r="O1143" s="128" t="str">
        <f>IFERROR(VLOOKUP(N1143,연차지정일수,2,FALSE),"")</f>
        <v/>
      </c>
      <c r="P1143" s="143"/>
      <c r="Q1143" s="2"/>
    </row>
    <row r="1144">
      <c r="A1144" s="129">
        <v>45339.0</v>
      </c>
      <c r="B1144" s="129">
        <f>VLOOKUP($A1144,달력데이터,MATCH("음력 날짜",달력제목,0),FALSE)</f>
        <v>45299</v>
      </c>
      <c r="C1144" s="128">
        <f t="shared" si="1"/>
        <v>2024</v>
      </c>
      <c r="D1144" s="128">
        <f t="shared" si="2"/>
        <v>2</v>
      </c>
      <c r="E1144" s="128">
        <f t="shared" si="3"/>
        <v>2</v>
      </c>
      <c r="F1144" s="128">
        <f t="shared" si="4"/>
        <v>2024</v>
      </c>
      <c r="G1144" s="128">
        <f t="shared" si="5"/>
        <v>2</v>
      </c>
      <c r="H1144" s="128">
        <f t="shared" si="6"/>
        <v>17</v>
      </c>
      <c r="I1144" s="128" t="str">
        <f t="shared" si="7"/>
        <v>토</v>
      </c>
      <c r="J1144" s="99"/>
      <c r="K1144" s="99"/>
      <c r="L1144" s="141" t="str">
        <f>IF(J1144-K1144=0,,IFERROR(K1144-J1144-휴게시간-VLOOKUP(A1144,지정휴게시간,2,FALSE),K1144-J1144-휴게시간))</f>
        <v/>
      </c>
      <c r="M1144" s="142" t="str">
        <f>IFERROR(VLOOKUP(Text(A1144,"m월 d일"),양력휴일,2,FALSE),IFERROR(VLOOKUP(Text(B1144,"m월 d일"),음력휴일,2,FALSE),IFERROR(VLOOKUP(A1144,양력지정휴일,2,FALSE), IFERROR(VLOOKUP(B1144,음력지정휴일,2,FALSE), ""))))</f>
        <v/>
      </c>
      <c r="N1144" s="128"/>
      <c r="O1144" s="128" t="str">
        <f>IFERROR(VLOOKUP(N1144,연차지정일수,2,FALSE),"")</f>
        <v/>
      </c>
      <c r="P1144" s="143"/>
      <c r="Q1144" s="2"/>
    </row>
    <row r="1145">
      <c r="A1145" s="129">
        <v>45340.0</v>
      </c>
      <c r="B1145" s="129">
        <f>VLOOKUP($A1145,달력데이터,MATCH("음력 날짜",달력제목,0),FALSE)</f>
        <v>45300</v>
      </c>
      <c r="C1145" s="128">
        <f t="shared" si="1"/>
        <v>2024</v>
      </c>
      <c r="D1145" s="128">
        <f t="shared" si="2"/>
        <v>2</v>
      </c>
      <c r="E1145" s="128">
        <f t="shared" si="3"/>
        <v>2</v>
      </c>
      <c r="F1145" s="128">
        <f t="shared" si="4"/>
        <v>2024</v>
      </c>
      <c r="G1145" s="128">
        <f t="shared" si="5"/>
        <v>2</v>
      </c>
      <c r="H1145" s="128">
        <f t="shared" si="6"/>
        <v>18</v>
      </c>
      <c r="I1145" s="128" t="str">
        <f t="shared" si="7"/>
        <v>일</v>
      </c>
      <c r="J1145" s="99"/>
      <c r="K1145" s="99"/>
      <c r="L1145" s="141" t="str">
        <f>IF(J1145-K1145=0,,IFERROR(K1145-J1145-휴게시간-VLOOKUP(A1145,지정휴게시간,2,FALSE),K1145-J1145-휴게시간))</f>
        <v/>
      </c>
      <c r="M1145" s="142" t="str">
        <f>IFERROR(VLOOKUP(Text(A1145,"m월 d일"),양력휴일,2,FALSE),IFERROR(VLOOKUP(Text(B1145,"m월 d일"),음력휴일,2,FALSE),IFERROR(VLOOKUP(A1145,양력지정휴일,2,FALSE), IFERROR(VLOOKUP(B1145,음력지정휴일,2,FALSE), ""))))</f>
        <v/>
      </c>
      <c r="N1145" s="128"/>
      <c r="O1145" s="128" t="str">
        <f>IFERROR(VLOOKUP(N1145,연차지정일수,2,FALSE),"")</f>
        <v/>
      </c>
      <c r="P1145" s="143"/>
      <c r="Q1145" s="2"/>
    </row>
    <row r="1146">
      <c r="A1146" s="129">
        <v>45341.0</v>
      </c>
      <c r="B1146" s="129">
        <f>VLOOKUP($A1146,달력데이터,MATCH("음력 날짜",달력제목,0),FALSE)</f>
        <v>45301</v>
      </c>
      <c r="C1146" s="128">
        <f t="shared" si="1"/>
        <v>2024</v>
      </c>
      <c r="D1146" s="128">
        <f t="shared" si="2"/>
        <v>2</v>
      </c>
      <c r="E1146" s="128">
        <f t="shared" si="3"/>
        <v>3</v>
      </c>
      <c r="F1146" s="128">
        <f t="shared" si="4"/>
        <v>2024</v>
      </c>
      <c r="G1146" s="128">
        <f t="shared" si="5"/>
        <v>2</v>
      </c>
      <c r="H1146" s="128">
        <f t="shared" si="6"/>
        <v>19</v>
      </c>
      <c r="I1146" s="128" t="str">
        <f t="shared" si="7"/>
        <v>월</v>
      </c>
      <c r="J1146" s="99"/>
      <c r="K1146" s="99"/>
      <c r="L1146" s="141" t="str">
        <f>IF(J1146-K1146=0,,IFERROR(K1146-J1146-휴게시간-VLOOKUP(A1146,지정휴게시간,2,FALSE),K1146-J1146-휴게시간))</f>
        <v/>
      </c>
      <c r="M1146" s="142" t="str">
        <f>IFERROR(VLOOKUP(Text(A1146,"m월 d일"),양력휴일,2,FALSE),IFERROR(VLOOKUP(Text(B1146,"m월 d일"),음력휴일,2,FALSE),IFERROR(VLOOKUP(A1146,양력지정휴일,2,FALSE), IFERROR(VLOOKUP(B1146,음력지정휴일,2,FALSE), ""))))</f>
        <v/>
      </c>
      <c r="N1146" s="128"/>
      <c r="O1146" s="128" t="str">
        <f>IFERROR(VLOOKUP(N1146,연차지정일수,2,FALSE),"")</f>
        <v/>
      </c>
      <c r="P1146" s="143"/>
      <c r="Q1146" s="2"/>
    </row>
    <row r="1147">
      <c r="A1147" s="129">
        <v>45342.0</v>
      </c>
      <c r="B1147" s="129">
        <f>VLOOKUP($A1147,달력데이터,MATCH("음력 날짜",달력제목,0),FALSE)</f>
        <v>45302</v>
      </c>
      <c r="C1147" s="128">
        <f t="shared" si="1"/>
        <v>2024</v>
      </c>
      <c r="D1147" s="128">
        <f t="shared" si="2"/>
        <v>2</v>
      </c>
      <c r="E1147" s="128">
        <f t="shared" si="3"/>
        <v>3</v>
      </c>
      <c r="F1147" s="128">
        <f t="shared" si="4"/>
        <v>2024</v>
      </c>
      <c r="G1147" s="128">
        <f t="shared" si="5"/>
        <v>2</v>
      </c>
      <c r="H1147" s="128">
        <f t="shared" si="6"/>
        <v>20</v>
      </c>
      <c r="I1147" s="128" t="str">
        <f t="shared" si="7"/>
        <v>화</v>
      </c>
      <c r="J1147" s="99"/>
      <c r="K1147" s="99"/>
      <c r="L1147" s="141" t="str">
        <f>IF(J1147-K1147=0,,IFERROR(K1147-J1147-휴게시간-VLOOKUP(A1147,지정휴게시간,2,FALSE),K1147-J1147-휴게시간))</f>
        <v/>
      </c>
      <c r="M1147" s="142" t="str">
        <f>IFERROR(VLOOKUP(Text(A1147,"m월 d일"),양력휴일,2,FALSE),IFERROR(VLOOKUP(Text(B1147,"m월 d일"),음력휴일,2,FALSE),IFERROR(VLOOKUP(A1147,양력지정휴일,2,FALSE), IFERROR(VLOOKUP(B1147,음력지정휴일,2,FALSE), ""))))</f>
        <v/>
      </c>
      <c r="N1147" s="128"/>
      <c r="O1147" s="128" t="str">
        <f>IFERROR(VLOOKUP(N1147,연차지정일수,2,FALSE),"")</f>
        <v/>
      </c>
      <c r="P1147" s="143"/>
      <c r="Q1147" s="2"/>
    </row>
    <row r="1148">
      <c r="A1148" s="129">
        <v>45343.0</v>
      </c>
      <c r="B1148" s="129">
        <f>VLOOKUP($A1148,달력데이터,MATCH("음력 날짜",달력제목,0),FALSE)</f>
        <v>45303</v>
      </c>
      <c r="C1148" s="128">
        <f t="shared" si="1"/>
        <v>2024</v>
      </c>
      <c r="D1148" s="128">
        <f t="shared" si="2"/>
        <v>2</v>
      </c>
      <c r="E1148" s="128">
        <f t="shared" si="3"/>
        <v>3</v>
      </c>
      <c r="F1148" s="128">
        <f t="shared" si="4"/>
        <v>2024</v>
      </c>
      <c r="G1148" s="128">
        <f t="shared" si="5"/>
        <v>2</v>
      </c>
      <c r="H1148" s="128">
        <f t="shared" si="6"/>
        <v>21</v>
      </c>
      <c r="I1148" s="128" t="str">
        <f t="shared" si="7"/>
        <v>수</v>
      </c>
      <c r="J1148" s="99"/>
      <c r="K1148" s="99"/>
      <c r="L1148" s="141" t="str">
        <f>IF(J1148-K1148=0,,IFERROR(K1148-J1148-휴게시간-VLOOKUP(A1148,지정휴게시간,2,FALSE),K1148-J1148-휴게시간))</f>
        <v/>
      </c>
      <c r="M1148" s="142" t="str">
        <f>IFERROR(VLOOKUP(Text(A1148,"m월 d일"),양력휴일,2,FALSE),IFERROR(VLOOKUP(Text(B1148,"m월 d일"),음력휴일,2,FALSE),IFERROR(VLOOKUP(A1148,양력지정휴일,2,FALSE), IFERROR(VLOOKUP(B1148,음력지정휴일,2,FALSE), ""))))</f>
        <v/>
      </c>
      <c r="N1148" s="128"/>
      <c r="O1148" s="128" t="str">
        <f>IFERROR(VLOOKUP(N1148,연차지정일수,2,FALSE),"")</f>
        <v/>
      </c>
      <c r="P1148" s="143"/>
      <c r="Q1148" s="2"/>
    </row>
    <row r="1149">
      <c r="A1149" s="129">
        <v>45344.0</v>
      </c>
      <c r="B1149" s="129">
        <f>VLOOKUP($A1149,달력데이터,MATCH("음력 날짜",달력제목,0),FALSE)</f>
        <v>45304</v>
      </c>
      <c r="C1149" s="128">
        <f t="shared" si="1"/>
        <v>2024</v>
      </c>
      <c r="D1149" s="128">
        <f t="shared" si="2"/>
        <v>2</v>
      </c>
      <c r="E1149" s="128">
        <f t="shared" si="3"/>
        <v>3</v>
      </c>
      <c r="F1149" s="128">
        <f t="shared" si="4"/>
        <v>2024</v>
      </c>
      <c r="G1149" s="128">
        <f t="shared" si="5"/>
        <v>2</v>
      </c>
      <c r="H1149" s="128">
        <f t="shared" si="6"/>
        <v>22</v>
      </c>
      <c r="I1149" s="128" t="str">
        <f t="shared" si="7"/>
        <v>목</v>
      </c>
      <c r="J1149" s="99"/>
      <c r="K1149" s="99"/>
      <c r="L1149" s="141" t="str">
        <f>IF(J1149-K1149=0,,IFERROR(K1149-J1149-휴게시간-VLOOKUP(A1149,지정휴게시간,2,FALSE),K1149-J1149-휴게시간))</f>
        <v/>
      </c>
      <c r="M1149" s="142" t="str">
        <f>IFERROR(VLOOKUP(Text(A1149,"m월 d일"),양력휴일,2,FALSE),IFERROR(VLOOKUP(Text(B1149,"m월 d일"),음력휴일,2,FALSE),IFERROR(VLOOKUP(A1149,양력지정휴일,2,FALSE), IFERROR(VLOOKUP(B1149,음력지정휴일,2,FALSE), ""))))</f>
        <v/>
      </c>
      <c r="N1149" s="128"/>
      <c r="O1149" s="128" t="str">
        <f>IFERROR(VLOOKUP(N1149,연차지정일수,2,FALSE),"")</f>
        <v/>
      </c>
      <c r="P1149" s="143"/>
      <c r="Q1149" s="2"/>
    </row>
    <row r="1150">
      <c r="A1150" s="129">
        <v>45345.0</v>
      </c>
      <c r="B1150" s="129">
        <f>VLOOKUP($A1150,달력데이터,MATCH("음력 날짜",달력제목,0),FALSE)</f>
        <v>45305</v>
      </c>
      <c r="C1150" s="128">
        <f t="shared" si="1"/>
        <v>2024</v>
      </c>
      <c r="D1150" s="128">
        <f t="shared" si="2"/>
        <v>2</v>
      </c>
      <c r="E1150" s="128">
        <f t="shared" si="3"/>
        <v>3</v>
      </c>
      <c r="F1150" s="128">
        <f t="shared" si="4"/>
        <v>2024</v>
      </c>
      <c r="G1150" s="128">
        <f t="shared" si="5"/>
        <v>2</v>
      </c>
      <c r="H1150" s="128">
        <f t="shared" si="6"/>
        <v>23</v>
      </c>
      <c r="I1150" s="128" t="str">
        <f t="shared" si="7"/>
        <v>금</v>
      </c>
      <c r="J1150" s="99"/>
      <c r="K1150" s="99"/>
      <c r="L1150" s="141" t="str">
        <f>IF(J1150-K1150=0,,IFERROR(K1150-J1150-휴게시간-VLOOKUP(A1150,지정휴게시간,2,FALSE),K1150-J1150-휴게시간))</f>
        <v/>
      </c>
      <c r="M1150" s="142" t="str">
        <f>IFERROR(VLOOKUP(Text(A1150,"m월 d일"),양력휴일,2,FALSE),IFERROR(VLOOKUP(Text(B1150,"m월 d일"),음력휴일,2,FALSE),IFERROR(VLOOKUP(A1150,양력지정휴일,2,FALSE), IFERROR(VLOOKUP(B1150,음력지정휴일,2,FALSE), ""))))</f>
        <v/>
      </c>
      <c r="N1150" s="128"/>
      <c r="O1150" s="128" t="str">
        <f>IFERROR(VLOOKUP(N1150,연차지정일수,2,FALSE),"")</f>
        <v/>
      </c>
      <c r="P1150" s="143"/>
      <c r="Q1150" s="2"/>
    </row>
    <row r="1151">
      <c r="A1151" s="129">
        <v>45346.0</v>
      </c>
      <c r="B1151" s="129">
        <f>VLOOKUP($A1151,달력데이터,MATCH("음력 날짜",달력제목,0),FALSE)</f>
        <v>45306</v>
      </c>
      <c r="C1151" s="128">
        <f t="shared" si="1"/>
        <v>2024</v>
      </c>
      <c r="D1151" s="128">
        <f t="shared" si="2"/>
        <v>2</v>
      </c>
      <c r="E1151" s="128">
        <f t="shared" si="3"/>
        <v>3</v>
      </c>
      <c r="F1151" s="128">
        <f t="shared" si="4"/>
        <v>2024</v>
      </c>
      <c r="G1151" s="128">
        <f t="shared" si="5"/>
        <v>2</v>
      </c>
      <c r="H1151" s="128">
        <f t="shared" si="6"/>
        <v>24</v>
      </c>
      <c r="I1151" s="128" t="str">
        <f t="shared" si="7"/>
        <v>토</v>
      </c>
      <c r="J1151" s="99"/>
      <c r="K1151" s="99"/>
      <c r="L1151" s="141" t="str">
        <f>IF(J1151-K1151=0,,IFERROR(K1151-J1151-휴게시간-VLOOKUP(A1151,지정휴게시간,2,FALSE),K1151-J1151-휴게시간))</f>
        <v/>
      </c>
      <c r="M1151" s="142" t="str">
        <f>IFERROR(VLOOKUP(Text(A1151,"m월 d일"),양력휴일,2,FALSE),IFERROR(VLOOKUP(Text(B1151,"m월 d일"),음력휴일,2,FALSE),IFERROR(VLOOKUP(A1151,양력지정휴일,2,FALSE), IFERROR(VLOOKUP(B1151,음력지정휴일,2,FALSE), ""))))</f>
        <v/>
      </c>
      <c r="N1151" s="128"/>
      <c r="O1151" s="128" t="str">
        <f>IFERROR(VLOOKUP(N1151,연차지정일수,2,FALSE),"")</f>
        <v/>
      </c>
      <c r="P1151" s="143"/>
      <c r="Q1151" s="2"/>
    </row>
    <row r="1152">
      <c r="A1152" s="129">
        <v>45347.0</v>
      </c>
      <c r="B1152" s="129">
        <f>VLOOKUP($A1152,달력데이터,MATCH("음력 날짜",달력제목,0),FALSE)</f>
        <v>45307</v>
      </c>
      <c r="C1152" s="128">
        <f t="shared" si="1"/>
        <v>2024</v>
      </c>
      <c r="D1152" s="128">
        <f t="shared" si="2"/>
        <v>2</v>
      </c>
      <c r="E1152" s="128">
        <f t="shared" si="3"/>
        <v>3</v>
      </c>
      <c r="F1152" s="128">
        <f t="shared" si="4"/>
        <v>2024</v>
      </c>
      <c r="G1152" s="128">
        <f t="shared" si="5"/>
        <v>2</v>
      </c>
      <c r="H1152" s="128">
        <f t="shared" si="6"/>
        <v>25</v>
      </c>
      <c r="I1152" s="128" t="str">
        <f t="shared" si="7"/>
        <v>일</v>
      </c>
      <c r="J1152" s="99"/>
      <c r="K1152" s="99"/>
      <c r="L1152" s="141" t="str">
        <f>IF(J1152-K1152=0,,IFERROR(K1152-J1152-휴게시간-VLOOKUP(A1152,지정휴게시간,2,FALSE),K1152-J1152-휴게시간))</f>
        <v/>
      </c>
      <c r="M1152" s="142" t="str">
        <f>IFERROR(VLOOKUP(Text(A1152,"m월 d일"),양력휴일,2,FALSE),IFERROR(VLOOKUP(Text(B1152,"m월 d일"),음력휴일,2,FALSE),IFERROR(VLOOKUP(A1152,양력지정휴일,2,FALSE), IFERROR(VLOOKUP(B1152,음력지정휴일,2,FALSE), ""))))</f>
        <v/>
      </c>
      <c r="N1152" s="128"/>
      <c r="O1152" s="128" t="str">
        <f>IFERROR(VLOOKUP(N1152,연차지정일수,2,FALSE),"")</f>
        <v/>
      </c>
      <c r="P1152" s="143"/>
      <c r="Q1152" s="2"/>
    </row>
    <row r="1153">
      <c r="A1153" s="129">
        <v>45348.0</v>
      </c>
      <c r="B1153" s="129">
        <f>VLOOKUP($A1153,달력데이터,MATCH("음력 날짜",달력제목,0),FALSE)</f>
        <v>45308</v>
      </c>
      <c r="C1153" s="128">
        <f t="shared" si="1"/>
        <v>2024</v>
      </c>
      <c r="D1153" s="128">
        <f t="shared" si="2"/>
        <v>2</v>
      </c>
      <c r="E1153" s="128">
        <f t="shared" si="3"/>
        <v>4</v>
      </c>
      <c r="F1153" s="128">
        <f t="shared" si="4"/>
        <v>2024</v>
      </c>
      <c r="G1153" s="128">
        <f t="shared" si="5"/>
        <v>2</v>
      </c>
      <c r="H1153" s="128">
        <f t="shared" si="6"/>
        <v>26</v>
      </c>
      <c r="I1153" s="128" t="str">
        <f t="shared" si="7"/>
        <v>월</v>
      </c>
      <c r="J1153" s="99"/>
      <c r="K1153" s="99"/>
      <c r="L1153" s="141" t="str">
        <f>IF(J1153-K1153=0,,IFERROR(K1153-J1153-휴게시간-VLOOKUP(A1153,지정휴게시간,2,FALSE),K1153-J1153-휴게시간))</f>
        <v/>
      </c>
      <c r="M1153" s="142" t="str">
        <f>IFERROR(VLOOKUP(Text(A1153,"m월 d일"),양력휴일,2,FALSE),IFERROR(VLOOKUP(Text(B1153,"m월 d일"),음력휴일,2,FALSE),IFERROR(VLOOKUP(A1153,양력지정휴일,2,FALSE), IFERROR(VLOOKUP(B1153,음력지정휴일,2,FALSE), ""))))</f>
        <v/>
      </c>
      <c r="N1153" s="128"/>
      <c r="O1153" s="128" t="str">
        <f>IFERROR(VLOOKUP(N1153,연차지정일수,2,FALSE),"")</f>
        <v/>
      </c>
      <c r="P1153" s="143"/>
      <c r="Q1153" s="2"/>
    </row>
    <row r="1154">
      <c r="A1154" s="129">
        <v>45349.0</v>
      </c>
      <c r="B1154" s="129">
        <f>VLOOKUP($A1154,달력데이터,MATCH("음력 날짜",달력제목,0),FALSE)</f>
        <v>45309</v>
      </c>
      <c r="C1154" s="128">
        <f t="shared" si="1"/>
        <v>2024</v>
      </c>
      <c r="D1154" s="128">
        <f t="shared" si="2"/>
        <v>2</v>
      </c>
      <c r="E1154" s="128">
        <f t="shared" si="3"/>
        <v>4</v>
      </c>
      <c r="F1154" s="128">
        <f t="shared" si="4"/>
        <v>2024</v>
      </c>
      <c r="G1154" s="128">
        <f t="shared" si="5"/>
        <v>2</v>
      </c>
      <c r="H1154" s="128">
        <f t="shared" si="6"/>
        <v>27</v>
      </c>
      <c r="I1154" s="128" t="str">
        <f t="shared" si="7"/>
        <v>화</v>
      </c>
      <c r="J1154" s="99"/>
      <c r="K1154" s="99"/>
      <c r="L1154" s="141" t="str">
        <f>IF(J1154-K1154=0,,IFERROR(K1154-J1154-휴게시간-VLOOKUP(A1154,지정휴게시간,2,FALSE),K1154-J1154-휴게시간))</f>
        <v/>
      </c>
      <c r="M1154" s="142" t="str">
        <f>IFERROR(VLOOKUP(Text(A1154,"m월 d일"),양력휴일,2,FALSE),IFERROR(VLOOKUP(Text(B1154,"m월 d일"),음력휴일,2,FALSE),IFERROR(VLOOKUP(A1154,양력지정휴일,2,FALSE), IFERROR(VLOOKUP(B1154,음력지정휴일,2,FALSE), ""))))</f>
        <v/>
      </c>
      <c r="N1154" s="128"/>
      <c r="O1154" s="128" t="str">
        <f>IFERROR(VLOOKUP(N1154,연차지정일수,2,FALSE),"")</f>
        <v/>
      </c>
      <c r="P1154" s="143"/>
      <c r="Q1154" s="2"/>
    </row>
    <row r="1155">
      <c r="A1155" s="129">
        <v>45350.0</v>
      </c>
      <c r="B1155" s="129">
        <f>VLOOKUP($A1155,달력데이터,MATCH("음력 날짜",달력제목,0),FALSE)</f>
        <v>45310</v>
      </c>
      <c r="C1155" s="128">
        <f t="shared" si="1"/>
        <v>2024</v>
      </c>
      <c r="D1155" s="128">
        <f t="shared" si="2"/>
        <v>2</v>
      </c>
      <c r="E1155" s="128">
        <f t="shared" si="3"/>
        <v>4</v>
      </c>
      <c r="F1155" s="128">
        <f t="shared" si="4"/>
        <v>2024</v>
      </c>
      <c r="G1155" s="128">
        <f t="shared" si="5"/>
        <v>2</v>
      </c>
      <c r="H1155" s="128">
        <f t="shared" si="6"/>
        <v>28</v>
      </c>
      <c r="I1155" s="128" t="str">
        <f t="shared" si="7"/>
        <v>수</v>
      </c>
      <c r="J1155" s="99"/>
      <c r="K1155" s="99"/>
      <c r="L1155" s="141" t="str">
        <f>IF(J1155-K1155=0,,IFERROR(K1155-J1155-휴게시간-VLOOKUP(A1155,지정휴게시간,2,FALSE),K1155-J1155-휴게시간))</f>
        <v/>
      </c>
      <c r="M1155" s="142" t="str">
        <f>IFERROR(VLOOKUP(Text(A1155,"m월 d일"),양력휴일,2,FALSE),IFERROR(VLOOKUP(Text(B1155,"m월 d일"),음력휴일,2,FALSE),IFERROR(VLOOKUP(A1155,양력지정휴일,2,FALSE), IFERROR(VLOOKUP(B1155,음력지정휴일,2,FALSE), ""))))</f>
        <v/>
      </c>
      <c r="N1155" s="128"/>
      <c r="O1155" s="128" t="str">
        <f>IFERROR(VLOOKUP(N1155,연차지정일수,2,FALSE),"")</f>
        <v/>
      </c>
      <c r="P1155" s="143"/>
      <c r="Q1155" s="2"/>
    </row>
    <row r="1156">
      <c r="A1156" s="129">
        <v>45351.0</v>
      </c>
      <c r="B1156" s="129">
        <f>VLOOKUP($A1156,달력데이터,MATCH("음력 날짜",달력제목,0),FALSE)</f>
        <v>45311</v>
      </c>
      <c r="C1156" s="128">
        <f t="shared" si="1"/>
        <v>2024</v>
      </c>
      <c r="D1156" s="128">
        <f t="shared" si="2"/>
        <v>2</v>
      </c>
      <c r="E1156" s="128">
        <f t="shared" si="3"/>
        <v>4</v>
      </c>
      <c r="F1156" s="128">
        <f t="shared" si="4"/>
        <v>2024</v>
      </c>
      <c r="G1156" s="128">
        <f t="shared" si="5"/>
        <v>2</v>
      </c>
      <c r="H1156" s="128">
        <f t="shared" si="6"/>
        <v>29</v>
      </c>
      <c r="I1156" s="128" t="str">
        <f t="shared" si="7"/>
        <v>목</v>
      </c>
      <c r="J1156" s="99"/>
      <c r="K1156" s="99"/>
      <c r="L1156" s="141" t="str">
        <f>IF(J1156-K1156=0,,IFERROR(K1156-J1156-휴게시간-VLOOKUP(A1156,지정휴게시간,2,FALSE),K1156-J1156-휴게시간))</f>
        <v/>
      </c>
      <c r="M1156" s="142" t="str">
        <f>IFERROR(VLOOKUP(Text(A1156,"m월 d일"),양력휴일,2,FALSE),IFERROR(VLOOKUP(Text(B1156,"m월 d일"),음력휴일,2,FALSE),IFERROR(VLOOKUP(A1156,양력지정휴일,2,FALSE), IFERROR(VLOOKUP(B1156,음력지정휴일,2,FALSE), ""))))</f>
        <v/>
      </c>
      <c r="N1156" s="128"/>
      <c r="O1156" s="128" t="str">
        <f>IFERROR(VLOOKUP(N1156,연차지정일수,2,FALSE),"")</f>
        <v/>
      </c>
      <c r="P1156" s="143"/>
      <c r="Q1156" s="2"/>
    </row>
    <row r="1157">
      <c r="A1157" s="129">
        <v>45352.0</v>
      </c>
      <c r="B1157" s="129">
        <f>VLOOKUP($A1157,달력데이터,MATCH("음력 날짜",달력제목,0),FALSE)</f>
        <v>45312</v>
      </c>
      <c r="C1157" s="128">
        <f t="shared" si="1"/>
        <v>2024</v>
      </c>
      <c r="D1157" s="128">
        <f t="shared" si="2"/>
        <v>2</v>
      </c>
      <c r="E1157" s="128">
        <f t="shared" si="3"/>
        <v>4</v>
      </c>
      <c r="F1157" s="128">
        <f t="shared" si="4"/>
        <v>2024</v>
      </c>
      <c r="G1157" s="128">
        <f t="shared" si="5"/>
        <v>3</v>
      </c>
      <c r="H1157" s="128">
        <f t="shared" si="6"/>
        <v>1</v>
      </c>
      <c r="I1157" s="128" t="str">
        <f t="shared" si="7"/>
        <v>금</v>
      </c>
      <c r="J1157" s="99"/>
      <c r="K1157" s="99"/>
      <c r="L1157" s="141" t="str">
        <f>IF(J1157-K1157=0,,IFERROR(K1157-J1157-휴게시간-VLOOKUP(A1157,지정휴게시간,2,FALSE),K1157-J1157-휴게시간))</f>
        <v/>
      </c>
      <c r="M1157" s="142" t="str">
        <f>IFERROR(VLOOKUP(Text(A1157,"m월 d일"),양력휴일,2,FALSE),IFERROR(VLOOKUP(Text(B1157,"m월 d일"),음력휴일,2,FALSE),IFERROR(VLOOKUP(A1157,양력지정휴일,2,FALSE), IFERROR(VLOOKUP(B1157,음력지정휴일,2,FALSE), ""))))</f>
        <v>삼일절</v>
      </c>
      <c r="N1157" s="128"/>
      <c r="O1157" s="128" t="str">
        <f>IFERROR(VLOOKUP(N1157,연차지정일수,2,FALSE),"")</f>
        <v/>
      </c>
      <c r="P1157" s="143"/>
      <c r="Q1157" s="2"/>
    </row>
    <row r="1158">
      <c r="A1158" s="129">
        <v>45353.0</v>
      </c>
      <c r="B1158" s="129">
        <f>VLOOKUP($A1158,달력데이터,MATCH("음력 날짜",달력제목,0),FALSE)</f>
        <v>45313</v>
      </c>
      <c r="C1158" s="128">
        <f t="shared" si="1"/>
        <v>2024</v>
      </c>
      <c r="D1158" s="128">
        <f t="shared" si="2"/>
        <v>2</v>
      </c>
      <c r="E1158" s="128">
        <f t="shared" si="3"/>
        <v>4</v>
      </c>
      <c r="F1158" s="128">
        <f t="shared" si="4"/>
        <v>2024</v>
      </c>
      <c r="G1158" s="128">
        <f t="shared" si="5"/>
        <v>3</v>
      </c>
      <c r="H1158" s="128">
        <f t="shared" si="6"/>
        <v>2</v>
      </c>
      <c r="I1158" s="128" t="str">
        <f t="shared" si="7"/>
        <v>토</v>
      </c>
      <c r="J1158" s="99"/>
      <c r="K1158" s="99"/>
      <c r="L1158" s="141" t="str">
        <f>IF(J1158-K1158=0,,IFERROR(K1158-J1158-휴게시간-VLOOKUP(A1158,지정휴게시간,2,FALSE),K1158-J1158-휴게시간))</f>
        <v/>
      </c>
      <c r="M1158" s="142" t="str">
        <f>IFERROR(VLOOKUP(Text(A1158,"m월 d일"),양력휴일,2,FALSE),IFERROR(VLOOKUP(Text(B1158,"m월 d일"),음력휴일,2,FALSE),IFERROR(VLOOKUP(A1158,양력지정휴일,2,FALSE), IFERROR(VLOOKUP(B1158,음력지정휴일,2,FALSE), ""))))</f>
        <v/>
      </c>
      <c r="N1158" s="128"/>
      <c r="O1158" s="128" t="str">
        <f>IFERROR(VLOOKUP(N1158,연차지정일수,2,FALSE),"")</f>
        <v/>
      </c>
      <c r="P1158" s="143"/>
      <c r="Q1158" s="2"/>
    </row>
    <row r="1159">
      <c r="A1159" s="129">
        <v>45354.0</v>
      </c>
      <c r="B1159" s="129">
        <f>VLOOKUP($A1159,달력데이터,MATCH("음력 날짜",달력제목,0),FALSE)</f>
        <v>45314</v>
      </c>
      <c r="C1159" s="128">
        <f t="shared" si="1"/>
        <v>2024</v>
      </c>
      <c r="D1159" s="128">
        <f t="shared" si="2"/>
        <v>2</v>
      </c>
      <c r="E1159" s="128">
        <f t="shared" si="3"/>
        <v>4</v>
      </c>
      <c r="F1159" s="128">
        <f t="shared" si="4"/>
        <v>2024</v>
      </c>
      <c r="G1159" s="128">
        <f t="shared" si="5"/>
        <v>3</v>
      </c>
      <c r="H1159" s="128">
        <f t="shared" si="6"/>
        <v>3</v>
      </c>
      <c r="I1159" s="128" t="str">
        <f t="shared" si="7"/>
        <v>일</v>
      </c>
      <c r="J1159" s="99"/>
      <c r="K1159" s="99"/>
      <c r="L1159" s="141" t="str">
        <f>IF(J1159-K1159=0,,IFERROR(K1159-J1159-휴게시간-VLOOKUP(A1159,지정휴게시간,2,FALSE),K1159-J1159-휴게시간))</f>
        <v/>
      </c>
      <c r="M1159" s="142" t="str">
        <f>IFERROR(VLOOKUP(Text(A1159,"m월 d일"),양력휴일,2,FALSE),IFERROR(VLOOKUP(Text(B1159,"m월 d일"),음력휴일,2,FALSE),IFERROR(VLOOKUP(A1159,양력지정휴일,2,FALSE), IFERROR(VLOOKUP(B1159,음력지정휴일,2,FALSE), ""))))</f>
        <v/>
      </c>
      <c r="N1159" s="128"/>
      <c r="O1159" s="128" t="str">
        <f>IFERROR(VLOOKUP(N1159,연차지정일수,2,FALSE),"")</f>
        <v/>
      </c>
      <c r="P1159" s="143"/>
      <c r="Q1159" s="2"/>
    </row>
    <row r="1160">
      <c r="A1160" s="129">
        <v>45355.0</v>
      </c>
      <c r="B1160" s="129">
        <f>VLOOKUP($A1160,달력데이터,MATCH("음력 날짜",달력제목,0),FALSE)</f>
        <v>45315</v>
      </c>
      <c r="C1160" s="128">
        <f t="shared" si="1"/>
        <v>2024</v>
      </c>
      <c r="D1160" s="128">
        <f t="shared" si="2"/>
        <v>3</v>
      </c>
      <c r="E1160" s="128">
        <f t="shared" si="3"/>
        <v>1</v>
      </c>
      <c r="F1160" s="128">
        <f t="shared" si="4"/>
        <v>2024</v>
      </c>
      <c r="G1160" s="128">
        <f t="shared" si="5"/>
        <v>3</v>
      </c>
      <c r="H1160" s="128">
        <f t="shared" si="6"/>
        <v>4</v>
      </c>
      <c r="I1160" s="128" t="str">
        <f t="shared" si="7"/>
        <v>월</v>
      </c>
      <c r="J1160" s="99"/>
      <c r="K1160" s="99"/>
      <c r="L1160" s="141" t="str">
        <f>IF(J1160-K1160=0,,IFERROR(K1160-J1160-휴게시간-VLOOKUP(A1160,지정휴게시간,2,FALSE),K1160-J1160-휴게시간))</f>
        <v/>
      </c>
      <c r="M1160" s="142" t="str">
        <f>IFERROR(VLOOKUP(Text(A1160,"m월 d일"),양력휴일,2,FALSE),IFERROR(VLOOKUP(Text(B1160,"m월 d일"),음력휴일,2,FALSE),IFERROR(VLOOKUP(A1160,양력지정휴일,2,FALSE), IFERROR(VLOOKUP(B1160,음력지정휴일,2,FALSE), ""))))</f>
        <v/>
      </c>
      <c r="N1160" s="128"/>
      <c r="O1160" s="128" t="str">
        <f>IFERROR(VLOOKUP(N1160,연차지정일수,2,FALSE),"")</f>
        <v/>
      </c>
      <c r="P1160" s="143"/>
      <c r="Q1160" s="2"/>
    </row>
    <row r="1161">
      <c r="A1161" s="129">
        <v>45356.0</v>
      </c>
      <c r="B1161" s="129">
        <f>VLOOKUP($A1161,달력데이터,MATCH("음력 날짜",달력제목,0),FALSE)</f>
        <v>45316</v>
      </c>
      <c r="C1161" s="128">
        <f t="shared" si="1"/>
        <v>2024</v>
      </c>
      <c r="D1161" s="128">
        <f t="shared" si="2"/>
        <v>3</v>
      </c>
      <c r="E1161" s="128">
        <f t="shared" si="3"/>
        <v>1</v>
      </c>
      <c r="F1161" s="128">
        <f t="shared" si="4"/>
        <v>2024</v>
      </c>
      <c r="G1161" s="128">
        <f t="shared" si="5"/>
        <v>3</v>
      </c>
      <c r="H1161" s="128">
        <f t="shared" si="6"/>
        <v>5</v>
      </c>
      <c r="I1161" s="128" t="str">
        <f t="shared" si="7"/>
        <v>화</v>
      </c>
      <c r="J1161" s="99"/>
      <c r="K1161" s="99"/>
      <c r="L1161" s="141" t="str">
        <f>IF(J1161-K1161=0,,IFERROR(K1161-J1161-휴게시간-VLOOKUP(A1161,지정휴게시간,2,FALSE),K1161-J1161-휴게시간))</f>
        <v/>
      </c>
      <c r="M1161" s="142" t="str">
        <f>IFERROR(VLOOKUP(Text(A1161,"m월 d일"),양력휴일,2,FALSE),IFERROR(VLOOKUP(Text(B1161,"m월 d일"),음력휴일,2,FALSE),IFERROR(VLOOKUP(A1161,양력지정휴일,2,FALSE), IFERROR(VLOOKUP(B1161,음력지정휴일,2,FALSE), ""))))</f>
        <v/>
      </c>
      <c r="N1161" s="128"/>
      <c r="O1161" s="128" t="str">
        <f>IFERROR(VLOOKUP(N1161,연차지정일수,2,FALSE),"")</f>
        <v/>
      </c>
      <c r="P1161" s="143"/>
      <c r="Q1161" s="2"/>
    </row>
    <row r="1162">
      <c r="A1162" s="129">
        <v>45357.0</v>
      </c>
      <c r="B1162" s="129">
        <f>VLOOKUP($A1162,달력데이터,MATCH("음력 날짜",달력제목,0),FALSE)</f>
        <v>45317</v>
      </c>
      <c r="C1162" s="128">
        <f t="shared" si="1"/>
        <v>2024</v>
      </c>
      <c r="D1162" s="128">
        <f t="shared" si="2"/>
        <v>3</v>
      </c>
      <c r="E1162" s="128">
        <f t="shared" si="3"/>
        <v>1</v>
      </c>
      <c r="F1162" s="128">
        <f t="shared" si="4"/>
        <v>2024</v>
      </c>
      <c r="G1162" s="128">
        <f t="shared" si="5"/>
        <v>3</v>
      </c>
      <c r="H1162" s="128">
        <f t="shared" si="6"/>
        <v>6</v>
      </c>
      <c r="I1162" s="128" t="str">
        <f t="shared" si="7"/>
        <v>수</v>
      </c>
      <c r="J1162" s="99"/>
      <c r="K1162" s="99"/>
      <c r="L1162" s="141" t="str">
        <f>IF(J1162-K1162=0,,IFERROR(K1162-J1162-휴게시간-VLOOKUP(A1162,지정휴게시간,2,FALSE),K1162-J1162-휴게시간))</f>
        <v/>
      </c>
      <c r="M1162" s="142" t="str">
        <f>IFERROR(VLOOKUP(Text(A1162,"m월 d일"),양력휴일,2,FALSE),IFERROR(VLOOKUP(Text(B1162,"m월 d일"),음력휴일,2,FALSE),IFERROR(VLOOKUP(A1162,양력지정휴일,2,FALSE), IFERROR(VLOOKUP(B1162,음력지정휴일,2,FALSE), ""))))</f>
        <v/>
      </c>
      <c r="N1162" s="128"/>
      <c r="O1162" s="128" t="str">
        <f>IFERROR(VLOOKUP(N1162,연차지정일수,2,FALSE),"")</f>
        <v/>
      </c>
      <c r="P1162" s="143"/>
      <c r="Q1162" s="2"/>
    </row>
    <row r="1163">
      <c r="A1163" s="129">
        <v>45358.0</v>
      </c>
      <c r="B1163" s="129">
        <f>VLOOKUP($A1163,달력데이터,MATCH("음력 날짜",달력제목,0),FALSE)</f>
        <v>45318</v>
      </c>
      <c r="C1163" s="128">
        <f t="shared" si="1"/>
        <v>2024</v>
      </c>
      <c r="D1163" s="128">
        <f t="shared" si="2"/>
        <v>3</v>
      </c>
      <c r="E1163" s="128">
        <f t="shared" si="3"/>
        <v>1</v>
      </c>
      <c r="F1163" s="128">
        <f t="shared" si="4"/>
        <v>2024</v>
      </c>
      <c r="G1163" s="128">
        <f t="shared" si="5"/>
        <v>3</v>
      </c>
      <c r="H1163" s="128">
        <f t="shared" si="6"/>
        <v>7</v>
      </c>
      <c r="I1163" s="128" t="str">
        <f t="shared" si="7"/>
        <v>목</v>
      </c>
      <c r="J1163" s="99"/>
      <c r="K1163" s="99"/>
      <c r="L1163" s="141" t="str">
        <f>IF(J1163-K1163=0,,IFERROR(K1163-J1163-휴게시간-VLOOKUP(A1163,지정휴게시간,2,FALSE),K1163-J1163-휴게시간))</f>
        <v/>
      </c>
      <c r="M1163" s="142" t="str">
        <f>IFERROR(VLOOKUP(Text(A1163,"m월 d일"),양력휴일,2,FALSE),IFERROR(VLOOKUP(Text(B1163,"m월 d일"),음력휴일,2,FALSE),IFERROR(VLOOKUP(A1163,양력지정휴일,2,FALSE), IFERROR(VLOOKUP(B1163,음력지정휴일,2,FALSE), ""))))</f>
        <v/>
      </c>
      <c r="N1163" s="128"/>
      <c r="O1163" s="128" t="str">
        <f>IFERROR(VLOOKUP(N1163,연차지정일수,2,FALSE),"")</f>
        <v/>
      </c>
      <c r="P1163" s="143"/>
      <c r="Q1163" s="2"/>
    </row>
    <row r="1164">
      <c r="A1164" s="129">
        <v>45359.0</v>
      </c>
      <c r="B1164" s="129">
        <f>VLOOKUP($A1164,달력데이터,MATCH("음력 날짜",달력제목,0),FALSE)</f>
        <v>45319</v>
      </c>
      <c r="C1164" s="128">
        <f t="shared" si="1"/>
        <v>2024</v>
      </c>
      <c r="D1164" s="128">
        <f t="shared" si="2"/>
        <v>3</v>
      </c>
      <c r="E1164" s="128">
        <f t="shared" si="3"/>
        <v>1</v>
      </c>
      <c r="F1164" s="128">
        <f t="shared" si="4"/>
        <v>2024</v>
      </c>
      <c r="G1164" s="128">
        <f t="shared" si="5"/>
        <v>3</v>
      </c>
      <c r="H1164" s="128">
        <f t="shared" si="6"/>
        <v>8</v>
      </c>
      <c r="I1164" s="128" t="str">
        <f t="shared" si="7"/>
        <v>금</v>
      </c>
      <c r="J1164" s="99"/>
      <c r="K1164" s="99"/>
      <c r="L1164" s="141" t="str">
        <f>IF(J1164-K1164=0,,IFERROR(K1164-J1164-휴게시간-VLOOKUP(A1164,지정휴게시간,2,FALSE),K1164-J1164-휴게시간))</f>
        <v/>
      </c>
      <c r="M1164" s="142" t="str">
        <f>IFERROR(VLOOKUP(Text(A1164,"m월 d일"),양력휴일,2,FALSE),IFERROR(VLOOKUP(Text(B1164,"m월 d일"),음력휴일,2,FALSE),IFERROR(VLOOKUP(A1164,양력지정휴일,2,FALSE), IFERROR(VLOOKUP(B1164,음력지정휴일,2,FALSE), ""))))</f>
        <v/>
      </c>
      <c r="N1164" s="128"/>
      <c r="O1164" s="128" t="str">
        <f>IFERROR(VLOOKUP(N1164,연차지정일수,2,FALSE),"")</f>
        <v/>
      </c>
      <c r="P1164" s="143"/>
      <c r="Q1164" s="2"/>
    </row>
    <row r="1165">
      <c r="A1165" s="129">
        <v>45360.0</v>
      </c>
      <c r="B1165" s="129">
        <f>VLOOKUP($A1165,달력데이터,MATCH("음력 날짜",달력제목,0),FALSE)</f>
        <v>45320</v>
      </c>
      <c r="C1165" s="128">
        <f t="shared" si="1"/>
        <v>2024</v>
      </c>
      <c r="D1165" s="128">
        <f t="shared" si="2"/>
        <v>3</v>
      </c>
      <c r="E1165" s="128">
        <f t="shared" si="3"/>
        <v>1</v>
      </c>
      <c r="F1165" s="128">
        <f t="shared" si="4"/>
        <v>2024</v>
      </c>
      <c r="G1165" s="128">
        <f t="shared" si="5"/>
        <v>3</v>
      </c>
      <c r="H1165" s="128">
        <f t="shared" si="6"/>
        <v>9</v>
      </c>
      <c r="I1165" s="128" t="str">
        <f t="shared" si="7"/>
        <v>토</v>
      </c>
      <c r="J1165" s="99"/>
      <c r="K1165" s="99"/>
      <c r="L1165" s="141" t="str">
        <f>IF(J1165-K1165=0,,IFERROR(K1165-J1165-휴게시간-VLOOKUP(A1165,지정휴게시간,2,FALSE),K1165-J1165-휴게시간))</f>
        <v/>
      </c>
      <c r="M1165" s="142" t="str">
        <f>IFERROR(VLOOKUP(Text(A1165,"m월 d일"),양력휴일,2,FALSE),IFERROR(VLOOKUP(Text(B1165,"m월 d일"),음력휴일,2,FALSE),IFERROR(VLOOKUP(A1165,양력지정휴일,2,FALSE), IFERROR(VLOOKUP(B1165,음력지정휴일,2,FALSE), ""))))</f>
        <v/>
      </c>
      <c r="N1165" s="128"/>
      <c r="O1165" s="128" t="str">
        <f>IFERROR(VLOOKUP(N1165,연차지정일수,2,FALSE),"")</f>
        <v/>
      </c>
      <c r="P1165" s="143"/>
      <c r="Q1165" s="2"/>
    </row>
    <row r="1166">
      <c r="A1166" s="129">
        <v>45361.0</v>
      </c>
      <c r="B1166" s="129">
        <f>VLOOKUP($A1166,달력데이터,MATCH("음력 날짜",달력제목,0),FALSE)</f>
        <v>45323</v>
      </c>
      <c r="C1166" s="128">
        <f t="shared" si="1"/>
        <v>2024</v>
      </c>
      <c r="D1166" s="128">
        <f t="shared" si="2"/>
        <v>3</v>
      </c>
      <c r="E1166" s="128">
        <f t="shared" si="3"/>
        <v>1</v>
      </c>
      <c r="F1166" s="128">
        <f t="shared" si="4"/>
        <v>2024</v>
      </c>
      <c r="G1166" s="128">
        <f t="shared" si="5"/>
        <v>3</v>
      </c>
      <c r="H1166" s="128">
        <f t="shared" si="6"/>
        <v>10</v>
      </c>
      <c r="I1166" s="128" t="str">
        <f t="shared" si="7"/>
        <v>일</v>
      </c>
      <c r="J1166" s="99"/>
      <c r="K1166" s="99"/>
      <c r="L1166" s="141" t="str">
        <f>IF(J1166-K1166=0,,IFERROR(K1166-J1166-휴게시간-VLOOKUP(A1166,지정휴게시간,2,FALSE),K1166-J1166-휴게시간))</f>
        <v/>
      </c>
      <c r="M1166" s="142" t="str">
        <f>IFERROR(VLOOKUP(Text(A1166,"m월 d일"),양력휴일,2,FALSE),IFERROR(VLOOKUP(Text(B1166,"m월 d일"),음력휴일,2,FALSE),IFERROR(VLOOKUP(A1166,양력지정휴일,2,FALSE), IFERROR(VLOOKUP(B1166,음력지정휴일,2,FALSE), ""))))</f>
        <v/>
      </c>
      <c r="N1166" s="128"/>
      <c r="O1166" s="128" t="str">
        <f>IFERROR(VLOOKUP(N1166,연차지정일수,2,FALSE),"")</f>
        <v/>
      </c>
      <c r="P1166" s="143"/>
      <c r="Q1166" s="2"/>
    </row>
    <row r="1167">
      <c r="A1167" s="129">
        <v>45362.0</v>
      </c>
      <c r="B1167" s="129">
        <f>VLOOKUP($A1167,달력데이터,MATCH("음력 날짜",달력제목,0),FALSE)</f>
        <v>45324</v>
      </c>
      <c r="C1167" s="128">
        <f t="shared" si="1"/>
        <v>2024</v>
      </c>
      <c r="D1167" s="128">
        <f t="shared" si="2"/>
        <v>3</v>
      </c>
      <c r="E1167" s="128">
        <f t="shared" si="3"/>
        <v>2</v>
      </c>
      <c r="F1167" s="128">
        <f t="shared" si="4"/>
        <v>2024</v>
      </c>
      <c r="G1167" s="128">
        <f t="shared" si="5"/>
        <v>3</v>
      </c>
      <c r="H1167" s="128">
        <f t="shared" si="6"/>
        <v>11</v>
      </c>
      <c r="I1167" s="128" t="str">
        <f t="shared" si="7"/>
        <v>월</v>
      </c>
      <c r="J1167" s="99"/>
      <c r="K1167" s="99"/>
      <c r="L1167" s="141" t="str">
        <f>IF(J1167-K1167=0,,IFERROR(K1167-J1167-휴게시간-VLOOKUP(A1167,지정휴게시간,2,FALSE),K1167-J1167-휴게시간))</f>
        <v/>
      </c>
      <c r="M1167" s="142" t="str">
        <f>IFERROR(VLOOKUP(Text(A1167,"m월 d일"),양력휴일,2,FALSE),IFERROR(VLOOKUP(Text(B1167,"m월 d일"),음력휴일,2,FALSE),IFERROR(VLOOKUP(A1167,양력지정휴일,2,FALSE), IFERROR(VLOOKUP(B1167,음력지정휴일,2,FALSE), ""))))</f>
        <v/>
      </c>
      <c r="N1167" s="128"/>
      <c r="O1167" s="128" t="str">
        <f>IFERROR(VLOOKUP(N1167,연차지정일수,2,FALSE),"")</f>
        <v/>
      </c>
      <c r="P1167" s="143"/>
      <c r="Q1167" s="2"/>
    </row>
    <row r="1168">
      <c r="A1168" s="129">
        <v>45363.0</v>
      </c>
      <c r="B1168" s="129">
        <f>VLOOKUP($A1168,달력데이터,MATCH("음력 날짜",달력제목,0),FALSE)</f>
        <v>45325</v>
      </c>
      <c r="C1168" s="128">
        <f t="shared" si="1"/>
        <v>2024</v>
      </c>
      <c r="D1168" s="128">
        <f t="shared" si="2"/>
        <v>3</v>
      </c>
      <c r="E1168" s="128">
        <f t="shared" si="3"/>
        <v>2</v>
      </c>
      <c r="F1168" s="128">
        <f t="shared" si="4"/>
        <v>2024</v>
      </c>
      <c r="G1168" s="128">
        <f t="shared" si="5"/>
        <v>3</v>
      </c>
      <c r="H1168" s="128">
        <f t="shared" si="6"/>
        <v>12</v>
      </c>
      <c r="I1168" s="128" t="str">
        <f t="shared" si="7"/>
        <v>화</v>
      </c>
      <c r="J1168" s="99"/>
      <c r="K1168" s="99"/>
      <c r="L1168" s="141" t="str">
        <f>IF(J1168-K1168=0,,IFERROR(K1168-J1168-휴게시간-VLOOKUP(A1168,지정휴게시간,2,FALSE),K1168-J1168-휴게시간))</f>
        <v/>
      </c>
      <c r="M1168" s="142" t="str">
        <f>IFERROR(VLOOKUP(Text(A1168,"m월 d일"),양력휴일,2,FALSE),IFERROR(VLOOKUP(Text(B1168,"m월 d일"),음력휴일,2,FALSE),IFERROR(VLOOKUP(A1168,양력지정휴일,2,FALSE), IFERROR(VLOOKUP(B1168,음력지정휴일,2,FALSE), ""))))</f>
        <v/>
      </c>
      <c r="N1168" s="128"/>
      <c r="O1168" s="128" t="str">
        <f>IFERROR(VLOOKUP(N1168,연차지정일수,2,FALSE),"")</f>
        <v/>
      </c>
      <c r="P1168" s="143"/>
      <c r="Q1168" s="2"/>
    </row>
    <row r="1169">
      <c r="A1169" s="129">
        <v>45364.0</v>
      </c>
      <c r="B1169" s="129">
        <f>VLOOKUP($A1169,달력데이터,MATCH("음력 날짜",달력제목,0),FALSE)</f>
        <v>45326</v>
      </c>
      <c r="C1169" s="128">
        <f t="shared" si="1"/>
        <v>2024</v>
      </c>
      <c r="D1169" s="128">
        <f t="shared" si="2"/>
        <v>3</v>
      </c>
      <c r="E1169" s="128">
        <f t="shared" si="3"/>
        <v>2</v>
      </c>
      <c r="F1169" s="128">
        <f t="shared" si="4"/>
        <v>2024</v>
      </c>
      <c r="G1169" s="128">
        <f t="shared" si="5"/>
        <v>3</v>
      </c>
      <c r="H1169" s="128">
        <f t="shared" si="6"/>
        <v>13</v>
      </c>
      <c r="I1169" s="128" t="str">
        <f t="shared" si="7"/>
        <v>수</v>
      </c>
      <c r="J1169" s="99"/>
      <c r="K1169" s="99"/>
      <c r="L1169" s="141" t="str">
        <f>IF(J1169-K1169=0,,IFERROR(K1169-J1169-휴게시간-VLOOKUP(A1169,지정휴게시간,2,FALSE),K1169-J1169-휴게시간))</f>
        <v/>
      </c>
      <c r="M1169" s="142" t="str">
        <f>IFERROR(VLOOKUP(Text(A1169,"m월 d일"),양력휴일,2,FALSE),IFERROR(VLOOKUP(Text(B1169,"m월 d일"),음력휴일,2,FALSE),IFERROR(VLOOKUP(A1169,양력지정휴일,2,FALSE), IFERROR(VLOOKUP(B1169,음력지정휴일,2,FALSE), ""))))</f>
        <v/>
      </c>
      <c r="N1169" s="128"/>
      <c r="O1169" s="128" t="str">
        <f>IFERROR(VLOOKUP(N1169,연차지정일수,2,FALSE),"")</f>
        <v/>
      </c>
      <c r="P1169" s="143"/>
      <c r="Q1169" s="2"/>
    </row>
    <row r="1170">
      <c r="A1170" s="129">
        <v>45365.0</v>
      </c>
      <c r="B1170" s="129">
        <f>VLOOKUP($A1170,달력데이터,MATCH("음력 날짜",달력제목,0),FALSE)</f>
        <v>45327</v>
      </c>
      <c r="C1170" s="128">
        <f t="shared" si="1"/>
        <v>2024</v>
      </c>
      <c r="D1170" s="128">
        <f t="shared" si="2"/>
        <v>3</v>
      </c>
      <c r="E1170" s="128">
        <f t="shared" si="3"/>
        <v>2</v>
      </c>
      <c r="F1170" s="128">
        <f t="shared" si="4"/>
        <v>2024</v>
      </c>
      <c r="G1170" s="128">
        <f t="shared" si="5"/>
        <v>3</v>
      </c>
      <c r="H1170" s="128">
        <f t="shared" si="6"/>
        <v>14</v>
      </c>
      <c r="I1170" s="128" t="str">
        <f t="shared" si="7"/>
        <v>목</v>
      </c>
      <c r="J1170" s="99"/>
      <c r="K1170" s="99"/>
      <c r="L1170" s="141" t="str">
        <f>IF(J1170-K1170=0,,IFERROR(K1170-J1170-휴게시간-VLOOKUP(A1170,지정휴게시간,2,FALSE),K1170-J1170-휴게시간))</f>
        <v/>
      </c>
      <c r="M1170" s="142" t="str">
        <f>IFERROR(VLOOKUP(Text(A1170,"m월 d일"),양력휴일,2,FALSE),IFERROR(VLOOKUP(Text(B1170,"m월 d일"),음력휴일,2,FALSE),IFERROR(VLOOKUP(A1170,양력지정휴일,2,FALSE), IFERROR(VLOOKUP(B1170,음력지정휴일,2,FALSE), ""))))</f>
        <v/>
      </c>
      <c r="N1170" s="128"/>
      <c r="O1170" s="128" t="str">
        <f>IFERROR(VLOOKUP(N1170,연차지정일수,2,FALSE),"")</f>
        <v/>
      </c>
      <c r="P1170" s="143"/>
      <c r="Q1170" s="2"/>
    </row>
    <row r="1171">
      <c r="A1171" s="129">
        <v>45366.0</v>
      </c>
      <c r="B1171" s="129">
        <f>VLOOKUP($A1171,달력데이터,MATCH("음력 날짜",달력제목,0),FALSE)</f>
        <v>45328</v>
      </c>
      <c r="C1171" s="128">
        <f t="shared" si="1"/>
        <v>2024</v>
      </c>
      <c r="D1171" s="128">
        <f t="shared" si="2"/>
        <v>3</v>
      </c>
      <c r="E1171" s="128">
        <f t="shared" si="3"/>
        <v>2</v>
      </c>
      <c r="F1171" s="128">
        <f t="shared" si="4"/>
        <v>2024</v>
      </c>
      <c r="G1171" s="128">
        <f t="shared" si="5"/>
        <v>3</v>
      </c>
      <c r="H1171" s="128">
        <f t="shared" si="6"/>
        <v>15</v>
      </c>
      <c r="I1171" s="128" t="str">
        <f t="shared" si="7"/>
        <v>금</v>
      </c>
      <c r="J1171" s="99"/>
      <c r="K1171" s="99"/>
      <c r="L1171" s="141" t="str">
        <f>IF(J1171-K1171=0,,IFERROR(K1171-J1171-휴게시간-VLOOKUP(A1171,지정휴게시간,2,FALSE),K1171-J1171-휴게시간))</f>
        <v/>
      </c>
      <c r="M1171" s="142" t="str">
        <f>IFERROR(VLOOKUP(Text(A1171,"m월 d일"),양력휴일,2,FALSE),IFERROR(VLOOKUP(Text(B1171,"m월 d일"),음력휴일,2,FALSE),IFERROR(VLOOKUP(A1171,양력지정휴일,2,FALSE), IFERROR(VLOOKUP(B1171,음력지정휴일,2,FALSE), ""))))</f>
        <v/>
      </c>
      <c r="N1171" s="128"/>
      <c r="O1171" s="128" t="str">
        <f>IFERROR(VLOOKUP(N1171,연차지정일수,2,FALSE),"")</f>
        <v/>
      </c>
      <c r="P1171" s="143"/>
      <c r="Q1171" s="2"/>
    </row>
    <row r="1172">
      <c r="A1172" s="129">
        <v>45367.0</v>
      </c>
      <c r="B1172" s="129">
        <f>VLOOKUP($A1172,달력데이터,MATCH("음력 날짜",달력제목,0),FALSE)</f>
        <v>45329</v>
      </c>
      <c r="C1172" s="128">
        <f t="shared" si="1"/>
        <v>2024</v>
      </c>
      <c r="D1172" s="128">
        <f t="shared" si="2"/>
        <v>3</v>
      </c>
      <c r="E1172" s="128">
        <f t="shared" si="3"/>
        <v>2</v>
      </c>
      <c r="F1172" s="128">
        <f t="shared" si="4"/>
        <v>2024</v>
      </c>
      <c r="G1172" s="128">
        <f t="shared" si="5"/>
        <v>3</v>
      </c>
      <c r="H1172" s="128">
        <f t="shared" si="6"/>
        <v>16</v>
      </c>
      <c r="I1172" s="128" t="str">
        <f t="shared" si="7"/>
        <v>토</v>
      </c>
      <c r="J1172" s="99"/>
      <c r="K1172" s="99"/>
      <c r="L1172" s="141" t="str">
        <f>IF(J1172-K1172=0,,IFERROR(K1172-J1172-휴게시간-VLOOKUP(A1172,지정휴게시간,2,FALSE),K1172-J1172-휴게시간))</f>
        <v/>
      </c>
      <c r="M1172" s="142" t="str">
        <f>IFERROR(VLOOKUP(Text(A1172,"m월 d일"),양력휴일,2,FALSE),IFERROR(VLOOKUP(Text(B1172,"m월 d일"),음력휴일,2,FALSE),IFERROR(VLOOKUP(A1172,양력지정휴일,2,FALSE), IFERROR(VLOOKUP(B1172,음력지정휴일,2,FALSE), ""))))</f>
        <v/>
      </c>
      <c r="N1172" s="128"/>
      <c r="O1172" s="128" t="str">
        <f>IFERROR(VLOOKUP(N1172,연차지정일수,2,FALSE),"")</f>
        <v/>
      </c>
      <c r="P1172" s="143"/>
      <c r="Q1172" s="2"/>
    </row>
    <row r="1173">
      <c r="A1173" s="129">
        <v>45368.0</v>
      </c>
      <c r="B1173" s="129">
        <f>VLOOKUP($A1173,달력데이터,MATCH("음력 날짜",달력제목,0),FALSE)</f>
        <v>45330</v>
      </c>
      <c r="C1173" s="128">
        <f t="shared" si="1"/>
        <v>2024</v>
      </c>
      <c r="D1173" s="128">
        <f t="shared" si="2"/>
        <v>3</v>
      </c>
      <c r="E1173" s="128">
        <f t="shared" si="3"/>
        <v>2</v>
      </c>
      <c r="F1173" s="128">
        <f t="shared" si="4"/>
        <v>2024</v>
      </c>
      <c r="G1173" s="128">
        <f t="shared" si="5"/>
        <v>3</v>
      </c>
      <c r="H1173" s="128">
        <f t="shared" si="6"/>
        <v>17</v>
      </c>
      <c r="I1173" s="128" t="str">
        <f t="shared" si="7"/>
        <v>일</v>
      </c>
      <c r="J1173" s="99"/>
      <c r="K1173" s="99"/>
      <c r="L1173" s="141" t="str">
        <f>IF(J1173-K1173=0,,IFERROR(K1173-J1173-휴게시간-VLOOKUP(A1173,지정휴게시간,2,FALSE),K1173-J1173-휴게시간))</f>
        <v/>
      </c>
      <c r="M1173" s="142" t="str">
        <f>IFERROR(VLOOKUP(Text(A1173,"m월 d일"),양력휴일,2,FALSE),IFERROR(VLOOKUP(Text(B1173,"m월 d일"),음력휴일,2,FALSE),IFERROR(VLOOKUP(A1173,양력지정휴일,2,FALSE), IFERROR(VLOOKUP(B1173,음력지정휴일,2,FALSE), ""))))</f>
        <v/>
      </c>
      <c r="N1173" s="128"/>
      <c r="O1173" s="128" t="str">
        <f>IFERROR(VLOOKUP(N1173,연차지정일수,2,FALSE),"")</f>
        <v/>
      </c>
      <c r="P1173" s="143"/>
      <c r="Q1173" s="2"/>
    </row>
    <row r="1174">
      <c r="A1174" s="129">
        <v>45369.0</v>
      </c>
      <c r="B1174" s="129">
        <f>VLOOKUP($A1174,달력데이터,MATCH("음력 날짜",달력제목,0),FALSE)</f>
        <v>45331</v>
      </c>
      <c r="C1174" s="128">
        <f t="shared" si="1"/>
        <v>2024</v>
      </c>
      <c r="D1174" s="128">
        <f t="shared" si="2"/>
        <v>3</v>
      </c>
      <c r="E1174" s="128">
        <f t="shared" si="3"/>
        <v>3</v>
      </c>
      <c r="F1174" s="128">
        <f t="shared" si="4"/>
        <v>2024</v>
      </c>
      <c r="G1174" s="128">
        <f t="shared" si="5"/>
        <v>3</v>
      </c>
      <c r="H1174" s="128">
        <f t="shared" si="6"/>
        <v>18</v>
      </c>
      <c r="I1174" s="128" t="str">
        <f t="shared" si="7"/>
        <v>월</v>
      </c>
      <c r="J1174" s="99"/>
      <c r="K1174" s="99"/>
      <c r="L1174" s="141" t="str">
        <f>IF(J1174-K1174=0,,IFERROR(K1174-J1174-휴게시간-VLOOKUP(A1174,지정휴게시간,2,FALSE),K1174-J1174-휴게시간))</f>
        <v/>
      </c>
      <c r="M1174" s="142" t="str">
        <f>IFERROR(VLOOKUP(Text(A1174,"m월 d일"),양력휴일,2,FALSE),IFERROR(VLOOKUP(Text(B1174,"m월 d일"),음력휴일,2,FALSE),IFERROR(VLOOKUP(A1174,양력지정휴일,2,FALSE), IFERROR(VLOOKUP(B1174,음력지정휴일,2,FALSE), ""))))</f>
        <v/>
      </c>
      <c r="N1174" s="128"/>
      <c r="O1174" s="128" t="str">
        <f>IFERROR(VLOOKUP(N1174,연차지정일수,2,FALSE),"")</f>
        <v/>
      </c>
      <c r="P1174" s="143"/>
      <c r="Q1174" s="2"/>
    </row>
    <row r="1175">
      <c r="A1175" s="129">
        <v>45370.0</v>
      </c>
      <c r="B1175" s="129">
        <f>VLOOKUP($A1175,달력데이터,MATCH("음력 날짜",달력제목,0),FALSE)</f>
        <v>45332</v>
      </c>
      <c r="C1175" s="128">
        <f t="shared" si="1"/>
        <v>2024</v>
      </c>
      <c r="D1175" s="128">
        <f t="shared" si="2"/>
        <v>3</v>
      </c>
      <c r="E1175" s="128">
        <f t="shared" si="3"/>
        <v>3</v>
      </c>
      <c r="F1175" s="128">
        <f t="shared" si="4"/>
        <v>2024</v>
      </c>
      <c r="G1175" s="128">
        <f t="shared" si="5"/>
        <v>3</v>
      </c>
      <c r="H1175" s="128">
        <f t="shared" si="6"/>
        <v>19</v>
      </c>
      <c r="I1175" s="128" t="str">
        <f t="shared" si="7"/>
        <v>화</v>
      </c>
      <c r="J1175" s="99"/>
      <c r="K1175" s="99"/>
      <c r="L1175" s="141" t="str">
        <f>IF(J1175-K1175=0,,IFERROR(K1175-J1175-휴게시간-VLOOKUP(A1175,지정휴게시간,2,FALSE),K1175-J1175-휴게시간))</f>
        <v/>
      </c>
      <c r="M1175" s="142" t="str">
        <f>IFERROR(VLOOKUP(Text(A1175,"m월 d일"),양력휴일,2,FALSE),IFERROR(VLOOKUP(Text(B1175,"m월 d일"),음력휴일,2,FALSE),IFERROR(VLOOKUP(A1175,양력지정휴일,2,FALSE), IFERROR(VLOOKUP(B1175,음력지정휴일,2,FALSE), ""))))</f>
        <v/>
      </c>
      <c r="N1175" s="128"/>
      <c r="O1175" s="128" t="str">
        <f>IFERROR(VLOOKUP(N1175,연차지정일수,2,FALSE),"")</f>
        <v/>
      </c>
      <c r="P1175" s="143"/>
      <c r="Q1175" s="2"/>
    </row>
    <row r="1176">
      <c r="A1176" s="129">
        <v>45371.0</v>
      </c>
      <c r="B1176" s="129">
        <f>VLOOKUP($A1176,달력데이터,MATCH("음력 날짜",달력제목,0),FALSE)</f>
        <v>45333</v>
      </c>
      <c r="C1176" s="128">
        <f t="shared" si="1"/>
        <v>2024</v>
      </c>
      <c r="D1176" s="128">
        <f t="shared" si="2"/>
        <v>3</v>
      </c>
      <c r="E1176" s="128">
        <f t="shared" si="3"/>
        <v>3</v>
      </c>
      <c r="F1176" s="128">
        <f t="shared" si="4"/>
        <v>2024</v>
      </c>
      <c r="G1176" s="128">
        <f t="shared" si="5"/>
        <v>3</v>
      </c>
      <c r="H1176" s="128">
        <f t="shared" si="6"/>
        <v>20</v>
      </c>
      <c r="I1176" s="128" t="str">
        <f t="shared" si="7"/>
        <v>수</v>
      </c>
      <c r="J1176" s="99"/>
      <c r="K1176" s="99"/>
      <c r="L1176" s="141" t="str">
        <f>IF(J1176-K1176=0,,IFERROR(K1176-J1176-휴게시간-VLOOKUP(A1176,지정휴게시간,2,FALSE),K1176-J1176-휴게시간))</f>
        <v/>
      </c>
      <c r="M1176" s="142" t="str">
        <f>IFERROR(VLOOKUP(Text(A1176,"m월 d일"),양력휴일,2,FALSE),IFERROR(VLOOKUP(Text(B1176,"m월 d일"),음력휴일,2,FALSE),IFERROR(VLOOKUP(A1176,양력지정휴일,2,FALSE), IFERROR(VLOOKUP(B1176,음력지정휴일,2,FALSE), ""))))</f>
        <v/>
      </c>
      <c r="N1176" s="128"/>
      <c r="O1176" s="128" t="str">
        <f>IFERROR(VLOOKUP(N1176,연차지정일수,2,FALSE),"")</f>
        <v/>
      </c>
      <c r="P1176" s="143"/>
      <c r="Q1176" s="2"/>
    </row>
    <row r="1177">
      <c r="A1177" s="129">
        <v>45372.0</v>
      </c>
      <c r="B1177" s="129">
        <f>VLOOKUP($A1177,달력데이터,MATCH("음력 날짜",달력제목,0),FALSE)</f>
        <v>45334</v>
      </c>
      <c r="C1177" s="128">
        <f t="shared" si="1"/>
        <v>2024</v>
      </c>
      <c r="D1177" s="128">
        <f t="shared" si="2"/>
        <v>3</v>
      </c>
      <c r="E1177" s="128">
        <f t="shared" si="3"/>
        <v>3</v>
      </c>
      <c r="F1177" s="128">
        <f t="shared" si="4"/>
        <v>2024</v>
      </c>
      <c r="G1177" s="128">
        <f t="shared" si="5"/>
        <v>3</v>
      </c>
      <c r="H1177" s="128">
        <f t="shared" si="6"/>
        <v>21</v>
      </c>
      <c r="I1177" s="128" t="str">
        <f t="shared" si="7"/>
        <v>목</v>
      </c>
      <c r="J1177" s="99"/>
      <c r="K1177" s="99"/>
      <c r="L1177" s="141" t="str">
        <f>IF(J1177-K1177=0,,IFERROR(K1177-J1177-휴게시간-VLOOKUP(A1177,지정휴게시간,2,FALSE),K1177-J1177-휴게시간))</f>
        <v/>
      </c>
      <c r="M1177" s="142" t="str">
        <f>IFERROR(VLOOKUP(Text(A1177,"m월 d일"),양력휴일,2,FALSE),IFERROR(VLOOKUP(Text(B1177,"m월 d일"),음력휴일,2,FALSE),IFERROR(VLOOKUP(A1177,양력지정휴일,2,FALSE), IFERROR(VLOOKUP(B1177,음력지정휴일,2,FALSE), ""))))</f>
        <v/>
      </c>
      <c r="N1177" s="128"/>
      <c r="O1177" s="128" t="str">
        <f>IFERROR(VLOOKUP(N1177,연차지정일수,2,FALSE),"")</f>
        <v/>
      </c>
      <c r="P1177" s="143"/>
      <c r="Q1177" s="2"/>
    </row>
    <row r="1178">
      <c r="A1178" s="129">
        <v>45373.0</v>
      </c>
      <c r="B1178" s="129">
        <f>VLOOKUP($A1178,달력데이터,MATCH("음력 날짜",달력제목,0),FALSE)</f>
        <v>45335</v>
      </c>
      <c r="C1178" s="128">
        <f t="shared" si="1"/>
        <v>2024</v>
      </c>
      <c r="D1178" s="128">
        <f t="shared" si="2"/>
        <v>3</v>
      </c>
      <c r="E1178" s="128">
        <f t="shared" si="3"/>
        <v>3</v>
      </c>
      <c r="F1178" s="128">
        <f t="shared" si="4"/>
        <v>2024</v>
      </c>
      <c r="G1178" s="128">
        <f t="shared" si="5"/>
        <v>3</v>
      </c>
      <c r="H1178" s="128">
        <f t="shared" si="6"/>
        <v>22</v>
      </c>
      <c r="I1178" s="128" t="str">
        <f t="shared" si="7"/>
        <v>금</v>
      </c>
      <c r="J1178" s="99"/>
      <c r="K1178" s="99"/>
      <c r="L1178" s="141" t="str">
        <f>IF(J1178-K1178=0,,IFERROR(K1178-J1178-휴게시간-VLOOKUP(A1178,지정휴게시간,2,FALSE),K1178-J1178-휴게시간))</f>
        <v/>
      </c>
      <c r="M1178" s="142" t="str">
        <f>IFERROR(VLOOKUP(Text(A1178,"m월 d일"),양력휴일,2,FALSE),IFERROR(VLOOKUP(Text(B1178,"m월 d일"),음력휴일,2,FALSE),IFERROR(VLOOKUP(A1178,양력지정휴일,2,FALSE), IFERROR(VLOOKUP(B1178,음력지정휴일,2,FALSE), ""))))</f>
        <v/>
      </c>
      <c r="N1178" s="128"/>
      <c r="O1178" s="128" t="str">
        <f>IFERROR(VLOOKUP(N1178,연차지정일수,2,FALSE),"")</f>
        <v/>
      </c>
      <c r="P1178" s="143"/>
      <c r="Q1178" s="2"/>
    </row>
    <row r="1179">
      <c r="A1179" s="129">
        <v>45374.0</v>
      </c>
      <c r="B1179" s="129">
        <f>VLOOKUP($A1179,달력데이터,MATCH("음력 날짜",달력제목,0),FALSE)</f>
        <v>45336</v>
      </c>
      <c r="C1179" s="128">
        <f t="shared" si="1"/>
        <v>2024</v>
      </c>
      <c r="D1179" s="128">
        <f t="shared" si="2"/>
        <v>3</v>
      </c>
      <c r="E1179" s="128">
        <f t="shared" si="3"/>
        <v>3</v>
      </c>
      <c r="F1179" s="128">
        <f t="shared" si="4"/>
        <v>2024</v>
      </c>
      <c r="G1179" s="128">
        <f t="shared" si="5"/>
        <v>3</v>
      </c>
      <c r="H1179" s="128">
        <f t="shared" si="6"/>
        <v>23</v>
      </c>
      <c r="I1179" s="128" t="str">
        <f t="shared" si="7"/>
        <v>토</v>
      </c>
      <c r="J1179" s="99"/>
      <c r="K1179" s="99"/>
      <c r="L1179" s="141" t="str">
        <f>IF(J1179-K1179=0,,IFERROR(K1179-J1179-휴게시간-VLOOKUP(A1179,지정휴게시간,2,FALSE),K1179-J1179-휴게시간))</f>
        <v/>
      </c>
      <c r="M1179" s="142" t="str">
        <f>IFERROR(VLOOKUP(Text(A1179,"m월 d일"),양력휴일,2,FALSE),IFERROR(VLOOKUP(Text(B1179,"m월 d일"),음력휴일,2,FALSE),IFERROR(VLOOKUP(A1179,양력지정휴일,2,FALSE), IFERROR(VLOOKUP(B1179,음력지정휴일,2,FALSE), ""))))</f>
        <v/>
      </c>
      <c r="N1179" s="128"/>
      <c r="O1179" s="128" t="str">
        <f>IFERROR(VLOOKUP(N1179,연차지정일수,2,FALSE),"")</f>
        <v/>
      </c>
      <c r="P1179" s="143"/>
      <c r="Q1179" s="2"/>
    </row>
    <row r="1180">
      <c r="A1180" s="129">
        <v>45375.0</v>
      </c>
      <c r="B1180" s="129">
        <f>VLOOKUP($A1180,달력데이터,MATCH("음력 날짜",달력제목,0),FALSE)</f>
        <v>45337</v>
      </c>
      <c r="C1180" s="128">
        <f t="shared" si="1"/>
        <v>2024</v>
      </c>
      <c r="D1180" s="128">
        <f t="shared" si="2"/>
        <v>3</v>
      </c>
      <c r="E1180" s="128">
        <f t="shared" si="3"/>
        <v>3</v>
      </c>
      <c r="F1180" s="128">
        <f t="shared" si="4"/>
        <v>2024</v>
      </c>
      <c r="G1180" s="128">
        <f t="shared" si="5"/>
        <v>3</v>
      </c>
      <c r="H1180" s="128">
        <f t="shared" si="6"/>
        <v>24</v>
      </c>
      <c r="I1180" s="128" t="str">
        <f t="shared" si="7"/>
        <v>일</v>
      </c>
      <c r="J1180" s="99"/>
      <c r="K1180" s="99"/>
      <c r="L1180" s="141" t="str">
        <f>IF(J1180-K1180=0,,IFERROR(K1180-J1180-휴게시간-VLOOKUP(A1180,지정휴게시간,2,FALSE),K1180-J1180-휴게시간))</f>
        <v/>
      </c>
      <c r="M1180" s="142" t="str">
        <f>IFERROR(VLOOKUP(Text(A1180,"m월 d일"),양력휴일,2,FALSE),IFERROR(VLOOKUP(Text(B1180,"m월 d일"),음력휴일,2,FALSE),IFERROR(VLOOKUP(A1180,양력지정휴일,2,FALSE), IFERROR(VLOOKUP(B1180,음력지정휴일,2,FALSE), ""))))</f>
        <v/>
      </c>
      <c r="N1180" s="128"/>
      <c r="O1180" s="128" t="str">
        <f>IFERROR(VLOOKUP(N1180,연차지정일수,2,FALSE),"")</f>
        <v/>
      </c>
      <c r="P1180" s="143"/>
      <c r="Q1180" s="2"/>
    </row>
    <row r="1181">
      <c r="A1181" s="129">
        <v>45376.0</v>
      </c>
      <c r="B1181" s="129">
        <f>VLOOKUP($A1181,달력데이터,MATCH("음력 날짜",달력제목,0),FALSE)</f>
        <v>45338</v>
      </c>
      <c r="C1181" s="128">
        <f t="shared" si="1"/>
        <v>2024</v>
      </c>
      <c r="D1181" s="128">
        <f t="shared" si="2"/>
        <v>3</v>
      </c>
      <c r="E1181" s="128">
        <f t="shared" si="3"/>
        <v>4</v>
      </c>
      <c r="F1181" s="128">
        <f t="shared" si="4"/>
        <v>2024</v>
      </c>
      <c r="G1181" s="128">
        <f t="shared" si="5"/>
        <v>3</v>
      </c>
      <c r="H1181" s="128">
        <f t="shared" si="6"/>
        <v>25</v>
      </c>
      <c r="I1181" s="128" t="str">
        <f t="shared" si="7"/>
        <v>월</v>
      </c>
      <c r="J1181" s="99"/>
      <c r="K1181" s="99"/>
      <c r="L1181" s="141" t="str">
        <f>IF(J1181-K1181=0,,IFERROR(K1181-J1181-휴게시간-VLOOKUP(A1181,지정휴게시간,2,FALSE),K1181-J1181-휴게시간))</f>
        <v/>
      </c>
      <c r="M1181" s="142" t="str">
        <f>IFERROR(VLOOKUP(Text(A1181,"m월 d일"),양력휴일,2,FALSE),IFERROR(VLOOKUP(Text(B1181,"m월 d일"),음력휴일,2,FALSE),IFERROR(VLOOKUP(A1181,양력지정휴일,2,FALSE), IFERROR(VLOOKUP(B1181,음력지정휴일,2,FALSE), ""))))</f>
        <v/>
      </c>
      <c r="N1181" s="128"/>
      <c r="O1181" s="128" t="str">
        <f>IFERROR(VLOOKUP(N1181,연차지정일수,2,FALSE),"")</f>
        <v/>
      </c>
      <c r="P1181" s="143"/>
      <c r="Q1181" s="2"/>
    </row>
    <row r="1182">
      <c r="A1182" s="129">
        <v>45377.0</v>
      </c>
      <c r="B1182" s="129">
        <f>VLOOKUP($A1182,달력데이터,MATCH("음력 날짜",달력제목,0),FALSE)</f>
        <v>45339</v>
      </c>
      <c r="C1182" s="128">
        <f t="shared" si="1"/>
        <v>2024</v>
      </c>
      <c r="D1182" s="128">
        <f t="shared" si="2"/>
        <v>3</v>
      </c>
      <c r="E1182" s="128">
        <f t="shared" si="3"/>
        <v>4</v>
      </c>
      <c r="F1182" s="128">
        <f t="shared" si="4"/>
        <v>2024</v>
      </c>
      <c r="G1182" s="128">
        <f t="shared" si="5"/>
        <v>3</v>
      </c>
      <c r="H1182" s="128">
        <f t="shared" si="6"/>
        <v>26</v>
      </c>
      <c r="I1182" s="128" t="str">
        <f t="shared" si="7"/>
        <v>화</v>
      </c>
      <c r="J1182" s="99"/>
      <c r="K1182" s="99"/>
      <c r="L1182" s="141" t="str">
        <f>IF(J1182-K1182=0,,IFERROR(K1182-J1182-휴게시간-VLOOKUP(A1182,지정휴게시간,2,FALSE),K1182-J1182-휴게시간))</f>
        <v/>
      </c>
      <c r="M1182" s="142" t="str">
        <f>IFERROR(VLOOKUP(Text(A1182,"m월 d일"),양력휴일,2,FALSE),IFERROR(VLOOKUP(Text(B1182,"m월 d일"),음력휴일,2,FALSE),IFERROR(VLOOKUP(A1182,양력지정휴일,2,FALSE), IFERROR(VLOOKUP(B1182,음력지정휴일,2,FALSE), ""))))</f>
        <v/>
      </c>
      <c r="N1182" s="128"/>
      <c r="O1182" s="128" t="str">
        <f>IFERROR(VLOOKUP(N1182,연차지정일수,2,FALSE),"")</f>
        <v/>
      </c>
      <c r="P1182" s="143"/>
      <c r="Q1182" s="2"/>
    </row>
    <row r="1183">
      <c r="A1183" s="129">
        <v>45378.0</v>
      </c>
      <c r="B1183" s="129">
        <f>VLOOKUP($A1183,달력데이터,MATCH("음력 날짜",달력제목,0),FALSE)</f>
        <v>45340</v>
      </c>
      <c r="C1183" s="128">
        <f t="shared" si="1"/>
        <v>2024</v>
      </c>
      <c r="D1183" s="128">
        <f t="shared" si="2"/>
        <v>3</v>
      </c>
      <c r="E1183" s="128">
        <f t="shared" si="3"/>
        <v>4</v>
      </c>
      <c r="F1183" s="128">
        <f t="shared" si="4"/>
        <v>2024</v>
      </c>
      <c r="G1183" s="128">
        <f t="shared" si="5"/>
        <v>3</v>
      </c>
      <c r="H1183" s="128">
        <f t="shared" si="6"/>
        <v>27</v>
      </c>
      <c r="I1183" s="128" t="str">
        <f t="shared" si="7"/>
        <v>수</v>
      </c>
      <c r="J1183" s="99"/>
      <c r="K1183" s="99"/>
      <c r="L1183" s="141" t="str">
        <f>IF(J1183-K1183=0,,IFERROR(K1183-J1183-휴게시간-VLOOKUP(A1183,지정휴게시간,2,FALSE),K1183-J1183-휴게시간))</f>
        <v/>
      </c>
      <c r="M1183" s="142" t="str">
        <f>IFERROR(VLOOKUP(Text(A1183,"m월 d일"),양력휴일,2,FALSE),IFERROR(VLOOKUP(Text(B1183,"m월 d일"),음력휴일,2,FALSE),IFERROR(VLOOKUP(A1183,양력지정휴일,2,FALSE), IFERROR(VLOOKUP(B1183,음력지정휴일,2,FALSE), ""))))</f>
        <v/>
      </c>
      <c r="N1183" s="128"/>
      <c r="O1183" s="128" t="str">
        <f>IFERROR(VLOOKUP(N1183,연차지정일수,2,FALSE),"")</f>
        <v/>
      </c>
      <c r="P1183" s="143"/>
      <c r="Q1183" s="2"/>
    </row>
    <row r="1184">
      <c r="A1184" s="129">
        <v>45379.0</v>
      </c>
      <c r="B1184" s="129">
        <f>VLOOKUP($A1184,달력데이터,MATCH("음력 날짜",달력제목,0),FALSE)</f>
        <v>45341</v>
      </c>
      <c r="C1184" s="128">
        <f t="shared" si="1"/>
        <v>2024</v>
      </c>
      <c r="D1184" s="128">
        <f t="shared" si="2"/>
        <v>3</v>
      </c>
      <c r="E1184" s="128">
        <f t="shared" si="3"/>
        <v>4</v>
      </c>
      <c r="F1184" s="128">
        <f t="shared" si="4"/>
        <v>2024</v>
      </c>
      <c r="G1184" s="128">
        <f t="shared" si="5"/>
        <v>3</v>
      </c>
      <c r="H1184" s="128">
        <f t="shared" si="6"/>
        <v>28</v>
      </c>
      <c r="I1184" s="128" t="str">
        <f t="shared" si="7"/>
        <v>목</v>
      </c>
      <c r="J1184" s="99"/>
      <c r="K1184" s="99"/>
      <c r="L1184" s="141" t="str">
        <f>IF(J1184-K1184=0,,IFERROR(K1184-J1184-휴게시간-VLOOKUP(A1184,지정휴게시간,2,FALSE),K1184-J1184-휴게시간))</f>
        <v/>
      </c>
      <c r="M1184" s="142" t="str">
        <f>IFERROR(VLOOKUP(Text(A1184,"m월 d일"),양력휴일,2,FALSE),IFERROR(VLOOKUP(Text(B1184,"m월 d일"),음력휴일,2,FALSE),IFERROR(VLOOKUP(A1184,양력지정휴일,2,FALSE), IFERROR(VLOOKUP(B1184,음력지정휴일,2,FALSE), ""))))</f>
        <v/>
      </c>
      <c r="N1184" s="128"/>
      <c r="O1184" s="128" t="str">
        <f>IFERROR(VLOOKUP(N1184,연차지정일수,2,FALSE),"")</f>
        <v/>
      </c>
      <c r="P1184" s="143"/>
      <c r="Q1184" s="2"/>
    </row>
    <row r="1185">
      <c r="A1185" s="129">
        <v>45380.0</v>
      </c>
      <c r="B1185" s="129">
        <f>VLOOKUP($A1185,달력데이터,MATCH("음력 날짜",달력제목,0),FALSE)</f>
        <v>45342</v>
      </c>
      <c r="C1185" s="128">
        <f t="shared" si="1"/>
        <v>2024</v>
      </c>
      <c r="D1185" s="128">
        <f t="shared" si="2"/>
        <v>3</v>
      </c>
      <c r="E1185" s="128">
        <f t="shared" si="3"/>
        <v>4</v>
      </c>
      <c r="F1185" s="128">
        <f t="shared" si="4"/>
        <v>2024</v>
      </c>
      <c r="G1185" s="128">
        <f t="shared" si="5"/>
        <v>3</v>
      </c>
      <c r="H1185" s="128">
        <f t="shared" si="6"/>
        <v>29</v>
      </c>
      <c r="I1185" s="128" t="str">
        <f t="shared" si="7"/>
        <v>금</v>
      </c>
      <c r="J1185" s="99"/>
      <c r="K1185" s="99"/>
      <c r="L1185" s="141" t="str">
        <f>IF(J1185-K1185=0,,IFERROR(K1185-J1185-휴게시간-VLOOKUP(A1185,지정휴게시간,2,FALSE),K1185-J1185-휴게시간))</f>
        <v/>
      </c>
      <c r="M1185" s="142" t="str">
        <f>IFERROR(VLOOKUP(Text(A1185,"m월 d일"),양력휴일,2,FALSE),IFERROR(VLOOKUP(Text(B1185,"m월 d일"),음력휴일,2,FALSE),IFERROR(VLOOKUP(A1185,양력지정휴일,2,FALSE), IFERROR(VLOOKUP(B1185,음력지정휴일,2,FALSE), ""))))</f>
        <v/>
      </c>
      <c r="N1185" s="128"/>
      <c r="O1185" s="128" t="str">
        <f>IFERROR(VLOOKUP(N1185,연차지정일수,2,FALSE),"")</f>
        <v/>
      </c>
      <c r="P1185" s="143"/>
      <c r="Q1185" s="2"/>
    </row>
    <row r="1186">
      <c r="A1186" s="129">
        <v>45381.0</v>
      </c>
      <c r="B1186" s="129">
        <f>VLOOKUP($A1186,달력데이터,MATCH("음력 날짜",달력제목,0),FALSE)</f>
        <v>45343</v>
      </c>
      <c r="C1186" s="128">
        <f t="shared" si="1"/>
        <v>2024</v>
      </c>
      <c r="D1186" s="128">
        <f t="shared" si="2"/>
        <v>3</v>
      </c>
      <c r="E1186" s="128">
        <f t="shared" si="3"/>
        <v>4</v>
      </c>
      <c r="F1186" s="128">
        <f t="shared" si="4"/>
        <v>2024</v>
      </c>
      <c r="G1186" s="128">
        <f t="shared" si="5"/>
        <v>3</v>
      </c>
      <c r="H1186" s="128">
        <f t="shared" si="6"/>
        <v>30</v>
      </c>
      <c r="I1186" s="128" t="str">
        <f t="shared" si="7"/>
        <v>토</v>
      </c>
      <c r="J1186" s="99"/>
      <c r="K1186" s="99"/>
      <c r="L1186" s="141" t="str">
        <f>IF(J1186-K1186=0,,IFERROR(K1186-J1186-휴게시간-VLOOKUP(A1186,지정휴게시간,2,FALSE),K1186-J1186-휴게시간))</f>
        <v/>
      </c>
      <c r="M1186" s="142" t="str">
        <f>IFERROR(VLOOKUP(Text(A1186,"m월 d일"),양력휴일,2,FALSE),IFERROR(VLOOKUP(Text(B1186,"m월 d일"),음력휴일,2,FALSE),IFERROR(VLOOKUP(A1186,양력지정휴일,2,FALSE), IFERROR(VLOOKUP(B1186,음력지정휴일,2,FALSE), ""))))</f>
        <v/>
      </c>
      <c r="N1186" s="128"/>
      <c r="O1186" s="128" t="str">
        <f>IFERROR(VLOOKUP(N1186,연차지정일수,2,FALSE),"")</f>
        <v/>
      </c>
      <c r="P1186" s="143"/>
      <c r="Q1186" s="2"/>
    </row>
    <row r="1187">
      <c r="A1187" s="129">
        <v>45382.0</v>
      </c>
      <c r="B1187" s="129">
        <f>VLOOKUP($A1187,달력데이터,MATCH("음력 날짜",달력제목,0),FALSE)</f>
        <v>45344</v>
      </c>
      <c r="C1187" s="128">
        <f t="shared" si="1"/>
        <v>2024</v>
      </c>
      <c r="D1187" s="128">
        <f t="shared" si="2"/>
        <v>3</v>
      </c>
      <c r="E1187" s="128">
        <f t="shared" si="3"/>
        <v>4</v>
      </c>
      <c r="F1187" s="128">
        <f t="shared" si="4"/>
        <v>2024</v>
      </c>
      <c r="G1187" s="128">
        <f t="shared" si="5"/>
        <v>3</v>
      </c>
      <c r="H1187" s="128">
        <f t="shared" si="6"/>
        <v>31</v>
      </c>
      <c r="I1187" s="128" t="str">
        <f t="shared" si="7"/>
        <v>일</v>
      </c>
      <c r="J1187" s="99"/>
      <c r="K1187" s="99"/>
      <c r="L1187" s="141" t="str">
        <f>IF(J1187-K1187=0,,IFERROR(K1187-J1187-휴게시간-VLOOKUP(A1187,지정휴게시간,2,FALSE),K1187-J1187-휴게시간))</f>
        <v/>
      </c>
      <c r="M1187" s="142" t="str">
        <f>IFERROR(VLOOKUP(Text(A1187,"m월 d일"),양력휴일,2,FALSE),IFERROR(VLOOKUP(Text(B1187,"m월 d일"),음력휴일,2,FALSE),IFERROR(VLOOKUP(A1187,양력지정휴일,2,FALSE), IFERROR(VLOOKUP(B1187,음력지정휴일,2,FALSE), ""))))</f>
        <v/>
      </c>
      <c r="N1187" s="128"/>
      <c r="O1187" s="128" t="str">
        <f>IFERROR(VLOOKUP(N1187,연차지정일수,2,FALSE),"")</f>
        <v/>
      </c>
      <c r="P1187" s="143"/>
      <c r="Q1187" s="2"/>
    </row>
    <row r="1188">
      <c r="A1188" s="129">
        <v>45383.0</v>
      </c>
      <c r="B1188" s="129">
        <f>VLOOKUP($A1188,달력데이터,MATCH("음력 날짜",달력제목,0),FALSE)</f>
        <v>45345</v>
      </c>
      <c r="C1188" s="128">
        <f t="shared" si="1"/>
        <v>2024</v>
      </c>
      <c r="D1188" s="128">
        <f t="shared" si="2"/>
        <v>3</v>
      </c>
      <c r="E1188" s="128">
        <f t="shared" si="3"/>
        <v>1</v>
      </c>
      <c r="F1188" s="128">
        <f t="shared" si="4"/>
        <v>2024</v>
      </c>
      <c r="G1188" s="128">
        <f t="shared" si="5"/>
        <v>4</v>
      </c>
      <c r="H1188" s="128">
        <f t="shared" si="6"/>
        <v>1</v>
      </c>
      <c r="I1188" s="128" t="str">
        <f t="shared" si="7"/>
        <v>월</v>
      </c>
      <c r="J1188" s="99"/>
      <c r="K1188" s="99"/>
      <c r="L1188" s="141" t="str">
        <f>IF(J1188-K1188=0,,IFERROR(K1188-J1188-휴게시간-VLOOKUP(A1188,지정휴게시간,2,FALSE),K1188-J1188-휴게시간))</f>
        <v/>
      </c>
      <c r="M1188" s="142" t="str">
        <f>IFERROR(VLOOKUP(Text(A1188,"m월 d일"),양력휴일,2,FALSE),IFERROR(VLOOKUP(Text(B1188,"m월 d일"),음력휴일,2,FALSE),IFERROR(VLOOKUP(A1188,양력지정휴일,2,FALSE), IFERROR(VLOOKUP(B1188,음력지정휴일,2,FALSE), ""))))</f>
        <v/>
      </c>
      <c r="N1188" s="128"/>
      <c r="O1188" s="128" t="str">
        <f>IFERROR(VLOOKUP(N1188,연차지정일수,2,FALSE),"")</f>
        <v/>
      </c>
      <c r="P1188" s="143"/>
      <c r="Q1188" s="2"/>
    </row>
    <row r="1189">
      <c r="A1189" s="129">
        <v>45384.0</v>
      </c>
      <c r="B1189" s="129">
        <f>VLOOKUP($A1189,달력데이터,MATCH("음력 날짜",달력제목,0),FALSE)</f>
        <v>45346</v>
      </c>
      <c r="C1189" s="128">
        <f t="shared" si="1"/>
        <v>2024</v>
      </c>
      <c r="D1189" s="128">
        <f t="shared" si="2"/>
        <v>3</v>
      </c>
      <c r="E1189" s="128">
        <f t="shared" si="3"/>
        <v>1</v>
      </c>
      <c r="F1189" s="128">
        <f t="shared" si="4"/>
        <v>2024</v>
      </c>
      <c r="G1189" s="128">
        <f t="shared" si="5"/>
        <v>4</v>
      </c>
      <c r="H1189" s="128">
        <f t="shared" si="6"/>
        <v>2</v>
      </c>
      <c r="I1189" s="128" t="str">
        <f t="shared" si="7"/>
        <v>화</v>
      </c>
      <c r="J1189" s="99"/>
      <c r="K1189" s="99"/>
      <c r="L1189" s="141" t="str">
        <f>IF(J1189-K1189=0,,IFERROR(K1189-J1189-휴게시간-VLOOKUP(A1189,지정휴게시간,2,FALSE),K1189-J1189-휴게시간))</f>
        <v/>
      </c>
      <c r="M1189" s="142" t="str">
        <f>IFERROR(VLOOKUP(Text(A1189,"m월 d일"),양력휴일,2,FALSE),IFERROR(VLOOKUP(Text(B1189,"m월 d일"),음력휴일,2,FALSE),IFERROR(VLOOKUP(A1189,양력지정휴일,2,FALSE), IFERROR(VLOOKUP(B1189,음력지정휴일,2,FALSE), ""))))</f>
        <v/>
      </c>
      <c r="N1189" s="128"/>
      <c r="O1189" s="128" t="str">
        <f>IFERROR(VLOOKUP(N1189,연차지정일수,2,FALSE),"")</f>
        <v/>
      </c>
      <c r="P1189" s="143"/>
      <c r="Q1189" s="2"/>
    </row>
    <row r="1190">
      <c r="A1190" s="129">
        <v>45385.0</v>
      </c>
      <c r="B1190" s="129">
        <f>VLOOKUP($A1190,달력데이터,MATCH("음력 날짜",달력제목,0),FALSE)</f>
        <v>45347</v>
      </c>
      <c r="C1190" s="128">
        <f t="shared" si="1"/>
        <v>2024</v>
      </c>
      <c r="D1190" s="128">
        <f t="shared" si="2"/>
        <v>3</v>
      </c>
      <c r="E1190" s="128">
        <f t="shared" si="3"/>
        <v>1</v>
      </c>
      <c r="F1190" s="128">
        <f t="shared" si="4"/>
        <v>2024</v>
      </c>
      <c r="G1190" s="128">
        <f t="shared" si="5"/>
        <v>4</v>
      </c>
      <c r="H1190" s="128">
        <f t="shared" si="6"/>
        <v>3</v>
      </c>
      <c r="I1190" s="128" t="str">
        <f t="shared" si="7"/>
        <v>수</v>
      </c>
      <c r="J1190" s="99"/>
      <c r="K1190" s="99"/>
      <c r="L1190" s="141" t="str">
        <f>IF(J1190-K1190=0,,IFERROR(K1190-J1190-휴게시간-VLOOKUP(A1190,지정휴게시간,2,FALSE),K1190-J1190-휴게시간))</f>
        <v/>
      </c>
      <c r="M1190" s="142" t="str">
        <f>IFERROR(VLOOKUP(Text(A1190,"m월 d일"),양력휴일,2,FALSE),IFERROR(VLOOKUP(Text(B1190,"m월 d일"),음력휴일,2,FALSE),IFERROR(VLOOKUP(A1190,양력지정휴일,2,FALSE), IFERROR(VLOOKUP(B1190,음력지정휴일,2,FALSE), ""))))</f>
        <v/>
      </c>
      <c r="N1190" s="128"/>
      <c r="O1190" s="128" t="str">
        <f>IFERROR(VLOOKUP(N1190,연차지정일수,2,FALSE),"")</f>
        <v/>
      </c>
      <c r="P1190" s="143"/>
      <c r="Q1190" s="2"/>
    </row>
    <row r="1191">
      <c r="A1191" s="129">
        <v>45386.0</v>
      </c>
      <c r="B1191" s="129">
        <f>VLOOKUP($A1191,달력데이터,MATCH("음력 날짜",달력제목,0),FALSE)</f>
        <v>45348</v>
      </c>
      <c r="C1191" s="128">
        <f t="shared" si="1"/>
        <v>2024</v>
      </c>
      <c r="D1191" s="128">
        <f t="shared" si="2"/>
        <v>3</v>
      </c>
      <c r="E1191" s="128">
        <f t="shared" si="3"/>
        <v>1</v>
      </c>
      <c r="F1191" s="128">
        <f t="shared" si="4"/>
        <v>2024</v>
      </c>
      <c r="G1191" s="128">
        <f t="shared" si="5"/>
        <v>4</v>
      </c>
      <c r="H1191" s="128">
        <f t="shared" si="6"/>
        <v>4</v>
      </c>
      <c r="I1191" s="128" t="str">
        <f t="shared" si="7"/>
        <v>목</v>
      </c>
      <c r="J1191" s="99"/>
      <c r="K1191" s="99"/>
      <c r="L1191" s="141" t="str">
        <f>IF(J1191-K1191=0,,IFERROR(K1191-J1191-휴게시간-VLOOKUP(A1191,지정휴게시간,2,FALSE),K1191-J1191-휴게시간))</f>
        <v/>
      </c>
      <c r="M1191" s="142" t="str">
        <f>IFERROR(VLOOKUP(Text(A1191,"m월 d일"),양력휴일,2,FALSE),IFERROR(VLOOKUP(Text(B1191,"m월 d일"),음력휴일,2,FALSE),IFERROR(VLOOKUP(A1191,양력지정휴일,2,FALSE), IFERROR(VLOOKUP(B1191,음력지정휴일,2,FALSE), ""))))</f>
        <v/>
      </c>
      <c r="N1191" s="128"/>
      <c r="O1191" s="128" t="str">
        <f>IFERROR(VLOOKUP(N1191,연차지정일수,2,FALSE),"")</f>
        <v/>
      </c>
      <c r="P1191" s="143"/>
      <c r="Q1191" s="2"/>
    </row>
    <row r="1192">
      <c r="A1192" s="129">
        <v>45387.0</v>
      </c>
      <c r="B1192" s="129">
        <f>VLOOKUP($A1192,달력데이터,MATCH("음력 날짜",달력제목,0),FALSE)</f>
        <v>45349</v>
      </c>
      <c r="C1192" s="128">
        <f t="shared" si="1"/>
        <v>2024</v>
      </c>
      <c r="D1192" s="128">
        <f t="shared" si="2"/>
        <v>3</v>
      </c>
      <c r="E1192" s="128">
        <f t="shared" si="3"/>
        <v>1</v>
      </c>
      <c r="F1192" s="128">
        <f t="shared" si="4"/>
        <v>2024</v>
      </c>
      <c r="G1192" s="128">
        <f t="shared" si="5"/>
        <v>4</v>
      </c>
      <c r="H1192" s="128">
        <f t="shared" si="6"/>
        <v>5</v>
      </c>
      <c r="I1192" s="128" t="str">
        <f t="shared" si="7"/>
        <v>금</v>
      </c>
      <c r="J1192" s="99"/>
      <c r="K1192" s="99"/>
      <c r="L1192" s="141" t="str">
        <f>IF(J1192-K1192=0,,IFERROR(K1192-J1192-휴게시간-VLOOKUP(A1192,지정휴게시간,2,FALSE),K1192-J1192-휴게시간))</f>
        <v/>
      </c>
      <c r="M1192" s="142" t="str">
        <f>IFERROR(VLOOKUP(Text(A1192,"m월 d일"),양력휴일,2,FALSE),IFERROR(VLOOKUP(Text(B1192,"m월 d일"),음력휴일,2,FALSE),IFERROR(VLOOKUP(A1192,양력지정휴일,2,FALSE), IFERROR(VLOOKUP(B1192,음력지정휴일,2,FALSE), ""))))</f>
        <v/>
      </c>
      <c r="N1192" s="128"/>
      <c r="O1192" s="128" t="str">
        <f>IFERROR(VLOOKUP(N1192,연차지정일수,2,FALSE),"")</f>
        <v/>
      </c>
      <c r="P1192" s="143"/>
      <c r="Q1192" s="2"/>
    </row>
    <row r="1193">
      <c r="A1193" s="129">
        <v>45388.0</v>
      </c>
      <c r="B1193" s="129">
        <f>VLOOKUP($A1193,달력데이터,MATCH("음력 날짜",달력제목,0),FALSE)</f>
        <v>45350</v>
      </c>
      <c r="C1193" s="128">
        <f t="shared" si="1"/>
        <v>2024</v>
      </c>
      <c r="D1193" s="128">
        <f t="shared" si="2"/>
        <v>3</v>
      </c>
      <c r="E1193" s="128">
        <f t="shared" si="3"/>
        <v>1</v>
      </c>
      <c r="F1193" s="128">
        <f t="shared" si="4"/>
        <v>2024</v>
      </c>
      <c r="G1193" s="128">
        <f t="shared" si="5"/>
        <v>4</v>
      </c>
      <c r="H1193" s="128">
        <f t="shared" si="6"/>
        <v>6</v>
      </c>
      <c r="I1193" s="128" t="str">
        <f t="shared" si="7"/>
        <v>토</v>
      </c>
      <c r="J1193" s="99"/>
      <c r="K1193" s="99"/>
      <c r="L1193" s="141" t="str">
        <f>IF(J1193-K1193=0,,IFERROR(K1193-J1193-휴게시간-VLOOKUP(A1193,지정휴게시간,2,FALSE),K1193-J1193-휴게시간))</f>
        <v/>
      </c>
      <c r="M1193" s="142" t="str">
        <f>IFERROR(VLOOKUP(Text(A1193,"m월 d일"),양력휴일,2,FALSE),IFERROR(VLOOKUP(Text(B1193,"m월 d일"),음력휴일,2,FALSE),IFERROR(VLOOKUP(A1193,양력지정휴일,2,FALSE), IFERROR(VLOOKUP(B1193,음력지정휴일,2,FALSE), ""))))</f>
        <v/>
      </c>
      <c r="N1193" s="128"/>
      <c r="O1193" s="128" t="str">
        <f>IFERROR(VLOOKUP(N1193,연차지정일수,2,FALSE),"")</f>
        <v/>
      </c>
      <c r="P1193" s="143"/>
      <c r="Q1193" s="2"/>
    </row>
    <row r="1194">
      <c r="A1194" s="129">
        <v>45389.0</v>
      </c>
      <c r="B1194" s="129">
        <f>VLOOKUP($A1194,달력데이터,MATCH("음력 날짜",달력제목,0),FALSE)</f>
        <v>45351</v>
      </c>
      <c r="C1194" s="128">
        <f t="shared" si="1"/>
        <v>2024</v>
      </c>
      <c r="D1194" s="128">
        <f t="shared" si="2"/>
        <v>3</v>
      </c>
      <c r="E1194" s="128">
        <f t="shared" si="3"/>
        <v>1</v>
      </c>
      <c r="F1194" s="128">
        <f t="shared" si="4"/>
        <v>2024</v>
      </c>
      <c r="G1194" s="128">
        <f t="shared" si="5"/>
        <v>4</v>
      </c>
      <c r="H1194" s="128">
        <f t="shared" si="6"/>
        <v>7</v>
      </c>
      <c r="I1194" s="128" t="str">
        <f t="shared" si="7"/>
        <v>일</v>
      </c>
      <c r="J1194" s="99"/>
      <c r="K1194" s="99"/>
      <c r="L1194" s="141" t="str">
        <f>IF(J1194-K1194=0,,IFERROR(K1194-J1194-휴게시간-VLOOKUP(A1194,지정휴게시간,2,FALSE),K1194-J1194-휴게시간))</f>
        <v/>
      </c>
      <c r="M1194" s="142" t="str">
        <f>IFERROR(VLOOKUP(Text(A1194,"m월 d일"),양력휴일,2,FALSE),IFERROR(VLOOKUP(Text(B1194,"m월 d일"),음력휴일,2,FALSE),IFERROR(VLOOKUP(A1194,양력지정휴일,2,FALSE), IFERROR(VLOOKUP(B1194,음력지정휴일,2,FALSE), ""))))</f>
        <v/>
      </c>
      <c r="N1194" s="128"/>
      <c r="O1194" s="128" t="str">
        <f>IFERROR(VLOOKUP(N1194,연차지정일수,2,FALSE),"")</f>
        <v/>
      </c>
      <c r="P1194" s="143"/>
      <c r="Q1194" s="2"/>
    </row>
    <row r="1195">
      <c r="A1195" s="129">
        <v>45390.0</v>
      </c>
      <c r="B1195" s="129" t="str">
        <f>VLOOKUP($A1195,달력데이터,MATCH("음력 날짜",달력제목,0),FALSE)</f>
        <v> 2024-02-30 </v>
      </c>
      <c r="C1195" s="128">
        <f t="shared" si="1"/>
        <v>2024</v>
      </c>
      <c r="D1195" s="128">
        <f t="shared" si="2"/>
        <v>4</v>
      </c>
      <c r="E1195" s="128">
        <f t="shared" si="3"/>
        <v>2</v>
      </c>
      <c r="F1195" s="128">
        <f t="shared" si="4"/>
        <v>2024</v>
      </c>
      <c r="G1195" s="128">
        <f t="shared" si="5"/>
        <v>4</v>
      </c>
      <c r="H1195" s="128">
        <f t="shared" si="6"/>
        <v>8</v>
      </c>
      <c r="I1195" s="128" t="str">
        <f t="shared" si="7"/>
        <v>월</v>
      </c>
      <c r="J1195" s="99"/>
      <c r="K1195" s="99"/>
      <c r="L1195" s="141" t="str">
        <f>IF(J1195-K1195=0,,IFERROR(K1195-J1195-휴게시간-VLOOKUP(A1195,지정휴게시간,2,FALSE),K1195-J1195-휴게시간))</f>
        <v/>
      </c>
      <c r="M1195" s="142" t="str">
        <f>IFERROR(VLOOKUP(Text(A1195,"m월 d일"),양력휴일,2,FALSE),IFERROR(VLOOKUP(Text(B1195,"m월 d일"),음력휴일,2,FALSE),IFERROR(VLOOKUP(A1195,양력지정휴일,2,FALSE), IFERROR(VLOOKUP(B1195,음력지정휴일,2,FALSE), ""))))</f>
        <v/>
      </c>
      <c r="N1195" s="128"/>
      <c r="O1195" s="128" t="str">
        <f>IFERROR(VLOOKUP(N1195,연차지정일수,2,FALSE),"")</f>
        <v/>
      </c>
      <c r="P1195" s="143"/>
      <c r="Q1195" s="2"/>
    </row>
    <row r="1196">
      <c r="A1196" s="129">
        <v>45391.0</v>
      </c>
      <c r="B1196" s="129">
        <f>VLOOKUP($A1196,달력데이터,MATCH("음력 날짜",달력제목,0),FALSE)</f>
        <v>45352</v>
      </c>
      <c r="C1196" s="128">
        <f t="shared" si="1"/>
        <v>2024</v>
      </c>
      <c r="D1196" s="128">
        <f t="shared" si="2"/>
        <v>4</v>
      </c>
      <c r="E1196" s="128">
        <f t="shared" si="3"/>
        <v>2</v>
      </c>
      <c r="F1196" s="128">
        <f t="shared" si="4"/>
        <v>2024</v>
      </c>
      <c r="G1196" s="128">
        <f t="shared" si="5"/>
        <v>4</v>
      </c>
      <c r="H1196" s="128">
        <f t="shared" si="6"/>
        <v>9</v>
      </c>
      <c r="I1196" s="128" t="str">
        <f t="shared" si="7"/>
        <v>화</v>
      </c>
      <c r="J1196" s="99"/>
      <c r="K1196" s="99"/>
      <c r="L1196" s="141" t="str">
        <f>IF(J1196-K1196=0,,IFERROR(K1196-J1196-휴게시간-VLOOKUP(A1196,지정휴게시간,2,FALSE),K1196-J1196-휴게시간))</f>
        <v/>
      </c>
      <c r="M1196" s="142" t="str">
        <f>IFERROR(VLOOKUP(Text(A1196,"m월 d일"),양력휴일,2,FALSE),IFERROR(VLOOKUP(Text(B1196,"m월 d일"),음력휴일,2,FALSE),IFERROR(VLOOKUP(A1196,양력지정휴일,2,FALSE), IFERROR(VLOOKUP(B1196,음력지정휴일,2,FALSE), ""))))</f>
        <v/>
      </c>
      <c r="N1196" s="128"/>
      <c r="O1196" s="128" t="str">
        <f>IFERROR(VLOOKUP(N1196,연차지정일수,2,FALSE),"")</f>
        <v/>
      </c>
      <c r="P1196" s="143"/>
      <c r="Q1196" s="2"/>
    </row>
    <row r="1197">
      <c r="A1197" s="129">
        <v>45392.0</v>
      </c>
      <c r="B1197" s="129">
        <f>VLOOKUP($A1197,달력데이터,MATCH("음력 날짜",달력제목,0),FALSE)</f>
        <v>45353</v>
      </c>
      <c r="C1197" s="128">
        <f t="shared" si="1"/>
        <v>2024</v>
      </c>
      <c r="D1197" s="128">
        <f t="shared" si="2"/>
        <v>4</v>
      </c>
      <c r="E1197" s="128">
        <f t="shared" si="3"/>
        <v>2</v>
      </c>
      <c r="F1197" s="128">
        <f t="shared" si="4"/>
        <v>2024</v>
      </c>
      <c r="G1197" s="128">
        <f t="shared" si="5"/>
        <v>4</v>
      </c>
      <c r="H1197" s="128">
        <f t="shared" si="6"/>
        <v>10</v>
      </c>
      <c r="I1197" s="128" t="str">
        <f t="shared" si="7"/>
        <v>수</v>
      </c>
      <c r="J1197" s="99"/>
      <c r="K1197" s="99"/>
      <c r="L1197" s="141" t="str">
        <f>IF(J1197-K1197=0,,IFERROR(K1197-J1197-휴게시간-VLOOKUP(A1197,지정휴게시간,2,FALSE),K1197-J1197-휴게시간))</f>
        <v/>
      </c>
      <c r="M1197" s="142" t="str">
        <f>IFERROR(VLOOKUP(Text(A1197,"m월 d일"),양력휴일,2,FALSE),IFERROR(VLOOKUP(Text(B1197,"m월 d일"),음력휴일,2,FALSE),IFERROR(VLOOKUP(A1197,양력지정휴일,2,FALSE), IFERROR(VLOOKUP(B1197,음력지정휴일,2,FALSE), ""))))</f>
        <v/>
      </c>
      <c r="N1197" s="128"/>
      <c r="O1197" s="128" t="str">
        <f>IFERROR(VLOOKUP(N1197,연차지정일수,2,FALSE),"")</f>
        <v/>
      </c>
      <c r="P1197" s="143"/>
      <c r="Q1197" s="2"/>
    </row>
    <row r="1198">
      <c r="A1198" s="129">
        <v>45393.0</v>
      </c>
      <c r="B1198" s="129">
        <f>VLOOKUP($A1198,달력데이터,MATCH("음력 날짜",달력제목,0),FALSE)</f>
        <v>45354</v>
      </c>
      <c r="C1198" s="128">
        <f t="shared" si="1"/>
        <v>2024</v>
      </c>
      <c r="D1198" s="128">
        <f t="shared" si="2"/>
        <v>4</v>
      </c>
      <c r="E1198" s="128">
        <f t="shared" si="3"/>
        <v>2</v>
      </c>
      <c r="F1198" s="128">
        <f t="shared" si="4"/>
        <v>2024</v>
      </c>
      <c r="G1198" s="128">
        <f t="shared" si="5"/>
        <v>4</v>
      </c>
      <c r="H1198" s="128">
        <f t="shared" si="6"/>
        <v>11</v>
      </c>
      <c r="I1198" s="128" t="str">
        <f t="shared" si="7"/>
        <v>목</v>
      </c>
      <c r="J1198" s="99"/>
      <c r="K1198" s="99"/>
      <c r="L1198" s="141" t="str">
        <f>IF(J1198-K1198=0,,IFERROR(K1198-J1198-휴게시간-VLOOKUP(A1198,지정휴게시간,2,FALSE),K1198-J1198-휴게시간))</f>
        <v/>
      </c>
      <c r="M1198" s="142" t="str">
        <f>IFERROR(VLOOKUP(Text(A1198,"m월 d일"),양력휴일,2,FALSE),IFERROR(VLOOKUP(Text(B1198,"m월 d일"),음력휴일,2,FALSE),IFERROR(VLOOKUP(A1198,양력지정휴일,2,FALSE), IFERROR(VLOOKUP(B1198,음력지정휴일,2,FALSE), ""))))</f>
        <v/>
      </c>
      <c r="N1198" s="128"/>
      <c r="O1198" s="128" t="str">
        <f>IFERROR(VLOOKUP(N1198,연차지정일수,2,FALSE),"")</f>
        <v/>
      </c>
      <c r="P1198" s="143"/>
      <c r="Q1198" s="2"/>
    </row>
    <row r="1199">
      <c r="A1199" s="129">
        <v>45394.0</v>
      </c>
      <c r="B1199" s="129">
        <f>VLOOKUP($A1199,달력데이터,MATCH("음력 날짜",달력제목,0),FALSE)</f>
        <v>45355</v>
      </c>
      <c r="C1199" s="128">
        <f t="shared" si="1"/>
        <v>2024</v>
      </c>
      <c r="D1199" s="128">
        <f t="shared" si="2"/>
        <v>4</v>
      </c>
      <c r="E1199" s="128">
        <f t="shared" si="3"/>
        <v>2</v>
      </c>
      <c r="F1199" s="128">
        <f t="shared" si="4"/>
        <v>2024</v>
      </c>
      <c r="G1199" s="128">
        <f t="shared" si="5"/>
        <v>4</v>
      </c>
      <c r="H1199" s="128">
        <f t="shared" si="6"/>
        <v>12</v>
      </c>
      <c r="I1199" s="128" t="str">
        <f t="shared" si="7"/>
        <v>금</v>
      </c>
      <c r="J1199" s="99"/>
      <c r="K1199" s="99"/>
      <c r="L1199" s="141" t="str">
        <f>IF(J1199-K1199=0,,IFERROR(K1199-J1199-휴게시간-VLOOKUP(A1199,지정휴게시간,2,FALSE),K1199-J1199-휴게시간))</f>
        <v/>
      </c>
      <c r="M1199" s="142" t="str">
        <f>IFERROR(VLOOKUP(Text(A1199,"m월 d일"),양력휴일,2,FALSE),IFERROR(VLOOKUP(Text(B1199,"m월 d일"),음력휴일,2,FALSE),IFERROR(VLOOKUP(A1199,양력지정휴일,2,FALSE), IFERROR(VLOOKUP(B1199,음력지정휴일,2,FALSE), ""))))</f>
        <v/>
      </c>
      <c r="N1199" s="128"/>
      <c r="O1199" s="128" t="str">
        <f>IFERROR(VLOOKUP(N1199,연차지정일수,2,FALSE),"")</f>
        <v/>
      </c>
      <c r="P1199" s="143"/>
      <c r="Q1199" s="2"/>
    </row>
    <row r="1200">
      <c r="A1200" s="129">
        <v>45395.0</v>
      </c>
      <c r="B1200" s="129">
        <f>VLOOKUP($A1200,달력데이터,MATCH("음력 날짜",달력제목,0),FALSE)</f>
        <v>45356</v>
      </c>
      <c r="C1200" s="128">
        <f t="shared" si="1"/>
        <v>2024</v>
      </c>
      <c r="D1200" s="128">
        <f t="shared" si="2"/>
        <v>4</v>
      </c>
      <c r="E1200" s="128">
        <f t="shared" si="3"/>
        <v>2</v>
      </c>
      <c r="F1200" s="128">
        <f t="shared" si="4"/>
        <v>2024</v>
      </c>
      <c r="G1200" s="128">
        <f t="shared" si="5"/>
        <v>4</v>
      </c>
      <c r="H1200" s="128">
        <f t="shared" si="6"/>
        <v>13</v>
      </c>
      <c r="I1200" s="128" t="str">
        <f t="shared" si="7"/>
        <v>토</v>
      </c>
      <c r="J1200" s="99"/>
      <c r="K1200" s="99"/>
      <c r="L1200" s="141" t="str">
        <f>IF(J1200-K1200=0,,IFERROR(K1200-J1200-휴게시간-VLOOKUP(A1200,지정휴게시간,2,FALSE),K1200-J1200-휴게시간))</f>
        <v/>
      </c>
      <c r="M1200" s="142" t="str">
        <f>IFERROR(VLOOKUP(Text(A1200,"m월 d일"),양력휴일,2,FALSE),IFERROR(VLOOKUP(Text(B1200,"m월 d일"),음력휴일,2,FALSE),IFERROR(VLOOKUP(A1200,양력지정휴일,2,FALSE), IFERROR(VLOOKUP(B1200,음력지정휴일,2,FALSE), ""))))</f>
        <v/>
      </c>
      <c r="N1200" s="128"/>
      <c r="O1200" s="128" t="str">
        <f>IFERROR(VLOOKUP(N1200,연차지정일수,2,FALSE),"")</f>
        <v/>
      </c>
      <c r="P1200" s="143"/>
      <c r="Q1200" s="2"/>
    </row>
    <row r="1201">
      <c r="A1201" s="129">
        <v>45396.0</v>
      </c>
      <c r="B1201" s="129">
        <f>VLOOKUP($A1201,달력데이터,MATCH("음력 날짜",달력제목,0),FALSE)</f>
        <v>45357</v>
      </c>
      <c r="C1201" s="128">
        <f t="shared" si="1"/>
        <v>2024</v>
      </c>
      <c r="D1201" s="128">
        <f t="shared" si="2"/>
        <v>4</v>
      </c>
      <c r="E1201" s="128">
        <f t="shared" si="3"/>
        <v>2</v>
      </c>
      <c r="F1201" s="128">
        <f t="shared" si="4"/>
        <v>2024</v>
      </c>
      <c r="G1201" s="128">
        <f t="shared" si="5"/>
        <v>4</v>
      </c>
      <c r="H1201" s="128">
        <f t="shared" si="6"/>
        <v>14</v>
      </c>
      <c r="I1201" s="128" t="str">
        <f t="shared" si="7"/>
        <v>일</v>
      </c>
      <c r="J1201" s="99"/>
      <c r="K1201" s="99"/>
      <c r="L1201" s="141" t="str">
        <f>IF(J1201-K1201=0,,IFERROR(K1201-J1201-휴게시간-VLOOKUP(A1201,지정휴게시간,2,FALSE),K1201-J1201-휴게시간))</f>
        <v/>
      </c>
      <c r="M1201" s="142" t="str">
        <f>IFERROR(VLOOKUP(Text(A1201,"m월 d일"),양력휴일,2,FALSE),IFERROR(VLOOKUP(Text(B1201,"m월 d일"),음력휴일,2,FALSE),IFERROR(VLOOKUP(A1201,양력지정휴일,2,FALSE), IFERROR(VLOOKUP(B1201,음력지정휴일,2,FALSE), ""))))</f>
        <v/>
      </c>
      <c r="N1201" s="128"/>
      <c r="O1201" s="128" t="str">
        <f>IFERROR(VLOOKUP(N1201,연차지정일수,2,FALSE),"")</f>
        <v/>
      </c>
      <c r="P1201" s="143"/>
      <c r="Q1201" s="2"/>
    </row>
    <row r="1202">
      <c r="A1202" s="129">
        <v>45397.0</v>
      </c>
      <c r="B1202" s="129">
        <f>VLOOKUP($A1202,달력데이터,MATCH("음력 날짜",달력제목,0),FALSE)</f>
        <v>45358</v>
      </c>
      <c r="C1202" s="128">
        <f t="shared" si="1"/>
        <v>2024</v>
      </c>
      <c r="D1202" s="128">
        <f t="shared" si="2"/>
        <v>4</v>
      </c>
      <c r="E1202" s="128">
        <f t="shared" si="3"/>
        <v>3</v>
      </c>
      <c r="F1202" s="128">
        <f t="shared" si="4"/>
        <v>2024</v>
      </c>
      <c r="G1202" s="128">
        <f t="shared" si="5"/>
        <v>4</v>
      </c>
      <c r="H1202" s="128">
        <f t="shared" si="6"/>
        <v>15</v>
      </c>
      <c r="I1202" s="128" t="str">
        <f t="shared" si="7"/>
        <v>월</v>
      </c>
      <c r="J1202" s="99"/>
      <c r="K1202" s="99"/>
      <c r="L1202" s="141" t="str">
        <f>IF(J1202-K1202=0,,IFERROR(K1202-J1202-휴게시간-VLOOKUP(A1202,지정휴게시간,2,FALSE),K1202-J1202-휴게시간))</f>
        <v/>
      </c>
      <c r="M1202" s="142" t="str">
        <f>IFERROR(VLOOKUP(Text(A1202,"m월 d일"),양력휴일,2,FALSE),IFERROR(VLOOKUP(Text(B1202,"m월 d일"),음력휴일,2,FALSE),IFERROR(VLOOKUP(A1202,양력지정휴일,2,FALSE), IFERROR(VLOOKUP(B1202,음력지정휴일,2,FALSE), ""))))</f>
        <v/>
      </c>
      <c r="N1202" s="128"/>
      <c r="O1202" s="128" t="str">
        <f>IFERROR(VLOOKUP(N1202,연차지정일수,2,FALSE),"")</f>
        <v/>
      </c>
      <c r="P1202" s="143"/>
      <c r="Q1202" s="2"/>
    </row>
    <row r="1203">
      <c r="A1203" s="129">
        <v>45398.0</v>
      </c>
      <c r="B1203" s="129">
        <f>VLOOKUP($A1203,달력데이터,MATCH("음력 날짜",달력제목,0),FALSE)</f>
        <v>45359</v>
      </c>
      <c r="C1203" s="128">
        <f t="shared" si="1"/>
        <v>2024</v>
      </c>
      <c r="D1203" s="128">
        <f t="shared" si="2"/>
        <v>4</v>
      </c>
      <c r="E1203" s="128">
        <f t="shared" si="3"/>
        <v>3</v>
      </c>
      <c r="F1203" s="128">
        <f t="shared" si="4"/>
        <v>2024</v>
      </c>
      <c r="G1203" s="128">
        <f t="shared" si="5"/>
        <v>4</v>
      </c>
      <c r="H1203" s="128">
        <f t="shared" si="6"/>
        <v>16</v>
      </c>
      <c r="I1203" s="128" t="str">
        <f t="shared" si="7"/>
        <v>화</v>
      </c>
      <c r="J1203" s="99"/>
      <c r="K1203" s="99"/>
      <c r="L1203" s="141" t="str">
        <f>IF(J1203-K1203=0,,IFERROR(K1203-J1203-휴게시간-VLOOKUP(A1203,지정휴게시간,2,FALSE),K1203-J1203-휴게시간))</f>
        <v/>
      </c>
      <c r="M1203" s="142" t="str">
        <f>IFERROR(VLOOKUP(Text(A1203,"m월 d일"),양력휴일,2,FALSE),IFERROR(VLOOKUP(Text(B1203,"m월 d일"),음력휴일,2,FALSE),IFERROR(VLOOKUP(A1203,양력지정휴일,2,FALSE), IFERROR(VLOOKUP(B1203,음력지정휴일,2,FALSE), ""))))</f>
        <v/>
      </c>
      <c r="N1203" s="128"/>
      <c r="O1203" s="128" t="str">
        <f>IFERROR(VLOOKUP(N1203,연차지정일수,2,FALSE),"")</f>
        <v/>
      </c>
      <c r="P1203" s="143"/>
      <c r="Q1203" s="2"/>
    </row>
    <row r="1204">
      <c r="A1204" s="129">
        <v>45399.0</v>
      </c>
      <c r="B1204" s="129">
        <f>VLOOKUP($A1204,달력데이터,MATCH("음력 날짜",달력제목,0),FALSE)</f>
        <v>45360</v>
      </c>
      <c r="C1204" s="128">
        <f t="shared" si="1"/>
        <v>2024</v>
      </c>
      <c r="D1204" s="128">
        <f t="shared" si="2"/>
        <v>4</v>
      </c>
      <c r="E1204" s="128">
        <f t="shared" si="3"/>
        <v>3</v>
      </c>
      <c r="F1204" s="128">
        <f t="shared" si="4"/>
        <v>2024</v>
      </c>
      <c r="G1204" s="128">
        <f t="shared" si="5"/>
        <v>4</v>
      </c>
      <c r="H1204" s="128">
        <f t="shared" si="6"/>
        <v>17</v>
      </c>
      <c r="I1204" s="128" t="str">
        <f t="shared" si="7"/>
        <v>수</v>
      </c>
      <c r="J1204" s="99"/>
      <c r="K1204" s="99"/>
      <c r="L1204" s="141" t="str">
        <f>IF(J1204-K1204=0,,IFERROR(K1204-J1204-휴게시간-VLOOKUP(A1204,지정휴게시간,2,FALSE),K1204-J1204-휴게시간))</f>
        <v/>
      </c>
      <c r="M1204" s="142" t="str">
        <f>IFERROR(VLOOKUP(Text(A1204,"m월 d일"),양력휴일,2,FALSE),IFERROR(VLOOKUP(Text(B1204,"m월 d일"),음력휴일,2,FALSE),IFERROR(VLOOKUP(A1204,양력지정휴일,2,FALSE), IFERROR(VLOOKUP(B1204,음력지정휴일,2,FALSE), ""))))</f>
        <v/>
      </c>
      <c r="N1204" s="128"/>
      <c r="O1204" s="128" t="str">
        <f>IFERROR(VLOOKUP(N1204,연차지정일수,2,FALSE),"")</f>
        <v/>
      </c>
      <c r="P1204" s="143"/>
      <c r="Q1204" s="2"/>
    </row>
    <row r="1205">
      <c r="A1205" s="129">
        <v>45400.0</v>
      </c>
      <c r="B1205" s="129">
        <f>VLOOKUP($A1205,달력데이터,MATCH("음력 날짜",달력제목,0),FALSE)</f>
        <v>45361</v>
      </c>
      <c r="C1205" s="128">
        <f t="shared" si="1"/>
        <v>2024</v>
      </c>
      <c r="D1205" s="128">
        <f t="shared" si="2"/>
        <v>4</v>
      </c>
      <c r="E1205" s="128">
        <f t="shared" si="3"/>
        <v>3</v>
      </c>
      <c r="F1205" s="128">
        <f t="shared" si="4"/>
        <v>2024</v>
      </c>
      <c r="G1205" s="128">
        <f t="shared" si="5"/>
        <v>4</v>
      </c>
      <c r="H1205" s="128">
        <f t="shared" si="6"/>
        <v>18</v>
      </c>
      <c r="I1205" s="128" t="str">
        <f t="shared" si="7"/>
        <v>목</v>
      </c>
      <c r="J1205" s="99"/>
      <c r="K1205" s="99"/>
      <c r="L1205" s="141" t="str">
        <f>IF(J1205-K1205=0,,IFERROR(K1205-J1205-휴게시간-VLOOKUP(A1205,지정휴게시간,2,FALSE),K1205-J1205-휴게시간))</f>
        <v/>
      </c>
      <c r="M1205" s="142" t="str">
        <f>IFERROR(VLOOKUP(Text(A1205,"m월 d일"),양력휴일,2,FALSE),IFERROR(VLOOKUP(Text(B1205,"m월 d일"),음력휴일,2,FALSE),IFERROR(VLOOKUP(A1205,양력지정휴일,2,FALSE), IFERROR(VLOOKUP(B1205,음력지정휴일,2,FALSE), ""))))</f>
        <v/>
      </c>
      <c r="N1205" s="128"/>
      <c r="O1205" s="128" t="str">
        <f>IFERROR(VLOOKUP(N1205,연차지정일수,2,FALSE),"")</f>
        <v/>
      </c>
      <c r="P1205" s="143"/>
      <c r="Q1205" s="2"/>
    </row>
    <row r="1206">
      <c r="A1206" s="129">
        <v>45401.0</v>
      </c>
      <c r="B1206" s="129">
        <f>VLOOKUP($A1206,달력데이터,MATCH("음력 날짜",달력제목,0),FALSE)</f>
        <v>45362</v>
      </c>
      <c r="C1206" s="128">
        <f t="shared" si="1"/>
        <v>2024</v>
      </c>
      <c r="D1206" s="128">
        <f t="shared" si="2"/>
        <v>4</v>
      </c>
      <c r="E1206" s="128">
        <f t="shared" si="3"/>
        <v>3</v>
      </c>
      <c r="F1206" s="128">
        <f t="shared" si="4"/>
        <v>2024</v>
      </c>
      <c r="G1206" s="128">
        <f t="shared" si="5"/>
        <v>4</v>
      </c>
      <c r="H1206" s="128">
        <f t="shared" si="6"/>
        <v>19</v>
      </c>
      <c r="I1206" s="128" t="str">
        <f t="shared" si="7"/>
        <v>금</v>
      </c>
      <c r="J1206" s="99"/>
      <c r="K1206" s="99"/>
      <c r="L1206" s="141" t="str">
        <f>IF(J1206-K1206=0,,IFERROR(K1206-J1206-휴게시간-VLOOKUP(A1206,지정휴게시간,2,FALSE),K1206-J1206-휴게시간))</f>
        <v/>
      </c>
      <c r="M1206" s="142" t="str">
        <f>IFERROR(VLOOKUP(Text(A1206,"m월 d일"),양력휴일,2,FALSE),IFERROR(VLOOKUP(Text(B1206,"m월 d일"),음력휴일,2,FALSE),IFERROR(VLOOKUP(A1206,양력지정휴일,2,FALSE), IFERROR(VLOOKUP(B1206,음력지정휴일,2,FALSE), ""))))</f>
        <v/>
      </c>
      <c r="N1206" s="128"/>
      <c r="O1206" s="128" t="str">
        <f>IFERROR(VLOOKUP(N1206,연차지정일수,2,FALSE),"")</f>
        <v/>
      </c>
      <c r="P1206" s="143"/>
      <c r="Q1206" s="2"/>
    </row>
    <row r="1207">
      <c r="A1207" s="129">
        <v>45402.0</v>
      </c>
      <c r="B1207" s="129">
        <f>VLOOKUP($A1207,달력데이터,MATCH("음력 날짜",달력제목,0),FALSE)</f>
        <v>45363</v>
      </c>
      <c r="C1207" s="128">
        <f t="shared" si="1"/>
        <v>2024</v>
      </c>
      <c r="D1207" s="128">
        <f t="shared" si="2"/>
        <v>4</v>
      </c>
      <c r="E1207" s="128">
        <f t="shared" si="3"/>
        <v>3</v>
      </c>
      <c r="F1207" s="128">
        <f t="shared" si="4"/>
        <v>2024</v>
      </c>
      <c r="G1207" s="128">
        <f t="shared" si="5"/>
        <v>4</v>
      </c>
      <c r="H1207" s="128">
        <f t="shared" si="6"/>
        <v>20</v>
      </c>
      <c r="I1207" s="128" t="str">
        <f t="shared" si="7"/>
        <v>토</v>
      </c>
      <c r="J1207" s="99"/>
      <c r="K1207" s="99"/>
      <c r="L1207" s="141" t="str">
        <f>IF(J1207-K1207=0,,IFERROR(K1207-J1207-휴게시간-VLOOKUP(A1207,지정휴게시간,2,FALSE),K1207-J1207-휴게시간))</f>
        <v/>
      </c>
      <c r="M1207" s="142" t="str">
        <f>IFERROR(VLOOKUP(Text(A1207,"m월 d일"),양력휴일,2,FALSE),IFERROR(VLOOKUP(Text(B1207,"m월 d일"),음력휴일,2,FALSE),IFERROR(VLOOKUP(A1207,양력지정휴일,2,FALSE), IFERROR(VLOOKUP(B1207,음력지정휴일,2,FALSE), ""))))</f>
        <v/>
      </c>
      <c r="N1207" s="128"/>
      <c r="O1207" s="128" t="str">
        <f>IFERROR(VLOOKUP(N1207,연차지정일수,2,FALSE),"")</f>
        <v/>
      </c>
      <c r="P1207" s="143"/>
      <c r="Q1207" s="2"/>
    </row>
    <row r="1208">
      <c r="A1208" s="129">
        <v>45403.0</v>
      </c>
      <c r="B1208" s="129">
        <f>VLOOKUP($A1208,달력데이터,MATCH("음력 날짜",달력제목,0),FALSE)</f>
        <v>45364</v>
      </c>
      <c r="C1208" s="128">
        <f t="shared" si="1"/>
        <v>2024</v>
      </c>
      <c r="D1208" s="128">
        <f t="shared" si="2"/>
        <v>4</v>
      </c>
      <c r="E1208" s="128">
        <f t="shared" si="3"/>
        <v>3</v>
      </c>
      <c r="F1208" s="128">
        <f t="shared" si="4"/>
        <v>2024</v>
      </c>
      <c r="G1208" s="128">
        <f t="shared" si="5"/>
        <v>4</v>
      </c>
      <c r="H1208" s="128">
        <f t="shared" si="6"/>
        <v>21</v>
      </c>
      <c r="I1208" s="128" t="str">
        <f t="shared" si="7"/>
        <v>일</v>
      </c>
      <c r="J1208" s="99"/>
      <c r="K1208" s="99"/>
      <c r="L1208" s="141" t="str">
        <f>IF(J1208-K1208=0,,IFERROR(K1208-J1208-휴게시간-VLOOKUP(A1208,지정휴게시간,2,FALSE),K1208-J1208-휴게시간))</f>
        <v/>
      </c>
      <c r="M1208" s="142" t="str">
        <f>IFERROR(VLOOKUP(Text(A1208,"m월 d일"),양력휴일,2,FALSE),IFERROR(VLOOKUP(Text(B1208,"m월 d일"),음력휴일,2,FALSE),IFERROR(VLOOKUP(A1208,양력지정휴일,2,FALSE), IFERROR(VLOOKUP(B1208,음력지정휴일,2,FALSE), ""))))</f>
        <v/>
      </c>
      <c r="N1208" s="128"/>
      <c r="O1208" s="128" t="str">
        <f>IFERROR(VLOOKUP(N1208,연차지정일수,2,FALSE),"")</f>
        <v/>
      </c>
      <c r="P1208" s="143"/>
      <c r="Q1208" s="2"/>
    </row>
    <row r="1209">
      <c r="A1209" s="129">
        <v>45404.0</v>
      </c>
      <c r="B1209" s="129">
        <f>VLOOKUP($A1209,달력데이터,MATCH("음력 날짜",달력제목,0),FALSE)</f>
        <v>45365</v>
      </c>
      <c r="C1209" s="128">
        <f t="shared" si="1"/>
        <v>2024</v>
      </c>
      <c r="D1209" s="128">
        <f t="shared" si="2"/>
        <v>4</v>
      </c>
      <c r="E1209" s="128">
        <f t="shared" si="3"/>
        <v>4</v>
      </c>
      <c r="F1209" s="128">
        <f t="shared" si="4"/>
        <v>2024</v>
      </c>
      <c r="G1209" s="128">
        <f t="shared" si="5"/>
        <v>4</v>
      </c>
      <c r="H1209" s="128">
        <f t="shared" si="6"/>
        <v>22</v>
      </c>
      <c r="I1209" s="128" t="str">
        <f t="shared" si="7"/>
        <v>월</v>
      </c>
      <c r="J1209" s="99"/>
      <c r="K1209" s="99"/>
      <c r="L1209" s="141" t="str">
        <f>IF(J1209-K1209=0,,IFERROR(K1209-J1209-휴게시간-VLOOKUP(A1209,지정휴게시간,2,FALSE),K1209-J1209-휴게시간))</f>
        <v/>
      </c>
      <c r="M1209" s="142" t="str">
        <f>IFERROR(VLOOKUP(Text(A1209,"m월 d일"),양력휴일,2,FALSE),IFERROR(VLOOKUP(Text(B1209,"m월 d일"),음력휴일,2,FALSE),IFERROR(VLOOKUP(A1209,양력지정휴일,2,FALSE), IFERROR(VLOOKUP(B1209,음력지정휴일,2,FALSE), ""))))</f>
        <v/>
      </c>
      <c r="N1209" s="128"/>
      <c r="O1209" s="128" t="str">
        <f>IFERROR(VLOOKUP(N1209,연차지정일수,2,FALSE),"")</f>
        <v/>
      </c>
      <c r="P1209" s="143"/>
      <c r="Q1209" s="2"/>
    </row>
    <row r="1210">
      <c r="A1210" s="129">
        <v>45405.0</v>
      </c>
      <c r="B1210" s="129">
        <f>VLOOKUP($A1210,달력데이터,MATCH("음력 날짜",달력제목,0),FALSE)</f>
        <v>45366</v>
      </c>
      <c r="C1210" s="128">
        <f t="shared" si="1"/>
        <v>2024</v>
      </c>
      <c r="D1210" s="128">
        <f t="shared" si="2"/>
        <v>4</v>
      </c>
      <c r="E1210" s="128">
        <f t="shared" si="3"/>
        <v>4</v>
      </c>
      <c r="F1210" s="128">
        <f t="shared" si="4"/>
        <v>2024</v>
      </c>
      <c r="G1210" s="128">
        <f t="shared" si="5"/>
        <v>4</v>
      </c>
      <c r="H1210" s="128">
        <f t="shared" si="6"/>
        <v>23</v>
      </c>
      <c r="I1210" s="128" t="str">
        <f t="shared" si="7"/>
        <v>화</v>
      </c>
      <c r="J1210" s="99"/>
      <c r="K1210" s="99"/>
      <c r="L1210" s="141" t="str">
        <f>IF(J1210-K1210=0,,IFERROR(K1210-J1210-휴게시간-VLOOKUP(A1210,지정휴게시간,2,FALSE),K1210-J1210-휴게시간))</f>
        <v/>
      </c>
      <c r="M1210" s="142" t="str">
        <f>IFERROR(VLOOKUP(Text(A1210,"m월 d일"),양력휴일,2,FALSE),IFERROR(VLOOKUP(Text(B1210,"m월 d일"),음력휴일,2,FALSE),IFERROR(VLOOKUP(A1210,양력지정휴일,2,FALSE), IFERROR(VLOOKUP(B1210,음력지정휴일,2,FALSE), ""))))</f>
        <v/>
      </c>
      <c r="N1210" s="128"/>
      <c r="O1210" s="128" t="str">
        <f>IFERROR(VLOOKUP(N1210,연차지정일수,2,FALSE),"")</f>
        <v/>
      </c>
      <c r="P1210" s="143"/>
      <c r="Q1210" s="2"/>
    </row>
    <row r="1211">
      <c r="A1211" s="129">
        <v>45406.0</v>
      </c>
      <c r="B1211" s="129">
        <f>VLOOKUP($A1211,달력데이터,MATCH("음력 날짜",달력제목,0),FALSE)</f>
        <v>45367</v>
      </c>
      <c r="C1211" s="128">
        <f t="shared" si="1"/>
        <v>2024</v>
      </c>
      <c r="D1211" s="128">
        <f t="shared" si="2"/>
        <v>4</v>
      </c>
      <c r="E1211" s="128">
        <f t="shared" si="3"/>
        <v>4</v>
      </c>
      <c r="F1211" s="128">
        <f t="shared" si="4"/>
        <v>2024</v>
      </c>
      <c r="G1211" s="128">
        <f t="shared" si="5"/>
        <v>4</v>
      </c>
      <c r="H1211" s="128">
        <f t="shared" si="6"/>
        <v>24</v>
      </c>
      <c r="I1211" s="128" t="str">
        <f t="shared" si="7"/>
        <v>수</v>
      </c>
      <c r="J1211" s="99"/>
      <c r="K1211" s="99"/>
      <c r="L1211" s="141" t="str">
        <f>IF(J1211-K1211=0,,IFERROR(K1211-J1211-휴게시간-VLOOKUP(A1211,지정휴게시간,2,FALSE),K1211-J1211-휴게시간))</f>
        <v/>
      </c>
      <c r="M1211" s="142" t="str">
        <f>IFERROR(VLOOKUP(Text(A1211,"m월 d일"),양력휴일,2,FALSE),IFERROR(VLOOKUP(Text(B1211,"m월 d일"),음력휴일,2,FALSE),IFERROR(VLOOKUP(A1211,양력지정휴일,2,FALSE), IFERROR(VLOOKUP(B1211,음력지정휴일,2,FALSE), ""))))</f>
        <v/>
      </c>
      <c r="N1211" s="128"/>
      <c r="O1211" s="128" t="str">
        <f>IFERROR(VLOOKUP(N1211,연차지정일수,2,FALSE),"")</f>
        <v/>
      </c>
      <c r="P1211" s="143"/>
      <c r="Q1211" s="2"/>
    </row>
    <row r="1212">
      <c r="A1212" s="129">
        <v>45407.0</v>
      </c>
      <c r="B1212" s="129">
        <f>VLOOKUP($A1212,달력데이터,MATCH("음력 날짜",달력제목,0),FALSE)</f>
        <v>45368</v>
      </c>
      <c r="C1212" s="128">
        <f t="shared" si="1"/>
        <v>2024</v>
      </c>
      <c r="D1212" s="128">
        <f t="shared" si="2"/>
        <v>4</v>
      </c>
      <c r="E1212" s="128">
        <f t="shared" si="3"/>
        <v>4</v>
      </c>
      <c r="F1212" s="128">
        <f t="shared" si="4"/>
        <v>2024</v>
      </c>
      <c r="G1212" s="128">
        <f t="shared" si="5"/>
        <v>4</v>
      </c>
      <c r="H1212" s="128">
        <f t="shared" si="6"/>
        <v>25</v>
      </c>
      <c r="I1212" s="128" t="str">
        <f t="shared" si="7"/>
        <v>목</v>
      </c>
      <c r="J1212" s="99"/>
      <c r="K1212" s="99"/>
      <c r="L1212" s="141" t="str">
        <f>IF(J1212-K1212=0,,IFERROR(K1212-J1212-휴게시간-VLOOKUP(A1212,지정휴게시간,2,FALSE),K1212-J1212-휴게시간))</f>
        <v/>
      </c>
      <c r="M1212" s="142" t="str">
        <f>IFERROR(VLOOKUP(Text(A1212,"m월 d일"),양력휴일,2,FALSE),IFERROR(VLOOKUP(Text(B1212,"m월 d일"),음력휴일,2,FALSE),IFERROR(VLOOKUP(A1212,양력지정휴일,2,FALSE), IFERROR(VLOOKUP(B1212,음력지정휴일,2,FALSE), ""))))</f>
        <v/>
      </c>
      <c r="N1212" s="128"/>
      <c r="O1212" s="128" t="str">
        <f>IFERROR(VLOOKUP(N1212,연차지정일수,2,FALSE),"")</f>
        <v/>
      </c>
      <c r="P1212" s="143"/>
      <c r="Q1212" s="2"/>
    </row>
    <row r="1213">
      <c r="A1213" s="129">
        <v>45408.0</v>
      </c>
      <c r="B1213" s="129">
        <f>VLOOKUP($A1213,달력데이터,MATCH("음력 날짜",달력제목,0),FALSE)</f>
        <v>45369</v>
      </c>
      <c r="C1213" s="128">
        <f t="shared" si="1"/>
        <v>2024</v>
      </c>
      <c r="D1213" s="128">
        <f t="shared" si="2"/>
        <v>4</v>
      </c>
      <c r="E1213" s="128">
        <f t="shared" si="3"/>
        <v>4</v>
      </c>
      <c r="F1213" s="128">
        <f t="shared" si="4"/>
        <v>2024</v>
      </c>
      <c r="G1213" s="128">
        <f t="shared" si="5"/>
        <v>4</v>
      </c>
      <c r="H1213" s="128">
        <f t="shared" si="6"/>
        <v>26</v>
      </c>
      <c r="I1213" s="128" t="str">
        <f t="shared" si="7"/>
        <v>금</v>
      </c>
      <c r="J1213" s="99"/>
      <c r="K1213" s="99"/>
      <c r="L1213" s="141" t="str">
        <f>IF(J1213-K1213=0,,IFERROR(K1213-J1213-휴게시간-VLOOKUP(A1213,지정휴게시간,2,FALSE),K1213-J1213-휴게시간))</f>
        <v/>
      </c>
      <c r="M1213" s="142" t="str">
        <f>IFERROR(VLOOKUP(Text(A1213,"m월 d일"),양력휴일,2,FALSE),IFERROR(VLOOKUP(Text(B1213,"m월 d일"),음력휴일,2,FALSE),IFERROR(VLOOKUP(A1213,양력지정휴일,2,FALSE), IFERROR(VLOOKUP(B1213,음력지정휴일,2,FALSE), ""))))</f>
        <v/>
      </c>
      <c r="N1213" s="128"/>
      <c r="O1213" s="128" t="str">
        <f>IFERROR(VLOOKUP(N1213,연차지정일수,2,FALSE),"")</f>
        <v/>
      </c>
      <c r="P1213" s="143"/>
      <c r="Q1213" s="2"/>
    </row>
    <row r="1214">
      <c r="A1214" s="129">
        <v>45409.0</v>
      </c>
      <c r="B1214" s="129">
        <f>VLOOKUP($A1214,달력데이터,MATCH("음력 날짜",달력제목,0),FALSE)</f>
        <v>45370</v>
      </c>
      <c r="C1214" s="128">
        <f t="shared" si="1"/>
        <v>2024</v>
      </c>
      <c r="D1214" s="128">
        <f t="shared" si="2"/>
        <v>4</v>
      </c>
      <c r="E1214" s="128">
        <f t="shared" si="3"/>
        <v>4</v>
      </c>
      <c r="F1214" s="128">
        <f t="shared" si="4"/>
        <v>2024</v>
      </c>
      <c r="G1214" s="128">
        <f t="shared" si="5"/>
        <v>4</v>
      </c>
      <c r="H1214" s="128">
        <f t="shared" si="6"/>
        <v>27</v>
      </c>
      <c r="I1214" s="128" t="str">
        <f t="shared" si="7"/>
        <v>토</v>
      </c>
      <c r="J1214" s="99"/>
      <c r="K1214" s="99"/>
      <c r="L1214" s="141" t="str">
        <f>IF(J1214-K1214=0,,IFERROR(K1214-J1214-휴게시간-VLOOKUP(A1214,지정휴게시간,2,FALSE),K1214-J1214-휴게시간))</f>
        <v/>
      </c>
      <c r="M1214" s="142" t="str">
        <f>IFERROR(VLOOKUP(Text(A1214,"m월 d일"),양력휴일,2,FALSE),IFERROR(VLOOKUP(Text(B1214,"m월 d일"),음력휴일,2,FALSE),IFERROR(VLOOKUP(A1214,양력지정휴일,2,FALSE), IFERROR(VLOOKUP(B1214,음력지정휴일,2,FALSE), ""))))</f>
        <v/>
      </c>
      <c r="N1214" s="128"/>
      <c r="O1214" s="128" t="str">
        <f>IFERROR(VLOOKUP(N1214,연차지정일수,2,FALSE),"")</f>
        <v/>
      </c>
      <c r="P1214" s="143"/>
      <c r="Q1214" s="2"/>
    </row>
    <row r="1215">
      <c r="A1215" s="129">
        <v>45410.0</v>
      </c>
      <c r="B1215" s="129">
        <f>VLOOKUP($A1215,달력데이터,MATCH("음력 날짜",달력제목,0),FALSE)</f>
        <v>45371</v>
      </c>
      <c r="C1215" s="128">
        <f t="shared" si="1"/>
        <v>2024</v>
      </c>
      <c r="D1215" s="128">
        <f t="shared" si="2"/>
        <v>4</v>
      </c>
      <c r="E1215" s="128">
        <f t="shared" si="3"/>
        <v>4</v>
      </c>
      <c r="F1215" s="128">
        <f t="shared" si="4"/>
        <v>2024</v>
      </c>
      <c r="G1215" s="128">
        <f t="shared" si="5"/>
        <v>4</v>
      </c>
      <c r="H1215" s="128">
        <f t="shared" si="6"/>
        <v>28</v>
      </c>
      <c r="I1215" s="128" t="str">
        <f t="shared" si="7"/>
        <v>일</v>
      </c>
      <c r="J1215" s="99"/>
      <c r="K1215" s="99"/>
      <c r="L1215" s="141" t="str">
        <f>IF(J1215-K1215=0,,IFERROR(K1215-J1215-휴게시간-VLOOKUP(A1215,지정휴게시간,2,FALSE),K1215-J1215-휴게시간))</f>
        <v/>
      </c>
      <c r="M1215" s="142" t="str">
        <f>IFERROR(VLOOKUP(Text(A1215,"m월 d일"),양력휴일,2,FALSE),IFERROR(VLOOKUP(Text(B1215,"m월 d일"),음력휴일,2,FALSE),IFERROR(VLOOKUP(A1215,양력지정휴일,2,FALSE), IFERROR(VLOOKUP(B1215,음력지정휴일,2,FALSE), ""))))</f>
        <v/>
      </c>
      <c r="N1215" s="128"/>
      <c r="O1215" s="128" t="str">
        <f>IFERROR(VLOOKUP(N1215,연차지정일수,2,FALSE),"")</f>
        <v/>
      </c>
      <c r="P1215" s="143"/>
      <c r="Q1215" s="2"/>
    </row>
    <row r="1216">
      <c r="A1216" s="129">
        <v>45411.0</v>
      </c>
      <c r="B1216" s="129">
        <f>VLOOKUP($A1216,달력데이터,MATCH("음력 날짜",달력제목,0),FALSE)</f>
        <v>45372</v>
      </c>
      <c r="C1216" s="128">
        <f t="shared" si="1"/>
        <v>2024</v>
      </c>
      <c r="D1216" s="128">
        <f t="shared" si="2"/>
        <v>4</v>
      </c>
      <c r="E1216" s="128">
        <f t="shared" si="3"/>
        <v>5</v>
      </c>
      <c r="F1216" s="128">
        <f t="shared" si="4"/>
        <v>2024</v>
      </c>
      <c r="G1216" s="128">
        <f t="shared" si="5"/>
        <v>4</v>
      </c>
      <c r="H1216" s="128">
        <f t="shared" si="6"/>
        <v>29</v>
      </c>
      <c r="I1216" s="128" t="str">
        <f t="shared" si="7"/>
        <v>월</v>
      </c>
      <c r="J1216" s="99"/>
      <c r="K1216" s="99"/>
      <c r="L1216" s="141" t="str">
        <f>IF(J1216-K1216=0,,IFERROR(K1216-J1216-휴게시간-VLOOKUP(A1216,지정휴게시간,2,FALSE),K1216-J1216-휴게시간))</f>
        <v/>
      </c>
      <c r="M1216" s="142" t="str">
        <f>IFERROR(VLOOKUP(Text(A1216,"m월 d일"),양력휴일,2,FALSE),IFERROR(VLOOKUP(Text(B1216,"m월 d일"),음력휴일,2,FALSE),IFERROR(VLOOKUP(A1216,양력지정휴일,2,FALSE), IFERROR(VLOOKUP(B1216,음력지정휴일,2,FALSE), ""))))</f>
        <v/>
      </c>
      <c r="N1216" s="128"/>
      <c r="O1216" s="128" t="str">
        <f>IFERROR(VLOOKUP(N1216,연차지정일수,2,FALSE),"")</f>
        <v/>
      </c>
      <c r="P1216" s="143"/>
      <c r="Q1216" s="2"/>
    </row>
    <row r="1217">
      <c r="A1217" s="129">
        <v>45412.0</v>
      </c>
      <c r="B1217" s="129">
        <f>VLOOKUP($A1217,달력데이터,MATCH("음력 날짜",달력제목,0),FALSE)</f>
        <v>45373</v>
      </c>
      <c r="C1217" s="128">
        <f t="shared" si="1"/>
        <v>2024</v>
      </c>
      <c r="D1217" s="128">
        <f t="shared" si="2"/>
        <v>4</v>
      </c>
      <c r="E1217" s="128">
        <f t="shared" si="3"/>
        <v>5</v>
      </c>
      <c r="F1217" s="128">
        <f t="shared" si="4"/>
        <v>2024</v>
      </c>
      <c r="G1217" s="128">
        <f t="shared" si="5"/>
        <v>4</v>
      </c>
      <c r="H1217" s="128">
        <f t="shared" si="6"/>
        <v>30</v>
      </c>
      <c r="I1217" s="128" t="str">
        <f t="shared" si="7"/>
        <v>화</v>
      </c>
      <c r="J1217" s="99"/>
      <c r="K1217" s="99"/>
      <c r="L1217" s="141" t="str">
        <f>IF(J1217-K1217=0,,IFERROR(K1217-J1217-휴게시간-VLOOKUP(A1217,지정휴게시간,2,FALSE),K1217-J1217-휴게시간))</f>
        <v/>
      </c>
      <c r="M1217" s="142" t="str">
        <f>IFERROR(VLOOKUP(Text(A1217,"m월 d일"),양력휴일,2,FALSE),IFERROR(VLOOKUP(Text(B1217,"m월 d일"),음력휴일,2,FALSE),IFERROR(VLOOKUP(A1217,양력지정휴일,2,FALSE), IFERROR(VLOOKUP(B1217,음력지정휴일,2,FALSE), ""))))</f>
        <v/>
      </c>
      <c r="N1217" s="128"/>
      <c r="O1217" s="128" t="str">
        <f>IFERROR(VLOOKUP(N1217,연차지정일수,2,FALSE),"")</f>
        <v/>
      </c>
      <c r="P1217" s="143"/>
      <c r="Q1217" s="2"/>
    </row>
    <row r="1218">
      <c r="A1218" s="129">
        <v>45413.0</v>
      </c>
      <c r="B1218" s="129">
        <f>VLOOKUP($A1218,달력데이터,MATCH("음력 날짜",달력제목,0),FALSE)</f>
        <v>45374</v>
      </c>
      <c r="C1218" s="128">
        <f t="shared" si="1"/>
        <v>2024</v>
      </c>
      <c r="D1218" s="128">
        <f t="shared" si="2"/>
        <v>4</v>
      </c>
      <c r="E1218" s="128">
        <f t="shared" si="3"/>
        <v>5</v>
      </c>
      <c r="F1218" s="128">
        <f t="shared" si="4"/>
        <v>2024</v>
      </c>
      <c r="G1218" s="128">
        <f t="shared" si="5"/>
        <v>5</v>
      </c>
      <c r="H1218" s="128">
        <f t="shared" si="6"/>
        <v>1</v>
      </c>
      <c r="I1218" s="128" t="str">
        <f t="shared" si="7"/>
        <v>수</v>
      </c>
      <c r="J1218" s="99"/>
      <c r="K1218" s="99"/>
      <c r="L1218" s="141" t="str">
        <f>IF(J1218-K1218=0,,IFERROR(K1218-J1218-휴게시간-VLOOKUP(A1218,지정휴게시간,2,FALSE),K1218-J1218-휴게시간))</f>
        <v/>
      </c>
      <c r="M1218" s="142" t="str">
        <f>IFERROR(VLOOKUP(Text(A1218,"m월 d일"),양력휴일,2,FALSE),IFERROR(VLOOKUP(Text(B1218,"m월 d일"),음력휴일,2,FALSE),IFERROR(VLOOKUP(A1218,양력지정휴일,2,FALSE), IFERROR(VLOOKUP(B1218,음력지정휴일,2,FALSE), ""))))</f>
        <v>근로자의 날</v>
      </c>
      <c r="N1218" s="128"/>
      <c r="O1218" s="128" t="str">
        <f>IFERROR(VLOOKUP(N1218,연차지정일수,2,FALSE),"")</f>
        <v/>
      </c>
      <c r="P1218" s="143"/>
      <c r="Q1218" s="2"/>
    </row>
    <row r="1219">
      <c r="A1219" s="129">
        <v>45414.0</v>
      </c>
      <c r="B1219" s="129">
        <f>VLOOKUP($A1219,달력데이터,MATCH("음력 날짜",달력제목,0),FALSE)</f>
        <v>45375</v>
      </c>
      <c r="C1219" s="128">
        <f t="shared" si="1"/>
        <v>2024</v>
      </c>
      <c r="D1219" s="128">
        <f t="shared" si="2"/>
        <v>4</v>
      </c>
      <c r="E1219" s="128">
        <f t="shared" si="3"/>
        <v>5</v>
      </c>
      <c r="F1219" s="128">
        <f t="shared" si="4"/>
        <v>2024</v>
      </c>
      <c r="G1219" s="128">
        <f t="shared" si="5"/>
        <v>5</v>
      </c>
      <c r="H1219" s="128">
        <f t="shared" si="6"/>
        <v>2</v>
      </c>
      <c r="I1219" s="128" t="str">
        <f t="shared" si="7"/>
        <v>목</v>
      </c>
      <c r="J1219" s="99"/>
      <c r="K1219" s="99"/>
      <c r="L1219" s="141" t="str">
        <f>IF(J1219-K1219=0,,IFERROR(K1219-J1219-휴게시간-VLOOKUP(A1219,지정휴게시간,2,FALSE),K1219-J1219-휴게시간))</f>
        <v/>
      </c>
      <c r="M1219" s="142" t="str">
        <f>IFERROR(VLOOKUP(Text(A1219,"m월 d일"),양력휴일,2,FALSE),IFERROR(VLOOKUP(Text(B1219,"m월 d일"),음력휴일,2,FALSE),IFERROR(VLOOKUP(A1219,양력지정휴일,2,FALSE), IFERROR(VLOOKUP(B1219,음력지정휴일,2,FALSE), ""))))</f>
        <v/>
      </c>
      <c r="N1219" s="128"/>
      <c r="O1219" s="128" t="str">
        <f>IFERROR(VLOOKUP(N1219,연차지정일수,2,FALSE),"")</f>
        <v/>
      </c>
      <c r="P1219" s="143"/>
      <c r="Q1219" s="2"/>
    </row>
    <row r="1220">
      <c r="A1220" s="129">
        <v>45415.0</v>
      </c>
      <c r="B1220" s="129">
        <f>VLOOKUP($A1220,달력데이터,MATCH("음력 날짜",달력제목,0),FALSE)</f>
        <v>45376</v>
      </c>
      <c r="C1220" s="128">
        <f t="shared" si="1"/>
        <v>2024</v>
      </c>
      <c r="D1220" s="128">
        <f t="shared" si="2"/>
        <v>4</v>
      </c>
      <c r="E1220" s="128">
        <f t="shared" si="3"/>
        <v>5</v>
      </c>
      <c r="F1220" s="128">
        <f t="shared" si="4"/>
        <v>2024</v>
      </c>
      <c r="G1220" s="128">
        <f t="shared" si="5"/>
        <v>5</v>
      </c>
      <c r="H1220" s="128">
        <f t="shared" si="6"/>
        <v>3</v>
      </c>
      <c r="I1220" s="128" t="str">
        <f t="shared" si="7"/>
        <v>금</v>
      </c>
      <c r="J1220" s="99"/>
      <c r="K1220" s="99"/>
      <c r="L1220" s="141" t="str">
        <f>IF(J1220-K1220=0,,IFERROR(K1220-J1220-휴게시간-VLOOKUP(A1220,지정휴게시간,2,FALSE),K1220-J1220-휴게시간))</f>
        <v/>
      </c>
      <c r="M1220" s="142" t="str">
        <f>IFERROR(VLOOKUP(Text(A1220,"m월 d일"),양력휴일,2,FALSE),IFERROR(VLOOKUP(Text(B1220,"m월 d일"),음력휴일,2,FALSE),IFERROR(VLOOKUP(A1220,양력지정휴일,2,FALSE), IFERROR(VLOOKUP(B1220,음력지정휴일,2,FALSE), ""))))</f>
        <v/>
      </c>
      <c r="N1220" s="128"/>
      <c r="O1220" s="128" t="str">
        <f>IFERROR(VLOOKUP(N1220,연차지정일수,2,FALSE),"")</f>
        <v/>
      </c>
      <c r="P1220" s="143"/>
      <c r="Q1220" s="2"/>
    </row>
    <row r="1221">
      <c r="A1221" s="129">
        <v>45416.0</v>
      </c>
      <c r="B1221" s="129">
        <f>VLOOKUP($A1221,달력데이터,MATCH("음력 날짜",달력제목,0),FALSE)</f>
        <v>45377</v>
      </c>
      <c r="C1221" s="128">
        <f t="shared" si="1"/>
        <v>2024</v>
      </c>
      <c r="D1221" s="128">
        <f t="shared" si="2"/>
        <v>4</v>
      </c>
      <c r="E1221" s="128">
        <f t="shared" si="3"/>
        <v>5</v>
      </c>
      <c r="F1221" s="128">
        <f t="shared" si="4"/>
        <v>2024</v>
      </c>
      <c r="G1221" s="128">
        <f t="shared" si="5"/>
        <v>5</v>
      </c>
      <c r="H1221" s="128">
        <f t="shared" si="6"/>
        <v>4</v>
      </c>
      <c r="I1221" s="128" t="str">
        <f t="shared" si="7"/>
        <v>토</v>
      </c>
      <c r="J1221" s="99"/>
      <c r="K1221" s="99"/>
      <c r="L1221" s="141" t="str">
        <f>IF(J1221-K1221=0,,IFERROR(K1221-J1221-휴게시간-VLOOKUP(A1221,지정휴게시간,2,FALSE),K1221-J1221-휴게시간))</f>
        <v/>
      </c>
      <c r="M1221" s="142" t="str">
        <f>IFERROR(VLOOKUP(Text(A1221,"m월 d일"),양력휴일,2,FALSE),IFERROR(VLOOKUP(Text(B1221,"m월 d일"),음력휴일,2,FALSE),IFERROR(VLOOKUP(A1221,양력지정휴일,2,FALSE), IFERROR(VLOOKUP(B1221,음력지정휴일,2,FALSE), ""))))</f>
        <v/>
      </c>
      <c r="N1221" s="128"/>
      <c r="O1221" s="128" t="str">
        <f>IFERROR(VLOOKUP(N1221,연차지정일수,2,FALSE),"")</f>
        <v/>
      </c>
      <c r="P1221" s="143"/>
      <c r="Q1221" s="2"/>
    </row>
    <row r="1222">
      <c r="A1222" s="129">
        <v>45417.0</v>
      </c>
      <c r="B1222" s="129">
        <f>VLOOKUP($A1222,달력데이터,MATCH("음력 날짜",달력제목,0),FALSE)</f>
        <v>45378</v>
      </c>
      <c r="C1222" s="128">
        <f t="shared" si="1"/>
        <v>2024</v>
      </c>
      <c r="D1222" s="128">
        <f t="shared" si="2"/>
        <v>4</v>
      </c>
      <c r="E1222" s="128">
        <f t="shared" si="3"/>
        <v>5</v>
      </c>
      <c r="F1222" s="128">
        <f t="shared" si="4"/>
        <v>2024</v>
      </c>
      <c r="G1222" s="128">
        <f t="shared" si="5"/>
        <v>5</v>
      </c>
      <c r="H1222" s="128">
        <f t="shared" si="6"/>
        <v>5</v>
      </c>
      <c r="I1222" s="128" t="str">
        <f t="shared" si="7"/>
        <v>일</v>
      </c>
      <c r="J1222" s="99"/>
      <c r="K1222" s="99"/>
      <c r="L1222" s="141" t="str">
        <f>IF(J1222-K1222=0,,IFERROR(K1222-J1222-휴게시간-VLOOKUP(A1222,지정휴게시간,2,FALSE),K1222-J1222-휴게시간))</f>
        <v/>
      </c>
      <c r="M1222" s="142" t="str">
        <f>IFERROR(VLOOKUP(Text(A1222,"m월 d일"),양력휴일,2,FALSE),IFERROR(VLOOKUP(Text(B1222,"m월 d일"),음력휴일,2,FALSE),IFERROR(VLOOKUP(A1222,양력지정휴일,2,FALSE), IFERROR(VLOOKUP(B1222,음력지정휴일,2,FALSE), ""))))</f>
        <v>어린이날</v>
      </c>
      <c r="N1222" s="128"/>
      <c r="O1222" s="128" t="str">
        <f>IFERROR(VLOOKUP(N1222,연차지정일수,2,FALSE),"")</f>
        <v/>
      </c>
      <c r="P1222" s="143"/>
      <c r="Q1222" s="2"/>
    </row>
    <row r="1223">
      <c r="A1223" s="129">
        <v>45418.0</v>
      </c>
      <c r="B1223" s="129">
        <f>VLOOKUP($A1223,달력데이터,MATCH("음력 날짜",달력제목,0),FALSE)</f>
        <v>45379</v>
      </c>
      <c r="C1223" s="128">
        <f t="shared" si="1"/>
        <v>2024</v>
      </c>
      <c r="D1223" s="128">
        <f t="shared" si="2"/>
        <v>5</v>
      </c>
      <c r="E1223" s="128">
        <f t="shared" si="3"/>
        <v>1</v>
      </c>
      <c r="F1223" s="128">
        <f t="shared" si="4"/>
        <v>2024</v>
      </c>
      <c r="G1223" s="128">
        <f t="shared" si="5"/>
        <v>5</v>
      </c>
      <c r="H1223" s="128">
        <f t="shared" si="6"/>
        <v>6</v>
      </c>
      <c r="I1223" s="128" t="str">
        <f t="shared" si="7"/>
        <v>월</v>
      </c>
      <c r="J1223" s="99"/>
      <c r="K1223" s="99"/>
      <c r="L1223" s="141" t="str">
        <f>IF(J1223-K1223=0,,IFERROR(K1223-J1223-휴게시간-VLOOKUP(A1223,지정휴게시간,2,FALSE),K1223-J1223-휴게시간))</f>
        <v/>
      </c>
      <c r="M1223" s="142" t="str">
        <f>IFERROR(VLOOKUP(Text(A1223,"m월 d일"),양력휴일,2,FALSE),IFERROR(VLOOKUP(Text(B1223,"m월 d일"),음력휴일,2,FALSE),IFERROR(VLOOKUP(A1223,양력지정휴일,2,FALSE), IFERROR(VLOOKUP(B1223,음력지정휴일,2,FALSE), ""))))</f>
        <v/>
      </c>
      <c r="N1223" s="128"/>
      <c r="O1223" s="128" t="str">
        <f>IFERROR(VLOOKUP(N1223,연차지정일수,2,FALSE),"")</f>
        <v/>
      </c>
      <c r="P1223" s="143"/>
      <c r="Q1223" s="2"/>
    </row>
    <row r="1224">
      <c r="A1224" s="129">
        <v>45419.0</v>
      </c>
      <c r="B1224" s="129">
        <f>VLOOKUP($A1224,달력데이터,MATCH("음력 날짜",달력제목,0),FALSE)</f>
        <v>45380</v>
      </c>
      <c r="C1224" s="128">
        <f t="shared" si="1"/>
        <v>2024</v>
      </c>
      <c r="D1224" s="128">
        <f t="shared" si="2"/>
        <v>5</v>
      </c>
      <c r="E1224" s="128">
        <f t="shared" si="3"/>
        <v>1</v>
      </c>
      <c r="F1224" s="128">
        <f t="shared" si="4"/>
        <v>2024</v>
      </c>
      <c r="G1224" s="128">
        <f t="shared" si="5"/>
        <v>5</v>
      </c>
      <c r="H1224" s="128">
        <f t="shared" si="6"/>
        <v>7</v>
      </c>
      <c r="I1224" s="128" t="str">
        <f t="shared" si="7"/>
        <v>화</v>
      </c>
      <c r="J1224" s="99"/>
      <c r="K1224" s="99"/>
      <c r="L1224" s="141" t="str">
        <f>IF(J1224-K1224=0,,IFERROR(K1224-J1224-휴게시간-VLOOKUP(A1224,지정휴게시간,2,FALSE),K1224-J1224-휴게시간))</f>
        <v/>
      </c>
      <c r="M1224" s="142" t="str">
        <f>IFERROR(VLOOKUP(Text(A1224,"m월 d일"),양력휴일,2,FALSE),IFERROR(VLOOKUP(Text(B1224,"m월 d일"),음력휴일,2,FALSE),IFERROR(VLOOKUP(A1224,양력지정휴일,2,FALSE), IFERROR(VLOOKUP(B1224,음력지정휴일,2,FALSE), ""))))</f>
        <v/>
      </c>
      <c r="N1224" s="128"/>
      <c r="O1224" s="128" t="str">
        <f>IFERROR(VLOOKUP(N1224,연차지정일수,2,FALSE),"")</f>
        <v/>
      </c>
      <c r="P1224" s="143"/>
      <c r="Q1224" s="2"/>
    </row>
    <row r="1225">
      <c r="A1225" s="129">
        <v>45420.0</v>
      </c>
      <c r="B1225" s="129">
        <f>VLOOKUP($A1225,달력데이터,MATCH("음력 날짜",달력제목,0),FALSE)</f>
        <v>45383</v>
      </c>
      <c r="C1225" s="128">
        <f t="shared" si="1"/>
        <v>2024</v>
      </c>
      <c r="D1225" s="128">
        <f t="shared" si="2"/>
        <v>5</v>
      </c>
      <c r="E1225" s="128">
        <f t="shared" si="3"/>
        <v>1</v>
      </c>
      <c r="F1225" s="128">
        <f t="shared" si="4"/>
        <v>2024</v>
      </c>
      <c r="G1225" s="128">
        <f t="shared" si="5"/>
        <v>5</v>
      </c>
      <c r="H1225" s="128">
        <f t="shared" si="6"/>
        <v>8</v>
      </c>
      <c r="I1225" s="128" t="str">
        <f t="shared" si="7"/>
        <v>수</v>
      </c>
      <c r="J1225" s="99"/>
      <c r="K1225" s="99"/>
      <c r="L1225" s="141" t="str">
        <f>IF(J1225-K1225=0,,IFERROR(K1225-J1225-휴게시간-VLOOKUP(A1225,지정휴게시간,2,FALSE),K1225-J1225-휴게시간))</f>
        <v/>
      </c>
      <c r="M1225" s="142" t="str">
        <f>IFERROR(VLOOKUP(Text(A1225,"m월 d일"),양력휴일,2,FALSE),IFERROR(VLOOKUP(Text(B1225,"m월 d일"),음력휴일,2,FALSE),IFERROR(VLOOKUP(A1225,양력지정휴일,2,FALSE), IFERROR(VLOOKUP(B1225,음력지정휴일,2,FALSE), ""))))</f>
        <v/>
      </c>
      <c r="N1225" s="128"/>
      <c r="O1225" s="128" t="str">
        <f>IFERROR(VLOOKUP(N1225,연차지정일수,2,FALSE),"")</f>
        <v/>
      </c>
      <c r="P1225" s="143"/>
      <c r="Q1225" s="2"/>
    </row>
    <row r="1226">
      <c r="A1226" s="129">
        <v>45421.0</v>
      </c>
      <c r="B1226" s="129">
        <f>VLOOKUP($A1226,달력데이터,MATCH("음력 날짜",달력제목,0),FALSE)</f>
        <v>45384</v>
      </c>
      <c r="C1226" s="128">
        <f t="shared" si="1"/>
        <v>2024</v>
      </c>
      <c r="D1226" s="128">
        <f t="shared" si="2"/>
        <v>5</v>
      </c>
      <c r="E1226" s="128">
        <f t="shared" si="3"/>
        <v>1</v>
      </c>
      <c r="F1226" s="128">
        <f t="shared" si="4"/>
        <v>2024</v>
      </c>
      <c r="G1226" s="128">
        <f t="shared" si="5"/>
        <v>5</v>
      </c>
      <c r="H1226" s="128">
        <f t="shared" si="6"/>
        <v>9</v>
      </c>
      <c r="I1226" s="128" t="str">
        <f t="shared" si="7"/>
        <v>목</v>
      </c>
      <c r="J1226" s="99"/>
      <c r="K1226" s="99"/>
      <c r="L1226" s="141" t="str">
        <f>IF(J1226-K1226=0,,IFERROR(K1226-J1226-휴게시간-VLOOKUP(A1226,지정휴게시간,2,FALSE),K1226-J1226-휴게시간))</f>
        <v/>
      </c>
      <c r="M1226" s="142" t="str">
        <f>IFERROR(VLOOKUP(Text(A1226,"m월 d일"),양력휴일,2,FALSE),IFERROR(VLOOKUP(Text(B1226,"m월 d일"),음력휴일,2,FALSE),IFERROR(VLOOKUP(A1226,양력지정휴일,2,FALSE), IFERROR(VLOOKUP(B1226,음력지정휴일,2,FALSE), ""))))</f>
        <v/>
      </c>
      <c r="N1226" s="128"/>
      <c r="O1226" s="128" t="str">
        <f>IFERROR(VLOOKUP(N1226,연차지정일수,2,FALSE),"")</f>
        <v/>
      </c>
      <c r="P1226" s="143"/>
      <c r="Q1226" s="2"/>
    </row>
    <row r="1227">
      <c r="A1227" s="129">
        <v>45422.0</v>
      </c>
      <c r="B1227" s="129">
        <f>VLOOKUP($A1227,달력데이터,MATCH("음력 날짜",달력제목,0),FALSE)</f>
        <v>45385</v>
      </c>
      <c r="C1227" s="128">
        <f t="shared" si="1"/>
        <v>2024</v>
      </c>
      <c r="D1227" s="128">
        <f t="shared" si="2"/>
        <v>5</v>
      </c>
      <c r="E1227" s="128">
        <f t="shared" si="3"/>
        <v>1</v>
      </c>
      <c r="F1227" s="128">
        <f t="shared" si="4"/>
        <v>2024</v>
      </c>
      <c r="G1227" s="128">
        <f t="shared" si="5"/>
        <v>5</v>
      </c>
      <c r="H1227" s="128">
        <f t="shared" si="6"/>
        <v>10</v>
      </c>
      <c r="I1227" s="128" t="str">
        <f t="shared" si="7"/>
        <v>금</v>
      </c>
      <c r="J1227" s="99"/>
      <c r="K1227" s="99"/>
      <c r="L1227" s="141" t="str">
        <f>IF(J1227-K1227=0,,IFERROR(K1227-J1227-휴게시간-VLOOKUP(A1227,지정휴게시간,2,FALSE),K1227-J1227-휴게시간))</f>
        <v/>
      </c>
      <c r="M1227" s="142" t="str">
        <f>IFERROR(VLOOKUP(Text(A1227,"m월 d일"),양력휴일,2,FALSE),IFERROR(VLOOKUP(Text(B1227,"m월 d일"),음력휴일,2,FALSE),IFERROR(VLOOKUP(A1227,양력지정휴일,2,FALSE), IFERROR(VLOOKUP(B1227,음력지정휴일,2,FALSE), ""))))</f>
        <v/>
      </c>
      <c r="N1227" s="128"/>
      <c r="O1227" s="128" t="str">
        <f>IFERROR(VLOOKUP(N1227,연차지정일수,2,FALSE),"")</f>
        <v/>
      </c>
      <c r="P1227" s="143"/>
      <c r="Q1227" s="2"/>
    </row>
    <row r="1228">
      <c r="A1228" s="129">
        <v>45423.0</v>
      </c>
      <c r="B1228" s="129">
        <f>VLOOKUP($A1228,달력데이터,MATCH("음력 날짜",달력제목,0),FALSE)</f>
        <v>45386</v>
      </c>
      <c r="C1228" s="128">
        <f t="shared" si="1"/>
        <v>2024</v>
      </c>
      <c r="D1228" s="128">
        <f t="shared" si="2"/>
        <v>5</v>
      </c>
      <c r="E1228" s="128">
        <f t="shared" si="3"/>
        <v>1</v>
      </c>
      <c r="F1228" s="128">
        <f t="shared" si="4"/>
        <v>2024</v>
      </c>
      <c r="G1228" s="128">
        <f t="shared" si="5"/>
        <v>5</v>
      </c>
      <c r="H1228" s="128">
        <f t="shared" si="6"/>
        <v>11</v>
      </c>
      <c r="I1228" s="128" t="str">
        <f t="shared" si="7"/>
        <v>토</v>
      </c>
      <c r="J1228" s="99"/>
      <c r="K1228" s="99"/>
      <c r="L1228" s="141" t="str">
        <f>IF(J1228-K1228=0,,IFERROR(K1228-J1228-휴게시간-VLOOKUP(A1228,지정휴게시간,2,FALSE),K1228-J1228-휴게시간))</f>
        <v/>
      </c>
      <c r="M1228" s="142" t="str">
        <f>IFERROR(VLOOKUP(Text(A1228,"m월 d일"),양력휴일,2,FALSE),IFERROR(VLOOKUP(Text(B1228,"m월 d일"),음력휴일,2,FALSE),IFERROR(VLOOKUP(A1228,양력지정휴일,2,FALSE), IFERROR(VLOOKUP(B1228,음력지정휴일,2,FALSE), ""))))</f>
        <v/>
      </c>
      <c r="N1228" s="128"/>
      <c r="O1228" s="128" t="str">
        <f>IFERROR(VLOOKUP(N1228,연차지정일수,2,FALSE),"")</f>
        <v/>
      </c>
      <c r="P1228" s="143"/>
      <c r="Q1228" s="2"/>
    </row>
    <row r="1229">
      <c r="A1229" s="129">
        <v>45424.0</v>
      </c>
      <c r="B1229" s="129">
        <f>VLOOKUP($A1229,달력데이터,MATCH("음력 날짜",달력제목,0),FALSE)</f>
        <v>45387</v>
      </c>
      <c r="C1229" s="128">
        <f t="shared" si="1"/>
        <v>2024</v>
      </c>
      <c r="D1229" s="128">
        <f t="shared" si="2"/>
        <v>5</v>
      </c>
      <c r="E1229" s="128">
        <f t="shared" si="3"/>
        <v>1</v>
      </c>
      <c r="F1229" s="128">
        <f t="shared" si="4"/>
        <v>2024</v>
      </c>
      <c r="G1229" s="128">
        <f t="shared" si="5"/>
        <v>5</v>
      </c>
      <c r="H1229" s="128">
        <f t="shared" si="6"/>
        <v>12</v>
      </c>
      <c r="I1229" s="128" t="str">
        <f t="shared" si="7"/>
        <v>일</v>
      </c>
      <c r="J1229" s="99"/>
      <c r="K1229" s="99"/>
      <c r="L1229" s="141" t="str">
        <f>IF(J1229-K1229=0,,IFERROR(K1229-J1229-휴게시간-VLOOKUP(A1229,지정휴게시간,2,FALSE),K1229-J1229-휴게시간))</f>
        <v/>
      </c>
      <c r="M1229" s="142" t="str">
        <f>IFERROR(VLOOKUP(Text(A1229,"m월 d일"),양력휴일,2,FALSE),IFERROR(VLOOKUP(Text(B1229,"m월 d일"),음력휴일,2,FALSE),IFERROR(VLOOKUP(A1229,양력지정휴일,2,FALSE), IFERROR(VLOOKUP(B1229,음력지정휴일,2,FALSE), ""))))</f>
        <v/>
      </c>
      <c r="N1229" s="128"/>
      <c r="O1229" s="128" t="str">
        <f>IFERROR(VLOOKUP(N1229,연차지정일수,2,FALSE),"")</f>
        <v/>
      </c>
      <c r="P1229" s="143"/>
      <c r="Q1229" s="2"/>
    </row>
    <row r="1230">
      <c r="A1230" s="129">
        <v>45425.0</v>
      </c>
      <c r="B1230" s="129">
        <f>VLOOKUP($A1230,달력데이터,MATCH("음력 날짜",달력제목,0),FALSE)</f>
        <v>45388</v>
      </c>
      <c r="C1230" s="128">
        <f t="shared" si="1"/>
        <v>2024</v>
      </c>
      <c r="D1230" s="128">
        <f t="shared" si="2"/>
        <v>5</v>
      </c>
      <c r="E1230" s="128">
        <f t="shared" si="3"/>
        <v>2</v>
      </c>
      <c r="F1230" s="128">
        <f t="shared" si="4"/>
        <v>2024</v>
      </c>
      <c r="G1230" s="128">
        <f t="shared" si="5"/>
        <v>5</v>
      </c>
      <c r="H1230" s="128">
        <f t="shared" si="6"/>
        <v>13</v>
      </c>
      <c r="I1230" s="128" t="str">
        <f t="shared" si="7"/>
        <v>월</v>
      </c>
      <c r="J1230" s="99"/>
      <c r="K1230" s="99"/>
      <c r="L1230" s="141" t="str">
        <f>IF(J1230-K1230=0,,IFERROR(K1230-J1230-휴게시간-VLOOKUP(A1230,지정휴게시간,2,FALSE),K1230-J1230-휴게시간))</f>
        <v/>
      </c>
      <c r="M1230" s="142" t="str">
        <f>IFERROR(VLOOKUP(Text(A1230,"m월 d일"),양력휴일,2,FALSE),IFERROR(VLOOKUP(Text(B1230,"m월 d일"),음력휴일,2,FALSE),IFERROR(VLOOKUP(A1230,양력지정휴일,2,FALSE), IFERROR(VLOOKUP(B1230,음력지정휴일,2,FALSE), ""))))</f>
        <v/>
      </c>
      <c r="N1230" s="128"/>
      <c r="O1230" s="128" t="str">
        <f>IFERROR(VLOOKUP(N1230,연차지정일수,2,FALSE),"")</f>
        <v/>
      </c>
      <c r="P1230" s="143"/>
      <c r="Q1230" s="2"/>
    </row>
    <row r="1231">
      <c r="A1231" s="129">
        <v>45426.0</v>
      </c>
      <c r="B1231" s="129">
        <f>VLOOKUP($A1231,달력데이터,MATCH("음력 날짜",달력제목,0),FALSE)</f>
        <v>45389</v>
      </c>
      <c r="C1231" s="128">
        <f t="shared" si="1"/>
        <v>2024</v>
      </c>
      <c r="D1231" s="128">
        <f t="shared" si="2"/>
        <v>5</v>
      </c>
      <c r="E1231" s="128">
        <f t="shared" si="3"/>
        <v>2</v>
      </c>
      <c r="F1231" s="128">
        <f t="shared" si="4"/>
        <v>2024</v>
      </c>
      <c r="G1231" s="128">
        <f t="shared" si="5"/>
        <v>5</v>
      </c>
      <c r="H1231" s="128">
        <f t="shared" si="6"/>
        <v>14</v>
      </c>
      <c r="I1231" s="128" t="str">
        <f t="shared" si="7"/>
        <v>화</v>
      </c>
      <c r="J1231" s="99"/>
      <c r="K1231" s="99"/>
      <c r="L1231" s="141" t="str">
        <f>IF(J1231-K1231=0,,IFERROR(K1231-J1231-휴게시간-VLOOKUP(A1231,지정휴게시간,2,FALSE),K1231-J1231-휴게시간))</f>
        <v/>
      </c>
      <c r="M1231" s="142" t="str">
        <f>IFERROR(VLOOKUP(Text(A1231,"m월 d일"),양력휴일,2,FALSE),IFERROR(VLOOKUP(Text(B1231,"m월 d일"),음력휴일,2,FALSE),IFERROR(VLOOKUP(A1231,양력지정휴일,2,FALSE), IFERROR(VLOOKUP(B1231,음력지정휴일,2,FALSE), ""))))</f>
        <v/>
      </c>
      <c r="N1231" s="128"/>
      <c r="O1231" s="128" t="str">
        <f>IFERROR(VLOOKUP(N1231,연차지정일수,2,FALSE),"")</f>
        <v/>
      </c>
      <c r="P1231" s="143"/>
      <c r="Q1231" s="2"/>
    </row>
    <row r="1232">
      <c r="A1232" s="129">
        <v>45427.0</v>
      </c>
      <c r="B1232" s="129">
        <f>VLOOKUP($A1232,달력데이터,MATCH("음력 날짜",달력제목,0),FALSE)</f>
        <v>45390</v>
      </c>
      <c r="C1232" s="128">
        <f t="shared" si="1"/>
        <v>2024</v>
      </c>
      <c r="D1232" s="128">
        <f t="shared" si="2"/>
        <v>5</v>
      </c>
      <c r="E1232" s="128">
        <f t="shared" si="3"/>
        <v>2</v>
      </c>
      <c r="F1232" s="128">
        <f t="shared" si="4"/>
        <v>2024</v>
      </c>
      <c r="G1232" s="128">
        <f t="shared" si="5"/>
        <v>5</v>
      </c>
      <c r="H1232" s="128">
        <f t="shared" si="6"/>
        <v>15</v>
      </c>
      <c r="I1232" s="128" t="str">
        <f t="shared" si="7"/>
        <v>수</v>
      </c>
      <c r="J1232" s="99"/>
      <c r="K1232" s="99"/>
      <c r="L1232" s="141" t="str">
        <f>IF(J1232-K1232=0,,IFERROR(K1232-J1232-휴게시간-VLOOKUP(A1232,지정휴게시간,2,FALSE),K1232-J1232-휴게시간))</f>
        <v/>
      </c>
      <c r="M1232" s="142" t="str">
        <f>IFERROR(VLOOKUP(Text(A1232,"m월 d일"),양력휴일,2,FALSE),IFERROR(VLOOKUP(Text(B1232,"m월 d일"),음력휴일,2,FALSE),IFERROR(VLOOKUP(A1232,양력지정휴일,2,FALSE), IFERROR(VLOOKUP(B1232,음력지정휴일,2,FALSE), ""))))</f>
        <v>부처님오신날</v>
      </c>
      <c r="N1232" s="128"/>
      <c r="O1232" s="128" t="str">
        <f>IFERROR(VLOOKUP(N1232,연차지정일수,2,FALSE),"")</f>
        <v/>
      </c>
      <c r="P1232" s="143"/>
      <c r="Q1232" s="2"/>
    </row>
    <row r="1233">
      <c r="A1233" s="129">
        <v>45428.0</v>
      </c>
      <c r="B1233" s="129">
        <f>VLOOKUP($A1233,달력데이터,MATCH("음력 날짜",달력제목,0),FALSE)</f>
        <v>45391</v>
      </c>
      <c r="C1233" s="128">
        <f t="shared" si="1"/>
        <v>2024</v>
      </c>
      <c r="D1233" s="128">
        <f t="shared" si="2"/>
        <v>5</v>
      </c>
      <c r="E1233" s="128">
        <f t="shared" si="3"/>
        <v>2</v>
      </c>
      <c r="F1233" s="128">
        <f t="shared" si="4"/>
        <v>2024</v>
      </c>
      <c r="G1233" s="128">
        <f t="shared" si="5"/>
        <v>5</v>
      </c>
      <c r="H1233" s="128">
        <f t="shared" si="6"/>
        <v>16</v>
      </c>
      <c r="I1233" s="128" t="str">
        <f t="shared" si="7"/>
        <v>목</v>
      </c>
      <c r="J1233" s="99"/>
      <c r="K1233" s="99"/>
      <c r="L1233" s="141" t="str">
        <f>IF(J1233-K1233=0,,IFERROR(K1233-J1233-휴게시간-VLOOKUP(A1233,지정휴게시간,2,FALSE),K1233-J1233-휴게시간))</f>
        <v/>
      </c>
      <c r="M1233" s="142" t="str">
        <f>IFERROR(VLOOKUP(Text(A1233,"m월 d일"),양력휴일,2,FALSE),IFERROR(VLOOKUP(Text(B1233,"m월 d일"),음력휴일,2,FALSE),IFERROR(VLOOKUP(A1233,양력지정휴일,2,FALSE), IFERROR(VLOOKUP(B1233,음력지정휴일,2,FALSE), ""))))</f>
        <v/>
      </c>
      <c r="N1233" s="128"/>
      <c r="O1233" s="128" t="str">
        <f>IFERROR(VLOOKUP(N1233,연차지정일수,2,FALSE),"")</f>
        <v/>
      </c>
      <c r="P1233" s="143"/>
      <c r="Q1233" s="2"/>
    </row>
    <row r="1234">
      <c r="A1234" s="129">
        <v>45429.0</v>
      </c>
      <c r="B1234" s="129">
        <f>VLOOKUP($A1234,달력데이터,MATCH("음력 날짜",달력제목,0),FALSE)</f>
        <v>45392</v>
      </c>
      <c r="C1234" s="128">
        <f t="shared" si="1"/>
        <v>2024</v>
      </c>
      <c r="D1234" s="128">
        <f t="shared" si="2"/>
        <v>5</v>
      </c>
      <c r="E1234" s="128">
        <f t="shared" si="3"/>
        <v>2</v>
      </c>
      <c r="F1234" s="128">
        <f t="shared" si="4"/>
        <v>2024</v>
      </c>
      <c r="G1234" s="128">
        <f t="shared" si="5"/>
        <v>5</v>
      </c>
      <c r="H1234" s="128">
        <f t="shared" si="6"/>
        <v>17</v>
      </c>
      <c r="I1234" s="128" t="str">
        <f t="shared" si="7"/>
        <v>금</v>
      </c>
      <c r="J1234" s="99"/>
      <c r="K1234" s="99"/>
      <c r="L1234" s="141" t="str">
        <f>IF(J1234-K1234=0,,IFERROR(K1234-J1234-휴게시간-VLOOKUP(A1234,지정휴게시간,2,FALSE),K1234-J1234-휴게시간))</f>
        <v/>
      </c>
      <c r="M1234" s="142" t="str">
        <f>IFERROR(VLOOKUP(Text(A1234,"m월 d일"),양력휴일,2,FALSE),IFERROR(VLOOKUP(Text(B1234,"m월 d일"),음력휴일,2,FALSE),IFERROR(VLOOKUP(A1234,양력지정휴일,2,FALSE), IFERROR(VLOOKUP(B1234,음력지정휴일,2,FALSE), ""))))</f>
        <v/>
      </c>
      <c r="N1234" s="128"/>
      <c r="O1234" s="128" t="str">
        <f>IFERROR(VLOOKUP(N1234,연차지정일수,2,FALSE),"")</f>
        <v/>
      </c>
      <c r="P1234" s="143"/>
      <c r="Q1234" s="2"/>
    </row>
    <row r="1235">
      <c r="A1235" s="129">
        <v>45430.0</v>
      </c>
      <c r="B1235" s="129">
        <f>VLOOKUP($A1235,달력데이터,MATCH("음력 날짜",달력제목,0),FALSE)</f>
        <v>45393</v>
      </c>
      <c r="C1235" s="128">
        <f t="shared" si="1"/>
        <v>2024</v>
      </c>
      <c r="D1235" s="128">
        <f t="shared" si="2"/>
        <v>5</v>
      </c>
      <c r="E1235" s="128">
        <f t="shared" si="3"/>
        <v>2</v>
      </c>
      <c r="F1235" s="128">
        <f t="shared" si="4"/>
        <v>2024</v>
      </c>
      <c r="G1235" s="128">
        <f t="shared" si="5"/>
        <v>5</v>
      </c>
      <c r="H1235" s="128">
        <f t="shared" si="6"/>
        <v>18</v>
      </c>
      <c r="I1235" s="128" t="str">
        <f t="shared" si="7"/>
        <v>토</v>
      </c>
      <c r="J1235" s="99"/>
      <c r="K1235" s="99"/>
      <c r="L1235" s="141" t="str">
        <f>IF(J1235-K1235=0,,IFERROR(K1235-J1235-휴게시간-VLOOKUP(A1235,지정휴게시간,2,FALSE),K1235-J1235-휴게시간))</f>
        <v/>
      </c>
      <c r="M1235" s="142" t="str">
        <f>IFERROR(VLOOKUP(Text(A1235,"m월 d일"),양력휴일,2,FALSE),IFERROR(VLOOKUP(Text(B1235,"m월 d일"),음력휴일,2,FALSE),IFERROR(VLOOKUP(A1235,양력지정휴일,2,FALSE), IFERROR(VLOOKUP(B1235,음력지정휴일,2,FALSE), ""))))</f>
        <v/>
      </c>
      <c r="N1235" s="128"/>
      <c r="O1235" s="128" t="str">
        <f>IFERROR(VLOOKUP(N1235,연차지정일수,2,FALSE),"")</f>
        <v/>
      </c>
      <c r="P1235" s="143"/>
      <c r="Q1235" s="2"/>
    </row>
    <row r="1236">
      <c r="A1236" s="129">
        <v>45431.0</v>
      </c>
      <c r="B1236" s="129">
        <f>VLOOKUP($A1236,달력데이터,MATCH("음력 날짜",달력제목,0),FALSE)</f>
        <v>45394</v>
      </c>
      <c r="C1236" s="128">
        <f t="shared" si="1"/>
        <v>2024</v>
      </c>
      <c r="D1236" s="128">
        <f t="shared" si="2"/>
        <v>5</v>
      </c>
      <c r="E1236" s="128">
        <f t="shared" si="3"/>
        <v>2</v>
      </c>
      <c r="F1236" s="128">
        <f t="shared" si="4"/>
        <v>2024</v>
      </c>
      <c r="G1236" s="128">
        <f t="shared" si="5"/>
        <v>5</v>
      </c>
      <c r="H1236" s="128">
        <f t="shared" si="6"/>
        <v>19</v>
      </c>
      <c r="I1236" s="128" t="str">
        <f t="shared" si="7"/>
        <v>일</v>
      </c>
      <c r="J1236" s="99"/>
      <c r="K1236" s="99"/>
      <c r="L1236" s="141" t="str">
        <f>IF(J1236-K1236=0,,IFERROR(K1236-J1236-휴게시간-VLOOKUP(A1236,지정휴게시간,2,FALSE),K1236-J1236-휴게시간))</f>
        <v/>
      </c>
      <c r="M1236" s="142" t="str">
        <f>IFERROR(VLOOKUP(Text(A1236,"m월 d일"),양력휴일,2,FALSE),IFERROR(VLOOKUP(Text(B1236,"m월 d일"),음력휴일,2,FALSE),IFERROR(VLOOKUP(A1236,양력지정휴일,2,FALSE), IFERROR(VLOOKUP(B1236,음력지정휴일,2,FALSE), ""))))</f>
        <v/>
      </c>
      <c r="N1236" s="128"/>
      <c r="O1236" s="128" t="str">
        <f>IFERROR(VLOOKUP(N1236,연차지정일수,2,FALSE),"")</f>
        <v/>
      </c>
      <c r="P1236" s="143"/>
      <c r="Q1236" s="2"/>
    </row>
    <row r="1237">
      <c r="A1237" s="129">
        <v>45432.0</v>
      </c>
      <c r="B1237" s="129">
        <f>VLOOKUP($A1237,달력데이터,MATCH("음력 날짜",달력제목,0),FALSE)</f>
        <v>45395</v>
      </c>
      <c r="C1237" s="128">
        <f t="shared" si="1"/>
        <v>2024</v>
      </c>
      <c r="D1237" s="128">
        <f t="shared" si="2"/>
        <v>5</v>
      </c>
      <c r="E1237" s="128">
        <f t="shared" si="3"/>
        <v>3</v>
      </c>
      <c r="F1237" s="128">
        <f t="shared" si="4"/>
        <v>2024</v>
      </c>
      <c r="G1237" s="128">
        <f t="shared" si="5"/>
        <v>5</v>
      </c>
      <c r="H1237" s="128">
        <f t="shared" si="6"/>
        <v>20</v>
      </c>
      <c r="I1237" s="128" t="str">
        <f t="shared" si="7"/>
        <v>월</v>
      </c>
      <c r="J1237" s="99"/>
      <c r="K1237" s="99"/>
      <c r="L1237" s="141" t="str">
        <f>IF(J1237-K1237=0,,IFERROR(K1237-J1237-휴게시간-VLOOKUP(A1237,지정휴게시간,2,FALSE),K1237-J1237-휴게시간))</f>
        <v/>
      </c>
      <c r="M1237" s="142" t="str">
        <f>IFERROR(VLOOKUP(Text(A1237,"m월 d일"),양력휴일,2,FALSE),IFERROR(VLOOKUP(Text(B1237,"m월 d일"),음력휴일,2,FALSE),IFERROR(VLOOKUP(A1237,양력지정휴일,2,FALSE), IFERROR(VLOOKUP(B1237,음력지정휴일,2,FALSE), ""))))</f>
        <v/>
      </c>
      <c r="N1237" s="128"/>
      <c r="O1237" s="128" t="str">
        <f>IFERROR(VLOOKUP(N1237,연차지정일수,2,FALSE),"")</f>
        <v/>
      </c>
      <c r="P1237" s="143"/>
      <c r="Q1237" s="2"/>
    </row>
    <row r="1238">
      <c r="A1238" s="129">
        <v>45433.0</v>
      </c>
      <c r="B1238" s="129">
        <f>VLOOKUP($A1238,달력데이터,MATCH("음력 날짜",달력제목,0),FALSE)</f>
        <v>45396</v>
      </c>
      <c r="C1238" s="128">
        <f t="shared" si="1"/>
        <v>2024</v>
      </c>
      <c r="D1238" s="128">
        <f t="shared" si="2"/>
        <v>5</v>
      </c>
      <c r="E1238" s="128">
        <f t="shared" si="3"/>
        <v>3</v>
      </c>
      <c r="F1238" s="128">
        <f t="shared" si="4"/>
        <v>2024</v>
      </c>
      <c r="G1238" s="128">
        <f t="shared" si="5"/>
        <v>5</v>
      </c>
      <c r="H1238" s="128">
        <f t="shared" si="6"/>
        <v>21</v>
      </c>
      <c r="I1238" s="128" t="str">
        <f t="shared" si="7"/>
        <v>화</v>
      </c>
      <c r="J1238" s="99"/>
      <c r="K1238" s="99"/>
      <c r="L1238" s="141" t="str">
        <f>IF(J1238-K1238=0,,IFERROR(K1238-J1238-휴게시간-VLOOKUP(A1238,지정휴게시간,2,FALSE),K1238-J1238-휴게시간))</f>
        <v/>
      </c>
      <c r="M1238" s="142" t="str">
        <f>IFERROR(VLOOKUP(Text(A1238,"m월 d일"),양력휴일,2,FALSE),IFERROR(VLOOKUP(Text(B1238,"m월 d일"),음력휴일,2,FALSE),IFERROR(VLOOKUP(A1238,양력지정휴일,2,FALSE), IFERROR(VLOOKUP(B1238,음력지정휴일,2,FALSE), ""))))</f>
        <v/>
      </c>
      <c r="N1238" s="128"/>
      <c r="O1238" s="128" t="str">
        <f>IFERROR(VLOOKUP(N1238,연차지정일수,2,FALSE),"")</f>
        <v/>
      </c>
      <c r="P1238" s="143"/>
      <c r="Q1238" s="2"/>
    </row>
    <row r="1239">
      <c r="A1239" s="129">
        <v>45434.0</v>
      </c>
      <c r="B1239" s="129">
        <f>VLOOKUP($A1239,달력데이터,MATCH("음력 날짜",달력제목,0),FALSE)</f>
        <v>45397</v>
      </c>
      <c r="C1239" s="128">
        <f t="shared" si="1"/>
        <v>2024</v>
      </c>
      <c r="D1239" s="128">
        <f t="shared" si="2"/>
        <v>5</v>
      </c>
      <c r="E1239" s="128">
        <f t="shared" si="3"/>
        <v>3</v>
      </c>
      <c r="F1239" s="128">
        <f t="shared" si="4"/>
        <v>2024</v>
      </c>
      <c r="G1239" s="128">
        <f t="shared" si="5"/>
        <v>5</v>
      </c>
      <c r="H1239" s="128">
        <f t="shared" si="6"/>
        <v>22</v>
      </c>
      <c r="I1239" s="128" t="str">
        <f t="shared" si="7"/>
        <v>수</v>
      </c>
      <c r="J1239" s="99"/>
      <c r="K1239" s="99"/>
      <c r="L1239" s="141" t="str">
        <f>IF(J1239-K1239=0,,IFERROR(K1239-J1239-휴게시간-VLOOKUP(A1239,지정휴게시간,2,FALSE),K1239-J1239-휴게시간))</f>
        <v/>
      </c>
      <c r="M1239" s="142" t="str">
        <f>IFERROR(VLOOKUP(Text(A1239,"m월 d일"),양력휴일,2,FALSE),IFERROR(VLOOKUP(Text(B1239,"m월 d일"),음력휴일,2,FALSE),IFERROR(VLOOKUP(A1239,양력지정휴일,2,FALSE), IFERROR(VLOOKUP(B1239,음력지정휴일,2,FALSE), ""))))</f>
        <v/>
      </c>
      <c r="N1239" s="128"/>
      <c r="O1239" s="128" t="str">
        <f>IFERROR(VLOOKUP(N1239,연차지정일수,2,FALSE),"")</f>
        <v/>
      </c>
      <c r="P1239" s="143"/>
      <c r="Q1239" s="2"/>
    </row>
    <row r="1240">
      <c r="A1240" s="129">
        <v>45435.0</v>
      </c>
      <c r="B1240" s="129">
        <f>VLOOKUP($A1240,달력데이터,MATCH("음력 날짜",달력제목,0),FALSE)</f>
        <v>45398</v>
      </c>
      <c r="C1240" s="128">
        <f t="shared" si="1"/>
        <v>2024</v>
      </c>
      <c r="D1240" s="128">
        <f t="shared" si="2"/>
        <v>5</v>
      </c>
      <c r="E1240" s="128">
        <f t="shared" si="3"/>
        <v>3</v>
      </c>
      <c r="F1240" s="128">
        <f t="shared" si="4"/>
        <v>2024</v>
      </c>
      <c r="G1240" s="128">
        <f t="shared" si="5"/>
        <v>5</v>
      </c>
      <c r="H1240" s="128">
        <f t="shared" si="6"/>
        <v>23</v>
      </c>
      <c r="I1240" s="128" t="str">
        <f t="shared" si="7"/>
        <v>목</v>
      </c>
      <c r="J1240" s="99"/>
      <c r="K1240" s="99"/>
      <c r="L1240" s="141" t="str">
        <f>IF(J1240-K1240=0,,IFERROR(K1240-J1240-휴게시간-VLOOKUP(A1240,지정휴게시간,2,FALSE),K1240-J1240-휴게시간))</f>
        <v/>
      </c>
      <c r="M1240" s="142" t="str">
        <f>IFERROR(VLOOKUP(Text(A1240,"m월 d일"),양력휴일,2,FALSE),IFERROR(VLOOKUP(Text(B1240,"m월 d일"),음력휴일,2,FALSE),IFERROR(VLOOKUP(A1240,양력지정휴일,2,FALSE), IFERROR(VLOOKUP(B1240,음력지정휴일,2,FALSE), ""))))</f>
        <v/>
      </c>
      <c r="N1240" s="128"/>
      <c r="O1240" s="128" t="str">
        <f>IFERROR(VLOOKUP(N1240,연차지정일수,2,FALSE),"")</f>
        <v/>
      </c>
      <c r="P1240" s="143"/>
      <c r="Q1240" s="2"/>
    </row>
    <row r="1241">
      <c r="A1241" s="129">
        <v>45436.0</v>
      </c>
      <c r="B1241" s="129">
        <f>VLOOKUP($A1241,달력데이터,MATCH("음력 날짜",달력제목,0),FALSE)</f>
        <v>45399</v>
      </c>
      <c r="C1241" s="128">
        <f t="shared" si="1"/>
        <v>2024</v>
      </c>
      <c r="D1241" s="128">
        <f t="shared" si="2"/>
        <v>5</v>
      </c>
      <c r="E1241" s="128">
        <f t="shared" si="3"/>
        <v>3</v>
      </c>
      <c r="F1241" s="128">
        <f t="shared" si="4"/>
        <v>2024</v>
      </c>
      <c r="G1241" s="128">
        <f t="shared" si="5"/>
        <v>5</v>
      </c>
      <c r="H1241" s="128">
        <f t="shared" si="6"/>
        <v>24</v>
      </c>
      <c r="I1241" s="128" t="str">
        <f t="shared" si="7"/>
        <v>금</v>
      </c>
      <c r="J1241" s="99"/>
      <c r="K1241" s="99"/>
      <c r="L1241" s="141" t="str">
        <f>IF(J1241-K1241=0,,IFERROR(K1241-J1241-휴게시간-VLOOKUP(A1241,지정휴게시간,2,FALSE),K1241-J1241-휴게시간))</f>
        <v/>
      </c>
      <c r="M1241" s="142" t="str">
        <f>IFERROR(VLOOKUP(Text(A1241,"m월 d일"),양력휴일,2,FALSE),IFERROR(VLOOKUP(Text(B1241,"m월 d일"),음력휴일,2,FALSE),IFERROR(VLOOKUP(A1241,양력지정휴일,2,FALSE), IFERROR(VLOOKUP(B1241,음력지정휴일,2,FALSE), ""))))</f>
        <v/>
      </c>
      <c r="N1241" s="128"/>
      <c r="O1241" s="128" t="str">
        <f>IFERROR(VLOOKUP(N1241,연차지정일수,2,FALSE),"")</f>
        <v/>
      </c>
      <c r="P1241" s="143"/>
      <c r="Q1241" s="2"/>
    </row>
    <row r="1242">
      <c r="A1242" s="129">
        <v>45437.0</v>
      </c>
      <c r="B1242" s="129">
        <f>VLOOKUP($A1242,달력데이터,MATCH("음력 날짜",달력제목,0),FALSE)</f>
        <v>45400</v>
      </c>
      <c r="C1242" s="128">
        <f t="shared" si="1"/>
        <v>2024</v>
      </c>
      <c r="D1242" s="128">
        <f t="shared" si="2"/>
        <v>5</v>
      </c>
      <c r="E1242" s="128">
        <f t="shared" si="3"/>
        <v>3</v>
      </c>
      <c r="F1242" s="128">
        <f t="shared" si="4"/>
        <v>2024</v>
      </c>
      <c r="G1242" s="128">
        <f t="shared" si="5"/>
        <v>5</v>
      </c>
      <c r="H1242" s="128">
        <f t="shared" si="6"/>
        <v>25</v>
      </c>
      <c r="I1242" s="128" t="str">
        <f t="shared" si="7"/>
        <v>토</v>
      </c>
      <c r="J1242" s="99"/>
      <c r="K1242" s="99"/>
      <c r="L1242" s="141" t="str">
        <f>IF(J1242-K1242=0,,IFERROR(K1242-J1242-휴게시간-VLOOKUP(A1242,지정휴게시간,2,FALSE),K1242-J1242-휴게시간))</f>
        <v/>
      </c>
      <c r="M1242" s="142" t="str">
        <f>IFERROR(VLOOKUP(Text(A1242,"m월 d일"),양력휴일,2,FALSE),IFERROR(VLOOKUP(Text(B1242,"m월 d일"),음력휴일,2,FALSE),IFERROR(VLOOKUP(A1242,양력지정휴일,2,FALSE), IFERROR(VLOOKUP(B1242,음력지정휴일,2,FALSE), ""))))</f>
        <v/>
      </c>
      <c r="N1242" s="128"/>
      <c r="O1242" s="128" t="str">
        <f>IFERROR(VLOOKUP(N1242,연차지정일수,2,FALSE),"")</f>
        <v/>
      </c>
      <c r="P1242" s="143"/>
      <c r="Q1242" s="2"/>
    </row>
    <row r="1243">
      <c r="A1243" s="129">
        <v>45438.0</v>
      </c>
      <c r="B1243" s="129">
        <f>VLOOKUP($A1243,달력데이터,MATCH("음력 날짜",달력제목,0),FALSE)</f>
        <v>45401</v>
      </c>
      <c r="C1243" s="128">
        <f t="shared" si="1"/>
        <v>2024</v>
      </c>
      <c r="D1243" s="128">
        <f t="shared" si="2"/>
        <v>5</v>
      </c>
      <c r="E1243" s="128">
        <f t="shared" si="3"/>
        <v>3</v>
      </c>
      <c r="F1243" s="128">
        <f t="shared" si="4"/>
        <v>2024</v>
      </c>
      <c r="G1243" s="128">
        <f t="shared" si="5"/>
        <v>5</v>
      </c>
      <c r="H1243" s="128">
        <f t="shared" si="6"/>
        <v>26</v>
      </c>
      <c r="I1243" s="128" t="str">
        <f t="shared" si="7"/>
        <v>일</v>
      </c>
      <c r="J1243" s="99"/>
      <c r="K1243" s="99"/>
      <c r="L1243" s="141" t="str">
        <f>IF(J1243-K1243=0,,IFERROR(K1243-J1243-휴게시간-VLOOKUP(A1243,지정휴게시간,2,FALSE),K1243-J1243-휴게시간))</f>
        <v/>
      </c>
      <c r="M1243" s="142" t="str">
        <f>IFERROR(VLOOKUP(Text(A1243,"m월 d일"),양력휴일,2,FALSE),IFERROR(VLOOKUP(Text(B1243,"m월 d일"),음력휴일,2,FALSE),IFERROR(VLOOKUP(A1243,양력지정휴일,2,FALSE), IFERROR(VLOOKUP(B1243,음력지정휴일,2,FALSE), ""))))</f>
        <v/>
      </c>
      <c r="N1243" s="128"/>
      <c r="O1243" s="128" t="str">
        <f>IFERROR(VLOOKUP(N1243,연차지정일수,2,FALSE),"")</f>
        <v/>
      </c>
      <c r="P1243" s="143"/>
      <c r="Q1243" s="2"/>
    </row>
    <row r="1244">
      <c r="A1244" s="129">
        <v>45439.0</v>
      </c>
      <c r="B1244" s="129">
        <f>VLOOKUP($A1244,달력데이터,MATCH("음력 날짜",달력제목,0),FALSE)</f>
        <v>45402</v>
      </c>
      <c r="C1244" s="128">
        <f t="shared" si="1"/>
        <v>2024</v>
      </c>
      <c r="D1244" s="128">
        <f t="shared" si="2"/>
        <v>5</v>
      </c>
      <c r="E1244" s="128">
        <f t="shared" si="3"/>
        <v>4</v>
      </c>
      <c r="F1244" s="128">
        <f t="shared" si="4"/>
        <v>2024</v>
      </c>
      <c r="G1244" s="128">
        <f t="shared" si="5"/>
        <v>5</v>
      </c>
      <c r="H1244" s="128">
        <f t="shared" si="6"/>
        <v>27</v>
      </c>
      <c r="I1244" s="128" t="str">
        <f t="shared" si="7"/>
        <v>월</v>
      </c>
      <c r="J1244" s="99"/>
      <c r="K1244" s="99"/>
      <c r="L1244" s="141" t="str">
        <f>IF(J1244-K1244=0,,IFERROR(K1244-J1244-휴게시간-VLOOKUP(A1244,지정휴게시간,2,FALSE),K1244-J1244-휴게시간))</f>
        <v/>
      </c>
      <c r="M1244" s="142" t="str">
        <f>IFERROR(VLOOKUP(Text(A1244,"m월 d일"),양력휴일,2,FALSE),IFERROR(VLOOKUP(Text(B1244,"m월 d일"),음력휴일,2,FALSE),IFERROR(VLOOKUP(A1244,양력지정휴일,2,FALSE), IFERROR(VLOOKUP(B1244,음력지정휴일,2,FALSE), ""))))</f>
        <v/>
      </c>
      <c r="N1244" s="128"/>
      <c r="O1244" s="128" t="str">
        <f>IFERROR(VLOOKUP(N1244,연차지정일수,2,FALSE),"")</f>
        <v/>
      </c>
      <c r="P1244" s="143"/>
      <c r="Q1244" s="2"/>
    </row>
    <row r="1245">
      <c r="A1245" s="129">
        <v>45440.0</v>
      </c>
      <c r="B1245" s="129">
        <f>VLOOKUP($A1245,달력데이터,MATCH("음력 날짜",달력제목,0),FALSE)</f>
        <v>45403</v>
      </c>
      <c r="C1245" s="128">
        <f t="shared" si="1"/>
        <v>2024</v>
      </c>
      <c r="D1245" s="128">
        <f t="shared" si="2"/>
        <v>5</v>
      </c>
      <c r="E1245" s="128">
        <f t="shared" si="3"/>
        <v>4</v>
      </c>
      <c r="F1245" s="128">
        <f t="shared" si="4"/>
        <v>2024</v>
      </c>
      <c r="G1245" s="128">
        <f t="shared" si="5"/>
        <v>5</v>
      </c>
      <c r="H1245" s="128">
        <f t="shared" si="6"/>
        <v>28</v>
      </c>
      <c r="I1245" s="128" t="str">
        <f t="shared" si="7"/>
        <v>화</v>
      </c>
      <c r="J1245" s="99"/>
      <c r="K1245" s="99"/>
      <c r="L1245" s="141" t="str">
        <f>IF(J1245-K1245=0,,IFERROR(K1245-J1245-휴게시간-VLOOKUP(A1245,지정휴게시간,2,FALSE),K1245-J1245-휴게시간))</f>
        <v/>
      </c>
      <c r="M1245" s="142" t="str">
        <f>IFERROR(VLOOKUP(Text(A1245,"m월 d일"),양력휴일,2,FALSE),IFERROR(VLOOKUP(Text(B1245,"m월 d일"),음력휴일,2,FALSE),IFERROR(VLOOKUP(A1245,양력지정휴일,2,FALSE), IFERROR(VLOOKUP(B1245,음력지정휴일,2,FALSE), ""))))</f>
        <v/>
      </c>
      <c r="N1245" s="128"/>
      <c r="O1245" s="128" t="str">
        <f>IFERROR(VLOOKUP(N1245,연차지정일수,2,FALSE),"")</f>
        <v/>
      </c>
      <c r="P1245" s="143"/>
      <c r="Q1245" s="2"/>
    </row>
    <row r="1246">
      <c r="A1246" s="129">
        <v>45441.0</v>
      </c>
      <c r="B1246" s="129">
        <f>VLOOKUP($A1246,달력데이터,MATCH("음력 날짜",달력제목,0),FALSE)</f>
        <v>45404</v>
      </c>
      <c r="C1246" s="128">
        <f t="shared" si="1"/>
        <v>2024</v>
      </c>
      <c r="D1246" s="128">
        <f t="shared" si="2"/>
        <v>5</v>
      </c>
      <c r="E1246" s="128">
        <f t="shared" si="3"/>
        <v>4</v>
      </c>
      <c r="F1246" s="128">
        <f t="shared" si="4"/>
        <v>2024</v>
      </c>
      <c r="G1246" s="128">
        <f t="shared" si="5"/>
        <v>5</v>
      </c>
      <c r="H1246" s="128">
        <f t="shared" si="6"/>
        <v>29</v>
      </c>
      <c r="I1246" s="128" t="str">
        <f t="shared" si="7"/>
        <v>수</v>
      </c>
      <c r="J1246" s="99"/>
      <c r="K1246" s="99"/>
      <c r="L1246" s="141" t="str">
        <f>IF(J1246-K1246=0,,IFERROR(K1246-J1246-휴게시간-VLOOKUP(A1246,지정휴게시간,2,FALSE),K1246-J1246-휴게시간))</f>
        <v/>
      </c>
      <c r="M1246" s="142" t="str">
        <f>IFERROR(VLOOKUP(Text(A1246,"m월 d일"),양력휴일,2,FALSE),IFERROR(VLOOKUP(Text(B1246,"m월 d일"),음력휴일,2,FALSE),IFERROR(VLOOKUP(A1246,양력지정휴일,2,FALSE), IFERROR(VLOOKUP(B1246,음력지정휴일,2,FALSE), ""))))</f>
        <v/>
      </c>
      <c r="N1246" s="128"/>
      <c r="O1246" s="128" t="str">
        <f>IFERROR(VLOOKUP(N1246,연차지정일수,2,FALSE),"")</f>
        <v/>
      </c>
      <c r="P1246" s="143"/>
      <c r="Q1246" s="2"/>
    </row>
    <row r="1247">
      <c r="A1247" s="129">
        <v>45442.0</v>
      </c>
      <c r="B1247" s="129">
        <f>VLOOKUP($A1247,달력데이터,MATCH("음력 날짜",달력제목,0),FALSE)</f>
        <v>45405</v>
      </c>
      <c r="C1247" s="128">
        <f t="shared" si="1"/>
        <v>2024</v>
      </c>
      <c r="D1247" s="128">
        <f t="shared" si="2"/>
        <v>5</v>
      </c>
      <c r="E1247" s="128">
        <f t="shared" si="3"/>
        <v>4</v>
      </c>
      <c r="F1247" s="128">
        <f t="shared" si="4"/>
        <v>2024</v>
      </c>
      <c r="G1247" s="128">
        <f t="shared" si="5"/>
        <v>5</v>
      </c>
      <c r="H1247" s="128">
        <f t="shared" si="6"/>
        <v>30</v>
      </c>
      <c r="I1247" s="128" t="str">
        <f t="shared" si="7"/>
        <v>목</v>
      </c>
      <c r="J1247" s="99"/>
      <c r="K1247" s="99"/>
      <c r="L1247" s="141" t="str">
        <f>IF(J1247-K1247=0,,IFERROR(K1247-J1247-휴게시간-VLOOKUP(A1247,지정휴게시간,2,FALSE),K1247-J1247-휴게시간))</f>
        <v/>
      </c>
      <c r="M1247" s="142" t="str">
        <f>IFERROR(VLOOKUP(Text(A1247,"m월 d일"),양력휴일,2,FALSE),IFERROR(VLOOKUP(Text(B1247,"m월 d일"),음력휴일,2,FALSE),IFERROR(VLOOKUP(A1247,양력지정휴일,2,FALSE), IFERROR(VLOOKUP(B1247,음력지정휴일,2,FALSE), ""))))</f>
        <v/>
      </c>
      <c r="N1247" s="128"/>
      <c r="O1247" s="128" t="str">
        <f>IFERROR(VLOOKUP(N1247,연차지정일수,2,FALSE),"")</f>
        <v/>
      </c>
      <c r="P1247" s="143"/>
      <c r="Q1247" s="2"/>
    </row>
    <row r="1248">
      <c r="A1248" s="129">
        <v>45443.0</v>
      </c>
      <c r="B1248" s="129">
        <f>VLOOKUP($A1248,달력데이터,MATCH("음력 날짜",달력제목,0),FALSE)</f>
        <v>45406</v>
      </c>
      <c r="C1248" s="128">
        <f t="shared" si="1"/>
        <v>2024</v>
      </c>
      <c r="D1248" s="128">
        <f t="shared" si="2"/>
        <v>5</v>
      </c>
      <c r="E1248" s="128">
        <f t="shared" si="3"/>
        <v>4</v>
      </c>
      <c r="F1248" s="128">
        <f t="shared" si="4"/>
        <v>2024</v>
      </c>
      <c r="G1248" s="128">
        <f t="shared" si="5"/>
        <v>5</v>
      </c>
      <c r="H1248" s="128">
        <f t="shared" si="6"/>
        <v>31</v>
      </c>
      <c r="I1248" s="128" t="str">
        <f t="shared" si="7"/>
        <v>금</v>
      </c>
      <c r="J1248" s="99"/>
      <c r="K1248" s="99"/>
      <c r="L1248" s="141" t="str">
        <f>IF(J1248-K1248=0,,IFERROR(K1248-J1248-휴게시간-VLOOKUP(A1248,지정휴게시간,2,FALSE),K1248-J1248-휴게시간))</f>
        <v/>
      </c>
      <c r="M1248" s="142" t="str">
        <f>IFERROR(VLOOKUP(Text(A1248,"m월 d일"),양력휴일,2,FALSE),IFERROR(VLOOKUP(Text(B1248,"m월 d일"),음력휴일,2,FALSE),IFERROR(VLOOKUP(A1248,양력지정휴일,2,FALSE), IFERROR(VLOOKUP(B1248,음력지정휴일,2,FALSE), ""))))</f>
        <v/>
      </c>
      <c r="N1248" s="128"/>
      <c r="O1248" s="128" t="str">
        <f>IFERROR(VLOOKUP(N1248,연차지정일수,2,FALSE),"")</f>
        <v/>
      </c>
      <c r="P1248" s="143"/>
      <c r="Q1248" s="2"/>
    </row>
    <row r="1249">
      <c r="A1249" s="129">
        <v>45444.0</v>
      </c>
      <c r="B1249" s="129">
        <f>VLOOKUP($A1249,달력데이터,MATCH("음력 날짜",달력제목,0),FALSE)</f>
        <v>45407</v>
      </c>
      <c r="C1249" s="128">
        <f t="shared" si="1"/>
        <v>2024</v>
      </c>
      <c r="D1249" s="128">
        <f t="shared" si="2"/>
        <v>5</v>
      </c>
      <c r="E1249" s="128">
        <f t="shared" si="3"/>
        <v>4</v>
      </c>
      <c r="F1249" s="128">
        <f t="shared" si="4"/>
        <v>2024</v>
      </c>
      <c r="G1249" s="128">
        <f t="shared" si="5"/>
        <v>6</v>
      </c>
      <c r="H1249" s="128">
        <f t="shared" si="6"/>
        <v>1</v>
      </c>
      <c r="I1249" s="128" t="str">
        <f t="shared" si="7"/>
        <v>토</v>
      </c>
      <c r="J1249" s="99"/>
      <c r="K1249" s="99"/>
      <c r="L1249" s="141" t="str">
        <f>IF(J1249-K1249=0,,IFERROR(K1249-J1249-휴게시간-VLOOKUP(A1249,지정휴게시간,2,FALSE),K1249-J1249-휴게시간))</f>
        <v/>
      </c>
      <c r="M1249" s="142" t="str">
        <f>IFERROR(VLOOKUP(Text(A1249,"m월 d일"),양력휴일,2,FALSE),IFERROR(VLOOKUP(Text(B1249,"m월 d일"),음력휴일,2,FALSE),IFERROR(VLOOKUP(A1249,양력지정휴일,2,FALSE), IFERROR(VLOOKUP(B1249,음력지정휴일,2,FALSE), ""))))</f>
        <v/>
      </c>
      <c r="N1249" s="128"/>
      <c r="O1249" s="128" t="str">
        <f>IFERROR(VLOOKUP(N1249,연차지정일수,2,FALSE),"")</f>
        <v/>
      </c>
      <c r="P1249" s="143"/>
      <c r="Q1249" s="2"/>
    </row>
    <row r="1250">
      <c r="A1250" s="129">
        <v>45445.0</v>
      </c>
      <c r="B1250" s="129">
        <f>VLOOKUP($A1250,달력데이터,MATCH("음력 날짜",달력제목,0),FALSE)</f>
        <v>45408</v>
      </c>
      <c r="C1250" s="128">
        <f t="shared" si="1"/>
        <v>2024</v>
      </c>
      <c r="D1250" s="128">
        <f t="shared" si="2"/>
        <v>5</v>
      </c>
      <c r="E1250" s="128">
        <f t="shared" si="3"/>
        <v>4</v>
      </c>
      <c r="F1250" s="128">
        <f t="shared" si="4"/>
        <v>2024</v>
      </c>
      <c r="G1250" s="128">
        <f t="shared" si="5"/>
        <v>6</v>
      </c>
      <c r="H1250" s="128">
        <f t="shared" si="6"/>
        <v>2</v>
      </c>
      <c r="I1250" s="128" t="str">
        <f t="shared" si="7"/>
        <v>일</v>
      </c>
      <c r="J1250" s="99"/>
      <c r="K1250" s="99"/>
      <c r="L1250" s="141" t="str">
        <f>IF(J1250-K1250=0,,IFERROR(K1250-J1250-휴게시간-VLOOKUP(A1250,지정휴게시간,2,FALSE),K1250-J1250-휴게시간))</f>
        <v/>
      </c>
      <c r="M1250" s="142" t="str">
        <f>IFERROR(VLOOKUP(Text(A1250,"m월 d일"),양력휴일,2,FALSE),IFERROR(VLOOKUP(Text(B1250,"m월 d일"),음력휴일,2,FALSE),IFERROR(VLOOKUP(A1250,양력지정휴일,2,FALSE), IFERROR(VLOOKUP(B1250,음력지정휴일,2,FALSE), ""))))</f>
        <v/>
      </c>
      <c r="N1250" s="128"/>
      <c r="O1250" s="128" t="str">
        <f>IFERROR(VLOOKUP(N1250,연차지정일수,2,FALSE),"")</f>
        <v/>
      </c>
      <c r="P1250" s="143"/>
      <c r="Q1250" s="2"/>
    </row>
    <row r="1251">
      <c r="A1251" s="129">
        <v>45446.0</v>
      </c>
      <c r="B1251" s="129">
        <f>VLOOKUP($A1251,달력데이터,MATCH("음력 날짜",달력제목,0),FALSE)</f>
        <v>45409</v>
      </c>
      <c r="C1251" s="128">
        <f t="shared" si="1"/>
        <v>2024</v>
      </c>
      <c r="D1251" s="128">
        <f t="shared" si="2"/>
        <v>6</v>
      </c>
      <c r="E1251" s="128">
        <f t="shared" si="3"/>
        <v>1</v>
      </c>
      <c r="F1251" s="128">
        <f t="shared" si="4"/>
        <v>2024</v>
      </c>
      <c r="G1251" s="128">
        <f t="shared" si="5"/>
        <v>6</v>
      </c>
      <c r="H1251" s="128">
        <f t="shared" si="6"/>
        <v>3</v>
      </c>
      <c r="I1251" s="128" t="str">
        <f t="shared" si="7"/>
        <v>월</v>
      </c>
      <c r="J1251" s="99"/>
      <c r="K1251" s="99"/>
      <c r="L1251" s="141" t="str">
        <f>IF(J1251-K1251=0,,IFERROR(K1251-J1251-휴게시간-VLOOKUP(A1251,지정휴게시간,2,FALSE),K1251-J1251-휴게시간))</f>
        <v/>
      </c>
      <c r="M1251" s="142" t="str">
        <f>IFERROR(VLOOKUP(Text(A1251,"m월 d일"),양력휴일,2,FALSE),IFERROR(VLOOKUP(Text(B1251,"m월 d일"),음력휴일,2,FALSE),IFERROR(VLOOKUP(A1251,양력지정휴일,2,FALSE), IFERROR(VLOOKUP(B1251,음력지정휴일,2,FALSE), ""))))</f>
        <v/>
      </c>
      <c r="N1251" s="128"/>
      <c r="O1251" s="128" t="str">
        <f>IFERROR(VLOOKUP(N1251,연차지정일수,2,FALSE),"")</f>
        <v/>
      </c>
      <c r="P1251" s="143"/>
      <c r="Q1251" s="2"/>
    </row>
    <row r="1252">
      <c r="A1252" s="129">
        <v>45447.0</v>
      </c>
      <c r="B1252" s="129">
        <f>VLOOKUP($A1252,달력데이터,MATCH("음력 날짜",달력제목,0),FALSE)</f>
        <v>45410</v>
      </c>
      <c r="C1252" s="128">
        <f t="shared" si="1"/>
        <v>2024</v>
      </c>
      <c r="D1252" s="128">
        <f t="shared" si="2"/>
        <v>6</v>
      </c>
      <c r="E1252" s="128">
        <f t="shared" si="3"/>
        <v>1</v>
      </c>
      <c r="F1252" s="128">
        <f t="shared" si="4"/>
        <v>2024</v>
      </c>
      <c r="G1252" s="128">
        <f t="shared" si="5"/>
        <v>6</v>
      </c>
      <c r="H1252" s="128">
        <f t="shared" si="6"/>
        <v>4</v>
      </c>
      <c r="I1252" s="128" t="str">
        <f t="shared" si="7"/>
        <v>화</v>
      </c>
      <c r="J1252" s="99"/>
      <c r="K1252" s="99"/>
      <c r="L1252" s="141" t="str">
        <f>IF(J1252-K1252=0,,IFERROR(K1252-J1252-휴게시간-VLOOKUP(A1252,지정휴게시간,2,FALSE),K1252-J1252-휴게시간))</f>
        <v/>
      </c>
      <c r="M1252" s="142" t="str">
        <f>IFERROR(VLOOKUP(Text(A1252,"m월 d일"),양력휴일,2,FALSE),IFERROR(VLOOKUP(Text(B1252,"m월 d일"),음력휴일,2,FALSE),IFERROR(VLOOKUP(A1252,양력지정휴일,2,FALSE), IFERROR(VLOOKUP(B1252,음력지정휴일,2,FALSE), ""))))</f>
        <v/>
      </c>
      <c r="N1252" s="128"/>
      <c r="O1252" s="128" t="str">
        <f>IFERROR(VLOOKUP(N1252,연차지정일수,2,FALSE),"")</f>
        <v/>
      </c>
      <c r="P1252" s="143"/>
      <c r="Q1252" s="2"/>
    </row>
    <row r="1253">
      <c r="A1253" s="129">
        <v>45448.0</v>
      </c>
      <c r="B1253" s="129">
        <f>VLOOKUP($A1253,달력데이터,MATCH("음력 날짜",달력제목,0),FALSE)</f>
        <v>45411</v>
      </c>
      <c r="C1253" s="128">
        <f t="shared" si="1"/>
        <v>2024</v>
      </c>
      <c r="D1253" s="128">
        <f t="shared" si="2"/>
        <v>6</v>
      </c>
      <c r="E1253" s="128">
        <f t="shared" si="3"/>
        <v>1</v>
      </c>
      <c r="F1253" s="128">
        <f t="shared" si="4"/>
        <v>2024</v>
      </c>
      <c r="G1253" s="128">
        <f t="shared" si="5"/>
        <v>6</v>
      </c>
      <c r="H1253" s="128">
        <f t="shared" si="6"/>
        <v>5</v>
      </c>
      <c r="I1253" s="128" t="str">
        <f t="shared" si="7"/>
        <v>수</v>
      </c>
      <c r="J1253" s="99"/>
      <c r="K1253" s="99"/>
      <c r="L1253" s="141" t="str">
        <f>IF(J1253-K1253=0,,IFERROR(K1253-J1253-휴게시간-VLOOKUP(A1253,지정휴게시간,2,FALSE),K1253-J1253-휴게시간))</f>
        <v/>
      </c>
      <c r="M1253" s="142" t="str">
        <f>IFERROR(VLOOKUP(Text(A1253,"m월 d일"),양력휴일,2,FALSE),IFERROR(VLOOKUP(Text(B1253,"m월 d일"),음력휴일,2,FALSE),IFERROR(VLOOKUP(A1253,양력지정휴일,2,FALSE), IFERROR(VLOOKUP(B1253,음력지정휴일,2,FALSE), ""))))</f>
        <v/>
      </c>
      <c r="N1253" s="128"/>
      <c r="O1253" s="128" t="str">
        <f>IFERROR(VLOOKUP(N1253,연차지정일수,2,FALSE),"")</f>
        <v/>
      </c>
      <c r="P1253" s="143"/>
      <c r="Q1253" s="2"/>
    </row>
    <row r="1254">
      <c r="A1254" s="129">
        <v>45449.0</v>
      </c>
      <c r="B1254" s="129">
        <f>VLOOKUP($A1254,달력데이터,MATCH("음력 날짜",달력제목,0),FALSE)</f>
        <v>45413</v>
      </c>
      <c r="C1254" s="128">
        <f t="shared" si="1"/>
        <v>2024</v>
      </c>
      <c r="D1254" s="128">
        <f t="shared" si="2"/>
        <v>6</v>
      </c>
      <c r="E1254" s="128">
        <f t="shared" si="3"/>
        <v>1</v>
      </c>
      <c r="F1254" s="128">
        <f t="shared" si="4"/>
        <v>2024</v>
      </c>
      <c r="G1254" s="128">
        <f t="shared" si="5"/>
        <v>6</v>
      </c>
      <c r="H1254" s="128">
        <f t="shared" si="6"/>
        <v>6</v>
      </c>
      <c r="I1254" s="128" t="str">
        <f t="shared" si="7"/>
        <v>목</v>
      </c>
      <c r="J1254" s="99"/>
      <c r="K1254" s="99"/>
      <c r="L1254" s="141" t="str">
        <f>IF(J1254-K1254=0,,IFERROR(K1254-J1254-휴게시간-VLOOKUP(A1254,지정휴게시간,2,FALSE),K1254-J1254-휴게시간))</f>
        <v/>
      </c>
      <c r="M1254" s="142" t="str">
        <f>IFERROR(VLOOKUP(Text(A1254,"m월 d일"),양력휴일,2,FALSE),IFERROR(VLOOKUP(Text(B1254,"m월 d일"),음력휴일,2,FALSE),IFERROR(VLOOKUP(A1254,양력지정휴일,2,FALSE), IFERROR(VLOOKUP(B1254,음력지정휴일,2,FALSE), ""))))</f>
        <v>현충일</v>
      </c>
      <c r="N1254" s="128"/>
      <c r="O1254" s="128" t="str">
        <f>IFERROR(VLOOKUP(N1254,연차지정일수,2,FALSE),"")</f>
        <v/>
      </c>
      <c r="P1254" s="143"/>
      <c r="Q1254" s="2"/>
    </row>
    <row r="1255">
      <c r="A1255" s="129">
        <v>45450.0</v>
      </c>
      <c r="B1255" s="129">
        <f>VLOOKUP($A1255,달력데이터,MATCH("음력 날짜",달력제목,0),FALSE)</f>
        <v>45414</v>
      </c>
      <c r="C1255" s="128">
        <f t="shared" si="1"/>
        <v>2024</v>
      </c>
      <c r="D1255" s="128">
        <f t="shared" si="2"/>
        <v>6</v>
      </c>
      <c r="E1255" s="128">
        <f t="shared" si="3"/>
        <v>1</v>
      </c>
      <c r="F1255" s="128">
        <f t="shared" si="4"/>
        <v>2024</v>
      </c>
      <c r="G1255" s="128">
        <f t="shared" si="5"/>
        <v>6</v>
      </c>
      <c r="H1255" s="128">
        <f t="shared" si="6"/>
        <v>7</v>
      </c>
      <c r="I1255" s="128" t="str">
        <f t="shared" si="7"/>
        <v>금</v>
      </c>
      <c r="J1255" s="99"/>
      <c r="K1255" s="99"/>
      <c r="L1255" s="141" t="str">
        <f>IF(J1255-K1255=0,,IFERROR(K1255-J1255-휴게시간-VLOOKUP(A1255,지정휴게시간,2,FALSE),K1255-J1255-휴게시간))</f>
        <v/>
      </c>
      <c r="M1255" s="142" t="str">
        <f>IFERROR(VLOOKUP(Text(A1255,"m월 d일"),양력휴일,2,FALSE),IFERROR(VLOOKUP(Text(B1255,"m월 d일"),음력휴일,2,FALSE),IFERROR(VLOOKUP(A1255,양력지정휴일,2,FALSE), IFERROR(VLOOKUP(B1255,음력지정휴일,2,FALSE), ""))))</f>
        <v/>
      </c>
      <c r="N1255" s="128"/>
      <c r="O1255" s="128" t="str">
        <f>IFERROR(VLOOKUP(N1255,연차지정일수,2,FALSE),"")</f>
        <v/>
      </c>
      <c r="P1255" s="143"/>
      <c r="Q1255" s="2"/>
    </row>
    <row r="1256">
      <c r="A1256" s="129">
        <v>45451.0</v>
      </c>
      <c r="B1256" s="129">
        <f>VLOOKUP($A1256,달력데이터,MATCH("음력 날짜",달력제목,0),FALSE)</f>
        <v>45415</v>
      </c>
      <c r="C1256" s="128">
        <f t="shared" si="1"/>
        <v>2024</v>
      </c>
      <c r="D1256" s="128">
        <f t="shared" si="2"/>
        <v>6</v>
      </c>
      <c r="E1256" s="128">
        <f t="shared" si="3"/>
        <v>1</v>
      </c>
      <c r="F1256" s="128">
        <f t="shared" si="4"/>
        <v>2024</v>
      </c>
      <c r="G1256" s="128">
        <f t="shared" si="5"/>
        <v>6</v>
      </c>
      <c r="H1256" s="128">
        <f t="shared" si="6"/>
        <v>8</v>
      </c>
      <c r="I1256" s="128" t="str">
        <f t="shared" si="7"/>
        <v>토</v>
      </c>
      <c r="J1256" s="99"/>
      <c r="K1256" s="99"/>
      <c r="L1256" s="141" t="str">
        <f>IF(J1256-K1256=0,,IFERROR(K1256-J1256-휴게시간-VLOOKUP(A1256,지정휴게시간,2,FALSE),K1256-J1256-휴게시간))</f>
        <v/>
      </c>
      <c r="M1256" s="142" t="str">
        <f>IFERROR(VLOOKUP(Text(A1256,"m월 d일"),양력휴일,2,FALSE),IFERROR(VLOOKUP(Text(B1256,"m월 d일"),음력휴일,2,FALSE),IFERROR(VLOOKUP(A1256,양력지정휴일,2,FALSE), IFERROR(VLOOKUP(B1256,음력지정휴일,2,FALSE), ""))))</f>
        <v/>
      </c>
      <c r="N1256" s="128"/>
      <c r="O1256" s="128" t="str">
        <f>IFERROR(VLOOKUP(N1256,연차지정일수,2,FALSE),"")</f>
        <v/>
      </c>
      <c r="P1256" s="143"/>
      <c r="Q1256" s="2"/>
    </row>
    <row r="1257">
      <c r="A1257" s="129">
        <v>45452.0</v>
      </c>
      <c r="B1257" s="129">
        <f>VLOOKUP($A1257,달력데이터,MATCH("음력 날짜",달력제목,0),FALSE)</f>
        <v>45416</v>
      </c>
      <c r="C1257" s="128">
        <f t="shared" si="1"/>
        <v>2024</v>
      </c>
      <c r="D1257" s="128">
        <f t="shared" si="2"/>
        <v>6</v>
      </c>
      <c r="E1257" s="128">
        <f t="shared" si="3"/>
        <v>1</v>
      </c>
      <c r="F1257" s="128">
        <f t="shared" si="4"/>
        <v>2024</v>
      </c>
      <c r="G1257" s="128">
        <f t="shared" si="5"/>
        <v>6</v>
      </c>
      <c r="H1257" s="128">
        <f t="shared" si="6"/>
        <v>9</v>
      </c>
      <c r="I1257" s="128" t="str">
        <f t="shared" si="7"/>
        <v>일</v>
      </c>
      <c r="J1257" s="99"/>
      <c r="K1257" s="99"/>
      <c r="L1257" s="141" t="str">
        <f>IF(J1257-K1257=0,,IFERROR(K1257-J1257-휴게시간-VLOOKUP(A1257,지정휴게시간,2,FALSE),K1257-J1257-휴게시간))</f>
        <v/>
      </c>
      <c r="M1257" s="142" t="str">
        <f>IFERROR(VLOOKUP(Text(A1257,"m월 d일"),양력휴일,2,FALSE),IFERROR(VLOOKUP(Text(B1257,"m월 d일"),음력휴일,2,FALSE),IFERROR(VLOOKUP(A1257,양력지정휴일,2,FALSE), IFERROR(VLOOKUP(B1257,음력지정휴일,2,FALSE), ""))))</f>
        <v/>
      </c>
      <c r="N1257" s="128"/>
      <c r="O1257" s="128" t="str">
        <f>IFERROR(VLOOKUP(N1257,연차지정일수,2,FALSE),"")</f>
        <v/>
      </c>
      <c r="P1257" s="143"/>
      <c r="Q1257" s="2"/>
    </row>
    <row r="1258">
      <c r="A1258" s="129">
        <v>45453.0</v>
      </c>
      <c r="B1258" s="129">
        <f>VLOOKUP($A1258,달력데이터,MATCH("음력 날짜",달력제목,0),FALSE)</f>
        <v>45417</v>
      </c>
      <c r="C1258" s="128">
        <f t="shared" si="1"/>
        <v>2024</v>
      </c>
      <c r="D1258" s="128">
        <f t="shared" si="2"/>
        <v>6</v>
      </c>
      <c r="E1258" s="128">
        <f t="shared" si="3"/>
        <v>2</v>
      </c>
      <c r="F1258" s="128">
        <f t="shared" si="4"/>
        <v>2024</v>
      </c>
      <c r="G1258" s="128">
        <f t="shared" si="5"/>
        <v>6</v>
      </c>
      <c r="H1258" s="128">
        <f t="shared" si="6"/>
        <v>10</v>
      </c>
      <c r="I1258" s="128" t="str">
        <f t="shared" si="7"/>
        <v>월</v>
      </c>
      <c r="J1258" s="99"/>
      <c r="K1258" s="99"/>
      <c r="L1258" s="141" t="str">
        <f>IF(J1258-K1258=0,,IFERROR(K1258-J1258-휴게시간-VLOOKUP(A1258,지정휴게시간,2,FALSE),K1258-J1258-휴게시간))</f>
        <v/>
      </c>
      <c r="M1258" s="142" t="str">
        <f>IFERROR(VLOOKUP(Text(A1258,"m월 d일"),양력휴일,2,FALSE),IFERROR(VLOOKUP(Text(B1258,"m월 d일"),음력휴일,2,FALSE),IFERROR(VLOOKUP(A1258,양력지정휴일,2,FALSE), IFERROR(VLOOKUP(B1258,음력지정휴일,2,FALSE), ""))))</f>
        <v/>
      </c>
      <c r="N1258" s="128"/>
      <c r="O1258" s="128" t="str">
        <f>IFERROR(VLOOKUP(N1258,연차지정일수,2,FALSE),"")</f>
        <v/>
      </c>
      <c r="P1258" s="143"/>
      <c r="Q1258" s="2"/>
    </row>
    <row r="1259">
      <c r="A1259" s="129">
        <v>45454.0</v>
      </c>
      <c r="B1259" s="129">
        <f>VLOOKUP($A1259,달력데이터,MATCH("음력 날짜",달력제목,0),FALSE)</f>
        <v>45418</v>
      </c>
      <c r="C1259" s="128">
        <f t="shared" si="1"/>
        <v>2024</v>
      </c>
      <c r="D1259" s="128">
        <f t="shared" si="2"/>
        <v>6</v>
      </c>
      <c r="E1259" s="128">
        <f t="shared" si="3"/>
        <v>2</v>
      </c>
      <c r="F1259" s="128">
        <f t="shared" si="4"/>
        <v>2024</v>
      </c>
      <c r="G1259" s="128">
        <f t="shared" si="5"/>
        <v>6</v>
      </c>
      <c r="H1259" s="128">
        <f t="shared" si="6"/>
        <v>11</v>
      </c>
      <c r="I1259" s="128" t="str">
        <f t="shared" si="7"/>
        <v>화</v>
      </c>
      <c r="J1259" s="99"/>
      <c r="K1259" s="99"/>
      <c r="L1259" s="141" t="str">
        <f>IF(J1259-K1259=0,,IFERROR(K1259-J1259-휴게시간-VLOOKUP(A1259,지정휴게시간,2,FALSE),K1259-J1259-휴게시간))</f>
        <v/>
      </c>
      <c r="M1259" s="142" t="str">
        <f>IFERROR(VLOOKUP(Text(A1259,"m월 d일"),양력휴일,2,FALSE),IFERROR(VLOOKUP(Text(B1259,"m월 d일"),음력휴일,2,FALSE),IFERROR(VLOOKUP(A1259,양력지정휴일,2,FALSE), IFERROR(VLOOKUP(B1259,음력지정휴일,2,FALSE), ""))))</f>
        <v/>
      </c>
      <c r="N1259" s="128"/>
      <c r="O1259" s="128" t="str">
        <f>IFERROR(VLOOKUP(N1259,연차지정일수,2,FALSE),"")</f>
        <v/>
      </c>
      <c r="P1259" s="143"/>
      <c r="Q1259" s="2"/>
    </row>
    <row r="1260">
      <c r="A1260" s="129">
        <v>45455.0</v>
      </c>
      <c r="B1260" s="129">
        <f>VLOOKUP($A1260,달력데이터,MATCH("음력 날짜",달력제목,0),FALSE)</f>
        <v>45419</v>
      </c>
      <c r="C1260" s="128">
        <f t="shared" si="1"/>
        <v>2024</v>
      </c>
      <c r="D1260" s="128">
        <f t="shared" si="2"/>
        <v>6</v>
      </c>
      <c r="E1260" s="128">
        <f t="shared" si="3"/>
        <v>2</v>
      </c>
      <c r="F1260" s="128">
        <f t="shared" si="4"/>
        <v>2024</v>
      </c>
      <c r="G1260" s="128">
        <f t="shared" si="5"/>
        <v>6</v>
      </c>
      <c r="H1260" s="128">
        <f t="shared" si="6"/>
        <v>12</v>
      </c>
      <c r="I1260" s="128" t="str">
        <f t="shared" si="7"/>
        <v>수</v>
      </c>
      <c r="J1260" s="99"/>
      <c r="K1260" s="99"/>
      <c r="L1260" s="141" t="str">
        <f>IF(J1260-K1260=0,,IFERROR(K1260-J1260-휴게시간-VLOOKUP(A1260,지정휴게시간,2,FALSE),K1260-J1260-휴게시간))</f>
        <v/>
      </c>
      <c r="M1260" s="142" t="str">
        <f>IFERROR(VLOOKUP(Text(A1260,"m월 d일"),양력휴일,2,FALSE),IFERROR(VLOOKUP(Text(B1260,"m월 d일"),음력휴일,2,FALSE),IFERROR(VLOOKUP(A1260,양력지정휴일,2,FALSE), IFERROR(VLOOKUP(B1260,음력지정휴일,2,FALSE), ""))))</f>
        <v/>
      </c>
      <c r="N1260" s="128"/>
      <c r="O1260" s="128" t="str">
        <f>IFERROR(VLOOKUP(N1260,연차지정일수,2,FALSE),"")</f>
        <v/>
      </c>
      <c r="P1260" s="143"/>
      <c r="Q1260" s="2"/>
    </row>
    <row r="1261">
      <c r="A1261" s="129">
        <v>45456.0</v>
      </c>
      <c r="B1261" s="129">
        <f>VLOOKUP($A1261,달력데이터,MATCH("음력 날짜",달력제목,0),FALSE)</f>
        <v>45420</v>
      </c>
      <c r="C1261" s="128">
        <f t="shared" si="1"/>
        <v>2024</v>
      </c>
      <c r="D1261" s="128">
        <f t="shared" si="2"/>
        <v>6</v>
      </c>
      <c r="E1261" s="128">
        <f t="shared" si="3"/>
        <v>2</v>
      </c>
      <c r="F1261" s="128">
        <f t="shared" si="4"/>
        <v>2024</v>
      </c>
      <c r="G1261" s="128">
        <f t="shared" si="5"/>
        <v>6</v>
      </c>
      <c r="H1261" s="128">
        <f t="shared" si="6"/>
        <v>13</v>
      </c>
      <c r="I1261" s="128" t="str">
        <f t="shared" si="7"/>
        <v>목</v>
      </c>
      <c r="J1261" s="99"/>
      <c r="K1261" s="99"/>
      <c r="L1261" s="141" t="str">
        <f>IF(J1261-K1261=0,,IFERROR(K1261-J1261-휴게시간-VLOOKUP(A1261,지정휴게시간,2,FALSE),K1261-J1261-휴게시간))</f>
        <v/>
      </c>
      <c r="M1261" s="142" t="str">
        <f>IFERROR(VLOOKUP(Text(A1261,"m월 d일"),양력휴일,2,FALSE),IFERROR(VLOOKUP(Text(B1261,"m월 d일"),음력휴일,2,FALSE),IFERROR(VLOOKUP(A1261,양력지정휴일,2,FALSE), IFERROR(VLOOKUP(B1261,음력지정휴일,2,FALSE), ""))))</f>
        <v/>
      </c>
      <c r="N1261" s="128"/>
      <c r="O1261" s="128" t="str">
        <f>IFERROR(VLOOKUP(N1261,연차지정일수,2,FALSE),"")</f>
        <v/>
      </c>
      <c r="P1261" s="143"/>
      <c r="Q1261" s="2"/>
    </row>
    <row r="1262">
      <c r="A1262" s="129">
        <v>45457.0</v>
      </c>
      <c r="B1262" s="129">
        <f>VLOOKUP($A1262,달력데이터,MATCH("음력 날짜",달력제목,0),FALSE)</f>
        <v>45421</v>
      </c>
      <c r="C1262" s="128">
        <f t="shared" si="1"/>
        <v>2024</v>
      </c>
      <c r="D1262" s="128">
        <f t="shared" si="2"/>
        <v>6</v>
      </c>
      <c r="E1262" s="128">
        <f t="shared" si="3"/>
        <v>2</v>
      </c>
      <c r="F1262" s="128">
        <f t="shared" si="4"/>
        <v>2024</v>
      </c>
      <c r="G1262" s="128">
        <f t="shared" si="5"/>
        <v>6</v>
      </c>
      <c r="H1262" s="128">
        <f t="shared" si="6"/>
        <v>14</v>
      </c>
      <c r="I1262" s="128" t="str">
        <f t="shared" si="7"/>
        <v>금</v>
      </c>
      <c r="J1262" s="99"/>
      <c r="K1262" s="99"/>
      <c r="L1262" s="141" t="str">
        <f>IF(J1262-K1262=0,,IFERROR(K1262-J1262-휴게시간-VLOOKUP(A1262,지정휴게시간,2,FALSE),K1262-J1262-휴게시간))</f>
        <v/>
      </c>
      <c r="M1262" s="142" t="str">
        <f>IFERROR(VLOOKUP(Text(A1262,"m월 d일"),양력휴일,2,FALSE),IFERROR(VLOOKUP(Text(B1262,"m월 d일"),음력휴일,2,FALSE),IFERROR(VLOOKUP(A1262,양력지정휴일,2,FALSE), IFERROR(VLOOKUP(B1262,음력지정휴일,2,FALSE), ""))))</f>
        <v/>
      </c>
      <c r="N1262" s="128"/>
      <c r="O1262" s="128" t="str">
        <f>IFERROR(VLOOKUP(N1262,연차지정일수,2,FALSE),"")</f>
        <v/>
      </c>
      <c r="P1262" s="143"/>
      <c r="Q1262" s="2"/>
    </row>
    <row r="1263">
      <c r="A1263" s="129">
        <v>45458.0</v>
      </c>
      <c r="B1263" s="129">
        <f>VLOOKUP($A1263,달력데이터,MATCH("음력 날짜",달력제목,0),FALSE)</f>
        <v>45422</v>
      </c>
      <c r="C1263" s="128">
        <f t="shared" si="1"/>
        <v>2024</v>
      </c>
      <c r="D1263" s="128">
        <f t="shared" si="2"/>
        <v>6</v>
      </c>
      <c r="E1263" s="128">
        <f t="shared" si="3"/>
        <v>2</v>
      </c>
      <c r="F1263" s="128">
        <f t="shared" si="4"/>
        <v>2024</v>
      </c>
      <c r="G1263" s="128">
        <f t="shared" si="5"/>
        <v>6</v>
      </c>
      <c r="H1263" s="128">
        <f t="shared" si="6"/>
        <v>15</v>
      </c>
      <c r="I1263" s="128" t="str">
        <f t="shared" si="7"/>
        <v>토</v>
      </c>
      <c r="J1263" s="99"/>
      <c r="K1263" s="99"/>
      <c r="L1263" s="141" t="str">
        <f>IF(J1263-K1263=0,,IFERROR(K1263-J1263-휴게시간-VLOOKUP(A1263,지정휴게시간,2,FALSE),K1263-J1263-휴게시간))</f>
        <v/>
      </c>
      <c r="M1263" s="142" t="str">
        <f>IFERROR(VLOOKUP(Text(A1263,"m월 d일"),양력휴일,2,FALSE),IFERROR(VLOOKUP(Text(B1263,"m월 d일"),음력휴일,2,FALSE),IFERROR(VLOOKUP(A1263,양력지정휴일,2,FALSE), IFERROR(VLOOKUP(B1263,음력지정휴일,2,FALSE), ""))))</f>
        <v/>
      </c>
      <c r="N1263" s="128"/>
      <c r="O1263" s="128" t="str">
        <f>IFERROR(VLOOKUP(N1263,연차지정일수,2,FALSE),"")</f>
        <v/>
      </c>
      <c r="P1263" s="143"/>
      <c r="Q1263" s="2"/>
    </row>
    <row r="1264">
      <c r="A1264" s="129">
        <v>45459.0</v>
      </c>
      <c r="B1264" s="129">
        <f>VLOOKUP($A1264,달력데이터,MATCH("음력 날짜",달력제목,0),FALSE)</f>
        <v>45423</v>
      </c>
      <c r="C1264" s="128">
        <f t="shared" si="1"/>
        <v>2024</v>
      </c>
      <c r="D1264" s="128">
        <f t="shared" si="2"/>
        <v>6</v>
      </c>
      <c r="E1264" s="128">
        <f t="shared" si="3"/>
        <v>2</v>
      </c>
      <c r="F1264" s="128">
        <f t="shared" si="4"/>
        <v>2024</v>
      </c>
      <c r="G1264" s="128">
        <f t="shared" si="5"/>
        <v>6</v>
      </c>
      <c r="H1264" s="128">
        <f t="shared" si="6"/>
        <v>16</v>
      </c>
      <c r="I1264" s="128" t="str">
        <f t="shared" si="7"/>
        <v>일</v>
      </c>
      <c r="J1264" s="99"/>
      <c r="K1264" s="99"/>
      <c r="L1264" s="141" t="str">
        <f>IF(J1264-K1264=0,,IFERROR(K1264-J1264-휴게시간-VLOOKUP(A1264,지정휴게시간,2,FALSE),K1264-J1264-휴게시간))</f>
        <v/>
      </c>
      <c r="M1264" s="142" t="str">
        <f>IFERROR(VLOOKUP(Text(A1264,"m월 d일"),양력휴일,2,FALSE),IFERROR(VLOOKUP(Text(B1264,"m월 d일"),음력휴일,2,FALSE),IFERROR(VLOOKUP(A1264,양력지정휴일,2,FALSE), IFERROR(VLOOKUP(B1264,음력지정휴일,2,FALSE), ""))))</f>
        <v/>
      </c>
      <c r="N1264" s="128"/>
      <c r="O1264" s="128" t="str">
        <f>IFERROR(VLOOKUP(N1264,연차지정일수,2,FALSE),"")</f>
        <v/>
      </c>
      <c r="P1264" s="143"/>
      <c r="Q1264" s="2"/>
    </row>
    <row r="1265">
      <c r="A1265" s="129">
        <v>45460.0</v>
      </c>
      <c r="B1265" s="129">
        <f>VLOOKUP($A1265,달력데이터,MATCH("음력 날짜",달력제목,0),FALSE)</f>
        <v>45424</v>
      </c>
      <c r="C1265" s="128">
        <f t="shared" si="1"/>
        <v>2024</v>
      </c>
      <c r="D1265" s="128">
        <f t="shared" si="2"/>
        <v>6</v>
      </c>
      <c r="E1265" s="128">
        <f t="shared" si="3"/>
        <v>3</v>
      </c>
      <c r="F1265" s="128">
        <f t="shared" si="4"/>
        <v>2024</v>
      </c>
      <c r="G1265" s="128">
        <f t="shared" si="5"/>
        <v>6</v>
      </c>
      <c r="H1265" s="128">
        <f t="shared" si="6"/>
        <v>17</v>
      </c>
      <c r="I1265" s="128" t="str">
        <f t="shared" si="7"/>
        <v>월</v>
      </c>
      <c r="J1265" s="99"/>
      <c r="K1265" s="99"/>
      <c r="L1265" s="141" t="str">
        <f>IF(J1265-K1265=0,,IFERROR(K1265-J1265-휴게시간-VLOOKUP(A1265,지정휴게시간,2,FALSE),K1265-J1265-휴게시간))</f>
        <v/>
      </c>
      <c r="M1265" s="142" t="str">
        <f>IFERROR(VLOOKUP(Text(A1265,"m월 d일"),양력휴일,2,FALSE),IFERROR(VLOOKUP(Text(B1265,"m월 d일"),음력휴일,2,FALSE),IFERROR(VLOOKUP(A1265,양력지정휴일,2,FALSE), IFERROR(VLOOKUP(B1265,음력지정휴일,2,FALSE), ""))))</f>
        <v/>
      </c>
      <c r="N1265" s="128"/>
      <c r="O1265" s="128" t="str">
        <f>IFERROR(VLOOKUP(N1265,연차지정일수,2,FALSE),"")</f>
        <v/>
      </c>
      <c r="P1265" s="143"/>
      <c r="Q1265" s="2"/>
    </row>
    <row r="1266">
      <c r="A1266" s="129">
        <v>45461.0</v>
      </c>
      <c r="B1266" s="129">
        <f>VLOOKUP($A1266,달력데이터,MATCH("음력 날짜",달력제목,0),FALSE)</f>
        <v>45425</v>
      </c>
      <c r="C1266" s="128">
        <f t="shared" si="1"/>
        <v>2024</v>
      </c>
      <c r="D1266" s="128">
        <f t="shared" si="2"/>
        <v>6</v>
      </c>
      <c r="E1266" s="128">
        <f t="shared" si="3"/>
        <v>3</v>
      </c>
      <c r="F1266" s="128">
        <f t="shared" si="4"/>
        <v>2024</v>
      </c>
      <c r="G1266" s="128">
        <f t="shared" si="5"/>
        <v>6</v>
      </c>
      <c r="H1266" s="128">
        <f t="shared" si="6"/>
        <v>18</v>
      </c>
      <c r="I1266" s="128" t="str">
        <f t="shared" si="7"/>
        <v>화</v>
      </c>
      <c r="J1266" s="99"/>
      <c r="K1266" s="99"/>
      <c r="L1266" s="141" t="str">
        <f>IF(J1266-K1266=0,,IFERROR(K1266-J1266-휴게시간-VLOOKUP(A1266,지정휴게시간,2,FALSE),K1266-J1266-휴게시간))</f>
        <v/>
      </c>
      <c r="M1266" s="142" t="str">
        <f>IFERROR(VLOOKUP(Text(A1266,"m월 d일"),양력휴일,2,FALSE),IFERROR(VLOOKUP(Text(B1266,"m월 d일"),음력휴일,2,FALSE),IFERROR(VLOOKUP(A1266,양력지정휴일,2,FALSE), IFERROR(VLOOKUP(B1266,음력지정휴일,2,FALSE), ""))))</f>
        <v/>
      </c>
      <c r="N1266" s="128"/>
      <c r="O1266" s="128" t="str">
        <f>IFERROR(VLOOKUP(N1266,연차지정일수,2,FALSE),"")</f>
        <v/>
      </c>
      <c r="P1266" s="143"/>
      <c r="Q1266" s="2"/>
    </row>
    <row r="1267">
      <c r="A1267" s="129">
        <v>45462.0</v>
      </c>
      <c r="B1267" s="129">
        <f>VLOOKUP($A1267,달력데이터,MATCH("음력 날짜",달력제목,0),FALSE)</f>
        <v>45426</v>
      </c>
      <c r="C1267" s="128">
        <f t="shared" si="1"/>
        <v>2024</v>
      </c>
      <c r="D1267" s="128">
        <f t="shared" si="2"/>
        <v>6</v>
      </c>
      <c r="E1267" s="128">
        <f t="shared" si="3"/>
        <v>3</v>
      </c>
      <c r="F1267" s="128">
        <f t="shared" si="4"/>
        <v>2024</v>
      </c>
      <c r="G1267" s="128">
        <f t="shared" si="5"/>
        <v>6</v>
      </c>
      <c r="H1267" s="128">
        <f t="shared" si="6"/>
        <v>19</v>
      </c>
      <c r="I1267" s="128" t="str">
        <f t="shared" si="7"/>
        <v>수</v>
      </c>
      <c r="J1267" s="99"/>
      <c r="K1267" s="99"/>
      <c r="L1267" s="141" t="str">
        <f>IF(J1267-K1267=0,,IFERROR(K1267-J1267-휴게시간-VLOOKUP(A1267,지정휴게시간,2,FALSE),K1267-J1267-휴게시간))</f>
        <v/>
      </c>
      <c r="M1267" s="142" t="str">
        <f>IFERROR(VLOOKUP(Text(A1267,"m월 d일"),양력휴일,2,FALSE),IFERROR(VLOOKUP(Text(B1267,"m월 d일"),음력휴일,2,FALSE),IFERROR(VLOOKUP(A1267,양력지정휴일,2,FALSE), IFERROR(VLOOKUP(B1267,음력지정휴일,2,FALSE), ""))))</f>
        <v/>
      </c>
      <c r="N1267" s="128"/>
      <c r="O1267" s="128" t="str">
        <f>IFERROR(VLOOKUP(N1267,연차지정일수,2,FALSE),"")</f>
        <v/>
      </c>
      <c r="P1267" s="143"/>
      <c r="Q1267" s="2"/>
    </row>
    <row r="1268">
      <c r="A1268" s="129">
        <v>45463.0</v>
      </c>
      <c r="B1268" s="129">
        <f>VLOOKUP($A1268,달력데이터,MATCH("음력 날짜",달력제목,0),FALSE)</f>
        <v>45427</v>
      </c>
      <c r="C1268" s="128">
        <f t="shared" si="1"/>
        <v>2024</v>
      </c>
      <c r="D1268" s="128">
        <f t="shared" si="2"/>
        <v>6</v>
      </c>
      <c r="E1268" s="128">
        <f t="shared" si="3"/>
        <v>3</v>
      </c>
      <c r="F1268" s="128">
        <f t="shared" si="4"/>
        <v>2024</v>
      </c>
      <c r="G1268" s="128">
        <f t="shared" si="5"/>
        <v>6</v>
      </c>
      <c r="H1268" s="128">
        <f t="shared" si="6"/>
        <v>20</v>
      </c>
      <c r="I1268" s="128" t="str">
        <f t="shared" si="7"/>
        <v>목</v>
      </c>
      <c r="J1268" s="99"/>
      <c r="K1268" s="99"/>
      <c r="L1268" s="141" t="str">
        <f>IF(J1268-K1268=0,,IFERROR(K1268-J1268-휴게시간-VLOOKUP(A1268,지정휴게시간,2,FALSE),K1268-J1268-휴게시간))</f>
        <v/>
      </c>
      <c r="M1268" s="142" t="str">
        <f>IFERROR(VLOOKUP(Text(A1268,"m월 d일"),양력휴일,2,FALSE),IFERROR(VLOOKUP(Text(B1268,"m월 d일"),음력휴일,2,FALSE),IFERROR(VLOOKUP(A1268,양력지정휴일,2,FALSE), IFERROR(VLOOKUP(B1268,음력지정휴일,2,FALSE), ""))))</f>
        <v/>
      </c>
      <c r="N1268" s="128"/>
      <c r="O1268" s="128" t="str">
        <f>IFERROR(VLOOKUP(N1268,연차지정일수,2,FALSE),"")</f>
        <v/>
      </c>
      <c r="P1268" s="143"/>
      <c r="Q1268" s="2"/>
    </row>
    <row r="1269">
      <c r="A1269" s="129">
        <v>45464.0</v>
      </c>
      <c r="B1269" s="129">
        <f>VLOOKUP($A1269,달력데이터,MATCH("음력 날짜",달력제목,0),FALSE)</f>
        <v>45428</v>
      </c>
      <c r="C1269" s="128">
        <f t="shared" si="1"/>
        <v>2024</v>
      </c>
      <c r="D1269" s="128">
        <f t="shared" si="2"/>
        <v>6</v>
      </c>
      <c r="E1269" s="128">
        <f t="shared" si="3"/>
        <v>3</v>
      </c>
      <c r="F1269" s="128">
        <f t="shared" si="4"/>
        <v>2024</v>
      </c>
      <c r="G1269" s="128">
        <f t="shared" si="5"/>
        <v>6</v>
      </c>
      <c r="H1269" s="128">
        <f t="shared" si="6"/>
        <v>21</v>
      </c>
      <c r="I1269" s="128" t="str">
        <f t="shared" si="7"/>
        <v>금</v>
      </c>
      <c r="J1269" s="99"/>
      <c r="K1269" s="99"/>
      <c r="L1269" s="141" t="str">
        <f>IF(J1269-K1269=0,,IFERROR(K1269-J1269-휴게시간-VLOOKUP(A1269,지정휴게시간,2,FALSE),K1269-J1269-휴게시간))</f>
        <v/>
      </c>
      <c r="M1269" s="142" t="str">
        <f>IFERROR(VLOOKUP(Text(A1269,"m월 d일"),양력휴일,2,FALSE),IFERROR(VLOOKUP(Text(B1269,"m월 d일"),음력휴일,2,FALSE),IFERROR(VLOOKUP(A1269,양력지정휴일,2,FALSE), IFERROR(VLOOKUP(B1269,음력지정휴일,2,FALSE), ""))))</f>
        <v/>
      </c>
      <c r="N1269" s="128"/>
      <c r="O1269" s="128" t="str">
        <f>IFERROR(VLOOKUP(N1269,연차지정일수,2,FALSE),"")</f>
        <v/>
      </c>
      <c r="P1269" s="143"/>
      <c r="Q1269" s="2"/>
    </row>
    <row r="1270">
      <c r="A1270" s="129">
        <v>45465.0</v>
      </c>
      <c r="B1270" s="129">
        <f>VLOOKUP($A1270,달력데이터,MATCH("음력 날짜",달력제목,0),FALSE)</f>
        <v>45429</v>
      </c>
      <c r="C1270" s="128">
        <f t="shared" si="1"/>
        <v>2024</v>
      </c>
      <c r="D1270" s="128">
        <f t="shared" si="2"/>
        <v>6</v>
      </c>
      <c r="E1270" s="128">
        <f t="shared" si="3"/>
        <v>3</v>
      </c>
      <c r="F1270" s="128">
        <f t="shared" si="4"/>
        <v>2024</v>
      </c>
      <c r="G1270" s="128">
        <f t="shared" si="5"/>
        <v>6</v>
      </c>
      <c r="H1270" s="128">
        <f t="shared" si="6"/>
        <v>22</v>
      </c>
      <c r="I1270" s="128" t="str">
        <f t="shared" si="7"/>
        <v>토</v>
      </c>
      <c r="J1270" s="99"/>
      <c r="K1270" s="99"/>
      <c r="L1270" s="141" t="str">
        <f>IF(J1270-K1270=0,,IFERROR(K1270-J1270-휴게시간-VLOOKUP(A1270,지정휴게시간,2,FALSE),K1270-J1270-휴게시간))</f>
        <v/>
      </c>
      <c r="M1270" s="142" t="str">
        <f>IFERROR(VLOOKUP(Text(A1270,"m월 d일"),양력휴일,2,FALSE),IFERROR(VLOOKUP(Text(B1270,"m월 d일"),음력휴일,2,FALSE),IFERROR(VLOOKUP(A1270,양력지정휴일,2,FALSE), IFERROR(VLOOKUP(B1270,음력지정휴일,2,FALSE), ""))))</f>
        <v/>
      </c>
      <c r="N1270" s="128"/>
      <c r="O1270" s="128" t="str">
        <f>IFERROR(VLOOKUP(N1270,연차지정일수,2,FALSE),"")</f>
        <v/>
      </c>
      <c r="P1270" s="143"/>
      <c r="Q1270" s="2"/>
    </row>
    <row r="1271">
      <c r="A1271" s="129">
        <v>45466.0</v>
      </c>
      <c r="B1271" s="129">
        <f>VLOOKUP($A1271,달력데이터,MATCH("음력 날짜",달력제목,0),FALSE)</f>
        <v>45430</v>
      </c>
      <c r="C1271" s="128">
        <f t="shared" si="1"/>
        <v>2024</v>
      </c>
      <c r="D1271" s="128">
        <f t="shared" si="2"/>
        <v>6</v>
      </c>
      <c r="E1271" s="128">
        <f t="shared" si="3"/>
        <v>3</v>
      </c>
      <c r="F1271" s="128">
        <f t="shared" si="4"/>
        <v>2024</v>
      </c>
      <c r="G1271" s="128">
        <f t="shared" si="5"/>
        <v>6</v>
      </c>
      <c r="H1271" s="128">
        <f t="shared" si="6"/>
        <v>23</v>
      </c>
      <c r="I1271" s="128" t="str">
        <f t="shared" si="7"/>
        <v>일</v>
      </c>
      <c r="J1271" s="99"/>
      <c r="K1271" s="99"/>
      <c r="L1271" s="141" t="str">
        <f>IF(J1271-K1271=0,,IFERROR(K1271-J1271-휴게시간-VLOOKUP(A1271,지정휴게시간,2,FALSE),K1271-J1271-휴게시간))</f>
        <v/>
      </c>
      <c r="M1271" s="142" t="str">
        <f>IFERROR(VLOOKUP(Text(A1271,"m월 d일"),양력휴일,2,FALSE),IFERROR(VLOOKUP(Text(B1271,"m월 d일"),음력휴일,2,FALSE),IFERROR(VLOOKUP(A1271,양력지정휴일,2,FALSE), IFERROR(VLOOKUP(B1271,음력지정휴일,2,FALSE), ""))))</f>
        <v/>
      </c>
      <c r="N1271" s="128"/>
      <c r="O1271" s="128" t="str">
        <f>IFERROR(VLOOKUP(N1271,연차지정일수,2,FALSE),"")</f>
        <v/>
      </c>
      <c r="P1271" s="143"/>
      <c r="Q1271" s="2"/>
    </row>
    <row r="1272">
      <c r="A1272" s="129">
        <v>45467.0</v>
      </c>
      <c r="B1272" s="129">
        <f>VLOOKUP($A1272,달력데이터,MATCH("음력 날짜",달력제목,0),FALSE)</f>
        <v>45431</v>
      </c>
      <c r="C1272" s="128">
        <f t="shared" si="1"/>
        <v>2024</v>
      </c>
      <c r="D1272" s="128">
        <f t="shared" si="2"/>
        <v>6</v>
      </c>
      <c r="E1272" s="128">
        <f t="shared" si="3"/>
        <v>4</v>
      </c>
      <c r="F1272" s="128">
        <f t="shared" si="4"/>
        <v>2024</v>
      </c>
      <c r="G1272" s="128">
        <f t="shared" si="5"/>
        <v>6</v>
      </c>
      <c r="H1272" s="128">
        <f t="shared" si="6"/>
        <v>24</v>
      </c>
      <c r="I1272" s="128" t="str">
        <f t="shared" si="7"/>
        <v>월</v>
      </c>
      <c r="J1272" s="99"/>
      <c r="K1272" s="99"/>
      <c r="L1272" s="141" t="str">
        <f>IF(J1272-K1272=0,,IFERROR(K1272-J1272-휴게시간-VLOOKUP(A1272,지정휴게시간,2,FALSE),K1272-J1272-휴게시간))</f>
        <v/>
      </c>
      <c r="M1272" s="142" t="str">
        <f>IFERROR(VLOOKUP(Text(A1272,"m월 d일"),양력휴일,2,FALSE),IFERROR(VLOOKUP(Text(B1272,"m월 d일"),음력휴일,2,FALSE),IFERROR(VLOOKUP(A1272,양력지정휴일,2,FALSE), IFERROR(VLOOKUP(B1272,음력지정휴일,2,FALSE), ""))))</f>
        <v/>
      </c>
      <c r="N1272" s="128"/>
      <c r="O1272" s="128" t="str">
        <f>IFERROR(VLOOKUP(N1272,연차지정일수,2,FALSE),"")</f>
        <v/>
      </c>
      <c r="P1272" s="143"/>
      <c r="Q1272" s="2"/>
    </row>
    <row r="1273">
      <c r="A1273" s="129">
        <v>45468.0</v>
      </c>
      <c r="B1273" s="129">
        <f>VLOOKUP($A1273,달력데이터,MATCH("음력 날짜",달력제목,0),FALSE)</f>
        <v>45432</v>
      </c>
      <c r="C1273" s="128">
        <f t="shared" si="1"/>
        <v>2024</v>
      </c>
      <c r="D1273" s="128">
        <f t="shared" si="2"/>
        <v>6</v>
      </c>
      <c r="E1273" s="128">
        <f t="shared" si="3"/>
        <v>4</v>
      </c>
      <c r="F1273" s="128">
        <f t="shared" si="4"/>
        <v>2024</v>
      </c>
      <c r="G1273" s="128">
        <f t="shared" si="5"/>
        <v>6</v>
      </c>
      <c r="H1273" s="128">
        <f t="shared" si="6"/>
        <v>25</v>
      </c>
      <c r="I1273" s="128" t="str">
        <f t="shared" si="7"/>
        <v>화</v>
      </c>
      <c r="J1273" s="99"/>
      <c r="K1273" s="99"/>
      <c r="L1273" s="141" t="str">
        <f>IF(J1273-K1273=0,,IFERROR(K1273-J1273-휴게시간-VLOOKUP(A1273,지정휴게시간,2,FALSE),K1273-J1273-휴게시간))</f>
        <v/>
      </c>
      <c r="M1273" s="142" t="str">
        <f>IFERROR(VLOOKUP(Text(A1273,"m월 d일"),양력휴일,2,FALSE),IFERROR(VLOOKUP(Text(B1273,"m월 d일"),음력휴일,2,FALSE),IFERROR(VLOOKUP(A1273,양력지정휴일,2,FALSE), IFERROR(VLOOKUP(B1273,음력지정휴일,2,FALSE), ""))))</f>
        <v/>
      </c>
      <c r="N1273" s="128"/>
      <c r="O1273" s="128" t="str">
        <f>IFERROR(VLOOKUP(N1273,연차지정일수,2,FALSE),"")</f>
        <v/>
      </c>
      <c r="P1273" s="143"/>
      <c r="Q1273" s="2"/>
    </row>
    <row r="1274">
      <c r="A1274" s="129">
        <v>45469.0</v>
      </c>
      <c r="B1274" s="129">
        <f>VLOOKUP($A1274,달력데이터,MATCH("음력 날짜",달력제목,0),FALSE)</f>
        <v>45433</v>
      </c>
      <c r="C1274" s="128">
        <f t="shared" si="1"/>
        <v>2024</v>
      </c>
      <c r="D1274" s="128">
        <f t="shared" si="2"/>
        <v>6</v>
      </c>
      <c r="E1274" s="128">
        <f t="shared" si="3"/>
        <v>4</v>
      </c>
      <c r="F1274" s="128">
        <f t="shared" si="4"/>
        <v>2024</v>
      </c>
      <c r="G1274" s="128">
        <f t="shared" si="5"/>
        <v>6</v>
      </c>
      <c r="H1274" s="128">
        <f t="shared" si="6"/>
        <v>26</v>
      </c>
      <c r="I1274" s="128" t="str">
        <f t="shared" si="7"/>
        <v>수</v>
      </c>
      <c r="J1274" s="99"/>
      <c r="K1274" s="99"/>
      <c r="L1274" s="141" t="str">
        <f>IF(J1274-K1274=0,,IFERROR(K1274-J1274-휴게시간-VLOOKUP(A1274,지정휴게시간,2,FALSE),K1274-J1274-휴게시간))</f>
        <v/>
      </c>
      <c r="M1274" s="142" t="str">
        <f>IFERROR(VLOOKUP(Text(A1274,"m월 d일"),양력휴일,2,FALSE),IFERROR(VLOOKUP(Text(B1274,"m월 d일"),음력휴일,2,FALSE),IFERROR(VLOOKUP(A1274,양력지정휴일,2,FALSE), IFERROR(VLOOKUP(B1274,음력지정휴일,2,FALSE), ""))))</f>
        <v/>
      </c>
      <c r="N1274" s="128"/>
      <c r="O1274" s="128" t="str">
        <f>IFERROR(VLOOKUP(N1274,연차지정일수,2,FALSE),"")</f>
        <v/>
      </c>
      <c r="P1274" s="143"/>
      <c r="Q1274" s="2"/>
    </row>
    <row r="1275">
      <c r="A1275" s="129">
        <v>45470.0</v>
      </c>
      <c r="B1275" s="129">
        <f>VLOOKUP($A1275,달력데이터,MATCH("음력 날짜",달력제목,0),FALSE)</f>
        <v>45434</v>
      </c>
      <c r="C1275" s="128">
        <f t="shared" si="1"/>
        <v>2024</v>
      </c>
      <c r="D1275" s="128">
        <f t="shared" si="2"/>
        <v>6</v>
      </c>
      <c r="E1275" s="128">
        <f t="shared" si="3"/>
        <v>4</v>
      </c>
      <c r="F1275" s="128">
        <f t="shared" si="4"/>
        <v>2024</v>
      </c>
      <c r="G1275" s="128">
        <f t="shared" si="5"/>
        <v>6</v>
      </c>
      <c r="H1275" s="128">
        <f t="shared" si="6"/>
        <v>27</v>
      </c>
      <c r="I1275" s="128" t="str">
        <f t="shared" si="7"/>
        <v>목</v>
      </c>
      <c r="J1275" s="99"/>
      <c r="K1275" s="99"/>
      <c r="L1275" s="141" t="str">
        <f>IF(J1275-K1275=0,,IFERROR(K1275-J1275-휴게시간-VLOOKUP(A1275,지정휴게시간,2,FALSE),K1275-J1275-휴게시간))</f>
        <v/>
      </c>
      <c r="M1275" s="142" t="str">
        <f>IFERROR(VLOOKUP(Text(A1275,"m월 d일"),양력휴일,2,FALSE),IFERROR(VLOOKUP(Text(B1275,"m월 d일"),음력휴일,2,FALSE),IFERROR(VLOOKUP(A1275,양력지정휴일,2,FALSE), IFERROR(VLOOKUP(B1275,음력지정휴일,2,FALSE), ""))))</f>
        <v/>
      </c>
      <c r="N1275" s="128"/>
      <c r="O1275" s="128" t="str">
        <f>IFERROR(VLOOKUP(N1275,연차지정일수,2,FALSE),"")</f>
        <v/>
      </c>
      <c r="P1275" s="143"/>
      <c r="Q1275" s="2"/>
    </row>
    <row r="1276">
      <c r="A1276" s="129">
        <v>45471.0</v>
      </c>
      <c r="B1276" s="129">
        <f>VLOOKUP($A1276,달력데이터,MATCH("음력 날짜",달력제목,0),FALSE)</f>
        <v>45435</v>
      </c>
      <c r="C1276" s="128">
        <f t="shared" si="1"/>
        <v>2024</v>
      </c>
      <c r="D1276" s="128">
        <f t="shared" si="2"/>
        <v>6</v>
      </c>
      <c r="E1276" s="128">
        <f t="shared" si="3"/>
        <v>4</v>
      </c>
      <c r="F1276" s="128">
        <f t="shared" si="4"/>
        <v>2024</v>
      </c>
      <c r="G1276" s="128">
        <f t="shared" si="5"/>
        <v>6</v>
      </c>
      <c r="H1276" s="128">
        <f t="shared" si="6"/>
        <v>28</v>
      </c>
      <c r="I1276" s="128" t="str">
        <f t="shared" si="7"/>
        <v>금</v>
      </c>
      <c r="J1276" s="99"/>
      <c r="K1276" s="99"/>
      <c r="L1276" s="141" t="str">
        <f>IF(J1276-K1276=0,,IFERROR(K1276-J1276-휴게시간-VLOOKUP(A1276,지정휴게시간,2,FALSE),K1276-J1276-휴게시간))</f>
        <v/>
      </c>
      <c r="M1276" s="142" t="str">
        <f>IFERROR(VLOOKUP(Text(A1276,"m월 d일"),양력휴일,2,FALSE),IFERROR(VLOOKUP(Text(B1276,"m월 d일"),음력휴일,2,FALSE),IFERROR(VLOOKUP(A1276,양력지정휴일,2,FALSE), IFERROR(VLOOKUP(B1276,음력지정휴일,2,FALSE), ""))))</f>
        <v/>
      </c>
      <c r="N1276" s="128"/>
      <c r="O1276" s="128" t="str">
        <f>IFERROR(VLOOKUP(N1276,연차지정일수,2,FALSE),"")</f>
        <v/>
      </c>
      <c r="P1276" s="143"/>
      <c r="Q1276" s="2"/>
    </row>
    <row r="1277">
      <c r="A1277" s="129">
        <v>45472.0</v>
      </c>
      <c r="B1277" s="129">
        <f>VLOOKUP($A1277,달력데이터,MATCH("음력 날짜",달력제목,0),FALSE)</f>
        <v>45436</v>
      </c>
      <c r="C1277" s="128">
        <f t="shared" si="1"/>
        <v>2024</v>
      </c>
      <c r="D1277" s="128">
        <f t="shared" si="2"/>
        <v>6</v>
      </c>
      <c r="E1277" s="128">
        <f t="shared" si="3"/>
        <v>4</v>
      </c>
      <c r="F1277" s="128">
        <f t="shared" si="4"/>
        <v>2024</v>
      </c>
      <c r="G1277" s="128">
        <f t="shared" si="5"/>
        <v>6</v>
      </c>
      <c r="H1277" s="128">
        <f t="shared" si="6"/>
        <v>29</v>
      </c>
      <c r="I1277" s="128" t="str">
        <f t="shared" si="7"/>
        <v>토</v>
      </c>
      <c r="J1277" s="99"/>
      <c r="K1277" s="99"/>
      <c r="L1277" s="141" t="str">
        <f>IF(J1277-K1277=0,,IFERROR(K1277-J1277-휴게시간-VLOOKUP(A1277,지정휴게시간,2,FALSE),K1277-J1277-휴게시간))</f>
        <v/>
      </c>
      <c r="M1277" s="142" t="str">
        <f>IFERROR(VLOOKUP(Text(A1277,"m월 d일"),양력휴일,2,FALSE),IFERROR(VLOOKUP(Text(B1277,"m월 d일"),음력휴일,2,FALSE),IFERROR(VLOOKUP(A1277,양력지정휴일,2,FALSE), IFERROR(VLOOKUP(B1277,음력지정휴일,2,FALSE), ""))))</f>
        <v/>
      </c>
      <c r="N1277" s="128"/>
      <c r="O1277" s="128" t="str">
        <f>IFERROR(VLOOKUP(N1277,연차지정일수,2,FALSE),"")</f>
        <v/>
      </c>
      <c r="P1277" s="143"/>
      <c r="Q1277" s="2"/>
    </row>
    <row r="1278">
      <c r="A1278" s="129">
        <v>45473.0</v>
      </c>
      <c r="B1278" s="129">
        <f>VLOOKUP($A1278,달력데이터,MATCH("음력 날짜",달력제목,0),FALSE)</f>
        <v>45437</v>
      </c>
      <c r="C1278" s="128">
        <f t="shared" si="1"/>
        <v>2024</v>
      </c>
      <c r="D1278" s="128">
        <f t="shared" si="2"/>
        <v>6</v>
      </c>
      <c r="E1278" s="128">
        <f t="shared" si="3"/>
        <v>4</v>
      </c>
      <c r="F1278" s="128">
        <f t="shared" si="4"/>
        <v>2024</v>
      </c>
      <c r="G1278" s="128">
        <f t="shared" si="5"/>
        <v>6</v>
      </c>
      <c r="H1278" s="128">
        <f t="shared" si="6"/>
        <v>30</v>
      </c>
      <c r="I1278" s="128" t="str">
        <f t="shared" si="7"/>
        <v>일</v>
      </c>
      <c r="J1278" s="99"/>
      <c r="K1278" s="99"/>
      <c r="L1278" s="141" t="str">
        <f>IF(J1278-K1278=0,,IFERROR(K1278-J1278-휴게시간-VLOOKUP(A1278,지정휴게시간,2,FALSE),K1278-J1278-휴게시간))</f>
        <v/>
      </c>
      <c r="M1278" s="142" t="str">
        <f>IFERROR(VLOOKUP(Text(A1278,"m월 d일"),양력휴일,2,FALSE),IFERROR(VLOOKUP(Text(B1278,"m월 d일"),음력휴일,2,FALSE),IFERROR(VLOOKUP(A1278,양력지정휴일,2,FALSE), IFERROR(VLOOKUP(B1278,음력지정휴일,2,FALSE), ""))))</f>
        <v/>
      </c>
      <c r="N1278" s="128"/>
      <c r="O1278" s="128" t="str">
        <f>IFERROR(VLOOKUP(N1278,연차지정일수,2,FALSE),"")</f>
        <v/>
      </c>
      <c r="P1278" s="143"/>
      <c r="Q1278" s="2"/>
    </row>
    <row r="1279">
      <c r="A1279" s="129">
        <v>45474.0</v>
      </c>
      <c r="B1279" s="129">
        <f>VLOOKUP($A1279,달력데이터,MATCH("음력 날짜",달력제목,0),FALSE)</f>
        <v>45438</v>
      </c>
      <c r="C1279" s="128">
        <f t="shared" si="1"/>
        <v>2024</v>
      </c>
      <c r="D1279" s="128">
        <f t="shared" si="2"/>
        <v>6</v>
      </c>
      <c r="E1279" s="128">
        <f t="shared" si="3"/>
        <v>1</v>
      </c>
      <c r="F1279" s="128">
        <f t="shared" si="4"/>
        <v>2024</v>
      </c>
      <c r="G1279" s="128">
        <f t="shared" si="5"/>
        <v>7</v>
      </c>
      <c r="H1279" s="128">
        <f t="shared" si="6"/>
        <v>1</v>
      </c>
      <c r="I1279" s="128" t="str">
        <f t="shared" si="7"/>
        <v>월</v>
      </c>
      <c r="J1279" s="99"/>
      <c r="K1279" s="99"/>
      <c r="L1279" s="141" t="str">
        <f>IF(J1279-K1279=0,,IFERROR(K1279-J1279-휴게시간-VLOOKUP(A1279,지정휴게시간,2,FALSE),K1279-J1279-휴게시간))</f>
        <v/>
      </c>
      <c r="M1279" s="142" t="str">
        <f>IFERROR(VLOOKUP(Text(A1279,"m월 d일"),양력휴일,2,FALSE),IFERROR(VLOOKUP(Text(B1279,"m월 d일"),음력휴일,2,FALSE),IFERROR(VLOOKUP(A1279,양력지정휴일,2,FALSE), IFERROR(VLOOKUP(B1279,음력지정휴일,2,FALSE), ""))))</f>
        <v/>
      </c>
      <c r="N1279" s="128"/>
      <c r="O1279" s="128" t="str">
        <f>IFERROR(VLOOKUP(N1279,연차지정일수,2,FALSE),"")</f>
        <v/>
      </c>
      <c r="P1279" s="143"/>
      <c r="Q1279" s="2"/>
    </row>
    <row r="1280">
      <c r="A1280" s="129">
        <v>45475.0</v>
      </c>
      <c r="B1280" s="129">
        <f>VLOOKUP($A1280,달력데이터,MATCH("음력 날짜",달력제목,0),FALSE)</f>
        <v>45439</v>
      </c>
      <c r="C1280" s="128">
        <f t="shared" si="1"/>
        <v>2024</v>
      </c>
      <c r="D1280" s="128">
        <f t="shared" si="2"/>
        <v>6</v>
      </c>
      <c r="E1280" s="128">
        <f t="shared" si="3"/>
        <v>1</v>
      </c>
      <c r="F1280" s="128">
        <f t="shared" si="4"/>
        <v>2024</v>
      </c>
      <c r="G1280" s="128">
        <f t="shared" si="5"/>
        <v>7</v>
      </c>
      <c r="H1280" s="128">
        <f t="shared" si="6"/>
        <v>2</v>
      </c>
      <c r="I1280" s="128" t="str">
        <f t="shared" si="7"/>
        <v>화</v>
      </c>
      <c r="J1280" s="99"/>
      <c r="K1280" s="99"/>
      <c r="L1280" s="141" t="str">
        <f>IF(J1280-K1280=0,,IFERROR(K1280-J1280-휴게시간-VLOOKUP(A1280,지정휴게시간,2,FALSE),K1280-J1280-휴게시간))</f>
        <v/>
      </c>
      <c r="M1280" s="142" t="str">
        <f>IFERROR(VLOOKUP(Text(A1280,"m월 d일"),양력휴일,2,FALSE),IFERROR(VLOOKUP(Text(B1280,"m월 d일"),음력휴일,2,FALSE),IFERROR(VLOOKUP(A1280,양력지정휴일,2,FALSE), IFERROR(VLOOKUP(B1280,음력지정휴일,2,FALSE), ""))))</f>
        <v/>
      </c>
      <c r="N1280" s="128"/>
      <c r="O1280" s="128" t="str">
        <f>IFERROR(VLOOKUP(N1280,연차지정일수,2,FALSE),"")</f>
        <v/>
      </c>
      <c r="P1280" s="143"/>
      <c r="Q1280" s="2"/>
    </row>
    <row r="1281">
      <c r="A1281" s="129">
        <v>45476.0</v>
      </c>
      <c r="B1281" s="129">
        <f>VLOOKUP($A1281,달력데이터,MATCH("음력 날짜",달력제목,0),FALSE)</f>
        <v>45440</v>
      </c>
      <c r="C1281" s="128">
        <f t="shared" si="1"/>
        <v>2024</v>
      </c>
      <c r="D1281" s="128">
        <f t="shared" si="2"/>
        <v>6</v>
      </c>
      <c r="E1281" s="128">
        <f t="shared" si="3"/>
        <v>1</v>
      </c>
      <c r="F1281" s="128">
        <f t="shared" si="4"/>
        <v>2024</v>
      </c>
      <c r="G1281" s="128">
        <f t="shared" si="5"/>
        <v>7</v>
      </c>
      <c r="H1281" s="128">
        <f t="shared" si="6"/>
        <v>3</v>
      </c>
      <c r="I1281" s="128" t="str">
        <f t="shared" si="7"/>
        <v>수</v>
      </c>
      <c r="J1281" s="99"/>
      <c r="K1281" s="99"/>
      <c r="L1281" s="141" t="str">
        <f>IF(J1281-K1281=0,,IFERROR(K1281-J1281-휴게시간-VLOOKUP(A1281,지정휴게시간,2,FALSE),K1281-J1281-휴게시간))</f>
        <v/>
      </c>
      <c r="M1281" s="142" t="str">
        <f>IFERROR(VLOOKUP(Text(A1281,"m월 d일"),양력휴일,2,FALSE),IFERROR(VLOOKUP(Text(B1281,"m월 d일"),음력휴일,2,FALSE),IFERROR(VLOOKUP(A1281,양력지정휴일,2,FALSE), IFERROR(VLOOKUP(B1281,음력지정휴일,2,FALSE), ""))))</f>
        <v/>
      </c>
      <c r="N1281" s="128"/>
      <c r="O1281" s="128" t="str">
        <f>IFERROR(VLOOKUP(N1281,연차지정일수,2,FALSE),"")</f>
        <v/>
      </c>
      <c r="P1281" s="143"/>
      <c r="Q1281" s="2"/>
    </row>
    <row r="1282">
      <c r="A1282" s="129">
        <v>45477.0</v>
      </c>
      <c r="B1282" s="129">
        <f>VLOOKUP($A1282,달력데이터,MATCH("음력 날짜",달력제목,0),FALSE)</f>
        <v>45441</v>
      </c>
      <c r="C1282" s="128">
        <f t="shared" si="1"/>
        <v>2024</v>
      </c>
      <c r="D1282" s="128">
        <f t="shared" si="2"/>
        <v>6</v>
      </c>
      <c r="E1282" s="128">
        <f t="shared" si="3"/>
        <v>1</v>
      </c>
      <c r="F1282" s="128">
        <f t="shared" si="4"/>
        <v>2024</v>
      </c>
      <c r="G1282" s="128">
        <f t="shared" si="5"/>
        <v>7</v>
      </c>
      <c r="H1282" s="128">
        <f t="shared" si="6"/>
        <v>4</v>
      </c>
      <c r="I1282" s="128" t="str">
        <f t="shared" si="7"/>
        <v>목</v>
      </c>
      <c r="J1282" s="99"/>
      <c r="K1282" s="99"/>
      <c r="L1282" s="141" t="str">
        <f>IF(J1282-K1282=0,,IFERROR(K1282-J1282-휴게시간-VLOOKUP(A1282,지정휴게시간,2,FALSE),K1282-J1282-휴게시간))</f>
        <v/>
      </c>
      <c r="M1282" s="142" t="str">
        <f>IFERROR(VLOOKUP(Text(A1282,"m월 d일"),양력휴일,2,FALSE),IFERROR(VLOOKUP(Text(B1282,"m월 d일"),음력휴일,2,FALSE),IFERROR(VLOOKUP(A1282,양력지정휴일,2,FALSE), IFERROR(VLOOKUP(B1282,음력지정휴일,2,FALSE), ""))))</f>
        <v/>
      </c>
      <c r="N1282" s="128"/>
      <c r="O1282" s="128" t="str">
        <f>IFERROR(VLOOKUP(N1282,연차지정일수,2,FALSE),"")</f>
        <v/>
      </c>
      <c r="P1282" s="143"/>
      <c r="Q1282" s="2"/>
    </row>
    <row r="1283">
      <c r="A1283" s="129">
        <v>45478.0</v>
      </c>
      <c r="B1283" s="129">
        <f>VLOOKUP($A1283,달력데이터,MATCH("음력 날짜",달력제목,0),FALSE)</f>
        <v>45442</v>
      </c>
      <c r="C1283" s="128">
        <f t="shared" si="1"/>
        <v>2024</v>
      </c>
      <c r="D1283" s="128">
        <f t="shared" si="2"/>
        <v>6</v>
      </c>
      <c r="E1283" s="128">
        <f t="shared" si="3"/>
        <v>1</v>
      </c>
      <c r="F1283" s="128">
        <f t="shared" si="4"/>
        <v>2024</v>
      </c>
      <c r="G1283" s="128">
        <f t="shared" si="5"/>
        <v>7</v>
      </c>
      <c r="H1283" s="128">
        <f t="shared" si="6"/>
        <v>5</v>
      </c>
      <c r="I1283" s="128" t="str">
        <f t="shared" si="7"/>
        <v>금</v>
      </c>
      <c r="J1283" s="99"/>
      <c r="K1283" s="99"/>
      <c r="L1283" s="141" t="str">
        <f>IF(J1283-K1283=0,,IFERROR(K1283-J1283-휴게시간-VLOOKUP(A1283,지정휴게시간,2,FALSE),K1283-J1283-휴게시간))</f>
        <v/>
      </c>
      <c r="M1283" s="142" t="str">
        <f>IFERROR(VLOOKUP(Text(A1283,"m월 d일"),양력휴일,2,FALSE),IFERROR(VLOOKUP(Text(B1283,"m월 d일"),음력휴일,2,FALSE),IFERROR(VLOOKUP(A1283,양력지정휴일,2,FALSE), IFERROR(VLOOKUP(B1283,음력지정휴일,2,FALSE), ""))))</f>
        <v/>
      </c>
      <c r="N1283" s="128"/>
      <c r="O1283" s="128" t="str">
        <f>IFERROR(VLOOKUP(N1283,연차지정일수,2,FALSE),"")</f>
        <v/>
      </c>
      <c r="P1283" s="143"/>
      <c r="Q1283" s="2"/>
    </row>
    <row r="1284">
      <c r="A1284" s="129">
        <v>45479.0</v>
      </c>
      <c r="B1284" s="129">
        <f>VLOOKUP($A1284,달력데이터,MATCH("음력 날짜",달력제목,0),FALSE)</f>
        <v>45444</v>
      </c>
      <c r="C1284" s="128">
        <f t="shared" si="1"/>
        <v>2024</v>
      </c>
      <c r="D1284" s="128">
        <f t="shared" si="2"/>
        <v>6</v>
      </c>
      <c r="E1284" s="128">
        <f t="shared" si="3"/>
        <v>1</v>
      </c>
      <c r="F1284" s="128">
        <f t="shared" si="4"/>
        <v>2024</v>
      </c>
      <c r="G1284" s="128">
        <f t="shared" si="5"/>
        <v>7</v>
      </c>
      <c r="H1284" s="128">
        <f t="shared" si="6"/>
        <v>6</v>
      </c>
      <c r="I1284" s="128" t="str">
        <f t="shared" si="7"/>
        <v>토</v>
      </c>
      <c r="J1284" s="99"/>
      <c r="K1284" s="99"/>
      <c r="L1284" s="141" t="str">
        <f>IF(J1284-K1284=0,,IFERROR(K1284-J1284-휴게시간-VLOOKUP(A1284,지정휴게시간,2,FALSE),K1284-J1284-휴게시간))</f>
        <v/>
      </c>
      <c r="M1284" s="142" t="str">
        <f>IFERROR(VLOOKUP(Text(A1284,"m월 d일"),양력휴일,2,FALSE),IFERROR(VLOOKUP(Text(B1284,"m월 d일"),음력휴일,2,FALSE),IFERROR(VLOOKUP(A1284,양력지정휴일,2,FALSE), IFERROR(VLOOKUP(B1284,음력지정휴일,2,FALSE), ""))))</f>
        <v/>
      </c>
      <c r="N1284" s="128"/>
      <c r="O1284" s="128" t="str">
        <f>IFERROR(VLOOKUP(N1284,연차지정일수,2,FALSE),"")</f>
        <v/>
      </c>
      <c r="P1284" s="143"/>
      <c r="Q1284" s="2"/>
    </row>
    <row r="1285">
      <c r="A1285" s="129">
        <v>45480.0</v>
      </c>
      <c r="B1285" s="129">
        <f>VLOOKUP($A1285,달력데이터,MATCH("음력 날짜",달력제목,0),FALSE)</f>
        <v>45445</v>
      </c>
      <c r="C1285" s="128">
        <f t="shared" si="1"/>
        <v>2024</v>
      </c>
      <c r="D1285" s="128">
        <f t="shared" si="2"/>
        <v>6</v>
      </c>
      <c r="E1285" s="128">
        <f t="shared" si="3"/>
        <v>1</v>
      </c>
      <c r="F1285" s="128">
        <f t="shared" si="4"/>
        <v>2024</v>
      </c>
      <c r="G1285" s="128">
        <f t="shared" si="5"/>
        <v>7</v>
      </c>
      <c r="H1285" s="128">
        <f t="shared" si="6"/>
        <v>7</v>
      </c>
      <c r="I1285" s="128" t="str">
        <f t="shared" si="7"/>
        <v>일</v>
      </c>
      <c r="J1285" s="99"/>
      <c r="K1285" s="99"/>
      <c r="L1285" s="141" t="str">
        <f>IF(J1285-K1285=0,,IFERROR(K1285-J1285-휴게시간-VLOOKUP(A1285,지정휴게시간,2,FALSE),K1285-J1285-휴게시간))</f>
        <v/>
      </c>
      <c r="M1285" s="142" t="str">
        <f>IFERROR(VLOOKUP(Text(A1285,"m월 d일"),양력휴일,2,FALSE),IFERROR(VLOOKUP(Text(B1285,"m월 d일"),음력휴일,2,FALSE),IFERROR(VLOOKUP(A1285,양력지정휴일,2,FALSE), IFERROR(VLOOKUP(B1285,음력지정휴일,2,FALSE), ""))))</f>
        <v/>
      </c>
      <c r="N1285" s="128"/>
      <c r="O1285" s="128" t="str">
        <f>IFERROR(VLOOKUP(N1285,연차지정일수,2,FALSE),"")</f>
        <v/>
      </c>
      <c r="P1285" s="143"/>
      <c r="Q1285" s="2"/>
    </row>
    <row r="1286">
      <c r="A1286" s="129">
        <v>45481.0</v>
      </c>
      <c r="B1286" s="129">
        <f>VLOOKUP($A1286,달력데이터,MATCH("음력 날짜",달력제목,0),FALSE)</f>
        <v>45446</v>
      </c>
      <c r="C1286" s="128">
        <f t="shared" si="1"/>
        <v>2024</v>
      </c>
      <c r="D1286" s="128">
        <f t="shared" si="2"/>
        <v>7</v>
      </c>
      <c r="E1286" s="128">
        <f t="shared" si="3"/>
        <v>2</v>
      </c>
      <c r="F1286" s="128">
        <f t="shared" si="4"/>
        <v>2024</v>
      </c>
      <c r="G1286" s="128">
        <f t="shared" si="5"/>
        <v>7</v>
      </c>
      <c r="H1286" s="128">
        <f t="shared" si="6"/>
        <v>8</v>
      </c>
      <c r="I1286" s="128" t="str">
        <f t="shared" si="7"/>
        <v>월</v>
      </c>
      <c r="J1286" s="99"/>
      <c r="K1286" s="99"/>
      <c r="L1286" s="141" t="str">
        <f>IF(J1286-K1286=0,,IFERROR(K1286-J1286-휴게시간-VLOOKUP(A1286,지정휴게시간,2,FALSE),K1286-J1286-휴게시간))</f>
        <v/>
      </c>
      <c r="M1286" s="142" t="str">
        <f>IFERROR(VLOOKUP(Text(A1286,"m월 d일"),양력휴일,2,FALSE),IFERROR(VLOOKUP(Text(B1286,"m월 d일"),음력휴일,2,FALSE),IFERROR(VLOOKUP(A1286,양력지정휴일,2,FALSE), IFERROR(VLOOKUP(B1286,음력지정휴일,2,FALSE), ""))))</f>
        <v/>
      </c>
      <c r="N1286" s="128"/>
      <c r="O1286" s="128" t="str">
        <f>IFERROR(VLOOKUP(N1286,연차지정일수,2,FALSE),"")</f>
        <v/>
      </c>
      <c r="P1286" s="143"/>
      <c r="Q1286" s="2"/>
    </row>
    <row r="1287">
      <c r="A1287" s="129">
        <v>45482.0</v>
      </c>
      <c r="B1287" s="129">
        <f>VLOOKUP($A1287,달력데이터,MATCH("음력 날짜",달력제목,0),FALSE)</f>
        <v>45447</v>
      </c>
      <c r="C1287" s="128">
        <f t="shared" si="1"/>
        <v>2024</v>
      </c>
      <c r="D1287" s="128">
        <f t="shared" si="2"/>
        <v>7</v>
      </c>
      <c r="E1287" s="128">
        <f t="shared" si="3"/>
        <v>2</v>
      </c>
      <c r="F1287" s="128">
        <f t="shared" si="4"/>
        <v>2024</v>
      </c>
      <c r="G1287" s="128">
        <f t="shared" si="5"/>
        <v>7</v>
      </c>
      <c r="H1287" s="128">
        <f t="shared" si="6"/>
        <v>9</v>
      </c>
      <c r="I1287" s="128" t="str">
        <f t="shared" si="7"/>
        <v>화</v>
      </c>
      <c r="J1287" s="99"/>
      <c r="K1287" s="99"/>
      <c r="L1287" s="141" t="str">
        <f>IF(J1287-K1287=0,,IFERROR(K1287-J1287-휴게시간-VLOOKUP(A1287,지정휴게시간,2,FALSE),K1287-J1287-휴게시간))</f>
        <v/>
      </c>
      <c r="M1287" s="142" t="str">
        <f>IFERROR(VLOOKUP(Text(A1287,"m월 d일"),양력휴일,2,FALSE),IFERROR(VLOOKUP(Text(B1287,"m월 d일"),음력휴일,2,FALSE),IFERROR(VLOOKUP(A1287,양력지정휴일,2,FALSE), IFERROR(VLOOKUP(B1287,음력지정휴일,2,FALSE), ""))))</f>
        <v/>
      </c>
      <c r="N1287" s="128"/>
      <c r="O1287" s="128" t="str">
        <f>IFERROR(VLOOKUP(N1287,연차지정일수,2,FALSE),"")</f>
        <v/>
      </c>
      <c r="P1287" s="143"/>
      <c r="Q1287" s="2"/>
    </row>
    <row r="1288">
      <c r="A1288" s="129">
        <v>45483.0</v>
      </c>
      <c r="B1288" s="129">
        <f>VLOOKUP($A1288,달력데이터,MATCH("음력 날짜",달력제목,0),FALSE)</f>
        <v>45448</v>
      </c>
      <c r="C1288" s="128">
        <f t="shared" si="1"/>
        <v>2024</v>
      </c>
      <c r="D1288" s="128">
        <f t="shared" si="2"/>
        <v>7</v>
      </c>
      <c r="E1288" s="128">
        <f t="shared" si="3"/>
        <v>2</v>
      </c>
      <c r="F1288" s="128">
        <f t="shared" si="4"/>
        <v>2024</v>
      </c>
      <c r="G1288" s="128">
        <f t="shared" si="5"/>
        <v>7</v>
      </c>
      <c r="H1288" s="128">
        <f t="shared" si="6"/>
        <v>10</v>
      </c>
      <c r="I1288" s="128" t="str">
        <f t="shared" si="7"/>
        <v>수</v>
      </c>
      <c r="J1288" s="99"/>
      <c r="K1288" s="99"/>
      <c r="L1288" s="141" t="str">
        <f>IF(J1288-K1288=0,,IFERROR(K1288-J1288-휴게시간-VLOOKUP(A1288,지정휴게시간,2,FALSE),K1288-J1288-휴게시간))</f>
        <v/>
      </c>
      <c r="M1288" s="142" t="str">
        <f>IFERROR(VLOOKUP(Text(A1288,"m월 d일"),양력휴일,2,FALSE),IFERROR(VLOOKUP(Text(B1288,"m월 d일"),음력휴일,2,FALSE),IFERROR(VLOOKUP(A1288,양력지정휴일,2,FALSE), IFERROR(VLOOKUP(B1288,음력지정휴일,2,FALSE), ""))))</f>
        <v/>
      </c>
      <c r="N1288" s="128"/>
      <c r="O1288" s="128" t="str">
        <f>IFERROR(VLOOKUP(N1288,연차지정일수,2,FALSE),"")</f>
        <v/>
      </c>
      <c r="P1288" s="143"/>
      <c r="Q1288" s="2"/>
    </row>
    <row r="1289">
      <c r="A1289" s="129">
        <v>45484.0</v>
      </c>
      <c r="B1289" s="129">
        <f>VLOOKUP($A1289,달력데이터,MATCH("음력 날짜",달력제목,0),FALSE)</f>
        <v>45449</v>
      </c>
      <c r="C1289" s="128">
        <f t="shared" si="1"/>
        <v>2024</v>
      </c>
      <c r="D1289" s="128">
        <f t="shared" si="2"/>
        <v>7</v>
      </c>
      <c r="E1289" s="128">
        <f t="shared" si="3"/>
        <v>2</v>
      </c>
      <c r="F1289" s="128">
        <f t="shared" si="4"/>
        <v>2024</v>
      </c>
      <c r="G1289" s="128">
        <f t="shared" si="5"/>
        <v>7</v>
      </c>
      <c r="H1289" s="128">
        <f t="shared" si="6"/>
        <v>11</v>
      </c>
      <c r="I1289" s="128" t="str">
        <f t="shared" si="7"/>
        <v>목</v>
      </c>
      <c r="J1289" s="99"/>
      <c r="K1289" s="99"/>
      <c r="L1289" s="141" t="str">
        <f>IF(J1289-K1289=0,,IFERROR(K1289-J1289-휴게시간-VLOOKUP(A1289,지정휴게시간,2,FALSE),K1289-J1289-휴게시간))</f>
        <v/>
      </c>
      <c r="M1289" s="142" t="str">
        <f>IFERROR(VLOOKUP(Text(A1289,"m월 d일"),양력휴일,2,FALSE),IFERROR(VLOOKUP(Text(B1289,"m월 d일"),음력휴일,2,FALSE),IFERROR(VLOOKUP(A1289,양력지정휴일,2,FALSE), IFERROR(VLOOKUP(B1289,음력지정휴일,2,FALSE), ""))))</f>
        <v/>
      </c>
      <c r="N1289" s="128"/>
      <c r="O1289" s="128" t="str">
        <f>IFERROR(VLOOKUP(N1289,연차지정일수,2,FALSE),"")</f>
        <v/>
      </c>
      <c r="P1289" s="143"/>
      <c r="Q1289" s="2"/>
    </row>
    <row r="1290">
      <c r="A1290" s="129">
        <v>45485.0</v>
      </c>
      <c r="B1290" s="129">
        <f>VLOOKUP($A1290,달력데이터,MATCH("음력 날짜",달력제목,0),FALSE)</f>
        <v>45450</v>
      </c>
      <c r="C1290" s="128">
        <f t="shared" si="1"/>
        <v>2024</v>
      </c>
      <c r="D1290" s="128">
        <f t="shared" si="2"/>
        <v>7</v>
      </c>
      <c r="E1290" s="128">
        <f t="shared" si="3"/>
        <v>2</v>
      </c>
      <c r="F1290" s="128">
        <f t="shared" si="4"/>
        <v>2024</v>
      </c>
      <c r="G1290" s="128">
        <f t="shared" si="5"/>
        <v>7</v>
      </c>
      <c r="H1290" s="128">
        <f t="shared" si="6"/>
        <v>12</v>
      </c>
      <c r="I1290" s="128" t="str">
        <f t="shared" si="7"/>
        <v>금</v>
      </c>
      <c r="J1290" s="99"/>
      <c r="K1290" s="99"/>
      <c r="L1290" s="141" t="str">
        <f>IF(J1290-K1290=0,,IFERROR(K1290-J1290-휴게시간-VLOOKUP(A1290,지정휴게시간,2,FALSE),K1290-J1290-휴게시간))</f>
        <v/>
      </c>
      <c r="M1290" s="142" t="str">
        <f>IFERROR(VLOOKUP(Text(A1290,"m월 d일"),양력휴일,2,FALSE),IFERROR(VLOOKUP(Text(B1290,"m월 d일"),음력휴일,2,FALSE),IFERROR(VLOOKUP(A1290,양력지정휴일,2,FALSE), IFERROR(VLOOKUP(B1290,음력지정휴일,2,FALSE), ""))))</f>
        <v/>
      </c>
      <c r="N1290" s="128"/>
      <c r="O1290" s="128" t="str">
        <f>IFERROR(VLOOKUP(N1290,연차지정일수,2,FALSE),"")</f>
        <v/>
      </c>
      <c r="P1290" s="143"/>
      <c r="Q1290" s="2"/>
    </row>
    <row r="1291">
      <c r="A1291" s="129">
        <v>45486.0</v>
      </c>
      <c r="B1291" s="129">
        <f>VLOOKUP($A1291,달력데이터,MATCH("음력 날짜",달력제목,0),FALSE)</f>
        <v>45451</v>
      </c>
      <c r="C1291" s="128">
        <f t="shared" si="1"/>
        <v>2024</v>
      </c>
      <c r="D1291" s="128">
        <f t="shared" si="2"/>
        <v>7</v>
      </c>
      <c r="E1291" s="128">
        <f t="shared" si="3"/>
        <v>2</v>
      </c>
      <c r="F1291" s="128">
        <f t="shared" si="4"/>
        <v>2024</v>
      </c>
      <c r="G1291" s="128">
        <f t="shared" si="5"/>
        <v>7</v>
      </c>
      <c r="H1291" s="128">
        <f t="shared" si="6"/>
        <v>13</v>
      </c>
      <c r="I1291" s="128" t="str">
        <f t="shared" si="7"/>
        <v>토</v>
      </c>
      <c r="J1291" s="99"/>
      <c r="K1291" s="99"/>
      <c r="L1291" s="141" t="str">
        <f>IF(J1291-K1291=0,,IFERROR(K1291-J1291-휴게시간-VLOOKUP(A1291,지정휴게시간,2,FALSE),K1291-J1291-휴게시간))</f>
        <v/>
      </c>
      <c r="M1291" s="142" t="str">
        <f>IFERROR(VLOOKUP(Text(A1291,"m월 d일"),양력휴일,2,FALSE),IFERROR(VLOOKUP(Text(B1291,"m월 d일"),음력휴일,2,FALSE),IFERROR(VLOOKUP(A1291,양력지정휴일,2,FALSE), IFERROR(VLOOKUP(B1291,음력지정휴일,2,FALSE), ""))))</f>
        <v/>
      </c>
      <c r="N1291" s="128"/>
      <c r="O1291" s="128" t="str">
        <f>IFERROR(VLOOKUP(N1291,연차지정일수,2,FALSE),"")</f>
        <v/>
      </c>
      <c r="P1291" s="143"/>
      <c r="Q1291" s="2"/>
    </row>
    <row r="1292">
      <c r="A1292" s="129">
        <v>45487.0</v>
      </c>
      <c r="B1292" s="129">
        <f>VLOOKUP($A1292,달력데이터,MATCH("음력 날짜",달력제목,0),FALSE)</f>
        <v>45452</v>
      </c>
      <c r="C1292" s="128">
        <f t="shared" si="1"/>
        <v>2024</v>
      </c>
      <c r="D1292" s="128">
        <f t="shared" si="2"/>
        <v>7</v>
      </c>
      <c r="E1292" s="128">
        <f t="shared" si="3"/>
        <v>2</v>
      </c>
      <c r="F1292" s="128">
        <f t="shared" si="4"/>
        <v>2024</v>
      </c>
      <c r="G1292" s="128">
        <f t="shared" si="5"/>
        <v>7</v>
      </c>
      <c r="H1292" s="128">
        <f t="shared" si="6"/>
        <v>14</v>
      </c>
      <c r="I1292" s="128" t="str">
        <f t="shared" si="7"/>
        <v>일</v>
      </c>
      <c r="J1292" s="99"/>
      <c r="K1292" s="99"/>
      <c r="L1292" s="141" t="str">
        <f>IF(J1292-K1292=0,,IFERROR(K1292-J1292-휴게시간-VLOOKUP(A1292,지정휴게시간,2,FALSE),K1292-J1292-휴게시간))</f>
        <v/>
      </c>
      <c r="M1292" s="142" t="str">
        <f>IFERROR(VLOOKUP(Text(A1292,"m월 d일"),양력휴일,2,FALSE),IFERROR(VLOOKUP(Text(B1292,"m월 d일"),음력휴일,2,FALSE),IFERROR(VLOOKUP(A1292,양력지정휴일,2,FALSE), IFERROR(VLOOKUP(B1292,음력지정휴일,2,FALSE), ""))))</f>
        <v/>
      </c>
      <c r="N1292" s="128"/>
      <c r="O1292" s="128" t="str">
        <f>IFERROR(VLOOKUP(N1292,연차지정일수,2,FALSE),"")</f>
        <v/>
      </c>
      <c r="P1292" s="143"/>
      <c r="Q1292" s="2"/>
    </row>
    <row r="1293">
      <c r="A1293" s="129">
        <v>45488.0</v>
      </c>
      <c r="B1293" s="129">
        <f>VLOOKUP($A1293,달력데이터,MATCH("음력 날짜",달력제목,0),FALSE)</f>
        <v>45453</v>
      </c>
      <c r="C1293" s="128">
        <f t="shared" si="1"/>
        <v>2024</v>
      </c>
      <c r="D1293" s="128">
        <f t="shared" si="2"/>
        <v>7</v>
      </c>
      <c r="E1293" s="128">
        <f t="shared" si="3"/>
        <v>3</v>
      </c>
      <c r="F1293" s="128">
        <f t="shared" si="4"/>
        <v>2024</v>
      </c>
      <c r="G1293" s="128">
        <f t="shared" si="5"/>
        <v>7</v>
      </c>
      <c r="H1293" s="128">
        <f t="shared" si="6"/>
        <v>15</v>
      </c>
      <c r="I1293" s="128" t="str">
        <f t="shared" si="7"/>
        <v>월</v>
      </c>
      <c r="J1293" s="99"/>
      <c r="K1293" s="99"/>
      <c r="L1293" s="141" t="str">
        <f>IF(J1293-K1293=0,,IFERROR(K1293-J1293-휴게시간-VLOOKUP(A1293,지정휴게시간,2,FALSE),K1293-J1293-휴게시간))</f>
        <v/>
      </c>
      <c r="M1293" s="142" t="str">
        <f>IFERROR(VLOOKUP(Text(A1293,"m월 d일"),양력휴일,2,FALSE),IFERROR(VLOOKUP(Text(B1293,"m월 d일"),음력휴일,2,FALSE),IFERROR(VLOOKUP(A1293,양력지정휴일,2,FALSE), IFERROR(VLOOKUP(B1293,음력지정휴일,2,FALSE), ""))))</f>
        <v/>
      </c>
      <c r="N1293" s="128"/>
      <c r="O1293" s="128" t="str">
        <f>IFERROR(VLOOKUP(N1293,연차지정일수,2,FALSE),"")</f>
        <v/>
      </c>
      <c r="P1293" s="143"/>
      <c r="Q1293" s="2"/>
    </row>
    <row r="1294">
      <c r="A1294" s="129">
        <v>45489.0</v>
      </c>
      <c r="B1294" s="129">
        <f>VLOOKUP($A1294,달력데이터,MATCH("음력 날짜",달력제목,0),FALSE)</f>
        <v>45454</v>
      </c>
      <c r="C1294" s="128">
        <f t="shared" si="1"/>
        <v>2024</v>
      </c>
      <c r="D1294" s="128">
        <f t="shared" si="2"/>
        <v>7</v>
      </c>
      <c r="E1294" s="128">
        <f t="shared" si="3"/>
        <v>3</v>
      </c>
      <c r="F1294" s="128">
        <f t="shared" si="4"/>
        <v>2024</v>
      </c>
      <c r="G1294" s="128">
        <f t="shared" si="5"/>
        <v>7</v>
      </c>
      <c r="H1294" s="128">
        <f t="shared" si="6"/>
        <v>16</v>
      </c>
      <c r="I1294" s="128" t="str">
        <f t="shared" si="7"/>
        <v>화</v>
      </c>
      <c r="J1294" s="99"/>
      <c r="K1294" s="99"/>
      <c r="L1294" s="141" t="str">
        <f>IF(J1294-K1294=0,,IFERROR(K1294-J1294-휴게시간-VLOOKUP(A1294,지정휴게시간,2,FALSE),K1294-J1294-휴게시간))</f>
        <v/>
      </c>
      <c r="M1294" s="142" t="str">
        <f>IFERROR(VLOOKUP(Text(A1294,"m월 d일"),양력휴일,2,FALSE),IFERROR(VLOOKUP(Text(B1294,"m월 d일"),음력휴일,2,FALSE),IFERROR(VLOOKUP(A1294,양력지정휴일,2,FALSE), IFERROR(VLOOKUP(B1294,음력지정휴일,2,FALSE), ""))))</f>
        <v/>
      </c>
      <c r="N1294" s="128"/>
      <c r="O1294" s="128" t="str">
        <f>IFERROR(VLOOKUP(N1294,연차지정일수,2,FALSE),"")</f>
        <v/>
      </c>
      <c r="P1294" s="143"/>
      <c r="Q1294" s="2"/>
    </row>
    <row r="1295">
      <c r="A1295" s="129">
        <v>45490.0</v>
      </c>
      <c r="B1295" s="129">
        <f>VLOOKUP($A1295,달력데이터,MATCH("음력 날짜",달력제목,0),FALSE)</f>
        <v>45455</v>
      </c>
      <c r="C1295" s="128">
        <f t="shared" si="1"/>
        <v>2024</v>
      </c>
      <c r="D1295" s="128">
        <f t="shared" si="2"/>
        <v>7</v>
      </c>
      <c r="E1295" s="128">
        <f t="shared" si="3"/>
        <v>3</v>
      </c>
      <c r="F1295" s="128">
        <f t="shared" si="4"/>
        <v>2024</v>
      </c>
      <c r="G1295" s="128">
        <f t="shared" si="5"/>
        <v>7</v>
      </c>
      <c r="H1295" s="128">
        <f t="shared" si="6"/>
        <v>17</v>
      </c>
      <c r="I1295" s="128" t="str">
        <f t="shared" si="7"/>
        <v>수</v>
      </c>
      <c r="J1295" s="99"/>
      <c r="K1295" s="99"/>
      <c r="L1295" s="141" t="str">
        <f>IF(J1295-K1295=0,,IFERROR(K1295-J1295-휴게시간-VLOOKUP(A1295,지정휴게시간,2,FALSE),K1295-J1295-휴게시간))</f>
        <v/>
      </c>
      <c r="M1295" s="142" t="str">
        <f>IFERROR(VLOOKUP(Text(A1295,"m월 d일"),양력휴일,2,FALSE),IFERROR(VLOOKUP(Text(B1295,"m월 d일"),음력휴일,2,FALSE),IFERROR(VLOOKUP(A1295,양력지정휴일,2,FALSE), IFERROR(VLOOKUP(B1295,음력지정휴일,2,FALSE), ""))))</f>
        <v/>
      </c>
      <c r="N1295" s="128"/>
      <c r="O1295" s="128" t="str">
        <f>IFERROR(VLOOKUP(N1295,연차지정일수,2,FALSE),"")</f>
        <v/>
      </c>
      <c r="P1295" s="143"/>
      <c r="Q1295" s="2"/>
    </row>
    <row r="1296">
      <c r="A1296" s="129">
        <v>45491.0</v>
      </c>
      <c r="B1296" s="129">
        <f>VLOOKUP($A1296,달력데이터,MATCH("음력 날짜",달력제목,0),FALSE)</f>
        <v>45456</v>
      </c>
      <c r="C1296" s="128">
        <f t="shared" si="1"/>
        <v>2024</v>
      </c>
      <c r="D1296" s="128">
        <f t="shared" si="2"/>
        <v>7</v>
      </c>
      <c r="E1296" s="128">
        <f t="shared" si="3"/>
        <v>3</v>
      </c>
      <c r="F1296" s="128">
        <f t="shared" si="4"/>
        <v>2024</v>
      </c>
      <c r="G1296" s="128">
        <f t="shared" si="5"/>
        <v>7</v>
      </c>
      <c r="H1296" s="128">
        <f t="shared" si="6"/>
        <v>18</v>
      </c>
      <c r="I1296" s="128" t="str">
        <f t="shared" si="7"/>
        <v>목</v>
      </c>
      <c r="J1296" s="99"/>
      <c r="K1296" s="99"/>
      <c r="L1296" s="141" t="str">
        <f>IF(J1296-K1296=0,,IFERROR(K1296-J1296-휴게시간-VLOOKUP(A1296,지정휴게시간,2,FALSE),K1296-J1296-휴게시간))</f>
        <v/>
      </c>
      <c r="M1296" s="142" t="str">
        <f>IFERROR(VLOOKUP(Text(A1296,"m월 d일"),양력휴일,2,FALSE),IFERROR(VLOOKUP(Text(B1296,"m월 d일"),음력휴일,2,FALSE),IFERROR(VLOOKUP(A1296,양력지정휴일,2,FALSE), IFERROR(VLOOKUP(B1296,음력지정휴일,2,FALSE), ""))))</f>
        <v/>
      </c>
      <c r="N1296" s="128"/>
      <c r="O1296" s="128" t="str">
        <f>IFERROR(VLOOKUP(N1296,연차지정일수,2,FALSE),"")</f>
        <v/>
      </c>
      <c r="P1296" s="143"/>
      <c r="Q1296" s="2"/>
    </row>
    <row r="1297">
      <c r="A1297" s="129">
        <v>45492.0</v>
      </c>
      <c r="B1297" s="129">
        <f>VLOOKUP($A1297,달력데이터,MATCH("음력 날짜",달력제목,0),FALSE)</f>
        <v>45457</v>
      </c>
      <c r="C1297" s="128">
        <f t="shared" si="1"/>
        <v>2024</v>
      </c>
      <c r="D1297" s="128">
        <f t="shared" si="2"/>
        <v>7</v>
      </c>
      <c r="E1297" s="128">
        <f t="shared" si="3"/>
        <v>3</v>
      </c>
      <c r="F1297" s="128">
        <f t="shared" si="4"/>
        <v>2024</v>
      </c>
      <c r="G1297" s="128">
        <f t="shared" si="5"/>
        <v>7</v>
      </c>
      <c r="H1297" s="128">
        <f t="shared" si="6"/>
        <v>19</v>
      </c>
      <c r="I1297" s="128" t="str">
        <f t="shared" si="7"/>
        <v>금</v>
      </c>
      <c r="J1297" s="99"/>
      <c r="K1297" s="99"/>
      <c r="L1297" s="141" t="str">
        <f>IF(J1297-K1297=0,,IFERROR(K1297-J1297-휴게시간-VLOOKUP(A1297,지정휴게시간,2,FALSE),K1297-J1297-휴게시간))</f>
        <v/>
      </c>
      <c r="M1297" s="142" t="str">
        <f>IFERROR(VLOOKUP(Text(A1297,"m월 d일"),양력휴일,2,FALSE),IFERROR(VLOOKUP(Text(B1297,"m월 d일"),음력휴일,2,FALSE),IFERROR(VLOOKUP(A1297,양력지정휴일,2,FALSE), IFERROR(VLOOKUP(B1297,음력지정휴일,2,FALSE), ""))))</f>
        <v/>
      </c>
      <c r="N1297" s="128"/>
      <c r="O1297" s="128" t="str">
        <f>IFERROR(VLOOKUP(N1297,연차지정일수,2,FALSE),"")</f>
        <v/>
      </c>
      <c r="P1297" s="143"/>
      <c r="Q1297" s="2"/>
    </row>
    <row r="1298">
      <c r="A1298" s="129">
        <v>45493.0</v>
      </c>
      <c r="B1298" s="129">
        <f>VLOOKUP($A1298,달력데이터,MATCH("음력 날짜",달력제목,0),FALSE)</f>
        <v>45458</v>
      </c>
      <c r="C1298" s="128">
        <f t="shared" si="1"/>
        <v>2024</v>
      </c>
      <c r="D1298" s="128">
        <f t="shared" si="2"/>
        <v>7</v>
      </c>
      <c r="E1298" s="128">
        <f t="shared" si="3"/>
        <v>3</v>
      </c>
      <c r="F1298" s="128">
        <f t="shared" si="4"/>
        <v>2024</v>
      </c>
      <c r="G1298" s="128">
        <f t="shared" si="5"/>
        <v>7</v>
      </c>
      <c r="H1298" s="128">
        <f t="shared" si="6"/>
        <v>20</v>
      </c>
      <c r="I1298" s="128" t="str">
        <f t="shared" si="7"/>
        <v>토</v>
      </c>
      <c r="J1298" s="99"/>
      <c r="K1298" s="99"/>
      <c r="L1298" s="141" t="str">
        <f>IF(J1298-K1298=0,,IFERROR(K1298-J1298-휴게시간-VLOOKUP(A1298,지정휴게시간,2,FALSE),K1298-J1298-휴게시간))</f>
        <v/>
      </c>
      <c r="M1298" s="142" t="str">
        <f>IFERROR(VLOOKUP(Text(A1298,"m월 d일"),양력휴일,2,FALSE),IFERROR(VLOOKUP(Text(B1298,"m월 d일"),음력휴일,2,FALSE),IFERROR(VLOOKUP(A1298,양력지정휴일,2,FALSE), IFERROR(VLOOKUP(B1298,음력지정휴일,2,FALSE), ""))))</f>
        <v/>
      </c>
      <c r="N1298" s="128"/>
      <c r="O1298" s="128" t="str">
        <f>IFERROR(VLOOKUP(N1298,연차지정일수,2,FALSE),"")</f>
        <v/>
      </c>
      <c r="P1298" s="143"/>
      <c r="Q1298" s="2"/>
    </row>
    <row r="1299">
      <c r="A1299" s="129">
        <v>45494.0</v>
      </c>
      <c r="B1299" s="129">
        <f>VLOOKUP($A1299,달력데이터,MATCH("음력 날짜",달력제목,0),FALSE)</f>
        <v>45459</v>
      </c>
      <c r="C1299" s="128">
        <f t="shared" si="1"/>
        <v>2024</v>
      </c>
      <c r="D1299" s="128">
        <f t="shared" si="2"/>
        <v>7</v>
      </c>
      <c r="E1299" s="128">
        <f t="shared" si="3"/>
        <v>3</v>
      </c>
      <c r="F1299" s="128">
        <f t="shared" si="4"/>
        <v>2024</v>
      </c>
      <c r="G1299" s="128">
        <f t="shared" si="5"/>
        <v>7</v>
      </c>
      <c r="H1299" s="128">
        <f t="shared" si="6"/>
        <v>21</v>
      </c>
      <c r="I1299" s="128" t="str">
        <f t="shared" si="7"/>
        <v>일</v>
      </c>
      <c r="J1299" s="99"/>
      <c r="K1299" s="99"/>
      <c r="L1299" s="141" t="str">
        <f>IF(J1299-K1299=0,,IFERROR(K1299-J1299-휴게시간-VLOOKUP(A1299,지정휴게시간,2,FALSE),K1299-J1299-휴게시간))</f>
        <v/>
      </c>
      <c r="M1299" s="142" t="str">
        <f>IFERROR(VLOOKUP(Text(A1299,"m월 d일"),양력휴일,2,FALSE),IFERROR(VLOOKUP(Text(B1299,"m월 d일"),음력휴일,2,FALSE),IFERROR(VLOOKUP(A1299,양력지정휴일,2,FALSE), IFERROR(VLOOKUP(B1299,음력지정휴일,2,FALSE), ""))))</f>
        <v/>
      </c>
      <c r="N1299" s="128"/>
      <c r="O1299" s="128" t="str">
        <f>IFERROR(VLOOKUP(N1299,연차지정일수,2,FALSE),"")</f>
        <v/>
      </c>
      <c r="P1299" s="143"/>
      <c r="Q1299" s="2"/>
    </row>
    <row r="1300">
      <c r="A1300" s="129">
        <v>45495.0</v>
      </c>
      <c r="B1300" s="129">
        <f>VLOOKUP($A1300,달력데이터,MATCH("음력 날짜",달력제목,0),FALSE)</f>
        <v>45460</v>
      </c>
      <c r="C1300" s="128">
        <f t="shared" si="1"/>
        <v>2024</v>
      </c>
      <c r="D1300" s="128">
        <f t="shared" si="2"/>
        <v>7</v>
      </c>
      <c r="E1300" s="128">
        <f t="shared" si="3"/>
        <v>4</v>
      </c>
      <c r="F1300" s="128">
        <f t="shared" si="4"/>
        <v>2024</v>
      </c>
      <c r="G1300" s="128">
        <f t="shared" si="5"/>
        <v>7</v>
      </c>
      <c r="H1300" s="128">
        <f t="shared" si="6"/>
        <v>22</v>
      </c>
      <c r="I1300" s="128" t="str">
        <f t="shared" si="7"/>
        <v>월</v>
      </c>
      <c r="J1300" s="99"/>
      <c r="K1300" s="99"/>
      <c r="L1300" s="141" t="str">
        <f>IF(J1300-K1300=0,,IFERROR(K1300-J1300-휴게시간-VLOOKUP(A1300,지정휴게시간,2,FALSE),K1300-J1300-휴게시간))</f>
        <v/>
      </c>
      <c r="M1300" s="142" t="str">
        <f>IFERROR(VLOOKUP(Text(A1300,"m월 d일"),양력휴일,2,FALSE),IFERROR(VLOOKUP(Text(B1300,"m월 d일"),음력휴일,2,FALSE),IFERROR(VLOOKUP(A1300,양력지정휴일,2,FALSE), IFERROR(VLOOKUP(B1300,음력지정휴일,2,FALSE), ""))))</f>
        <v/>
      </c>
      <c r="N1300" s="128"/>
      <c r="O1300" s="128" t="str">
        <f>IFERROR(VLOOKUP(N1300,연차지정일수,2,FALSE),"")</f>
        <v/>
      </c>
      <c r="P1300" s="143"/>
      <c r="Q1300" s="2"/>
    </row>
    <row r="1301">
      <c r="A1301" s="129">
        <v>45496.0</v>
      </c>
      <c r="B1301" s="129">
        <f>VLOOKUP($A1301,달력데이터,MATCH("음력 날짜",달력제목,0),FALSE)</f>
        <v>45461</v>
      </c>
      <c r="C1301" s="128">
        <f t="shared" si="1"/>
        <v>2024</v>
      </c>
      <c r="D1301" s="128">
        <f t="shared" si="2"/>
        <v>7</v>
      </c>
      <c r="E1301" s="128">
        <f t="shared" si="3"/>
        <v>4</v>
      </c>
      <c r="F1301" s="128">
        <f t="shared" si="4"/>
        <v>2024</v>
      </c>
      <c r="G1301" s="128">
        <f t="shared" si="5"/>
        <v>7</v>
      </c>
      <c r="H1301" s="128">
        <f t="shared" si="6"/>
        <v>23</v>
      </c>
      <c r="I1301" s="128" t="str">
        <f t="shared" si="7"/>
        <v>화</v>
      </c>
      <c r="J1301" s="99"/>
      <c r="K1301" s="99"/>
      <c r="L1301" s="141" t="str">
        <f>IF(J1301-K1301=0,,IFERROR(K1301-J1301-휴게시간-VLOOKUP(A1301,지정휴게시간,2,FALSE),K1301-J1301-휴게시간))</f>
        <v/>
      </c>
      <c r="M1301" s="142" t="str">
        <f>IFERROR(VLOOKUP(Text(A1301,"m월 d일"),양력휴일,2,FALSE),IFERROR(VLOOKUP(Text(B1301,"m월 d일"),음력휴일,2,FALSE),IFERROR(VLOOKUP(A1301,양력지정휴일,2,FALSE), IFERROR(VLOOKUP(B1301,음력지정휴일,2,FALSE), ""))))</f>
        <v/>
      </c>
      <c r="N1301" s="128"/>
      <c r="O1301" s="128" t="str">
        <f>IFERROR(VLOOKUP(N1301,연차지정일수,2,FALSE),"")</f>
        <v/>
      </c>
      <c r="P1301" s="143"/>
      <c r="Q1301" s="2"/>
    </row>
    <row r="1302">
      <c r="A1302" s="129">
        <v>45497.0</v>
      </c>
      <c r="B1302" s="129">
        <f>VLOOKUP($A1302,달력데이터,MATCH("음력 날짜",달력제목,0),FALSE)</f>
        <v>45462</v>
      </c>
      <c r="C1302" s="128">
        <f t="shared" si="1"/>
        <v>2024</v>
      </c>
      <c r="D1302" s="128">
        <f t="shared" si="2"/>
        <v>7</v>
      </c>
      <c r="E1302" s="128">
        <f t="shared" si="3"/>
        <v>4</v>
      </c>
      <c r="F1302" s="128">
        <f t="shared" si="4"/>
        <v>2024</v>
      </c>
      <c r="G1302" s="128">
        <f t="shared" si="5"/>
        <v>7</v>
      </c>
      <c r="H1302" s="128">
        <f t="shared" si="6"/>
        <v>24</v>
      </c>
      <c r="I1302" s="128" t="str">
        <f t="shared" si="7"/>
        <v>수</v>
      </c>
      <c r="J1302" s="99"/>
      <c r="K1302" s="99"/>
      <c r="L1302" s="141" t="str">
        <f>IF(J1302-K1302=0,,IFERROR(K1302-J1302-휴게시간-VLOOKUP(A1302,지정휴게시간,2,FALSE),K1302-J1302-휴게시간))</f>
        <v/>
      </c>
      <c r="M1302" s="142" t="str">
        <f>IFERROR(VLOOKUP(Text(A1302,"m월 d일"),양력휴일,2,FALSE),IFERROR(VLOOKUP(Text(B1302,"m월 d일"),음력휴일,2,FALSE),IFERROR(VLOOKUP(A1302,양력지정휴일,2,FALSE), IFERROR(VLOOKUP(B1302,음력지정휴일,2,FALSE), ""))))</f>
        <v/>
      </c>
      <c r="N1302" s="128"/>
      <c r="O1302" s="128" t="str">
        <f>IFERROR(VLOOKUP(N1302,연차지정일수,2,FALSE),"")</f>
        <v/>
      </c>
      <c r="P1302" s="143"/>
      <c r="Q1302" s="2"/>
    </row>
    <row r="1303">
      <c r="A1303" s="129">
        <v>45498.0</v>
      </c>
      <c r="B1303" s="129">
        <f>VLOOKUP($A1303,달력데이터,MATCH("음력 날짜",달력제목,0),FALSE)</f>
        <v>45463</v>
      </c>
      <c r="C1303" s="128">
        <f t="shared" si="1"/>
        <v>2024</v>
      </c>
      <c r="D1303" s="128">
        <f t="shared" si="2"/>
        <v>7</v>
      </c>
      <c r="E1303" s="128">
        <f t="shared" si="3"/>
        <v>4</v>
      </c>
      <c r="F1303" s="128">
        <f t="shared" si="4"/>
        <v>2024</v>
      </c>
      <c r="G1303" s="128">
        <f t="shared" si="5"/>
        <v>7</v>
      </c>
      <c r="H1303" s="128">
        <f t="shared" si="6"/>
        <v>25</v>
      </c>
      <c r="I1303" s="128" t="str">
        <f t="shared" si="7"/>
        <v>목</v>
      </c>
      <c r="J1303" s="99"/>
      <c r="K1303" s="99"/>
      <c r="L1303" s="141" t="str">
        <f>IF(J1303-K1303=0,,IFERROR(K1303-J1303-휴게시간-VLOOKUP(A1303,지정휴게시간,2,FALSE),K1303-J1303-휴게시간))</f>
        <v/>
      </c>
      <c r="M1303" s="142" t="str">
        <f>IFERROR(VLOOKUP(Text(A1303,"m월 d일"),양력휴일,2,FALSE),IFERROR(VLOOKUP(Text(B1303,"m월 d일"),음력휴일,2,FALSE),IFERROR(VLOOKUP(A1303,양력지정휴일,2,FALSE), IFERROR(VLOOKUP(B1303,음력지정휴일,2,FALSE), ""))))</f>
        <v/>
      </c>
      <c r="N1303" s="128"/>
      <c r="O1303" s="128" t="str">
        <f>IFERROR(VLOOKUP(N1303,연차지정일수,2,FALSE),"")</f>
        <v/>
      </c>
      <c r="P1303" s="143"/>
      <c r="Q1303" s="2"/>
    </row>
    <row r="1304">
      <c r="A1304" s="129">
        <v>45499.0</v>
      </c>
      <c r="B1304" s="129">
        <f>VLOOKUP($A1304,달력데이터,MATCH("음력 날짜",달력제목,0),FALSE)</f>
        <v>45464</v>
      </c>
      <c r="C1304" s="128">
        <f t="shared" si="1"/>
        <v>2024</v>
      </c>
      <c r="D1304" s="128">
        <f t="shared" si="2"/>
        <v>7</v>
      </c>
      <c r="E1304" s="128">
        <f t="shared" si="3"/>
        <v>4</v>
      </c>
      <c r="F1304" s="128">
        <f t="shared" si="4"/>
        <v>2024</v>
      </c>
      <c r="G1304" s="128">
        <f t="shared" si="5"/>
        <v>7</v>
      </c>
      <c r="H1304" s="128">
        <f t="shared" si="6"/>
        <v>26</v>
      </c>
      <c r="I1304" s="128" t="str">
        <f t="shared" si="7"/>
        <v>금</v>
      </c>
      <c r="J1304" s="99"/>
      <c r="K1304" s="99"/>
      <c r="L1304" s="141" t="str">
        <f>IF(J1304-K1304=0,,IFERROR(K1304-J1304-휴게시간-VLOOKUP(A1304,지정휴게시간,2,FALSE),K1304-J1304-휴게시간))</f>
        <v/>
      </c>
      <c r="M1304" s="142" t="str">
        <f>IFERROR(VLOOKUP(Text(A1304,"m월 d일"),양력휴일,2,FALSE),IFERROR(VLOOKUP(Text(B1304,"m월 d일"),음력휴일,2,FALSE),IFERROR(VLOOKUP(A1304,양력지정휴일,2,FALSE), IFERROR(VLOOKUP(B1304,음력지정휴일,2,FALSE), ""))))</f>
        <v/>
      </c>
      <c r="N1304" s="128"/>
      <c r="O1304" s="128" t="str">
        <f>IFERROR(VLOOKUP(N1304,연차지정일수,2,FALSE),"")</f>
        <v/>
      </c>
      <c r="P1304" s="143"/>
      <c r="Q1304" s="2"/>
    </row>
    <row r="1305">
      <c r="A1305" s="129">
        <v>45500.0</v>
      </c>
      <c r="B1305" s="129">
        <f>VLOOKUP($A1305,달력데이터,MATCH("음력 날짜",달력제목,0),FALSE)</f>
        <v>45465</v>
      </c>
      <c r="C1305" s="128">
        <f t="shared" si="1"/>
        <v>2024</v>
      </c>
      <c r="D1305" s="128">
        <f t="shared" si="2"/>
        <v>7</v>
      </c>
      <c r="E1305" s="128">
        <f t="shared" si="3"/>
        <v>4</v>
      </c>
      <c r="F1305" s="128">
        <f t="shared" si="4"/>
        <v>2024</v>
      </c>
      <c r="G1305" s="128">
        <f t="shared" si="5"/>
        <v>7</v>
      </c>
      <c r="H1305" s="128">
        <f t="shared" si="6"/>
        <v>27</v>
      </c>
      <c r="I1305" s="128" t="str">
        <f t="shared" si="7"/>
        <v>토</v>
      </c>
      <c r="J1305" s="99"/>
      <c r="K1305" s="99"/>
      <c r="L1305" s="141" t="str">
        <f>IF(J1305-K1305=0,,IFERROR(K1305-J1305-휴게시간-VLOOKUP(A1305,지정휴게시간,2,FALSE),K1305-J1305-휴게시간))</f>
        <v/>
      </c>
      <c r="M1305" s="142" t="str">
        <f>IFERROR(VLOOKUP(Text(A1305,"m월 d일"),양력휴일,2,FALSE),IFERROR(VLOOKUP(Text(B1305,"m월 d일"),음력휴일,2,FALSE),IFERROR(VLOOKUP(A1305,양력지정휴일,2,FALSE), IFERROR(VLOOKUP(B1305,음력지정휴일,2,FALSE), ""))))</f>
        <v/>
      </c>
      <c r="N1305" s="128"/>
      <c r="O1305" s="128" t="str">
        <f>IFERROR(VLOOKUP(N1305,연차지정일수,2,FALSE),"")</f>
        <v/>
      </c>
      <c r="P1305" s="143"/>
      <c r="Q1305" s="2"/>
    </row>
    <row r="1306">
      <c r="A1306" s="129">
        <v>45501.0</v>
      </c>
      <c r="B1306" s="129">
        <f>VLOOKUP($A1306,달력데이터,MATCH("음력 날짜",달력제목,0),FALSE)</f>
        <v>45466</v>
      </c>
      <c r="C1306" s="128">
        <f t="shared" si="1"/>
        <v>2024</v>
      </c>
      <c r="D1306" s="128">
        <f t="shared" si="2"/>
        <v>7</v>
      </c>
      <c r="E1306" s="128">
        <f t="shared" si="3"/>
        <v>4</v>
      </c>
      <c r="F1306" s="128">
        <f t="shared" si="4"/>
        <v>2024</v>
      </c>
      <c r="G1306" s="128">
        <f t="shared" si="5"/>
        <v>7</v>
      </c>
      <c r="H1306" s="128">
        <f t="shared" si="6"/>
        <v>28</v>
      </c>
      <c r="I1306" s="128" t="str">
        <f t="shared" si="7"/>
        <v>일</v>
      </c>
      <c r="J1306" s="99"/>
      <c r="K1306" s="99"/>
      <c r="L1306" s="141" t="str">
        <f>IF(J1306-K1306=0,,IFERROR(K1306-J1306-휴게시간-VLOOKUP(A1306,지정휴게시간,2,FALSE),K1306-J1306-휴게시간))</f>
        <v/>
      </c>
      <c r="M1306" s="142" t="str">
        <f>IFERROR(VLOOKUP(Text(A1306,"m월 d일"),양력휴일,2,FALSE),IFERROR(VLOOKUP(Text(B1306,"m월 d일"),음력휴일,2,FALSE),IFERROR(VLOOKUP(A1306,양력지정휴일,2,FALSE), IFERROR(VLOOKUP(B1306,음력지정휴일,2,FALSE), ""))))</f>
        <v/>
      </c>
      <c r="N1306" s="128"/>
      <c r="O1306" s="128" t="str">
        <f>IFERROR(VLOOKUP(N1306,연차지정일수,2,FALSE),"")</f>
        <v/>
      </c>
      <c r="P1306" s="143"/>
      <c r="Q1306" s="2"/>
    </row>
    <row r="1307">
      <c r="A1307" s="129">
        <v>45502.0</v>
      </c>
      <c r="B1307" s="129">
        <f>VLOOKUP($A1307,달력데이터,MATCH("음력 날짜",달력제목,0),FALSE)</f>
        <v>45467</v>
      </c>
      <c r="C1307" s="128">
        <f t="shared" si="1"/>
        <v>2024</v>
      </c>
      <c r="D1307" s="128">
        <f t="shared" si="2"/>
        <v>7</v>
      </c>
      <c r="E1307" s="128">
        <f t="shared" si="3"/>
        <v>5</v>
      </c>
      <c r="F1307" s="128">
        <f t="shared" si="4"/>
        <v>2024</v>
      </c>
      <c r="G1307" s="128">
        <f t="shared" si="5"/>
        <v>7</v>
      </c>
      <c r="H1307" s="128">
        <f t="shared" si="6"/>
        <v>29</v>
      </c>
      <c r="I1307" s="128" t="str">
        <f t="shared" si="7"/>
        <v>월</v>
      </c>
      <c r="J1307" s="99"/>
      <c r="K1307" s="99"/>
      <c r="L1307" s="141" t="str">
        <f>IF(J1307-K1307=0,,IFERROR(K1307-J1307-휴게시간-VLOOKUP(A1307,지정휴게시간,2,FALSE),K1307-J1307-휴게시간))</f>
        <v/>
      </c>
      <c r="M1307" s="142" t="str">
        <f>IFERROR(VLOOKUP(Text(A1307,"m월 d일"),양력휴일,2,FALSE),IFERROR(VLOOKUP(Text(B1307,"m월 d일"),음력휴일,2,FALSE),IFERROR(VLOOKUP(A1307,양력지정휴일,2,FALSE), IFERROR(VLOOKUP(B1307,음력지정휴일,2,FALSE), ""))))</f>
        <v/>
      </c>
      <c r="N1307" s="128"/>
      <c r="O1307" s="128" t="str">
        <f>IFERROR(VLOOKUP(N1307,연차지정일수,2,FALSE),"")</f>
        <v/>
      </c>
      <c r="P1307" s="143"/>
      <c r="Q1307" s="2"/>
    </row>
    <row r="1308">
      <c r="A1308" s="129">
        <v>45503.0</v>
      </c>
      <c r="B1308" s="129">
        <f>VLOOKUP($A1308,달력데이터,MATCH("음력 날짜",달력제목,0),FALSE)</f>
        <v>45468</v>
      </c>
      <c r="C1308" s="128">
        <f t="shared" si="1"/>
        <v>2024</v>
      </c>
      <c r="D1308" s="128">
        <f t="shared" si="2"/>
        <v>7</v>
      </c>
      <c r="E1308" s="128">
        <f t="shared" si="3"/>
        <v>5</v>
      </c>
      <c r="F1308" s="128">
        <f t="shared" si="4"/>
        <v>2024</v>
      </c>
      <c r="G1308" s="128">
        <f t="shared" si="5"/>
        <v>7</v>
      </c>
      <c r="H1308" s="128">
        <f t="shared" si="6"/>
        <v>30</v>
      </c>
      <c r="I1308" s="128" t="str">
        <f t="shared" si="7"/>
        <v>화</v>
      </c>
      <c r="J1308" s="99"/>
      <c r="K1308" s="99"/>
      <c r="L1308" s="141" t="str">
        <f>IF(J1308-K1308=0,,IFERROR(K1308-J1308-휴게시간-VLOOKUP(A1308,지정휴게시간,2,FALSE),K1308-J1308-휴게시간))</f>
        <v/>
      </c>
      <c r="M1308" s="142" t="str">
        <f>IFERROR(VLOOKUP(Text(A1308,"m월 d일"),양력휴일,2,FALSE),IFERROR(VLOOKUP(Text(B1308,"m월 d일"),음력휴일,2,FALSE),IFERROR(VLOOKUP(A1308,양력지정휴일,2,FALSE), IFERROR(VLOOKUP(B1308,음력지정휴일,2,FALSE), ""))))</f>
        <v/>
      </c>
      <c r="N1308" s="128"/>
      <c r="O1308" s="128" t="str">
        <f>IFERROR(VLOOKUP(N1308,연차지정일수,2,FALSE),"")</f>
        <v/>
      </c>
      <c r="P1308" s="143"/>
      <c r="Q1308" s="2"/>
    </row>
    <row r="1309">
      <c r="A1309" s="129">
        <v>45504.0</v>
      </c>
      <c r="B1309" s="129">
        <f>VLOOKUP($A1309,달력데이터,MATCH("음력 날짜",달력제목,0),FALSE)</f>
        <v>45469</v>
      </c>
      <c r="C1309" s="128">
        <f t="shared" si="1"/>
        <v>2024</v>
      </c>
      <c r="D1309" s="128">
        <f t="shared" si="2"/>
        <v>7</v>
      </c>
      <c r="E1309" s="128">
        <f t="shared" si="3"/>
        <v>5</v>
      </c>
      <c r="F1309" s="128">
        <f t="shared" si="4"/>
        <v>2024</v>
      </c>
      <c r="G1309" s="128">
        <f t="shared" si="5"/>
        <v>7</v>
      </c>
      <c r="H1309" s="128">
        <f t="shared" si="6"/>
        <v>31</v>
      </c>
      <c r="I1309" s="128" t="str">
        <f t="shared" si="7"/>
        <v>수</v>
      </c>
      <c r="J1309" s="99"/>
      <c r="K1309" s="99"/>
      <c r="L1309" s="141" t="str">
        <f>IF(J1309-K1309=0,,IFERROR(K1309-J1309-휴게시간-VLOOKUP(A1309,지정휴게시간,2,FALSE),K1309-J1309-휴게시간))</f>
        <v/>
      </c>
      <c r="M1309" s="142" t="str">
        <f>IFERROR(VLOOKUP(Text(A1309,"m월 d일"),양력휴일,2,FALSE),IFERROR(VLOOKUP(Text(B1309,"m월 d일"),음력휴일,2,FALSE),IFERROR(VLOOKUP(A1309,양력지정휴일,2,FALSE), IFERROR(VLOOKUP(B1309,음력지정휴일,2,FALSE), ""))))</f>
        <v/>
      </c>
      <c r="N1309" s="128"/>
      <c r="O1309" s="128" t="str">
        <f>IFERROR(VLOOKUP(N1309,연차지정일수,2,FALSE),"")</f>
        <v/>
      </c>
      <c r="P1309" s="143"/>
      <c r="Q1309" s="2"/>
    </row>
    <row r="1310">
      <c r="A1310" s="129">
        <v>45505.0</v>
      </c>
      <c r="B1310" s="129">
        <f>VLOOKUP($A1310,달력데이터,MATCH("음력 날짜",달력제목,0),FALSE)</f>
        <v>45470</v>
      </c>
      <c r="C1310" s="128">
        <f t="shared" si="1"/>
        <v>2024</v>
      </c>
      <c r="D1310" s="128">
        <f t="shared" si="2"/>
        <v>7</v>
      </c>
      <c r="E1310" s="128">
        <f t="shared" si="3"/>
        <v>5</v>
      </c>
      <c r="F1310" s="128">
        <f t="shared" si="4"/>
        <v>2024</v>
      </c>
      <c r="G1310" s="128">
        <f t="shared" si="5"/>
        <v>8</v>
      </c>
      <c r="H1310" s="128">
        <f t="shared" si="6"/>
        <v>1</v>
      </c>
      <c r="I1310" s="128" t="str">
        <f t="shared" si="7"/>
        <v>목</v>
      </c>
      <c r="J1310" s="99"/>
      <c r="K1310" s="99"/>
      <c r="L1310" s="141" t="str">
        <f>IF(J1310-K1310=0,,IFERROR(K1310-J1310-휴게시간-VLOOKUP(A1310,지정휴게시간,2,FALSE),K1310-J1310-휴게시간))</f>
        <v/>
      </c>
      <c r="M1310" s="142" t="str">
        <f>IFERROR(VLOOKUP(Text(A1310,"m월 d일"),양력휴일,2,FALSE),IFERROR(VLOOKUP(Text(B1310,"m월 d일"),음력휴일,2,FALSE),IFERROR(VLOOKUP(A1310,양력지정휴일,2,FALSE), IFERROR(VLOOKUP(B1310,음력지정휴일,2,FALSE), ""))))</f>
        <v/>
      </c>
      <c r="N1310" s="128"/>
      <c r="O1310" s="128" t="str">
        <f>IFERROR(VLOOKUP(N1310,연차지정일수,2,FALSE),"")</f>
        <v/>
      </c>
      <c r="P1310" s="143"/>
      <c r="Q1310" s="2"/>
    </row>
    <row r="1311">
      <c r="A1311" s="129">
        <v>45506.0</v>
      </c>
      <c r="B1311" s="129">
        <f>VLOOKUP($A1311,달력데이터,MATCH("음력 날짜",달력제목,0),FALSE)</f>
        <v>45471</v>
      </c>
      <c r="C1311" s="128">
        <f t="shared" si="1"/>
        <v>2024</v>
      </c>
      <c r="D1311" s="128">
        <f t="shared" si="2"/>
        <v>7</v>
      </c>
      <c r="E1311" s="128">
        <f t="shared" si="3"/>
        <v>5</v>
      </c>
      <c r="F1311" s="128">
        <f t="shared" si="4"/>
        <v>2024</v>
      </c>
      <c r="G1311" s="128">
        <f t="shared" si="5"/>
        <v>8</v>
      </c>
      <c r="H1311" s="128">
        <f t="shared" si="6"/>
        <v>2</v>
      </c>
      <c r="I1311" s="128" t="str">
        <f t="shared" si="7"/>
        <v>금</v>
      </c>
      <c r="J1311" s="99"/>
      <c r="K1311" s="99"/>
      <c r="L1311" s="141" t="str">
        <f>IF(J1311-K1311=0,,IFERROR(K1311-J1311-휴게시간-VLOOKUP(A1311,지정휴게시간,2,FALSE),K1311-J1311-휴게시간))</f>
        <v/>
      </c>
      <c r="M1311" s="142" t="str">
        <f>IFERROR(VLOOKUP(Text(A1311,"m월 d일"),양력휴일,2,FALSE),IFERROR(VLOOKUP(Text(B1311,"m월 d일"),음력휴일,2,FALSE),IFERROR(VLOOKUP(A1311,양력지정휴일,2,FALSE), IFERROR(VLOOKUP(B1311,음력지정휴일,2,FALSE), ""))))</f>
        <v/>
      </c>
      <c r="N1311" s="128"/>
      <c r="O1311" s="128" t="str">
        <f>IFERROR(VLOOKUP(N1311,연차지정일수,2,FALSE),"")</f>
        <v/>
      </c>
      <c r="P1311" s="143"/>
      <c r="Q1311" s="2"/>
    </row>
    <row r="1312">
      <c r="A1312" s="129">
        <v>45507.0</v>
      </c>
      <c r="B1312" s="129">
        <f>VLOOKUP($A1312,달력데이터,MATCH("음력 날짜",달력제목,0),FALSE)</f>
        <v>45472</v>
      </c>
      <c r="C1312" s="128">
        <f t="shared" si="1"/>
        <v>2024</v>
      </c>
      <c r="D1312" s="128">
        <f t="shared" si="2"/>
        <v>7</v>
      </c>
      <c r="E1312" s="128">
        <f t="shared" si="3"/>
        <v>5</v>
      </c>
      <c r="F1312" s="128">
        <f t="shared" si="4"/>
        <v>2024</v>
      </c>
      <c r="G1312" s="128">
        <f t="shared" si="5"/>
        <v>8</v>
      </c>
      <c r="H1312" s="128">
        <f t="shared" si="6"/>
        <v>3</v>
      </c>
      <c r="I1312" s="128" t="str">
        <f t="shared" si="7"/>
        <v>토</v>
      </c>
      <c r="J1312" s="99"/>
      <c r="K1312" s="99"/>
      <c r="L1312" s="141" t="str">
        <f>IF(J1312-K1312=0,,IFERROR(K1312-J1312-휴게시간-VLOOKUP(A1312,지정휴게시간,2,FALSE),K1312-J1312-휴게시간))</f>
        <v/>
      </c>
      <c r="M1312" s="142" t="str">
        <f>IFERROR(VLOOKUP(Text(A1312,"m월 d일"),양력휴일,2,FALSE),IFERROR(VLOOKUP(Text(B1312,"m월 d일"),음력휴일,2,FALSE),IFERROR(VLOOKUP(A1312,양력지정휴일,2,FALSE), IFERROR(VLOOKUP(B1312,음력지정휴일,2,FALSE), ""))))</f>
        <v/>
      </c>
      <c r="N1312" s="128"/>
      <c r="O1312" s="128" t="str">
        <f>IFERROR(VLOOKUP(N1312,연차지정일수,2,FALSE),"")</f>
        <v/>
      </c>
      <c r="P1312" s="143"/>
      <c r="Q1312" s="2"/>
    </row>
    <row r="1313">
      <c r="A1313" s="129">
        <v>45508.0</v>
      </c>
      <c r="B1313" s="129">
        <f>VLOOKUP($A1313,달력데이터,MATCH("음력 날짜",달력제목,0),FALSE)</f>
        <v>45474</v>
      </c>
      <c r="C1313" s="128">
        <f t="shared" si="1"/>
        <v>2024</v>
      </c>
      <c r="D1313" s="128">
        <f t="shared" si="2"/>
        <v>7</v>
      </c>
      <c r="E1313" s="128">
        <f t="shared" si="3"/>
        <v>5</v>
      </c>
      <c r="F1313" s="128">
        <f t="shared" si="4"/>
        <v>2024</v>
      </c>
      <c r="G1313" s="128">
        <f t="shared" si="5"/>
        <v>8</v>
      </c>
      <c r="H1313" s="128">
        <f t="shared" si="6"/>
        <v>4</v>
      </c>
      <c r="I1313" s="128" t="str">
        <f t="shared" si="7"/>
        <v>일</v>
      </c>
      <c r="J1313" s="99"/>
      <c r="K1313" s="99"/>
      <c r="L1313" s="141" t="str">
        <f>IF(J1313-K1313=0,,IFERROR(K1313-J1313-휴게시간-VLOOKUP(A1313,지정휴게시간,2,FALSE),K1313-J1313-휴게시간))</f>
        <v/>
      </c>
      <c r="M1313" s="142" t="str">
        <f>IFERROR(VLOOKUP(Text(A1313,"m월 d일"),양력휴일,2,FALSE),IFERROR(VLOOKUP(Text(B1313,"m월 d일"),음력휴일,2,FALSE),IFERROR(VLOOKUP(A1313,양력지정휴일,2,FALSE), IFERROR(VLOOKUP(B1313,음력지정휴일,2,FALSE), ""))))</f>
        <v/>
      </c>
      <c r="N1313" s="128"/>
      <c r="O1313" s="128" t="str">
        <f>IFERROR(VLOOKUP(N1313,연차지정일수,2,FALSE),"")</f>
        <v/>
      </c>
      <c r="P1313" s="143"/>
      <c r="Q1313" s="2"/>
    </row>
    <row r="1314">
      <c r="A1314" s="129">
        <v>45509.0</v>
      </c>
      <c r="B1314" s="129">
        <f>VLOOKUP($A1314,달력데이터,MATCH("음력 날짜",달력제목,0),FALSE)</f>
        <v>45475</v>
      </c>
      <c r="C1314" s="128">
        <f t="shared" si="1"/>
        <v>2024</v>
      </c>
      <c r="D1314" s="128">
        <f t="shared" si="2"/>
        <v>8</v>
      </c>
      <c r="E1314" s="128">
        <f t="shared" si="3"/>
        <v>1</v>
      </c>
      <c r="F1314" s="128">
        <f t="shared" si="4"/>
        <v>2024</v>
      </c>
      <c r="G1314" s="128">
        <f t="shared" si="5"/>
        <v>8</v>
      </c>
      <c r="H1314" s="128">
        <f t="shared" si="6"/>
        <v>5</v>
      </c>
      <c r="I1314" s="128" t="str">
        <f t="shared" si="7"/>
        <v>월</v>
      </c>
      <c r="J1314" s="99"/>
      <c r="K1314" s="99"/>
      <c r="L1314" s="141" t="str">
        <f>IF(J1314-K1314=0,,IFERROR(K1314-J1314-휴게시간-VLOOKUP(A1314,지정휴게시간,2,FALSE),K1314-J1314-휴게시간))</f>
        <v/>
      </c>
      <c r="M1314" s="142" t="str">
        <f>IFERROR(VLOOKUP(Text(A1314,"m월 d일"),양력휴일,2,FALSE),IFERROR(VLOOKUP(Text(B1314,"m월 d일"),음력휴일,2,FALSE),IFERROR(VLOOKUP(A1314,양력지정휴일,2,FALSE), IFERROR(VLOOKUP(B1314,음력지정휴일,2,FALSE), ""))))</f>
        <v/>
      </c>
      <c r="N1314" s="128"/>
      <c r="O1314" s="128" t="str">
        <f>IFERROR(VLOOKUP(N1314,연차지정일수,2,FALSE),"")</f>
        <v/>
      </c>
      <c r="P1314" s="143"/>
      <c r="Q1314" s="2"/>
    </row>
    <row r="1315">
      <c r="A1315" s="129">
        <v>45510.0</v>
      </c>
      <c r="B1315" s="129">
        <f>VLOOKUP($A1315,달력데이터,MATCH("음력 날짜",달력제목,0),FALSE)</f>
        <v>45476</v>
      </c>
      <c r="C1315" s="128">
        <f t="shared" si="1"/>
        <v>2024</v>
      </c>
      <c r="D1315" s="128">
        <f t="shared" si="2"/>
        <v>8</v>
      </c>
      <c r="E1315" s="128">
        <f t="shared" si="3"/>
        <v>1</v>
      </c>
      <c r="F1315" s="128">
        <f t="shared" si="4"/>
        <v>2024</v>
      </c>
      <c r="G1315" s="128">
        <f t="shared" si="5"/>
        <v>8</v>
      </c>
      <c r="H1315" s="128">
        <f t="shared" si="6"/>
        <v>6</v>
      </c>
      <c r="I1315" s="128" t="str">
        <f t="shared" si="7"/>
        <v>화</v>
      </c>
      <c r="J1315" s="99"/>
      <c r="K1315" s="99"/>
      <c r="L1315" s="141" t="str">
        <f>IF(J1315-K1315=0,,IFERROR(K1315-J1315-휴게시간-VLOOKUP(A1315,지정휴게시간,2,FALSE),K1315-J1315-휴게시간))</f>
        <v/>
      </c>
      <c r="M1315" s="142" t="str">
        <f>IFERROR(VLOOKUP(Text(A1315,"m월 d일"),양력휴일,2,FALSE),IFERROR(VLOOKUP(Text(B1315,"m월 d일"),음력휴일,2,FALSE),IFERROR(VLOOKUP(A1315,양력지정휴일,2,FALSE), IFERROR(VLOOKUP(B1315,음력지정휴일,2,FALSE), ""))))</f>
        <v/>
      </c>
      <c r="N1315" s="128"/>
      <c r="O1315" s="128" t="str">
        <f>IFERROR(VLOOKUP(N1315,연차지정일수,2,FALSE),"")</f>
        <v/>
      </c>
      <c r="P1315" s="143"/>
      <c r="Q1315" s="2"/>
    </row>
    <row r="1316">
      <c r="A1316" s="129">
        <v>45511.0</v>
      </c>
      <c r="B1316" s="129">
        <f>VLOOKUP($A1316,달력데이터,MATCH("음력 날짜",달력제목,0),FALSE)</f>
        <v>45477</v>
      </c>
      <c r="C1316" s="128">
        <f t="shared" si="1"/>
        <v>2024</v>
      </c>
      <c r="D1316" s="128">
        <f t="shared" si="2"/>
        <v>8</v>
      </c>
      <c r="E1316" s="128">
        <f t="shared" si="3"/>
        <v>1</v>
      </c>
      <c r="F1316" s="128">
        <f t="shared" si="4"/>
        <v>2024</v>
      </c>
      <c r="G1316" s="128">
        <f t="shared" si="5"/>
        <v>8</v>
      </c>
      <c r="H1316" s="128">
        <f t="shared" si="6"/>
        <v>7</v>
      </c>
      <c r="I1316" s="128" t="str">
        <f t="shared" si="7"/>
        <v>수</v>
      </c>
      <c r="J1316" s="99"/>
      <c r="K1316" s="99"/>
      <c r="L1316" s="141" t="str">
        <f>IF(J1316-K1316=0,,IFERROR(K1316-J1316-휴게시간-VLOOKUP(A1316,지정휴게시간,2,FALSE),K1316-J1316-휴게시간))</f>
        <v/>
      </c>
      <c r="M1316" s="142" t="str">
        <f>IFERROR(VLOOKUP(Text(A1316,"m월 d일"),양력휴일,2,FALSE),IFERROR(VLOOKUP(Text(B1316,"m월 d일"),음력휴일,2,FALSE),IFERROR(VLOOKUP(A1316,양력지정휴일,2,FALSE), IFERROR(VLOOKUP(B1316,음력지정휴일,2,FALSE), ""))))</f>
        <v/>
      </c>
      <c r="N1316" s="128"/>
      <c r="O1316" s="128" t="str">
        <f>IFERROR(VLOOKUP(N1316,연차지정일수,2,FALSE),"")</f>
        <v/>
      </c>
      <c r="P1316" s="143"/>
      <c r="Q1316" s="2"/>
    </row>
    <row r="1317">
      <c r="A1317" s="129">
        <v>45512.0</v>
      </c>
      <c r="B1317" s="129">
        <f>VLOOKUP($A1317,달력데이터,MATCH("음력 날짜",달력제목,0),FALSE)</f>
        <v>45478</v>
      </c>
      <c r="C1317" s="128">
        <f t="shared" si="1"/>
        <v>2024</v>
      </c>
      <c r="D1317" s="128">
        <f t="shared" si="2"/>
        <v>8</v>
      </c>
      <c r="E1317" s="128">
        <f t="shared" si="3"/>
        <v>1</v>
      </c>
      <c r="F1317" s="128">
        <f t="shared" si="4"/>
        <v>2024</v>
      </c>
      <c r="G1317" s="128">
        <f t="shared" si="5"/>
        <v>8</v>
      </c>
      <c r="H1317" s="128">
        <f t="shared" si="6"/>
        <v>8</v>
      </c>
      <c r="I1317" s="128" t="str">
        <f t="shared" si="7"/>
        <v>목</v>
      </c>
      <c r="J1317" s="99"/>
      <c r="K1317" s="99"/>
      <c r="L1317" s="141" t="str">
        <f>IF(J1317-K1317=0,,IFERROR(K1317-J1317-휴게시간-VLOOKUP(A1317,지정휴게시간,2,FALSE),K1317-J1317-휴게시간))</f>
        <v/>
      </c>
      <c r="M1317" s="142" t="str">
        <f>IFERROR(VLOOKUP(Text(A1317,"m월 d일"),양력휴일,2,FALSE),IFERROR(VLOOKUP(Text(B1317,"m월 d일"),음력휴일,2,FALSE),IFERROR(VLOOKUP(A1317,양력지정휴일,2,FALSE), IFERROR(VLOOKUP(B1317,음력지정휴일,2,FALSE), ""))))</f>
        <v/>
      </c>
      <c r="N1317" s="128"/>
      <c r="O1317" s="128" t="str">
        <f>IFERROR(VLOOKUP(N1317,연차지정일수,2,FALSE),"")</f>
        <v/>
      </c>
      <c r="P1317" s="143"/>
      <c r="Q1317" s="2"/>
    </row>
    <row r="1318">
      <c r="A1318" s="129">
        <v>45513.0</v>
      </c>
      <c r="B1318" s="129">
        <f>VLOOKUP($A1318,달력데이터,MATCH("음력 날짜",달력제목,0),FALSE)</f>
        <v>45479</v>
      </c>
      <c r="C1318" s="128">
        <f t="shared" si="1"/>
        <v>2024</v>
      </c>
      <c r="D1318" s="128">
        <f t="shared" si="2"/>
        <v>8</v>
      </c>
      <c r="E1318" s="128">
        <f t="shared" si="3"/>
        <v>1</v>
      </c>
      <c r="F1318" s="128">
        <f t="shared" si="4"/>
        <v>2024</v>
      </c>
      <c r="G1318" s="128">
        <f t="shared" si="5"/>
        <v>8</v>
      </c>
      <c r="H1318" s="128">
        <f t="shared" si="6"/>
        <v>9</v>
      </c>
      <c r="I1318" s="128" t="str">
        <f t="shared" si="7"/>
        <v>금</v>
      </c>
      <c r="J1318" s="99"/>
      <c r="K1318" s="99"/>
      <c r="L1318" s="141" t="str">
        <f>IF(J1318-K1318=0,,IFERROR(K1318-J1318-휴게시간-VLOOKUP(A1318,지정휴게시간,2,FALSE),K1318-J1318-휴게시간))</f>
        <v/>
      </c>
      <c r="M1318" s="142" t="str">
        <f>IFERROR(VLOOKUP(Text(A1318,"m월 d일"),양력휴일,2,FALSE),IFERROR(VLOOKUP(Text(B1318,"m월 d일"),음력휴일,2,FALSE),IFERROR(VLOOKUP(A1318,양력지정휴일,2,FALSE), IFERROR(VLOOKUP(B1318,음력지정휴일,2,FALSE), ""))))</f>
        <v/>
      </c>
      <c r="N1318" s="128"/>
      <c r="O1318" s="128" t="str">
        <f>IFERROR(VLOOKUP(N1318,연차지정일수,2,FALSE),"")</f>
        <v/>
      </c>
      <c r="P1318" s="143"/>
      <c r="Q1318" s="2"/>
    </row>
    <row r="1319">
      <c r="A1319" s="129">
        <v>45514.0</v>
      </c>
      <c r="B1319" s="129">
        <f>VLOOKUP($A1319,달력데이터,MATCH("음력 날짜",달력제목,0),FALSE)</f>
        <v>45480</v>
      </c>
      <c r="C1319" s="128">
        <f t="shared" si="1"/>
        <v>2024</v>
      </c>
      <c r="D1319" s="128">
        <f t="shared" si="2"/>
        <v>8</v>
      </c>
      <c r="E1319" s="128">
        <f t="shared" si="3"/>
        <v>1</v>
      </c>
      <c r="F1319" s="128">
        <f t="shared" si="4"/>
        <v>2024</v>
      </c>
      <c r="G1319" s="128">
        <f t="shared" si="5"/>
        <v>8</v>
      </c>
      <c r="H1319" s="128">
        <f t="shared" si="6"/>
        <v>10</v>
      </c>
      <c r="I1319" s="128" t="str">
        <f t="shared" si="7"/>
        <v>토</v>
      </c>
      <c r="J1319" s="99"/>
      <c r="K1319" s="99"/>
      <c r="L1319" s="141" t="str">
        <f>IF(J1319-K1319=0,,IFERROR(K1319-J1319-휴게시간-VLOOKUP(A1319,지정휴게시간,2,FALSE),K1319-J1319-휴게시간))</f>
        <v/>
      </c>
      <c r="M1319" s="142" t="str">
        <f>IFERROR(VLOOKUP(Text(A1319,"m월 d일"),양력휴일,2,FALSE),IFERROR(VLOOKUP(Text(B1319,"m월 d일"),음력휴일,2,FALSE),IFERROR(VLOOKUP(A1319,양력지정휴일,2,FALSE), IFERROR(VLOOKUP(B1319,음력지정휴일,2,FALSE), ""))))</f>
        <v/>
      </c>
      <c r="N1319" s="128"/>
      <c r="O1319" s="128" t="str">
        <f>IFERROR(VLOOKUP(N1319,연차지정일수,2,FALSE),"")</f>
        <v/>
      </c>
      <c r="P1319" s="143"/>
      <c r="Q1319" s="2"/>
    </row>
    <row r="1320">
      <c r="A1320" s="129">
        <v>45515.0</v>
      </c>
      <c r="B1320" s="129">
        <f>VLOOKUP($A1320,달력데이터,MATCH("음력 날짜",달력제목,0),FALSE)</f>
        <v>45481</v>
      </c>
      <c r="C1320" s="128">
        <f t="shared" si="1"/>
        <v>2024</v>
      </c>
      <c r="D1320" s="128">
        <f t="shared" si="2"/>
        <v>8</v>
      </c>
      <c r="E1320" s="128">
        <f t="shared" si="3"/>
        <v>1</v>
      </c>
      <c r="F1320" s="128">
        <f t="shared" si="4"/>
        <v>2024</v>
      </c>
      <c r="G1320" s="128">
        <f t="shared" si="5"/>
        <v>8</v>
      </c>
      <c r="H1320" s="128">
        <f t="shared" si="6"/>
        <v>11</v>
      </c>
      <c r="I1320" s="128" t="str">
        <f t="shared" si="7"/>
        <v>일</v>
      </c>
      <c r="J1320" s="99"/>
      <c r="K1320" s="99"/>
      <c r="L1320" s="141" t="str">
        <f>IF(J1320-K1320=0,,IFERROR(K1320-J1320-휴게시간-VLOOKUP(A1320,지정휴게시간,2,FALSE),K1320-J1320-휴게시간))</f>
        <v/>
      </c>
      <c r="M1320" s="142" t="str">
        <f>IFERROR(VLOOKUP(Text(A1320,"m월 d일"),양력휴일,2,FALSE),IFERROR(VLOOKUP(Text(B1320,"m월 d일"),음력휴일,2,FALSE),IFERROR(VLOOKUP(A1320,양력지정휴일,2,FALSE), IFERROR(VLOOKUP(B1320,음력지정휴일,2,FALSE), ""))))</f>
        <v/>
      </c>
      <c r="N1320" s="128"/>
      <c r="O1320" s="128" t="str">
        <f>IFERROR(VLOOKUP(N1320,연차지정일수,2,FALSE),"")</f>
        <v/>
      </c>
      <c r="P1320" s="143"/>
      <c r="Q1320" s="2"/>
    </row>
    <row r="1321">
      <c r="A1321" s="129">
        <v>45516.0</v>
      </c>
      <c r="B1321" s="129">
        <f>VLOOKUP($A1321,달력데이터,MATCH("음력 날짜",달력제목,0),FALSE)</f>
        <v>45482</v>
      </c>
      <c r="C1321" s="128">
        <f t="shared" si="1"/>
        <v>2024</v>
      </c>
      <c r="D1321" s="128">
        <f t="shared" si="2"/>
        <v>8</v>
      </c>
      <c r="E1321" s="128">
        <f t="shared" si="3"/>
        <v>2</v>
      </c>
      <c r="F1321" s="128">
        <f t="shared" si="4"/>
        <v>2024</v>
      </c>
      <c r="G1321" s="128">
        <f t="shared" si="5"/>
        <v>8</v>
      </c>
      <c r="H1321" s="128">
        <f t="shared" si="6"/>
        <v>12</v>
      </c>
      <c r="I1321" s="128" t="str">
        <f t="shared" si="7"/>
        <v>월</v>
      </c>
      <c r="J1321" s="99"/>
      <c r="K1321" s="99"/>
      <c r="L1321" s="141" t="str">
        <f>IF(J1321-K1321=0,,IFERROR(K1321-J1321-휴게시간-VLOOKUP(A1321,지정휴게시간,2,FALSE),K1321-J1321-휴게시간))</f>
        <v/>
      </c>
      <c r="M1321" s="142" t="str">
        <f>IFERROR(VLOOKUP(Text(A1321,"m월 d일"),양력휴일,2,FALSE),IFERROR(VLOOKUP(Text(B1321,"m월 d일"),음력휴일,2,FALSE),IFERROR(VLOOKUP(A1321,양력지정휴일,2,FALSE), IFERROR(VLOOKUP(B1321,음력지정휴일,2,FALSE), ""))))</f>
        <v/>
      </c>
      <c r="N1321" s="128"/>
      <c r="O1321" s="128" t="str">
        <f>IFERROR(VLOOKUP(N1321,연차지정일수,2,FALSE),"")</f>
        <v/>
      </c>
      <c r="P1321" s="143"/>
      <c r="Q1321" s="2"/>
    </row>
    <row r="1322">
      <c r="A1322" s="129">
        <v>45517.0</v>
      </c>
      <c r="B1322" s="129">
        <f>VLOOKUP($A1322,달력데이터,MATCH("음력 날짜",달력제목,0),FALSE)</f>
        <v>45483</v>
      </c>
      <c r="C1322" s="128">
        <f t="shared" si="1"/>
        <v>2024</v>
      </c>
      <c r="D1322" s="128">
        <f t="shared" si="2"/>
        <v>8</v>
      </c>
      <c r="E1322" s="128">
        <f t="shared" si="3"/>
        <v>2</v>
      </c>
      <c r="F1322" s="128">
        <f t="shared" si="4"/>
        <v>2024</v>
      </c>
      <c r="G1322" s="128">
        <f t="shared" si="5"/>
        <v>8</v>
      </c>
      <c r="H1322" s="128">
        <f t="shared" si="6"/>
        <v>13</v>
      </c>
      <c r="I1322" s="128" t="str">
        <f t="shared" si="7"/>
        <v>화</v>
      </c>
      <c r="J1322" s="99"/>
      <c r="K1322" s="99"/>
      <c r="L1322" s="141" t="str">
        <f>IF(J1322-K1322=0,,IFERROR(K1322-J1322-휴게시간-VLOOKUP(A1322,지정휴게시간,2,FALSE),K1322-J1322-휴게시간))</f>
        <v/>
      </c>
      <c r="M1322" s="142" t="str">
        <f>IFERROR(VLOOKUP(Text(A1322,"m월 d일"),양력휴일,2,FALSE),IFERROR(VLOOKUP(Text(B1322,"m월 d일"),음력휴일,2,FALSE),IFERROR(VLOOKUP(A1322,양력지정휴일,2,FALSE), IFERROR(VLOOKUP(B1322,음력지정휴일,2,FALSE), ""))))</f>
        <v/>
      </c>
      <c r="N1322" s="128"/>
      <c r="O1322" s="128" t="str">
        <f>IFERROR(VLOOKUP(N1322,연차지정일수,2,FALSE),"")</f>
        <v/>
      </c>
      <c r="P1322" s="143"/>
      <c r="Q1322" s="2"/>
    </row>
    <row r="1323">
      <c r="A1323" s="129">
        <v>45518.0</v>
      </c>
      <c r="B1323" s="129">
        <f>VLOOKUP($A1323,달력데이터,MATCH("음력 날짜",달력제목,0),FALSE)</f>
        <v>45484</v>
      </c>
      <c r="C1323" s="128">
        <f t="shared" si="1"/>
        <v>2024</v>
      </c>
      <c r="D1323" s="128">
        <f t="shared" si="2"/>
        <v>8</v>
      </c>
      <c r="E1323" s="128">
        <f t="shared" si="3"/>
        <v>2</v>
      </c>
      <c r="F1323" s="128">
        <f t="shared" si="4"/>
        <v>2024</v>
      </c>
      <c r="G1323" s="128">
        <f t="shared" si="5"/>
        <v>8</v>
      </c>
      <c r="H1323" s="128">
        <f t="shared" si="6"/>
        <v>14</v>
      </c>
      <c r="I1323" s="128" t="str">
        <f t="shared" si="7"/>
        <v>수</v>
      </c>
      <c r="J1323" s="99"/>
      <c r="K1323" s="99"/>
      <c r="L1323" s="141" t="str">
        <f>IF(J1323-K1323=0,,IFERROR(K1323-J1323-휴게시간-VLOOKUP(A1323,지정휴게시간,2,FALSE),K1323-J1323-휴게시간))</f>
        <v/>
      </c>
      <c r="M1323" s="142" t="str">
        <f>IFERROR(VLOOKUP(Text(A1323,"m월 d일"),양력휴일,2,FALSE),IFERROR(VLOOKUP(Text(B1323,"m월 d일"),음력휴일,2,FALSE),IFERROR(VLOOKUP(A1323,양력지정휴일,2,FALSE), IFERROR(VLOOKUP(B1323,음력지정휴일,2,FALSE), ""))))</f>
        <v/>
      </c>
      <c r="N1323" s="128"/>
      <c r="O1323" s="128" t="str">
        <f>IFERROR(VLOOKUP(N1323,연차지정일수,2,FALSE),"")</f>
        <v/>
      </c>
      <c r="P1323" s="143"/>
      <c r="Q1323" s="2"/>
    </row>
    <row r="1324">
      <c r="A1324" s="129">
        <v>45519.0</v>
      </c>
      <c r="B1324" s="129">
        <f>VLOOKUP($A1324,달력데이터,MATCH("음력 날짜",달력제목,0),FALSE)</f>
        <v>45485</v>
      </c>
      <c r="C1324" s="128">
        <f t="shared" si="1"/>
        <v>2024</v>
      </c>
      <c r="D1324" s="128">
        <f t="shared" si="2"/>
        <v>8</v>
      </c>
      <c r="E1324" s="128">
        <f t="shared" si="3"/>
        <v>2</v>
      </c>
      <c r="F1324" s="128">
        <f t="shared" si="4"/>
        <v>2024</v>
      </c>
      <c r="G1324" s="128">
        <f t="shared" si="5"/>
        <v>8</v>
      </c>
      <c r="H1324" s="128">
        <f t="shared" si="6"/>
        <v>15</v>
      </c>
      <c r="I1324" s="128" t="str">
        <f t="shared" si="7"/>
        <v>목</v>
      </c>
      <c r="J1324" s="99"/>
      <c r="K1324" s="99"/>
      <c r="L1324" s="141" t="str">
        <f>IF(J1324-K1324=0,,IFERROR(K1324-J1324-휴게시간-VLOOKUP(A1324,지정휴게시간,2,FALSE),K1324-J1324-휴게시간))</f>
        <v/>
      </c>
      <c r="M1324" s="142" t="str">
        <f>IFERROR(VLOOKUP(Text(A1324,"m월 d일"),양력휴일,2,FALSE),IFERROR(VLOOKUP(Text(B1324,"m월 d일"),음력휴일,2,FALSE),IFERROR(VLOOKUP(A1324,양력지정휴일,2,FALSE), IFERROR(VLOOKUP(B1324,음력지정휴일,2,FALSE), ""))))</f>
        <v>광복절</v>
      </c>
      <c r="N1324" s="128"/>
      <c r="O1324" s="128" t="str">
        <f>IFERROR(VLOOKUP(N1324,연차지정일수,2,FALSE),"")</f>
        <v/>
      </c>
      <c r="P1324" s="143"/>
      <c r="Q1324" s="2"/>
    </row>
    <row r="1325">
      <c r="A1325" s="129">
        <v>45520.0</v>
      </c>
      <c r="B1325" s="129">
        <f>VLOOKUP($A1325,달력데이터,MATCH("음력 날짜",달력제목,0),FALSE)</f>
        <v>45486</v>
      </c>
      <c r="C1325" s="128">
        <f t="shared" si="1"/>
        <v>2024</v>
      </c>
      <c r="D1325" s="128">
        <f t="shared" si="2"/>
        <v>8</v>
      </c>
      <c r="E1325" s="128">
        <f t="shared" si="3"/>
        <v>2</v>
      </c>
      <c r="F1325" s="128">
        <f t="shared" si="4"/>
        <v>2024</v>
      </c>
      <c r="G1325" s="128">
        <f t="shared" si="5"/>
        <v>8</v>
      </c>
      <c r="H1325" s="128">
        <f t="shared" si="6"/>
        <v>16</v>
      </c>
      <c r="I1325" s="128" t="str">
        <f t="shared" si="7"/>
        <v>금</v>
      </c>
      <c r="J1325" s="99"/>
      <c r="K1325" s="99"/>
      <c r="L1325" s="141" t="str">
        <f>IF(J1325-K1325=0,,IFERROR(K1325-J1325-휴게시간-VLOOKUP(A1325,지정휴게시간,2,FALSE),K1325-J1325-휴게시간))</f>
        <v/>
      </c>
      <c r="M1325" s="142" t="str">
        <f>IFERROR(VLOOKUP(Text(A1325,"m월 d일"),양력휴일,2,FALSE),IFERROR(VLOOKUP(Text(B1325,"m월 d일"),음력휴일,2,FALSE),IFERROR(VLOOKUP(A1325,양력지정휴일,2,FALSE), IFERROR(VLOOKUP(B1325,음력지정휴일,2,FALSE), ""))))</f>
        <v/>
      </c>
      <c r="N1325" s="128"/>
      <c r="O1325" s="128" t="str">
        <f>IFERROR(VLOOKUP(N1325,연차지정일수,2,FALSE),"")</f>
        <v/>
      </c>
      <c r="P1325" s="143"/>
      <c r="Q1325" s="2"/>
    </row>
    <row r="1326">
      <c r="A1326" s="129">
        <v>45521.0</v>
      </c>
      <c r="B1326" s="129">
        <f>VLOOKUP($A1326,달력데이터,MATCH("음력 날짜",달력제목,0),FALSE)</f>
        <v>45487</v>
      </c>
      <c r="C1326" s="128">
        <f t="shared" si="1"/>
        <v>2024</v>
      </c>
      <c r="D1326" s="128">
        <f t="shared" si="2"/>
        <v>8</v>
      </c>
      <c r="E1326" s="128">
        <f t="shared" si="3"/>
        <v>2</v>
      </c>
      <c r="F1326" s="128">
        <f t="shared" si="4"/>
        <v>2024</v>
      </c>
      <c r="G1326" s="128">
        <f t="shared" si="5"/>
        <v>8</v>
      </c>
      <c r="H1326" s="128">
        <f t="shared" si="6"/>
        <v>17</v>
      </c>
      <c r="I1326" s="128" t="str">
        <f t="shared" si="7"/>
        <v>토</v>
      </c>
      <c r="J1326" s="99"/>
      <c r="K1326" s="99"/>
      <c r="L1326" s="141" t="str">
        <f>IF(J1326-K1326=0,,IFERROR(K1326-J1326-휴게시간-VLOOKUP(A1326,지정휴게시간,2,FALSE),K1326-J1326-휴게시간))</f>
        <v/>
      </c>
      <c r="M1326" s="142" t="str">
        <f>IFERROR(VLOOKUP(Text(A1326,"m월 d일"),양력휴일,2,FALSE),IFERROR(VLOOKUP(Text(B1326,"m월 d일"),음력휴일,2,FALSE),IFERROR(VLOOKUP(A1326,양력지정휴일,2,FALSE), IFERROR(VLOOKUP(B1326,음력지정휴일,2,FALSE), ""))))</f>
        <v/>
      </c>
      <c r="N1326" s="128"/>
      <c r="O1326" s="128" t="str">
        <f>IFERROR(VLOOKUP(N1326,연차지정일수,2,FALSE),"")</f>
        <v/>
      </c>
      <c r="P1326" s="143"/>
      <c r="Q1326" s="2"/>
    </row>
    <row r="1327">
      <c r="A1327" s="129">
        <v>45522.0</v>
      </c>
      <c r="B1327" s="129">
        <f>VLOOKUP($A1327,달력데이터,MATCH("음력 날짜",달력제목,0),FALSE)</f>
        <v>45488</v>
      </c>
      <c r="C1327" s="128">
        <f t="shared" si="1"/>
        <v>2024</v>
      </c>
      <c r="D1327" s="128">
        <f t="shared" si="2"/>
        <v>8</v>
      </c>
      <c r="E1327" s="128">
        <f t="shared" si="3"/>
        <v>2</v>
      </c>
      <c r="F1327" s="128">
        <f t="shared" si="4"/>
        <v>2024</v>
      </c>
      <c r="G1327" s="128">
        <f t="shared" si="5"/>
        <v>8</v>
      </c>
      <c r="H1327" s="128">
        <f t="shared" si="6"/>
        <v>18</v>
      </c>
      <c r="I1327" s="128" t="str">
        <f t="shared" si="7"/>
        <v>일</v>
      </c>
      <c r="J1327" s="99"/>
      <c r="K1327" s="99"/>
      <c r="L1327" s="141" t="str">
        <f>IF(J1327-K1327=0,,IFERROR(K1327-J1327-휴게시간-VLOOKUP(A1327,지정휴게시간,2,FALSE),K1327-J1327-휴게시간))</f>
        <v/>
      </c>
      <c r="M1327" s="142" t="str">
        <f>IFERROR(VLOOKUP(Text(A1327,"m월 d일"),양력휴일,2,FALSE),IFERROR(VLOOKUP(Text(B1327,"m월 d일"),음력휴일,2,FALSE),IFERROR(VLOOKUP(A1327,양력지정휴일,2,FALSE), IFERROR(VLOOKUP(B1327,음력지정휴일,2,FALSE), ""))))</f>
        <v/>
      </c>
      <c r="N1327" s="128"/>
      <c r="O1327" s="128" t="str">
        <f>IFERROR(VLOOKUP(N1327,연차지정일수,2,FALSE),"")</f>
        <v/>
      </c>
      <c r="P1327" s="143"/>
      <c r="Q1327" s="2"/>
    </row>
    <row r="1328">
      <c r="A1328" s="129">
        <v>45523.0</v>
      </c>
      <c r="B1328" s="129">
        <f>VLOOKUP($A1328,달력데이터,MATCH("음력 날짜",달력제목,0),FALSE)</f>
        <v>45489</v>
      </c>
      <c r="C1328" s="128">
        <f t="shared" si="1"/>
        <v>2024</v>
      </c>
      <c r="D1328" s="128">
        <f t="shared" si="2"/>
        <v>8</v>
      </c>
      <c r="E1328" s="128">
        <f t="shared" si="3"/>
        <v>3</v>
      </c>
      <c r="F1328" s="128">
        <f t="shared" si="4"/>
        <v>2024</v>
      </c>
      <c r="G1328" s="128">
        <f t="shared" si="5"/>
        <v>8</v>
      </c>
      <c r="H1328" s="128">
        <f t="shared" si="6"/>
        <v>19</v>
      </c>
      <c r="I1328" s="128" t="str">
        <f t="shared" si="7"/>
        <v>월</v>
      </c>
      <c r="J1328" s="99"/>
      <c r="K1328" s="99"/>
      <c r="L1328" s="141" t="str">
        <f>IF(J1328-K1328=0,,IFERROR(K1328-J1328-휴게시간-VLOOKUP(A1328,지정휴게시간,2,FALSE),K1328-J1328-휴게시간))</f>
        <v/>
      </c>
      <c r="M1328" s="142" t="str">
        <f>IFERROR(VLOOKUP(Text(A1328,"m월 d일"),양력휴일,2,FALSE),IFERROR(VLOOKUP(Text(B1328,"m월 d일"),음력휴일,2,FALSE),IFERROR(VLOOKUP(A1328,양력지정휴일,2,FALSE), IFERROR(VLOOKUP(B1328,음력지정휴일,2,FALSE), ""))))</f>
        <v/>
      </c>
      <c r="N1328" s="128"/>
      <c r="O1328" s="128" t="str">
        <f>IFERROR(VLOOKUP(N1328,연차지정일수,2,FALSE),"")</f>
        <v/>
      </c>
      <c r="P1328" s="143"/>
      <c r="Q1328" s="2"/>
    </row>
    <row r="1329">
      <c r="A1329" s="129">
        <v>45524.0</v>
      </c>
      <c r="B1329" s="129">
        <f>VLOOKUP($A1329,달력데이터,MATCH("음력 날짜",달력제목,0),FALSE)</f>
        <v>45490</v>
      </c>
      <c r="C1329" s="128">
        <f t="shared" si="1"/>
        <v>2024</v>
      </c>
      <c r="D1329" s="128">
        <f t="shared" si="2"/>
        <v>8</v>
      </c>
      <c r="E1329" s="128">
        <f t="shared" si="3"/>
        <v>3</v>
      </c>
      <c r="F1329" s="128">
        <f t="shared" si="4"/>
        <v>2024</v>
      </c>
      <c r="G1329" s="128">
        <f t="shared" si="5"/>
        <v>8</v>
      </c>
      <c r="H1329" s="128">
        <f t="shared" si="6"/>
        <v>20</v>
      </c>
      <c r="I1329" s="128" t="str">
        <f t="shared" si="7"/>
        <v>화</v>
      </c>
      <c r="J1329" s="99"/>
      <c r="K1329" s="99"/>
      <c r="L1329" s="141" t="str">
        <f>IF(J1329-K1329=0,,IFERROR(K1329-J1329-휴게시간-VLOOKUP(A1329,지정휴게시간,2,FALSE),K1329-J1329-휴게시간))</f>
        <v/>
      </c>
      <c r="M1329" s="142" t="str">
        <f>IFERROR(VLOOKUP(Text(A1329,"m월 d일"),양력휴일,2,FALSE),IFERROR(VLOOKUP(Text(B1329,"m월 d일"),음력휴일,2,FALSE),IFERROR(VLOOKUP(A1329,양력지정휴일,2,FALSE), IFERROR(VLOOKUP(B1329,음력지정휴일,2,FALSE), ""))))</f>
        <v/>
      </c>
      <c r="N1329" s="128"/>
      <c r="O1329" s="128" t="str">
        <f>IFERROR(VLOOKUP(N1329,연차지정일수,2,FALSE),"")</f>
        <v/>
      </c>
      <c r="P1329" s="143"/>
      <c r="Q1329" s="2"/>
    </row>
    <row r="1330">
      <c r="A1330" s="129">
        <v>45525.0</v>
      </c>
      <c r="B1330" s="129">
        <f>VLOOKUP($A1330,달력데이터,MATCH("음력 날짜",달력제목,0),FALSE)</f>
        <v>45491</v>
      </c>
      <c r="C1330" s="128">
        <f t="shared" si="1"/>
        <v>2024</v>
      </c>
      <c r="D1330" s="128">
        <f t="shared" si="2"/>
        <v>8</v>
      </c>
      <c r="E1330" s="128">
        <f t="shared" si="3"/>
        <v>3</v>
      </c>
      <c r="F1330" s="128">
        <f t="shared" si="4"/>
        <v>2024</v>
      </c>
      <c r="G1330" s="128">
        <f t="shared" si="5"/>
        <v>8</v>
      </c>
      <c r="H1330" s="128">
        <f t="shared" si="6"/>
        <v>21</v>
      </c>
      <c r="I1330" s="128" t="str">
        <f t="shared" si="7"/>
        <v>수</v>
      </c>
      <c r="J1330" s="99"/>
      <c r="K1330" s="99"/>
      <c r="L1330" s="141" t="str">
        <f>IF(J1330-K1330=0,,IFERROR(K1330-J1330-휴게시간-VLOOKUP(A1330,지정휴게시간,2,FALSE),K1330-J1330-휴게시간))</f>
        <v/>
      </c>
      <c r="M1330" s="142" t="str">
        <f>IFERROR(VLOOKUP(Text(A1330,"m월 d일"),양력휴일,2,FALSE),IFERROR(VLOOKUP(Text(B1330,"m월 d일"),음력휴일,2,FALSE),IFERROR(VLOOKUP(A1330,양력지정휴일,2,FALSE), IFERROR(VLOOKUP(B1330,음력지정휴일,2,FALSE), ""))))</f>
        <v/>
      </c>
      <c r="N1330" s="128"/>
      <c r="O1330" s="128" t="str">
        <f>IFERROR(VLOOKUP(N1330,연차지정일수,2,FALSE),"")</f>
        <v/>
      </c>
      <c r="P1330" s="143"/>
      <c r="Q1330" s="2"/>
    </row>
    <row r="1331">
      <c r="A1331" s="129">
        <v>45526.0</v>
      </c>
      <c r="B1331" s="129">
        <f>VLOOKUP($A1331,달력데이터,MATCH("음력 날짜",달력제목,0),FALSE)</f>
        <v>45492</v>
      </c>
      <c r="C1331" s="128">
        <f t="shared" si="1"/>
        <v>2024</v>
      </c>
      <c r="D1331" s="128">
        <f t="shared" si="2"/>
        <v>8</v>
      </c>
      <c r="E1331" s="128">
        <f t="shared" si="3"/>
        <v>3</v>
      </c>
      <c r="F1331" s="128">
        <f t="shared" si="4"/>
        <v>2024</v>
      </c>
      <c r="G1331" s="128">
        <f t="shared" si="5"/>
        <v>8</v>
      </c>
      <c r="H1331" s="128">
        <f t="shared" si="6"/>
        <v>22</v>
      </c>
      <c r="I1331" s="128" t="str">
        <f t="shared" si="7"/>
        <v>목</v>
      </c>
      <c r="J1331" s="99"/>
      <c r="K1331" s="99"/>
      <c r="L1331" s="141" t="str">
        <f>IF(J1331-K1331=0,,IFERROR(K1331-J1331-휴게시간-VLOOKUP(A1331,지정휴게시간,2,FALSE),K1331-J1331-휴게시간))</f>
        <v/>
      </c>
      <c r="M1331" s="142" t="str">
        <f>IFERROR(VLOOKUP(Text(A1331,"m월 d일"),양력휴일,2,FALSE),IFERROR(VLOOKUP(Text(B1331,"m월 d일"),음력휴일,2,FALSE),IFERROR(VLOOKUP(A1331,양력지정휴일,2,FALSE), IFERROR(VLOOKUP(B1331,음력지정휴일,2,FALSE), ""))))</f>
        <v/>
      </c>
      <c r="N1331" s="128"/>
      <c r="O1331" s="128" t="str">
        <f>IFERROR(VLOOKUP(N1331,연차지정일수,2,FALSE),"")</f>
        <v/>
      </c>
      <c r="P1331" s="143"/>
      <c r="Q1331" s="2"/>
    </row>
    <row r="1332">
      <c r="A1332" s="129">
        <v>45527.0</v>
      </c>
      <c r="B1332" s="129">
        <f>VLOOKUP($A1332,달력데이터,MATCH("음력 날짜",달력제목,0),FALSE)</f>
        <v>45493</v>
      </c>
      <c r="C1332" s="128">
        <f t="shared" si="1"/>
        <v>2024</v>
      </c>
      <c r="D1332" s="128">
        <f t="shared" si="2"/>
        <v>8</v>
      </c>
      <c r="E1332" s="128">
        <f t="shared" si="3"/>
        <v>3</v>
      </c>
      <c r="F1332" s="128">
        <f t="shared" si="4"/>
        <v>2024</v>
      </c>
      <c r="G1332" s="128">
        <f t="shared" si="5"/>
        <v>8</v>
      </c>
      <c r="H1332" s="128">
        <f t="shared" si="6"/>
        <v>23</v>
      </c>
      <c r="I1332" s="128" t="str">
        <f t="shared" si="7"/>
        <v>금</v>
      </c>
      <c r="J1332" s="99"/>
      <c r="K1332" s="99"/>
      <c r="L1332" s="141" t="str">
        <f>IF(J1332-K1332=0,,IFERROR(K1332-J1332-휴게시간-VLOOKUP(A1332,지정휴게시간,2,FALSE),K1332-J1332-휴게시간))</f>
        <v/>
      </c>
      <c r="M1332" s="142" t="str">
        <f>IFERROR(VLOOKUP(Text(A1332,"m월 d일"),양력휴일,2,FALSE),IFERROR(VLOOKUP(Text(B1332,"m월 d일"),음력휴일,2,FALSE),IFERROR(VLOOKUP(A1332,양력지정휴일,2,FALSE), IFERROR(VLOOKUP(B1332,음력지정휴일,2,FALSE), ""))))</f>
        <v/>
      </c>
      <c r="N1332" s="128"/>
      <c r="O1332" s="128" t="str">
        <f>IFERROR(VLOOKUP(N1332,연차지정일수,2,FALSE),"")</f>
        <v/>
      </c>
      <c r="P1332" s="143"/>
      <c r="Q1332" s="2"/>
    </row>
    <row r="1333">
      <c r="A1333" s="129">
        <v>45528.0</v>
      </c>
      <c r="B1333" s="129">
        <f>VLOOKUP($A1333,달력데이터,MATCH("음력 날짜",달력제목,0),FALSE)</f>
        <v>45494</v>
      </c>
      <c r="C1333" s="128">
        <f t="shared" si="1"/>
        <v>2024</v>
      </c>
      <c r="D1333" s="128">
        <f t="shared" si="2"/>
        <v>8</v>
      </c>
      <c r="E1333" s="128">
        <f t="shared" si="3"/>
        <v>3</v>
      </c>
      <c r="F1333" s="128">
        <f t="shared" si="4"/>
        <v>2024</v>
      </c>
      <c r="G1333" s="128">
        <f t="shared" si="5"/>
        <v>8</v>
      </c>
      <c r="H1333" s="128">
        <f t="shared" si="6"/>
        <v>24</v>
      </c>
      <c r="I1333" s="128" t="str">
        <f t="shared" si="7"/>
        <v>토</v>
      </c>
      <c r="J1333" s="99"/>
      <c r="K1333" s="99"/>
      <c r="L1333" s="141" t="str">
        <f>IF(J1333-K1333=0,,IFERROR(K1333-J1333-휴게시간-VLOOKUP(A1333,지정휴게시간,2,FALSE),K1333-J1333-휴게시간))</f>
        <v/>
      </c>
      <c r="M1333" s="142" t="str">
        <f>IFERROR(VLOOKUP(Text(A1333,"m월 d일"),양력휴일,2,FALSE),IFERROR(VLOOKUP(Text(B1333,"m월 d일"),음력휴일,2,FALSE),IFERROR(VLOOKUP(A1333,양력지정휴일,2,FALSE), IFERROR(VLOOKUP(B1333,음력지정휴일,2,FALSE), ""))))</f>
        <v/>
      </c>
      <c r="N1333" s="128"/>
      <c r="O1333" s="128" t="str">
        <f>IFERROR(VLOOKUP(N1333,연차지정일수,2,FALSE),"")</f>
        <v/>
      </c>
      <c r="P1333" s="143"/>
      <c r="Q1333" s="2"/>
    </row>
    <row r="1334">
      <c r="A1334" s="129">
        <v>45529.0</v>
      </c>
      <c r="B1334" s="129">
        <f>VLOOKUP($A1334,달력데이터,MATCH("음력 날짜",달력제목,0),FALSE)</f>
        <v>45495</v>
      </c>
      <c r="C1334" s="128">
        <f t="shared" si="1"/>
        <v>2024</v>
      </c>
      <c r="D1334" s="128">
        <f t="shared" si="2"/>
        <v>8</v>
      </c>
      <c r="E1334" s="128">
        <f t="shared" si="3"/>
        <v>3</v>
      </c>
      <c r="F1334" s="128">
        <f t="shared" si="4"/>
        <v>2024</v>
      </c>
      <c r="G1334" s="128">
        <f t="shared" si="5"/>
        <v>8</v>
      </c>
      <c r="H1334" s="128">
        <f t="shared" si="6"/>
        <v>25</v>
      </c>
      <c r="I1334" s="128" t="str">
        <f t="shared" si="7"/>
        <v>일</v>
      </c>
      <c r="J1334" s="99"/>
      <c r="K1334" s="99"/>
      <c r="L1334" s="141" t="str">
        <f>IF(J1334-K1334=0,,IFERROR(K1334-J1334-휴게시간-VLOOKUP(A1334,지정휴게시간,2,FALSE),K1334-J1334-휴게시간))</f>
        <v/>
      </c>
      <c r="M1334" s="142" t="str">
        <f>IFERROR(VLOOKUP(Text(A1334,"m월 d일"),양력휴일,2,FALSE),IFERROR(VLOOKUP(Text(B1334,"m월 d일"),음력휴일,2,FALSE),IFERROR(VLOOKUP(A1334,양력지정휴일,2,FALSE), IFERROR(VLOOKUP(B1334,음력지정휴일,2,FALSE), ""))))</f>
        <v/>
      </c>
      <c r="N1334" s="128"/>
      <c r="O1334" s="128" t="str">
        <f>IFERROR(VLOOKUP(N1334,연차지정일수,2,FALSE),"")</f>
        <v/>
      </c>
      <c r="P1334" s="143"/>
      <c r="Q1334" s="2"/>
    </row>
    <row r="1335">
      <c r="A1335" s="129">
        <v>45530.0</v>
      </c>
      <c r="B1335" s="129">
        <f>VLOOKUP($A1335,달력데이터,MATCH("음력 날짜",달력제목,0),FALSE)</f>
        <v>45496</v>
      </c>
      <c r="C1335" s="128">
        <f t="shared" si="1"/>
        <v>2024</v>
      </c>
      <c r="D1335" s="128">
        <f t="shared" si="2"/>
        <v>8</v>
      </c>
      <c r="E1335" s="128">
        <f t="shared" si="3"/>
        <v>4</v>
      </c>
      <c r="F1335" s="128">
        <f t="shared" si="4"/>
        <v>2024</v>
      </c>
      <c r="G1335" s="128">
        <f t="shared" si="5"/>
        <v>8</v>
      </c>
      <c r="H1335" s="128">
        <f t="shared" si="6"/>
        <v>26</v>
      </c>
      <c r="I1335" s="128" t="str">
        <f t="shared" si="7"/>
        <v>월</v>
      </c>
      <c r="J1335" s="99"/>
      <c r="K1335" s="99"/>
      <c r="L1335" s="141" t="str">
        <f>IF(J1335-K1335=0,,IFERROR(K1335-J1335-휴게시간-VLOOKUP(A1335,지정휴게시간,2,FALSE),K1335-J1335-휴게시간))</f>
        <v/>
      </c>
      <c r="M1335" s="142" t="str">
        <f>IFERROR(VLOOKUP(Text(A1335,"m월 d일"),양력휴일,2,FALSE),IFERROR(VLOOKUP(Text(B1335,"m월 d일"),음력휴일,2,FALSE),IFERROR(VLOOKUP(A1335,양력지정휴일,2,FALSE), IFERROR(VLOOKUP(B1335,음력지정휴일,2,FALSE), ""))))</f>
        <v/>
      </c>
      <c r="N1335" s="128"/>
      <c r="O1335" s="128" t="str">
        <f>IFERROR(VLOOKUP(N1335,연차지정일수,2,FALSE),"")</f>
        <v/>
      </c>
      <c r="P1335" s="143"/>
      <c r="Q1335" s="2"/>
    </row>
    <row r="1336">
      <c r="A1336" s="129">
        <v>45531.0</v>
      </c>
      <c r="B1336" s="129">
        <f>VLOOKUP($A1336,달력데이터,MATCH("음력 날짜",달력제목,0),FALSE)</f>
        <v>45497</v>
      </c>
      <c r="C1336" s="128">
        <f t="shared" si="1"/>
        <v>2024</v>
      </c>
      <c r="D1336" s="128">
        <f t="shared" si="2"/>
        <v>8</v>
      </c>
      <c r="E1336" s="128">
        <f t="shared" si="3"/>
        <v>4</v>
      </c>
      <c r="F1336" s="128">
        <f t="shared" si="4"/>
        <v>2024</v>
      </c>
      <c r="G1336" s="128">
        <f t="shared" si="5"/>
        <v>8</v>
      </c>
      <c r="H1336" s="128">
        <f t="shared" si="6"/>
        <v>27</v>
      </c>
      <c r="I1336" s="128" t="str">
        <f t="shared" si="7"/>
        <v>화</v>
      </c>
      <c r="J1336" s="99"/>
      <c r="K1336" s="99"/>
      <c r="L1336" s="141" t="str">
        <f>IF(J1336-K1336=0,,IFERROR(K1336-J1336-휴게시간-VLOOKUP(A1336,지정휴게시간,2,FALSE),K1336-J1336-휴게시간))</f>
        <v/>
      </c>
      <c r="M1336" s="142" t="str">
        <f>IFERROR(VLOOKUP(Text(A1336,"m월 d일"),양력휴일,2,FALSE),IFERROR(VLOOKUP(Text(B1336,"m월 d일"),음력휴일,2,FALSE),IFERROR(VLOOKUP(A1336,양력지정휴일,2,FALSE), IFERROR(VLOOKUP(B1336,음력지정휴일,2,FALSE), ""))))</f>
        <v/>
      </c>
      <c r="N1336" s="128"/>
      <c r="O1336" s="128" t="str">
        <f>IFERROR(VLOOKUP(N1336,연차지정일수,2,FALSE),"")</f>
        <v/>
      </c>
      <c r="P1336" s="143"/>
      <c r="Q1336" s="2"/>
    </row>
    <row r="1337">
      <c r="A1337" s="129">
        <v>45532.0</v>
      </c>
      <c r="B1337" s="129">
        <f>VLOOKUP($A1337,달력데이터,MATCH("음력 날짜",달력제목,0),FALSE)</f>
        <v>45498</v>
      </c>
      <c r="C1337" s="128">
        <f t="shared" si="1"/>
        <v>2024</v>
      </c>
      <c r="D1337" s="128">
        <f t="shared" si="2"/>
        <v>8</v>
      </c>
      <c r="E1337" s="128">
        <f t="shared" si="3"/>
        <v>4</v>
      </c>
      <c r="F1337" s="128">
        <f t="shared" si="4"/>
        <v>2024</v>
      </c>
      <c r="G1337" s="128">
        <f t="shared" si="5"/>
        <v>8</v>
      </c>
      <c r="H1337" s="128">
        <f t="shared" si="6"/>
        <v>28</v>
      </c>
      <c r="I1337" s="128" t="str">
        <f t="shared" si="7"/>
        <v>수</v>
      </c>
      <c r="J1337" s="99"/>
      <c r="K1337" s="99"/>
      <c r="L1337" s="141" t="str">
        <f>IF(J1337-K1337=0,,IFERROR(K1337-J1337-휴게시간-VLOOKUP(A1337,지정휴게시간,2,FALSE),K1337-J1337-휴게시간))</f>
        <v/>
      </c>
      <c r="M1337" s="142" t="str">
        <f>IFERROR(VLOOKUP(Text(A1337,"m월 d일"),양력휴일,2,FALSE),IFERROR(VLOOKUP(Text(B1337,"m월 d일"),음력휴일,2,FALSE),IFERROR(VLOOKUP(A1337,양력지정휴일,2,FALSE), IFERROR(VLOOKUP(B1337,음력지정휴일,2,FALSE), ""))))</f>
        <v/>
      </c>
      <c r="N1337" s="128"/>
      <c r="O1337" s="128" t="str">
        <f>IFERROR(VLOOKUP(N1337,연차지정일수,2,FALSE),"")</f>
        <v/>
      </c>
      <c r="P1337" s="143"/>
      <c r="Q1337" s="2"/>
    </row>
    <row r="1338">
      <c r="A1338" s="129">
        <v>45533.0</v>
      </c>
      <c r="B1338" s="129">
        <f>VLOOKUP($A1338,달력데이터,MATCH("음력 날짜",달력제목,0),FALSE)</f>
        <v>45499</v>
      </c>
      <c r="C1338" s="128">
        <f t="shared" si="1"/>
        <v>2024</v>
      </c>
      <c r="D1338" s="128">
        <f t="shared" si="2"/>
        <v>8</v>
      </c>
      <c r="E1338" s="128">
        <f t="shared" si="3"/>
        <v>4</v>
      </c>
      <c r="F1338" s="128">
        <f t="shared" si="4"/>
        <v>2024</v>
      </c>
      <c r="G1338" s="128">
        <f t="shared" si="5"/>
        <v>8</v>
      </c>
      <c r="H1338" s="128">
        <f t="shared" si="6"/>
        <v>29</v>
      </c>
      <c r="I1338" s="128" t="str">
        <f t="shared" si="7"/>
        <v>목</v>
      </c>
      <c r="J1338" s="99"/>
      <c r="K1338" s="99"/>
      <c r="L1338" s="141" t="str">
        <f>IF(J1338-K1338=0,,IFERROR(K1338-J1338-휴게시간-VLOOKUP(A1338,지정휴게시간,2,FALSE),K1338-J1338-휴게시간))</f>
        <v/>
      </c>
      <c r="M1338" s="142" t="str">
        <f>IFERROR(VLOOKUP(Text(A1338,"m월 d일"),양력휴일,2,FALSE),IFERROR(VLOOKUP(Text(B1338,"m월 d일"),음력휴일,2,FALSE),IFERROR(VLOOKUP(A1338,양력지정휴일,2,FALSE), IFERROR(VLOOKUP(B1338,음력지정휴일,2,FALSE), ""))))</f>
        <v/>
      </c>
      <c r="N1338" s="128"/>
      <c r="O1338" s="128" t="str">
        <f>IFERROR(VLOOKUP(N1338,연차지정일수,2,FALSE),"")</f>
        <v/>
      </c>
      <c r="P1338" s="143"/>
      <c r="Q1338" s="2"/>
    </row>
    <row r="1339">
      <c r="A1339" s="129">
        <v>45534.0</v>
      </c>
      <c r="B1339" s="129">
        <f>VLOOKUP($A1339,달력데이터,MATCH("음력 날짜",달력제목,0),FALSE)</f>
        <v>45500</v>
      </c>
      <c r="C1339" s="128">
        <f t="shared" si="1"/>
        <v>2024</v>
      </c>
      <c r="D1339" s="128">
        <f t="shared" si="2"/>
        <v>8</v>
      </c>
      <c r="E1339" s="128">
        <f t="shared" si="3"/>
        <v>4</v>
      </c>
      <c r="F1339" s="128">
        <f t="shared" si="4"/>
        <v>2024</v>
      </c>
      <c r="G1339" s="128">
        <f t="shared" si="5"/>
        <v>8</v>
      </c>
      <c r="H1339" s="128">
        <f t="shared" si="6"/>
        <v>30</v>
      </c>
      <c r="I1339" s="128" t="str">
        <f t="shared" si="7"/>
        <v>금</v>
      </c>
      <c r="J1339" s="99"/>
      <c r="K1339" s="99"/>
      <c r="L1339" s="141" t="str">
        <f>IF(J1339-K1339=0,,IFERROR(K1339-J1339-휴게시간-VLOOKUP(A1339,지정휴게시간,2,FALSE),K1339-J1339-휴게시간))</f>
        <v/>
      </c>
      <c r="M1339" s="142" t="str">
        <f>IFERROR(VLOOKUP(Text(A1339,"m월 d일"),양력휴일,2,FALSE),IFERROR(VLOOKUP(Text(B1339,"m월 d일"),음력휴일,2,FALSE),IFERROR(VLOOKUP(A1339,양력지정휴일,2,FALSE), IFERROR(VLOOKUP(B1339,음력지정휴일,2,FALSE), ""))))</f>
        <v/>
      </c>
      <c r="N1339" s="128"/>
      <c r="O1339" s="128" t="str">
        <f>IFERROR(VLOOKUP(N1339,연차지정일수,2,FALSE),"")</f>
        <v/>
      </c>
      <c r="P1339" s="143"/>
      <c r="Q1339" s="2"/>
    </row>
    <row r="1340">
      <c r="A1340" s="129">
        <v>45535.0</v>
      </c>
      <c r="B1340" s="129">
        <f>VLOOKUP($A1340,달력데이터,MATCH("음력 날짜",달력제목,0),FALSE)</f>
        <v>45501</v>
      </c>
      <c r="C1340" s="128">
        <f t="shared" si="1"/>
        <v>2024</v>
      </c>
      <c r="D1340" s="128">
        <f t="shared" si="2"/>
        <v>8</v>
      </c>
      <c r="E1340" s="128">
        <f t="shared" si="3"/>
        <v>4</v>
      </c>
      <c r="F1340" s="128">
        <f t="shared" si="4"/>
        <v>2024</v>
      </c>
      <c r="G1340" s="128">
        <f t="shared" si="5"/>
        <v>8</v>
      </c>
      <c r="H1340" s="128">
        <f t="shared" si="6"/>
        <v>31</v>
      </c>
      <c r="I1340" s="128" t="str">
        <f t="shared" si="7"/>
        <v>토</v>
      </c>
      <c r="J1340" s="99"/>
      <c r="K1340" s="99"/>
      <c r="L1340" s="141" t="str">
        <f>IF(J1340-K1340=0,,IFERROR(K1340-J1340-휴게시간-VLOOKUP(A1340,지정휴게시간,2,FALSE),K1340-J1340-휴게시간))</f>
        <v/>
      </c>
      <c r="M1340" s="142" t="str">
        <f>IFERROR(VLOOKUP(Text(A1340,"m월 d일"),양력휴일,2,FALSE),IFERROR(VLOOKUP(Text(B1340,"m월 d일"),음력휴일,2,FALSE),IFERROR(VLOOKUP(A1340,양력지정휴일,2,FALSE), IFERROR(VLOOKUP(B1340,음력지정휴일,2,FALSE), ""))))</f>
        <v/>
      </c>
      <c r="N1340" s="128"/>
      <c r="O1340" s="128" t="str">
        <f>IFERROR(VLOOKUP(N1340,연차지정일수,2,FALSE),"")</f>
        <v/>
      </c>
      <c r="P1340" s="143"/>
      <c r="Q1340" s="2"/>
    </row>
    <row r="1341">
      <c r="A1341" s="129">
        <v>45536.0</v>
      </c>
      <c r="B1341" s="129">
        <f>VLOOKUP($A1341,달력데이터,MATCH("음력 날짜",달력제목,0),FALSE)</f>
        <v>45502</v>
      </c>
      <c r="C1341" s="128">
        <f t="shared" si="1"/>
        <v>2024</v>
      </c>
      <c r="D1341" s="128">
        <f t="shared" si="2"/>
        <v>8</v>
      </c>
      <c r="E1341" s="128">
        <f t="shared" si="3"/>
        <v>4</v>
      </c>
      <c r="F1341" s="128">
        <f t="shared" si="4"/>
        <v>2024</v>
      </c>
      <c r="G1341" s="128">
        <f t="shared" si="5"/>
        <v>9</v>
      </c>
      <c r="H1341" s="128">
        <f t="shared" si="6"/>
        <v>1</v>
      </c>
      <c r="I1341" s="128" t="str">
        <f t="shared" si="7"/>
        <v>일</v>
      </c>
      <c r="J1341" s="99"/>
      <c r="K1341" s="99"/>
      <c r="L1341" s="141" t="str">
        <f>IF(J1341-K1341=0,,IFERROR(K1341-J1341-휴게시간-VLOOKUP(A1341,지정휴게시간,2,FALSE),K1341-J1341-휴게시간))</f>
        <v/>
      </c>
      <c r="M1341" s="142" t="str">
        <f>IFERROR(VLOOKUP(Text(A1341,"m월 d일"),양력휴일,2,FALSE),IFERROR(VLOOKUP(Text(B1341,"m월 d일"),음력휴일,2,FALSE),IFERROR(VLOOKUP(A1341,양력지정휴일,2,FALSE), IFERROR(VLOOKUP(B1341,음력지정휴일,2,FALSE), ""))))</f>
        <v/>
      </c>
      <c r="N1341" s="128"/>
      <c r="O1341" s="128" t="str">
        <f>IFERROR(VLOOKUP(N1341,연차지정일수,2,FALSE),"")</f>
        <v/>
      </c>
      <c r="P1341" s="143"/>
      <c r="Q1341" s="2"/>
    </row>
    <row r="1342">
      <c r="A1342" s="129">
        <v>45537.0</v>
      </c>
      <c r="B1342" s="129">
        <f>VLOOKUP($A1342,달력데이터,MATCH("음력 날짜",달력제목,0),FALSE)</f>
        <v>45503</v>
      </c>
      <c r="C1342" s="128">
        <f t="shared" si="1"/>
        <v>2024</v>
      </c>
      <c r="D1342" s="128">
        <f t="shared" si="2"/>
        <v>9</v>
      </c>
      <c r="E1342" s="128">
        <f t="shared" si="3"/>
        <v>1</v>
      </c>
      <c r="F1342" s="128">
        <f t="shared" si="4"/>
        <v>2024</v>
      </c>
      <c r="G1342" s="128">
        <f t="shared" si="5"/>
        <v>9</v>
      </c>
      <c r="H1342" s="128">
        <f t="shared" si="6"/>
        <v>2</v>
      </c>
      <c r="I1342" s="128" t="str">
        <f t="shared" si="7"/>
        <v>월</v>
      </c>
      <c r="J1342" s="99"/>
      <c r="K1342" s="99"/>
      <c r="L1342" s="141" t="str">
        <f>IF(J1342-K1342=0,,IFERROR(K1342-J1342-휴게시간-VLOOKUP(A1342,지정휴게시간,2,FALSE),K1342-J1342-휴게시간))</f>
        <v/>
      </c>
      <c r="M1342" s="142" t="str">
        <f>IFERROR(VLOOKUP(Text(A1342,"m월 d일"),양력휴일,2,FALSE),IFERROR(VLOOKUP(Text(B1342,"m월 d일"),음력휴일,2,FALSE),IFERROR(VLOOKUP(A1342,양력지정휴일,2,FALSE), IFERROR(VLOOKUP(B1342,음력지정휴일,2,FALSE), ""))))</f>
        <v/>
      </c>
      <c r="N1342" s="128"/>
      <c r="O1342" s="128" t="str">
        <f>IFERROR(VLOOKUP(N1342,연차지정일수,2,FALSE),"")</f>
        <v/>
      </c>
      <c r="P1342" s="143"/>
      <c r="Q1342" s="2"/>
    </row>
    <row r="1343">
      <c r="A1343" s="129">
        <v>45538.0</v>
      </c>
      <c r="B1343" s="129">
        <f>VLOOKUP($A1343,달력데이터,MATCH("음력 날짜",달력제목,0),FALSE)</f>
        <v>45505</v>
      </c>
      <c r="C1343" s="128">
        <f t="shared" si="1"/>
        <v>2024</v>
      </c>
      <c r="D1343" s="128">
        <f t="shared" si="2"/>
        <v>9</v>
      </c>
      <c r="E1343" s="128">
        <f t="shared" si="3"/>
        <v>1</v>
      </c>
      <c r="F1343" s="128">
        <f t="shared" si="4"/>
        <v>2024</v>
      </c>
      <c r="G1343" s="128">
        <f t="shared" si="5"/>
        <v>9</v>
      </c>
      <c r="H1343" s="128">
        <f t="shared" si="6"/>
        <v>3</v>
      </c>
      <c r="I1343" s="128" t="str">
        <f t="shared" si="7"/>
        <v>화</v>
      </c>
      <c r="J1343" s="99"/>
      <c r="K1343" s="99"/>
      <c r="L1343" s="141" t="str">
        <f>IF(J1343-K1343=0,,IFERROR(K1343-J1343-휴게시간-VLOOKUP(A1343,지정휴게시간,2,FALSE),K1343-J1343-휴게시간))</f>
        <v/>
      </c>
      <c r="M1343" s="142" t="str">
        <f>IFERROR(VLOOKUP(Text(A1343,"m월 d일"),양력휴일,2,FALSE),IFERROR(VLOOKUP(Text(B1343,"m월 d일"),음력휴일,2,FALSE),IFERROR(VLOOKUP(A1343,양력지정휴일,2,FALSE), IFERROR(VLOOKUP(B1343,음력지정휴일,2,FALSE), ""))))</f>
        <v/>
      </c>
      <c r="N1343" s="128"/>
      <c r="O1343" s="128" t="str">
        <f>IFERROR(VLOOKUP(N1343,연차지정일수,2,FALSE),"")</f>
        <v/>
      </c>
      <c r="P1343" s="143"/>
      <c r="Q1343" s="2"/>
    </row>
    <row r="1344">
      <c r="A1344" s="129">
        <v>45539.0</v>
      </c>
      <c r="B1344" s="129">
        <f>VLOOKUP($A1344,달력데이터,MATCH("음력 날짜",달력제목,0),FALSE)</f>
        <v>45506</v>
      </c>
      <c r="C1344" s="128">
        <f t="shared" si="1"/>
        <v>2024</v>
      </c>
      <c r="D1344" s="128">
        <f t="shared" si="2"/>
        <v>9</v>
      </c>
      <c r="E1344" s="128">
        <f t="shared" si="3"/>
        <v>1</v>
      </c>
      <c r="F1344" s="128">
        <f t="shared" si="4"/>
        <v>2024</v>
      </c>
      <c r="G1344" s="128">
        <f t="shared" si="5"/>
        <v>9</v>
      </c>
      <c r="H1344" s="128">
        <f t="shared" si="6"/>
        <v>4</v>
      </c>
      <c r="I1344" s="128" t="str">
        <f t="shared" si="7"/>
        <v>수</v>
      </c>
      <c r="J1344" s="99"/>
      <c r="K1344" s="99"/>
      <c r="L1344" s="141" t="str">
        <f>IF(J1344-K1344=0,,IFERROR(K1344-J1344-휴게시간-VLOOKUP(A1344,지정휴게시간,2,FALSE),K1344-J1344-휴게시간))</f>
        <v/>
      </c>
      <c r="M1344" s="142" t="str">
        <f>IFERROR(VLOOKUP(Text(A1344,"m월 d일"),양력휴일,2,FALSE),IFERROR(VLOOKUP(Text(B1344,"m월 d일"),음력휴일,2,FALSE),IFERROR(VLOOKUP(A1344,양력지정휴일,2,FALSE), IFERROR(VLOOKUP(B1344,음력지정휴일,2,FALSE), ""))))</f>
        <v/>
      </c>
      <c r="N1344" s="128"/>
      <c r="O1344" s="128" t="str">
        <f>IFERROR(VLOOKUP(N1344,연차지정일수,2,FALSE),"")</f>
        <v/>
      </c>
      <c r="P1344" s="143"/>
      <c r="Q1344" s="2"/>
    </row>
    <row r="1345">
      <c r="A1345" s="129">
        <v>45540.0</v>
      </c>
      <c r="B1345" s="129">
        <f>VLOOKUP($A1345,달력데이터,MATCH("음력 날짜",달력제목,0),FALSE)</f>
        <v>45507</v>
      </c>
      <c r="C1345" s="128">
        <f t="shared" si="1"/>
        <v>2024</v>
      </c>
      <c r="D1345" s="128">
        <f t="shared" si="2"/>
        <v>9</v>
      </c>
      <c r="E1345" s="128">
        <f t="shared" si="3"/>
        <v>1</v>
      </c>
      <c r="F1345" s="128">
        <f t="shared" si="4"/>
        <v>2024</v>
      </c>
      <c r="G1345" s="128">
        <f t="shared" si="5"/>
        <v>9</v>
      </c>
      <c r="H1345" s="128">
        <f t="shared" si="6"/>
        <v>5</v>
      </c>
      <c r="I1345" s="128" t="str">
        <f t="shared" si="7"/>
        <v>목</v>
      </c>
      <c r="J1345" s="99"/>
      <c r="K1345" s="99"/>
      <c r="L1345" s="141" t="str">
        <f>IF(J1345-K1345=0,,IFERROR(K1345-J1345-휴게시간-VLOOKUP(A1345,지정휴게시간,2,FALSE),K1345-J1345-휴게시간))</f>
        <v/>
      </c>
      <c r="M1345" s="142" t="str">
        <f>IFERROR(VLOOKUP(Text(A1345,"m월 d일"),양력휴일,2,FALSE),IFERROR(VLOOKUP(Text(B1345,"m월 d일"),음력휴일,2,FALSE),IFERROR(VLOOKUP(A1345,양력지정휴일,2,FALSE), IFERROR(VLOOKUP(B1345,음력지정휴일,2,FALSE), ""))))</f>
        <v/>
      </c>
      <c r="N1345" s="128"/>
      <c r="O1345" s="128" t="str">
        <f>IFERROR(VLOOKUP(N1345,연차지정일수,2,FALSE),"")</f>
        <v/>
      </c>
      <c r="P1345" s="143"/>
      <c r="Q1345" s="2"/>
    </row>
    <row r="1346">
      <c r="A1346" s="129">
        <v>45541.0</v>
      </c>
      <c r="B1346" s="129">
        <f>VLOOKUP($A1346,달력데이터,MATCH("음력 날짜",달력제목,0),FALSE)</f>
        <v>45508</v>
      </c>
      <c r="C1346" s="128">
        <f t="shared" si="1"/>
        <v>2024</v>
      </c>
      <c r="D1346" s="128">
        <f t="shared" si="2"/>
        <v>9</v>
      </c>
      <c r="E1346" s="128">
        <f t="shared" si="3"/>
        <v>1</v>
      </c>
      <c r="F1346" s="128">
        <f t="shared" si="4"/>
        <v>2024</v>
      </c>
      <c r="G1346" s="128">
        <f t="shared" si="5"/>
        <v>9</v>
      </c>
      <c r="H1346" s="128">
        <f t="shared" si="6"/>
        <v>6</v>
      </c>
      <c r="I1346" s="128" t="str">
        <f t="shared" si="7"/>
        <v>금</v>
      </c>
      <c r="J1346" s="99"/>
      <c r="K1346" s="99"/>
      <c r="L1346" s="141" t="str">
        <f>IF(J1346-K1346=0,,IFERROR(K1346-J1346-휴게시간-VLOOKUP(A1346,지정휴게시간,2,FALSE),K1346-J1346-휴게시간))</f>
        <v/>
      </c>
      <c r="M1346" s="142" t="str">
        <f>IFERROR(VLOOKUP(Text(A1346,"m월 d일"),양력휴일,2,FALSE),IFERROR(VLOOKUP(Text(B1346,"m월 d일"),음력휴일,2,FALSE),IFERROR(VLOOKUP(A1346,양력지정휴일,2,FALSE), IFERROR(VLOOKUP(B1346,음력지정휴일,2,FALSE), ""))))</f>
        <v/>
      </c>
      <c r="N1346" s="128"/>
      <c r="O1346" s="128" t="str">
        <f>IFERROR(VLOOKUP(N1346,연차지정일수,2,FALSE),"")</f>
        <v/>
      </c>
      <c r="P1346" s="143"/>
      <c r="Q1346" s="2"/>
    </row>
    <row r="1347">
      <c r="A1347" s="129">
        <v>45542.0</v>
      </c>
      <c r="B1347" s="129">
        <f>VLOOKUP($A1347,달력데이터,MATCH("음력 날짜",달력제목,0),FALSE)</f>
        <v>45509</v>
      </c>
      <c r="C1347" s="128">
        <f t="shared" si="1"/>
        <v>2024</v>
      </c>
      <c r="D1347" s="128">
        <f t="shared" si="2"/>
        <v>9</v>
      </c>
      <c r="E1347" s="128">
        <f t="shared" si="3"/>
        <v>1</v>
      </c>
      <c r="F1347" s="128">
        <f t="shared" si="4"/>
        <v>2024</v>
      </c>
      <c r="G1347" s="128">
        <f t="shared" si="5"/>
        <v>9</v>
      </c>
      <c r="H1347" s="128">
        <f t="shared" si="6"/>
        <v>7</v>
      </c>
      <c r="I1347" s="128" t="str">
        <f t="shared" si="7"/>
        <v>토</v>
      </c>
      <c r="J1347" s="99"/>
      <c r="K1347" s="99"/>
      <c r="L1347" s="141" t="str">
        <f>IF(J1347-K1347=0,,IFERROR(K1347-J1347-휴게시간-VLOOKUP(A1347,지정휴게시간,2,FALSE),K1347-J1347-휴게시간))</f>
        <v/>
      </c>
      <c r="M1347" s="142" t="str">
        <f>IFERROR(VLOOKUP(Text(A1347,"m월 d일"),양력휴일,2,FALSE),IFERROR(VLOOKUP(Text(B1347,"m월 d일"),음력휴일,2,FALSE),IFERROR(VLOOKUP(A1347,양력지정휴일,2,FALSE), IFERROR(VLOOKUP(B1347,음력지정휴일,2,FALSE), ""))))</f>
        <v/>
      </c>
      <c r="N1347" s="128"/>
      <c r="O1347" s="128" t="str">
        <f>IFERROR(VLOOKUP(N1347,연차지정일수,2,FALSE),"")</f>
        <v/>
      </c>
      <c r="P1347" s="143"/>
      <c r="Q1347" s="2"/>
    </row>
    <row r="1348">
      <c r="A1348" s="129">
        <v>45543.0</v>
      </c>
      <c r="B1348" s="129">
        <f>VLOOKUP($A1348,달력데이터,MATCH("음력 날짜",달력제목,0),FALSE)</f>
        <v>45510</v>
      </c>
      <c r="C1348" s="128">
        <f t="shared" si="1"/>
        <v>2024</v>
      </c>
      <c r="D1348" s="128">
        <f t="shared" si="2"/>
        <v>9</v>
      </c>
      <c r="E1348" s="128">
        <f t="shared" si="3"/>
        <v>1</v>
      </c>
      <c r="F1348" s="128">
        <f t="shared" si="4"/>
        <v>2024</v>
      </c>
      <c r="G1348" s="128">
        <f t="shared" si="5"/>
        <v>9</v>
      </c>
      <c r="H1348" s="128">
        <f t="shared" si="6"/>
        <v>8</v>
      </c>
      <c r="I1348" s="128" t="str">
        <f t="shared" si="7"/>
        <v>일</v>
      </c>
      <c r="J1348" s="99"/>
      <c r="K1348" s="99"/>
      <c r="L1348" s="141" t="str">
        <f>IF(J1348-K1348=0,,IFERROR(K1348-J1348-휴게시간-VLOOKUP(A1348,지정휴게시간,2,FALSE),K1348-J1348-휴게시간))</f>
        <v/>
      </c>
      <c r="M1348" s="142" t="str">
        <f>IFERROR(VLOOKUP(Text(A1348,"m월 d일"),양력휴일,2,FALSE),IFERROR(VLOOKUP(Text(B1348,"m월 d일"),음력휴일,2,FALSE),IFERROR(VLOOKUP(A1348,양력지정휴일,2,FALSE), IFERROR(VLOOKUP(B1348,음력지정휴일,2,FALSE), ""))))</f>
        <v/>
      </c>
      <c r="N1348" s="128"/>
      <c r="O1348" s="128" t="str">
        <f>IFERROR(VLOOKUP(N1348,연차지정일수,2,FALSE),"")</f>
        <v/>
      </c>
      <c r="P1348" s="143"/>
      <c r="Q1348" s="2"/>
    </row>
    <row r="1349">
      <c r="A1349" s="129">
        <v>45544.0</v>
      </c>
      <c r="B1349" s="129">
        <f>VLOOKUP($A1349,달력데이터,MATCH("음력 날짜",달력제목,0),FALSE)</f>
        <v>45511</v>
      </c>
      <c r="C1349" s="128">
        <f t="shared" si="1"/>
        <v>2024</v>
      </c>
      <c r="D1349" s="128">
        <f t="shared" si="2"/>
        <v>9</v>
      </c>
      <c r="E1349" s="128">
        <f t="shared" si="3"/>
        <v>2</v>
      </c>
      <c r="F1349" s="128">
        <f t="shared" si="4"/>
        <v>2024</v>
      </c>
      <c r="G1349" s="128">
        <f t="shared" si="5"/>
        <v>9</v>
      </c>
      <c r="H1349" s="128">
        <f t="shared" si="6"/>
        <v>9</v>
      </c>
      <c r="I1349" s="128" t="str">
        <f t="shared" si="7"/>
        <v>월</v>
      </c>
      <c r="J1349" s="99"/>
      <c r="K1349" s="99"/>
      <c r="L1349" s="141" t="str">
        <f>IF(J1349-K1349=0,,IFERROR(K1349-J1349-휴게시간-VLOOKUP(A1349,지정휴게시간,2,FALSE),K1349-J1349-휴게시간))</f>
        <v/>
      </c>
      <c r="M1349" s="142" t="str">
        <f>IFERROR(VLOOKUP(Text(A1349,"m월 d일"),양력휴일,2,FALSE),IFERROR(VLOOKUP(Text(B1349,"m월 d일"),음력휴일,2,FALSE),IFERROR(VLOOKUP(A1349,양력지정휴일,2,FALSE), IFERROR(VLOOKUP(B1349,음력지정휴일,2,FALSE), ""))))</f>
        <v/>
      </c>
      <c r="N1349" s="128"/>
      <c r="O1349" s="128" t="str">
        <f>IFERROR(VLOOKUP(N1349,연차지정일수,2,FALSE),"")</f>
        <v/>
      </c>
      <c r="P1349" s="143"/>
      <c r="Q1349" s="2"/>
    </row>
    <row r="1350">
      <c r="A1350" s="129">
        <v>45545.0</v>
      </c>
      <c r="B1350" s="129">
        <f>VLOOKUP($A1350,달력데이터,MATCH("음력 날짜",달력제목,0),FALSE)</f>
        <v>45512</v>
      </c>
      <c r="C1350" s="128">
        <f t="shared" si="1"/>
        <v>2024</v>
      </c>
      <c r="D1350" s="128">
        <f t="shared" si="2"/>
        <v>9</v>
      </c>
      <c r="E1350" s="128">
        <f t="shared" si="3"/>
        <v>2</v>
      </c>
      <c r="F1350" s="128">
        <f t="shared" si="4"/>
        <v>2024</v>
      </c>
      <c r="G1350" s="128">
        <f t="shared" si="5"/>
        <v>9</v>
      </c>
      <c r="H1350" s="128">
        <f t="shared" si="6"/>
        <v>10</v>
      </c>
      <c r="I1350" s="128" t="str">
        <f t="shared" si="7"/>
        <v>화</v>
      </c>
      <c r="J1350" s="99"/>
      <c r="K1350" s="99"/>
      <c r="L1350" s="141" t="str">
        <f>IF(J1350-K1350=0,,IFERROR(K1350-J1350-휴게시간-VLOOKUP(A1350,지정휴게시간,2,FALSE),K1350-J1350-휴게시간))</f>
        <v/>
      </c>
      <c r="M1350" s="142" t="str">
        <f>IFERROR(VLOOKUP(Text(A1350,"m월 d일"),양력휴일,2,FALSE),IFERROR(VLOOKUP(Text(B1350,"m월 d일"),음력휴일,2,FALSE),IFERROR(VLOOKUP(A1350,양력지정휴일,2,FALSE), IFERROR(VLOOKUP(B1350,음력지정휴일,2,FALSE), ""))))</f>
        <v/>
      </c>
      <c r="N1350" s="128"/>
      <c r="O1350" s="128" t="str">
        <f>IFERROR(VLOOKUP(N1350,연차지정일수,2,FALSE),"")</f>
        <v/>
      </c>
      <c r="P1350" s="143"/>
      <c r="Q1350" s="2"/>
    </row>
    <row r="1351">
      <c r="A1351" s="129">
        <v>45546.0</v>
      </c>
      <c r="B1351" s="129">
        <f>VLOOKUP($A1351,달력데이터,MATCH("음력 날짜",달력제목,0),FALSE)</f>
        <v>45513</v>
      </c>
      <c r="C1351" s="128">
        <f t="shared" si="1"/>
        <v>2024</v>
      </c>
      <c r="D1351" s="128">
        <f t="shared" si="2"/>
        <v>9</v>
      </c>
      <c r="E1351" s="128">
        <f t="shared" si="3"/>
        <v>2</v>
      </c>
      <c r="F1351" s="128">
        <f t="shared" si="4"/>
        <v>2024</v>
      </c>
      <c r="G1351" s="128">
        <f t="shared" si="5"/>
        <v>9</v>
      </c>
      <c r="H1351" s="128">
        <f t="shared" si="6"/>
        <v>11</v>
      </c>
      <c r="I1351" s="128" t="str">
        <f t="shared" si="7"/>
        <v>수</v>
      </c>
      <c r="J1351" s="99"/>
      <c r="K1351" s="99"/>
      <c r="L1351" s="141" t="str">
        <f>IF(J1351-K1351=0,,IFERROR(K1351-J1351-휴게시간-VLOOKUP(A1351,지정휴게시간,2,FALSE),K1351-J1351-휴게시간))</f>
        <v/>
      </c>
      <c r="M1351" s="142" t="str">
        <f>IFERROR(VLOOKUP(Text(A1351,"m월 d일"),양력휴일,2,FALSE),IFERROR(VLOOKUP(Text(B1351,"m월 d일"),음력휴일,2,FALSE),IFERROR(VLOOKUP(A1351,양력지정휴일,2,FALSE), IFERROR(VLOOKUP(B1351,음력지정휴일,2,FALSE), ""))))</f>
        <v/>
      </c>
      <c r="N1351" s="128"/>
      <c r="O1351" s="128" t="str">
        <f>IFERROR(VLOOKUP(N1351,연차지정일수,2,FALSE),"")</f>
        <v/>
      </c>
      <c r="P1351" s="143"/>
      <c r="Q1351" s="2"/>
    </row>
    <row r="1352">
      <c r="A1352" s="129">
        <v>45547.0</v>
      </c>
      <c r="B1352" s="129">
        <f>VLOOKUP($A1352,달력데이터,MATCH("음력 날짜",달력제목,0),FALSE)</f>
        <v>45514</v>
      </c>
      <c r="C1352" s="128">
        <f t="shared" si="1"/>
        <v>2024</v>
      </c>
      <c r="D1352" s="128">
        <f t="shared" si="2"/>
        <v>9</v>
      </c>
      <c r="E1352" s="128">
        <f t="shared" si="3"/>
        <v>2</v>
      </c>
      <c r="F1352" s="128">
        <f t="shared" si="4"/>
        <v>2024</v>
      </c>
      <c r="G1352" s="128">
        <f t="shared" si="5"/>
        <v>9</v>
      </c>
      <c r="H1352" s="128">
        <f t="shared" si="6"/>
        <v>12</v>
      </c>
      <c r="I1352" s="128" t="str">
        <f t="shared" si="7"/>
        <v>목</v>
      </c>
      <c r="J1352" s="99"/>
      <c r="K1352" s="99"/>
      <c r="L1352" s="141" t="str">
        <f>IF(J1352-K1352=0,,IFERROR(K1352-J1352-휴게시간-VLOOKUP(A1352,지정휴게시간,2,FALSE),K1352-J1352-휴게시간))</f>
        <v/>
      </c>
      <c r="M1352" s="142" t="str">
        <f>IFERROR(VLOOKUP(Text(A1352,"m월 d일"),양력휴일,2,FALSE),IFERROR(VLOOKUP(Text(B1352,"m월 d일"),음력휴일,2,FALSE),IFERROR(VLOOKUP(A1352,양력지정휴일,2,FALSE), IFERROR(VLOOKUP(B1352,음력지정휴일,2,FALSE), ""))))</f>
        <v/>
      </c>
      <c r="N1352" s="128"/>
      <c r="O1352" s="128" t="str">
        <f>IFERROR(VLOOKUP(N1352,연차지정일수,2,FALSE),"")</f>
        <v/>
      </c>
      <c r="P1352" s="143"/>
      <c r="Q1352" s="2"/>
    </row>
    <row r="1353">
      <c r="A1353" s="129">
        <v>45548.0</v>
      </c>
      <c r="B1353" s="129">
        <f>VLOOKUP($A1353,달력데이터,MATCH("음력 날짜",달력제목,0),FALSE)</f>
        <v>45515</v>
      </c>
      <c r="C1353" s="128">
        <f t="shared" si="1"/>
        <v>2024</v>
      </c>
      <c r="D1353" s="128">
        <f t="shared" si="2"/>
        <v>9</v>
      </c>
      <c r="E1353" s="128">
        <f t="shared" si="3"/>
        <v>2</v>
      </c>
      <c r="F1353" s="128">
        <f t="shared" si="4"/>
        <v>2024</v>
      </c>
      <c r="G1353" s="128">
        <f t="shared" si="5"/>
        <v>9</v>
      </c>
      <c r="H1353" s="128">
        <f t="shared" si="6"/>
        <v>13</v>
      </c>
      <c r="I1353" s="128" t="str">
        <f t="shared" si="7"/>
        <v>금</v>
      </c>
      <c r="J1353" s="99"/>
      <c r="K1353" s="99"/>
      <c r="L1353" s="141" t="str">
        <f>IF(J1353-K1353=0,,IFERROR(K1353-J1353-휴게시간-VLOOKUP(A1353,지정휴게시간,2,FALSE),K1353-J1353-휴게시간))</f>
        <v/>
      </c>
      <c r="M1353" s="142" t="str">
        <f>IFERROR(VLOOKUP(Text(A1353,"m월 d일"),양력휴일,2,FALSE),IFERROR(VLOOKUP(Text(B1353,"m월 d일"),음력휴일,2,FALSE),IFERROR(VLOOKUP(A1353,양력지정휴일,2,FALSE), IFERROR(VLOOKUP(B1353,음력지정휴일,2,FALSE), ""))))</f>
        <v/>
      </c>
      <c r="N1353" s="128"/>
      <c r="O1353" s="128" t="str">
        <f>IFERROR(VLOOKUP(N1353,연차지정일수,2,FALSE),"")</f>
        <v/>
      </c>
      <c r="P1353" s="143"/>
      <c r="Q1353" s="2"/>
    </row>
    <row r="1354">
      <c r="A1354" s="129">
        <v>45549.0</v>
      </c>
      <c r="B1354" s="129">
        <f>VLOOKUP($A1354,달력데이터,MATCH("음력 날짜",달력제목,0),FALSE)</f>
        <v>45516</v>
      </c>
      <c r="C1354" s="128">
        <f t="shared" si="1"/>
        <v>2024</v>
      </c>
      <c r="D1354" s="128">
        <f t="shared" si="2"/>
        <v>9</v>
      </c>
      <c r="E1354" s="128">
        <f t="shared" si="3"/>
        <v>2</v>
      </c>
      <c r="F1354" s="128">
        <f t="shared" si="4"/>
        <v>2024</v>
      </c>
      <c r="G1354" s="128">
        <f t="shared" si="5"/>
        <v>9</v>
      </c>
      <c r="H1354" s="128">
        <f t="shared" si="6"/>
        <v>14</v>
      </c>
      <c r="I1354" s="128" t="str">
        <f t="shared" si="7"/>
        <v>토</v>
      </c>
      <c r="J1354" s="99"/>
      <c r="K1354" s="99"/>
      <c r="L1354" s="141" t="str">
        <f>IF(J1354-K1354=0,,IFERROR(K1354-J1354-휴게시간-VLOOKUP(A1354,지정휴게시간,2,FALSE),K1354-J1354-휴게시간))</f>
        <v/>
      </c>
      <c r="M1354" s="142" t="str">
        <f>IFERROR(VLOOKUP(Text(A1354,"m월 d일"),양력휴일,2,FALSE),IFERROR(VLOOKUP(Text(B1354,"m월 d일"),음력휴일,2,FALSE),IFERROR(VLOOKUP(A1354,양력지정휴일,2,FALSE), IFERROR(VLOOKUP(B1354,음력지정휴일,2,FALSE), ""))))</f>
        <v/>
      </c>
      <c r="N1354" s="128"/>
      <c r="O1354" s="128" t="str">
        <f>IFERROR(VLOOKUP(N1354,연차지정일수,2,FALSE),"")</f>
        <v/>
      </c>
      <c r="P1354" s="143"/>
      <c r="Q1354" s="2"/>
    </row>
    <row r="1355">
      <c r="A1355" s="129">
        <v>45550.0</v>
      </c>
      <c r="B1355" s="129">
        <f>VLOOKUP($A1355,달력데이터,MATCH("음력 날짜",달력제목,0),FALSE)</f>
        <v>45517</v>
      </c>
      <c r="C1355" s="128">
        <f t="shared" si="1"/>
        <v>2024</v>
      </c>
      <c r="D1355" s="128">
        <f t="shared" si="2"/>
        <v>9</v>
      </c>
      <c r="E1355" s="128">
        <f t="shared" si="3"/>
        <v>2</v>
      </c>
      <c r="F1355" s="128">
        <f t="shared" si="4"/>
        <v>2024</v>
      </c>
      <c r="G1355" s="128">
        <f t="shared" si="5"/>
        <v>9</v>
      </c>
      <c r="H1355" s="128">
        <f t="shared" si="6"/>
        <v>15</v>
      </c>
      <c r="I1355" s="128" t="str">
        <f t="shared" si="7"/>
        <v>일</v>
      </c>
      <c r="J1355" s="99"/>
      <c r="K1355" s="99"/>
      <c r="L1355" s="141" t="str">
        <f>IF(J1355-K1355=0,,IFERROR(K1355-J1355-휴게시간-VLOOKUP(A1355,지정휴게시간,2,FALSE),K1355-J1355-휴게시간))</f>
        <v/>
      </c>
      <c r="M1355" s="142" t="str">
        <f>IFERROR(VLOOKUP(Text(A1355,"m월 d일"),양력휴일,2,FALSE),IFERROR(VLOOKUP(Text(B1355,"m월 d일"),음력휴일,2,FALSE),IFERROR(VLOOKUP(A1355,양력지정휴일,2,FALSE), IFERROR(VLOOKUP(B1355,음력지정휴일,2,FALSE), ""))))</f>
        <v/>
      </c>
      <c r="N1355" s="128"/>
      <c r="O1355" s="128" t="str">
        <f>IFERROR(VLOOKUP(N1355,연차지정일수,2,FALSE),"")</f>
        <v/>
      </c>
      <c r="P1355" s="143"/>
      <c r="Q1355" s="2"/>
    </row>
    <row r="1356">
      <c r="A1356" s="129">
        <v>45551.0</v>
      </c>
      <c r="B1356" s="129">
        <f>VLOOKUP($A1356,달력데이터,MATCH("음력 날짜",달력제목,0),FALSE)</f>
        <v>45518</v>
      </c>
      <c r="C1356" s="128">
        <f t="shared" si="1"/>
        <v>2024</v>
      </c>
      <c r="D1356" s="128">
        <f t="shared" si="2"/>
        <v>9</v>
      </c>
      <c r="E1356" s="128">
        <f t="shared" si="3"/>
        <v>3</v>
      </c>
      <c r="F1356" s="128">
        <f t="shared" si="4"/>
        <v>2024</v>
      </c>
      <c r="G1356" s="128">
        <f t="shared" si="5"/>
        <v>9</v>
      </c>
      <c r="H1356" s="128">
        <f t="shared" si="6"/>
        <v>16</v>
      </c>
      <c r="I1356" s="128" t="str">
        <f t="shared" si="7"/>
        <v>월</v>
      </c>
      <c r="J1356" s="99"/>
      <c r="K1356" s="99"/>
      <c r="L1356" s="141" t="str">
        <f>IF(J1356-K1356=0,,IFERROR(K1356-J1356-휴게시간-VLOOKUP(A1356,지정휴게시간,2,FALSE),K1356-J1356-휴게시간))</f>
        <v/>
      </c>
      <c r="M1356" s="142" t="str">
        <f>IFERROR(VLOOKUP(Text(A1356,"m월 d일"),양력휴일,2,FALSE),IFERROR(VLOOKUP(Text(B1356,"m월 d일"),음력휴일,2,FALSE),IFERROR(VLOOKUP(A1356,양력지정휴일,2,FALSE), IFERROR(VLOOKUP(B1356,음력지정휴일,2,FALSE), ""))))</f>
        <v>추석연휴</v>
      </c>
      <c r="N1356" s="128"/>
      <c r="O1356" s="128" t="str">
        <f>IFERROR(VLOOKUP(N1356,연차지정일수,2,FALSE),"")</f>
        <v/>
      </c>
      <c r="P1356" s="143"/>
      <c r="Q1356" s="2"/>
    </row>
    <row r="1357">
      <c r="A1357" s="129">
        <v>45552.0</v>
      </c>
      <c r="B1357" s="129">
        <f>VLOOKUP($A1357,달력데이터,MATCH("음력 날짜",달력제목,0),FALSE)</f>
        <v>45519</v>
      </c>
      <c r="C1357" s="128">
        <f t="shared" si="1"/>
        <v>2024</v>
      </c>
      <c r="D1357" s="128">
        <f t="shared" si="2"/>
        <v>9</v>
      </c>
      <c r="E1357" s="128">
        <f t="shared" si="3"/>
        <v>3</v>
      </c>
      <c r="F1357" s="128">
        <f t="shared" si="4"/>
        <v>2024</v>
      </c>
      <c r="G1357" s="128">
        <f t="shared" si="5"/>
        <v>9</v>
      </c>
      <c r="H1357" s="128">
        <f t="shared" si="6"/>
        <v>17</v>
      </c>
      <c r="I1357" s="128" t="str">
        <f t="shared" si="7"/>
        <v>화</v>
      </c>
      <c r="J1357" s="99"/>
      <c r="K1357" s="99"/>
      <c r="L1357" s="141" t="str">
        <f>IF(J1357-K1357=0,,IFERROR(K1357-J1357-휴게시간-VLOOKUP(A1357,지정휴게시간,2,FALSE),K1357-J1357-휴게시간))</f>
        <v/>
      </c>
      <c r="M1357" s="142" t="str">
        <f>IFERROR(VLOOKUP(Text(A1357,"m월 d일"),양력휴일,2,FALSE),IFERROR(VLOOKUP(Text(B1357,"m월 d일"),음력휴일,2,FALSE),IFERROR(VLOOKUP(A1357,양력지정휴일,2,FALSE), IFERROR(VLOOKUP(B1357,음력지정휴일,2,FALSE), ""))))</f>
        <v>추석연휴</v>
      </c>
      <c r="N1357" s="128"/>
      <c r="O1357" s="128" t="str">
        <f>IFERROR(VLOOKUP(N1357,연차지정일수,2,FALSE),"")</f>
        <v/>
      </c>
      <c r="P1357" s="143"/>
      <c r="Q1357" s="2"/>
    </row>
    <row r="1358">
      <c r="A1358" s="129">
        <v>45553.0</v>
      </c>
      <c r="B1358" s="129">
        <f>VLOOKUP($A1358,달력데이터,MATCH("음력 날짜",달력제목,0),FALSE)</f>
        <v>45520</v>
      </c>
      <c r="C1358" s="128">
        <f t="shared" si="1"/>
        <v>2024</v>
      </c>
      <c r="D1358" s="128">
        <f t="shared" si="2"/>
        <v>9</v>
      </c>
      <c r="E1358" s="128">
        <f t="shared" si="3"/>
        <v>3</v>
      </c>
      <c r="F1358" s="128">
        <f t="shared" si="4"/>
        <v>2024</v>
      </c>
      <c r="G1358" s="128">
        <f t="shared" si="5"/>
        <v>9</v>
      </c>
      <c r="H1358" s="128">
        <f t="shared" si="6"/>
        <v>18</v>
      </c>
      <c r="I1358" s="128" t="str">
        <f t="shared" si="7"/>
        <v>수</v>
      </c>
      <c r="J1358" s="99"/>
      <c r="K1358" s="99"/>
      <c r="L1358" s="141" t="str">
        <f>IF(J1358-K1358=0,,IFERROR(K1358-J1358-휴게시간-VLOOKUP(A1358,지정휴게시간,2,FALSE),K1358-J1358-휴게시간))</f>
        <v/>
      </c>
      <c r="M1358" s="142" t="str">
        <f>IFERROR(VLOOKUP(Text(A1358,"m월 d일"),양력휴일,2,FALSE),IFERROR(VLOOKUP(Text(B1358,"m월 d일"),음력휴일,2,FALSE),IFERROR(VLOOKUP(A1358,양력지정휴일,2,FALSE), IFERROR(VLOOKUP(B1358,음력지정휴일,2,FALSE), ""))))</f>
        <v>추석연휴</v>
      </c>
      <c r="N1358" s="128"/>
      <c r="O1358" s="128" t="str">
        <f>IFERROR(VLOOKUP(N1358,연차지정일수,2,FALSE),"")</f>
        <v/>
      </c>
      <c r="P1358" s="143"/>
      <c r="Q1358" s="2"/>
    </row>
    <row r="1359">
      <c r="A1359" s="129">
        <v>45554.0</v>
      </c>
      <c r="B1359" s="129">
        <f>VLOOKUP($A1359,달력데이터,MATCH("음력 날짜",달력제목,0),FALSE)</f>
        <v>45521</v>
      </c>
      <c r="C1359" s="128">
        <f t="shared" si="1"/>
        <v>2024</v>
      </c>
      <c r="D1359" s="128">
        <f t="shared" si="2"/>
        <v>9</v>
      </c>
      <c r="E1359" s="128">
        <f t="shared" si="3"/>
        <v>3</v>
      </c>
      <c r="F1359" s="128">
        <f t="shared" si="4"/>
        <v>2024</v>
      </c>
      <c r="G1359" s="128">
        <f t="shared" si="5"/>
        <v>9</v>
      </c>
      <c r="H1359" s="128">
        <f t="shared" si="6"/>
        <v>19</v>
      </c>
      <c r="I1359" s="128" t="str">
        <f t="shared" si="7"/>
        <v>목</v>
      </c>
      <c r="J1359" s="99"/>
      <c r="K1359" s="99"/>
      <c r="L1359" s="141" t="str">
        <f>IF(J1359-K1359=0,,IFERROR(K1359-J1359-휴게시간-VLOOKUP(A1359,지정휴게시간,2,FALSE),K1359-J1359-휴게시간))</f>
        <v/>
      </c>
      <c r="M1359" s="142" t="str">
        <f>IFERROR(VLOOKUP(Text(A1359,"m월 d일"),양력휴일,2,FALSE),IFERROR(VLOOKUP(Text(B1359,"m월 d일"),음력휴일,2,FALSE),IFERROR(VLOOKUP(A1359,양력지정휴일,2,FALSE), IFERROR(VLOOKUP(B1359,음력지정휴일,2,FALSE), ""))))</f>
        <v/>
      </c>
      <c r="N1359" s="128"/>
      <c r="O1359" s="128" t="str">
        <f>IFERROR(VLOOKUP(N1359,연차지정일수,2,FALSE),"")</f>
        <v/>
      </c>
      <c r="P1359" s="143"/>
      <c r="Q1359" s="2"/>
    </row>
    <row r="1360">
      <c r="A1360" s="129">
        <v>45555.0</v>
      </c>
      <c r="B1360" s="129">
        <f>VLOOKUP($A1360,달력데이터,MATCH("음력 날짜",달력제목,0),FALSE)</f>
        <v>45522</v>
      </c>
      <c r="C1360" s="128">
        <f t="shared" si="1"/>
        <v>2024</v>
      </c>
      <c r="D1360" s="128">
        <f t="shared" si="2"/>
        <v>9</v>
      </c>
      <c r="E1360" s="128">
        <f t="shared" si="3"/>
        <v>3</v>
      </c>
      <c r="F1360" s="128">
        <f t="shared" si="4"/>
        <v>2024</v>
      </c>
      <c r="G1360" s="128">
        <f t="shared" si="5"/>
        <v>9</v>
      </c>
      <c r="H1360" s="128">
        <f t="shared" si="6"/>
        <v>20</v>
      </c>
      <c r="I1360" s="128" t="str">
        <f t="shared" si="7"/>
        <v>금</v>
      </c>
      <c r="J1360" s="99"/>
      <c r="K1360" s="99"/>
      <c r="L1360" s="141" t="str">
        <f>IF(J1360-K1360=0,,IFERROR(K1360-J1360-휴게시간-VLOOKUP(A1360,지정휴게시간,2,FALSE),K1360-J1360-휴게시간))</f>
        <v/>
      </c>
      <c r="M1360" s="142" t="str">
        <f>IFERROR(VLOOKUP(Text(A1360,"m월 d일"),양력휴일,2,FALSE),IFERROR(VLOOKUP(Text(B1360,"m월 d일"),음력휴일,2,FALSE),IFERROR(VLOOKUP(A1360,양력지정휴일,2,FALSE), IFERROR(VLOOKUP(B1360,음력지정휴일,2,FALSE), ""))))</f>
        <v/>
      </c>
      <c r="N1360" s="128"/>
      <c r="O1360" s="128" t="str">
        <f>IFERROR(VLOOKUP(N1360,연차지정일수,2,FALSE),"")</f>
        <v/>
      </c>
      <c r="P1360" s="143"/>
      <c r="Q1360" s="2"/>
    </row>
    <row r="1361">
      <c r="A1361" s="129">
        <v>45556.0</v>
      </c>
      <c r="B1361" s="129">
        <f>VLOOKUP($A1361,달력데이터,MATCH("음력 날짜",달력제목,0),FALSE)</f>
        <v>45523</v>
      </c>
      <c r="C1361" s="128">
        <f t="shared" si="1"/>
        <v>2024</v>
      </c>
      <c r="D1361" s="128">
        <f t="shared" si="2"/>
        <v>9</v>
      </c>
      <c r="E1361" s="128">
        <f t="shared" si="3"/>
        <v>3</v>
      </c>
      <c r="F1361" s="128">
        <f t="shared" si="4"/>
        <v>2024</v>
      </c>
      <c r="G1361" s="128">
        <f t="shared" si="5"/>
        <v>9</v>
      </c>
      <c r="H1361" s="128">
        <f t="shared" si="6"/>
        <v>21</v>
      </c>
      <c r="I1361" s="128" t="str">
        <f t="shared" si="7"/>
        <v>토</v>
      </c>
      <c r="J1361" s="99"/>
      <c r="K1361" s="99"/>
      <c r="L1361" s="141" t="str">
        <f>IF(J1361-K1361=0,,IFERROR(K1361-J1361-휴게시간-VLOOKUP(A1361,지정휴게시간,2,FALSE),K1361-J1361-휴게시간))</f>
        <v/>
      </c>
      <c r="M1361" s="142" t="str">
        <f>IFERROR(VLOOKUP(Text(A1361,"m월 d일"),양력휴일,2,FALSE),IFERROR(VLOOKUP(Text(B1361,"m월 d일"),음력휴일,2,FALSE),IFERROR(VLOOKUP(A1361,양력지정휴일,2,FALSE), IFERROR(VLOOKUP(B1361,음력지정휴일,2,FALSE), ""))))</f>
        <v/>
      </c>
      <c r="N1361" s="128"/>
      <c r="O1361" s="128" t="str">
        <f>IFERROR(VLOOKUP(N1361,연차지정일수,2,FALSE),"")</f>
        <v/>
      </c>
      <c r="P1361" s="143"/>
      <c r="Q1361" s="2"/>
    </row>
    <row r="1362">
      <c r="A1362" s="129">
        <v>45557.0</v>
      </c>
      <c r="B1362" s="129">
        <f>VLOOKUP($A1362,달력데이터,MATCH("음력 날짜",달력제목,0),FALSE)</f>
        <v>45524</v>
      </c>
      <c r="C1362" s="128">
        <f t="shared" si="1"/>
        <v>2024</v>
      </c>
      <c r="D1362" s="128">
        <f t="shared" si="2"/>
        <v>9</v>
      </c>
      <c r="E1362" s="128">
        <f t="shared" si="3"/>
        <v>3</v>
      </c>
      <c r="F1362" s="128">
        <f t="shared" si="4"/>
        <v>2024</v>
      </c>
      <c r="G1362" s="128">
        <f t="shared" si="5"/>
        <v>9</v>
      </c>
      <c r="H1362" s="128">
        <f t="shared" si="6"/>
        <v>22</v>
      </c>
      <c r="I1362" s="128" t="str">
        <f t="shared" si="7"/>
        <v>일</v>
      </c>
      <c r="J1362" s="99"/>
      <c r="K1362" s="99"/>
      <c r="L1362" s="141" t="str">
        <f>IF(J1362-K1362=0,,IFERROR(K1362-J1362-휴게시간-VLOOKUP(A1362,지정휴게시간,2,FALSE),K1362-J1362-휴게시간))</f>
        <v/>
      </c>
      <c r="M1362" s="142" t="str">
        <f>IFERROR(VLOOKUP(Text(A1362,"m월 d일"),양력휴일,2,FALSE),IFERROR(VLOOKUP(Text(B1362,"m월 d일"),음력휴일,2,FALSE),IFERROR(VLOOKUP(A1362,양력지정휴일,2,FALSE), IFERROR(VLOOKUP(B1362,음력지정휴일,2,FALSE), ""))))</f>
        <v/>
      </c>
      <c r="N1362" s="128"/>
      <c r="O1362" s="128" t="str">
        <f>IFERROR(VLOOKUP(N1362,연차지정일수,2,FALSE),"")</f>
        <v/>
      </c>
      <c r="P1362" s="143"/>
      <c r="Q1362" s="2"/>
    </row>
    <row r="1363">
      <c r="A1363" s="129">
        <v>45558.0</v>
      </c>
      <c r="B1363" s="129">
        <f>VLOOKUP($A1363,달력데이터,MATCH("음력 날짜",달력제목,0),FALSE)</f>
        <v>45525</v>
      </c>
      <c r="C1363" s="128">
        <f t="shared" si="1"/>
        <v>2024</v>
      </c>
      <c r="D1363" s="128">
        <f t="shared" si="2"/>
        <v>9</v>
      </c>
      <c r="E1363" s="128">
        <f t="shared" si="3"/>
        <v>4</v>
      </c>
      <c r="F1363" s="128">
        <f t="shared" si="4"/>
        <v>2024</v>
      </c>
      <c r="G1363" s="128">
        <f t="shared" si="5"/>
        <v>9</v>
      </c>
      <c r="H1363" s="128">
        <f t="shared" si="6"/>
        <v>23</v>
      </c>
      <c r="I1363" s="128" t="str">
        <f t="shared" si="7"/>
        <v>월</v>
      </c>
      <c r="J1363" s="99"/>
      <c r="K1363" s="99"/>
      <c r="L1363" s="141" t="str">
        <f>IF(J1363-K1363=0,,IFERROR(K1363-J1363-휴게시간-VLOOKUP(A1363,지정휴게시간,2,FALSE),K1363-J1363-휴게시간))</f>
        <v/>
      </c>
      <c r="M1363" s="142" t="str">
        <f>IFERROR(VLOOKUP(Text(A1363,"m월 d일"),양력휴일,2,FALSE),IFERROR(VLOOKUP(Text(B1363,"m월 d일"),음력휴일,2,FALSE),IFERROR(VLOOKUP(A1363,양력지정휴일,2,FALSE), IFERROR(VLOOKUP(B1363,음력지정휴일,2,FALSE), ""))))</f>
        <v/>
      </c>
      <c r="N1363" s="128"/>
      <c r="O1363" s="128" t="str">
        <f>IFERROR(VLOOKUP(N1363,연차지정일수,2,FALSE),"")</f>
        <v/>
      </c>
      <c r="P1363" s="143"/>
      <c r="Q1363" s="2"/>
    </row>
    <row r="1364">
      <c r="A1364" s="129">
        <v>45559.0</v>
      </c>
      <c r="B1364" s="129">
        <f>VLOOKUP($A1364,달력데이터,MATCH("음력 날짜",달력제목,0),FALSE)</f>
        <v>45526</v>
      </c>
      <c r="C1364" s="128">
        <f t="shared" si="1"/>
        <v>2024</v>
      </c>
      <c r="D1364" s="128">
        <f t="shared" si="2"/>
        <v>9</v>
      </c>
      <c r="E1364" s="128">
        <f t="shared" si="3"/>
        <v>4</v>
      </c>
      <c r="F1364" s="128">
        <f t="shared" si="4"/>
        <v>2024</v>
      </c>
      <c r="G1364" s="128">
        <f t="shared" si="5"/>
        <v>9</v>
      </c>
      <c r="H1364" s="128">
        <f t="shared" si="6"/>
        <v>24</v>
      </c>
      <c r="I1364" s="128" t="str">
        <f t="shared" si="7"/>
        <v>화</v>
      </c>
      <c r="J1364" s="99"/>
      <c r="K1364" s="99"/>
      <c r="L1364" s="141" t="str">
        <f>IF(J1364-K1364=0,,IFERROR(K1364-J1364-휴게시간-VLOOKUP(A1364,지정휴게시간,2,FALSE),K1364-J1364-휴게시간))</f>
        <v/>
      </c>
      <c r="M1364" s="142" t="str">
        <f>IFERROR(VLOOKUP(Text(A1364,"m월 d일"),양력휴일,2,FALSE),IFERROR(VLOOKUP(Text(B1364,"m월 d일"),음력휴일,2,FALSE),IFERROR(VLOOKUP(A1364,양력지정휴일,2,FALSE), IFERROR(VLOOKUP(B1364,음력지정휴일,2,FALSE), ""))))</f>
        <v/>
      </c>
      <c r="N1364" s="128"/>
      <c r="O1364" s="128" t="str">
        <f>IFERROR(VLOOKUP(N1364,연차지정일수,2,FALSE),"")</f>
        <v/>
      </c>
      <c r="P1364" s="143"/>
      <c r="Q1364" s="2"/>
    </row>
    <row r="1365">
      <c r="A1365" s="129">
        <v>45560.0</v>
      </c>
      <c r="B1365" s="129">
        <f>VLOOKUP($A1365,달력데이터,MATCH("음력 날짜",달력제목,0),FALSE)</f>
        <v>45527</v>
      </c>
      <c r="C1365" s="128">
        <f t="shared" si="1"/>
        <v>2024</v>
      </c>
      <c r="D1365" s="128">
        <f t="shared" si="2"/>
        <v>9</v>
      </c>
      <c r="E1365" s="128">
        <f t="shared" si="3"/>
        <v>4</v>
      </c>
      <c r="F1365" s="128">
        <f t="shared" si="4"/>
        <v>2024</v>
      </c>
      <c r="G1365" s="128">
        <f t="shared" si="5"/>
        <v>9</v>
      </c>
      <c r="H1365" s="128">
        <f t="shared" si="6"/>
        <v>25</v>
      </c>
      <c r="I1365" s="128" t="str">
        <f t="shared" si="7"/>
        <v>수</v>
      </c>
      <c r="J1365" s="99"/>
      <c r="K1365" s="99"/>
      <c r="L1365" s="141" t="str">
        <f>IF(J1365-K1365=0,,IFERROR(K1365-J1365-휴게시간-VLOOKUP(A1365,지정휴게시간,2,FALSE),K1365-J1365-휴게시간))</f>
        <v/>
      </c>
      <c r="M1365" s="142" t="str">
        <f>IFERROR(VLOOKUP(Text(A1365,"m월 d일"),양력휴일,2,FALSE),IFERROR(VLOOKUP(Text(B1365,"m월 d일"),음력휴일,2,FALSE),IFERROR(VLOOKUP(A1365,양력지정휴일,2,FALSE), IFERROR(VLOOKUP(B1365,음력지정휴일,2,FALSE), ""))))</f>
        <v/>
      </c>
      <c r="N1365" s="128"/>
      <c r="O1365" s="128" t="str">
        <f>IFERROR(VLOOKUP(N1365,연차지정일수,2,FALSE),"")</f>
        <v/>
      </c>
      <c r="P1365" s="143"/>
      <c r="Q1365" s="2"/>
    </row>
    <row r="1366">
      <c r="A1366" s="129">
        <v>45561.0</v>
      </c>
      <c r="B1366" s="129">
        <f>VLOOKUP($A1366,달력데이터,MATCH("음력 날짜",달력제목,0),FALSE)</f>
        <v>45528</v>
      </c>
      <c r="C1366" s="128">
        <f t="shared" si="1"/>
        <v>2024</v>
      </c>
      <c r="D1366" s="128">
        <f t="shared" si="2"/>
        <v>9</v>
      </c>
      <c r="E1366" s="128">
        <f t="shared" si="3"/>
        <v>4</v>
      </c>
      <c r="F1366" s="128">
        <f t="shared" si="4"/>
        <v>2024</v>
      </c>
      <c r="G1366" s="128">
        <f t="shared" si="5"/>
        <v>9</v>
      </c>
      <c r="H1366" s="128">
        <f t="shared" si="6"/>
        <v>26</v>
      </c>
      <c r="I1366" s="128" t="str">
        <f t="shared" si="7"/>
        <v>목</v>
      </c>
      <c r="J1366" s="99"/>
      <c r="K1366" s="99"/>
      <c r="L1366" s="141" t="str">
        <f>IF(J1366-K1366=0,,IFERROR(K1366-J1366-휴게시간-VLOOKUP(A1366,지정휴게시간,2,FALSE),K1366-J1366-휴게시간))</f>
        <v/>
      </c>
      <c r="M1366" s="142" t="str">
        <f>IFERROR(VLOOKUP(Text(A1366,"m월 d일"),양력휴일,2,FALSE),IFERROR(VLOOKUP(Text(B1366,"m월 d일"),음력휴일,2,FALSE),IFERROR(VLOOKUP(A1366,양력지정휴일,2,FALSE), IFERROR(VLOOKUP(B1366,음력지정휴일,2,FALSE), ""))))</f>
        <v/>
      </c>
      <c r="N1366" s="128"/>
      <c r="O1366" s="128" t="str">
        <f>IFERROR(VLOOKUP(N1366,연차지정일수,2,FALSE),"")</f>
        <v/>
      </c>
      <c r="P1366" s="143"/>
      <c r="Q1366" s="2"/>
    </row>
    <row r="1367">
      <c r="A1367" s="129">
        <v>45562.0</v>
      </c>
      <c r="B1367" s="129">
        <f>VLOOKUP($A1367,달력데이터,MATCH("음력 날짜",달력제목,0),FALSE)</f>
        <v>45529</v>
      </c>
      <c r="C1367" s="128">
        <f t="shared" si="1"/>
        <v>2024</v>
      </c>
      <c r="D1367" s="128">
        <f t="shared" si="2"/>
        <v>9</v>
      </c>
      <c r="E1367" s="128">
        <f t="shared" si="3"/>
        <v>4</v>
      </c>
      <c r="F1367" s="128">
        <f t="shared" si="4"/>
        <v>2024</v>
      </c>
      <c r="G1367" s="128">
        <f t="shared" si="5"/>
        <v>9</v>
      </c>
      <c r="H1367" s="128">
        <f t="shared" si="6"/>
        <v>27</v>
      </c>
      <c r="I1367" s="128" t="str">
        <f t="shared" si="7"/>
        <v>금</v>
      </c>
      <c r="J1367" s="99"/>
      <c r="K1367" s="99"/>
      <c r="L1367" s="141" t="str">
        <f>IF(J1367-K1367=0,,IFERROR(K1367-J1367-휴게시간-VLOOKUP(A1367,지정휴게시간,2,FALSE),K1367-J1367-휴게시간))</f>
        <v/>
      </c>
      <c r="M1367" s="142" t="str">
        <f>IFERROR(VLOOKUP(Text(A1367,"m월 d일"),양력휴일,2,FALSE),IFERROR(VLOOKUP(Text(B1367,"m월 d일"),음력휴일,2,FALSE),IFERROR(VLOOKUP(A1367,양력지정휴일,2,FALSE), IFERROR(VLOOKUP(B1367,음력지정휴일,2,FALSE), ""))))</f>
        <v/>
      </c>
      <c r="N1367" s="128"/>
      <c r="O1367" s="128" t="str">
        <f>IFERROR(VLOOKUP(N1367,연차지정일수,2,FALSE),"")</f>
        <v/>
      </c>
      <c r="P1367" s="143"/>
      <c r="Q1367" s="2"/>
    </row>
    <row r="1368">
      <c r="A1368" s="129">
        <v>45563.0</v>
      </c>
      <c r="B1368" s="129">
        <f>VLOOKUP($A1368,달력데이터,MATCH("음력 날짜",달력제목,0),FALSE)</f>
        <v>45530</v>
      </c>
      <c r="C1368" s="128">
        <f t="shared" si="1"/>
        <v>2024</v>
      </c>
      <c r="D1368" s="128">
        <f t="shared" si="2"/>
        <v>9</v>
      </c>
      <c r="E1368" s="128">
        <f t="shared" si="3"/>
        <v>4</v>
      </c>
      <c r="F1368" s="128">
        <f t="shared" si="4"/>
        <v>2024</v>
      </c>
      <c r="G1368" s="128">
        <f t="shared" si="5"/>
        <v>9</v>
      </c>
      <c r="H1368" s="128">
        <f t="shared" si="6"/>
        <v>28</v>
      </c>
      <c r="I1368" s="128" t="str">
        <f t="shared" si="7"/>
        <v>토</v>
      </c>
      <c r="J1368" s="99"/>
      <c r="K1368" s="99"/>
      <c r="L1368" s="141" t="str">
        <f>IF(J1368-K1368=0,,IFERROR(K1368-J1368-휴게시간-VLOOKUP(A1368,지정휴게시간,2,FALSE),K1368-J1368-휴게시간))</f>
        <v/>
      </c>
      <c r="M1368" s="142" t="str">
        <f>IFERROR(VLOOKUP(Text(A1368,"m월 d일"),양력휴일,2,FALSE),IFERROR(VLOOKUP(Text(B1368,"m월 d일"),음력휴일,2,FALSE),IFERROR(VLOOKUP(A1368,양력지정휴일,2,FALSE), IFERROR(VLOOKUP(B1368,음력지정휴일,2,FALSE), ""))))</f>
        <v/>
      </c>
      <c r="N1368" s="128"/>
      <c r="O1368" s="128" t="str">
        <f>IFERROR(VLOOKUP(N1368,연차지정일수,2,FALSE),"")</f>
        <v/>
      </c>
      <c r="P1368" s="143"/>
      <c r="Q1368" s="2"/>
    </row>
    <row r="1369">
      <c r="A1369" s="129">
        <v>45564.0</v>
      </c>
      <c r="B1369" s="129">
        <f>VLOOKUP($A1369,달력데이터,MATCH("음력 날짜",달력제목,0),FALSE)</f>
        <v>45531</v>
      </c>
      <c r="C1369" s="128">
        <f t="shared" si="1"/>
        <v>2024</v>
      </c>
      <c r="D1369" s="128">
        <f t="shared" si="2"/>
        <v>9</v>
      </c>
      <c r="E1369" s="128">
        <f t="shared" si="3"/>
        <v>4</v>
      </c>
      <c r="F1369" s="128">
        <f t="shared" si="4"/>
        <v>2024</v>
      </c>
      <c r="G1369" s="128">
        <f t="shared" si="5"/>
        <v>9</v>
      </c>
      <c r="H1369" s="128">
        <f t="shared" si="6"/>
        <v>29</v>
      </c>
      <c r="I1369" s="128" t="str">
        <f t="shared" si="7"/>
        <v>일</v>
      </c>
      <c r="J1369" s="99"/>
      <c r="K1369" s="99"/>
      <c r="L1369" s="141" t="str">
        <f>IF(J1369-K1369=0,,IFERROR(K1369-J1369-휴게시간-VLOOKUP(A1369,지정휴게시간,2,FALSE),K1369-J1369-휴게시간))</f>
        <v/>
      </c>
      <c r="M1369" s="142" t="str">
        <f>IFERROR(VLOOKUP(Text(A1369,"m월 d일"),양력휴일,2,FALSE),IFERROR(VLOOKUP(Text(B1369,"m월 d일"),음력휴일,2,FALSE),IFERROR(VLOOKUP(A1369,양력지정휴일,2,FALSE), IFERROR(VLOOKUP(B1369,음력지정휴일,2,FALSE), ""))))</f>
        <v/>
      </c>
      <c r="N1369" s="128"/>
      <c r="O1369" s="128" t="str">
        <f>IFERROR(VLOOKUP(N1369,연차지정일수,2,FALSE),"")</f>
        <v/>
      </c>
      <c r="P1369" s="143"/>
      <c r="Q1369" s="2"/>
    </row>
    <row r="1370">
      <c r="A1370" s="129">
        <v>45565.0</v>
      </c>
      <c r="B1370" s="129">
        <f>VLOOKUP($A1370,달력데이터,MATCH("음력 날짜",달력제목,0),FALSE)</f>
        <v>45532</v>
      </c>
      <c r="C1370" s="128">
        <f t="shared" si="1"/>
        <v>2024</v>
      </c>
      <c r="D1370" s="128">
        <f t="shared" si="2"/>
        <v>9</v>
      </c>
      <c r="E1370" s="128">
        <f t="shared" si="3"/>
        <v>5</v>
      </c>
      <c r="F1370" s="128">
        <f t="shared" si="4"/>
        <v>2024</v>
      </c>
      <c r="G1370" s="128">
        <f t="shared" si="5"/>
        <v>9</v>
      </c>
      <c r="H1370" s="128">
        <f t="shared" si="6"/>
        <v>30</v>
      </c>
      <c r="I1370" s="128" t="str">
        <f t="shared" si="7"/>
        <v>월</v>
      </c>
      <c r="J1370" s="99"/>
      <c r="K1370" s="99"/>
      <c r="L1370" s="141" t="str">
        <f>IF(J1370-K1370=0,,IFERROR(K1370-J1370-휴게시간-VLOOKUP(A1370,지정휴게시간,2,FALSE),K1370-J1370-휴게시간))</f>
        <v/>
      </c>
      <c r="M1370" s="142" t="str">
        <f>IFERROR(VLOOKUP(Text(A1370,"m월 d일"),양력휴일,2,FALSE),IFERROR(VLOOKUP(Text(B1370,"m월 d일"),음력휴일,2,FALSE),IFERROR(VLOOKUP(A1370,양력지정휴일,2,FALSE), IFERROR(VLOOKUP(B1370,음력지정휴일,2,FALSE), ""))))</f>
        <v/>
      </c>
      <c r="N1370" s="128"/>
      <c r="O1370" s="128" t="str">
        <f>IFERROR(VLOOKUP(N1370,연차지정일수,2,FALSE),"")</f>
        <v/>
      </c>
      <c r="P1370" s="143"/>
      <c r="Q1370" s="2"/>
    </row>
    <row r="1371">
      <c r="A1371" s="129">
        <v>45566.0</v>
      </c>
      <c r="B1371" s="129">
        <f>VLOOKUP($A1371,달력데이터,MATCH("음력 날짜",달력제목,0),FALSE)</f>
        <v>45533</v>
      </c>
      <c r="C1371" s="128">
        <f t="shared" si="1"/>
        <v>2024</v>
      </c>
      <c r="D1371" s="128">
        <f t="shared" si="2"/>
        <v>9</v>
      </c>
      <c r="E1371" s="128">
        <f t="shared" si="3"/>
        <v>5</v>
      </c>
      <c r="F1371" s="128">
        <f t="shared" si="4"/>
        <v>2024</v>
      </c>
      <c r="G1371" s="128">
        <f t="shared" si="5"/>
        <v>10</v>
      </c>
      <c r="H1371" s="128">
        <f t="shared" si="6"/>
        <v>1</v>
      </c>
      <c r="I1371" s="128" t="str">
        <f t="shared" si="7"/>
        <v>화</v>
      </c>
      <c r="J1371" s="99"/>
      <c r="K1371" s="99"/>
      <c r="L1371" s="141" t="str">
        <f>IF(J1371-K1371=0,,IFERROR(K1371-J1371-휴게시간-VLOOKUP(A1371,지정휴게시간,2,FALSE),K1371-J1371-휴게시간))</f>
        <v/>
      </c>
      <c r="M1371" s="142" t="str">
        <f>IFERROR(VLOOKUP(Text(A1371,"m월 d일"),양력휴일,2,FALSE),IFERROR(VLOOKUP(Text(B1371,"m월 d일"),음력휴일,2,FALSE),IFERROR(VLOOKUP(A1371,양력지정휴일,2,FALSE), IFERROR(VLOOKUP(B1371,음력지정휴일,2,FALSE), ""))))</f>
        <v/>
      </c>
      <c r="N1371" s="128"/>
      <c r="O1371" s="128" t="str">
        <f>IFERROR(VLOOKUP(N1371,연차지정일수,2,FALSE),"")</f>
        <v/>
      </c>
      <c r="P1371" s="143"/>
      <c r="Q1371" s="2"/>
    </row>
    <row r="1372">
      <c r="A1372" s="129">
        <v>45567.0</v>
      </c>
      <c r="B1372" s="129">
        <f>VLOOKUP($A1372,달력데이터,MATCH("음력 날짜",달력제목,0),FALSE)</f>
        <v>45534</v>
      </c>
      <c r="C1372" s="128">
        <f t="shared" si="1"/>
        <v>2024</v>
      </c>
      <c r="D1372" s="128">
        <f t="shared" si="2"/>
        <v>9</v>
      </c>
      <c r="E1372" s="128">
        <f t="shared" si="3"/>
        <v>5</v>
      </c>
      <c r="F1372" s="128">
        <f t="shared" si="4"/>
        <v>2024</v>
      </c>
      <c r="G1372" s="128">
        <f t="shared" si="5"/>
        <v>10</v>
      </c>
      <c r="H1372" s="128">
        <f t="shared" si="6"/>
        <v>2</v>
      </c>
      <c r="I1372" s="128" t="str">
        <f t="shared" si="7"/>
        <v>수</v>
      </c>
      <c r="J1372" s="99"/>
      <c r="K1372" s="99"/>
      <c r="L1372" s="141" t="str">
        <f>IF(J1372-K1372=0,,IFERROR(K1372-J1372-휴게시간-VLOOKUP(A1372,지정휴게시간,2,FALSE),K1372-J1372-휴게시간))</f>
        <v/>
      </c>
      <c r="M1372" s="142" t="str">
        <f>IFERROR(VLOOKUP(Text(A1372,"m월 d일"),양력휴일,2,FALSE),IFERROR(VLOOKUP(Text(B1372,"m월 d일"),음력휴일,2,FALSE),IFERROR(VLOOKUP(A1372,양력지정휴일,2,FALSE), IFERROR(VLOOKUP(B1372,음력지정휴일,2,FALSE), ""))))</f>
        <v/>
      </c>
      <c r="N1372" s="128"/>
      <c r="O1372" s="128" t="str">
        <f>IFERROR(VLOOKUP(N1372,연차지정일수,2,FALSE),"")</f>
        <v/>
      </c>
      <c r="P1372" s="143"/>
      <c r="Q1372" s="2"/>
    </row>
    <row r="1373">
      <c r="A1373" s="129">
        <v>45568.0</v>
      </c>
      <c r="B1373" s="129">
        <f>VLOOKUP($A1373,달력데이터,MATCH("음력 날짜",달력제목,0),FALSE)</f>
        <v>45536</v>
      </c>
      <c r="C1373" s="128">
        <f t="shared" si="1"/>
        <v>2024</v>
      </c>
      <c r="D1373" s="128">
        <f t="shared" si="2"/>
        <v>9</v>
      </c>
      <c r="E1373" s="128">
        <f t="shared" si="3"/>
        <v>5</v>
      </c>
      <c r="F1373" s="128">
        <f t="shared" si="4"/>
        <v>2024</v>
      </c>
      <c r="G1373" s="128">
        <f t="shared" si="5"/>
        <v>10</v>
      </c>
      <c r="H1373" s="128">
        <f t="shared" si="6"/>
        <v>3</v>
      </c>
      <c r="I1373" s="128" t="str">
        <f t="shared" si="7"/>
        <v>목</v>
      </c>
      <c r="J1373" s="99"/>
      <c r="K1373" s="99"/>
      <c r="L1373" s="141" t="str">
        <f>IF(J1373-K1373=0,,IFERROR(K1373-J1373-휴게시간-VLOOKUP(A1373,지정휴게시간,2,FALSE),K1373-J1373-휴게시간))</f>
        <v/>
      </c>
      <c r="M1373" s="142" t="str">
        <f>IFERROR(VLOOKUP(Text(A1373,"m월 d일"),양력휴일,2,FALSE),IFERROR(VLOOKUP(Text(B1373,"m월 d일"),음력휴일,2,FALSE),IFERROR(VLOOKUP(A1373,양력지정휴일,2,FALSE), IFERROR(VLOOKUP(B1373,음력지정휴일,2,FALSE), ""))))</f>
        <v>개천절</v>
      </c>
      <c r="N1373" s="128"/>
      <c r="O1373" s="128" t="str">
        <f>IFERROR(VLOOKUP(N1373,연차지정일수,2,FALSE),"")</f>
        <v/>
      </c>
      <c r="P1373" s="143"/>
      <c r="Q1373" s="2"/>
    </row>
    <row r="1374">
      <c r="A1374" s="129">
        <v>45569.0</v>
      </c>
      <c r="B1374" s="129">
        <f>VLOOKUP($A1374,달력데이터,MATCH("음력 날짜",달력제목,0),FALSE)</f>
        <v>45537</v>
      </c>
      <c r="C1374" s="128">
        <f t="shared" si="1"/>
        <v>2024</v>
      </c>
      <c r="D1374" s="128">
        <f t="shared" si="2"/>
        <v>9</v>
      </c>
      <c r="E1374" s="128">
        <f t="shared" si="3"/>
        <v>5</v>
      </c>
      <c r="F1374" s="128">
        <f t="shared" si="4"/>
        <v>2024</v>
      </c>
      <c r="G1374" s="128">
        <f t="shared" si="5"/>
        <v>10</v>
      </c>
      <c r="H1374" s="128">
        <f t="shared" si="6"/>
        <v>4</v>
      </c>
      <c r="I1374" s="128" t="str">
        <f t="shared" si="7"/>
        <v>금</v>
      </c>
      <c r="J1374" s="99"/>
      <c r="K1374" s="99"/>
      <c r="L1374" s="141" t="str">
        <f>IF(J1374-K1374=0,,IFERROR(K1374-J1374-휴게시간-VLOOKUP(A1374,지정휴게시간,2,FALSE),K1374-J1374-휴게시간))</f>
        <v/>
      </c>
      <c r="M1374" s="142" t="str">
        <f>IFERROR(VLOOKUP(Text(A1374,"m월 d일"),양력휴일,2,FALSE),IFERROR(VLOOKUP(Text(B1374,"m월 d일"),음력휴일,2,FALSE),IFERROR(VLOOKUP(A1374,양력지정휴일,2,FALSE), IFERROR(VLOOKUP(B1374,음력지정휴일,2,FALSE), ""))))</f>
        <v/>
      </c>
      <c r="N1374" s="128"/>
      <c r="O1374" s="128" t="str">
        <f>IFERROR(VLOOKUP(N1374,연차지정일수,2,FALSE),"")</f>
        <v/>
      </c>
      <c r="P1374" s="143"/>
      <c r="Q1374" s="2"/>
    </row>
    <row r="1375">
      <c r="A1375" s="129">
        <v>45570.0</v>
      </c>
      <c r="B1375" s="129">
        <f>VLOOKUP($A1375,달력데이터,MATCH("음력 날짜",달력제목,0),FALSE)</f>
        <v>45538</v>
      </c>
      <c r="C1375" s="128">
        <f t="shared" si="1"/>
        <v>2024</v>
      </c>
      <c r="D1375" s="128">
        <f t="shared" si="2"/>
        <v>9</v>
      </c>
      <c r="E1375" s="128">
        <f t="shared" si="3"/>
        <v>5</v>
      </c>
      <c r="F1375" s="128">
        <f t="shared" si="4"/>
        <v>2024</v>
      </c>
      <c r="G1375" s="128">
        <f t="shared" si="5"/>
        <v>10</v>
      </c>
      <c r="H1375" s="128">
        <f t="shared" si="6"/>
        <v>5</v>
      </c>
      <c r="I1375" s="128" t="str">
        <f t="shared" si="7"/>
        <v>토</v>
      </c>
      <c r="J1375" s="99"/>
      <c r="K1375" s="99"/>
      <c r="L1375" s="141" t="str">
        <f>IF(J1375-K1375=0,,IFERROR(K1375-J1375-휴게시간-VLOOKUP(A1375,지정휴게시간,2,FALSE),K1375-J1375-휴게시간))</f>
        <v/>
      </c>
      <c r="M1375" s="142" t="str">
        <f>IFERROR(VLOOKUP(Text(A1375,"m월 d일"),양력휴일,2,FALSE),IFERROR(VLOOKUP(Text(B1375,"m월 d일"),음력휴일,2,FALSE),IFERROR(VLOOKUP(A1375,양력지정휴일,2,FALSE), IFERROR(VLOOKUP(B1375,음력지정휴일,2,FALSE), ""))))</f>
        <v/>
      </c>
      <c r="N1375" s="128"/>
      <c r="O1375" s="128" t="str">
        <f>IFERROR(VLOOKUP(N1375,연차지정일수,2,FALSE),"")</f>
        <v/>
      </c>
      <c r="P1375" s="143"/>
      <c r="Q1375" s="2"/>
    </row>
    <row r="1376">
      <c r="A1376" s="129">
        <v>45571.0</v>
      </c>
      <c r="B1376" s="129">
        <f>VLOOKUP($A1376,달력데이터,MATCH("음력 날짜",달력제목,0),FALSE)</f>
        <v>45539</v>
      </c>
      <c r="C1376" s="128">
        <f t="shared" si="1"/>
        <v>2024</v>
      </c>
      <c r="D1376" s="128">
        <f t="shared" si="2"/>
        <v>9</v>
      </c>
      <c r="E1376" s="128">
        <f t="shared" si="3"/>
        <v>5</v>
      </c>
      <c r="F1376" s="128">
        <f t="shared" si="4"/>
        <v>2024</v>
      </c>
      <c r="G1376" s="128">
        <f t="shared" si="5"/>
        <v>10</v>
      </c>
      <c r="H1376" s="128">
        <f t="shared" si="6"/>
        <v>6</v>
      </c>
      <c r="I1376" s="128" t="str">
        <f t="shared" si="7"/>
        <v>일</v>
      </c>
      <c r="J1376" s="99"/>
      <c r="K1376" s="99"/>
      <c r="L1376" s="141" t="str">
        <f>IF(J1376-K1376=0,,IFERROR(K1376-J1376-휴게시간-VLOOKUP(A1376,지정휴게시간,2,FALSE),K1376-J1376-휴게시간))</f>
        <v/>
      </c>
      <c r="M1376" s="142" t="str">
        <f>IFERROR(VLOOKUP(Text(A1376,"m월 d일"),양력휴일,2,FALSE),IFERROR(VLOOKUP(Text(B1376,"m월 d일"),음력휴일,2,FALSE),IFERROR(VLOOKUP(A1376,양력지정휴일,2,FALSE), IFERROR(VLOOKUP(B1376,음력지정휴일,2,FALSE), ""))))</f>
        <v/>
      </c>
      <c r="N1376" s="128"/>
      <c r="O1376" s="128" t="str">
        <f>IFERROR(VLOOKUP(N1376,연차지정일수,2,FALSE),"")</f>
        <v/>
      </c>
      <c r="P1376" s="143"/>
      <c r="Q1376" s="2"/>
    </row>
    <row r="1377">
      <c r="A1377" s="129">
        <v>45572.0</v>
      </c>
      <c r="B1377" s="129">
        <f>VLOOKUP($A1377,달력데이터,MATCH("음력 날짜",달력제목,0),FALSE)</f>
        <v>45540</v>
      </c>
      <c r="C1377" s="128">
        <f t="shared" si="1"/>
        <v>2024</v>
      </c>
      <c r="D1377" s="128">
        <f t="shared" si="2"/>
        <v>10</v>
      </c>
      <c r="E1377" s="128">
        <f t="shared" si="3"/>
        <v>1</v>
      </c>
      <c r="F1377" s="128">
        <f t="shared" si="4"/>
        <v>2024</v>
      </c>
      <c r="G1377" s="128">
        <f t="shared" si="5"/>
        <v>10</v>
      </c>
      <c r="H1377" s="128">
        <f t="shared" si="6"/>
        <v>7</v>
      </c>
      <c r="I1377" s="128" t="str">
        <f t="shared" si="7"/>
        <v>월</v>
      </c>
      <c r="J1377" s="99"/>
      <c r="K1377" s="99"/>
      <c r="L1377" s="141" t="str">
        <f>IF(J1377-K1377=0,,IFERROR(K1377-J1377-휴게시간-VLOOKUP(A1377,지정휴게시간,2,FALSE),K1377-J1377-휴게시간))</f>
        <v/>
      </c>
      <c r="M1377" s="142" t="str">
        <f>IFERROR(VLOOKUP(Text(A1377,"m월 d일"),양력휴일,2,FALSE),IFERROR(VLOOKUP(Text(B1377,"m월 d일"),음력휴일,2,FALSE),IFERROR(VLOOKUP(A1377,양력지정휴일,2,FALSE), IFERROR(VLOOKUP(B1377,음력지정휴일,2,FALSE), ""))))</f>
        <v/>
      </c>
      <c r="N1377" s="128"/>
      <c r="O1377" s="128" t="str">
        <f>IFERROR(VLOOKUP(N1377,연차지정일수,2,FALSE),"")</f>
        <v/>
      </c>
      <c r="P1377" s="143"/>
      <c r="Q1377" s="2"/>
    </row>
    <row r="1378">
      <c r="A1378" s="129">
        <v>45573.0</v>
      </c>
      <c r="B1378" s="129">
        <f>VLOOKUP($A1378,달력데이터,MATCH("음력 날짜",달력제목,0),FALSE)</f>
        <v>45541</v>
      </c>
      <c r="C1378" s="128">
        <f t="shared" si="1"/>
        <v>2024</v>
      </c>
      <c r="D1378" s="128">
        <f t="shared" si="2"/>
        <v>10</v>
      </c>
      <c r="E1378" s="128">
        <f t="shared" si="3"/>
        <v>1</v>
      </c>
      <c r="F1378" s="128">
        <f t="shared" si="4"/>
        <v>2024</v>
      </c>
      <c r="G1378" s="128">
        <f t="shared" si="5"/>
        <v>10</v>
      </c>
      <c r="H1378" s="128">
        <f t="shared" si="6"/>
        <v>8</v>
      </c>
      <c r="I1378" s="128" t="str">
        <f t="shared" si="7"/>
        <v>화</v>
      </c>
      <c r="J1378" s="99"/>
      <c r="K1378" s="99"/>
      <c r="L1378" s="141" t="str">
        <f>IF(J1378-K1378=0,,IFERROR(K1378-J1378-휴게시간-VLOOKUP(A1378,지정휴게시간,2,FALSE),K1378-J1378-휴게시간))</f>
        <v/>
      </c>
      <c r="M1378" s="142" t="str">
        <f>IFERROR(VLOOKUP(Text(A1378,"m월 d일"),양력휴일,2,FALSE),IFERROR(VLOOKUP(Text(B1378,"m월 d일"),음력휴일,2,FALSE),IFERROR(VLOOKUP(A1378,양력지정휴일,2,FALSE), IFERROR(VLOOKUP(B1378,음력지정휴일,2,FALSE), ""))))</f>
        <v/>
      </c>
      <c r="N1378" s="128"/>
      <c r="O1378" s="128" t="str">
        <f>IFERROR(VLOOKUP(N1378,연차지정일수,2,FALSE),"")</f>
        <v/>
      </c>
      <c r="P1378" s="143"/>
      <c r="Q1378" s="2"/>
    </row>
    <row r="1379">
      <c r="A1379" s="129">
        <v>45574.0</v>
      </c>
      <c r="B1379" s="129">
        <f>VLOOKUP($A1379,달력데이터,MATCH("음력 날짜",달력제목,0),FALSE)</f>
        <v>45542</v>
      </c>
      <c r="C1379" s="128">
        <f t="shared" si="1"/>
        <v>2024</v>
      </c>
      <c r="D1379" s="128">
        <f t="shared" si="2"/>
        <v>10</v>
      </c>
      <c r="E1379" s="128">
        <f t="shared" si="3"/>
        <v>1</v>
      </c>
      <c r="F1379" s="128">
        <f t="shared" si="4"/>
        <v>2024</v>
      </c>
      <c r="G1379" s="128">
        <f t="shared" si="5"/>
        <v>10</v>
      </c>
      <c r="H1379" s="128">
        <f t="shared" si="6"/>
        <v>9</v>
      </c>
      <c r="I1379" s="128" t="str">
        <f t="shared" si="7"/>
        <v>수</v>
      </c>
      <c r="J1379" s="99"/>
      <c r="K1379" s="99"/>
      <c r="L1379" s="141" t="str">
        <f>IF(J1379-K1379=0,,IFERROR(K1379-J1379-휴게시간-VLOOKUP(A1379,지정휴게시간,2,FALSE),K1379-J1379-휴게시간))</f>
        <v/>
      </c>
      <c r="M1379" s="142" t="str">
        <f>IFERROR(VLOOKUP(Text(A1379,"m월 d일"),양력휴일,2,FALSE),IFERROR(VLOOKUP(Text(B1379,"m월 d일"),음력휴일,2,FALSE),IFERROR(VLOOKUP(A1379,양력지정휴일,2,FALSE), IFERROR(VLOOKUP(B1379,음력지정휴일,2,FALSE), ""))))</f>
        <v>한글날</v>
      </c>
      <c r="N1379" s="128"/>
      <c r="O1379" s="128" t="str">
        <f>IFERROR(VLOOKUP(N1379,연차지정일수,2,FALSE),"")</f>
        <v/>
      </c>
      <c r="P1379" s="143"/>
      <c r="Q1379" s="2"/>
    </row>
    <row r="1380">
      <c r="A1380" s="129">
        <v>45575.0</v>
      </c>
      <c r="B1380" s="129">
        <f>VLOOKUP($A1380,달력데이터,MATCH("음력 날짜",달력제목,0),FALSE)</f>
        <v>45543</v>
      </c>
      <c r="C1380" s="128">
        <f t="shared" si="1"/>
        <v>2024</v>
      </c>
      <c r="D1380" s="128">
        <f t="shared" si="2"/>
        <v>10</v>
      </c>
      <c r="E1380" s="128">
        <f t="shared" si="3"/>
        <v>1</v>
      </c>
      <c r="F1380" s="128">
        <f t="shared" si="4"/>
        <v>2024</v>
      </c>
      <c r="G1380" s="128">
        <f t="shared" si="5"/>
        <v>10</v>
      </c>
      <c r="H1380" s="128">
        <f t="shared" si="6"/>
        <v>10</v>
      </c>
      <c r="I1380" s="128" t="str">
        <f t="shared" si="7"/>
        <v>목</v>
      </c>
      <c r="J1380" s="99"/>
      <c r="K1380" s="99"/>
      <c r="L1380" s="141" t="str">
        <f>IF(J1380-K1380=0,,IFERROR(K1380-J1380-휴게시간-VLOOKUP(A1380,지정휴게시간,2,FALSE),K1380-J1380-휴게시간))</f>
        <v/>
      </c>
      <c r="M1380" s="142" t="str">
        <f>IFERROR(VLOOKUP(Text(A1380,"m월 d일"),양력휴일,2,FALSE),IFERROR(VLOOKUP(Text(B1380,"m월 d일"),음력휴일,2,FALSE),IFERROR(VLOOKUP(A1380,양력지정휴일,2,FALSE), IFERROR(VLOOKUP(B1380,음력지정휴일,2,FALSE), ""))))</f>
        <v/>
      </c>
      <c r="N1380" s="128"/>
      <c r="O1380" s="128" t="str">
        <f>IFERROR(VLOOKUP(N1380,연차지정일수,2,FALSE),"")</f>
        <v/>
      </c>
      <c r="P1380" s="143"/>
      <c r="Q1380" s="2"/>
    </row>
    <row r="1381">
      <c r="A1381" s="129">
        <v>45576.0</v>
      </c>
      <c r="B1381" s="129">
        <f>VLOOKUP($A1381,달력데이터,MATCH("음력 날짜",달력제목,0),FALSE)</f>
        <v>45544</v>
      </c>
      <c r="C1381" s="128">
        <f t="shared" si="1"/>
        <v>2024</v>
      </c>
      <c r="D1381" s="128">
        <f t="shared" si="2"/>
        <v>10</v>
      </c>
      <c r="E1381" s="128">
        <f t="shared" si="3"/>
        <v>1</v>
      </c>
      <c r="F1381" s="128">
        <f t="shared" si="4"/>
        <v>2024</v>
      </c>
      <c r="G1381" s="128">
        <f t="shared" si="5"/>
        <v>10</v>
      </c>
      <c r="H1381" s="128">
        <f t="shared" si="6"/>
        <v>11</v>
      </c>
      <c r="I1381" s="128" t="str">
        <f t="shared" si="7"/>
        <v>금</v>
      </c>
      <c r="J1381" s="99"/>
      <c r="K1381" s="99"/>
      <c r="L1381" s="141" t="str">
        <f>IF(J1381-K1381=0,,IFERROR(K1381-J1381-휴게시간-VLOOKUP(A1381,지정휴게시간,2,FALSE),K1381-J1381-휴게시간))</f>
        <v/>
      </c>
      <c r="M1381" s="142" t="str">
        <f>IFERROR(VLOOKUP(Text(A1381,"m월 d일"),양력휴일,2,FALSE),IFERROR(VLOOKUP(Text(B1381,"m월 d일"),음력휴일,2,FALSE),IFERROR(VLOOKUP(A1381,양력지정휴일,2,FALSE), IFERROR(VLOOKUP(B1381,음력지정휴일,2,FALSE), ""))))</f>
        <v/>
      </c>
      <c r="N1381" s="128"/>
      <c r="O1381" s="128" t="str">
        <f>IFERROR(VLOOKUP(N1381,연차지정일수,2,FALSE),"")</f>
        <v/>
      </c>
      <c r="P1381" s="143"/>
      <c r="Q1381" s="2"/>
    </row>
    <row r="1382">
      <c r="A1382" s="129">
        <v>45577.0</v>
      </c>
      <c r="B1382" s="129">
        <f>VLOOKUP($A1382,달력데이터,MATCH("음력 날짜",달력제목,0),FALSE)</f>
        <v>45545</v>
      </c>
      <c r="C1382" s="128">
        <f t="shared" si="1"/>
        <v>2024</v>
      </c>
      <c r="D1382" s="128">
        <f t="shared" si="2"/>
        <v>10</v>
      </c>
      <c r="E1382" s="128">
        <f t="shared" si="3"/>
        <v>1</v>
      </c>
      <c r="F1382" s="128">
        <f t="shared" si="4"/>
        <v>2024</v>
      </c>
      <c r="G1382" s="128">
        <f t="shared" si="5"/>
        <v>10</v>
      </c>
      <c r="H1382" s="128">
        <f t="shared" si="6"/>
        <v>12</v>
      </c>
      <c r="I1382" s="128" t="str">
        <f t="shared" si="7"/>
        <v>토</v>
      </c>
      <c r="J1382" s="99"/>
      <c r="K1382" s="99"/>
      <c r="L1382" s="141" t="str">
        <f>IF(J1382-K1382=0,,IFERROR(K1382-J1382-휴게시간-VLOOKUP(A1382,지정휴게시간,2,FALSE),K1382-J1382-휴게시간))</f>
        <v/>
      </c>
      <c r="M1382" s="142" t="str">
        <f>IFERROR(VLOOKUP(Text(A1382,"m월 d일"),양력휴일,2,FALSE),IFERROR(VLOOKUP(Text(B1382,"m월 d일"),음력휴일,2,FALSE),IFERROR(VLOOKUP(A1382,양력지정휴일,2,FALSE), IFERROR(VLOOKUP(B1382,음력지정휴일,2,FALSE), ""))))</f>
        <v/>
      </c>
      <c r="N1382" s="128"/>
      <c r="O1382" s="128" t="str">
        <f>IFERROR(VLOOKUP(N1382,연차지정일수,2,FALSE),"")</f>
        <v/>
      </c>
      <c r="P1382" s="143"/>
      <c r="Q1382" s="2"/>
    </row>
    <row r="1383">
      <c r="A1383" s="129">
        <v>45578.0</v>
      </c>
      <c r="B1383" s="129">
        <f>VLOOKUP($A1383,달력데이터,MATCH("음력 날짜",달력제목,0),FALSE)</f>
        <v>45546</v>
      </c>
      <c r="C1383" s="128">
        <f t="shared" si="1"/>
        <v>2024</v>
      </c>
      <c r="D1383" s="128">
        <f t="shared" si="2"/>
        <v>10</v>
      </c>
      <c r="E1383" s="128">
        <f t="shared" si="3"/>
        <v>1</v>
      </c>
      <c r="F1383" s="128">
        <f t="shared" si="4"/>
        <v>2024</v>
      </c>
      <c r="G1383" s="128">
        <f t="shared" si="5"/>
        <v>10</v>
      </c>
      <c r="H1383" s="128">
        <f t="shared" si="6"/>
        <v>13</v>
      </c>
      <c r="I1383" s="128" t="str">
        <f t="shared" si="7"/>
        <v>일</v>
      </c>
      <c r="J1383" s="99"/>
      <c r="K1383" s="99"/>
      <c r="L1383" s="141" t="str">
        <f>IF(J1383-K1383=0,,IFERROR(K1383-J1383-휴게시간-VLOOKUP(A1383,지정휴게시간,2,FALSE),K1383-J1383-휴게시간))</f>
        <v/>
      </c>
      <c r="M1383" s="142" t="str">
        <f>IFERROR(VLOOKUP(Text(A1383,"m월 d일"),양력휴일,2,FALSE),IFERROR(VLOOKUP(Text(B1383,"m월 d일"),음력휴일,2,FALSE),IFERROR(VLOOKUP(A1383,양력지정휴일,2,FALSE), IFERROR(VLOOKUP(B1383,음력지정휴일,2,FALSE), ""))))</f>
        <v/>
      </c>
      <c r="N1383" s="128"/>
      <c r="O1383" s="128" t="str">
        <f>IFERROR(VLOOKUP(N1383,연차지정일수,2,FALSE),"")</f>
        <v/>
      </c>
      <c r="P1383" s="143"/>
      <c r="Q1383" s="2"/>
    </row>
    <row r="1384">
      <c r="A1384" s="129">
        <v>45579.0</v>
      </c>
      <c r="B1384" s="129">
        <f>VLOOKUP($A1384,달력데이터,MATCH("음력 날짜",달력제목,0),FALSE)</f>
        <v>45547</v>
      </c>
      <c r="C1384" s="128">
        <f t="shared" si="1"/>
        <v>2024</v>
      </c>
      <c r="D1384" s="128">
        <f t="shared" si="2"/>
        <v>10</v>
      </c>
      <c r="E1384" s="128">
        <f t="shared" si="3"/>
        <v>2</v>
      </c>
      <c r="F1384" s="128">
        <f t="shared" si="4"/>
        <v>2024</v>
      </c>
      <c r="G1384" s="128">
        <f t="shared" si="5"/>
        <v>10</v>
      </c>
      <c r="H1384" s="128">
        <f t="shared" si="6"/>
        <v>14</v>
      </c>
      <c r="I1384" s="128" t="str">
        <f t="shared" si="7"/>
        <v>월</v>
      </c>
      <c r="J1384" s="99"/>
      <c r="K1384" s="99"/>
      <c r="L1384" s="141" t="str">
        <f>IF(J1384-K1384=0,,IFERROR(K1384-J1384-휴게시간-VLOOKUP(A1384,지정휴게시간,2,FALSE),K1384-J1384-휴게시간))</f>
        <v/>
      </c>
      <c r="M1384" s="142" t="str">
        <f>IFERROR(VLOOKUP(Text(A1384,"m월 d일"),양력휴일,2,FALSE),IFERROR(VLOOKUP(Text(B1384,"m월 d일"),음력휴일,2,FALSE),IFERROR(VLOOKUP(A1384,양력지정휴일,2,FALSE), IFERROR(VLOOKUP(B1384,음력지정휴일,2,FALSE), ""))))</f>
        <v/>
      </c>
      <c r="N1384" s="128"/>
      <c r="O1384" s="128" t="str">
        <f>IFERROR(VLOOKUP(N1384,연차지정일수,2,FALSE),"")</f>
        <v/>
      </c>
      <c r="P1384" s="143"/>
      <c r="Q1384" s="2"/>
    </row>
    <row r="1385">
      <c r="A1385" s="129">
        <v>45580.0</v>
      </c>
      <c r="B1385" s="129">
        <f>VLOOKUP($A1385,달력데이터,MATCH("음력 날짜",달력제목,0),FALSE)</f>
        <v>45548</v>
      </c>
      <c r="C1385" s="128">
        <f t="shared" si="1"/>
        <v>2024</v>
      </c>
      <c r="D1385" s="128">
        <f t="shared" si="2"/>
        <v>10</v>
      </c>
      <c r="E1385" s="128">
        <f t="shared" si="3"/>
        <v>2</v>
      </c>
      <c r="F1385" s="128">
        <f t="shared" si="4"/>
        <v>2024</v>
      </c>
      <c r="G1385" s="128">
        <f t="shared" si="5"/>
        <v>10</v>
      </c>
      <c r="H1385" s="128">
        <f t="shared" si="6"/>
        <v>15</v>
      </c>
      <c r="I1385" s="128" t="str">
        <f t="shared" si="7"/>
        <v>화</v>
      </c>
      <c r="J1385" s="99"/>
      <c r="K1385" s="99"/>
      <c r="L1385" s="141" t="str">
        <f>IF(J1385-K1385=0,,IFERROR(K1385-J1385-휴게시간-VLOOKUP(A1385,지정휴게시간,2,FALSE),K1385-J1385-휴게시간))</f>
        <v/>
      </c>
      <c r="M1385" s="142" t="str">
        <f>IFERROR(VLOOKUP(Text(A1385,"m월 d일"),양력휴일,2,FALSE),IFERROR(VLOOKUP(Text(B1385,"m월 d일"),음력휴일,2,FALSE),IFERROR(VLOOKUP(A1385,양력지정휴일,2,FALSE), IFERROR(VLOOKUP(B1385,음력지정휴일,2,FALSE), ""))))</f>
        <v/>
      </c>
      <c r="N1385" s="128"/>
      <c r="O1385" s="128" t="str">
        <f>IFERROR(VLOOKUP(N1385,연차지정일수,2,FALSE),"")</f>
        <v/>
      </c>
      <c r="P1385" s="143"/>
      <c r="Q1385" s="2"/>
    </row>
    <row r="1386">
      <c r="A1386" s="129">
        <v>45581.0</v>
      </c>
      <c r="B1386" s="129">
        <f>VLOOKUP($A1386,달력데이터,MATCH("음력 날짜",달력제목,0),FALSE)</f>
        <v>45549</v>
      </c>
      <c r="C1386" s="128">
        <f t="shared" si="1"/>
        <v>2024</v>
      </c>
      <c r="D1386" s="128">
        <f t="shared" si="2"/>
        <v>10</v>
      </c>
      <c r="E1386" s="128">
        <f t="shared" si="3"/>
        <v>2</v>
      </c>
      <c r="F1386" s="128">
        <f t="shared" si="4"/>
        <v>2024</v>
      </c>
      <c r="G1386" s="128">
        <f t="shared" si="5"/>
        <v>10</v>
      </c>
      <c r="H1386" s="128">
        <f t="shared" si="6"/>
        <v>16</v>
      </c>
      <c r="I1386" s="128" t="str">
        <f t="shared" si="7"/>
        <v>수</v>
      </c>
      <c r="J1386" s="99"/>
      <c r="K1386" s="99"/>
      <c r="L1386" s="141" t="str">
        <f>IF(J1386-K1386=0,,IFERROR(K1386-J1386-휴게시간-VLOOKUP(A1386,지정휴게시간,2,FALSE),K1386-J1386-휴게시간))</f>
        <v/>
      </c>
      <c r="M1386" s="142" t="str">
        <f>IFERROR(VLOOKUP(Text(A1386,"m월 d일"),양력휴일,2,FALSE),IFERROR(VLOOKUP(Text(B1386,"m월 d일"),음력휴일,2,FALSE),IFERROR(VLOOKUP(A1386,양력지정휴일,2,FALSE), IFERROR(VLOOKUP(B1386,음력지정휴일,2,FALSE), ""))))</f>
        <v/>
      </c>
      <c r="N1386" s="128"/>
      <c r="O1386" s="128" t="str">
        <f>IFERROR(VLOOKUP(N1386,연차지정일수,2,FALSE),"")</f>
        <v/>
      </c>
      <c r="P1386" s="143"/>
      <c r="Q1386" s="2"/>
    </row>
    <row r="1387">
      <c r="A1387" s="129">
        <v>45582.0</v>
      </c>
      <c r="B1387" s="129">
        <f>VLOOKUP($A1387,달력데이터,MATCH("음력 날짜",달력제목,0),FALSE)</f>
        <v>45550</v>
      </c>
      <c r="C1387" s="128">
        <f t="shared" si="1"/>
        <v>2024</v>
      </c>
      <c r="D1387" s="128">
        <f t="shared" si="2"/>
        <v>10</v>
      </c>
      <c r="E1387" s="128">
        <f t="shared" si="3"/>
        <v>2</v>
      </c>
      <c r="F1387" s="128">
        <f t="shared" si="4"/>
        <v>2024</v>
      </c>
      <c r="G1387" s="128">
        <f t="shared" si="5"/>
        <v>10</v>
      </c>
      <c r="H1387" s="128">
        <f t="shared" si="6"/>
        <v>17</v>
      </c>
      <c r="I1387" s="128" t="str">
        <f t="shared" si="7"/>
        <v>목</v>
      </c>
      <c r="J1387" s="99"/>
      <c r="K1387" s="99"/>
      <c r="L1387" s="141" t="str">
        <f>IF(J1387-K1387=0,,IFERROR(K1387-J1387-휴게시간-VLOOKUP(A1387,지정휴게시간,2,FALSE),K1387-J1387-휴게시간))</f>
        <v/>
      </c>
      <c r="M1387" s="142" t="str">
        <f>IFERROR(VLOOKUP(Text(A1387,"m월 d일"),양력휴일,2,FALSE),IFERROR(VLOOKUP(Text(B1387,"m월 d일"),음력휴일,2,FALSE),IFERROR(VLOOKUP(A1387,양력지정휴일,2,FALSE), IFERROR(VLOOKUP(B1387,음력지정휴일,2,FALSE), ""))))</f>
        <v/>
      </c>
      <c r="N1387" s="128"/>
      <c r="O1387" s="128" t="str">
        <f>IFERROR(VLOOKUP(N1387,연차지정일수,2,FALSE),"")</f>
        <v/>
      </c>
      <c r="P1387" s="143"/>
      <c r="Q1387" s="2"/>
    </row>
    <row r="1388">
      <c r="A1388" s="129">
        <v>45583.0</v>
      </c>
      <c r="B1388" s="129">
        <f>VLOOKUP($A1388,달력데이터,MATCH("음력 날짜",달력제목,0),FALSE)</f>
        <v>45551</v>
      </c>
      <c r="C1388" s="128">
        <f t="shared" si="1"/>
        <v>2024</v>
      </c>
      <c r="D1388" s="128">
        <f t="shared" si="2"/>
        <v>10</v>
      </c>
      <c r="E1388" s="128">
        <f t="shared" si="3"/>
        <v>2</v>
      </c>
      <c r="F1388" s="128">
        <f t="shared" si="4"/>
        <v>2024</v>
      </c>
      <c r="G1388" s="128">
        <f t="shared" si="5"/>
        <v>10</v>
      </c>
      <c r="H1388" s="128">
        <f t="shared" si="6"/>
        <v>18</v>
      </c>
      <c r="I1388" s="128" t="str">
        <f t="shared" si="7"/>
        <v>금</v>
      </c>
      <c r="J1388" s="99"/>
      <c r="K1388" s="99"/>
      <c r="L1388" s="141" t="str">
        <f>IF(J1388-K1388=0,,IFERROR(K1388-J1388-휴게시간-VLOOKUP(A1388,지정휴게시간,2,FALSE),K1388-J1388-휴게시간))</f>
        <v/>
      </c>
      <c r="M1388" s="142" t="str">
        <f>IFERROR(VLOOKUP(Text(A1388,"m월 d일"),양력휴일,2,FALSE),IFERROR(VLOOKUP(Text(B1388,"m월 d일"),음력휴일,2,FALSE),IFERROR(VLOOKUP(A1388,양력지정휴일,2,FALSE), IFERROR(VLOOKUP(B1388,음력지정휴일,2,FALSE), ""))))</f>
        <v/>
      </c>
      <c r="N1388" s="128"/>
      <c r="O1388" s="128" t="str">
        <f>IFERROR(VLOOKUP(N1388,연차지정일수,2,FALSE),"")</f>
        <v/>
      </c>
      <c r="P1388" s="143"/>
      <c r="Q1388" s="2"/>
    </row>
    <row r="1389">
      <c r="A1389" s="129">
        <v>45584.0</v>
      </c>
      <c r="B1389" s="129">
        <f>VLOOKUP($A1389,달력데이터,MATCH("음력 날짜",달력제목,0),FALSE)</f>
        <v>45552</v>
      </c>
      <c r="C1389" s="128">
        <f t="shared" si="1"/>
        <v>2024</v>
      </c>
      <c r="D1389" s="128">
        <f t="shared" si="2"/>
        <v>10</v>
      </c>
      <c r="E1389" s="128">
        <f t="shared" si="3"/>
        <v>2</v>
      </c>
      <c r="F1389" s="128">
        <f t="shared" si="4"/>
        <v>2024</v>
      </c>
      <c r="G1389" s="128">
        <f t="shared" si="5"/>
        <v>10</v>
      </c>
      <c r="H1389" s="128">
        <f t="shared" si="6"/>
        <v>19</v>
      </c>
      <c r="I1389" s="128" t="str">
        <f t="shared" si="7"/>
        <v>토</v>
      </c>
      <c r="J1389" s="99"/>
      <c r="K1389" s="99"/>
      <c r="L1389" s="141" t="str">
        <f>IF(J1389-K1389=0,,IFERROR(K1389-J1389-휴게시간-VLOOKUP(A1389,지정휴게시간,2,FALSE),K1389-J1389-휴게시간))</f>
        <v/>
      </c>
      <c r="M1389" s="142" t="str">
        <f>IFERROR(VLOOKUP(Text(A1389,"m월 d일"),양력휴일,2,FALSE),IFERROR(VLOOKUP(Text(B1389,"m월 d일"),음력휴일,2,FALSE),IFERROR(VLOOKUP(A1389,양력지정휴일,2,FALSE), IFERROR(VLOOKUP(B1389,음력지정휴일,2,FALSE), ""))))</f>
        <v/>
      </c>
      <c r="N1389" s="128"/>
      <c r="O1389" s="128" t="str">
        <f>IFERROR(VLOOKUP(N1389,연차지정일수,2,FALSE),"")</f>
        <v/>
      </c>
      <c r="P1389" s="143"/>
      <c r="Q1389" s="2"/>
    </row>
    <row r="1390">
      <c r="A1390" s="129">
        <v>45585.0</v>
      </c>
      <c r="B1390" s="129">
        <f>VLOOKUP($A1390,달력데이터,MATCH("음력 날짜",달력제목,0),FALSE)</f>
        <v>45553</v>
      </c>
      <c r="C1390" s="128">
        <f t="shared" si="1"/>
        <v>2024</v>
      </c>
      <c r="D1390" s="128">
        <f t="shared" si="2"/>
        <v>10</v>
      </c>
      <c r="E1390" s="128">
        <f t="shared" si="3"/>
        <v>2</v>
      </c>
      <c r="F1390" s="128">
        <f t="shared" si="4"/>
        <v>2024</v>
      </c>
      <c r="G1390" s="128">
        <f t="shared" si="5"/>
        <v>10</v>
      </c>
      <c r="H1390" s="128">
        <f t="shared" si="6"/>
        <v>20</v>
      </c>
      <c r="I1390" s="128" t="str">
        <f t="shared" si="7"/>
        <v>일</v>
      </c>
      <c r="J1390" s="99"/>
      <c r="K1390" s="99"/>
      <c r="L1390" s="141" t="str">
        <f>IF(J1390-K1390=0,,IFERROR(K1390-J1390-휴게시간-VLOOKUP(A1390,지정휴게시간,2,FALSE),K1390-J1390-휴게시간))</f>
        <v/>
      </c>
      <c r="M1390" s="142" t="str">
        <f>IFERROR(VLOOKUP(Text(A1390,"m월 d일"),양력휴일,2,FALSE),IFERROR(VLOOKUP(Text(B1390,"m월 d일"),음력휴일,2,FALSE),IFERROR(VLOOKUP(A1390,양력지정휴일,2,FALSE), IFERROR(VLOOKUP(B1390,음력지정휴일,2,FALSE), ""))))</f>
        <v/>
      </c>
      <c r="N1390" s="128"/>
      <c r="O1390" s="128" t="str">
        <f>IFERROR(VLOOKUP(N1390,연차지정일수,2,FALSE),"")</f>
        <v/>
      </c>
      <c r="P1390" s="143"/>
      <c r="Q1390" s="2"/>
    </row>
    <row r="1391">
      <c r="A1391" s="129">
        <v>45586.0</v>
      </c>
      <c r="B1391" s="129">
        <f>VLOOKUP($A1391,달력데이터,MATCH("음력 날짜",달력제목,0),FALSE)</f>
        <v>45554</v>
      </c>
      <c r="C1391" s="128">
        <f t="shared" si="1"/>
        <v>2024</v>
      </c>
      <c r="D1391" s="128">
        <f t="shared" si="2"/>
        <v>10</v>
      </c>
      <c r="E1391" s="128">
        <f t="shared" si="3"/>
        <v>3</v>
      </c>
      <c r="F1391" s="128">
        <f t="shared" si="4"/>
        <v>2024</v>
      </c>
      <c r="G1391" s="128">
        <f t="shared" si="5"/>
        <v>10</v>
      </c>
      <c r="H1391" s="128">
        <f t="shared" si="6"/>
        <v>21</v>
      </c>
      <c r="I1391" s="128" t="str">
        <f t="shared" si="7"/>
        <v>월</v>
      </c>
      <c r="J1391" s="99"/>
      <c r="K1391" s="99"/>
      <c r="L1391" s="141" t="str">
        <f>IF(J1391-K1391=0,,IFERROR(K1391-J1391-휴게시간-VLOOKUP(A1391,지정휴게시간,2,FALSE),K1391-J1391-휴게시간))</f>
        <v/>
      </c>
      <c r="M1391" s="142" t="str">
        <f>IFERROR(VLOOKUP(Text(A1391,"m월 d일"),양력휴일,2,FALSE),IFERROR(VLOOKUP(Text(B1391,"m월 d일"),음력휴일,2,FALSE),IFERROR(VLOOKUP(A1391,양력지정휴일,2,FALSE), IFERROR(VLOOKUP(B1391,음력지정휴일,2,FALSE), ""))))</f>
        <v/>
      </c>
      <c r="N1391" s="128"/>
      <c r="O1391" s="128" t="str">
        <f>IFERROR(VLOOKUP(N1391,연차지정일수,2,FALSE),"")</f>
        <v/>
      </c>
      <c r="P1391" s="143"/>
      <c r="Q1391" s="2"/>
    </row>
    <row r="1392">
      <c r="A1392" s="129">
        <v>45587.0</v>
      </c>
      <c r="B1392" s="129">
        <f>VLOOKUP($A1392,달력데이터,MATCH("음력 날짜",달력제목,0),FALSE)</f>
        <v>45555</v>
      </c>
      <c r="C1392" s="128">
        <f t="shared" si="1"/>
        <v>2024</v>
      </c>
      <c r="D1392" s="128">
        <f t="shared" si="2"/>
        <v>10</v>
      </c>
      <c r="E1392" s="128">
        <f t="shared" si="3"/>
        <v>3</v>
      </c>
      <c r="F1392" s="128">
        <f t="shared" si="4"/>
        <v>2024</v>
      </c>
      <c r="G1392" s="128">
        <f t="shared" si="5"/>
        <v>10</v>
      </c>
      <c r="H1392" s="128">
        <f t="shared" si="6"/>
        <v>22</v>
      </c>
      <c r="I1392" s="128" t="str">
        <f t="shared" si="7"/>
        <v>화</v>
      </c>
      <c r="J1392" s="99"/>
      <c r="K1392" s="99"/>
      <c r="L1392" s="141" t="str">
        <f>IF(J1392-K1392=0,,IFERROR(K1392-J1392-휴게시간-VLOOKUP(A1392,지정휴게시간,2,FALSE),K1392-J1392-휴게시간))</f>
        <v/>
      </c>
      <c r="M1392" s="142" t="str">
        <f>IFERROR(VLOOKUP(Text(A1392,"m월 d일"),양력휴일,2,FALSE),IFERROR(VLOOKUP(Text(B1392,"m월 d일"),음력휴일,2,FALSE),IFERROR(VLOOKUP(A1392,양력지정휴일,2,FALSE), IFERROR(VLOOKUP(B1392,음력지정휴일,2,FALSE), ""))))</f>
        <v/>
      </c>
      <c r="N1392" s="128"/>
      <c r="O1392" s="128" t="str">
        <f>IFERROR(VLOOKUP(N1392,연차지정일수,2,FALSE),"")</f>
        <v/>
      </c>
      <c r="P1392" s="143"/>
      <c r="Q1392" s="2"/>
    </row>
    <row r="1393">
      <c r="A1393" s="129">
        <v>45588.0</v>
      </c>
      <c r="B1393" s="129">
        <f>VLOOKUP($A1393,달력데이터,MATCH("음력 날짜",달력제목,0),FALSE)</f>
        <v>45556</v>
      </c>
      <c r="C1393" s="128">
        <f t="shared" si="1"/>
        <v>2024</v>
      </c>
      <c r="D1393" s="128">
        <f t="shared" si="2"/>
        <v>10</v>
      </c>
      <c r="E1393" s="128">
        <f t="shared" si="3"/>
        <v>3</v>
      </c>
      <c r="F1393" s="128">
        <f t="shared" si="4"/>
        <v>2024</v>
      </c>
      <c r="G1393" s="128">
        <f t="shared" si="5"/>
        <v>10</v>
      </c>
      <c r="H1393" s="128">
        <f t="shared" si="6"/>
        <v>23</v>
      </c>
      <c r="I1393" s="128" t="str">
        <f t="shared" si="7"/>
        <v>수</v>
      </c>
      <c r="J1393" s="99"/>
      <c r="K1393" s="99"/>
      <c r="L1393" s="141" t="str">
        <f>IF(J1393-K1393=0,,IFERROR(K1393-J1393-휴게시간-VLOOKUP(A1393,지정휴게시간,2,FALSE),K1393-J1393-휴게시간))</f>
        <v/>
      </c>
      <c r="M1393" s="142" t="str">
        <f>IFERROR(VLOOKUP(Text(A1393,"m월 d일"),양력휴일,2,FALSE),IFERROR(VLOOKUP(Text(B1393,"m월 d일"),음력휴일,2,FALSE),IFERROR(VLOOKUP(A1393,양력지정휴일,2,FALSE), IFERROR(VLOOKUP(B1393,음력지정휴일,2,FALSE), ""))))</f>
        <v/>
      </c>
      <c r="N1393" s="128"/>
      <c r="O1393" s="128" t="str">
        <f>IFERROR(VLOOKUP(N1393,연차지정일수,2,FALSE),"")</f>
        <v/>
      </c>
      <c r="P1393" s="143"/>
      <c r="Q1393" s="2"/>
    </row>
    <row r="1394">
      <c r="A1394" s="129">
        <v>45589.0</v>
      </c>
      <c r="B1394" s="129">
        <f>VLOOKUP($A1394,달력데이터,MATCH("음력 날짜",달력제목,0),FALSE)</f>
        <v>45557</v>
      </c>
      <c r="C1394" s="128">
        <f t="shared" si="1"/>
        <v>2024</v>
      </c>
      <c r="D1394" s="128">
        <f t="shared" si="2"/>
        <v>10</v>
      </c>
      <c r="E1394" s="128">
        <f t="shared" si="3"/>
        <v>3</v>
      </c>
      <c r="F1394" s="128">
        <f t="shared" si="4"/>
        <v>2024</v>
      </c>
      <c r="G1394" s="128">
        <f t="shared" si="5"/>
        <v>10</v>
      </c>
      <c r="H1394" s="128">
        <f t="shared" si="6"/>
        <v>24</v>
      </c>
      <c r="I1394" s="128" t="str">
        <f t="shared" si="7"/>
        <v>목</v>
      </c>
      <c r="J1394" s="99"/>
      <c r="K1394" s="99"/>
      <c r="L1394" s="141" t="str">
        <f>IF(J1394-K1394=0,,IFERROR(K1394-J1394-휴게시간-VLOOKUP(A1394,지정휴게시간,2,FALSE),K1394-J1394-휴게시간))</f>
        <v/>
      </c>
      <c r="M1394" s="142" t="str">
        <f>IFERROR(VLOOKUP(Text(A1394,"m월 d일"),양력휴일,2,FALSE),IFERROR(VLOOKUP(Text(B1394,"m월 d일"),음력휴일,2,FALSE),IFERROR(VLOOKUP(A1394,양력지정휴일,2,FALSE), IFERROR(VLOOKUP(B1394,음력지정휴일,2,FALSE), ""))))</f>
        <v/>
      </c>
      <c r="N1394" s="128"/>
      <c r="O1394" s="128" t="str">
        <f>IFERROR(VLOOKUP(N1394,연차지정일수,2,FALSE),"")</f>
        <v/>
      </c>
      <c r="P1394" s="143"/>
      <c r="Q1394" s="2"/>
    </row>
    <row r="1395">
      <c r="A1395" s="129">
        <v>45590.0</v>
      </c>
      <c r="B1395" s="129">
        <f>VLOOKUP($A1395,달력데이터,MATCH("음력 날짜",달력제목,0),FALSE)</f>
        <v>45558</v>
      </c>
      <c r="C1395" s="128">
        <f t="shared" si="1"/>
        <v>2024</v>
      </c>
      <c r="D1395" s="128">
        <f t="shared" si="2"/>
        <v>10</v>
      </c>
      <c r="E1395" s="128">
        <f t="shared" si="3"/>
        <v>3</v>
      </c>
      <c r="F1395" s="128">
        <f t="shared" si="4"/>
        <v>2024</v>
      </c>
      <c r="G1395" s="128">
        <f t="shared" si="5"/>
        <v>10</v>
      </c>
      <c r="H1395" s="128">
        <f t="shared" si="6"/>
        <v>25</v>
      </c>
      <c r="I1395" s="128" t="str">
        <f t="shared" si="7"/>
        <v>금</v>
      </c>
      <c r="J1395" s="99"/>
      <c r="K1395" s="99"/>
      <c r="L1395" s="141" t="str">
        <f>IF(J1395-K1395=0,,IFERROR(K1395-J1395-휴게시간-VLOOKUP(A1395,지정휴게시간,2,FALSE),K1395-J1395-휴게시간))</f>
        <v/>
      </c>
      <c r="M1395" s="142" t="str">
        <f>IFERROR(VLOOKUP(Text(A1395,"m월 d일"),양력휴일,2,FALSE),IFERROR(VLOOKUP(Text(B1395,"m월 d일"),음력휴일,2,FALSE),IFERROR(VLOOKUP(A1395,양력지정휴일,2,FALSE), IFERROR(VLOOKUP(B1395,음력지정휴일,2,FALSE), ""))))</f>
        <v/>
      </c>
      <c r="N1395" s="128"/>
      <c r="O1395" s="128" t="str">
        <f>IFERROR(VLOOKUP(N1395,연차지정일수,2,FALSE),"")</f>
        <v/>
      </c>
      <c r="P1395" s="143"/>
      <c r="Q1395" s="2"/>
    </row>
    <row r="1396">
      <c r="A1396" s="129">
        <v>45591.0</v>
      </c>
      <c r="B1396" s="129">
        <f>VLOOKUP($A1396,달력데이터,MATCH("음력 날짜",달력제목,0),FALSE)</f>
        <v>45559</v>
      </c>
      <c r="C1396" s="128">
        <f t="shared" si="1"/>
        <v>2024</v>
      </c>
      <c r="D1396" s="128">
        <f t="shared" si="2"/>
        <v>10</v>
      </c>
      <c r="E1396" s="128">
        <f t="shared" si="3"/>
        <v>3</v>
      </c>
      <c r="F1396" s="128">
        <f t="shared" si="4"/>
        <v>2024</v>
      </c>
      <c r="G1396" s="128">
        <f t="shared" si="5"/>
        <v>10</v>
      </c>
      <c r="H1396" s="128">
        <f t="shared" si="6"/>
        <v>26</v>
      </c>
      <c r="I1396" s="128" t="str">
        <f t="shared" si="7"/>
        <v>토</v>
      </c>
      <c r="J1396" s="99"/>
      <c r="K1396" s="99"/>
      <c r="L1396" s="141" t="str">
        <f>IF(J1396-K1396=0,,IFERROR(K1396-J1396-휴게시간-VLOOKUP(A1396,지정휴게시간,2,FALSE),K1396-J1396-휴게시간))</f>
        <v/>
      </c>
      <c r="M1396" s="142" t="str">
        <f>IFERROR(VLOOKUP(Text(A1396,"m월 d일"),양력휴일,2,FALSE),IFERROR(VLOOKUP(Text(B1396,"m월 d일"),음력휴일,2,FALSE),IFERROR(VLOOKUP(A1396,양력지정휴일,2,FALSE), IFERROR(VLOOKUP(B1396,음력지정휴일,2,FALSE), ""))))</f>
        <v/>
      </c>
      <c r="N1396" s="128"/>
      <c r="O1396" s="128" t="str">
        <f>IFERROR(VLOOKUP(N1396,연차지정일수,2,FALSE),"")</f>
        <v/>
      </c>
      <c r="P1396" s="143"/>
      <c r="Q1396" s="2"/>
    </row>
    <row r="1397">
      <c r="A1397" s="129">
        <v>45592.0</v>
      </c>
      <c r="B1397" s="129">
        <f>VLOOKUP($A1397,달력데이터,MATCH("음력 날짜",달력제목,0),FALSE)</f>
        <v>45560</v>
      </c>
      <c r="C1397" s="128">
        <f t="shared" si="1"/>
        <v>2024</v>
      </c>
      <c r="D1397" s="128">
        <f t="shared" si="2"/>
        <v>10</v>
      </c>
      <c r="E1397" s="128">
        <f t="shared" si="3"/>
        <v>3</v>
      </c>
      <c r="F1397" s="128">
        <f t="shared" si="4"/>
        <v>2024</v>
      </c>
      <c r="G1397" s="128">
        <f t="shared" si="5"/>
        <v>10</v>
      </c>
      <c r="H1397" s="128">
        <f t="shared" si="6"/>
        <v>27</v>
      </c>
      <c r="I1397" s="128" t="str">
        <f t="shared" si="7"/>
        <v>일</v>
      </c>
      <c r="J1397" s="99"/>
      <c r="K1397" s="99"/>
      <c r="L1397" s="141" t="str">
        <f>IF(J1397-K1397=0,,IFERROR(K1397-J1397-휴게시간-VLOOKUP(A1397,지정휴게시간,2,FALSE),K1397-J1397-휴게시간))</f>
        <v/>
      </c>
      <c r="M1397" s="142" t="str">
        <f>IFERROR(VLOOKUP(Text(A1397,"m월 d일"),양력휴일,2,FALSE),IFERROR(VLOOKUP(Text(B1397,"m월 d일"),음력휴일,2,FALSE),IFERROR(VLOOKUP(A1397,양력지정휴일,2,FALSE), IFERROR(VLOOKUP(B1397,음력지정휴일,2,FALSE), ""))))</f>
        <v/>
      </c>
      <c r="N1397" s="128"/>
      <c r="O1397" s="128" t="str">
        <f>IFERROR(VLOOKUP(N1397,연차지정일수,2,FALSE),"")</f>
        <v/>
      </c>
      <c r="P1397" s="143"/>
      <c r="Q1397" s="2"/>
    </row>
    <row r="1398">
      <c r="A1398" s="129">
        <v>45593.0</v>
      </c>
      <c r="B1398" s="129">
        <f>VLOOKUP($A1398,달력데이터,MATCH("음력 날짜",달력제목,0),FALSE)</f>
        <v>45561</v>
      </c>
      <c r="C1398" s="128">
        <f t="shared" si="1"/>
        <v>2024</v>
      </c>
      <c r="D1398" s="128">
        <f t="shared" si="2"/>
        <v>10</v>
      </c>
      <c r="E1398" s="128">
        <f t="shared" si="3"/>
        <v>4</v>
      </c>
      <c r="F1398" s="128">
        <f t="shared" si="4"/>
        <v>2024</v>
      </c>
      <c r="G1398" s="128">
        <f t="shared" si="5"/>
        <v>10</v>
      </c>
      <c r="H1398" s="128">
        <f t="shared" si="6"/>
        <v>28</v>
      </c>
      <c r="I1398" s="128" t="str">
        <f t="shared" si="7"/>
        <v>월</v>
      </c>
      <c r="J1398" s="99"/>
      <c r="K1398" s="99"/>
      <c r="L1398" s="141" t="str">
        <f>IF(J1398-K1398=0,,IFERROR(K1398-J1398-휴게시간-VLOOKUP(A1398,지정휴게시간,2,FALSE),K1398-J1398-휴게시간))</f>
        <v/>
      </c>
      <c r="M1398" s="142" t="str">
        <f>IFERROR(VLOOKUP(Text(A1398,"m월 d일"),양력휴일,2,FALSE),IFERROR(VLOOKUP(Text(B1398,"m월 d일"),음력휴일,2,FALSE),IFERROR(VLOOKUP(A1398,양력지정휴일,2,FALSE), IFERROR(VLOOKUP(B1398,음력지정휴일,2,FALSE), ""))))</f>
        <v/>
      </c>
      <c r="N1398" s="128"/>
      <c r="O1398" s="128" t="str">
        <f>IFERROR(VLOOKUP(N1398,연차지정일수,2,FALSE),"")</f>
        <v/>
      </c>
      <c r="P1398" s="143"/>
      <c r="Q1398" s="2"/>
    </row>
    <row r="1399">
      <c r="A1399" s="129">
        <v>45594.0</v>
      </c>
      <c r="B1399" s="129">
        <f>VLOOKUP($A1399,달력데이터,MATCH("음력 날짜",달력제목,0),FALSE)</f>
        <v>45562</v>
      </c>
      <c r="C1399" s="128">
        <f t="shared" si="1"/>
        <v>2024</v>
      </c>
      <c r="D1399" s="128">
        <f t="shared" si="2"/>
        <v>10</v>
      </c>
      <c r="E1399" s="128">
        <f t="shared" si="3"/>
        <v>4</v>
      </c>
      <c r="F1399" s="128">
        <f t="shared" si="4"/>
        <v>2024</v>
      </c>
      <c r="G1399" s="128">
        <f t="shared" si="5"/>
        <v>10</v>
      </c>
      <c r="H1399" s="128">
        <f t="shared" si="6"/>
        <v>29</v>
      </c>
      <c r="I1399" s="128" t="str">
        <f t="shared" si="7"/>
        <v>화</v>
      </c>
      <c r="J1399" s="99"/>
      <c r="K1399" s="99"/>
      <c r="L1399" s="141" t="str">
        <f>IF(J1399-K1399=0,,IFERROR(K1399-J1399-휴게시간-VLOOKUP(A1399,지정휴게시간,2,FALSE),K1399-J1399-휴게시간))</f>
        <v/>
      </c>
      <c r="M1399" s="142" t="str">
        <f>IFERROR(VLOOKUP(Text(A1399,"m월 d일"),양력휴일,2,FALSE),IFERROR(VLOOKUP(Text(B1399,"m월 d일"),음력휴일,2,FALSE),IFERROR(VLOOKUP(A1399,양력지정휴일,2,FALSE), IFERROR(VLOOKUP(B1399,음력지정휴일,2,FALSE), ""))))</f>
        <v/>
      </c>
      <c r="N1399" s="128"/>
      <c r="O1399" s="128" t="str">
        <f>IFERROR(VLOOKUP(N1399,연차지정일수,2,FALSE),"")</f>
        <v/>
      </c>
      <c r="P1399" s="143"/>
      <c r="Q1399" s="2"/>
    </row>
    <row r="1400">
      <c r="A1400" s="129">
        <v>45595.0</v>
      </c>
      <c r="B1400" s="129">
        <f>VLOOKUP($A1400,달력데이터,MATCH("음력 날짜",달력제목,0),FALSE)</f>
        <v>45563</v>
      </c>
      <c r="C1400" s="128">
        <f t="shared" si="1"/>
        <v>2024</v>
      </c>
      <c r="D1400" s="128">
        <f t="shared" si="2"/>
        <v>10</v>
      </c>
      <c r="E1400" s="128">
        <f t="shared" si="3"/>
        <v>4</v>
      </c>
      <c r="F1400" s="128">
        <f t="shared" si="4"/>
        <v>2024</v>
      </c>
      <c r="G1400" s="128">
        <f t="shared" si="5"/>
        <v>10</v>
      </c>
      <c r="H1400" s="128">
        <f t="shared" si="6"/>
        <v>30</v>
      </c>
      <c r="I1400" s="128" t="str">
        <f t="shared" si="7"/>
        <v>수</v>
      </c>
      <c r="J1400" s="99"/>
      <c r="K1400" s="99"/>
      <c r="L1400" s="141" t="str">
        <f>IF(J1400-K1400=0,,IFERROR(K1400-J1400-휴게시간-VLOOKUP(A1400,지정휴게시간,2,FALSE),K1400-J1400-휴게시간))</f>
        <v/>
      </c>
      <c r="M1400" s="142" t="str">
        <f>IFERROR(VLOOKUP(Text(A1400,"m월 d일"),양력휴일,2,FALSE),IFERROR(VLOOKUP(Text(B1400,"m월 d일"),음력휴일,2,FALSE),IFERROR(VLOOKUP(A1400,양력지정휴일,2,FALSE), IFERROR(VLOOKUP(B1400,음력지정휴일,2,FALSE), ""))))</f>
        <v/>
      </c>
      <c r="N1400" s="128"/>
      <c r="O1400" s="128" t="str">
        <f>IFERROR(VLOOKUP(N1400,연차지정일수,2,FALSE),"")</f>
        <v/>
      </c>
      <c r="P1400" s="143"/>
      <c r="Q1400" s="2"/>
    </row>
    <row r="1401">
      <c r="A1401" s="129">
        <v>45596.0</v>
      </c>
      <c r="B1401" s="129">
        <f>VLOOKUP($A1401,달력데이터,MATCH("음력 날짜",달력제목,0),FALSE)</f>
        <v>45564</v>
      </c>
      <c r="C1401" s="128">
        <f t="shared" si="1"/>
        <v>2024</v>
      </c>
      <c r="D1401" s="128">
        <f t="shared" si="2"/>
        <v>10</v>
      </c>
      <c r="E1401" s="128">
        <f t="shared" si="3"/>
        <v>4</v>
      </c>
      <c r="F1401" s="128">
        <f t="shared" si="4"/>
        <v>2024</v>
      </c>
      <c r="G1401" s="128">
        <f t="shared" si="5"/>
        <v>10</v>
      </c>
      <c r="H1401" s="128">
        <f t="shared" si="6"/>
        <v>31</v>
      </c>
      <c r="I1401" s="128" t="str">
        <f t="shared" si="7"/>
        <v>목</v>
      </c>
      <c r="J1401" s="99"/>
      <c r="K1401" s="99"/>
      <c r="L1401" s="141" t="str">
        <f>IF(J1401-K1401=0,,IFERROR(K1401-J1401-휴게시간-VLOOKUP(A1401,지정휴게시간,2,FALSE),K1401-J1401-휴게시간))</f>
        <v/>
      </c>
      <c r="M1401" s="142" t="str">
        <f>IFERROR(VLOOKUP(Text(A1401,"m월 d일"),양력휴일,2,FALSE),IFERROR(VLOOKUP(Text(B1401,"m월 d일"),음력휴일,2,FALSE),IFERROR(VLOOKUP(A1401,양력지정휴일,2,FALSE), IFERROR(VLOOKUP(B1401,음력지정휴일,2,FALSE), ""))))</f>
        <v/>
      </c>
      <c r="N1401" s="128"/>
      <c r="O1401" s="128" t="str">
        <f>IFERROR(VLOOKUP(N1401,연차지정일수,2,FALSE),"")</f>
        <v/>
      </c>
      <c r="P1401" s="143"/>
      <c r="Q1401" s="2"/>
    </row>
    <row r="1402">
      <c r="A1402" s="129">
        <v>45597.0</v>
      </c>
      <c r="B1402" s="129">
        <f>VLOOKUP($A1402,달력데이터,MATCH("음력 날짜",달력제목,0),FALSE)</f>
        <v>45566</v>
      </c>
      <c r="C1402" s="128">
        <f t="shared" si="1"/>
        <v>2024</v>
      </c>
      <c r="D1402" s="128">
        <f t="shared" si="2"/>
        <v>10</v>
      </c>
      <c r="E1402" s="128">
        <f t="shared" si="3"/>
        <v>4</v>
      </c>
      <c r="F1402" s="128">
        <f t="shared" si="4"/>
        <v>2024</v>
      </c>
      <c r="G1402" s="128">
        <f t="shared" si="5"/>
        <v>11</v>
      </c>
      <c r="H1402" s="128">
        <f t="shared" si="6"/>
        <v>1</v>
      </c>
      <c r="I1402" s="128" t="str">
        <f t="shared" si="7"/>
        <v>금</v>
      </c>
      <c r="J1402" s="99"/>
      <c r="K1402" s="99"/>
      <c r="L1402" s="141" t="str">
        <f>IF(J1402-K1402=0,,IFERROR(K1402-J1402-휴게시간-VLOOKUP(A1402,지정휴게시간,2,FALSE),K1402-J1402-휴게시간))</f>
        <v/>
      </c>
      <c r="M1402" s="142" t="str">
        <f>IFERROR(VLOOKUP(Text(A1402,"m월 d일"),양력휴일,2,FALSE),IFERROR(VLOOKUP(Text(B1402,"m월 d일"),음력휴일,2,FALSE),IFERROR(VLOOKUP(A1402,양력지정휴일,2,FALSE), IFERROR(VLOOKUP(B1402,음력지정휴일,2,FALSE), ""))))</f>
        <v/>
      </c>
      <c r="N1402" s="128"/>
      <c r="O1402" s="128" t="str">
        <f>IFERROR(VLOOKUP(N1402,연차지정일수,2,FALSE),"")</f>
        <v/>
      </c>
      <c r="P1402" s="143"/>
      <c r="Q1402" s="2"/>
    </row>
    <row r="1403">
      <c r="A1403" s="129">
        <v>45598.0</v>
      </c>
      <c r="B1403" s="129">
        <f>VLOOKUP($A1403,달력데이터,MATCH("음력 날짜",달력제목,0),FALSE)</f>
        <v>45567</v>
      </c>
      <c r="C1403" s="128">
        <f t="shared" si="1"/>
        <v>2024</v>
      </c>
      <c r="D1403" s="128">
        <f t="shared" si="2"/>
        <v>10</v>
      </c>
      <c r="E1403" s="128">
        <f t="shared" si="3"/>
        <v>4</v>
      </c>
      <c r="F1403" s="128">
        <f t="shared" si="4"/>
        <v>2024</v>
      </c>
      <c r="G1403" s="128">
        <f t="shared" si="5"/>
        <v>11</v>
      </c>
      <c r="H1403" s="128">
        <f t="shared" si="6"/>
        <v>2</v>
      </c>
      <c r="I1403" s="128" t="str">
        <f t="shared" si="7"/>
        <v>토</v>
      </c>
      <c r="J1403" s="99"/>
      <c r="K1403" s="99"/>
      <c r="L1403" s="141" t="str">
        <f>IF(J1403-K1403=0,,IFERROR(K1403-J1403-휴게시간-VLOOKUP(A1403,지정휴게시간,2,FALSE),K1403-J1403-휴게시간))</f>
        <v/>
      </c>
      <c r="M1403" s="142" t="str">
        <f>IFERROR(VLOOKUP(Text(A1403,"m월 d일"),양력휴일,2,FALSE),IFERROR(VLOOKUP(Text(B1403,"m월 d일"),음력휴일,2,FALSE),IFERROR(VLOOKUP(A1403,양력지정휴일,2,FALSE), IFERROR(VLOOKUP(B1403,음력지정휴일,2,FALSE), ""))))</f>
        <v/>
      </c>
      <c r="N1403" s="128"/>
      <c r="O1403" s="128" t="str">
        <f>IFERROR(VLOOKUP(N1403,연차지정일수,2,FALSE),"")</f>
        <v/>
      </c>
      <c r="P1403" s="143"/>
      <c r="Q1403" s="2"/>
    </row>
    <row r="1404">
      <c r="A1404" s="129">
        <v>45599.0</v>
      </c>
      <c r="B1404" s="129">
        <f>VLOOKUP($A1404,달력데이터,MATCH("음력 날짜",달력제목,0),FALSE)</f>
        <v>45568</v>
      </c>
      <c r="C1404" s="128">
        <f t="shared" si="1"/>
        <v>2024</v>
      </c>
      <c r="D1404" s="128">
        <f t="shared" si="2"/>
        <v>10</v>
      </c>
      <c r="E1404" s="128">
        <f t="shared" si="3"/>
        <v>4</v>
      </c>
      <c r="F1404" s="128">
        <f t="shared" si="4"/>
        <v>2024</v>
      </c>
      <c r="G1404" s="128">
        <f t="shared" si="5"/>
        <v>11</v>
      </c>
      <c r="H1404" s="128">
        <f t="shared" si="6"/>
        <v>3</v>
      </c>
      <c r="I1404" s="128" t="str">
        <f t="shared" si="7"/>
        <v>일</v>
      </c>
      <c r="J1404" s="99"/>
      <c r="K1404" s="99"/>
      <c r="L1404" s="141" t="str">
        <f>IF(J1404-K1404=0,,IFERROR(K1404-J1404-휴게시간-VLOOKUP(A1404,지정휴게시간,2,FALSE),K1404-J1404-휴게시간))</f>
        <v/>
      </c>
      <c r="M1404" s="142" t="str">
        <f>IFERROR(VLOOKUP(Text(A1404,"m월 d일"),양력휴일,2,FALSE),IFERROR(VLOOKUP(Text(B1404,"m월 d일"),음력휴일,2,FALSE),IFERROR(VLOOKUP(A1404,양력지정휴일,2,FALSE), IFERROR(VLOOKUP(B1404,음력지정휴일,2,FALSE), ""))))</f>
        <v/>
      </c>
      <c r="N1404" s="128"/>
      <c r="O1404" s="128" t="str">
        <f>IFERROR(VLOOKUP(N1404,연차지정일수,2,FALSE),"")</f>
        <v/>
      </c>
      <c r="P1404" s="143"/>
      <c r="Q1404" s="2"/>
    </row>
    <row r="1405">
      <c r="A1405" s="129">
        <v>45600.0</v>
      </c>
      <c r="B1405" s="129">
        <f>VLOOKUP($A1405,달력데이터,MATCH("음력 날짜",달력제목,0),FALSE)</f>
        <v>45569</v>
      </c>
      <c r="C1405" s="128">
        <f t="shared" si="1"/>
        <v>2024</v>
      </c>
      <c r="D1405" s="128">
        <f t="shared" si="2"/>
        <v>11</v>
      </c>
      <c r="E1405" s="128">
        <f t="shared" si="3"/>
        <v>1</v>
      </c>
      <c r="F1405" s="128">
        <f t="shared" si="4"/>
        <v>2024</v>
      </c>
      <c r="G1405" s="128">
        <f t="shared" si="5"/>
        <v>11</v>
      </c>
      <c r="H1405" s="128">
        <f t="shared" si="6"/>
        <v>4</v>
      </c>
      <c r="I1405" s="128" t="str">
        <f t="shared" si="7"/>
        <v>월</v>
      </c>
      <c r="J1405" s="99"/>
      <c r="K1405" s="99"/>
      <c r="L1405" s="141" t="str">
        <f>IF(J1405-K1405=0,,IFERROR(K1405-J1405-휴게시간-VLOOKUP(A1405,지정휴게시간,2,FALSE),K1405-J1405-휴게시간))</f>
        <v/>
      </c>
      <c r="M1405" s="142" t="str">
        <f>IFERROR(VLOOKUP(Text(A1405,"m월 d일"),양력휴일,2,FALSE),IFERROR(VLOOKUP(Text(B1405,"m월 d일"),음력휴일,2,FALSE),IFERROR(VLOOKUP(A1405,양력지정휴일,2,FALSE), IFERROR(VLOOKUP(B1405,음력지정휴일,2,FALSE), ""))))</f>
        <v/>
      </c>
      <c r="N1405" s="128"/>
      <c r="O1405" s="128" t="str">
        <f>IFERROR(VLOOKUP(N1405,연차지정일수,2,FALSE),"")</f>
        <v/>
      </c>
      <c r="P1405" s="143"/>
      <c r="Q1405" s="2"/>
    </row>
    <row r="1406">
      <c r="A1406" s="129">
        <v>45601.0</v>
      </c>
      <c r="B1406" s="129">
        <f>VLOOKUP($A1406,달력데이터,MATCH("음력 날짜",달력제목,0),FALSE)</f>
        <v>45570</v>
      </c>
      <c r="C1406" s="128">
        <f t="shared" si="1"/>
        <v>2024</v>
      </c>
      <c r="D1406" s="128">
        <f t="shared" si="2"/>
        <v>11</v>
      </c>
      <c r="E1406" s="128">
        <f t="shared" si="3"/>
        <v>1</v>
      </c>
      <c r="F1406" s="128">
        <f t="shared" si="4"/>
        <v>2024</v>
      </c>
      <c r="G1406" s="128">
        <f t="shared" si="5"/>
        <v>11</v>
      </c>
      <c r="H1406" s="128">
        <f t="shared" si="6"/>
        <v>5</v>
      </c>
      <c r="I1406" s="128" t="str">
        <f t="shared" si="7"/>
        <v>화</v>
      </c>
      <c r="J1406" s="99"/>
      <c r="K1406" s="99"/>
      <c r="L1406" s="141" t="str">
        <f>IF(J1406-K1406=0,,IFERROR(K1406-J1406-휴게시간-VLOOKUP(A1406,지정휴게시간,2,FALSE),K1406-J1406-휴게시간))</f>
        <v/>
      </c>
      <c r="M1406" s="142" t="str">
        <f>IFERROR(VLOOKUP(Text(A1406,"m월 d일"),양력휴일,2,FALSE),IFERROR(VLOOKUP(Text(B1406,"m월 d일"),음력휴일,2,FALSE),IFERROR(VLOOKUP(A1406,양력지정휴일,2,FALSE), IFERROR(VLOOKUP(B1406,음력지정휴일,2,FALSE), ""))))</f>
        <v/>
      </c>
      <c r="N1406" s="128"/>
      <c r="O1406" s="128" t="str">
        <f>IFERROR(VLOOKUP(N1406,연차지정일수,2,FALSE),"")</f>
        <v/>
      </c>
      <c r="P1406" s="143"/>
      <c r="Q1406" s="2"/>
    </row>
    <row r="1407">
      <c r="A1407" s="129">
        <v>45602.0</v>
      </c>
      <c r="B1407" s="129">
        <f>VLOOKUP($A1407,달력데이터,MATCH("음력 날짜",달력제목,0),FALSE)</f>
        <v>45571</v>
      </c>
      <c r="C1407" s="128">
        <f t="shared" si="1"/>
        <v>2024</v>
      </c>
      <c r="D1407" s="128">
        <f t="shared" si="2"/>
        <v>11</v>
      </c>
      <c r="E1407" s="128">
        <f t="shared" si="3"/>
        <v>1</v>
      </c>
      <c r="F1407" s="128">
        <f t="shared" si="4"/>
        <v>2024</v>
      </c>
      <c r="G1407" s="128">
        <f t="shared" si="5"/>
        <v>11</v>
      </c>
      <c r="H1407" s="128">
        <f t="shared" si="6"/>
        <v>6</v>
      </c>
      <c r="I1407" s="128" t="str">
        <f t="shared" si="7"/>
        <v>수</v>
      </c>
      <c r="J1407" s="99"/>
      <c r="K1407" s="99"/>
      <c r="L1407" s="141" t="str">
        <f>IF(J1407-K1407=0,,IFERROR(K1407-J1407-휴게시간-VLOOKUP(A1407,지정휴게시간,2,FALSE),K1407-J1407-휴게시간))</f>
        <v/>
      </c>
      <c r="M1407" s="142" t="str">
        <f>IFERROR(VLOOKUP(Text(A1407,"m월 d일"),양력휴일,2,FALSE),IFERROR(VLOOKUP(Text(B1407,"m월 d일"),음력휴일,2,FALSE),IFERROR(VLOOKUP(A1407,양력지정휴일,2,FALSE), IFERROR(VLOOKUP(B1407,음력지정휴일,2,FALSE), ""))))</f>
        <v/>
      </c>
      <c r="N1407" s="128"/>
      <c r="O1407" s="128" t="str">
        <f>IFERROR(VLOOKUP(N1407,연차지정일수,2,FALSE),"")</f>
        <v/>
      </c>
      <c r="P1407" s="143"/>
      <c r="Q1407" s="2"/>
    </row>
    <row r="1408">
      <c r="A1408" s="129">
        <v>45603.0</v>
      </c>
      <c r="B1408" s="129">
        <f>VLOOKUP($A1408,달력데이터,MATCH("음력 날짜",달력제목,0),FALSE)</f>
        <v>45572</v>
      </c>
      <c r="C1408" s="128">
        <f t="shared" si="1"/>
        <v>2024</v>
      </c>
      <c r="D1408" s="128">
        <f t="shared" si="2"/>
        <v>11</v>
      </c>
      <c r="E1408" s="128">
        <f t="shared" si="3"/>
        <v>1</v>
      </c>
      <c r="F1408" s="128">
        <f t="shared" si="4"/>
        <v>2024</v>
      </c>
      <c r="G1408" s="128">
        <f t="shared" si="5"/>
        <v>11</v>
      </c>
      <c r="H1408" s="128">
        <f t="shared" si="6"/>
        <v>7</v>
      </c>
      <c r="I1408" s="128" t="str">
        <f t="shared" si="7"/>
        <v>목</v>
      </c>
      <c r="J1408" s="99"/>
      <c r="K1408" s="99"/>
      <c r="L1408" s="141" t="str">
        <f>IF(J1408-K1408=0,,IFERROR(K1408-J1408-휴게시간-VLOOKUP(A1408,지정휴게시간,2,FALSE),K1408-J1408-휴게시간))</f>
        <v/>
      </c>
      <c r="M1408" s="142" t="str">
        <f>IFERROR(VLOOKUP(Text(A1408,"m월 d일"),양력휴일,2,FALSE),IFERROR(VLOOKUP(Text(B1408,"m월 d일"),음력휴일,2,FALSE),IFERROR(VLOOKUP(A1408,양력지정휴일,2,FALSE), IFERROR(VLOOKUP(B1408,음력지정휴일,2,FALSE), ""))))</f>
        <v/>
      </c>
      <c r="N1408" s="128"/>
      <c r="O1408" s="128" t="str">
        <f>IFERROR(VLOOKUP(N1408,연차지정일수,2,FALSE),"")</f>
        <v/>
      </c>
      <c r="P1408" s="143"/>
      <c r="Q1408" s="2"/>
    </row>
    <row r="1409">
      <c r="A1409" s="129">
        <v>45604.0</v>
      </c>
      <c r="B1409" s="129">
        <f>VLOOKUP($A1409,달력데이터,MATCH("음력 날짜",달력제목,0),FALSE)</f>
        <v>45573</v>
      </c>
      <c r="C1409" s="128">
        <f t="shared" si="1"/>
        <v>2024</v>
      </c>
      <c r="D1409" s="128">
        <f t="shared" si="2"/>
        <v>11</v>
      </c>
      <c r="E1409" s="128">
        <f t="shared" si="3"/>
        <v>1</v>
      </c>
      <c r="F1409" s="128">
        <f t="shared" si="4"/>
        <v>2024</v>
      </c>
      <c r="G1409" s="128">
        <f t="shared" si="5"/>
        <v>11</v>
      </c>
      <c r="H1409" s="128">
        <f t="shared" si="6"/>
        <v>8</v>
      </c>
      <c r="I1409" s="128" t="str">
        <f t="shared" si="7"/>
        <v>금</v>
      </c>
      <c r="J1409" s="99"/>
      <c r="K1409" s="99"/>
      <c r="L1409" s="141" t="str">
        <f>IF(J1409-K1409=0,,IFERROR(K1409-J1409-휴게시간-VLOOKUP(A1409,지정휴게시간,2,FALSE),K1409-J1409-휴게시간))</f>
        <v/>
      </c>
      <c r="M1409" s="142" t="str">
        <f>IFERROR(VLOOKUP(Text(A1409,"m월 d일"),양력휴일,2,FALSE),IFERROR(VLOOKUP(Text(B1409,"m월 d일"),음력휴일,2,FALSE),IFERROR(VLOOKUP(A1409,양력지정휴일,2,FALSE), IFERROR(VLOOKUP(B1409,음력지정휴일,2,FALSE), ""))))</f>
        <v/>
      </c>
      <c r="N1409" s="128"/>
      <c r="O1409" s="128" t="str">
        <f>IFERROR(VLOOKUP(N1409,연차지정일수,2,FALSE),"")</f>
        <v/>
      </c>
      <c r="P1409" s="143"/>
      <c r="Q1409" s="2"/>
    </row>
    <row r="1410">
      <c r="A1410" s="129">
        <v>45605.0</v>
      </c>
      <c r="B1410" s="129">
        <f>VLOOKUP($A1410,달력데이터,MATCH("음력 날짜",달력제목,0),FALSE)</f>
        <v>45574</v>
      </c>
      <c r="C1410" s="128">
        <f t="shared" si="1"/>
        <v>2024</v>
      </c>
      <c r="D1410" s="128">
        <f t="shared" si="2"/>
        <v>11</v>
      </c>
      <c r="E1410" s="128">
        <f t="shared" si="3"/>
        <v>1</v>
      </c>
      <c r="F1410" s="128">
        <f t="shared" si="4"/>
        <v>2024</v>
      </c>
      <c r="G1410" s="128">
        <f t="shared" si="5"/>
        <v>11</v>
      </c>
      <c r="H1410" s="128">
        <f t="shared" si="6"/>
        <v>9</v>
      </c>
      <c r="I1410" s="128" t="str">
        <f t="shared" si="7"/>
        <v>토</v>
      </c>
      <c r="J1410" s="99"/>
      <c r="K1410" s="99"/>
      <c r="L1410" s="141" t="str">
        <f>IF(J1410-K1410=0,,IFERROR(K1410-J1410-휴게시간-VLOOKUP(A1410,지정휴게시간,2,FALSE),K1410-J1410-휴게시간))</f>
        <v/>
      </c>
      <c r="M1410" s="142" t="str">
        <f>IFERROR(VLOOKUP(Text(A1410,"m월 d일"),양력휴일,2,FALSE),IFERROR(VLOOKUP(Text(B1410,"m월 d일"),음력휴일,2,FALSE),IFERROR(VLOOKUP(A1410,양력지정휴일,2,FALSE), IFERROR(VLOOKUP(B1410,음력지정휴일,2,FALSE), ""))))</f>
        <v/>
      </c>
      <c r="N1410" s="128"/>
      <c r="O1410" s="128" t="str">
        <f>IFERROR(VLOOKUP(N1410,연차지정일수,2,FALSE),"")</f>
        <v/>
      </c>
      <c r="P1410" s="143"/>
      <c r="Q1410" s="2"/>
    </row>
    <row r="1411">
      <c r="A1411" s="129">
        <v>45606.0</v>
      </c>
      <c r="B1411" s="129">
        <f>VLOOKUP($A1411,달력데이터,MATCH("음력 날짜",달력제목,0),FALSE)</f>
        <v>45575</v>
      </c>
      <c r="C1411" s="128">
        <f t="shared" si="1"/>
        <v>2024</v>
      </c>
      <c r="D1411" s="128">
        <f t="shared" si="2"/>
        <v>11</v>
      </c>
      <c r="E1411" s="128">
        <f t="shared" si="3"/>
        <v>1</v>
      </c>
      <c r="F1411" s="128">
        <f t="shared" si="4"/>
        <v>2024</v>
      </c>
      <c r="G1411" s="128">
        <f t="shared" si="5"/>
        <v>11</v>
      </c>
      <c r="H1411" s="128">
        <f t="shared" si="6"/>
        <v>10</v>
      </c>
      <c r="I1411" s="128" t="str">
        <f t="shared" si="7"/>
        <v>일</v>
      </c>
      <c r="J1411" s="99"/>
      <c r="K1411" s="99"/>
      <c r="L1411" s="141" t="str">
        <f>IF(J1411-K1411=0,,IFERROR(K1411-J1411-휴게시간-VLOOKUP(A1411,지정휴게시간,2,FALSE),K1411-J1411-휴게시간))</f>
        <v/>
      </c>
      <c r="M1411" s="142" t="str">
        <f>IFERROR(VLOOKUP(Text(A1411,"m월 d일"),양력휴일,2,FALSE),IFERROR(VLOOKUP(Text(B1411,"m월 d일"),음력휴일,2,FALSE),IFERROR(VLOOKUP(A1411,양력지정휴일,2,FALSE), IFERROR(VLOOKUP(B1411,음력지정휴일,2,FALSE), ""))))</f>
        <v/>
      </c>
      <c r="N1411" s="128"/>
      <c r="O1411" s="128" t="str">
        <f>IFERROR(VLOOKUP(N1411,연차지정일수,2,FALSE),"")</f>
        <v/>
      </c>
      <c r="P1411" s="143"/>
      <c r="Q1411" s="2"/>
    </row>
    <row r="1412">
      <c r="A1412" s="129">
        <v>45607.0</v>
      </c>
      <c r="B1412" s="129">
        <f>VLOOKUP($A1412,달력데이터,MATCH("음력 날짜",달력제목,0),FALSE)</f>
        <v>45576</v>
      </c>
      <c r="C1412" s="128">
        <f t="shared" si="1"/>
        <v>2024</v>
      </c>
      <c r="D1412" s="128">
        <f t="shared" si="2"/>
        <v>11</v>
      </c>
      <c r="E1412" s="128">
        <f t="shared" si="3"/>
        <v>2</v>
      </c>
      <c r="F1412" s="128">
        <f t="shared" si="4"/>
        <v>2024</v>
      </c>
      <c r="G1412" s="128">
        <f t="shared" si="5"/>
        <v>11</v>
      </c>
      <c r="H1412" s="128">
        <f t="shared" si="6"/>
        <v>11</v>
      </c>
      <c r="I1412" s="128" t="str">
        <f t="shared" si="7"/>
        <v>월</v>
      </c>
      <c r="J1412" s="99"/>
      <c r="K1412" s="99"/>
      <c r="L1412" s="141" t="str">
        <f>IF(J1412-K1412=0,,IFERROR(K1412-J1412-휴게시간-VLOOKUP(A1412,지정휴게시간,2,FALSE),K1412-J1412-휴게시간))</f>
        <v/>
      </c>
      <c r="M1412" s="142" t="str">
        <f>IFERROR(VLOOKUP(Text(A1412,"m월 d일"),양력휴일,2,FALSE),IFERROR(VLOOKUP(Text(B1412,"m월 d일"),음력휴일,2,FALSE),IFERROR(VLOOKUP(A1412,양력지정휴일,2,FALSE), IFERROR(VLOOKUP(B1412,음력지정휴일,2,FALSE), ""))))</f>
        <v/>
      </c>
      <c r="N1412" s="128"/>
      <c r="O1412" s="128" t="str">
        <f>IFERROR(VLOOKUP(N1412,연차지정일수,2,FALSE),"")</f>
        <v/>
      </c>
      <c r="P1412" s="143"/>
      <c r="Q1412" s="2"/>
    </row>
    <row r="1413">
      <c r="A1413" s="129">
        <v>45608.0</v>
      </c>
      <c r="B1413" s="129">
        <f>VLOOKUP($A1413,달력데이터,MATCH("음력 날짜",달력제목,0),FALSE)</f>
        <v>45577</v>
      </c>
      <c r="C1413" s="128">
        <f t="shared" si="1"/>
        <v>2024</v>
      </c>
      <c r="D1413" s="128">
        <f t="shared" si="2"/>
        <v>11</v>
      </c>
      <c r="E1413" s="128">
        <f t="shared" si="3"/>
        <v>2</v>
      </c>
      <c r="F1413" s="128">
        <f t="shared" si="4"/>
        <v>2024</v>
      </c>
      <c r="G1413" s="128">
        <f t="shared" si="5"/>
        <v>11</v>
      </c>
      <c r="H1413" s="128">
        <f t="shared" si="6"/>
        <v>12</v>
      </c>
      <c r="I1413" s="128" t="str">
        <f t="shared" si="7"/>
        <v>화</v>
      </c>
      <c r="J1413" s="99"/>
      <c r="K1413" s="99"/>
      <c r="L1413" s="141" t="str">
        <f>IF(J1413-K1413=0,,IFERROR(K1413-J1413-휴게시간-VLOOKUP(A1413,지정휴게시간,2,FALSE),K1413-J1413-휴게시간))</f>
        <v/>
      </c>
      <c r="M1413" s="142" t="str">
        <f>IFERROR(VLOOKUP(Text(A1413,"m월 d일"),양력휴일,2,FALSE),IFERROR(VLOOKUP(Text(B1413,"m월 d일"),음력휴일,2,FALSE),IFERROR(VLOOKUP(A1413,양력지정휴일,2,FALSE), IFERROR(VLOOKUP(B1413,음력지정휴일,2,FALSE), ""))))</f>
        <v/>
      </c>
      <c r="N1413" s="128"/>
      <c r="O1413" s="128" t="str">
        <f>IFERROR(VLOOKUP(N1413,연차지정일수,2,FALSE),"")</f>
        <v/>
      </c>
      <c r="P1413" s="143"/>
      <c r="Q1413" s="2"/>
    </row>
    <row r="1414">
      <c r="A1414" s="129">
        <v>45609.0</v>
      </c>
      <c r="B1414" s="129">
        <f>VLOOKUP($A1414,달력데이터,MATCH("음력 날짜",달력제목,0),FALSE)</f>
        <v>45578</v>
      </c>
      <c r="C1414" s="128">
        <f t="shared" si="1"/>
        <v>2024</v>
      </c>
      <c r="D1414" s="128">
        <f t="shared" si="2"/>
        <v>11</v>
      </c>
      <c r="E1414" s="128">
        <f t="shared" si="3"/>
        <v>2</v>
      </c>
      <c r="F1414" s="128">
        <f t="shared" si="4"/>
        <v>2024</v>
      </c>
      <c r="G1414" s="128">
        <f t="shared" si="5"/>
        <v>11</v>
      </c>
      <c r="H1414" s="128">
        <f t="shared" si="6"/>
        <v>13</v>
      </c>
      <c r="I1414" s="128" t="str">
        <f t="shared" si="7"/>
        <v>수</v>
      </c>
      <c r="J1414" s="99"/>
      <c r="K1414" s="99"/>
      <c r="L1414" s="141" t="str">
        <f>IF(J1414-K1414=0,,IFERROR(K1414-J1414-휴게시간-VLOOKUP(A1414,지정휴게시간,2,FALSE),K1414-J1414-휴게시간))</f>
        <v/>
      </c>
      <c r="M1414" s="142" t="str">
        <f>IFERROR(VLOOKUP(Text(A1414,"m월 d일"),양력휴일,2,FALSE),IFERROR(VLOOKUP(Text(B1414,"m월 d일"),음력휴일,2,FALSE),IFERROR(VLOOKUP(A1414,양력지정휴일,2,FALSE), IFERROR(VLOOKUP(B1414,음력지정휴일,2,FALSE), ""))))</f>
        <v/>
      </c>
      <c r="N1414" s="128"/>
      <c r="O1414" s="128" t="str">
        <f>IFERROR(VLOOKUP(N1414,연차지정일수,2,FALSE),"")</f>
        <v/>
      </c>
      <c r="P1414" s="143"/>
      <c r="Q1414" s="2"/>
    </row>
    <row r="1415">
      <c r="A1415" s="129">
        <v>45610.0</v>
      </c>
      <c r="B1415" s="129">
        <f>VLOOKUP($A1415,달력데이터,MATCH("음력 날짜",달력제목,0),FALSE)</f>
        <v>45579</v>
      </c>
      <c r="C1415" s="128">
        <f t="shared" si="1"/>
        <v>2024</v>
      </c>
      <c r="D1415" s="128">
        <f t="shared" si="2"/>
        <v>11</v>
      </c>
      <c r="E1415" s="128">
        <f t="shared" si="3"/>
        <v>2</v>
      </c>
      <c r="F1415" s="128">
        <f t="shared" si="4"/>
        <v>2024</v>
      </c>
      <c r="G1415" s="128">
        <f t="shared" si="5"/>
        <v>11</v>
      </c>
      <c r="H1415" s="128">
        <f t="shared" si="6"/>
        <v>14</v>
      </c>
      <c r="I1415" s="128" t="str">
        <f t="shared" si="7"/>
        <v>목</v>
      </c>
      <c r="J1415" s="99"/>
      <c r="K1415" s="99"/>
      <c r="L1415" s="141" t="str">
        <f>IF(J1415-K1415=0,,IFERROR(K1415-J1415-휴게시간-VLOOKUP(A1415,지정휴게시간,2,FALSE),K1415-J1415-휴게시간))</f>
        <v/>
      </c>
      <c r="M1415" s="142" t="str">
        <f>IFERROR(VLOOKUP(Text(A1415,"m월 d일"),양력휴일,2,FALSE),IFERROR(VLOOKUP(Text(B1415,"m월 d일"),음력휴일,2,FALSE),IFERROR(VLOOKUP(A1415,양력지정휴일,2,FALSE), IFERROR(VLOOKUP(B1415,음력지정휴일,2,FALSE), ""))))</f>
        <v/>
      </c>
      <c r="N1415" s="128"/>
      <c r="O1415" s="128" t="str">
        <f>IFERROR(VLOOKUP(N1415,연차지정일수,2,FALSE),"")</f>
        <v/>
      </c>
      <c r="P1415" s="143"/>
      <c r="Q1415" s="2"/>
    </row>
    <row r="1416">
      <c r="A1416" s="129">
        <v>45611.0</v>
      </c>
      <c r="B1416" s="129">
        <f>VLOOKUP($A1416,달력데이터,MATCH("음력 날짜",달력제목,0),FALSE)</f>
        <v>45580</v>
      </c>
      <c r="C1416" s="128">
        <f t="shared" si="1"/>
        <v>2024</v>
      </c>
      <c r="D1416" s="128">
        <f t="shared" si="2"/>
        <v>11</v>
      </c>
      <c r="E1416" s="128">
        <f t="shared" si="3"/>
        <v>2</v>
      </c>
      <c r="F1416" s="128">
        <f t="shared" si="4"/>
        <v>2024</v>
      </c>
      <c r="G1416" s="128">
        <f t="shared" si="5"/>
        <v>11</v>
      </c>
      <c r="H1416" s="128">
        <f t="shared" si="6"/>
        <v>15</v>
      </c>
      <c r="I1416" s="128" t="str">
        <f t="shared" si="7"/>
        <v>금</v>
      </c>
      <c r="J1416" s="99"/>
      <c r="K1416" s="99"/>
      <c r="L1416" s="141" t="str">
        <f>IF(J1416-K1416=0,,IFERROR(K1416-J1416-휴게시간-VLOOKUP(A1416,지정휴게시간,2,FALSE),K1416-J1416-휴게시간))</f>
        <v/>
      </c>
      <c r="M1416" s="142" t="str">
        <f>IFERROR(VLOOKUP(Text(A1416,"m월 d일"),양력휴일,2,FALSE),IFERROR(VLOOKUP(Text(B1416,"m월 d일"),음력휴일,2,FALSE),IFERROR(VLOOKUP(A1416,양력지정휴일,2,FALSE), IFERROR(VLOOKUP(B1416,음력지정휴일,2,FALSE), ""))))</f>
        <v/>
      </c>
      <c r="N1416" s="128"/>
      <c r="O1416" s="128" t="str">
        <f>IFERROR(VLOOKUP(N1416,연차지정일수,2,FALSE),"")</f>
        <v/>
      </c>
      <c r="P1416" s="143"/>
      <c r="Q1416" s="2"/>
    </row>
    <row r="1417">
      <c r="A1417" s="129">
        <v>45612.0</v>
      </c>
      <c r="B1417" s="129">
        <f>VLOOKUP($A1417,달력데이터,MATCH("음력 날짜",달력제목,0),FALSE)</f>
        <v>45581</v>
      </c>
      <c r="C1417" s="128">
        <f t="shared" si="1"/>
        <v>2024</v>
      </c>
      <c r="D1417" s="128">
        <f t="shared" si="2"/>
        <v>11</v>
      </c>
      <c r="E1417" s="128">
        <f t="shared" si="3"/>
        <v>2</v>
      </c>
      <c r="F1417" s="128">
        <f t="shared" si="4"/>
        <v>2024</v>
      </c>
      <c r="G1417" s="128">
        <f t="shared" si="5"/>
        <v>11</v>
      </c>
      <c r="H1417" s="128">
        <f t="shared" si="6"/>
        <v>16</v>
      </c>
      <c r="I1417" s="128" t="str">
        <f t="shared" si="7"/>
        <v>토</v>
      </c>
      <c r="J1417" s="99"/>
      <c r="K1417" s="99"/>
      <c r="L1417" s="141" t="str">
        <f>IF(J1417-K1417=0,,IFERROR(K1417-J1417-휴게시간-VLOOKUP(A1417,지정휴게시간,2,FALSE),K1417-J1417-휴게시간))</f>
        <v/>
      </c>
      <c r="M1417" s="142" t="str">
        <f>IFERROR(VLOOKUP(Text(A1417,"m월 d일"),양력휴일,2,FALSE),IFERROR(VLOOKUP(Text(B1417,"m월 d일"),음력휴일,2,FALSE),IFERROR(VLOOKUP(A1417,양력지정휴일,2,FALSE), IFERROR(VLOOKUP(B1417,음력지정휴일,2,FALSE), ""))))</f>
        <v/>
      </c>
      <c r="N1417" s="128"/>
      <c r="O1417" s="128" t="str">
        <f>IFERROR(VLOOKUP(N1417,연차지정일수,2,FALSE),"")</f>
        <v/>
      </c>
      <c r="P1417" s="143"/>
      <c r="Q1417" s="2"/>
    </row>
    <row r="1418">
      <c r="A1418" s="129">
        <v>45613.0</v>
      </c>
      <c r="B1418" s="129">
        <f>VLOOKUP($A1418,달력데이터,MATCH("음력 날짜",달력제목,0),FALSE)</f>
        <v>45582</v>
      </c>
      <c r="C1418" s="128">
        <f t="shared" si="1"/>
        <v>2024</v>
      </c>
      <c r="D1418" s="128">
        <f t="shared" si="2"/>
        <v>11</v>
      </c>
      <c r="E1418" s="128">
        <f t="shared" si="3"/>
        <v>2</v>
      </c>
      <c r="F1418" s="128">
        <f t="shared" si="4"/>
        <v>2024</v>
      </c>
      <c r="G1418" s="128">
        <f t="shared" si="5"/>
        <v>11</v>
      </c>
      <c r="H1418" s="128">
        <f t="shared" si="6"/>
        <v>17</v>
      </c>
      <c r="I1418" s="128" t="str">
        <f t="shared" si="7"/>
        <v>일</v>
      </c>
      <c r="J1418" s="99"/>
      <c r="K1418" s="99"/>
      <c r="L1418" s="141" t="str">
        <f>IF(J1418-K1418=0,,IFERROR(K1418-J1418-휴게시간-VLOOKUP(A1418,지정휴게시간,2,FALSE),K1418-J1418-휴게시간))</f>
        <v/>
      </c>
      <c r="M1418" s="142" t="str">
        <f>IFERROR(VLOOKUP(Text(A1418,"m월 d일"),양력휴일,2,FALSE),IFERROR(VLOOKUP(Text(B1418,"m월 d일"),음력휴일,2,FALSE),IFERROR(VLOOKUP(A1418,양력지정휴일,2,FALSE), IFERROR(VLOOKUP(B1418,음력지정휴일,2,FALSE), ""))))</f>
        <v/>
      </c>
      <c r="N1418" s="128"/>
      <c r="O1418" s="128" t="str">
        <f>IFERROR(VLOOKUP(N1418,연차지정일수,2,FALSE),"")</f>
        <v/>
      </c>
      <c r="P1418" s="143"/>
      <c r="Q1418" s="2"/>
    </row>
    <row r="1419">
      <c r="A1419" s="129">
        <v>45614.0</v>
      </c>
      <c r="B1419" s="129">
        <f>VLOOKUP($A1419,달력데이터,MATCH("음력 날짜",달력제목,0),FALSE)</f>
        <v>45583</v>
      </c>
      <c r="C1419" s="128">
        <f t="shared" si="1"/>
        <v>2024</v>
      </c>
      <c r="D1419" s="128">
        <f t="shared" si="2"/>
        <v>11</v>
      </c>
      <c r="E1419" s="128">
        <f t="shared" si="3"/>
        <v>3</v>
      </c>
      <c r="F1419" s="128">
        <f t="shared" si="4"/>
        <v>2024</v>
      </c>
      <c r="G1419" s="128">
        <f t="shared" si="5"/>
        <v>11</v>
      </c>
      <c r="H1419" s="128">
        <f t="shared" si="6"/>
        <v>18</v>
      </c>
      <c r="I1419" s="128" t="str">
        <f t="shared" si="7"/>
        <v>월</v>
      </c>
      <c r="J1419" s="99"/>
      <c r="K1419" s="99"/>
      <c r="L1419" s="141" t="str">
        <f>IF(J1419-K1419=0,,IFERROR(K1419-J1419-휴게시간-VLOOKUP(A1419,지정휴게시간,2,FALSE),K1419-J1419-휴게시간))</f>
        <v/>
      </c>
      <c r="M1419" s="142" t="str">
        <f>IFERROR(VLOOKUP(Text(A1419,"m월 d일"),양력휴일,2,FALSE),IFERROR(VLOOKUP(Text(B1419,"m월 d일"),음력휴일,2,FALSE),IFERROR(VLOOKUP(A1419,양력지정휴일,2,FALSE), IFERROR(VLOOKUP(B1419,음력지정휴일,2,FALSE), ""))))</f>
        <v/>
      </c>
      <c r="N1419" s="128"/>
      <c r="O1419" s="128" t="str">
        <f>IFERROR(VLOOKUP(N1419,연차지정일수,2,FALSE),"")</f>
        <v/>
      </c>
      <c r="P1419" s="143"/>
      <c r="Q1419" s="2"/>
    </row>
    <row r="1420">
      <c r="A1420" s="129">
        <v>45615.0</v>
      </c>
      <c r="B1420" s="129">
        <f>VLOOKUP($A1420,달력데이터,MATCH("음력 날짜",달력제목,0),FALSE)</f>
        <v>45584</v>
      </c>
      <c r="C1420" s="128">
        <f t="shared" si="1"/>
        <v>2024</v>
      </c>
      <c r="D1420" s="128">
        <f t="shared" si="2"/>
        <v>11</v>
      </c>
      <c r="E1420" s="128">
        <f t="shared" si="3"/>
        <v>3</v>
      </c>
      <c r="F1420" s="128">
        <f t="shared" si="4"/>
        <v>2024</v>
      </c>
      <c r="G1420" s="128">
        <f t="shared" si="5"/>
        <v>11</v>
      </c>
      <c r="H1420" s="128">
        <f t="shared" si="6"/>
        <v>19</v>
      </c>
      <c r="I1420" s="128" t="str">
        <f t="shared" si="7"/>
        <v>화</v>
      </c>
      <c r="J1420" s="99"/>
      <c r="K1420" s="99"/>
      <c r="L1420" s="141" t="str">
        <f>IF(J1420-K1420=0,,IFERROR(K1420-J1420-휴게시간-VLOOKUP(A1420,지정휴게시간,2,FALSE),K1420-J1420-휴게시간))</f>
        <v/>
      </c>
      <c r="M1420" s="142" t="str">
        <f>IFERROR(VLOOKUP(Text(A1420,"m월 d일"),양력휴일,2,FALSE),IFERROR(VLOOKUP(Text(B1420,"m월 d일"),음력휴일,2,FALSE),IFERROR(VLOOKUP(A1420,양력지정휴일,2,FALSE), IFERROR(VLOOKUP(B1420,음력지정휴일,2,FALSE), ""))))</f>
        <v/>
      </c>
      <c r="N1420" s="128"/>
      <c r="O1420" s="128" t="str">
        <f>IFERROR(VLOOKUP(N1420,연차지정일수,2,FALSE),"")</f>
        <v/>
      </c>
      <c r="P1420" s="143"/>
      <c r="Q1420" s="2"/>
    </row>
    <row r="1421">
      <c r="A1421" s="129">
        <v>45616.0</v>
      </c>
      <c r="B1421" s="129">
        <f>VLOOKUP($A1421,달력데이터,MATCH("음력 날짜",달력제목,0),FALSE)</f>
        <v>45585</v>
      </c>
      <c r="C1421" s="128">
        <f t="shared" si="1"/>
        <v>2024</v>
      </c>
      <c r="D1421" s="128">
        <f t="shared" si="2"/>
        <v>11</v>
      </c>
      <c r="E1421" s="128">
        <f t="shared" si="3"/>
        <v>3</v>
      </c>
      <c r="F1421" s="128">
        <f t="shared" si="4"/>
        <v>2024</v>
      </c>
      <c r="G1421" s="128">
        <f t="shared" si="5"/>
        <v>11</v>
      </c>
      <c r="H1421" s="128">
        <f t="shared" si="6"/>
        <v>20</v>
      </c>
      <c r="I1421" s="128" t="str">
        <f t="shared" si="7"/>
        <v>수</v>
      </c>
      <c r="J1421" s="99"/>
      <c r="K1421" s="99"/>
      <c r="L1421" s="141" t="str">
        <f>IF(J1421-K1421=0,,IFERROR(K1421-J1421-휴게시간-VLOOKUP(A1421,지정휴게시간,2,FALSE),K1421-J1421-휴게시간))</f>
        <v/>
      </c>
      <c r="M1421" s="142" t="str">
        <f>IFERROR(VLOOKUP(Text(A1421,"m월 d일"),양력휴일,2,FALSE),IFERROR(VLOOKUP(Text(B1421,"m월 d일"),음력휴일,2,FALSE),IFERROR(VLOOKUP(A1421,양력지정휴일,2,FALSE), IFERROR(VLOOKUP(B1421,음력지정휴일,2,FALSE), ""))))</f>
        <v/>
      </c>
      <c r="N1421" s="128"/>
      <c r="O1421" s="128" t="str">
        <f>IFERROR(VLOOKUP(N1421,연차지정일수,2,FALSE),"")</f>
        <v/>
      </c>
      <c r="P1421" s="143"/>
      <c r="Q1421" s="2"/>
    </row>
    <row r="1422">
      <c r="A1422" s="129">
        <v>45617.0</v>
      </c>
      <c r="B1422" s="129">
        <f>VLOOKUP($A1422,달력데이터,MATCH("음력 날짜",달력제목,0),FALSE)</f>
        <v>45586</v>
      </c>
      <c r="C1422" s="128">
        <f t="shared" si="1"/>
        <v>2024</v>
      </c>
      <c r="D1422" s="128">
        <f t="shared" si="2"/>
        <v>11</v>
      </c>
      <c r="E1422" s="128">
        <f t="shared" si="3"/>
        <v>3</v>
      </c>
      <c r="F1422" s="128">
        <f t="shared" si="4"/>
        <v>2024</v>
      </c>
      <c r="G1422" s="128">
        <f t="shared" si="5"/>
        <v>11</v>
      </c>
      <c r="H1422" s="128">
        <f t="shared" si="6"/>
        <v>21</v>
      </c>
      <c r="I1422" s="128" t="str">
        <f t="shared" si="7"/>
        <v>목</v>
      </c>
      <c r="J1422" s="99"/>
      <c r="K1422" s="99"/>
      <c r="L1422" s="141" t="str">
        <f>IF(J1422-K1422=0,,IFERROR(K1422-J1422-휴게시간-VLOOKUP(A1422,지정휴게시간,2,FALSE),K1422-J1422-휴게시간))</f>
        <v/>
      </c>
      <c r="M1422" s="142" t="str">
        <f>IFERROR(VLOOKUP(Text(A1422,"m월 d일"),양력휴일,2,FALSE),IFERROR(VLOOKUP(Text(B1422,"m월 d일"),음력휴일,2,FALSE),IFERROR(VLOOKUP(A1422,양력지정휴일,2,FALSE), IFERROR(VLOOKUP(B1422,음력지정휴일,2,FALSE), ""))))</f>
        <v/>
      </c>
      <c r="N1422" s="128"/>
      <c r="O1422" s="128" t="str">
        <f>IFERROR(VLOOKUP(N1422,연차지정일수,2,FALSE),"")</f>
        <v/>
      </c>
      <c r="P1422" s="143"/>
      <c r="Q1422" s="2"/>
    </row>
    <row r="1423">
      <c r="A1423" s="129">
        <v>45618.0</v>
      </c>
      <c r="B1423" s="129">
        <f>VLOOKUP($A1423,달력데이터,MATCH("음력 날짜",달력제목,0),FALSE)</f>
        <v>45587</v>
      </c>
      <c r="C1423" s="128">
        <f t="shared" si="1"/>
        <v>2024</v>
      </c>
      <c r="D1423" s="128">
        <f t="shared" si="2"/>
        <v>11</v>
      </c>
      <c r="E1423" s="128">
        <f t="shared" si="3"/>
        <v>3</v>
      </c>
      <c r="F1423" s="128">
        <f t="shared" si="4"/>
        <v>2024</v>
      </c>
      <c r="G1423" s="128">
        <f t="shared" si="5"/>
        <v>11</v>
      </c>
      <c r="H1423" s="128">
        <f t="shared" si="6"/>
        <v>22</v>
      </c>
      <c r="I1423" s="128" t="str">
        <f t="shared" si="7"/>
        <v>금</v>
      </c>
      <c r="J1423" s="99"/>
      <c r="K1423" s="99"/>
      <c r="L1423" s="141" t="str">
        <f>IF(J1423-K1423=0,,IFERROR(K1423-J1423-휴게시간-VLOOKUP(A1423,지정휴게시간,2,FALSE),K1423-J1423-휴게시간))</f>
        <v/>
      </c>
      <c r="M1423" s="142" t="str">
        <f>IFERROR(VLOOKUP(Text(A1423,"m월 d일"),양력휴일,2,FALSE),IFERROR(VLOOKUP(Text(B1423,"m월 d일"),음력휴일,2,FALSE),IFERROR(VLOOKUP(A1423,양력지정휴일,2,FALSE), IFERROR(VLOOKUP(B1423,음력지정휴일,2,FALSE), ""))))</f>
        <v/>
      </c>
      <c r="N1423" s="128"/>
      <c r="O1423" s="128" t="str">
        <f>IFERROR(VLOOKUP(N1423,연차지정일수,2,FALSE),"")</f>
        <v/>
      </c>
      <c r="P1423" s="143"/>
      <c r="Q1423" s="2"/>
    </row>
    <row r="1424">
      <c r="A1424" s="129">
        <v>45619.0</v>
      </c>
      <c r="B1424" s="129">
        <f>VLOOKUP($A1424,달력데이터,MATCH("음력 날짜",달력제목,0),FALSE)</f>
        <v>45588</v>
      </c>
      <c r="C1424" s="128">
        <f t="shared" si="1"/>
        <v>2024</v>
      </c>
      <c r="D1424" s="128">
        <f t="shared" si="2"/>
        <v>11</v>
      </c>
      <c r="E1424" s="128">
        <f t="shared" si="3"/>
        <v>3</v>
      </c>
      <c r="F1424" s="128">
        <f t="shared" si="4"/>
        <v>2024</v>
      </c>
      <c r="G1424" s="128">
        <f t="shared" si="5"/>
        <v>11</v>
      </c>
      <c r="H1424" s="128">
        <f t="shared" si="6"/>
        <v>23</v>
      </c>
      <c r="I1424" s="128" t="str">
        <f t="shared" si="7"/>
        <v>토</v>
      </c>
      <c r="J1424" s="99"/>
      <c r="K1424" s="99"/>
      <c r="L1424" s="141" t="str">
        <f>IF(J1424-K1424=0,,IFERROR(K1424-J1424-휴게시간-VLOOKUP(A1424,지정휴게시간,2,FALSE),K1424-J1424-휴게시간))</f>
        <v/>
      </c>
      <c r="M1424" s="142" t="str">
        <f>IFERROR(VLOOKUP(Text(A1424,"m월 d일"),양력휴일,2,FALSE),IFERROR(VLOOKUP(Text(B1424,"m월 d일"),음력휴일,2,FALSE),IFERROR(VLOOKUP(A1424,양력지정휴일,2,FALSE), IFERROR(VLOOKUP(B1424,음력지정휴일,2,FALSE), ""))))</f>
        <v/>
      </c>
      <c r="N1424" s="128"/>
      <c r="O1424" s="128" t="str">
        <f>IFERROR(VLOOKUP(N1424,연차지정일수,2,FALSE),"")</f>
        <v/>
      </c>
      <c r="P1424" s="143"/>
      <c r="Q1424" s="2"/>
    </row>
    <row r="1425">
      <c r="A1425" s="129">
        <v>45620.0</v>
      </c>
      <c r="B1425" s="129">
        <f>VLOOKUP($A1425,달력데이터,MATCH("음력 날짜",달력제목,0),FALSE)</f>
        <v>45589</v>
      </c>
      <c r="C1425" s="128">
        <f t="shared" si="1"/>
        <v>2024</v>
      </c>
      <c r="D1425" s="128">
        <f t="shared" si="2"/>
        <v>11</v>
      </c>
      <c r="E1425" s="128">
        <f t="shared" si="3"/>
        <v>3</v>
      </c>
      <c r="F1425" s="128">
        <f t="shared" si="4"/>
        <v>2024</v>
      </c>
      <c r="G1425" s="128">
        <f t="shared" si="5"/>
        <v>11</v>
      </c>
      <c r="H1425" s="128">
        <f t="shared" si="6"/>
        <v>24</v>
      </c>
      <c r="I1425" s="128" t="str">
        <f t="shared" si="7"/>
        <v>일</v>
      </c>
      <c r="J1425" s="99"/>
      <c r="K1425" s="99"/>
      <c r="L1425" s="141" t="str">
        <f>IF(J1425-K1425=0,,IFERROR(K1425-J1425-휴게시간-VLOOKUP(A1425,지정휴게시간,2,FALSE),K1425-J1425-휴게시간))</f>
        <v/>
      </c>
      <c r="M1425" s="142" t="str">
        <f>IFERROR(VLOOKUP(Text(A1425,"m월 d일"),양력휴일,2,FALSE),IFERROR(VLOOKUP(Text(B1425,"m월 d일"),음력휴일,2,FALSE),IFERROR(VLOOKUP(A1425,양력지정휴일,2,FALSE), IFERROR(VLOOKUP(B1425,음력지정휴일,2,FALSE), ""))))</f>
        <v/>
      </c>
      <c r="N1425" s="128"/>
      <c r="O1425" s="128" t="str">
        <f>IFERROR(VLOOKUP(N1425,연차지정일수,2,FALSE),"")</f>
        <v/>
      </c>
      <c r="P1425" s="143"/>
      <c r="Q1425" s="2"/>
    </row>
    <row r="1426">
      <c r="A1426" s="129">
        <v>45621.0</v>
      </c>
      <c r="B1426" s="129">
        <f>VLOOKUP($A1426,달력데이터,MATCH("음력 날짜",달력제목,0),FALSE)</f>
        <v>45590</v>
      </c>
      <c r="C1426" s="128">
        <f t="shared" si="1"/>
        <v>2024</v>
      </c>
      <c r="D1426" s="128">
        <f t="shared" si="2"/>
        <v>11</v>
      </c>
      <c r="E1426" s="128">
        <f t="shared" si="3"/>
        <v>4</v>
      </c>
      <c r="F1426" s="128">
        <f t="shared" si="4"/>
        <v>2024</v>
      </c>
      <c r="G1426" s="128">
        <f t="shared" si="5"/>
        <v>11</v>
      </c>
      <c r="H1426" s="128">
        <f t="shared" si="6"/>
        <v>25</v>
      </c>
      <c r="I1426" s="128" t="str">
        <f t="shared" si="7"/>
        <v>월</v>
      </c>
      <c r="J1426" s="99"/>
      <c r="K1426" s="99"/>
      <c r="L1426" s="141" t="str">
        <f>IF(J1426-K1426=0,,IFERROR(K1426-J1426-휴게시간-VLOOKUP(A1426,지정휴게시간,2,FALSE),K1426-J1426-휴게시간))</f>
        <v/>
      </c>
      <c r="M1426" s="142" t="str">
        <f>IFERROR(VLOOKUP(Text(A1426,"m월 d일"),양력휴일,2,FALSE),IFERROR(VLOOKUP(Text(B1426,"m월 d일"),음력휴일,2,FALSE),IFERROR(VLOOKUP(A1426,양력지정휴일,2,FALSE), IFERROR(VLOOKUP(B1426,음력지정휴일,2,FALSE), ""))))</f>
        <v/>
      </c>
      <c r="N1426" s="128"/>
      <c r="O1426" s="128" t="str">
        <f>IFERROR(VLOOKUP(N1426,연차지정일수,2,FALSE),"")</f>
        <v/>
      </c>
      <c r="P1426" s="143"/>
      <c r="Q1426" s="2"/>
    </row>
    <row r="1427">
      <c r="A1427" s="129">
        <v>45622.0</v>
      </c>
      <c r="B1427" s="129">
        <f>VLOOKUP($A1427,달력데이터,MATCH("음력 날짜",달력제목,0),FALSE)</f>
        <v>45591</v>
      </c>
      <c r="C1427" s="128">
        <f t="shared" si="1"/>
        <v>2024</v>
      </c>
      <c r="D1427" s="128">
        <f t="shared" si="2"/>
        <v>11</v>
      </c>
      <c r="E1427" s="128">
        <f t="shared" si="3"/>
        <v>4</v>
      </c>
      <c r="F1427" s="128">
        <f t="shared" si="4"/>
        <v>2024</v>
      </c>
      <c r="G1427" s="128">
        <f t="shared" si="5"/>
        <v>11</v>
      </c>
      <c r="H1427" s="128">
        <f t="shared" si="6"/>
        <v>26</v>
      </c>
      <c r="I1427" s="128" t="str">
        <f t="shared" si="7"/>
        <v>화</v>
      </c>
      <c r="J1427" s="99"/>
      <c r="K1427" s="99"/>
      <c r="L1427" s="141" t="str">
        <f>IF(J1427-K1427=0,,IFERROR(K1427-J1427-휴게시간-VLOOKUP(A1427,지정휴게시간,2,FALSE),K1427-J1427-휴게시간))</f>
        <v/>
      </c>
      <c r="M1427" s="142" t="str">
        <f>IFERROR(VLOOKUP(Text(A1427,"m월 d일"),양력휴일,2,FALSE),IFERROR(VLOOKUP(Text(B1427,"m월 d일"),음력휴일,2,FALSE),IFERROR(VLOOKUP(A1427,양력지정휴일,2,FALSE), IFERROR(VLOOKUP(B1427,음력지정휴일,2,FALSE), ""))))</f>
        <v/>
      </c>
      <c r="N1427" s="128"/>
      <c r="O1427" s="128" t="str">
        <f>IFERROR(VLOOKUP(N1427,연차지정일수,2,FALSE),"")</f>
        <v/>
      </c>
      <c r="P1427" s="143"/>
      <c r="Q1427" s="2"/>
    </row>
    <row r="1428">
      <c r="A1428" s="129">
        <v>45623.0</v>
      </c>
      <c r="B1428" s="129">
        <f>VLOOKUP($A1428,달력데이터,MATCH("음력 날짜",달력제목,0),FALSE)</f>
        <v>45592</v>
      </c>
      <c r="C1428" s="128">
        <f t="shared" si="1"/>
        <v>2024</v>
      </c>
      <c r="D1428" s="128">
        <f t="shared" si="2"/>
        <v>11</v>
      </c>
      <c r="E1428" s="128">
        <f t="shared" si="3"/>
        <v>4</v>
      </c>
      <c r="F1428" s="128">
        <f t="shared" si="4"/>
        <v>2024</v>
      </c>
      <c r="G1428" s="128">
        <f t="shared" si="5"/>
        <v>11</v>
      </c>
      <c r="H1428" s="128">
        <f t="shared" si="6"/>
        <v>27</v>
      </c>
      <c r="I1428" s="128" t="str">
        <f t="shared" si="7"/>
        <v>수</v>
      </c>
      <c r="J1428" s="99"/>
      <c r="K1428" s="99"/>
      <c r="L1428" s="141" t="str">
        <f>IF(J1428-K1428=0,,IFERROR(K1428-J1428-휴게시간-VLOOKUP(A1428,지정휴게시간,2,FALSE),K1428-J1428-휴게시간))</f>
        <v/>
      </c>
      <c r="M1428" s="142" t="str">
        <f>IFERROR(VLOOKUP(Text(A1428,"m월 d일"),양력휴일,2,FALSE),IFERROR(VLOOKUP(Text(B1428,"m월 d일"),음력휴일,2,FALSE),IFERROR(VLOOKUP(A1428,양력지정휴일,2,FALSE), IFERROR(VLOOKUP(B1428,음력지정휴일,2,FALSE), ""))))</f>
        <v/>
      </c>
      <c r="N1428" s="128"/>
      <c r="O1428" s="128" t="str">
        <f>IFERROR(VLOOKUP(N1428,연차지정일수,2,FALSE),"")</f>
        <v/>
      </c>
      <c r="P1428" s="143"/>
      <c r="Q1428" s="2"/>
    </row>
    <row r="1429">
      <c r="A1429" s="129">
        <v>45624.0</v>
      </c>
      <c r="B1429" s="129">
        <f>VLOOKUP($A1429,달력데이터,MATCH("음력 날짜",달력제목,0),FALSE)</f>
        <v>45593</v>
      </c>
      <c r="C1429" s="128">
        <f t="shared" si="1"/>
        <v>2024</v>
      </c>
      <c r="D1429" s="128">
        <f t="shared" si="2"/>
        <v>11</v>
      </c>
      <c r="E1429" s="128">
        <f t="shared" si="3"/>
        <v>4</v>
      </c>
      <c r="F1429" s="128">
        <f t="shared" si="4"/>
        <v>2024</v>
      </c>
      <c r="G1429" s="128">
        <f t="shared" si="5"/>
        <v>11</v>
      </c>
      <c r="H1429" s="128">
        <f t="shared" si="6"/>
        <v>28</v>
      </c>
      <c r="I1429" s="128" t="str">
        <f t="shared" si="7"/>
        <v>목</v>
      </c>
      <c r="J1429" s="99"/>
      <c r="K1429" s="99"/>
      <c r="L1429" s="141" t="str">
        <f>IF(J1429-K1429=0,,IFERROR(K1429-J1429-휴게시간-VLOOKUP(A1429,지정휴게시간,2,FALSE),K1429-J1429-휴게시간))</f>
        <v/>
      </c>
      <c r="M1429" s="142" t="str">
        <f>IFERROR(VLOOKUP(Text(A1429,"m월 d일"),양력휴일,2,FALSE),IFERROR(VLOOKUP(Text(B1429,"m월 d일"),음력휴일,2,FALSE),IFERROR(VLOOKUP(A1429,양력지정휴일,2,FALSE), IFERROR(VLOOKUP(B1429,음력지정휴일,2,FALSE), ""))))</f>
        <v/>
      </c>
      <c r="N1429" s="128"/>
      <c r="O1429" s="128" t="str">
        <f>IFERROR(VLOOKUP(N1429,연차지정일수,2,FALSE),"")</f>
        <v/>
      </c>
      <c r="P1429" s="143"/>
      <c r="Q1429" s="2"/>
    </row>
    <row r="1430">
      <c r="A1430" s="129">
        <v>45625.0</v>
      </c>
      <c r="B1430" s="129">
        <f>VLOOKUP($A1430,달력데이터,MATCH("음력 날짜",달력제목,0),FALSE)</f>
        <v>45594</v>
      </c>
      <c r="C1430" s="128">
        <f t="shared" si="1"/>
        <v>2024</v>
      </c>
      <c r="D1430" s="128">
        <f t="shared" si="2"/>
        <v>11</v>
      </c>
      <c r="E1430" s="128">
        <f t="shared" si="3"/>
        <v>4</v>
      </c>
      <c r="F1430" s="128">
        <f t="shared" si="4"/>
        <v>2024</v>
      </c>
      <c r="G1430" s="128">
        <f t="shared" si="5"/>
        <v>11</v>
      </c>
      <c r="H1430" s="128">
        <f t="shared" si="6"/>
        <v>29</v>
      </c>
      <c r="I1430" s="128" t="str">
        <f t="shared" si="7"/>
        <v>금</v>
      </c>
      <c r="J1430" s="99"/>
      <c r="K1430" s="99"/>
      <c r="L1430" s="141" t="str">
        <f>IF(J1430-K1430=0,,IFERROR(K1430-J1430-휴게시간-VLOOKUP(A1430,지정휴게시간,2,FALSE),K1430-J1430-휴게시간))</f>
        <v/>
      </c>
      <c r="M1430" s="142" t="str">
        <f>IFERROR(VLOOKUP(Text(A1430,"m월 d일"),양력휴일,2,FALSE),IFERROR(VLOOKUP(Text(B1430,"m월 d일"),음력휴일,2,FALSE),IFERROR(VLOOKUP(A1430,양력지정휴일,2,FALSE), IFERROR(VLOOKUP(B1430,음력지정휴일,2,FALSE), ""))))</f>
        <v/>
      </c>
      <c r="N1430" s="128"/>
      <c r="O1430" s="128" t="str">
        <f>IFERROR(VLOOKUP(N1430,연차지정일수,2,FALSE),"")</f>
        <v/>
      </c>
      <c r="P1430" s="143"/>
      <c r="Q1430" s="2"/>
    </row>
    <row r="1431">
      <c r="A1431" s="129">
        <v>45626.0</v>
      </c>
      <c r="B1431" s="129">
        <f>VLOOKUP($A1431,달력데이터,MATCH("음력 날짜",달력제목,0),FALSE)</f>
        <v>45595</v>
      </c>
      <c r="C1431" s="128">
        <f t="shared" si="1"/>
        <v>2024</v>
      </c>
      <c r="D1431" s="128">
        <f t="shared" si="2"/>
        <v>11</v>
      </c>
      <c r="E1431" s="128">
        <f t="shared" si="3"/>
        <v>4</v>
      </c>
      <c r="F1431" s="128">
        <f t="shared" si="4"/>
        <v>2024</v>
      </c>
      <c r="G1431" s="128">
        <f t="shared" si="5"/>
        <v>11</v>
      </c>
      <c r="H1431" s="128">
        <f t="shared" si="6"/>
        <v>30</v>
      </c>
      <c r="I1431" s="128" t="str">
        <f t="shared" si="7"/>
        <v>토</v>
      </c>
      <c r="J1431" s="99"/>
      <c r="K1431" s="99"/>
      <c r="L1431" s="141" t="str">
        <f>IF(J1431-K1431=0,,IFERROR(K1431-J1431-휴게시간-VLOOKUP(A1431,지정휴게시간,2,FALSE),K1431-J1431-휴게시간))</f>
        <v/>
      </c>
      <c r="M1431" s="142" t="str">
        <f>IFERROR(VLOOKUP(Text(A1431,"m월 d일"),양력휴일,2,FALSE),IFERROR(VLOOKUP(Text(B1431,"m월 d일"),음력휴일,2,FALSE),IFERROR(VLOOKUP(A1431,양력지정휴일,2,FALSE), IFERROR(VLOOKUP(B1431,음력지정휴일,2,FALSE), ""))))</f>
        <v/>
      </c>
      <c r="N1431" s="128"/>
      <c r="O1431" s="128" t="str">
        <f>IFERROR(VLOOKUP(N1431,연차지정일수,2,FALSE),"")</f>
        <v/>
      </c>
      <c r="P1431" s="143"/>
      <c r="Q1431" s="2"/>
    </row>
    <row r="1432">
      <c r="A1432" s="129">
        <v>45627.0</v>
      </c>
      <c r="B1432" s="129">
        <f>VLOOKUP($A1432,달력데이터,MATCH("음력 날짜",달력제목,0),FALSE)</f>
        <v>45597</v>
      </c>
      <c r="C1432" s="128">
        <f t="shared" si="1"/>
        <v>2024</v>
      </c>
      <c r="D1432" s="128">
        <f t="shared" si="2"/>
        <v>11</v>
      </c>
      <c r="E1432" s="128">
        <f t="shared" si="3"/>
        <v>4</v>
      </c>
      <c r="F1432" s="128">
        <f t="shared" si="4"/>
        <v>2024</v>
      </c>
      <c r="G1432" s="128">
        <f t="shared" si="5"/>
        <v>12</v>
      </c>
      <c r="H1432" s="128">
        <f t="shared" si="6"/>
        <v>1</v>
      </c>
      <c r="I1432" s="128" t="str">
        <f t="shared" si="7"/>
        <v>일</v>
      </c>
      <c r="J1432" s="99"/>
      <c r="K1432" s="99"/>
      <c r="L1432" s="141" t="str">
        <f>IF(J1432-K1432=0,,IFERROR(K1432-J1432-휴게시간-VLOOKUP(A1432,지정휴게시간,2,FALSE),K1432-J1432-휴게시간))</f>
        <v/>
      </c>
      <c r="M1432" s="142" t="str">
        <f>IFERROR(VLOOKUP(Text(A1432,"m월 d일"),양력휴일,2,FALSE),IFERROR(VLOOKUP(Text(B1432,"m월 d일"),음력휴일,2,FALSE),IFERROR(VLOOKUP(A1432,양력지정휴일,2,FALSE), IFERROR(VLOOKUP(B1432,음력지정휴일,2,FALSE), ""))))</f>
        <v/>
      </c>
      <c r="N1432" s="128"/>
      <c r="O1432" s="128" t="str">
        <f>IFERROR(VLOOKUP(N1432,연차지정일수,2,FALSE),"")</f>
        <v/>
      </c>
      <c r="P1432" s="143"/>
      <c r="Q1432" s="2"/>
    </row>
    <row r="1433">
      <c r="A1433" s="129">
        <v>45628.0</v>
      </c>
      <c r="B1433" s="129">
        <f>VLOOKUP($A1433,달력데이터,MATCH("음력 날짜",달력제목,0),FALSE)</f>
        <v>45598</v>
      </c>
      <c r="C1433" s="128">
        <f t="shared" si="1"/>
        <v>2024</v>
      </c>
      <c r="D1433" s="128">
        <f t="shared" si="2"/>
        <v>12</v>
      </c>
      <c r="E1433" s="128">
        <f t="shared" si="3"/>
        <v>1</v>
      </c>
      <c r="F1433" s="128">
        <f t="shared" si="4"/>
        <v>2024</v>
      </c>
      <c r="G1433" s="128">
        <f t="shared" si="5"/>
        <v>12</v>
      </c>
      <c r="H1433" s="128">
        <f t="shared" si="6"/>
        <v>2</v>
      </c>
      <c r="I1433" s="128" t="str">
        <f t="shared" si="7"/>
        <v>월</v>
      </c>
      <c r="J1433" s="99"/>
      <c r="K1433" s="99"/>
      <c r="L1433" s="141" t="str">
        <f>IF(J1433-K1433=0,,IFERROR(K1433-J1433-휴게시간-VLOOKUP(A1433,지정휴게시간,2,FALSE),K1433-J1433-휴게시간))</f>
        <v/>
      </c>
      <c r="M1433" s="142" t="str">
        <f>IFERROR(VLOOKUP(Text(A1433,"m월 d일"),양력휴일,2,FALSE),IFERROR(VLOOKUP(Text(B1433,"m월 d일"),음력휴일,2,FALSE),IFERROR(VLOOKUP(A1433,양력지정휴일,2,FALSE), IFERROR(VLOOKUP(B1433,음력지정휴일,2,FALSE), ""))))</f>
        <v/>
      </c>
      <c r="N1433" s="128"/>
      <c r="O1433" s="128" t="str">
        <f>IFERROR(VLOOKUP(N1433,연차지정일수,2,FALSE),"")</f>
        <v/>
      </c>
      <c r="P1433" s="143"/>
      <c r="Q1433" s="2"/>
    </row>
    <row r="1434">
      <c r="A1434" s="129">
        <v>45629.0</v>
      </c>
      <c r="B1434" s="129">
        <f>VLOOKUP($A1434,달력데이터,MATCH("음력 날짜",달력제목,0),FALSE)</f>
        <v>45599</v>
      </c>
      <c r="C1434" s="128">
        <f t="shared" si="1"/>
        <v>2024</v>
      </c>
      <c r="D1434" s="128">
        <f t="shared" si="2"/>
        <v>12</v>
      </c>
      <c r="E1434" s="128">
        <f t="shared" si="3"/>
        <v>1</v>
      </c>
      <c r="F1434" s="128">
        <f t="shared" si="4"/>
        <v>2024</v>
      </c>
      <c r="G1434" s="128">
        <f t="shared" si="5"/>
        <v>12</v>
      </c>
      <c r="H1434" s="128">
        <f t="shared" si="6"/>
        <v>3</v>
      </c>
      <c r="I1434" s="128" t="str">
        <f t="shared" si="7"/>
        <v>화</v>
      </c>
      <c r="J1434" s="99"/>
      <c r="K1434" s="99"/>
      <c r="L1434" s="141" t="str">
        <f>IF(J1434-K1434=0,,IFERROR(K1434-J1434-휴게시간-VLOOKUP(A1434,지정휴게시간,2,FALSE),K1434-J1434-휴게시간))</f>
        <v/>
      </c>
      <c r="M1434" s="142" t="str">
        <f>IFERROR(VLOOKUP(Text(A1434,"m월 d일"),양력휴일,2,FALSE),IFERROR(VLOOKUP(Text(B1434,"m월 d일"),음력휴일,2,FALSE),IFERROR(VLOOKUP(A1434,양력지정휴일,2,FALSE), IFERROR(VLOOKUP(B1434,음력지정휴일,2,FALSE), ""))))</f>
        <v/>
      </c>
      <c r="N1434" s="128"/>
      <c r="O1434" s="128" t="str">
        <f>IFERROR(VLOOKUP(N1434,연차지정일수,2,FALSE),"")</f>
        <v/>
      </c>
      <c r="P1434" s="143"/>
      <c r="Q1434" s="2"/>
    </row>
    <row r="1435">
      <c r="A1435" s="129">
        <v>45630.0</v>
      </c>
      <c r="B1435" s="129">
        <f>VLOOKUP($A1435,달력데이터,MATCH("음력 날짜",달력제목,0),FALSE)</f>
        <v>45600</v>
      </c>
      <c r="C1435" s="128">
        <f t="shared" si="1"/>
        <v>2024</v>
      </c>
      <c r="D1435" s="128">
        <f t="shared" si="2"/>
        <v>12</v>
      </c>
      <c r="E1435" s="128">
        <f t="shared" si="3"/>
        <v>1</v>
      </c>
      <c r="F1435" s="128">
        <f t="shared" si="4"/>
        <v>2024</v>
      </c>
      <c r="G1435" s="128">
        <f t="shared" si="5"/>
        <v>12</v>
      </c>
      <c r="H1435" s="128">
        <f t="shared" si="6"/>
        <v>4</v>
      </c>
      <c r="I1435" s="128" t="str">
        <f t="shared" si="7"/>
        <v>수</v>
      </c>
      <c r="J1435" s="99"/>
      <c r="K1435" s="99"/>
      <c r="L1435" s="141" t="str">
        <f>IF(J1435-K1435=0,,IFERROR(K1435-J1435-휴게시간-VLOOKUP(A1435,지정휴게시간,2,FALSE),K1435-J1435-휴게시간))</f>
        <v/>
      </c>
      <c r="M1435" s="142" t="str">
        <f>IFERROR(VLOOKUP(Text(A1435,"m월 d일"),양력휴일,2,FALSE),IFERROR(VLOOKUP(Text(B1435,"m월 d일"),음력휴일,2,FALSE),IFERROR(VLOOKUP(A1435,양력지정휴일,2,FALSE), IFERROR(VLOOKUP(B1435,음력지정휴일,2,FALSE), ""))))</f>
        <v/>
      </c>
      <c r="N1435" s="128"/>
      <c r="O1435" s="128" t="str">
        <f>IFERROR(VLOOKUP(N1435,연차지정일수,2,FALSE),"")</f>
        <v/>
      </c>
      <c r="P1435" s="143"/>
      <c r="Q1435" s="2"/>
    </row>
    <row r="1436">
      <c r="A1436" s="129">
        <v>45631.0</v>
      </c>
      <c r="B1436" s="129">
        <f>VLOOKUP($A1436,달력데이터,MATCH("음력 날짜",달력제목,0),FALSE)</f>
        <v>45601</v>
      </c>
      <c r="C1436" s="128">
        <f t="shared" si="1"/>
        <v>2024</v>
      </c>
      <c r="D1436" s="128">
        <f t="shared" si="2"/>
        <v>12</v>
      </c>
      <c r="E1436" s="128">
        <f t="shared" si="3"/>
        <v>1</v>
      </c>
      <c r="F1436" s="128">
        <f t="shared" si="4"/>
        <v>2024</v>
      </c>
      <c r="G1436" s="128">
        <f t="shared" si="5"/>
        <v>12</v>
      </c>
      <c r="H1436" s="128">
        <f t="shared" si="6"/>
        <v>5</v>
      </c>
      <c r="I1436" s="128" t="str">
        <f t="shared" si="7"/>
        <v>목</v>
      </c>
      <c r="J1436" s="99"/>
      <c r="K1436" s="99"/>
      <c r="L1436" s="141" t="str">
        <f>IF(J1436-K1436=0,,IFERROR(K1436-J1436-휴게시간-VLOOKUP(A1436,지정휴게시간,2,FALSE),K1436-J1436-휴게시간))</f>
        <v/>
      </c>
      <c r="M1436" s="142" t="str">
        <f>IFERROR(VLOOKUP(Text(A1436,"m월 d일"),양력휴일,2,FALSE),IFERROR(VLOOKUP(Text(B1436,"m월 d일"),음력휴일,2,FALSE),IFERROR(VLOOKUP(A1436,양력지정휴일,2,FALSE), IFERROR(VLOOKUP(B1436,음력지정휴일,2,FALSE), ""))))</f>
        <v/>
      </c>
      <c r="N1436" s="128"/>
      <c r="O1436" s="128" t="str">
        <f>IFERROR(VLOOKUP(N1436,연차지정일수,2,FALSE),"")</f>
        <v/>
      </c>
      <c r="P1436" s="143"/>
      <c r="Q1436" s="2"/>
    </row>
    <row r="1437">
      <c r="A1437" s="129">
        <v>45632.0</v>
      </c>
      <c r="B1437" s="129">
        <f>VLOOKUP($A1437,달력데이터,MATCH("음력 날짜",달력제목,0),FALSE)</f>
        <v>45602</v>
      </c>
      <c r="C1437" s="128">
        <f t="shared" si="1"/>
        <v>2024</v>
      </c>
      <c r="D1437" s="128">
        <f t="shared" si="2"/>
        <v>12</v>
      </c>
      <c r="E1437" s="128">
        <f t="shared" si="3"/>
        <v>1</v>
      </c>
      <c r="F1437" s="128">
        <f t="shared" si="4"/>
        <v>2024</v>
      </c>
      <c r="G1437" s="128">
        <f t="shared" si="5"/>
        <v>12</v>
      </c>
      <c r="H1437" s="128">
        <f t="shared" si="6"/>
        <v>6</v>
      </c>
      <c r="I1437" s="128" t="str">
        <f t="shared" si="7"/>
        <v>금</v>
      </c>
      <c r="J1437" s="99"/>
      <c r="K1437" s="99"/>
      <c r="L1437" s="141" t="str">
        <f>IF(J1437-K1437=0,,IFERROR(K1437-J1437-휴게시간-VLOOKUP(A1437,지정휴게시간,2,FALSE),K1437-J1437-휴게시간))</f>
        <v/>
      </c>
      <c r="M1437" s="142" t="str">
        <f>IFERROR(VLOOKUP(Text(A1437,"m월 d일"),양력휴일,2,FALSE),IFERROR(VLOOKUP(Text(B1437,"m월 d일"),음력휴일,2,FALSE),IFERROR(VLOOKUP(A1437,양력지정휴일,2,FALSE), IFERROR(VLOOKUP(B1437,음력지정휴일,2,FALSE), ""))))</f>
        <v/>
      </c>
      <c r="N1437" s="128"/>
      <c r="O1437" s="128" t="str">
        <f>IFERROR(VLOOKUP(N1437,연차지정일수,2,FALSE),"")</f>
        <v/>
      </c>
      <c r="P1437" s="143"/>
      <c r="Q1437" s="2"/>
    </row>
    <row r="1438">
      <c r="A1438" s="129">
        <v>45633.0</v>
      </c>
      <c r="B1438" s="129">
        <f>VLOOKUP($A1438,달력데이터,MATCH("음력 날짜",달력제목,0),FALSE)</f>
        <v>45603</v>
      </c>
      <c r="C1438" s="128">
        <f t="shared" si="1"/>
        <v>2024</v>
      </c>
      <c r="D1438" s="128">
        <f t="shared" si="2"/>
        <v>12</v>
      </c>
      <c r="E1438" s="128">
        <f t="shared" si="3"/>
        <v>1</v>
      </c>
      <c r="F1438" s="128">
        <f t="shared" si="4"/>
        <v>2024</v>
      </c>
      <c r="G1438" s="128">
        <f t="shared" si="5"/>
        <v>12</v>
      </c>
      <c r="H1438" s="128">
        <f t="shared" si="6"/>
        <v>7</v>
      </c>
      <c r="I1438" s="128" t="str">
        <f t="shared" si="7"/>
        <v>토</v>
      </c>
      <c r="J1438" s="99"/>
      <c r="K1438" s="99"/>
      <c r="L1438" s="141" t="str">
        <f>IF(J1438-K1438=0,,IFERROR(K1438-J1438-휴게시간-VLOOKUP(A1438,지정휴게시간,2,FALSE),K1438-J1438-휴게시간))</f>
        <v/>
      </c>
      <c r="M1438" s="142" t="str">
        <f>IFERROR(VLOOKUP(Text(A1438,"m월 d일"),양력휴일,2,FALSE),IFERROR(VLOOKUP(Text(B1438,"m월 d일"),음력휴일,2,FALSE),IFERROR(VLOOKUP(A1438,양력지정휴일,2,FALSE), IFERROR(VLOOKUP(B1438,음력지정휴일,2,FALSE), ""))))</f>
        <v/>
      </c>
      <c r="N1438" s="128"/>
      <c r="O1438" s="128" t="str">
        <f>IFERROR(VLOOKUP(N1438,연차지정일수,2,FALSE),"")</f>
        <v/>
      </c>
      <c r="P1438" s="143"/>
      <c r="Q1438" s="2"/>
    </row>
    <row r="1439">
      <c r="A1439" s="129">
        <v>45634.0</v>
      </c>
      <c r="B1439" s="129">
        <f>VLOOKUP($A1439,달력데이터,MATCH("음력 날짜",달력제목,0),FALSE)</f>
        <v>45604</v>
      </c>
      <c r="C1439" s="128">
        <f t="shared" si="1"/>
        <v>2024</v>
      </c>
      <c r="D1439" s="128">
        <f t="shared" si="2"/>
        <v>12</v>
      </c>
      <c r="E1439" s="128">
        <f t="shared" si="3"/>
        <v>1</v>
      </c>
      <c r="F1439" s="128">
        <f t="shared" si="4"/>
        <v>2024</v>
      </c>
      <c r="G1439" s="128">
        <f t="shared" si="5"/>
        <v>12</v>
      </c>
      <c r="H1439" s="128">
        <f t="shared" si="6"/>
        <v>8</v>
      </c>
      <c r="I1439" s="128" t="str">
        <f t="shared" si="7"/>
        <v>일</v>
      </c>
      <c r="J1439" s="99"/>
      <c r="K1439" s="99"/>
      <c r="L1439" s="141" t="str">
        <f>IF(J1439-K1439=0,,IFERROR(K1439-J1439-휴게시간-VLOOKUP(A1439,지정휴게시간,2,FALSE),K1439-J1439-휴게시간))</f>
        <v/>
      </c>
      <c r="M1439" s="142" t="str">
        <f>IFERROR(VLOOKUP(Text(A1439,"m월 d일"),양력휴일,2,FALSE),IFERROR(VLOOKUP(Text(B1439,"m월 d일"),음력휴일,2,FALSE),IFERROR(VLOOKUP(A1439,양력지정휴일,2,FALSE), IFERROR(VLOOKUP(B1439,음력지정휴일,2,FALSE), ""))))</f>
        <v/>
      </c>
      <c r="N1439" s="128"/>
      <c r="O1439" s="128" t="str">
        <f>IFERROR(VLOOKUP(N1439,연차지정일수,2,FALSE),"")</f>
        <v/>
      </c>
      <c r="P1439" s="143"/>
      <c r="Q1439" s="2"/>
    </row>
    <row r="1440">
      <c r="A1440" s="129">
        <v>45635.0</v>
      </c>
      <c r="B1440" s="129">
        <f>VLOOKUP($A1440,달력데이터,MATCH("음력 날짜",달력제목,0),FALSE)</f>
        <v>45605</v>
      </c>
      <c r="C1440" s="128">
        <f t="shared" si="1"/>
        <v>2024</v>
      </c>
      <c r="D1440" s="128">
        <f t="shared" si="2"/>
        <v>12</v>
      </c>
      <c r="E1440" s="128">
        <f t="shared" si="3"/>
        <v>2</v>
      </c>
      <c r="F1440" s="128">
        <f t="shared" si="4"/>
        <v>2024</v>
      </c>
      <c r="G1440" s="128">
        <f t="shared" si="5"/>
        <v>12</v>
      </c>
      <c r="H1440" s="128">
        <f t="shared" si="6"/>
        <v>9</v>
      </c>
      <c r="I1440" s="128" t="str">
        <f t="shared" si="7"/>
        <v>월</v>
      </c>
      <c r="J1440" s="99"/>
      <c r="K1440" s="99"/>
      <c r="L1440" s="141" t="str">
        <f>IF(J1440-K1440=0,,IFERROR(K1440-J1440-휴게시간-VLOOKUP(A1440,지정휴게시간,2,FALSE),K1440-J1440-휴게시간))</f>
        <v/>
      </c>
      <c r="M1440" s="142" t="str">
        <f>IFERROR(VLOOKUP(Text(A1440,"m월 d일"),양력휴일,2,FALSE),IFERROR(VLOOKUP(Text(B1440,"m월 d일"),음력휴일,2,FALSE),IFERROR(VLOOKUP(A1440,양력지정휴일,2,FALSE), IFERROR(VLOOKUP(B1440,음력지정휴일,2,FALSE), ""))))</f>
        <v/>
      </c>
      <c r="N1440" s="128"/>
      <c r="O1440" s="128" t="str">
        <f>IFERROR(VLOOKUP(N1440,연차지정일수,2,FALSE),"")</f>
        <v/>
      </c>
      <c r="P1440" s="143"/>
      <c r="Q1440" s="2"/>
    </row>
    <row r="1441">
      <c r="A1441" s="129">
        <v>45636.0</v>
      </c>
      <c r="B1441" s="129">
        <f>VLOOKUP($A1441,달력데이터,MATCH("음력 날짜",달력제목,0),FALSE)</f>
        <v>45606</v>
      </c>
      <c r="C1441" s="128">
        <f t="shared" si="1"/>
        <v>2024</v>
      </c>
      <c r="D1441" s="128">
        <f t="shared" si="2"/>
        <v>12</v>
      </c>
      <c r="E1441" s="128">
        <f t="shared" si="3"/>
        <v>2</v>
      </c>
      <c r="F1441" s="128">
        <f t="shared" si="4"/>
        <v>2024</v>
      </c>
      <c r="G1441" s="128">
        <f t="shared" si="5"/>
        <v>12</v>
      </c>
      <c r="H1441" s="128">
        <f t="shared" si="6"/>
        <v>10</v>
      </c>
      <c r="I1441" s="128" t="str">
        <f t="shared" si="7"/>
        <v>화</v>
      </c>
      <c r="J1441" s="99"/>
      <c r="K1441" s="99"/>
      <c r="L1441" s="141" t="str">
        <f>IF(J1441-K1441=0,,IFERROR(K1441-J1441-휴게시간-VLOOKUP(A1441,지정휴게시간,2,FALSE),K1441-J1441-휴게시간))</f>
        <v/>
      </c>
      <c r="M1441" s="142" t="str">
        <f>IFERROR(VLOOKUP(Text(A1441,"m월 d일"),양력휴일,2,FALSE),IFERROR(VLOOKUP(Text(B1441,"m월 d일"),음력휴일,2,FALSE),IFERROR(VLOOKUP(A1441,양력지정휴일,2,FALSE), IFERROR(VLOOKUP(B1441,음력지정휴일,2,FALSE), ""))))</f>
        <v/>
      </c>
      <c r="N1441" s="128"/>
      <c r="O1441" s="128" t="str">
        <f>IFERROR(VLOOKUP(N1441,연차지정일수,2,FALSE),"")</f>
        <v/>
      </c>
      <c r="P1441" s="143"/>
      <c r="Q1441" s="2"/>
    </row>
    <row r="1442">
      <c r="A1442" s="129">
        <v>45637.0</v>
      </c>
      <c r="B1442" s="129">
        <f>VLOOKUP($A1442,달력데이터,MATCH("음력 날짜",달력제목,0),FALSE)</f>
        <v>45607</v>
      </c>
      <c r="C1442" s="128">
        <f t="shared" si="1"/>
        <v>2024</v>
      </c>
      <c r="D1442" s="128">
        <f t="shared" si="2"/>
        <v>12</v>
      </c>
      <c r="E1442" s="128">
        <f t="shared" si="3"/>
        <v>2</v>
      </c>
      <c r="F1442" s="128">
        <f t="shared" si="4"/>
        <v>2024</v>
      </c>
      <c r="G1442" s="128">
        <f t="shared" si="5"/>
        <v>12</v>
      </c>
      <c r="H1442" s="128">
        <f t="shared" si="6"/>
        <v>11</v>
      </c>
      <c r="I1442" s="128" t="str">
        <f t="shared" si="7"/>
        <v>수</v>
      </c>
      <c r="J1442" s="99"/>
      <c r="K1442" s="99"/>
      <c r="L1442" s="141" t="str">
        <f>IF(J1442-K1442=0,,IFERROR(K1442-J1442-휴게시간-VLOOKUP(A1442,지정휴게시간,2,FALSE),K1442-J1442-휴게시간))</f>
        <v/>
      </c>
      <c r="M1442" s="142" t="str">
        <f>IFERROR(VLOOKUP(Text(A1442,"m월 d일"),양력휴일,2,FALSE),IFERROR(VLOOKUP(Text(B1442,"m월 d일"),음력휴일,2,FALSE),IFERROR(VLOOKUP(A1442,양력지정휴일,2,FALSE), IFERROR(VLOOKUP(B1442,음력지정휴일,2,FALSE), ""))))</f>
        <v/>
      </c>
      <c r="N1442" s="128"/>
      <c r="O1442" s="128" t="str">
        <f>IFERROR(VLOOKUP(N1442,연차지정일수,2,FALSE),"")</f>
        <v/>
      </c>
      <c r="P1442" s="143"/>
      <c r="Q1442" s="2"/>
    </row>
    <row r="1443">
      <c r="A1443" s="129">
        <v>45638.0</v>
      </c>
      <c r="B1443" s="129">
        <f>VLOOKUP($A1443,달력데이터,MATCH("음력 날짜",달력제목,0),FALSE)</f>
        <v>45608</v>
      </c>
      <c r="C1443" s="128">
        <f t="shared" si="1"/>
        <v>2024</v>
      </c>
      <c r="D1443" s="128">
        <f t="shared" si="2"/>
        <v>12</v>
      </c>
      <c r="E1443" s="128">
        <f t="shared" si="3"/>
        <v>2</v>
      </c>
      <c r="F1443" s="128">
        <f t="shared" si="4"/>
        <v>2024</v>
      </c>
      <c r="G1443" s="128">
        <f t="shared" si="5"/>
        <v>12</v>
      </c>
      <c r="H1443" s="128">
        <f t="shared" si="6"/>
        <v>12</v>
      </c>
      <c r="I1443" s="128" t="str">
        <f t="shared" si="7"/>
        <v>목</v>
      </c>
      <c r="J1443" s="99"/>
      <c r="K1443" s="99"/>
      <c r="L1443" s="141" t="str">
        <f>IF(J1443-K1443=0,,IFERROR(K1443-J1443-휴게시간-VLOOKUP(A1443,지정휴게시간,2,FALSE),K1443-J1443-휴게시간))</f>
        <v/>
      </c>
      <c r="M1443" s="142" t="str">
        <f>IFERROR(VLOOKUP(Text(A1443,"m월 d일"),양력휴일,2,FALSE),IFERROR(VLOOKUP(Text(B1443,"m월 d일"),음력휴일,2,FALSE),IFERROR(VLOOKUP(A1443,양력지정휴일,2,FALSE), IFERROR(VLOOKUP(B1443,음력지정휴일,2,FALSE), ""))))</f>
        <v/>
      </c>
      <c r="N1443" s="128"/>
      <c r="O1443" s="128" t="str">
        <f>IFERROR(VLOOKUP(N1443,연차지정일수,2,FALSE),"")</f>
        <v/>
      </c>
      <c r="P1443" s="143"/>
      <c r="Q1443" s="2"/>
    </row>
    <row r="1444">
      <c r="A1444" s="129">
        <v>45639.0</v>
      </c>
      <c r="B1444" s="129">
        <f>VLOOKUP($A1444,달력데이터,MATCH("음력 날짜",달력제목,0),FALSE)</f>
        <v>45609</v>
      </c>
      <c r="C1444" s="128">
        <f t="shared" si="1"/>
        <v>2024</v>
      </c>
      <c r="D1444" s="128">
        <f t="shared" si="2"/>
        <v>12</v>
      </c>
      <c r="E1444" s="128">
        <f t="shared" si="3"/>
        <v>2</v>
      </c>
      <c r="F1444" s="128">
        <f t="shared" si="4"/>
        <v>2024</v>
      </c>
      <c r="G1444" s="128">
        <f t="shared" si="5"/>
        <v>12</v>
      </c>
      <c r="H1444" s="128">
        <f t="shared" si="6"/>
        <v>13</v>
      </c>
      <c r="I1444" s="128" t="str">
        <f t="shared" si="7"/>
        <v>금</v>
      </c>
      <c r="J1444" s="99"/>
      <c r="K1444" s="99"/>
      <c r="L1444" s="141" t="str">
        <f>IF(J1444-K1444=0,,IFERROR(K1444-J1444-휴게시간-VLOOKUP(A1444,지정휴게시간,2,FALSE),K1444-J1444-휴게시간))</f>
        <v/>
      </c>
      <c r="M1444" s="142" t="str">
        <f>IFERROR(VLOOKUP(Text(A1444,"m월 d일"),양력휴일,2,FALSE),IFERROR(VLOOKUP(Text(B1444,"m월 d일"),음력휴일,2,FALSE),IFERROR(VLOOKUP(A1444,양력지정휴일,2,FALSE), IFERROR(VLOOKUP(B1444,음력지정휴일,2,FALSE), ""))))</f>
        <v/>
      </c>
      <c r="N1444" s="128"/>
      <c r="O1444" s="128" t="str">
        <f>IFERROR(VLOOKUP(N1444,연차지정일수,2,FALSE),"")</f>
        <v/>
      </c>
      <c r="P1444" s="143"/>
      <c r="Q1444" s="2"/>
    </row>
    <row r="1445">
      <c r="A1445" s="129">
        <v>45640.0</v>
      </c>
      <c r="B1445" s="129">
        <f>VLOOKUP($A1445,달력데이터,MATCH("음력 날짜",달력제목,0),FALSE)</f>
        <v>45610</v>
      </c>
      <c r="C1445" s="128">
        <f t="shared" si="1"/>
        <v>2024</v>
      </c>
      <c r="D1445" s="128">
        <f t="shared" si="2"/>
        <v>12</v>
      </c>
      <c r="E1445" s="128">
        <f t="shared" si="3"/>
        <v>2</v>
      </c>
      <c r="F1445" s="128">
        <f t="shared" si="4"/>
        <v>2024</v>
      </c>
      <c r="G1445" s="128">
        <f t="shared" si="5"/>
        <v>12</v>
      </c>
      <c r="H1445" s="128">
        <f t="shared" si="6"/>
        <v>14</v>
      </c>
      <c r="I1445" s="128" t="str">
        <f t="shared" si="7"/>
        <v>토</v>
      </c>
      <c r="J1445" s="99"/>
      <c r="K1445" s="99"/>
      <c r="L1445" s="141" t="str">
        <f>IF(J1445-K1445=0,,IFERROR(K1445-J1445-휴게시간-VLOOKUP(A1445,지정휴게시간,2,FALSE),K1445-J1445-휴게시간))</f>
        <v/>
      </c>
      <c r="M1445" s="142" t="str">
        <f>IFERROR(VLOOKUP(Text(A1445,"m월 d일"),양력휴일,2,FALSE),IFERROR(VLOOKUP(Text(B1445,"m월 d일"),음력휴일,2,FALSE),IFERROR(VLOOKUP(A1445,양력지정휴일,2,FALSE), IFERROR(VLOOKUP(B1445,음력지정휴일,2,FALSE), ""))))</f>
        <v/>
      </c>
      <c r="N1445" s="128"/>
      <c r="O1445" s="128" t="str">
        <f>IFERROR(VLOOKUP(N1445,연차지정일수,2,FALSE),"")</f>
        <v/>
      </c>
      <c r="P1445" s="143"/>
      <c r="Q1445" s="2"/>
    </row>
    <row r="1446">
      <c r="A1446" s="129">
        <v>45641.0</v>
      </c>
      <c r="B1446" s="129">
        <f>VLOOKUP($A1446,달력데이터,MATCH("음력 날짜",달력제목,0),FALSE)</f>
        <v>45611</v>
      </c>
      <c r="C1446" s="128">
        <f t="shared" si="1"/>
        <v>2024</v>
      </c>
      <c r="D1446" s="128">
        <f t="shared" si="2"/>
        <v>12</v>
      </c>
      <c r="E1446" s="128">
        <f t="shared" si="3"/>
        <v>2</v>
      </c>
      <c r="F1446" s="128">
        <f t="shared" si="4"/>
        <v>2024</v>
      </c>
      <c r="G1446" s="128">
        <f t="shared" si="5"/>
        <v>12</v>
      </c>
      <c r="H1446" s="128">
        <f t="shared" si="6"/>
        <v>15</v>
      </c>
      <c r="I1446" s="128" t="str">
        <f t="shared" si="7"/>
        <v>일</v>
      </c>
      <c r="J1446" s="99"/>
      <c r="K1446" s="99"/>
      <c r="L1446" s="141" t="str">
        <f>IF(J1446-K1446=0,,IFERROR(K1446-J1446-휴게시간-VLOOKUP(A1446,지정휴게시간,2,FALSE),K1446-J1446-휴게시간))</f>
        <v/>
      </c>
      <c r="M1446" s="142" t="str">
        <f>IFERROR(VLOOKUP(Text(A1446,"m월 d일"),양력휴일,2,FALSE),IFERROR(VLOOKUP(Text(B1446,"m월 d일"),음력휴일,2,FALSE),IFERROR(VLOOKUP(A1446,양력지정휴일,2,FALSE), IFERROR(VLOOKUP(B1446,음력지정휴일,2,FALSE), ""))))</f>
        <v/>
      </c>
      <c r="N1446" s="128"/>
      <c r="O1446" s="128" t="str">
        <f>IFERROR(VLOOKUP(N1446,연차지정일수,2,FALSE),"")</f>
        <v/>
      </c>
      <c r="P1446" s="143"/>
      <c r="Q1446" s="2"/>
    </row>
    <row r="1447">
      <c r="A1447" s="129">
        <v>45642.0</v>
      </c>
      <c r="B1447" s="129">
        <f>VLOOKUP($A1447,달력데이터,MATCH("음력 날짜",달력제목,0),FALSE)</f>
        <v>45612</v>
      </c>
      <c r="C1447" s="128">
        <f t="shared" si="1"/>
        <v>2024</v>
      </c>
      <c r="D1447" s="128">
        <f t="shared" si="2"/>
        <v>12</v>
      </c>
      <c r="E1447" s="128">
        <f t="shared" si="3"/>
        <v>3</v>
      </c>
      <c r="F1447" s="128">
        <f t="shared" si="4"/>
        <v>2024</v>
      </c>
      <c r="G1447" s="128">
        <f t="shared" si="5"/>
        <v>12</v>
      </c>
      <c r="H1447" s="128">
        <f t="shared" si="6"/>
        <v>16</v>
      </c>
      <c r="I1447" s="128" t="str">
        <f t="shared" si="7"/>
        <v>월</v>
      </c>
      <c r="J1447" s="99"/>
      <c r="K1447" s="99"/>
      <c r="L1447" s="141" t="str">
        <f>IF(J1447-K1447=0,,IFERROR(K1447-J1447-휴게시간-VLOOKUP(A1447,지정휴게시간,2,FALSE),K1447-J1447-휴게시간))</f>
        <v/>
      </c>
      <c r="M1447" s="142" t="str">
        <f>IFERROR(VLOOKUP(Text(A1447,"m월 d일"),양력휴일,2,FALSE),IFERROR(VLOOKUP(Text(B1447,"m월 d일"),음력휴일,2,FALSE),IFERROR(VLOOKUP(A1447,양력지정휴일,2,FALSE), IFERROR(VLOOKUP(B1447,음력지정휴일,2,FALSE), ""))))</f>
        <v/>
      </c>
      <c r="N1447" s="128"/>
      <c r="O1447" s="128" t="str">
        <f>IFERROR(VLOOKUP(N1447,연차지정일수,2,FALSE),"")</f>
        <v/>
      </c>
      <c r="P1447" s="143"/>
      <c r="Q1447" s="2"/>
    </row>
    <row r="1448">
      <c r="A1448" s="129">
        <v>45643.0</v>
      </c>
      <c r="B1448" s="129">
        <f>VLOOKUP($A1448,달력데이터,MATCH("음력 날짜",달력제목,0),FALSE)</f>
        <v>45613</v>
      </c>
      <c r="C1448" s="128">
        <f t="shared" si="1"/>
        <v>2024</v>
      </c>
      <c r="D1448" s="128">
        <f t="shared" si="2"/>
        <v>12</v>
      </c>
      <c r="E1448" s="128">
        <f t="shared" si="3"/>
        <v>3</v>
      </c>
      <c r="F1448" s="128">
        <f t="shared" si="4"/>
        <v>2024</v>
      </c>
      <c r="G1448" s="128">
        <f t="shared" si="5"/>
        <v>12</v>
      </c>
      <c r="H1448" s="128">
        <f t="shared" si="6"/>
        <v>17</v>
      </c>
      <c r="I1448" s="128" t="str">
        <f t="shared" si="7"/>
        <v>화</v>
      </c>
      <c r="J1448" s="99"/>
      <c r="K1448" s="99"/>
      <c r="L1448" s="141" t="str">
        <f>IF(J1448-K1448=0,,IFERROR(K1448-J1448-휴게시간-VLOOKUP(A1448,지정휴게시간,2,FALSE),K1448-J1448-휴게시간))</f>
        <v/>
      </c>
      <c r="M1448" s="142" t="str">
        <f>IFERROR(VLOOKUP(Text(A1448,"m월 d일"),양력휴일,2,FALSE),IFERROR(VLOOKUP(Text(B1448,"m월 d일"),음력휴일,2,FALSE),IFERROR(VLOOKUP(A1448,양력지정휴일,2,FALSE), IFERROR(VLOOKUP(B1448,음력지정휴일,2,FALSE), ""))))</f>
        <v/>
      </c>
      <c r="N1448" s="128"/>
      <c r="O1448" s="128" t="str">
        <f>IFERROR(VLOOKUP(N1448,연차지정일수,2,FALSE),"")</f>
        <v/>
      </c>
      <c r="P1448" s="143"/>
      <c r="Q1448" s="2"/>
    </row>
    <row r="1449">
      <c r="A1449" s="129">
        <v>45644.0</v>
      </c>
      <c r="B1449" s="129">
        <f>VLOOKUP($A1449,달력데이터,MATCH("음력 날짜",달력제목,0),FALSE)</f>
        <v>45614</v>
      </c>
      <c r="C1449" s="128">
        <f t="shared" si="1"/>
        <v>2024</v>
      </c>
      <c r="D1449" s="128">
        <f t="shared" si="2"/>
        <v>12</v>
      </c>
      <c r="E1449" s="128">
        <f t="shared" si="3"/>
        <v>3</v>
      </c>
      <c r="F1449" s="128">
        <f t="shared" si="4"/>
        <v>2024</v>
      </c>
      <c r="G1449" s="128">
        <f t="shared" si="5"/>
        <v>12</v>
      </c>
      <c r="H1449" s="128">
        <f t="shared" si="6"/>
        <v>18</v>
      </c>
      <c r="I1449" s="128" t="str">
        <f t="shared" si="7"/>
        <v>수</v>
      </c>
      <c r="J1449" s="99"/>
      <c r="K1449" s="99"/>
      <c r="L1449" s="141" t="str">
        <f>IF(J1449-K1449=0,,IFERROR(K1449-J1449-휴게시간-VLOOKUP(A1449,지정휴게시간,2,FALSE),K1449-J1449-휴게시간))</f>
        <v/>
      </c>
      <c r="M1449" s="142" t="str">
        <f>IFERROR(VLOOKUP(Text(A1449,"m월 d일"),양력휴일,2,FALSE),IFERROR(VLOOKUP(Text(B1449,"m월 d일"),음력휴일,2,FALSE),IFERROR(VLOOKUP(A1449,양력지정휴일,2,FALSE), IFERROR(VLOOKUP(B1449,음력지정휴일,2,FALSE), ""))))</f>
        <v/>
      </c>
      <c r="N1449" s="128"/>
      <c r="O1449" s="128" t="str">
        <f>IFERROR(VLOOKUP(N1449,연차지정일수,2,FALSE),"")</f>
        <v/>
      </c>
      <c r="P1449" s="143"/>
      <c r="Q1449" s="2"/>
    </row>
    <row r="1450">
      <c r="A1450" s="129">
        <v>45645.0</v>
      </c>
      <c r="B1450" s="129">
        <f>VLOOKUP($A1450,달력데이터,MATCH("음력 날짜",달력제목,0),FALSE)</f>
        <v>45615</v>
      </c>
      <c r="C1450" s="128">
        <f t="shared" si="1"/>
        <v>2024</v>
      </c>
      <c r="D1450" s="128">
        <f t="shared" si="2"/>
        <v>12</v>
      </c>
      <c r="E1450" s="128">
        <f t="shared" si="3"/>
        <v>3</v>
      </c>
      <c r="F1450" s="128">
        <f t="shared" si="4"/>
        <v>2024</v>
      </c>
      <c r="G1450" s="128">
        <f t="shared" si="5"/>
        <v>12</v>
      </c>
      <c r="H1450" s="128">
        <f t="shared" si="6"/>
        <v>19</v>
      </c>
      <c r="I1450" s="128" t="str">
        <f t="shared" si="7"/>
        <v>목</v>
      </c>
      <c r="J1450" s="99"/>
      <c r="K1450" s="99"/>
      <c r="L1450" s="141" t="str">
        <f>IF(J1450-K1450=0,,IFERROR(K1450-J1450-휴게시간-VLOOKUP(A1450,지정휴게시간,2,FALSE),K1450-J1450-휴게시간))</f>
        <v/>
      </c>
      <c r="M1450" s="142" t="str">
        <f>IFERROR(VLOOKUP(Text(A1450,"m월 d일"),양력휴일,2,FALSE),IFERROR(VLOOKUP(Text(B1450,"m월 d일"),음력휴일,2,FALSE),IFERROR(VLOOKUP(A1450,양력지정휴일,2,FALSE), IFERROR(VLOOKUP(B1450,음력지정휴일,2,FALSE), ""))))</f>
        <v/>
      </c>
      <c r="N1450" s="128"/>
      <c r="O1450" s="128" t="str">
        <f>IFERROR(VLOOKUP(N1450,연차지정일수,2,FALSE),"")</f>
        <v/>
      </c>
      <c r="P1450" s="143"/>
      <c r="Q1450" s="2"/>
    </row>
    <row r="1451">
      <c r="A1451" s="129">
        <v>45646.0</v>
      </c>
      <c r="B1451" s="129">
        <f>VLOOKUP($A1451,달력데이터,MATCH("음력 날짜",달력제목,0),FALSE)</f>
        <v>45616</v>
      </c>
      <c r="C1451" s="128">
        <f t="shared" si="1"/>
        <v>2024</v>
      </c>
      <c r="D1451" s="128">
        <f t="shared" si="2"/>
        <v>12</v>
      </c>
      <c r="E1451" s="128">
        <f t="shared" si="3"/>
        <v>3</v>
      </c>
      <c r="F1451" s="128">
        <f t="shared" si="4"/>
        <v>2024</v>
      </c>
      <c r="G1451" s="128">
        <f t="shared" si="5"/>
        <v>12</v>
      </c>
      <c r="H1451" s="128">
        <f t="shared" si="6"/>
        <v>20</v>
      </c>
      <c r="I1451" s="128" t="str">
        <f t="shared" si="7"/>
        <v>금</v>
      </c>
      <c r="J1451" s="99"/>
      <c r="K1451" s="99"/>
      <c r="L1451" s="141" t="str">
        <f>IF(J1451-K1451=0,,IFERROR(K1451-J1451-휴게시간-VLOOKUP(A1451,지정휴게시간,2,FALSE),K1451-J1451-휴게시간))</f>
        <v/>
      </c>
      <c r="M1451" s="142" t="str">
        <f>IFERROR(VLOOKUP(Text(A1451,"m월 d일"),양력휴일,2,FALSE),IFERROR(VLOOKUP(Text(B1451,"m월 d일"),음력휴일,2,FALSE),IFERROR(VLOOKUP(A1451,양력지정휴일,2,FALSE), IFERROR(VLOOKUP(B1451,음력지정휴일,2,FALSE), ""))))</f>
        <v/>
      </c>
      <c r="N1451" s="128"/>
      <c r="O1451" s="128" t="str">
        <f>IFERROR(VLOOKUP(N1451,연차지정일수,2,FALSE),"")</f>
        <v/>
      </c>
      <c r="P1451" s="143"/>
      <c r="Q1451" s="2"/>
    </row>
    <row r="1452">
      <c r="A1452" s="129">
        <v>45647.0</v>
      </c>
      <c r="B1452" s="129">
        <f>VLOOKUP($A1452,달력데이터,MATCH("음력 날짜",달력제목,0),FALSE)</f>
        <v>45617</v>
      </c>
      <c r="C1452" s="128">
        <f t="shared" si="1"/>
        <v>2024</v>
      </c>
      <c r="D1452" s="128">
        <f t="shared" si="2"/>
        <v>12</v>
      </c>
      <c r="E1452" s="128">
        <f t="shared" si="3"/>
        <v>3</v>
      </c>
      <c r="F1452" s="128">
        <f t="shared" si="4"/>
        <v>2024</v>
      </c>
      <c r="G1452" s="128">
        <f t="shared" si="5"/>
        <v>12</v>
      </c>
      <c r="H1452" s="128">
        <f t="shared" si="6"/>
        <v>21</v>
      </c>
      <c r="I1452" s="128" t="str">
        <f t="shared" si="7"/>
        <v>토</v>
      </c>
      <c r="J1452" s="99"/>
      <c r="K1452" s="99"/>
      <c r="L1452" s="141" t="str">
        <f>IF(J1452-K1452=0,,IFERROR(K1452-J1452-휴게시간-VLOOKUP(A1452,지정휴게시간,2,FALSE),K1452-J1452-휴게시간))</f>
        <v/>
      </c>
      <c r="M1452" s="142" t="str">
        <f>IFERROR(VLOOKUP(Text(A1452,"m월 d일"),양력휴일,2,FALSE),IFERROR(VLOOKUP(Text(B1452,"m월 d일"),음력휴일,2,FALSE),IFERROR(VLOOKUP(A1452,양력지정휴일,2,FALSE), IFERROR(VLOOKUP(B1452,음력지정휴일,2,FALSE), ""))))</f>
        <v/>
      </c>
      <c r="N1452" s="128"/>
      <c r="O1452" s="128" t="str">
        <f>IFERROR(VLOOKUP(N1452,연차지정일수,2,FALSE),"")</f>
        <v/>
      </c>
      <c r="P1452" s="143"/>
      <c r="Q1452" s="2"/>
    </row>
    <row r="1453">
      <c r="A1453" s="129">
        <v>45648.0</v>
      </c>
      <c r="B1453" s="129">
        <f>VLOOKUP($A1453,달력데이터,MATCH("음력 날짜",달력제목,0),FALSE)</f>
        <v>45618</v>
      </c>
      <c r="C1453" s="128">
        <f t="shared" si="1"/>
        <v>2024</v>
      </c>
      <c r="D1453" s="128">
        <f t="shared" si="2"/>
        <v>12</v>
      </c>
      <c r="E1453" s="128">
        <f t="shared" si="3"/>
        <v>3</v>
      </c>
      <c r="F1453" s="128">
        <f t="shared" si="4"/>
        <v>2024</v>
      </c>
      <c r="G1453" s="128">
        <f t="shared" si="5"/>
        <v>12</v>
      </c>
      <c r="H1453" s="128">
        <f t="shared" si="6"/>
        <v>22</v>
      </c>
      <c r="I1453" s="128" t="str">
        <f t="shared" si="7"/>
        <v>일</v>
      </c>
      <c r="J1453" s="99"/>
      <c r="K1453" s="99"/>
      <c r="L1453" s="141" t="str">
        <f>IF(J1453-K1453=0,,IFERROR(K1453-J1453-휴게시간-VLOOKUP(A1453,지정휴게시간,2,FALSE),K1453-J1453-휴게시간))</f>
        <v/>
      </c>
      <c r="M1453" s="142" t="str">
        <f>IFERROR(VLOOKUP(Text(A1453,"m월 d일"),양력휴일,2,FALSE),IFERROR(VLOOKUP(Text(B1453,"m월 d일"),음력휴일,2,FALSE),IFERROR(VLOOKUP(A1453,양력지정휴일,2,FALSE), IFERROR(VLOOKUP(B1453,음력지정휴일,2,FALSE), ""))))</f>
        <v/>
      </c>
      <c r="N1453" s="128"/>
      <c r="O1453" s="128" t="str">
        <f>IFERROR(VLOOKUP(N1453,연차지정일수,2,FALSE),"")</f>
        <v/>
      </c>
      <c r="P1453" s="143"/>
      <c r="Q1453" s="2"/>
    </row>
    <row r="1454">
      <c r="A1454" s="129">
        <v>45649.0</v>
      </c>
      <c r="B1454" s="129">
        <f>VLOOKUP($A1454,달력데이터,MATCH("음력 날짜",달력제목,0),FALSE)</f>
        <v>45619</v>
      </c>
      <c r="C1454" s="128">
        <f t="shared" si="1"/>
        <v>2024</v>
      </c>
      <c r="D1454" s="128">
        <f t="shared" si="2"/>
        <v>12</v>
      </c>
      <c r="E1454" s="128">
        <f t="shared" si="3"/>
        <v>4</v>
      </c>
      <c r="F1454" s="128">
        <f t="shared" si="4"/>
        <v>2024</v>
      </c>
      <c r="G1454" s="128">
        <f t="shared" si="5"/>
        <v>12</v>
      </c>
      <c r="H1454" s="128">
        <f t="shared" si="6"/>
        <v>23</v>
      </c>
      <c r="I1454" s="128" t="str">
        <f t="shared" si="7"/>
        <v>월</v>
      </c>
      <c r="J1454" s="99"/>
      <c r="K1454" s="99"/>
      <c r="L1454" s="141" t="str">
        <f>IF(J1454-K1454=0,,IFERROR(K1454-J1454-휴게시간-VLOOKUP(A1454,지정휴게시간,2,FALSE),K1454-J1454-휴게시간))</f>
        <v/>
      </c>
      <c r="M1454" s="142" t="str">
        <f>IFERROR(VLOOKUP(Text(A1454,"m월 d일"),양력휴일,2,FALSE),IFERROR(VLOOKUP(Text(B1454,"m월 d일"),음력휴일,2,FALSE),IFERROR(VLOOKUP(A1454,양력지정휴일,2,FALSE), IFERROR(VLOOKUP(B1454,음력지정휴일,2,FALSE), ""))))</f>
        <v/>
      </c>
      <c r="N1454" s="128"/>
      <c r="O1454" s="128" t="str">
        <f>IFERROR(VLOOKUP(N1454,연차지정일수,2,FALSE),"")</f>
        <v/>
      </c>
      <c r="P1454" s="143"/>
      <c r="Q1454" s="2"/>
    </row>
    <row r="1455">
      <c r="A1455" s="129">
        <v>45650.0</v>
      </c>
      <c r="B1455" s="129">
        <f>VLOOKUP($A1455,달력데이터,MATCH("음력 날짜",달력제목,0),FALSE)</f>
        <v>45620</v>
      </c>
      <c r="C1455" s="128">
        <f t="shared" si="1"/>
        <v>2024</v>
      </c>
      <c r="D1455" s="128">
        <f t="shared" si="2"/>
        <v>12</v>
      </c>
      <c r="E1455" s="128">
        <f t="shared" si="3"/>
        <v>4</v>
      </c>
      <c r="F1455" s="128">
        <f t="shared" si="4"/>
        <v>2024</v>
      </c>
      <c r="G1455" s="128">
        <f t="shared" si="5"/>
        <v>12</v>
      </c>
      <c r="H1455" s="128">
        <f t="shared" si="6"/>
        <v>24</v>
      </c>
      <c r="I1455" s="128" t="str">
        <f t="shared" si="7"/>
        <v>화</v>
      </c>
      <c r="J1455" s="99"/>
      <c r="K1455" s="99"/>
      <c r="L1455" s="141" t="str">
        <f>IF(J1455-K1455=0,,IFERROR(K1455-J1455-휴게시간-VLOOKUP(A1455,지정휴게시간,2,FALSE),K1455-J1455-휴게시간))</f>
        <v/>
      </c>
      <c r="M1455" s="142" t="str">
        <f>IFERROR(VLOOKUP(Text(A1455,"m월 d일"),양력휴일,2,FALSE),IFERROR(VLOOKUP(Text(B1455,"m월 d일"),음력휴일,2,FALSE),IFERROR(VLOOKUP(A1455,양력지정휴일,2,FALSE), IFERROR(VLOOKUP(B1455,음력지정휴일,2,FALSE), ""))))</f>
        <v/>
      </c>
      <c r="N1455" s="128"/>
      <c r="O1455" s="128" t="str">
        <f>IFERROR(VLOOKUP(N1455,연차지정일수,2,FALSE),"")</f>
        <v/>
      </c>
      <c r="P1455" s="143"/>
      <c r="Q1455" s="2"/>
    </row>
    <row r="1456">
      <c r="A1456" s="129">
        <v>45651.0</v>
      </c>
      <c r="B1456" s="129">
        <f>VLOOKUP($A1456,달력데이터,MATCH("음력 날짜",달력제목,0),FALSE)</f>
        <v>45621</v>
      </c>
      <c r="C1456" s="128">
        <f t="shared" si="1"/>
        <v>2024</v>
      </c>
      <c r="D1456" s="128">
        <f t="shared" si="2"/>
        <v>12</v>
      </c>
      <c r="E1456" s="128">
        <f t="shared" si="3"/>
        <v>4</v>
      </c>
      <c r="F1456" s="128">
        <f t="shared" si="4"/>
        <v>2024</v>
      </c>
      <c r="G1456" s="128">
        <f t="shared" si="5"/>
        <v>12</v>
      </c>
      <c r="H1456" s="128">
        <f t="shared" si="6"/>
        <v>25</v>
      </c>
      <c r="I1456" s="128" t="str">
        <f t="shared" si="7"/>
        <v>수</v>
      </c>
      <c r="J1456" s="99"/>
      <c r="K1456" s="99"/>
      <c r="L1456" s="141" t="str">
        <f>IF(J1456-K1456=0,,IFERROR(K1456-J1456-휴게시간-VLOOKUP(A1456,지정휴게시간,2,FALSE),K1456-J1456-휴게시간))</f>
        <v/>
      </c>
      <c r="M1456" s="142" t="str">
        <f>IFERROR(VLOOKUP(Text(A1456,"m월 d일"),양력휴일,2,FALSE),IFERROR(VLOOKUP(Text(B1456,"m월 d일"),음력휴일,2,FALSE),IFERROR(VLOOKUP(A1456,양력지정휴일,2,FALSE), IFERROR(VLOOKUP(B1456,음력지정휴일,2,FALSE), ""))))</f>
        <v>기독탄신일</v>
      </c>
      <c r="N1456" s="128"/>
      <c r="O1456" s="128" t="str">
        <f>IFERROR(VLOOKUP(N1456,연차지정일수,2,FALSE),"")</f>
        <v/>
      </c>
      <c r="P1456" s="143"/>
      <c r="Q1456" s="2"/>
    </row>
    <row r="1457">
      <c r="A1457" s="129">
        <v>45652.0</v>
      </c>
      <c r="B1457" s="129">
        <f>VLOOKUP($A1457,달력데이터,MATCH("음력 날짜",달력제목,0),FALSE)</f>
        <v>45622</v>
      </c>
      <c r="C1457" s="128">
        <f t="shared" si="1"/>
        <v>2024</v>
      </c>
      <c r="D1457" s="128">
        <f t="shared" si="2"/>
        <v>12</v>
      </c>
      <c r="E1457" s="128">
        <f t="shared" si="3"/>
        <v>4</v>
      </c>
      <c r="F1457" s="128">
        <f t="shared" si="4"/>
        <v>2024</v>
      </c>
      <c r="G1457" s="128">
        <f t="shared" si="5"/>
        <v>12</v>
      </c>
      <c r="H1457" s="128">
        <f t="shared" si="6"/>
        <v>26</v>
      </c>
      <c r="I1457" s="128" t="str">
        <f t="shared" si="7"/>
        <v>목</v>
      </c>
      <c r="J1457" s="99"/>
      <c r="K1457" s="99"/>
      <c r="L1457" s="141" t="str">
        <f>IF(J1457-K1457=0,,IFERROR(K1457-J1457-휴게시간-VLOOKUP(A1457,지정휴게시간,2,FALSE),K1457-J1457-휴게시간))</f>
        <v/>
      </c>
      <c r="M1457" s="142" t="str">
        <f>IFERROR(VLOOKUP(Text(A1457,"m월 d일"),양력휴일,2,FALSE),IFERROR(VLOOKUP(Text(B1457,"m월 d일"),음력휴일,2,FALSE),IFERROR(VLOOKUP(A1457,양력지정휴일,2,FALSE), IFERROR(VLOOKUP(B1457,음력지정휴일,2,FALSE), ""))))</f>
        <v/>
      </c>
      <c r="N1457" s="128"/>
      <c r="O1457" s="128" t="str">
        <f>IFERROR(VLOOKUP(N1457,연차지정일수,2,FALSE),"")</f>
        <v/>
      </c>
      <c r="P1457" s="143"/>
      <c r="Q1457" s="2"/>
    </row>
    <row r="1458">
      <c r="A1458" s="129">
        <v>45653.0</v>
      </c>
      <c r="B1458" s="129">
        <f>VLOOKUP($A1458,달력데이터,MATCH("음력 날짜",달력제목,0),FALSE)</f>
        <v>45623</v>
      </c>
      <c r="C1458" s="128">
        <f t="shared" si="1"/>
        <v>2024</v>
      </c>
      <c r="D1458" s="128">
        <f t="shared" si="2"/>
        <v>12</v>
      </c>
      <c r="E1458" s="128">
        <f t="shared" si="3"/>
        <v>4</v>
      </c>
      <c r="F1458" s="128">
        <f t="shared" si="4"/>
        <v>2024</v>
      </c>
      <c r="G1458" s="128">
        <f t="shared" si="5"/>
        <v>12</v>
      </c>
      <c r="H1458" s="128">
        <f t="shared" si="6"/>
        <v>27</v>
      </c>
      <c r="I1458" s="128" t="str">
        <f t="shared" si="7"/>
        <v>금</v>
      </c>
      <c r="J1458" s="99"/>
      <c r="K1458" s="99"/>
      <c r="L1458" s="141" t="str">
        <f>IF(J1458-K1458=0,,IFERROR(K1458-J1458-휴게시간-VLOOKUP(A1458,지정휴게시간,2,FALSE),K1458-J1458-휴게시간))</f>
        <v/>
      </c>
      <c r="M1458" s="142" t="str">
        <f>IFERROR(VLOOKUP(Text(A1458,"m월 d일"),양력휴일,2,FALSE),IFERROR(VLOOKUP(Text(B1458,"m월 d일"),음력휴일,2,FALSE),IFERROR(VLOOKUP(A1458,양력지정휴일,2,FALSE), IFERROR(VLOOKUP(B1458,음력지정휴일,2,FALSE), ""))))</f>
        <v/>
      </c>
      <c r="N1458" s="128"/>
      <c r="O1458" s="128" t="str">
        <f>IFERROR(VLOOKUP(N1458,연차지정일수,2,FALSE),"")</f>
        <v/>
      </c>
      <c r="P1458" s="143"/>
      <c r="Q1458" s="2"/>
    </row>
    <row r="1459">
      <c r="A1459" s="129">
        <v>45654.0</v>
      </c>
      <c r="B1459" s="129">
        <f>VLOOKUP($A1459,달력데이터,MATCH("음력 날짜",달력제목,0),FALSE)</f>
        <v>45624</v>
      </c>
      <c r="C1459" s="128">
        <f t="shared" si="1"/>
        <v>2024</v>
      </c>
      <c r="D1459" s="128">
        <f t="shared" si="2"/>
        <v>12</v>
      </c>
      <c r="E1459" s="128">
        <f t="shared" si="3"/>
        <v>4</v>
      </c>
      <c r="F1459" s="128">
        <f t="shared" si="4"/>
        <v>2024</v>
      </c>
      <c r="G1459" s="128">
        <f t="shared" si="5"/>
        <v>12</v>
      </c>
      <c r="H1459" s="128">
        <f t="shared" si="6"/>
        <v>28</v>
      </c>
      <c r="I1459" s="128" t="str">
        <f t="shared" si="7"/>
        <v>토</v>
      </c>
      <c r="J1459" s="99"/>
      <c r="K1459" s="99"/>
      <c r="L1459" s="141" t="str">
        <f>IF(J1459-K1459=0,,IFERROR(K1459-J1459-휴게시간-VLOOKUP(A1459,지정휴게시간,2,FALSE),K1459-J1459-휴게시간))</f>
        <v/>
      </c>
      <c r="M1459" s="142" t="str">
        <f>IFERROR(VLOOKUP(Text(A1459,"m월 d일"),양력휴일,2,FALSE),IFERROR(VLOOKUP(Text(B1459,"m월 d일"),음력휴일,2,FALSE),IFERROR(VLOOKUP(A1459,양력지정휴일,2,FALSE), IFERROR(VLOOKUP(B1459,음력지정휴일,2,FALSE), ""))))</f>
        <v/>
      </c>
      <c r="N1459" s="128"/>
      <c r="O1459" s="128" t="str">
        <f>IFERROR(VLOOKUP(N1459,연차지정일수,2,FALSE),"")</f>
        <v/>
      </c>
      <c r="P1459" s="143"/>
      <c r="Q1459" s="2"/>
    </row>
    <row r="1460">
      <c r="A1460" s="129">
        <v>45655.0</v>
      </c>
      <c r="B1460" s="129">
        <f>VLOOKUP($A1460,달력데이터,MATCH("음력 날짜",달력제목,0),FALSE)</f>
        <v>45625</v>
      </c>
      <c r="C1460" s="128">
        <f t="shared" si="1"/>
        <v>2024</v>
      </c>
      <c r="D1460" s="128">
        <f t="shared" si="2"/>
        <v>12</v>
      </c>
      <c r="E1460" s="128">
        <f t="shared" si="3"/>
        <v>4</v>
      </c>
      <c r="F1460" s="128">
        <f t="shared" si="4"/>
        <v>2024</v>
      </c>
      <c r="G1460" s="128">
        <f t="shared" si="5"/>
        <v>12</v>
      </c>
      <c r="H1460" s="128">
        <f t="shared" si="6"/>
        <v>29</v>
      </c>
      <c r="I1460" s="128" t="str">
        <f t="shared" si="7"/>
        <v>일</v>
      </c>
      <c r="J1460" s="99"/>
      <c r="K1460" s="99"/>
      <c r="L1460" s="141" t="str">
        <f>IF(J1460-K1460=0,,IFERROR(K1460-J1460-휴게시간-VLOOKUP(A1460,지정휴게시간,2,FALSE),K1460-J1460-휴게시간))</f>
        <v/>
      </c>
      <c r="M1460" s="142" t="str">
        <f>IFERROR(VLOOKUP(Text(A1460,"m월 d일"),양력휴일,2,FALSE),IFERROR(VLOOKUP(Text(B1460,"m월 d일"),음력휴일,2,FALSE),IFERROR(VLOOKUP(A1460,양력지정휴일,2,FALSE), IFERROR(VLOOKUP(B1460,음력지정휴일,2,FALSE), ""))))</f>
        <v/>
      </c>
      <c r="N1460" s="128"/>
      <c r="O1460" s="128" t="str">
        <f>IFERROR(VLOOKUP(N1460,연차지정일수,2,FALSE),"")</f>
        <v/>
      </c>
      <c r="P1460" s="143"/>
      <c r="Q1460" s="2"/>
    </row>
    <row r="1461">
      <c r="A1461" s="129">
        <v>45656.0</v>
      </c>
      <c r="B1461" s="129">
        <f>VLOOKUP($A1461,달력데이터,MATCH("음력 날짜",달력제목,0),FALSE)</f>
        <v>45626</v>
      </c>
      <c r="C1461" s="128">
        <f t="shared" si="1"/>
        <v>2024</v>
      </c>
      <c r="D1461" s="128">
        <f t="shared" si="2"/>
        <v>12</v>
      </c>
      <c r="E1461" s="128">
        <f t="shared" si="3"/>
        <v>5</v>
      </c>
      <c r="F1461" s="128">
        <f t="shared" si="4"/>
        <v>2024</v>
      </c>
      <c r="G1461" s="128">
        <f t="shared" si="5"/>
        <v>12</v>
      </c>
      <c r="H1461" s="128">
        <f t="shared" si="6"/>
        <v>30</v>
      </c>
      <c r="I1461" s="128" t="str">
        <f t="shared" si="7"/>
        <v>월</v>
      </c>
      <c r="J1461" s="99"/>
      <c r="K1461" s="99"/>
      <c r="L1461" s="141" t="str">
        <f>IF(J1461-K1461=0,,IFERROR(K1461-J1461-휴게시간-VLOOKUP(A1461,지정휴게시간,2,FALSE),K1461-J1461-휴게시간))</f>
        <v/>
      </c>
      <c r="M1461" s="142" t="str">
        <f>IFERROR(VLOOKUP(Text(A1461,"m월 d일"),양력휴일,2,FALSE),IFERROR(VLOOKUP(Text(B1461,"m월 d일"),음력휴일,2,FALSE),IFERROR(VLOOKUP(A1461,양력지정휴일,2,FALSE), IFERROR(VLOOKUP(B1461,음력지정휴일,2,FALSE), ""))))</f>
        <v/>
      </c>
      <c r="N1461" s="128"/>
      <c r="O1461" s="128" t="str">
        <f>IFERROR(VLOOKUP(N1461,연차지정일수,2,FALSE),"")</f>
        <v/>
      </c>
      <c r="P1461" s="143"/>
      <c r="Q1461" s="2"/>
    </row>
    <row r="1462">
      <c r="A1462" s="129">
        <v>45657.0</v>
      </c>
      <c r="B1462" s="129">
        <f>VLOOKUP($A1462,달력데이터,MATCH("음력 날짜",달력제목,0),FALSE)</f>
        <v>45627</v>
      </c>
      <c r="C1462" s="128">
        <f t="shared" si="1"/>
        <v>2024</v>
      </c>
      <c r="D1462" s="128">
        <f t="shared" si="2"/>
        <v>12</v>
      </c>
      <c r="E1462" s="128">
        <f t="shared" si="3"/>
        <v>5</v>
      </c>
      <c r="F1462" s="128">
        <f t="shared" si="4"/>
        <v>2024</v>
      </c>
      <c r="G1462" s="128">
        <f t="shared" si="5"/>
        <v>12</v>
      </c>
      <c r="H1462" s="128">
        <f t="shared" si="6"/>
        <v>31</v>
      </c>
      <c r="I1462" s="128" t="str">
        <f t="shared" si="7"/>
        <v>화</v>
      </c>
      <c r="J1462" s="99"/>
      <c r="K1462" s="99"/>
      <c r="L1462" s="141" t="str">
        <f>IF(J1462-K1462=0,,IFERROR(K1462-J1462-휴게시간-VLOOKUP(A1462,지정휴게시간,2,FALSE),K1462-J1462-휴게시간))</f>
        <v/>
      </c>
      <c r="M1462" s="142" t="str">
        <f>IFERROR(VLOOKUP(Text(A1462,"m월 d일"),양력휴일,2,FALSE),IFERROR(VLOOKUP(Text(B1462,"m월 d일"),음력휴일,2,FALSE),IFERROR(VLOOKUP(A1462,양력지정휴일,2,FALSE), IFERROR(VLOOKUP(B1462,음력지정휴일,2,FALSE), ""))))</f>
        <v/>
      </c>
      <c r="N1462" s="128"/>
      <c r="O1462" s="128" t="str">
        <f>IFERROR(VLOOKUP(N1462,연차지정일수,2,FALSE),"")</f>
        <v/>
      </c>
      <c r="P1462" s="143"/>
      <c r="Q1462" s="2"/>
    </row>
    <row r="1463">
      <c r="A1463" s="129">
        <v>45658.0</v>
      </c>
      <c r="B1463" s="129">
        <f>VLOOKUP($A1463,달력데이터,MATCH("음력 날짜",달력제목,0),FALSE)</f>
        <v>45628</v>
      </c>
      <c r="C1463" s="128">
        <f t="shared" si="1"/>
        <v>2024</v>
      </c>
      <c r="D1463" s="128">
        <f t="shared" si="2"/>
        <v>12</v>
      </c>
      <c r="E1463" s="128">
        <f t="shared" si="3"/>
        <v>5</v>
      </c>
      <c r="F1463" s="128">
        <f t="shared" si="4"/>
        <v>2025</v>
      </c>
      <c r="G1463" s="128">
        <f t="shared" si="5"/>
        <v>1</v>
      </c>
      <c r="H1463" s="128">
        <f t="shared" si="6"/>
        <v>1</v>
      </c>
      <c r="I1463" s="128" t="str">
        <f t="shared" si="7"/>
        <v>수</v>
      </c>
      <c r="J1463" s="99"/>
      <c r="K1463" s="99"/>
      <c r="L1463" s="141" t="str">
        <f>IF(J1463-K1463=0,,IFERROR(K1463-J1463-휴게시간-VLOOKUP(A1463,지정휴게시간,2,FALSE),K1463-J1463-휴게시간))</f>
        <v/>
      </c>
      <c r="M1463" s="142" t="str">
        <f>IFERROR(VLOOKUP(Text(A1463,"m월 d일"),양력휴일,2,FALSE),IFERROR(VLOOKUP(Text(B1463,"m월 d일"),음력휴일,2,FALSE),IFERROR(VLOOKUP(A1463,양력지정휴일,2,FALSE), IFERROR(VLOOKUP(B1463,음력지정휴일,2,FALSE), ""))))</f>
        <v>신정</v>
      </c>
      <c r="N1463" s="128"/>
      <c r="O1463" s="128" t="str">
        <f>IFERROR(VLOOKUP(N1463,연차지정일수,2,FALSE),"")</f>
        <v/>
      </c>
      <c r="P1463" s="143"/>
      <c r="Q1463" s="2"/>
    </row>
    <row r="1464">
      <c r="A1464" s="129">
        <v>45659.0</v>
      </c>
      <c r="B1464" s="129">
        <f>VLOOKUP($A1464,달력데이터,MATCH("음력 날짜",달력제목,0),FALSE)</f>
        <v>45629</v>
      </c>
      <c r="C1464" s="128">
        <f t="shared" si="1"/>
        <v>2024</v>
      </c>
      <c r="D1464" s="128">
        <f t="shared" si="2"/>
        <v>12</v>
      </c>
      <c r="E1464" s="128">
        <f t="shared" si="3"/>
        <v>5</v>
      </c>
      <c r="F1464" s="128">
        <f t="shared" si="4"/>
        <v>2025</v>
      </c>
      <c r="G1464" s="128">
        <f t="shared" si="5"/>
        <v>1</v>
      </c>
      <c r="H1464" s="128">
        <f t="shared" si="6"/>
        <v>2</v>
      </c>
      <c r="I1464" s="128" t="str">
        <f t="shared" si="7"/>
        <v>목</v>
      </c>
      <c r="J1464" s="99"/>
      <c r="K1464" s="99"/>
      <c r="L1464" s="141" t="str">
        <f>IF(J1464-K1464=0,,IFERROR(K1464-J1464-휴게시간-VLOOKUP(A1464,지정휴게시간,2,FALSE),K1464-J1464-휴게시간))</f>
        <v/>
      </c>
      <c r="M1464" s="142" t="str">
        <f>IFERROR(VLOOKUP(Text(A1464,"m월 d일"),양력휴일,2,FALSE),IFERROR(VLOOKUP(Text(B1464,"m월 d일"),음력휴일,2,FALSE),IFERROR(VLOOKUP(A1464,양력지정휴일,2,FALSE), IFERROR(VLOOKUP(B1464,음력지정휴일,2,FALSE), ""))))</f>
        <v/>
      </c>
      <c r="N1464" s="128"/>
      <c r="O1464" s="128" t="str">
        <f>IFERROR(VLOOKUP(N1464,연차지정일수,2,FALSE),"")</f>
        <v/>
      </c>
      <c r="P1464" s="143"/>
      <c r="Q1464" s="2"/>
    </row>
    <row r="1465">
      <c r="A1465" s="129">
        <v>45660.0</v>
      </c>
      <c r="B1465" s="129">
        <f>VLOOKUP($A1465,달력데이터,MATCH("음력 날짜",달력제목,0),FALSE)</f>
        <v>45630</v>
      </c>
      <c r="C1465" s="128">
        <f t="shared" si="1"/>
        <v>2024</v>
      </c>
      <c r="D1465" s="128">
        <f t="shared" si="2"/>
        <v>12</v>
      </c>
      <c r="E1465" s="128">
        <f t="shared" si="3"/>
        <v>5</v>
      </c>
      <c r="F1465" s="128">
        <f t="shared" si="4"/>
        <v>2025</v>
      </c>
      <c r="G1465" s="128">
        <f t="shared" si="5"/>
        <v>1</v>
      </c>
      <c r="H1465" s="128">
        <f t="shared" si="6"/>
        <v>3</v>
      </c>
      <c r="I1465" s="128" t="str">
        <f t="shared" si="7"/>
        <v>금</v>
      </c>
      <c r="J1465" s="99"/>
      <c r="K1465" s="99"/>
      <c r="L1465" s="141" t="str">
        <f>IF(J1465-K1465=0,,IFERROR(K1465-J1465-휴게시간-VLOOKUP(A1465,지정휴게시간,2,FALSE),K1465-J1465-휴게시간))</f>
        <v/>
      </c>
      <c r="M1465" s="142" t="str">
        <f>IFERROR(VLOOKUP(Text(A1465,"m월 d일"),양력휴일,2,FALSE),IFERROR(VLOOKUP(Text(B1465,"m월 d일"),음력휴일,2,FALSE),IFERROR(VLOOKUP(A1465,양력지정휴일,2,FALSE), IFERROR(VLOOKUP(B1465,음력지정휴일,2,FALSE), ""))))</f>
        <v/>
      </c>
      <c r="N1465" s="128"/>
      <c r="O1465" s="128" t="str">
        <f>IFERROR(VLOOKUP(N1465,연차지정일수,2,FALSE),"")</f>
        <v/>
      </c>
      <c r="P1465" s="143"/>
      <c r="Q1465" s="2"/>
    </row>
    <row r="1466">
      <c r="A1466" s="129">
        <v>45661.0</v>
      </c>
      <c r="B1466" s="129">
        <f>VLOOKUP($A1466,달력데이터,MATCH("음력 날짜",달력제목,0),FALSE)</f>
        <v>45631</v>
      </c>
      <c r="C1466" s="128">
        <f t="shared" si="1"/>
        <v>2024</v>
      </c>
      <c r="D1466" s="128">
        <f t="shared" si="2"/>
        <v>12</v>
      </c>
      <c r="E1466" s="128">
        <f t="shared" si="3"/>
        <v>5</v>
      </c>
      <c r="F1466" s="128">
        <f t="shared" si="4"/>
        <v>2025</v>
      </c>
      <c r="G1466" s="128">
        <f t="shared" si="5"/>
        <v>1</v>
      </c>
      <c r="H1466" s="128">
        <f t="shared" si="6"/>
        <v>4</v>
      </c>
      <c r="I1466" s="128" t="str">
        <f t="shared" si="7"/>
        <v>토</v>
      </c>
      <c r="J1466" s="99"/>
      <c r="K1466" s="99"/>
      <c r="L1466" s="141" t="str">
        <f>IF(J1466-K1466=0,,IFERROR(K1466-J1466-휴게시간-VLOOKUP(A1466,지정휴게시간,2,FALSE),K1466-J1466-휴게시간))</f>
        <v/>
      </c>
      <c r="M1466" s="142" t="str">
        <f>IFERROR(VLOOKUP(Text(A1466,"m월 d일"),양력휴일,2,FALSE),IFERROR(VLOOKUP(Text(B1466,"m월 d일"),음력휴일,2,FALSE),IFERROR(VLOOKUP(A1466,양력지정휴일,2,FALSE), IFERROR(VLOOKUP(B1466,음력지정휴일,2,FALSE), ""))))</f>
        <v/>
      </c>
      <c r="N1466" s="128"/>
      <c r="O1466" s="128" t="str">
        <f>IFERROR(VLOOKUP(N1466,연차지정일수,2,FALSE),"")</f>
        <v/>
      </c>
      <c r="P1466" s="143"/>
      <c r="Q1466" s="2"/>
    </row>
    <row r="1467">
      <c r="A1467" s="129">
        <v>45662.0</v>
      </c>
      <c r="B1467" s="129">
        <f>VLOOKUP($A1467,달력데이터,MATCH("음력 날짜",달력제목,0),FALSE)</f>
        <v>45632</v>
      </c>
      <c r="C1467" s="128">
        <f t="shared" si="1"/>
        <v>2024</v>
      </c>
      <c r="D1467" s="128">
        <f t="shared" si="2"/>
        <v>12</v>
      </c>
      <c r="E1467" s="128">
        <f t="shared" si="3"/>
        <v>5</v>
      </c>
      <c r="F1467" s="128">
        <f t="shared" si="4"/>
        <v>2025</v>
      </c>
      <c r="G1467" s="128">
        <f t="shared" si="5"/>
        <v>1</v>
      </c>
      <c r="H1467" s="128">
        <f t="shared" si="6"/>
        <v>5</v>
      </c>
      <c r="I1467" s="128" t="str">
        <f t="shared" si="7"/>
        <v>일</v>
      </c>
      <c r="J1467" s="99"/>
      <c r="K1467" s="99"/>
      <c r="L1467" s="141" t="str">
        <f>IF(J1467-K1467=0,,IFERROR(K1467-J1467-휴게시간-VLOOKUP(A1467,지정휴게시간,2,FALSE),K1467-J1467-휴게시간))</f>
        <v/>
      </c>
      <c r="M1467" s="142" t="str">
        <f>IFERROR(VLOOKUP(Text(A1467,"m월 d일"),양력휴일,2,FALSE),IFERROR(VLOOKUP(Text(B1467,"m월 d일"),음력휴일,2,FALSE),IFERROR(VLOOKUP(A1467,양력지정휴일,2,FALSE), IFERROR(VLOOKUP(B1467,음력지정휴일,2,FALSE), ""))))</f>
        <v/>
      </c>
      <c r="N1467" s="128"/>
      <c r="O1467" s="128" t="str">
        <f>IFERROR(VLOOKUP(N1467,연차지정일수,2,FALSE),"")</f>
        <v/>
      </c>
      <c r="P1467" s="143"/>
      <c r="Q1467" s="2"/>
    </row>
    <row r="1468">
      <c r="A1468" s="129">
        <v>45663.0</v>
      </c>
      <c r="B1468" s="129">
        <f>VLOOKUP($A1468,달력데이터,MATCH("음력 날짜",달력제목,0),FALSE)</f>
        <v>45633</v>
      </c>
      <c r="C1468" s="128">
        <f t="shared" si="1"/>
        <v>2025</v>
      </c>
      <c r="D1468" s="128">
        <f t="shared" si="2"/>
        <v>1</v>
      </c>
      <c r="E1468" s="128">
        <f t="shared" si="3"/>
        <v>1</v>
      </c>
      <c r="F1468" s="128">
        <f t="shared" si="4"/>
        <v>2025</v>
      </c>
      <c r="G1468" s="128">
        <f t="shared" si="5"/>
        <v>1</v>
      </c>
      <c r="H1468" s="128">
        <f t="shared" si="6"/>
        <v>6</v>
      </c>
      <c r="I1468" s="128" t="str">
        <f t="shared" si="7"/>
        <v>월</v>
      </c>
      <c r="J1468" s="99"/>
      <c r="K1468" s="99"/>
      <c r="L1468" s="141" t="str">
        <f>IF(J1468-K1468=0,,IFERROR(K1468-J1468-휴게시간-VLOOKUP(A1468,지정휴게시간,2,FALSE),K1468-J1468-휴게시간))</f>
        <v/>
      </c>
      <c r="M1468" s="142" t="str">
        <f>IFERROR(VLOOKUP(Text(A1468,"m월 d일"),양력휴일,2,FALSE),IFERROR(VLOOKUP(Text(B1468,"m월 d일"),음력휴일,2,FALSE),IFERROR(VLOOKUP(A1468,양력지정휴일,2,FALSE), IFERROR(VLOOKUP(B1468,음력지정휴일,2,FALSE), ""))))</f>
        <v/>
      </c>
      <c r="N1468" s="128"/>
      <c r="O1468" s="128" t="str">
        <f>IFERROR(VLOOKUP(N1468,연차지정일수,2,FALSE),"")</f>
        <v/>
      </c>
      <c r="P1468" s="143"/>
      <c r="Q1468" s="2"/>
    </row>
    <row r="1469">
      <c r="A1469" s="129">
        <v>45664.0</v>
      </c>
      <c r="B1469" s="129">
        <f>VLOOKUP($A1469,달력데이터,MATCH("음력 날짜",달력제목,0),FALSE)</f>
        <v>45634</v>
      </c>
      <c r="C1469" s="128">
        <f t="shared" si="1"/>
        <v>2025</v>
      </c>
      <c r="D1469" s="128">
        <f t="shared" si="2"/>
        <v>1</v>
      </c>
      <c r="E1469" s="128">
        <f t="shared" si="3"/>
        <v>1</v>
      </c>
      <c r="F1469" s="128">
        <f t="shared" si="4"/>
        <v>2025</v>
      </c>
      <c r="G1469" s="128">
        <f t="shared" si="5"/>
        <v>1</v>
      </c>
      <c r="H1469" s="128">
        <f t="shared" si="6"/>
        <v>7</v>
      </c>
      <c r="I1469" s="128" t="str">
        <f t="shared" si="7"/>
        <v>화</v>
      </c>
      <c r="J1469" s="99"/>
      <c r="K1469" s="99"/>
      <c r="L1469" s="141" t="str">
        <f>IF(J1469-K1469=0,,IFERROR(K1469-J1469-휴게시간-VLOOKUP(A1469,지정휴게시간,2,FALSE),K1469-J1469-휴게시간))</f>
        <v/>
      </c>
      <c r="M1469" s="142" t="str">
        <f>IFERROR(VLOOKUP(Text(A1469,"m월 d일"),양력휴일,2,FALSE),IFERROR(VLOOKUP(Text(B1469,"m월 d일"),음력휴일,2,FALSE),IFERROR(VLOOKUP(A1469,양력지정휴일,2,FALSE), IFERROR(VLOOKUP(B1469,음력지정휴일,2,FALSE), ""))))</f>
        <v/>
      </c>
      <c r="N1469" s="128"/>
      <c r="O1469" s="128" t="str">
        <f>IFERROR(VLOOKUP(N1469,연차지정일수,2,FALSE),"")</f>
        <v/>
      </c>
      <c r="P1469" s="143"/>
      <c r="Q1469" s="2"/>
    </row>
    <row r="1470">
      <c r="A1470" s="129">
        <v>45665.0</v>
      </c>
      <c r="B1470" s="129">
        <f>VLOOKUP($A1470,달력데이터,MATCH("음력 날짜",달력제목,0),FALSE)</f>
        <v>45635</v>
      </c>
      <c r="C1470" s="128">
        <f t="shared" si="1"/>
        <v>2025</v>
      </c>
      <c r="D1470" s="128">
        <f t="shared" si="2"/>
        <v>1</v>
      </c>
      <c r="E1470" s="128">
        <f t="shared" si="3"/>
        <v>1</v>
      </c>
      <c r="F1470" s="128">
        <f t="shared" si="4"/>
        <v>2025</v>
      </c>
      <c r="G1470" s="128">
        <f t="shared" si="5"/>
        <v>1</v>
      </c>
      <c r="H1470" s="128">
        <f t="shared" si="6"/>
        <v>8</v>
      </c>
      <c r="I1470" s="128" t="str">
        <f t="shared" si="7"/>
        <v>수</v>
      </c>
      <c r="J1470" s="99"/>
      <c r="K1470" s="99"/>
      <c r="L1470" s="141" t="str">
        <f>IF(J1470-K1470=0,,IFERROR(K1470-J1470-휴게시간-VLOOKUP(A1470,지정휴게시간,2,FALSE),K1470-J1470-휴게시간))</f>
        <v/>
      </c>
      <c r="M1470" s="142" t="str">
        <f>IFERROR(VLOOKUP(Text(A1470,"m월 d일"),양력휴일,2,FALSE),IFERROR(VLOOKUP(Text(B1470,"m월 d일"),음력휴일,2,FALSE),IFERROR(VLOOKUP(A1470,양력지정휴일,2,FALSE), IFERROR(VLOOKUP(B1470,음력지정휴일,2,FALSE), ""))))</f>
        <v/>
      </c>
      <c r="N1470" s="128"/>
      <c r="O1470" s="128" t="str">
        <f>IFERROR(VLOOKUP(N1470,연차지정일수,2,FALSE),"")</f>
        <v/>
      </c>
      <c r="P1470" s="143"/>
      <c r="Q1470" s="2"/>
    </row>
    <row r="1471">
      <c r="A1471" s="129">
        <v>45666.0</v>
      </c>
      <c r="B1471" s="129">
        <f>VLOOKUP($A1471,달력데이터,MATCH("음력 날짜",달력제목,0),FALSE)</f>
        <v>45636</v>
      </c>
      <c r="C1471" s="128">
        <f t="shared" si="1"/>
        <v>2025</v>
      </c>
      <c r="D1471" s="128">
        <f t="shared" si="2"/>
        <v>1</v>
      </c>
      <c r="E1471" s="128">
        <f t="shared" si="3"/>
        <v>1</v>
      </c>
      <c r="F1471" s="128">
        <f t="shared" si="4"/>
        <v>2025</v>
      </c>
      <c r="G1471" s="128">
        <f t="shared" si="5"/>
        <v>1</v>
      </c>
      <c r="H1471" s="128">
        <f t="shared" si="6"/>
        <v>9</v>
      </c>
      <c r="I1471" s="128" t="str">
        <f t="shared" si="7"/>
        <v>목</v>
      </c>
      <c r="J1471" s="99"/>
      <c r="K1471" s="99"/>
      <c r="L1471" s="141" t="str">
        <f>IF(J1471-K1471=0,,IFERROR(K1471-J1471-휴게시간-VLOOKUP(A1471,지정휴게시간,2,FALSE),K1471-J1471-휴게시간))</f>
        <v/>
      </c>
      <c r="M1471" s="142" t="str">
        <f>IFERROR(VLOOKUP(Text(A1471,"m월 d일"),양력휴일,2,FALSE),IFERROR(VLOOKUP(Text(B1471,"m월 d일"),음력휴일,2,FALSE),IFERROR(VLOOKUP(A1471,양력지정휴일,2,FALSE), IFERROR(VLOOKUP(B1471,음력지정휴일,2,FALSE), ""))))</f>
        <v/>
      </c>
      <c r="N1471" s="128"/>
      <c r="O1471" s="128" t="str">
        <f>IFERROR(VLOOKUP(N1471,연차지정일수,2,FALSE),"")</f>
        <v/>
      </c>
      <c r="P1471" s="143"/>
      <c r="Q1471" s="2"/>
    </row>
    <row r="1472">
      <c r="A1472" s="129">
        <v>45667.0</v>
      </c>
      <c r="B1472" s="129">
        <f>VLOOKUP($A1472,달력데이터,MATCH("음력 날짜",달력제목,0),FALSE)</f>
        <v>45637</v>
      </c>
      <c r="C1472" s="128">
        <f t="shared" si="1"/>
        <v>2025</v>
      </c>
      <c r="D1472" s="128">
        <f t="shared" si="2"/>
        <v>1</v>
      </c>
      <c r="E1472" s="128">
        <f t="shared" si="3"/>
        <v>1</v>
      </c>
      <c r="F1472" s="128">
        <f t="shared" si="4"/>
        <v>2025</v>
      </c>
      <c r="G1472" s="128">
        <f t="shared" si="5"/>
        <v>1</v>
      </c>
      <c r="H1472" s="128">
        <f t="shared" si="6"/>
        <v>10</v>
      </c>
      <c r="I1472" s="128" t="str">
        <f t="shared" si="7"/>
        <v>금</v>
      </c>
      <c r="J1472" s="99"/>
      <c r="K1472" s="99"/>
      <c r="L1472" s="141" t="str">
        <f>IF(J1472-K1472=0,,IFERROR(K1472-J1472-휴게시간-VLOOKUP(A1472,지정휴게시간,2,FALSE),K1472-J1472-휴게시간))</f>
        <v/>
      </c>
      <c r="M1472" s="142" t="str">
        <f>IFERROR(VLOOKUP(Text(A1472,"m월 d일"),양력휴일,2,FALSE),IFERROR(VLOOKUP(Text(B1472,"m월 d일"),음력휴일,2,FALSE),IFERROR(VLOOKUP(A1472,양력지정휴일,2,FALSE), IFERROR(VLOOKUP(B1472,음력지정휴일,2,FALSE), ""))))</f>
        <v/>
      </c>
      <c r="N1472" s="128"/>
      <c r="O1472" s="128" t="str">
        <f>IFERROR(VLOOKUP(N1472,연차지정일수,2,FALSE),"")</f>
        <v/>
      </c>
      <c r="P1472" s="143"/>
      <c r="Q1472" s="2"/>
    </row>
    <row r="1473">
      <c r="A1473" s="129">
        <v>45668.0</v>
      </c>
      <c r="B1473" s="129">
        <f>VLOOKUP($A1473,달력데이터,MATCH("음력 날짜",달력제목,0),FALSE)</f>
        <v>45638</v>
      </c>
      <c r="C1473" s="128">
        <f t="shared" si="1"/>
        <v>2025</v>
      </c>
      <c r="D1473" s="128">
        <f t="shared" si="2"/>
        <v>1</v>
      </c>
      <c r="E1473" s="128">
        <f t="shared" si="3"/>
        <v>1</v>
      </c>
      <c r="F1473" s="128">
        <f t="shared" si="4"/>
        <v>2025</v>
      </c>
      <c r="G1473" s="128">
        <f t="shared" si="5"/>
        <v>1</v>
      </c>
      <c r="H1473" s="128">
        <f t="shared" si="6"/>
        <v>11</v>
      </c>
      <c r="I1473" s="128" t="str">
        <f t="shared" si="7"/>
        <v>토</v>
      </c>
      <c r="J1473" s="99"/>
      <c r="K1473" s="99"/>
      <c r="L1473" s="141" t="str">
        <f>IF(J1473-K1473=0,,IFERROR(K1473-J1473-휴게시간-VLOOKUP(A1473,지정휴게시간,2,FALSE),K1473-J1473-휴게시간))</f>
        <v/>
      </c>
      <c r="M1473" s="142" t="str">
        <f>IFERROR(VLOOKUP(Text(A1473,"m월 d일"),양력휴일,2,FALSE),IFERROR(VLOOKUP(Text(B1473,"m월 d일"),음력휴일,2,FALSE),IFERROR(VLOOKUP(A1473,양력지정휴일,2,FALSE), IFERROR(VLOOKUP(B1473,음력지정휴일,2,FALSE), ""))))</f>
        <v/>
      </c>
      <c r="N1473" s="128"/>
      <c r="O1473" s="128" t="str">
        <f>IFERROR(VLOOKUP(N1473,연차지정일수,2,FALSE),"")</f>
        <v/>
      </c>
      <c r="P1473" s="143"/>
      <c r="Q1473" s="2"/>
    </row>
    <row r="1474">
      <c r="A1474" s="129">
        <v>45669.0</v>
      </c>
      <c r="B1474" s="129">
        <f>VLOOKUP($A1474,달력데이터,MATCH("음력 날짜",달력제목,0),FALSE)</f>
        <v>45639</v>
      </c>
      <c r="C1474" s="128">
        <f t="shared" si="1"/>
        <v>2025</v>
      </c>
      <c r="D1474" s="128">
        <f t="shared" si="2"/>
        <v>1</v>
      </c>
      <c r="E1474" s="128">
        <f t="shared" si="3"/>
        <v>1</v>
      </c>
      <c r="F1474" s="128">
        <f t="shared" si="4"/>
        <v>2025</v>
      </c>
      <c r="G1474" s="128">
        <f t="shared" si="5"/>
        <v>1</v>
      </c>
      <c r="H1474" s="128">
        <f t="shared" si="6"/>
        <v>12</v>
      </c>
      <c r="I1474" s="128" t="str">
        <f t="shared" si="7"/>
        <v>일</v>
      </c>
      <c r="J1474" s="99"/>
      <c r="K1474" s="99"/>
      <c r="L1474" s="141" t="str">
        <f>IF(J1474-K1474=0,,IFERROR(K1474-J1474-휴게시간-VLOOKUP(A1474,지정휴게시간,2,FALSE),K1474-J1474-휴게시간))</f>
        <v/>
      </c>
      <c r="M1474" s="142" t="str">
        <f>IFERROR(VLOOKUP(Text(A1474,"m월 d일"),양력휴일,2,FALSE),IFERROR(VLOOKUP(Text(B1474,"m월 d일"),음력휴일,2,FALSE),IFERROR(VLOOKUP(A1474,양력지정휴일,2,FALSE), IFERROR(VLOOKUP(B1474,음력지정휴일,2,FALSE), ""))))</f>
        <v/>
      </c>
      <c r="N1474" s="128"/>
      <c r="O1474" s="128" t="str">
        <f>IFERROR(VLOOKUP(N1474,연차지정일수,2,FALSE),"")</f>
        <v/>
      </c>
      <c r="P1474" s="143"/>
      <c r="Q1474" s="2"/>
    </row>
    <row r="1475">
      <c r="A1475" s="129">
        <v>45670.0</v>
      </c>
      <c r="B1475" s="129">
        <f>VLOOKUP($A1475,달력데이터,MATCH("음력 날짜",달력제목,0),FALSE)</f>
        <v>45640</v>
      </c>
      <c r="C1475" s="128">
        <f t="shared" si="1"/>
        <v>2025</v>
      </c>
      <c r="D1475" s="128">
        <f t="shared" si="2"/>
        <v>1</v>
      </c>
      <c r="E1475" s="128">
        <f t="shared" si="3"/>
        <v>2</v>
      </c>
      <c r="F1475" s="128">
        <f t="shared" si="4"/>
        <v>2025</v>
      </c>
      <c r="G1475" s="128">
        <f t="shared" si="5"/>
        <v>1</v>
      </c>
      <c r="H1475" s="128">
        <f t="shared" si="6"/>
        <v>13</v>
      </c>
      <c r="I1475" s="128" t="str">
        <f t="shared" si="7"/>
        <v>월</v>
      </c>
      <c r="J1475" s="99"/>
      <c r="K1475" s="99"/>
      <c r="L1475" s="141" t="str">
        <f>IF(J1475-K1475=0,,IFERROR(K1475-J1475-휴게시간-VLOOKUP(A1475,지정휴게시간,2,FALSE),K1475-J1475-휴게시간))</f>
        <v/>
      </c>
      <c r="M1475" s="142" t="str">
        <f>IFERROR(VLOOKUP(Text(A1475,"m월 d일"),양력휴일,2,FALSE),IFERROR(VLOOKUP(Text(B1475,"m월 d일"),음력휴일,2,FALSE),IFERROR(VLOOKUP(A1475,양력지정휴일,2,FALSE), IFERROR(VLOOKUP(B1475,음력지정휴일,2,FALSE), ""))))</f>
        <v/>
      </c>
      <c r="N1475" s="128"/>
      <c r="O1475" s="128" t="str">
        <f>IFERROR(VLOOKUP(N1475,연차지정일수,2,FALSE),"")</f>
        <v/>
      </c>
      <c r="P1475" s="143"/>
      <c r="Q1475" s="2"/>
    </row>
    <row r="1476">
      <c r="A1476" s="129">
        <v>45671.0</v>
      </c>
      <c r="B1476" s="129">
        <f>VLOOKUP($A1476,달력데이터,MATCH("음력 날짜",달력제목,0),FALSE)</f>
        <v>45641</v>
      </c>
      <c r="C1476" s="128">
        <f t="shared" si="1"/>
        <v>2025</v>
      </c>
      <c r="D1476" s="128">
        <f t="shared" si="2"/>
        <v>1</v>
      </c>
      <c r="E1476" s="128">
        <f t="shared" si="3"/>
        <v>2</v>
      </c>
      <c r="F1476" s="128">
        <f t="shared" si="4"/>
        <v>2025</v>
      </c>
      <c r="G1476" s="128">
        <f t="shared" si="5"/>
        <v>1</v>
      </c>
      <c r="H1476" s="128">
        <f t="shared" si="6"/>
        <v>14</v>
      </c>
      <c r="I1476" s="128" t="str">
        <f t="shared" si="7"/>
        <v>화</v>
      </c>
      <c r="J1476" s="99"/>
      <c r="K1476" s="99"/>
      <c r="L1476" s="141" t="str">
        <f>IF(J1476-K1476=0,,IFERROR(K1476-J1476-휴게시간-VLOOKUP(A1476,지정휴게시간,2,FALSE),K1476-J1476-휴게시간))</f>
        <v/>
      </c>
      <c r="M1476" s="142" t="str">
        <f>IFERROR(VLOOKUP(Text(A1476,"m월 d일"),양력휴일,2,FALSE),IFERROR(VLOOKUP(Text(B1476,"m월 d일"),음력휴일,2,FALSE),IFERROR(VLOOKUP(A1476,양력지정휴일,2,FALSE), IFERROR(VLOOKUP(B1476,음력지정휴일,2,FALSE), ""))))</f>
        <v/>
      </c>
      <c r="N1476" s="128"/>
      <c r="O1476" s="128" t="str">
        <f>IFERROR(VLOOKUP(N1476,연차지정일수,2,FALSE),"")</f>
        <v/>
      </c>
      <c r="P1476" s="143"/>
      <c r="Q1476" s="2"/>
    </row>
    <row r="1477">
      <c r="A1477" s="129">
        <v>45672.0</v>
      </c>
      <c r="B1477" s="129">
        <f>VLOOKUP($A1477,달력데이터,MATCH("음력 날짜",달력제목,0),FALSE)</f>
        <v>45642</v>
      </c>
      <c r="C1477" s="128">
        <f t="shared" si="1"/>
        <v>2025</v>
      </c>
      <c r="D1477" s="128">
        <f t="shared" si="2"/>
        <v>1</v>
      </c>
      <c r="E1477" s="128">
        <f t="shared" si="3"/>
        <v>2</v>
      </c>
      <c r="F1477" s="128">
        <f t="shared" si="4"/>
        <v>2025</v>
      </c>
      <c r="G1477" s="128">
        <f t="shared" si="5"/>
        <v>1</v>
      </c>
      <c r="H1477" s="128">
        <f t="shared" si="6"/>
        <v>15</v>
      </c>
      <c r="I1477" s="128" t="str">
        <f t="shared" si="7"/>
        <v>수</v>
      </c>
      <c r="J1477" s="99"/>
      <c r="K1477" s="99"/>
      <c r="L1477" s="141" t="str">
        <f>IF(J1477-K1477=0,,IFERROR(K1477-J1477-휴게시간-VLOOKUP(A1477,지정휴게시간,2,FALSE),K1477-J1477-휴게시간))</f>
        <v/>
      </c>
      <c r="M1477" s="142" t="str">
        <f>IFERROR(VLOOKUP(Text(A1477,"m월 d일"),양력휴일,2,FALSE),IFERROR(VLOOKUP(Text(B1477,"m월 d일"),음력휴일,2,FALSE),IFERROR(VLOOKUP(A1477,양력지정휴일,2,FALSE), IFERROR(VLOOKUP(B1477,음력지정휴일,2,FALSE), ""))))</f>
        <v/>
      </c>
      <c r="N1477" s="128"/>
      <c r="O1477" s="128" t="str">
        <f>IFERROR(VLOOKUP(N1477,연차지정일수,2,FALSE),"")</f>
        <v/>
      </c>
      <c r="P1477" s="143"/>
      <c r="Q1477" s="2"/>
    </row>
    <row r="1478">
      <c r="A1478" s="129">
        <v>45673.0</v>
      </c>
      <c r="B1478" s="129">
        <f>VLOOKUP($A1478,달력데이터,MATCH("음력 날짜",달력제목,0),FALSE)</f>
        <v>45643</v>
      </c>
      <c r="C1478" s="128">
        <f t="shared" si="1"/>
        <v>2025</v>
      </c>
      <c r="D1478" s="128">
        <f t="shared" si="2"/>
        <v>1</v>
      </c>
      <c r="E1478" s="128">
        <f t="shared" si="3"/>
        <v>2</v>
      </c>
      <c r="F1478" s="128">
        <f t="shared" si="4"/>
        <v>2025</v>
      </c>
      <c r="G1478" s="128">
        <f t="shared" si="5"/>
        <v>1</v>
      </c>
      <c r="H1478" s="128">
        <f t="shared" si="6"/>
        <v>16</v>
      </c>
      <c r="I1478" s="128" t="str">
        <f t="shared" si="7"/>
        <v>목</v>
      </c>
      <c r="J1478" s="99"/>
      <c r="K1478" s="99"/>
      <c r="L1478" s="141" t="str">
        <f>IF(J1478-K1478=0,,IFERROR(K1478-J1478-휴게시간-VLOOKUP(A1478,지정휴게시간,2,FALSE),K1478-J1478-휴게시간))</f>
        <v/>
      </c>
      <c r="M1478" s="142" t="str">
        <f>IFERROR(VLOOKUP(Text(A1478,"m월 d일"),양력휴일,2,FALSE),IFERROR(VLOOKUP(Text(B1478,"m월 d일"),음력휴일,2,FALSE),IFERROR(VLOOKUP(A1478,양력지정휴일,2,FALSE), IFERROR(VLOOKUP(B1478,음력지정휴일,2,FALSE), ""))))</f>
        <v/>
      </c>
      <c r="N1478" s="128"/>
      <c r="O1478" s="128" t="str">
        <f>IFERROR(VLOOKUP(N1478,연차지정일수,2,FALSE),"")</f>
        <v/>
      </c>
      <c r="P1478" s="143"/>
      <c r="Q1478" s="2"/>
    </row>
    <row r="1479">
      <c r="A1479" s="129">
        <v>45674.0</v>
      </c>
      <c r="B1479" s="129">
        <f>VLOOKUP($A1479,달력데이터,MATCH("음력 날짜",달력제목,0),FALSE)</f>
        <v>45644</v>
      </c>
      <c r="C1479" s="128">
        <f t="shared" si="1"/>
        <v>2025</v>
      </c>
      <c r="D1479" s="128">
        <f t="shared" si="2"/>
        <v>1</v>
      </c>
      <c r="E1479" s="128">
        <f t="shared" si="3"/>
        <v>2</v>
      </c>
      <c r="F1479" s="128">
        <f t="shared" si="4"/>
        <v>2025</v>
      </c>
      <c r="G1479" s="128">
        <f t="shared" si="5"/>
        <v>1</v>
      </c>
      <c r="H1479" s="128">
        <f t="shared" si="6"/>
        <v>17</v>
      </c>
      <c r="I1479" s="128" t="str">
        <f t="shared" si="7"/>
        <v>금</v>
      </c>
      <c r="J1479" s="99"/>
      <c r="K1479" s="99"/>
      <c r="L1479" s="141" t="str">
        <f>IF(J1479-K1479=0,,IFERROR(K1479-J1479-휴게시간-VLOOKUP(A1479,지정휴게시간,2,FALSE),K1479-J1479-휴게시간))</f>
        <v/>
      </c>
      <c r="M1479" s="142" t="str">
        <f>IFERROR(VLOOKUP(Text(A1479,"m월 d일"),양력휴일,2,FALSE),IFERROR(VLOOKUP(Text(B1479,"m월 d일"),음력휴일,2,FALSE),IFERROR(VLOOKUP(A1479,양력지정휴일,2,FALSE), IFERROR(VLOOKUP(B1479,음력지정휴일,2,FALSE), ""))))</f>
        <v/>
      </c>
      <c r="N1479" s="128"/>
      <c r="O1479" s="128" t="str">
        <f>IFERROR(VLOOKUP(N1479,연차지정일수,2,FALSE),"")</f>
        <v/>
      </c>
      <c r="P1479" s="143"/>
      <c r="Q1479" s="2"/>
    </row>
    <row r="1480">
      <c r="A1480" s="129">
        <v>45675.0</v>
      </c>
      <c r="B1480" s="129">
        <f>VLOOKUP($A1480,달력데이터,MATCH("음력 날짜",달력제목,0),FALSE)</f>
        <v>45645</v>
      </c>
      <c r="C1480" s="128">
        <f t="shared" si="1"/>
        <v>2025</v>
      </c>
      <c r="D1480" s="128">
        <f t="shared" si="2"/>
        <v>1</v>
      </c>
      <c r="E1480" s="128">
        <f t="shared" si="3"/>
        <v>2</v>
      </c>
      <c r="F1480" s="128">
        <f t="shared" si="4"/>
        <v>2025</v>
      </c>
      <c r="G1480" s="128">
        <f t="shared" si="5"/>
        <v>1</v>
      </c>
      <c r="H1480" s="128">
        <f t="shared" si="6"/>
        <v>18</v>
      </c>
      <c r="I1480" s="128" t="str">
        <f t="shared" si="7"/>
        <v>토</v>
      </c>
      <c r="J1480" s="99"/>
      <c r="K1480" s="99"/>
      <c r="L1480" s="141" t="str">
        <f>IF(J1480-K1480=0,,IFERROR(K1480-J1480-휴게시간-VLOOKUP(A1480,지정휴게시간,2,FALSE),K1480-J1480-휴게시간))</f>
        <v/>
      </c>
      <c r="M1480" s="142" t="str">
        <f>IFERROR(VLOOKUP(Text(A1480,"m월 d일"),양력휴일,2,FALSE),IFERROR(VLOOKUP(Text(B1480,"m월 d일"),음력휴일,2,FALSE),IFERROR(VLOOKUP(A1480,양력지정휴일,2,FALSE), IFERROR(VLOOKUP(B1480,음력지정휴일,2,FALSE), ""))))</f>
        <v/>
      </c>
      <c r="N1480" s="128"/>
      <c r="O1480" s="128" t="str">
        <f>IFERROR(VLOOKUP(N1480,연차지정일수,2,FALSE),"")</f>
        <v/>
      </c>
      <c r="P1480" s="143"/>
      <c r="Q1480" s="2"/>
    </row>
    <row r="1481">
      <c r="A1481" s="129">
        <v>45676.0</v>
      </c>
      <c r="B1481" s="129">
        <f>VLOOKUP($A1481,달력데이터,MATCH("음력 날짜",달력제목,0),FALSE)</f>
        <v>45646</v>
      </c>
      <c r="C1481" s="128">
        <f t="shared" si="1"/>
        <v>2025</v>
      </c>
      <c r="D1481" s="128">
        <f t="shared" si="2"/>
        <v>1</v>
      </c>
      <c r="E1481" s="128">
        <f t="shared" si="3"/>
        <v>2</v>
      </c>
      <c r="F1481" s="128">
        <f t="shared" si="4"/>
        <v>2025</v>
      </c>
      <c r="G1481" s="128">
        <f t="shared" si="5"/>
        <v>1</v>
      </c>
      <c r="H1481" s="128">
        <f t="shared" si="6"/>
        <v>19</v>
      </c>
      <c r="I1481" s="128" t="str">
        <f t="shared" si="7"/>
        <v>일</v>
      </c>
      <c r="J1481" s="99"/>
      <c r="K1481" s="99"/>
      <c r="L1481" s="141" t="str">
        <f>IF(J1481-K1481=0,,IFERROR(K1481-J1481-휴게시간-VLOOKUP(A1481,지정휴게시간,2,FALSE),K1481-J1481-휴게시간))</f>
        <v/>
      </c>
      <c r="M1481" s="142" t="str">
        <f>IFERROR(VLOOKUP(Text(A1481,"m월 d일"),양력휴일,2,FALSE),IFERROR(VLOOKUP(Text(B1481,"m월 d일"),음력휴일,2,FALSE),IFERROR(VLOOKUP(A1481,양력지정휴일,2,FALSE), IFERROR(VLOOKUP(B1481,음력지정휴일,2,FALSE), ""))))</f>
        <v/>
      </c>
      <c r="N1481" s="128"/>
      <c r="O1481" s="128" t="str">
        <f>IFERROR(VLOOKUP(N1481,연차지정일수,2,FALSE),"")</f>
        <v/>
      </c>
      <c r="P1481" s="143"/>
      <c r="Q1481" s="2"/>
    </row>
    <row r="1482">
      <c r="A1482" s="129">
        <v>45677.0</v>
      </c>
      <c r="B1482" s="129">
        <f>VLOOKUP($A1482,달력데이터,MATCH("음력 날짜",달력제목,0),FALSE)</f>
        <v>45647</v>
      </c>
      <c r="C1482" s="128">
        <f t="shared" si="1"/>
        <v>2025</v>
      </c>
      <c r="D1482" s="128">
        <f t="shared" si="2"/>
        <v>1</v>
      </c>
      <c r="E1482" s="128">
        <f t="shared" si="3"/>
        <v>3</v>
      </c>
      <c r="F1482" s="128">
        <f t="shared" si="4"/>
        <v>2025</v>
      </c>
      <c r="G1482" s="128">
        <f t="shared" si="5"/>
        <v>1</v>
      </c>
      <c r="H1482" s="128">
        <f t="shared" si="6"/>
        <v>20</v>
      </c>
      <c r="I1482" s="128" t="str">
        <f t="shared" si="7"/>
        <v>월</v>
      </c>
      <c r="J1482" s="99"/>
      <c r="K1482" s="99"/>
      <c r="L1482" s="141" t="str">
        <f>IF(J1482-K1482=0,,IFERROR(K1482-J1482-휴게시간-VLOOKUP(A1482,지정휴게시간,2,FALSE),K1482-J1482-휴게시간))</f>
        <v/>
      </c>
      <c r="M1482" s="142" t="str">
        <f>IFERROR(VLOOKUP(Text(A1482,"m월 d일"),양력휴일,2,FALSE),IFERROR(VLOOKUP(Text(B1482,"m월 d일"),음력휴일,2,FALSE),IFERROR(VLOOKUP(A1482,양력지정휴일,2,FALSE), IFERROR(VLOOKUP(B1482,음력지정휴일,2,FALSE), ""))))</f>
        <v/>
      </c>
      <c r="N1482" s="128"/>
      <c r="O1482" s="128" t="str">
        <f>IFERROR(VLOOKUP(N1482,연차지정일수,2,FALSE),"")</f>
        <v/>
      </c>
      <c r="P1482" s="143"/>
      <c r="Q1482" s="2"/>
    </row>
    <row r="1483">
      <c r="A1483" s="129">
        <v>45678.0</v>
      </c>
      <c r="B1483" s="129">
        <f>VLOOKUP($A1483,달력데이터,MATCH("음력 날짜",달력제목,0),FALSE)</f>
        <v>45648</v>
      </c>
      <c r="C1483" s="128">
        <f t="shared" si="1"/>
        <v>2025</v>
      </c>
      <c r="D1483" s="128">
        <f t="shared" si="2"/>
        <v>1</v>
      </c>
      <c r="E1483" s="128">
        <f t="shared" si="3"/>
        <v>3</v>
      </c>
      <c r="F1483" s="128">
        <f t="shared" si="4"/>
        <v>2025</v>
      </c>
      <c r="G1483" s="128">
        <f t="shared" si="5"/>
        <v>1</v>
      </c>
      <c r="H1483" s="128">
        <f t="shared" si="6"/>
        <v>21</v>
      </c>
      <c r="I1483" s="128" t="str">
        <f t="shared" si="7"/>
        <v>화</v>
      </c>
      <c r="J1483" s="99"/>
      <c r="K1483" s="99"/>
      <c r="L1483" s="141" t="str">
        <f>IF(J1483-K1483=0,,IFERROR(K1483-J1483-휴게시간-VLOOKUP(A1483,지정휴게시간,2,FALSE),K1483-J1483-휴게시간))</f>
        <v/>
      </c>
      <c r="M1483" s="142" t="str">
        <f>IFERROR(VLOOKUP(Text(A1483,"m월 d일"),양력휴일,2,FALSE),IFERROR(VLOOKUP(Text(B1483,"m월 d일"),음력휴일,2,FALSE),IFERROR(VLOOKUP(A1483,양력지정휴일,2,FALSE), IFERROR(VLOOKUP(B1483,음력지정휴일,2,FALSE), ""))))</f>
        <v/>
      </c>
      <c r="N1483" s="128"/>
      <c r="O1483" s="128" t="str">
        <f>IFERROR(VLOOKUP(N1483,연차지정일수,2,FALSE),"")</f>
        <v/>
      </c>
      <c r="P1483" s="143"/>
      <c r="Q1483" s="2"/>
    </row>
    <row r="1484">
      <c r="A1484" s="129">
        <v>45679.0</v>
      </c>
      <c r="B1484" s="129">
        <f>VLOOKUP($A1484,달력데이터,MATCH("음력 날짜",달력제목,0),FALSE)</f>
        <v>45649</v>
      </c>
      <c r="C1484" s="128">
        <f t="shared" si="1"/>
        <v>2025</v>
      </c>
      <c r="D1484" s="128">
        <f t="shared" si="2"/>
        <v>1</v>
      </c>
      <c r="E1484" s="128">
        <f t="shared" si="3"/>
        <v>3</v>
      </c>
      <c r="F1484" s="128">
        <f t="shared" si="4"/>
        <v>2025</v>
      </c>
      <c r="G1484" s="128">
        <f t="shared" si="5"/>
        <v>1</v>
      </c>
      <c r="H1484" s="128">
        <f t="shared" si="6"/>
        <v>22</v>
      </c>
      <c r="I1484" s="128" t="str">
        <f t="shared" si="7"/>
        <v>수</v>
      </c>
      <c r="J1484" s="99"/>
      <c r="K1484" s="99"/>
      <c r="L1484" s="141" t="str">
        <f>IF(J1484-K1484=0,,IFERROR(K1484-J1484-휴게시간-VLOOKUP(A1484,지정휴게시간,2,FALSE),K1484-J1484-휴게시간))</f>
        <v/>
      </c>
      <c r="M1484" s="142" t="str">
        <f>IFERROR(VLOOKUP(Text(A1484,"m월 d일"),양력휴일,2,FALSE),IFERROR(VLOOKUP(Text(B1484,"m월 d일"),음력휴일,2,FALSE),IFERROR(VLOOKUP(A1484,양력지정휴일,2,FALSE), IFERROR(VLOOKUP(B1484,음력지정휴일,2,FALSE), ""))))</f>
        <v/>
      </c>
      <c r="N1484" s="128"/>
      <c r="O1484" s="128" t="str">
        <f>IFERROR(VLOOKUP(N1484,연차지정일수,2,FALSE),"")</f>
        <v/>
      </c>
      <c r="P1484" s="143"/>
      <c r="Q1484" s="2"/>
    </row>
    <row r="1485">
      <c r="A1485" s="129">
        <v>45680.0</v>
      </c>
      <c r="B1485" s="129">
        <f>VLOOKUP($A1485,달력데이터,MATCH("음력 날짜",달력제목,0),FALSE)</f>
        <v>45650</v>
      </c>
      <c r="C1485" s="128">
        <f t="shared" si="1"/>
        <v>2025</v>
      </c>
      <c r="D1485" s="128">
        <f t="shared" si="2"/>
        <v>1</v>
      </c>
      <c r="E1485" s="128">
        <f t="shared" si="3"/>
        <v>3</v>
      </c>
      <c r="F1485" s="128">
        <f t="shared" si="4"/>
        <v>2025</v>
      </c>
      <c r="G1485" s="128">
        <f t="shared" si="5"/>
        <v>1</v>
      </c>
      <c r="H1485" s="128">
        <f t="shared" si="6"/>
        <v>23</v>
      </c>
      <c r="I1485" s="128" t="str">
        <f t="shared" si="7"/>
        <v>목</v>
      </c>
      <c r="J1485" s="99"/>
      <c r="K1485" s="99"/>
      <c r="L1485" s="141" t="str">
        <f>IF(J1485-K1485=0,,IFERROR(K1485-J1485-휴게시간-VLOOKUP(A1485,지정휴게시간,2,FALSE),K1485-J1485-휴게시간))</f>
        <v/>
      </c>
      <c r="M1485" s="142" t="str">
        <f>IFERROR(VLOOKUP(Text(A1485,"m월 d일"),양력휴일,2,FALSE),IFERROR(VLOOKUP(Text(B1485,"m월 d일"),음력휴일,2,FALSE),IFERROR(VLOOKUP(A1485,양력지정휴일,2,FALSE), IFERROR(VLOOKUP(B1485,음력지정휴일,2,FALSE), ""))))</f>
        <v/>
      </c>
      <c r="N1485" s="128"/>
      <c r="O1485" s="128" t="str">
        <f>IFERROR(VLOOKUP(N1485,연차지정일수,2,FALSE),"")</f>
        <v/>
      </c>
      <c r="P1485" s="143"/>
      <c r="Q1485" s="2"/>
    </row>
    <row r="1486">
      <c r="A1486" s="129">
        <v>45681.0</v>
      </c>
      <c r="B1486" s="129">
        <f>VLOOKUP($A1486,달력데이터,MATCH("음력 날짜",달력제목,0),FALSE)</f>
        <v>45651</v>
      </c>
      <c r="C1486" s="128">
        <f t="shared" si="1"/>
        <v>2025</v>
      </c>
      <c r="D1486" s="128">
        <f t="shared" si="2"/>
        <v>1</v>
      </c>
      <c r="E1486" s="128">
        <f t="shared" si="3"/>
        <v>3</v>
      </c>
      <c r="F1486" s="128">
        <f t="shared" si="4"/>
        <v>2025</v>
      </c>
      <c r="G1486" s="128">
        <f t="shared" si="5"/>
        <v>1</v>
      </c>
      <c r="H1486" s="128">
        <f t="shared" si="6"/>
        <v>24</v>
      </c>
      <c r="I1486" s="128" t="str">
        <f t="shared" si="7"/>
        <v>금</v>
      </c>
      <c r="J1486" s="99"/>
      <c r="K1486" s="99"/>
      <c r="L1486" s="141" t="str">
        <f>IF(J1486-K1486=0,,IFERROR(K1486-J1486-휴게시간-VLOOKUP(A1486,지정휴게시간,2,FALSE),K1486-J1486-휴게시간))</f>
        <v/>
      </c>
      <c r="M1486" s="142" t="str">
        <f>IFERROR(VLOOKUP(Text(A1486,"m월 d일"),양력휴일,2,FALSE),IFERROR(VLOOKUP(Text(B1486,"m월 d일"),음력휴일,2,FALSE),IFERROR(VLOOKUP(A1486,양력지정휴일,2,FALSE), IFERROR(VLOOKUP(B1486,음력지정휴일,2,FALSE), ""))))</f>
        <v/>
      </c>
      <c r="N1486" s="128"/>
      <c r="O1486" s="128" t="str">
        <f>IFERROR(VLOOKUP(N1486,연차지정일수,2,FALSE),"")</f>
        <v/>
      </c>
      <c r="P1486" s="143"/>
      <c r="Q1486" s="2"/>
    </row>
    <row r="1487">
      <c r="A1487" s="129">
        <v>45682.0</v>
      </c>
      <c r="B1487" s="129">
        <f>VLOOKUP($A1487,달력데이터,MATCH("음력 날짜",달력제목,0),FALSE)</f>
        <v>45652</v>
      </c>
      <c r="C1487" s="128">
        <f t="shared" si="1"/>
        <v>2025</v>
      </c>
      <c r="D1487" s="128">
        <f t="shared" si="2"/>
        <v>1</v>
      </c>
      <c r="E1487" s="128">
        <f t="shared" si="3"/>
        <v>3</v>
      </c>
      <c r="F1487" s="128">
        <f t="shared" si="4"/>
        <v>2025</v>
      </c>
      <c r="G1487" s="128">
        <f t="shared" si="5"/>
        <v>1</v>
      </c>
      <c r="H1487" s="128">
        <f t="shared" si="6"/>
        <v>25</v>
      </c>
      <c r="I1487" s="128" t="str">
        <f t="shared" si="7"/>
        <v>토</v>
      </c>
      <c r="J1487" s="99"/>
      <c r="K1487" s="99"/>
      <c r="L1487" s="141" t="str">
        <f>IF(J1487-K1487=0,,IFERROR(K1487-J1487-휴게시간-VLOOKUP(A1487,지정휴게시간,2,FALSE),K1487-J1487-휴게시간))</f>
        <v/>
      </c>
      <c r="M1487" s="142" t="str">
        <f>IFERROR(VLOOKUP(Text(A1487,"m월 d일"),양력휴일,2,FALSE),IFERROR(VLOOKUP(Text(B1487,"m월 d일"),음력휴일,2,FALSE),IFERROR(VLOOKUP(A1487,양력지정휴일,2,FALSE), IFERROR(VLOOKUP(B1487,음력지정휴일,2,FALSE), ""))))</f>
        <v/>
      </c>
      <c r="N1487" s="128"/>
      <c r="O1487" s="128" t="str">
        <f>IFERROR(VLOOKUP(N1487,연차지정일수,2,FALSE),"")</f>
        <v/>
      </c>
      <c r="P1487" s="143"/>
      <c r="Q1487" s="2"/>
    </row>
    <row r="1488">
      <c r="A1488" s="129">
        <v>45683.0</v>
      </c>
      <c r="B1488" s="129">
        <f>VLOOKUP($A1488,달력데이터,MATCH("음력 날짜",달력제목,0),FALSE)</f>
        <v>45653</v>
      </c>
      <c r="C1488" s="128">
        <f t="shared" si="1"/>
        <v>2025</v>
      </c>
      <c r="D1488" s="128">
        <f t="shared" si="2"/>
        <v>1</v>
      </c>
      <c r="E1488" s="128">
        <f t="shared" si="3"/>
        <v>3</v>
      </c>
      <c r="F1488" s="128">
        <f t="shared" si="4"/>
        <v>2025</v>
      </c>
      <c r="G1488" s="128">
        <f t="shared" si="5"/>
        <v>1</v>
      </c>
      <c r="H1488" s="128">
        <f t="shared" si="6"/>
        <v>26</v>
      </c>
      <c r="I1488" s="128" t="str">
        <f t="shared" si="7"/>
        <v>일</v>
      </c>
      <c r="J1488" s="99"/>
      <c r="K1488" s="99"/>
      <c r="L1488" s="141" t="str">
        <f>IF(J1488-K1488=0,,IFERROR(K1488-J1488-휴게시간-VLOOKUP(A1488,지정휴게시간,2,FALSE),K1488-J1488-휴게시간))</f>
        <v/>
      </c>
      <c r="M1488" s="142" t="str">
        <f>IFERROR(VLOOKUP(Text(A1488,"m월 d일"),양력휴일,2,FALSE),IFERROR(VLOOKUP(Text(B1488,"m월 d일"),음력휴일,2,FALSE),IFERROR(VLOOKUP(A1488,양력지정휴일,2,FALSE), IFERROR(VLOOKUP(B1488,음력지정휴일,2,FALSE), ""))))</f>
        <v/>
      </c>
      <c r="N1488" s="128"/>
      <c r="O1488" s="128" t="str">
        <f>IFERROR(VLOOKUP(N1488,연차지정일수,2,FALSE),"")</f>
        <v/>
      </c>
      <c r="P1488" s="143"/>
      <c r="Q1488" s="2"/>
    </row>
    <row r="1489">
      <c r="A1489" s="129">
        <v>45684.0</v>
      </c>
      <c r="B1489" s="129">
        <f>VLOOKUP($A1489,달력데이터,MATCH("음력 날짜",달력제목,0),FALSE)</f>
        <v>45654</v>
      </c>
      <c r="C1489" s="128">
        <f t="shared" si="1"/>
        <v>2025</v>
      </c>
      <c r="D1489" s="128">
        <f t="shared" si="2"/>
        <v>1</v>
      </c>
      <c r="E1489" s="128">
        <f t="shared" si="3"/>
        <v>4</v>
      </c>
      <c r="F1489" s="128">
        <f t="shared" si="4"/>
        <v>2025</v>
      </c>
      <c r="G1489" s="128">
        <f t="shared" si="5"/>
        <v>1</v>
      </c>
      <c r="H1489" s="128">
        <f t="shared" si="6"/>
        <v>27</v>
      </c>
      <c r="I1489" s="128" t="str">
        <f t="shared" si="7"/>
        <v>월</v>
      </c>
      <c r="J1489" s="99"/>
      <c r="K1489" s="99"/>
      <c r="L1489" s="141" t="str">
        <f>IF(J1489-K1489=0,,IFERROR(K1489-J1489-휴게시간-VLOOKUP(A1489,지정휴게시간,2,FALSE),K1489-J1489-휴게시간))</f>
        <v/>
      </c>
      <c r="M1489" s="142" t="str">
        <f>IFERROR(VLOOKUP(Text(A1489,"m월 d일"),양력휴일,2,FALSE),IFERROR(VLOOKUP(Text(B1489,"m월 d일"),음력휴일,2,FALSE),IFERROR(VLOOKUP(A1489,양력지정휴일,2,FALSE), IFERROR(VLOOKUP(B1489,음력지정휴일,2,FALSE), ""))))</f>
        <v/>
      </c>
      <c r="N1489" s="128"/>
      <c r="O1489" s="128" t="str">
        <f>IFERROR(VLOOKUP(N1489,연차지정일수,2,FALSE),"")</f>
        <v/>
      </c>
      <c r="P1489" s="143"/>
      <c r="Q1489" s="2"/>
    </row>
    <row r="1490">
      <c r="A1490" s="129">
        <v>45685.0</v>
      </c>
      <c r="B1490" s="129">
        <f>VLOOKUP($A1490,달력데이터,MATCH("음력 날짜",달력제목,0),FALSE)</f>
        <v>45655</v>
      </c>
      <c r="C1490" s="128">
        <f t="shared" si="1"/>
        <v>2025</v>
      </c>
      <c r="D1490" s="128">
        <f t="shared" si="2"/>
        <v>1</v>
      </c>
      <c r="E1490" s="128">
        <f t="shared" si="3"/>
        <v>4</v>
      </c>
      <c r="F1490" s="128">
        <f t="shared" si="4"/>
        <v>2025</v>
      </c>
      <c r="G1490" s="128">
        <f t="shared" si="5"/>
        <v>1</v>
      </c>
      <c r="H1490" s="128">
        <f t="shared" si="6"/>
        <v>28</v>
      </c>
      <c r="I1490" s="128" t="str">
        <f t="shared" si="7"/>
        <v>화</v>
      </c>
      <c r="J1490" s="99"/>
      <c r="K1490" s="99"/>
      <c r="L1490" s="141" t="str">
        <f>IF(J1490-K1490=0,,IFERROR(K1490-J1490-휴게시간-VLOOKUP(A1490,지정휴게시간,2,FALSE),K1490-J1490-휴게시간))</f>
        <v/>
      </c>
      <c r="M1490" s="142" t="str">
        <f>IFERROR(VLOOKUP(Text(A1490,"m월 d일"),양력휴일,2,FALSE),IFERROR(VLOOKUP(Text(B1490,"m월 d일"),음력휴일,2,FALSE),IFERROR(VLOOKUP(A1490,양력지정휴일,2,FALSE), IFERROR(VLOOKUP(B1490,음력지정휴일,2,FALSE), ""))))</f>
        <v>설날연휴</v>
      </c>
      <c r="N1490" s="128"/>
      <c r="O1490" s="128" t="str">
        <f>IFERROR(VLOOKUP(N1490,연차지정일수,2,FALSE),"")</f>
        <v/>
      </c>
      <c r="P1490" s="143"/>
      <c r="Q1490" s="2"/>
    </row>
    <row r="1491">
      <c r="A1491" s="129">
        <v>45686.0</v>
      </c>
      <c r="B1491" s="129">
        <f>VLOOKUP($A1491,달력데이터,MATCH("음력 날짜",달력제목,0),FALSE)</f>
        <v>45658</v>
      </c>
      <c r="C1491" s="128">
        <f t="shared" si="1"/>
        <v>2025</v>
      </c>
      <c r="D1491" s="128">
        <f t="shared" si="2"/>
        <v>1</v>
      </c>
      <c r="E1491" s="128">
        <f t="shared" si="3"/>
        <v>4</v>
      </c>
      <c r="F1491" s="128">
        <f t="shared" si="4"/>
        <v>2025</v>
      </c>
      <c r="G1491" s="128">
        <f t="shared" si="5"/>
        <v>1</v>
      </c>
      <c r="H1491" s="128">
        <f t="shared" si="6"/>
        <v>29</v>
      </c>
      <c r="I1491" s="128" t="str">
        <f t="shared" si="7"/>
        <v>수</v>
      </c>
      <c r="J1491" s="99"/>
      <c r="K1491" s="99"/>
      <c r="L1491" s="141" t="str">
        <f>IF(J1491-K1491=0,,IFERROR(K1491-J1491-휴게시간-VLOOKUP(A1491,지정휴게시간,2,FALSE),K1491-J1491-휴게시간))</f>
        <v/>
      </c>
      <c r="M1491" s="142" t="str">
        <f>IFERROR(VLOOKUP(Text(A1491,"m월 d일"),양력휴일,2,FALSE),IFERROR(VLOOKUP(Text(B1491,"m월 d일"),음력휴일,2,FALSE),IFERROR(VLOOKUP(A1491,양력지정휴일,2,FALSE), IFERROR(VLOOKUP(B1491,음력지정휴일,2,FALSE), ""))))</f>
        <v>설날연휴</v>
      </c>
      <c r="N1491" s="128"/>
      <c r="O1491" s="128" t="str">
        <f>IFERROR(VLOOKUP(N1491,연차지정일수,2,FALSE),"")</f>
        <v/>
      </c>
      <c r="P1491" s="143"/>
      <c r="Q1491" s="2"/>
    </row>
    <row r="1492">
      <c r="A1492" s="129">
        <v>45687.0</v>
      </c>
      <c r="B1492" s="129">
        <f>VLOOKUP($A1492,달력데이터,MATCH("음력 날짜",달력제목,0),FALSE)</f>
        <v>45659</v>
      </c>
      <c r="C1492" s="128">
        <f t="shared" si="1"/>
        <v>2025</v>
      </c>
      <c r="D1492" s="128">
        <f t="shared" si="2"/>
        <v>1</v>
      </c>
      <c r="E1492" s="128">
        <f t="shared" si="3"/>
        <v>4</v>
      </c>
      <c r="F1492" s="128">
        <f t="shared" si="4"/>
        <v>2025</v>
      </c>
      <c r="G1492" s="128">
        <f t="shared" si="5"/>
        <v>1</v>
      </c>
      <c r="H1492" s="128">
        <f t="shared" si="6"/>
        <v>30</v>
      </c>
      <c r="I1492" s="128" t="str">
        <f t="shared" si="7"/>
        <v>목</v>
      </c>
      <c r="J1492" s="99"/>
      <c r="K1492" s="99"/>
      <c r="L1492" s="141" t="str">
        <f>IF(J1492-K1492=0,,IFERROR(K1492-J1492-휴게시간-VLOOKUP(A1492,지정휴게시간,2,FALSE),K1492-J1492-휴게시간))</f>
        <v/>
      </c>
      <c r="M1492" s="142" t="str">
        <f>IFERROR(VLOOKUP(Text(A1492,"m월 d일"),양력휴일,2,FALSE),IFERROR(VLOOKUP(Text(B1492,"m월 d일"),음력휴일,2,FALSE),IFERROR(VLOOKUP(A1492,양력지정휴일,2,FALSE), IFERROR(VLOOKUP(B1492,음력지정휴일,2,FALSE), ""))))</f>
        <v>설날연휴</v>
      </c>
      <c r="N1492" s="128"/>
      <c r="O1492" s="128" t="str">
        <f>IFERROR(VLOOKUP(N1492,연차지정일수,2,FALSE),"")</f>
        <v/>
      </c>
      <c r="P1492" s="143"/>
      <c r="Q1492" s="2"/>
    </row>
    <row r="1493">
      <c r="A1493" s="129">
        <v>45688.0</v>
      </c>
      <c r="B1493" s="129">
        <f>VLOOKUP($A1493,달력데이터,MATCH("음력 날짜",달력제목,0),FALSE)</f>
        <v>45660</v>
      </c>
      <c r="C1493" s="128">
        <f t="shared" si="1"/>
        <v>2025</v>
      </c>
      <c r="D1493" s="128">
        <f t="shared" si="2"/>
        <v>1</v>
      </c>
      <c r="E1493" s="128">
        <f t="shared" si="3"/>
        <v>4</v>
      </c>
      <c r="F1493" s="128">
        <f t="shared" si="4"/>
        <v>2025</v>
      </c>
      <c r="G1493" s="128">
        <f t="shared" si="5"/>
        <v>1</v>
      </c>
      <c r="H1493" s="128">
        <f t="shared" si="6"/>
        <v>31</v>
      </c>
      <c r="I1493" s="128" t="str">
        <f t="shared" si="7"/>
        <v>금</v>
      </c>
      <c r="J1493" s="99"/>
      <c r="K1493" s="99"/>
      <c r="L1493" s="141" t="str">
        <f>IF(J1493-K1493=0,,IFERROR(K1493-J1493-휴게시간-VLOOKUP(A1493,지정휴게시간,2,FALSE),K1493-J1493-휴게시간))</f>
        <v/>
      </c>
      <c r="M1493" s="142" t="str">
        <f>IFERROR(VLOOKUP(Text(A1493,"m월 d일"),양력휴일,2,FALSE),IFERROR(VLOOKUP(Text(B1493,"m월 d일"),음력휴일,2,FALSE),IFERROR(VLOOKUP(A1493,양력지정휴일,2,FALSE), IFERROR(VLOOKUP(B1493,음력지정휴일,2,FALSE), ""))))</f>
        <v/>
      </c>
      <c r="N1493" s="128"/>
      <c r="O1493" s="128" t="str">
        <f>IFERROR(VLOOKUP(N1493,연차지정일수,2,FALSE),"")</f>
        <v/>
      </c>
      <c r="P1493" s="143"/>
      <c r="Q1493" s="2"/>
    </row>
    <row r="1494">
      <c r="A1494" s="129">
        <v>45689.0</v>
      </c>
      <c r="B1494" s="129">
        <f>VLOOKUP($A1494,달력데이터,MATCH("음력 날짜",달력제목,0),FALSE)</f>
        <v>45661</v>
      </c>
      <c r="C1494" s="128">
        <f t="shared" si="1"/>
        <v>2025</v>
      </c>
      <c r="D1494" s="128">
        <f t="shared" si="2"/>
        <v>1</v>
      </c>
      <c r="E1494" s="128">
        <f t="shared" si="3"/>
        <v>4</v>
      </c>
      <c r="F1494" s="128">
        <f t="shared" si="4"/>
        <v>2025</v>
      </c>
      <c r="G1494" s="128">
        <f t="shared" si="5"/>
        <v>2</v>
      </c>
      <c r="H1494" s="128">
        <f t="shared" si="6"/>
        <v>1</v>
      </c>
      <c r="I1494" s="128" t="str">
        <f t="shared" si="7"/>
        <v>토</v>
      </c>
      <c r="J1494" s="99"/>
      <c r="K1494" s="99"/>
      <c r="L1494" s="141" t="str">
        <f>IF(J1494-K1494=0,,IFERROR(K1494-J1494-휴게시간-VLOOKUP(A1494,지정휴게시간,2,FALSE),K1494-J1494-휴게시간))</f>
        <v/>
      </c>
      <c r="M1494" s="142" t="str">
        <f>IFERROR(VLOOKUP(Text(A1494,"m월 d일"),양력휴일,2,FALSE),IFERROR(VLOOKUP(Text(B1494,"m월 d일"),음력휴일,2,FALSE),IFERROR(VLOOKUP(A1494,양력지정휴일,2,FALSE), IFERROR(VLOOKUP(B1494,음력지정휴일,2,FALSE), ""))))</f>
        <v/>
      </c>
      <c r="N1494" s="128"/>
      <c r="O1494" s="128" t="str">
        <f>IFERROR(VLOOKUP(N1494,연차지정일수,2,FALSE),"")</f>
        <v/>
      </c>
      <c r="P1494" s="143"/>
      <c r="Q1494" s="2"/>
    </row>
    <row r="1495">
      <c r="A1495" s="129">
        <v>45690.0</v>
      </c>
      <c r="B1495" s="129">
        <f>VLOOKUP($A1495,달력데이터,MATCH("음력 날짜",달력제목,0),FALSE)</f>
        <v>45662</v>
      </c>
      <c r="C1495" s="128">
        <f t="shared" si="1"/>
        <v>2025</v>
      </c>
      <c r="D1495" s="128">
        <f t="shared" si="2"/>
        <v>1</v>
      </c>
      <c r="E1495" s="128">
        <f t="shared" si="3"/>
        <v>4</v>
      </c>
      <c r="F1495" s="128">
        <f t="shared" si="4"/>
        <v>2025</v>
      </c>
      <c r="G1495" s="128">
        <f t="shared" si="5"/>
        <v>2</v>
      </c>
      <c r="H1495" s="128">
        <f t="shared" si="6"/>
        <v>2</v>
      </c>
      <c r="I1495" s="128" t="str">
        <f t="shared" si="7"/>
        <v>일</v>
      </c>
      <c r="J1495" s="99"/>
      <c r="K1495" s="99"/>
      <c r="L1495" s="141" t="str">
        <f>IF(J1495-K1495=0,,IFERROR(K1495-J1495-휴게시간-VLOOKUP(A1495,지정휴게시간,2,FALSE),K1495-J1495-휴게시간))</f>
        <v/>
      </c>
      <c r="M1495" s="142" t="str">
        <f>IFERROR(VLOOKUP(Text(A1495,"m월 d일"),양력휴일,2,FALSE),IFERROR(VLOOKUP(Text(B1495,"m월 d일"),음력휴일,2,FALSE),IFERROR(VLOOKUP(A1495,양력지정휴일,2,FALSE), IFERROR(VLOOKUP(B1495,음력지정휴일,2,FALSE), ""))))</f>
        <v/>
      </c>
      <c r="N1495" s="128"/>
      <c r="O1495" s="128" t="str">
        <f>IFERROR(VLOOKUP(N1495,연차지정일수,2,FALSE),"")</f>
        <v/>
      </c>
      <c r="P1495" s="143"/>
      <c r="Q1495" s="2"/>
    </row>
    <row r="1496">
      <c r="A1496" s="129">
        <v>45691.0</v>
      </c>
      <c r="B1496" s="129">
        <f>VLOOKUP($A1496,달력데이터,MATCH("음력 날짜",달력제목,0),FALSE)</f>
        <v>45663</v>
      </c>
      <c r="C1496" s="128">
        <f t="shared" si="1"/>
        <v>2025</v>
      </c>
      <c r="D1496" s="128">
        <f t="shared" si="2"/>
        <v>2</v>
      </c>
      <c r="E1496" s="128">
        <f t="shared" si="3"/>
        <v>1</v>
      </c>
      <c r="F1496" s="128">
        <f t="shared" si="4"/>
        <v>2025</v>
      </c>
      <c r="G1496" s="128">
        <f t="shared" si="5"/>
        <v>2</v>
      </c>
      <c r="H1496" s="128">
        <f t="shared" si="6"/>
        <v>3</v>
      </c>
      <c r="I1496" s="128" t="str">
        <f t="shared" si="7"/>
        <v>월</v>
      </c>
      <c r="J1496" s="99"/>
      <c r="K1496" s="99"/>
      <c r="L1496" s="141" t="str">
        <f>IF(J1496-K1496=0,,IFERROR(K1496-J1496-휴게시간-VLOOKUP(A1496,지정휴게시간,2,FALSE),K1496-J1496-휴게시간))</f>
        <v/>
      </c>
      <c r="M1496" s="142" t="str">
        <f>IFERROR(VLOOKUP(Text(A1496,"m월 d일"),양력휴일,2,FALSE),IFERROR(VLOOKUP(Text(B1496,"m월 d일"),음력휴일,2,FALSE),IFERROR(VLOOKUP(A1496,양력지정휴일,2,FALSE), IFERROR(VLOOKUP(B1496,음력지정휴일,2,FALSE), ""))))</f>
        <v/>
      </c>
      <c r="N1496" s="128"/>
      <c r="O1496" s="128" t="str">
        <f>IFERROR(VLOOKUP(N1496,연차지정일수,2,FALSE),"")</f>
        <v/>
      </c>
      <c r="P1496" s="143"/>
      <c r="Q1496" s="2"/>
    </row>
    <row r="1497">
      <c r="A1497" s="129">
        <v>45692.0</v>
      </c>
      <c r="B1497" s="129">
        <f>VLOOKUP($A1497,달력데이터,MATCH("음력 날짜",달력제목,0),FALSE)</f>
        <v>45664</v>
      </c>
      <c r="C1497" s="128">
        <f t="shared" si="1"/>
        <v>2025</v>
      </c>
      <c r="D1497" s="128">
        <f t="shared" si="2"/>
        <v>2</v>
      </c>
      <c r="E1497" s="128">
        <f t="shared" si="3"/>
        <v>1</v>
      </c>
      <c r="F1497" s="128">
        <f t="shared" si="4"/>
        <v>2025</v>
      </c>
      <c r="G1497" s="128">
        <f t="shared" si="5"/>
        <v>2</v>
      </c>
      <c r="H1497" s="128">
        <f t="shared" si="6"/>
        <v>4</v>
      </c>
      <c r="I1497" s="128" t="str">
        <f t="shared" si="7"/>
        <v>화</v>
      </c>
      <c r="J1497" s="99"/>
      <c r="K1497" s="99"/>
      <c r="L1497" s="141" t="str">
        <f>IF(J1497-K1497=0,,IFERROR(K1497-J1497-휴게시간-VLOOKUP(A1497,지정휴게시간,2,FALSE),K1497-J1497-휴게시간))</f>
        <v/>
      </c>
      <c r="M1497" s="142" t="str">
        <f>IFERROR(VLOOKUP(Text(A1497,"m월 d일"),양력휴일,2,FALSE),IFERROR(VLOOKUP(Text(B1497,"m월 d일"),음력휴일,2,FALSE),IFERROR(VLOOKUP(A1497,양력지정휴일,2,FALSE), IFERROR(VLOOKUP(B1497,음력지정휴일,2,FALSE), ""))))</f>
        <v/>
      </c>
      <c r="N1497" s="128"/>
      <c r="O1497" s="128" t="str">
        <f>IFERROR(VLOOKUP(N1497,연차지정일수,2,FALSE),"")</f>
        <v/>
      </c>
      <c r="P1497" s="143"/>
      <c r="Q1497" s="2"/>
    </row>
    <row r="1498">
      <c r="A1498" s="129">
        <v>45693.0</v>
      </c>
      <c r="B1498" s="129">
        <f>VLOOKUP($A1498,달력데이터,MATCH("음력 날짜",달력제목,0),FALSE)</f>
        <v>45665</v>
      </c>
      <c r="C1498" s="128">
        <f t="shared" si="1"/>
        <v>2025</v>
      </c>
      <c r="D1498" s="128">
        <f t="shared" si="2"/>
        <v>2</v>
      </c>
      <c r="E1498" s="128">
        <f t="shared" si="3"/>
        <v>1</v>
      </c>
      <c r="F1498" s="128">
        <f t="shared" si="4"/>
        <v>2025</v>
      </c>
      <c r="G1498" s="128">
        <f t="shared" si="5"/>
        <v>2</v>
      </c>
      <c r="H1498" s="128">
        <f t="shared" si="6"/>
        <v>5</v>
      </c>
      <c r="I1498" s="128" t="str">
        <f t="shared" si="7"/>
        <v>수</v>
      </c>
      <c r="J1498" s="99"/>
      <c r="K1498" s="99"/>
      <c r="L1498" s="141" t="str">
        <f>IF(J1498-K1498=0,,IFERROR(K1498-J1498-휴게시간-VLOOKUP(A1498,지정휴게시간,2,FALSE),K1498-J1498-휴게시간))</f>
        <v/>
      </c>
      <c r="M1498" s="142" t="str">
        <f>IFERROR(VLOOKUP(Text(A1498,"m월 d일"),양력휴일,2,FALSE),IFERROR(VLOOKUP(Text(B1498,"m월 d일"),음력휴일,2,FALSE),IFERROR(VLOOKUP(A1498,양력지정휴일,2,FALSE), IFERROR(VLOOKUP(B1498,음력지정휴일,2,FALSE), ""))))</f>
        <v/>
      </c>
      <c r="N1498" s="128"/>
      <c r="O1498" s="128" t="str">
        <f>IFERROR(VLOOKUP(N1498,연차지정일수,2,FALSE),"")</f>
        <v/>
      </c>
      <c r="P1498" s="143"/>
      <c r="Q1498" s="2"/>
    </row>
    <row r="1499">
      <c r="A1499" s="129">
        <v>45694.0</v>
      </c>
      <c r="B1499" s="129">
        <f>VLOOKUP($A1499,달력데이터,MATCH("음력 날짜",달력제목,0),FALSE)</f>
        <v>45666</v>
      </c>
      <c r="C1499" s="128">
        <f t="shared" si="1"/>
        <v>2025</v>
      </c>
      <c r="D1499" s="128">
        <f t="shared" si="2"/>
        <v>2</v>
      </c>
      <c r="E1499" s="128">
        <f t="shared" si="3"/>
        <v>1</v>
      </c>
      <c r="F1499" s="128">
        <f t="shared" si="4"/>
        <v>2025</v>
      </c>
      <c r="G1499" s="128">
        <f t="shared" si="5"/>
        <v>2</v>
      </c>
      <c r="H1499" s="128">
        <f t="shared" si="6"/>
        <v>6</v>
      </c>
      <c r="I1499" s="128" t="str">
        <f t="shared" si="7"/>
        <v>목</v>
      </c>
      <c r="J1499" s="99"/>
      <c r="K1499" s="99"/>
      <c r="L1499" s="141" t="str">
        <f>IF(J1499-K1499=0,,IFERROR(K1499-J1499-휴게시간-VLOOKUP(A1499,지정휴게시간,2,FALSE),K1499-J1499-휴게시간))</f>
        <v/>
      </c>
      <c r="M1499" s="142" t="str">
        <f>IFERROR(VLOOKUP(Text(A1499,"m월 d일"),양력휴일,2,FALSE),IFERROR(VLOOKUP(Text(B1499,"m월 d일"),음력휴일,2,FALSE),IFERROR(VLOOKUP(A1499,양력지정휴일,2,FALSE), IFERROR(VLOOKUP(B1499,음력지정휴일,2,FALSE), ""))))</f>
        <v/>
      </c>
      <c r="N1499" s="128"/>
      <c r="O1499" s="128" t="str">
        <f>IFERROR(VLOOKUP(N1499,연차지정일수,2,FALSE),"")</f>
        <v/>
      </c>
      <c r="P1499" s="143"/>
      <c r="Q1499" s="2"/>
    </row>
    <row r="1500">
      <c r="A1500" s="129">
        <v>45695.0</v>
      </c>
      <c r="B1500" s="129">
        <f>VLOOKUP($A1500,달력데이터,MATCH("음력 날짜",달력제목,0),FALSE)</f>
        <v>45667</v>
      </c>
      <c r="C1500" s="128">
        <f t="shared" si="1"/>
        <v>2025</v>
      </c>
      <c r="D1500" s="128">
        <f t="shared" si="2"/>
        <v>2</v>
      </c>
      <c r="E1500" s="128">
        <f t="shared" si="3"/>
        <v>1</v>
      </c>
      <c r="F1500" s="128">
        <f t="shared" si="4"/>
        <v>2025</v>
      </c>
      <c r="G1500" s="128">
        <f t="shared" si="5"/>
        <v>2</v>
      </c>
      <c r="H1500" s="128">
        <f t="shared" si="6"/>
        <v>7</v>
      </c>
      <c r="I1500" s="128" t="str">
        <f t="shared" si="7"/>
        <v>금</v>
      </c>
      <c r="J1500" s="99"/>
      <c r="K1500" s="99"/>
      <c r="L1500" s="141" t="str">
        <f>IF(J1500-K1500=0,,IFERROR(K1500-J1500-휴게시간-VLOOKUP(A1500,지정휴게시간,2,FALSE),K1500-J1500-휴게시간))</f>
        <v/>
      </c>
      <c r="M1500" s="142" t="str">
        <f>IFERROR(VLOOKUP(Text(A1500,"m월 d일"),양력휴일,2,FALSE),IFERROR(VLOOKUP(Text(B1500,"m월 d일"),음력휴일,2,FALSE),IFERROR(VLOOKUP(A1500,양력지정휴일,2,FALSE), IFERROR(VLOOKUP(B1500,음력지정휴일,2,FALSE), ""))))</f>
        <v/>
      </c>
      <c r="N1500" s="128"/>
      <c r="O1500" s="128" t="str">
        <f>IFERROR(VLOOKUP(N1500,연차지정일수,2,FALSE),"")</f>
        <v/>
      </c>
      <c r="P1500" s="143"/>
      <c r="Q1500" s="2"/>
    </row>
    <row r="1501">
      <c r="A1501" s="129">
        <v>45696.0</v>
      </c>
      <c r="B1501" s="129">
        <f>VLOOKUP($A1501,달력데이터,MATCH("음력 날짜",달력제목,0),FALSE)</f>
        <v>45668</v>
      </c>
      <c r="C1501" s="128">
        <f t="shared" si="1"/>
        <v>2025</v>
      </c>
      <c r="D1501" s="128">
        <f t="shared" si="2"/>
        <v>2</v>
      </c>
      <c r="E1501" s="128">
        <f t="shared" si="3"/>
        <v>1</v>
      </c>
      <c r="F1501" s="128">
        <f t="shared" si="4"/>
        <v>2025</v>
      </c>
      <c r="G1501" s="128">
        <f t="shared" si="5"/>
        <v>2</v>
      </c>
      <c r="H1501" s="128">
        <f t="shared" si="6"/>
        <v>8</v>
      </c>
      <c r="I1501" s="128" t="str">
        <f t="shared" si="7"/>
        <v>토</v>
      </c>
      <c r="J1501" s="99"/>
      <c r="K1501" s="99"/>
      <c r="L1501" s="141" t="str">
        <f>IF(J1501-K1501=0,,IFERROR(K1501-J1501-휴게시간-VLOOKUP(A1501,지정휴게시간,2,FALSE),K1501-J1501-휴게시간))</f>
        <v/>
      </c>
      <c r="M1501" s="142" t="str">
        <f>IFERROR(VLOOKUP(Text(A1501,"m월 d일"),양력휴일,2,FALSE),IFERROR(VLOOKUP(Text(B1501,"m월 d일"),음력휴일,2,FALSE),IFERROR(VLOOKUP(A1501,양력지정휴일,2,FALSE), IFERROR(VLOOKUP(B1501,음력지정휴일,2,FALSE), ""))))</f>
        <v/>
      </c>
      <c r="N1501" s="128"/>
      <c r="O1501" s="128" t="str">
        <f>IFERROR(VLOOKUP(N1501,연차지정일수,2,FALSE),"")</f>
        <v/>
      </c>
      <c r="P1501" s="143"/>
      <c r="Q1501" s="2"/>
    </row>
    <row r="1502">
      <c r="A1502" s="129">
        <v>45697.0</v>
      </c>
      <c r="B1502" s="129">
        <f>VLOOKUP($A1502,달력데이터,MATCH("음력 날짜",달력제목,0),FALSE)</f>
        <v>45669</v>
      </c>
      <c r="C1502" s="128">
        <f t="shared" si="1"/>
        <v>2025</v>
      </c>
      <c r="D1502" s="128">
        <f t="shared" si="2"/>
        <v>2</v>
      </c>
      <c r="E1502" s="128">
        <f t="shared" si="3"/>
        <v>1</v>
      </c>
      <c r="F1502" s="128">
        <f t="shared" si="4"/>
        <v>2025</v>
      </c>
      <c r="G1502" s="128">
        <f t="shared" si="5"/>
        <v>2</v>
      </c>
      <c r="H1502" s="128">
        <f t="shared" si="6"/>
        <v>9</v>
      </c>
      <c r="I1502" s="128" t="str">
        <f t="shared" si="7"/>
        <v>일</v>
      </c>
      <c r="J1502" s="99"/>
      <c r="K1502" s="99"/>
      <c r="L1502" s="141" t="str">
        <f>IF(J1502-K1502=0,,IFERROR(K1502-J1502-휴게시간-VLOOKUP(A1502,지정휴게시간,2,FALSE),K1502-J1502-휴게시간))</f>
        <v/>
      </c>
      <c r="M1502" s="142" t="str">
        <f>IFERROR(VLOOKUP(Text(A1502,"m월 d일"),양력휴일,2,FALSE),IFERROR(VLOOKUP(Text(B1502,"m월 d일"),음력휴일,2,FALSE),IFERROR(VLOOKUP(A1502,양력지정휴일,2,FALSE), IFERROR(VLOOKUP(B1502,음력지정휴일,2,FALSE), ""))))</f>
        <v/>
      </c>
      <c r="N1502" s="128"/>
      <c r="O1502" s="128" t="str">
        <f>IFERROR(VLOOKUP(N1502,연차지정일수,2,FALSE),"")</f>
        <v/>
      </c>
      <c r="P1502" s="143"/>
      <c r="Q1502" s="2"/>
    </row>
    <row r="1503">
      <c r="A1503" s="129">
        <v>45698.0</v>
      </c>
      <c r="B1503" s="129">
        <f>VLOOKUP($A1503,달력데이터,MATCH("음력 날짜",달력제목,0),FALSE)</f>
        <v>45670</v>
      </c>
      <c r="C1503" s="128">
        <f t="shared" si="1"/>
        <v>2025</v>
      </c>
      <c r="D1503" s="128">
        <f t="shared" si="2"/>
        <v>2</v>
      </c>
      <c r="E1503" s="128">
        <f t="shared" si="3"/>
        <v>2</v>
      </c>
      <c r="F1503" s="128">
        <f t="shared" si="4"/>
        <v>2025</v>
      </c>
      <c r="G1503" s="128">
        <f t="shared" si="5"/>
        <v>2</v>
      </c>
      <c r="H1503" s="128">
        <f t="shared" si="6"/>
        <v>10</v>
      </c>
      <c r="I1503" s="128" t="str">
        <f t="shared" si="7"/>
        <v>월</v>
      </c>
      <c r="J1503" s="99"/>
      <c r="K1503" s="99"/>
      <c r="L1503" s="141" t="str">
        <f>IF(J1503-K1503=0,,IFERROR(K1503-J1503-휴게시간-VLOOKUP(A1503,지정휴게시간,2,FALSE),K1503-J1503-휴게시간))</f>
        <v/>
      </c>
      <c r="M1503" s="142" t="str">
        <f>IFERROR(VLOOKUP(Text(A1503,"m월 d일"),양력휴일,2,FALSE),IFERROR(VLOOKUP(Text(B1503,"m월 d일"),음력휴일,2,FALSE),IFERROR(VLOOKUP(A1503,양력지정휴일,2,FALSE), IFERROR(VLOOKUP(B1503,음력지정휴일,2,FALSE), ""))))</f>
        <v/>
      </c>
      <c r="N1503" s="128"/>
      <c r="O1503" s="128" t="str">
        <f>IFERROR(VLOOKUP(N1503,연차지정일수,2,FALSE),"")</f>
        <v/>
      </c>
      <c r="P1503" s="143"/>
      <c r="Q1503" s="2"/>
    </row>
    <row r="1504">
      <c r="A1504" s="129">
        <v>45699.0</v>
      </c>
      <c r="B1504" s="129">
        <f>VLOOKUP($A1504,달력데이터,MATCH("음력 날짜",달력제목,0),FALSE)</f>
        <v>45671</v>
      </c>
      <c r="C1504" s="128">
        <f t="shared" si="1"/>
        <v>2025</v>
      </c>
      <c r="D1504" s="128">
        <f t="shared" si="2"/>
        <v>2</v>
      </c>
      <c r="E1504" s="128">
        <f t="shared" si="3"/>
        <v>2</v>
      </c>
      <c r="F1504" s="128">
        <f t="shared" si="4"/>
        <v>2025</v>
      </c>
      <c r="G1504" s="128">
        <f t="shared" si="5"/>
        <v>2</v>
      </c>
      <c r="H1504" s="128">
        <f t="shared" si="6"/>
        <v>11</v>
      </c>
      <c r="I1504" s="128" t="str">
        <f t="shared" si="7"/>
        <v>화</v>
      </c>
      <c r="J1504" s="99"/>
      <c r="K1504" s="99"/>
      <c r="L1504" s="141" t="str">
        <f>IF(J1504-K1504=0,,IFERROR(K1504-J1504-휴게시간-VLOOKUP(A1504,지정휴게시간,2,FALSE),K1504-J1504-휴게시간))</f>
        <v/>
      </c>
      <c r="M1504" s="142" t="str">
        <f>IFERROR(VLOOKUP(Text(A1504,"m월 d일"),양력휴일,2,FALSE),IFERROR(VLOOKUP(Text(B1504,"m월 d일"),음력휴일,2,FALSE),IFERROR(VLOOKUP(A1504,양력지정휴일,2,FALSE), IFERROR(VLOOKUP(B1504,음력지정휴일,2,FALSE), ""))))</f>
        <v/>
      </c>
      <c r="N1504" s="128"/>
      <c r="O1504" s="128" t="str">
        <f>IFERROR(VLOOKUP(N1504,연차지정일수,2,FALSE),"")</f>
        <v/>
      </c>
      <c r="P1504" s="143"/>
      <c r="Q1504" s="2"/>
    </row>
    <row r="1505">
      <c r="A1505" s="129">
        <v>45700.0</v>
      </c>
      <c r="B1505" s="129">
        <f>VLOOKUP($A1505,달력데이터,MATCH("음력 날짜",달력제목,0),FALSE)</f>
        <v>45672</v>
      </c>
      <c r="C1505" s="128">
        <f t="shared" si="1"/>
        <v>2025</v>
      </c>
      <c r="D1505" s="128">
        <f t="shared" si="2"/>
        <v>2</v>
      </c>
      <c r="E1505" s="128">
        <f t="shared" si="3"/>
        <v>2</v>
      </c>
      <c r="F1505" s="128">
        <f t="shared" si="4"/>
        <v>2025</v>
      </c>
      <c r="G1505" s="128">
        <f t="shared" si="5"/>
        <v>2</v>
      </c>
      <c r="H1505" s="128">
        <f t="shared" si="6"/>
        <v>12</v>
      </c>
      <c r="I1505" s="128" t="str">
        <f t="shared" si="7"/>
        <v>수</v>
      </c>
      <c r="J1505" s="99"/>
      <c r="K1505" s="99"/>
      <c r="L1505" s="141" t="str">
        <f>IF(J1505-K1505=0,,IFERROR(K1505-J1505-휴게시간-VLOOKUP(A1505,지정휴게시간,2,FALSE),K1505-J1505-휴게시간))</f>
        <v/>
      </c>
      <c r="M1505" s="142" t="str">
        <f>IFERROR(VLOOKUP(Text(A1505,"m월 d일"),양력휴일,2,FALSE),IFERROR(VLOOKUP(Text(B1505,"m월 d일"),음력휴일,2,FALSE),IFERROR(VLOOKUP(A1505,양력지정휴일,2,FALSE), IFERROR(VLOOKUP(B1505,음력지정휴일,2,FALSE), ""))))</f>
        <v/>
      </c>
      <c r="N1505" s="128"/>
      <c r="O1505" s="128" t="str">
        <f>IFERROR(VLOOKUP(N1505,연차지정일수,2,FALSE),"")</f>
        <v/>
      </c>
      <c r="P1505" s="143"/>
      <c r="Q1505" s="2"/>
    </row>
    <row r="1506">
      <c r="A1506" s="129">
        <v>45701.0</v>
      </c>
      <c r="B1506" s="129">
        <f>VLOOKUP($A1506,달력데이터,MATCH("음력 날짜",달력제목,0),FALSE)</f>
        <v>45673</v>
      </c>
      <c r="C1506" s="128">
        <f t="shared" si="1"/>
        <v>2025</v>
      </c>
      <c r="D1506" s="128">
        <f t="shared" si="2"/>
        <v>2</v>
      </c>
      <c r="E1506" s="128">
        <f t="shared" si="3"/>
        <v>2</v>
      </c>
      <c r="F1506" s="128">
        <f t="shared" si="4"/>
        <v>2025</v>
      </c>
      <c r="G1506" s="128">
        <f t="shared" si="5"/>
        <v>2</v>
      </c>
      <c r="H1506" s="128">
        <f t="shared" si="6"/>
        <v>13</v>
      </c>
      <c r="I1506" s="128" t="str">
        <f t="shared" si="7"/>
        <v>목</v>
      </c>
      <c r="J1506" s="99"/>
      <c r="K1506" s="99"/>
      <c r="L1506" s="141" t="str">
        <f>IF(J1506-K1506=0,,IFERROR(K1506-J1506-휴게시간-VLOOKUP(A1506,지정휴게시간,2,FALSE),K1506-J1506-휴게시간))</f>
        <v/>
      </c>
      <c r="M1506" s="142" t="str">
        <f>IFERROR(VLOOKUP(Text(A1506,"m월 d일"),양력휴일,2,FALSE),IFERROR(VLOOKUP(Text(B1506,"m월 d일"),음력휴일,2,FALSE),IFERROR(VLOOKUP(A1506,양력지정휴일,2,FALSE), IFERROR(VLOOKUP(B1506,음력지정휴일,2,FALSE), ""))))</f>
        <v/>
      </c>
      <c r="N1506" s="128"/>
      <c r="O1506" s="128" t="str">
        <f>IFERROR(VLOOKUP(N1506,연차지정일수,2,FALSE),"")</f>
        <v/>
      </c>
      <c r="P1506" s="143"/>
      <c r="Q1506" s="2"/>
    </row>
    <row r="1507">
      <c r="A1507" s="129">
        <v>45702.0</v>
      </c>
      <c r="B1507" s="129">
        <f>VLOOKUP($A1507,달력데이터,MATCH("음력 날짜",달력제목,0),FALSE)</f>
        <v>45674</v>
      </c>
      <c r="C1507" s="128">
        <f t="shared" si="1"/>
        <v>2025</v>
      </c>
      <c r="D1507" s="128">
        <f t="shared" si="2"/>
        <v>2</v>
      </c>
      <c r="E1507" s="128">
        <f t="shared" si="3"/>
        <v>2</v>
      </c>
      <c r="F1507" s="128">
        <f t="shared" si="4"/>
        <v>2025</v>
      </c>
      <c r="G1507" s="128">
        <f t="shared" si="5"/>
        <v>2</v>
      </c>
      <c r="H1507" s="128">
        <f t="shared" si="6"/>
        <v>14</v>
      </c>
      <c r="I1507" s="128" t="str">
        <f t="shared" si="7"/>
        <v>금</v>
      </c>
      <c r="J1507" s="99"/>
      <c r="K1507" s="99"/>
      <c r="L1507" s="141" t="str">
        <f>IF(J1507-K1507=0,,IFERROR(K1507-J1507-휴게시간-VLOOKUP(A1507,지정휴게시간,2,FALSE),K1507-J1507-휴게시간))</f>
        <v/>
      </c>
      <c r="M1507" s="142" t="str">
        <f>IFERROR(VLOOKUP(Text(A1507,"m월 d일"),양력휴일,2,FALSE),IFERROR(VLOOKUP(Text(B1507,"m월 d일"),음력휴일,2,FALSE),IFERROR(VLOOKUP(A1507,양력지정휴일,2,FALSE), IFERROR(VLOOKUP(B1507,음력지정휴일,2,FALSE), ""))))</f>
        <v/>
      </c>
      <c r="N1507" s="128"/>
      <c r="O1507" s="128" t="str">
        <f>IFERROR(VLOOKUP(N1507,연차지정일수,2,FALSE),"")</f>
        <v/>
      </c>
      <c r="P1507" s="143"/>
      <c r="Q1507" s="2"/>
    </row>
    <row r="1508">
      <c r="A1508" s="129">
        <v>45703.0</v>
      </c>
      <c r="B1508" s="129">
        <f>VLOOKUP($A1508,달력데이터,MATCH("음력 날짜",달력제목,0),FALSE)</f>
        <v>45675</v>
      </c>
      <c r="C1508" s="128">
        <f t="shared" si="1"/>
        <v>2025</v>
      </c>
      <c r="D1508" s="128">
        <f t="shared" si="2"/>
        <v>2</v>
      </c>
      <c r="E1508" s="128">
        <f t="shared" si="3"/>
        <v>2</v>
      </c>
      <c r="F1508" s="128">
        <f t="shared" si="4"/>
        <v>2025</v>
      </c>
      <c r="G1508" s="128">
        <f t="shared" si="5"/>
        <v>2</v>
      </c>
      <c r="H1508" s="128">
        <f t="shared" si="6"/>
        <v>15</v>
      </c>
      <c r="I1508" s="128" t="str">
        <f t="shared" si="7"/>
        <v>토</v>
      </c>
      <c r="J1508" s="99"/>
      <c r="K1508" s="99"/>
      <c r="L1508" s="141" t="str">
        <f>IF(J1508-K1508=0,,IFERROR(K1508-J1508-휴게시간-VLOOKUP(A1508,지정휴게시간,2,FALSE),K1508-J1508-휴게시간))</f>
        <v/>
      </c>
      <c r="M1508" s="142" t="str">
        <f>IFERROR(VLOOKUP(Text(A1508,"m월 d일"),양력휴일,2,FALSE),IFERROR(VLOOKUP(Text(B1508,"m월 d일"),음력휴일,2,FALSE),IFERROR(VLOOKUP(A1508,양력지정휴일,2,FALSE), IFERROR(VLOOKUP(B1508,음력지정휴일,2,FALSE), ""))))</f>
        <v/>
      </c>
      <c r="N1508" s="128"/>
      <c r="O1508" s="128" t="str">
        <f>IFERROR(VLOOKUP(N1508,연차지정일수,2,FALSE),"")</f>
        <v/>
      </c>
      <c r="P1508" s="143"/>
      <c r="Q1508" s="2"/>
    </row>
    <row r="1509">
      <c r="A1509" s="129">
        <v>45704.0</v>
      </c>
      <c r="B1509" s="129">
        <f>VLOOKUP($A1509,달력데이터,MATCH("음력 날짜",달력제목,0),FALSE)</f>
        <v>45676</v>
      </c>
      <c r="C1509" s="128">
        <f t="shared" si="1"/>
        <v>2025</v>
      </c>
      <c r="D1509" s="128">
        <f t="shared" si="2"/>
        <v>2</v>
      </c>
      <c r="E1509" s="128">
        <f t="shared" si="3"/>
        <v>2</v>
      </c>
      <c r="F1509" s="128">
        <f t="shared" si="4"/>
        <v>2025</v>
      </c>
      <c r="G1509" s="128">
        <f t="shared" si="5"/>
        <v>2</v>
      </c>
      <c r="H1509" s="128">
        <f t="shared" si="6"/>
        <v>16</v>
      </c>
      <c r="I1509" s="128" t="str">
        <f t="shared" si="7"/>
        <v>일</v>
      </c>
      <c r="J1509" s="99"/>
      <c r="K1509" s="99"/>
      <c r="L1509" s="141" t="str">
        <f>IF(J1509-K1509=0,,IFERROR(K1509-J1509-휴게시간-VLOOKUP(A1509,지정휴게시간,2,FALSE),K1509-J1509-휴게시간))</f>
        <v/>
      </c>
      <c r="M1509" s="142" t="str">
        <f>IFERROR(VLOOKUP(Text(A1509,"m월 d일"),양력휴일,2,FALSE),IFERROR(VLOOKUP(Text(B1509,"m월 d일"),음력휴일,2,FALSE),IFERROR(VLOOKUP(A1509,양력지정휴일,2,FALSE), IFERROR(VLOOKUP(B1509,음력지정휴일,2,FALSE), ""))))</f>
        <v/>
      </c>
      <c r="N1509" s="128"/>
      <c r="O1509" s="128" t="str">
        <f>IFERROR(VLOOKUP(N1509,연차지정일수,2,FALSE),"")</f>
        <v/>
      </c>
      <c r="P1509" s="143"/>
      <c r="Q1509" s="2"/>
    </row>
    <row r="1510">
      <c r="A1510" s="129">
        <v>45705.0</v>
      </c>
      <c r="B1510" s="129">
        <f>VLOOKUP($A1510,달력데이터,MATCH("음력 날짜",달력제목,0),FALSE)</f>
        <v>45677</v>
      </c>
      <c r="C1510" s="128">
        <f t="shared" si="1"/>
        <v>2025</v>
      </c>
      <c r="D1510" s="128">
        <f t="shared" si="2"/>
        <v>2</v>
      </c>
      <c r="E1510" s="128">
        <f t="shared" si="3"/>
        <v>3</v>
      </c>
      <c r="F1510" s="128">
        <f t="shared" si="4"/>
        <v>2025</v>
      </c>
      <c r="G1510" s="128">
        <f t="shared" si="5"/>
        <v>2</v>
      </c>
      <c r="H1510" s="128">
        <f t="shared" si="6"/>
        <v>17</v>
      </c>
      <c r="I1510" s="128" t="str">
        <f t="shared" si="7"/>
        <v>월</v>
      </c>
      <c r="J1510" s="99"/>
      <c r="K1510" s="99"/>
      <c r="L1510" s="141" t="str">
        <f>IF(J1510-K1510=0,,IFERROR(K1510-J1510-휴게시간-VLOOKUP(A1510,지정휴게시간,2,FALSE),K1510-J1510-휴게시간))</f>
        <v/>
      </c>
      <c r="M1510" s="142" t="str">
        <f>IFERROR(VLOOKUP(Text(A1510,"m월 d일"),양력휴일,2,FALSE),IFERROR(VLOOKUP(Text(B1510,"m월 d일"),음력휴일,2,FALSE),IFERROR(VLOOKUP(A1510,양력지정휴일,2,FALSE), IFERROR(VLOOKUP(B1510,음력지정휴일,2,FALSE), ""))))</f>
        <v/>
      </c>
      <c r="N1510" s="128"/>
      <c r="O1510" s="128" t="str">
        <f>IFERROR(VLOOKUP(N1510,연차지정일수,2,FALSE),"")</f>
        <v/>
      </c>
      <c r="P1510" s="143"/>
      <c r="Q1510" s="2"/>
    </row>
    <row r="1511">
      <c r="A1511" s="129">
        <v>45706.0</v>
      </c>
      <c r="B1511" s="129">
        <f>VLOOKUP($A1511,달력데이터,MATCH("음력 날짜",달력제목,0),FALSE)</f>
        <v>45678</v>
      </c>
      <c r="C1511" s="128">
        <f t="shared" si="1"/>
        <v>2025</v>
      </c>
      <c r="D1511" s="128">
        <f t="shared" si="2"/>
        <v>2</v>
      </c>
      <c r="E1511" s="128">
        <f t="shared" si="3"/>
        <v>3</v>
      </c>
      <c r="F1511" s="128">
        <f t="shared" si="4"/>
        <v>2025</v>
      </c>
      <c r="G1511" s="128">
        <f t="shared" si="5"/>
        <v>2</v>
      </c>
      <c r="H1511" s="128">
        <f t="shared" si="6"/>
        <v>18</v>
      </c>
      <c r="I1511" s="128" t="str">
        <f t="shared" si="7"/>
        <v>화</v>
      </c>
      <c r="J1511" s="99"/>
      <c r="K1511" s="99"/>
      <c r="L1511" s="141" t="str">
        <f>IF(J1511-K1511=0,,IFERROR(K1511-J1511-휴게시간-VLOOKUP(A1511,지정휴게시간,2,FALSE),K1511-J1511-휴게시간))</f>
        <v/>
      </c>
      <c r="M1511" s="142" t="str">
        <f>IFERROR(VLOOKUP(Text(A1511,"m월 d일"),양력휴일,2,FALSE),IFERROR(VLOOKUP(Text(B1511,"m월 d일"),음력휴일,2,FALSE),IFERROR(VLOOKUP(A1511,양력지정휴일,2,FALSE), IFERROR(VLOOKUP(B1511,음력지정휴일,2,FALSE), ""))))</f>
        <v/>
      </c>
      <c r="N1511" s="128"/>
      <c r="O1511" s="128" t="str">
        <f>IFERROR(VLOOKUP(N1511,연차지정일수,2,FALSE),"")</f>
        <v/>
      </c>
      <c r="P1511" s="143"/>
      <c r="Q1511" s="2"/>
    </row>
    <row r="1512">
      <c r="A1512" s="129">
        <v>45707.0</v>
      </c>
      <c r="B1512" s="129">
        <f>VLOOKUP($A1512,달력데이터,MATCH("음력 날짜",달력제목,0),FALSE)</f>
        <v>45679</v>
      </c>
      <c r="C1512" s="128">
        <f t="shared" si="1"/>
        <v>2025</v>
      </c>
      <c r="D1512" s="128">
        <f t="shared" si="2"/>
        <v>2</v>
      </c>
      <c r="E1512" s="128">
        <f t="shared" si="3"/>
        <v>3</v>
      </c>
      <c r="F1512" s="128">
        <f t="shared" si="4"/>
        <v>2025</v>
      </c>
      <c r="G1512" s="128">
        <f t="shared" si="5"/>
        <v>2</v>
      </c>
      <c r="H1512" s="128">
        <f t="shared" si="6"/>
        <v>19</v>
      </c>
      <c r="I1512" s="128" t="str">
        <f t="shared" si="7"/>
        <v>수</v>
      </c>
      <c r="J1512" s="99"/>
      <c r="K1512" s="99"/>
      <c r="L1512" s="141" t="str">
        <f>IF(J1512-K1512=0,,IFERROR(K1512-J1512-휴게시간-VLOOKUP(A1512,지정휴게시간,2,FALSE),K1512-J1512-휴게시간))</f>
        <v/>
      </c>
      <c r="M1512" s="142" t="str">
        <f>IFERROR(VLOOKUP(Text(A1512,"m월 d일"),양력휴일,2,FALSE),IFERROR(VLOOKUP(Text(B1512,"m월 d일"),음력휴일,2,FALSE),IFERROR(VLOOKUP(A1512,양력지정휴일,2,FALSE), IFERROR(VLOOKUP(B1512,음력지정휴일,2,FALSE), ""))))</f>
        <v/>
      </c>
      <c r="N1512" s="128"/>
      <c r="O1512" s="128" t="str">
        <f>IFERROR(VLOOKUP(N1512,연차지정일수,2,FALSE),"")</f>
        <v/>
      </c>
      <c r="P1512" s="143"/>
      <c r="Q1512" s="2"/>
    </row>
    <row r="1513">
      <c r="A1513" s="129">
        <v>45708.0</v>
      </c>
      <c r="B1513" s="129">
        <f>VLOOKUP($A1513,달력데이터,MATCH("음력 날짜",달력제목,0),FALSE)</f>
        <v>45680</v>
      </c>
      <c r="C1513" s="128">
        <f t="shared" si="1"/>
        <v>2025</v>
      </c>
      <c r="D1513" s="128">
        <f t="shared" si="2"/>
        <v>2</v>
      </c>
      <c r="E1513" s="128">
        <f t="shared" si="3"/>
        <v>3</v>
      </c>
      <c r="F1513" s="128">
        <f t="shared" si="4"/>
        <v>2025</v>
      </c>
      <c r="G1513" s="128">
        <f t="shared" si="5"/>
        <v>2</v>
      </c>
      <c r="H1513" s="128">
        <f t="shared" si="6"/>
        <v>20</v>
      </c>
      <c r="I1513" s="128" t="str">
        <f t="shared" si="7"/>
        <v>목</v>
      </c>
      <c r="J1513" s="99"/>
      <c r="K1513" s="99"/>
      <c r="L1513" s="141" t="str">
        <f>IF(J1513-K1513=0,,IFERROR(K1513-J1513-휴게시간-VLOOKUP(A1513,지정휴게시간,2,FALSE),K1513-J1513-휴게시간))</f>
        <v/>
      </c>
      <c r="M1513" s="142" t="str">
        <f>IFERROR(VLOOKUP(Text(A1513,"m월 d일"),양력휴일,2,FALSE),IFERROR(VLOOKUP(Text(B1513,"m월 d일"),음력휴일,2,FALSE),IFERROR(VLOOKUP(A1513,양력지정휴일,2,FALSE), IFERROR(VLOOKUP(B1513,음력지정휴일,2,FALSE), ""))))</f>
        <v/>
      </c>
      <c r="N1513" s="128"/>
      <c r="O1513" s="128" t="str">
        <f>IFERROR(VLOOKUP(N1513,연차지정일수,2,FALSE),"")</f>
        <v/>
      </c>
      <c r="P1513" s="143"/>
      <c r="Q1513" s="2"/>
    </row>
    <row r="1514">
      <c r="A1514" s="129">
        <v>45709.0</v>
      </c>
      <c r="B1514" s="129">
        <f>VLOOKUP($A1514,달력데이터,MATCH("음력 날짜",달력제목,0),FALSE)</f>
        <v>45681</v>
      </c>
      <c r="C1514" s="128">
        <f t="shared" si="1"/>
        <v>2025</v>
      </c>
      <c r="D1514" s="128">
        <f t="shared" si="2"/>
        <v>2</v>
      </c>
      <c r="E1514" s="128">
        <f t="shared" si="3"/>
        <v>3</v>
      </c>
      <c r="F1514" s="128">
        <f t="shared" si="4"/>
        <v>2025</v>
      </c>
      <c r="G1514" s="128">
        <f t="shared" si="5"/>
        <v>2</v>
      </c>
      <c r="H1514" s="128">
        <f t="shared" si="6"/>
        <v>21</v>
      </c>
      <c r="I1514" s="128" t="str">
        <f t="shared" si="7"/>
        <v>금</v>
      </c>
      <c r="J1514" s="99"/>
      <c r="K1514" s="99"/>
      <c r="L1514" s="141" t="str">
        <f>IF(J1514-K1514=0,,IFERROR(K1514-J1514-휴게시간-VLOOKUP(A1514,지정휴게시간,2,FALSE),K1514-J1514-휴게시간))</f>
        <v/>
      </c>
      <c r="M1514" s="142" t="str">
        <f>IFERROR(VLOOKUP(Text(A1514,"m월 d일"),양력휴일,2,FALSE),IFERROR(VLOOKUP(Text(B1514,"m월 d일"),음력휴일,2,FALSE),IFERROR(VLOOKUP(A1514,양력지정휴일,2,FALSE), IFERROR(VLOOKUP(B1514,음력지정휴일,2,FALSE), ""))))</f>
        <v/>
      </c>
      <c r="N1514" s="128"/>
      <c r="O1514" s="128" t="str">
        <f>IFERROR(VLOOKUP(N1514,연차지정일수,2,FALSE),"")</f>
        <v/>
      </c>
      <c r="P1514" s="143"/>
      <c r="Q1514" s="2"/>
    </row>
    <row r="1515">
      <c r="A1515" s="129">
        <v>45710.0</v>
      </c>
      <c r="B1515" s="129">
        <f>VLOOKUP($A1515,달력데이터,MATCH("음력 날짜",달력제목,0),FALSE)</f>
        <v>45682</v>
      </c>
      <c r="C1515" s="128">
        <f t="shared" si="1"/>
        <v>2025</v>
      </c>
      <c r="D1515" s="128">
        <f t="shared" si="2"/>
        <v>2</v>
      </c>
      <c r="E1515" s="128">
        <f t="shared" si="3"/>
        <v>3</v>
      </c>
      <c r="F1515" s="128">
        <f t="shared" si="4"/>
        <v>2025</v>
      </c>
      <c r="G1515" s="128">
        <f t="shared" si="5"/>
        <v>2</v>
      </c>
      <c r="H1515" s="128">
        <f t="shared" si="6"/>
        <v>22</v>
      </c>
      <c r="I1515" s="128" t="str">
        <f t="shared" si="7"/>
        <v>토</v>
      </c>
      <c r="J1515" s="99"/>
      <c r="K1515" s="99"/>
      <c r="L1515" s="141" t="str">
        <f>IF(J1515-K1515=0,,IFERROR(K1515-J1515-휴게시간-VLOOKUP(A1515,지정휴게시간,2,FALSE),K1515-J1515-휴게시간))</f>
        <v/>
      </c>
      <c r="M1515" s="142" t="str">
        <f>IFERROR(VLOOKUP(Text(A1515,"m월 d일"),양력휴일,2,FALSE),IFERROR(VLOOKUP(Text(B1515,"m월 d일"),음력휴일,2,FALSE),IFERROR(VLOOKUP(A1515,양력지정휴일,2,FALSE), IFERROR(VLOOKUP(B1515,음력지정휴일,2,FALSE), ""))))</f>
        <v/>
      </c>
      <c r="N1515" s="128"/>
      <c r="O1515" s="128" t="str">
        <f>IFERROR(VLOOKUP(N1515,연차지정일수,2,FALSE),"")</f>
        <v/>
      </c>
      <c r="P1515" s="143"/>
      <c r="Q1515" s="2"/>
    </row>
    <row r="1516">
      <c r="A1516" s="129">
        <v>45711.0</v>
      </c>
      <c r="B1516" s="129">
        <f>VLOOKUP($A1516,달력데이터,MATCH("음력 날짜",달력제목,0),FALSE)</f>
        <v>45683</v>
      </c>
      <c r="C1516" s="128">
        <f t="shared" si="1"/>
        <v>2025</v>
      </c>
      <c r="D1516" s="128">
        <f t="shared" si="2"/>
        <v>2</v>
      </c>
      <c r="E1516" s="128">
        <f t="shared" si="3"/>
        <v>3</v>
      </c>
      <c r="F1516" s="128">
        <f t="shared" si="4"/>
        <v>2025</v>
      </c>
      <c r="G1516" s="128">
        <f t="shared" si="5"/>
        <v>2</v>
      </c>
      <c r="H1516" s="128">
        <f t="shared" si="6"/>
        <v>23</v>
      </c>
      <c r="I1516" s="128" t="str">
        <f t="shared" si="7"/>
        <v>일</v>
      </c>
      <c r="J1516" s="99"/>
      <c r="K1516" s="99"/>
      <c r="L1516" s="141" t="str">
        <f>IF(J1516-K1516=0,,IFERROR(K1516-J1516-휴게시간-VLOOKUP(A1516,지정휴게시간,2,FALSE),K1516-J1516-휴게시간))</f>
        <v/>
      </c>
      <c r="M1516" s="142" t="str">
        <f>IFERROR(VLOOKUP(Text(A1516,"m월 d일"),양력휴일,2,FALSE),IFERROR(VLOOKUP(Text(B1516,"m월 d일"),음력휴일,2,FALSE),IFERROR(VLOOKUP(A1516,양력지정휴일,2,FALSE), IFERROR(VLOOKUP(B1516,음력지정휴일,2,FALSE), ""))))</f>
        <v/>
      </c>
      <c r="N1516" s="128"/>
      <c r="O1516" s="128" t="str">
        <f>IFERROR(VLOOKUP(N1516,연차지정일수,2,FALSE),"")</f>
        <v/>
      </c>
      <c r="P1516" s="143"/>
      <c r="Q1516" s="2"/>
    </row>
    <row r="1517">
      <c r="A1517" s="129">
        <v>45712.0</v>
      </c>
      <c r="B1517" s="129">
        <f>VLOOKUP($A1517,달력데이터,MATCH("음력 날짜",달력제목,0),FALSE)</f>
        <v>45684</v>
      </c>
      <c r="C1517" s="128">
        <f t="shared" si="1"/>
        <v>2025</v>
      </c>
      <c r="D1517" s="128">
        <f t="shared" si="2"/>
        <v>2</v>
      </c>
      <c r="E1517" s="128">
        <f t="shared" si="3"/>
        <v>4</v>
      </c>
      <c r="F1517" s="128">
        <f t="shared" si="4"/>
        <v>2025</v>
      </c>
      <c r="G1517" s="128">
        <f t="shared" si="5"/>
        <v>2</v>
      </c>
      <c r="H1517" s="128">
        <f t="shared" si="6"/>
        <v>24</v>
      </c>
      <c r="I1517" s="128" t="str">
        <f t="shared" si="7"/>
        <v>월</v>
      </c>
      <c r="J1517" s="99"/>
      <c r="K1517" s="99"/>
      <c r="L1517" s="141" t="str">
        <f>IF(J1517-K1517=0,,IFERROR(K1517-J1517-휴게시간-VLOOKUP(A1517,지정휴게시간,2,FALSE),K1517-J1517-휴게시간))</f>
        <v/>
      </c>
      <c r="M1517" s="142" t="str">
        <f>IFERROR(VLOOKUP(Text(A1517,"m월 d일"),양력휴일,2,FALSE),IFERROR(VLOOKUP(Text(B1517,"m월 d일"),음력휴일,2,FALSE),IFERROR(VLOOKUP(A1517,양력지정휴일,2,FALSE), IFERROR(VLOOKUP(B1517,음력지정휴일,2,FALSE), ""))))</f>
        <v/>
      </c>
      <c r="N1517" s="128"/>
      <c r="O1517" s="128" t="str">
        <f>IFERROR(VLOOKUP(N1517,연차지정일수,2,FALSE),"")</f>
        <v/>
      </c>
      <c r="P1517" s="143"/>
      <c r="Q1517" s="2"/>
    </row>
    <row r="1518">
      <c r="A1518" s="129">
        <v>45713.0</v>
      </c>
      <c r="B1518" s="129">
        <f>VLOOKUP($A1518,달력데이터,MATCH("음력 날짜",달력제목,0),FALSE)</f>
        <v>45685</v>
      </c>
      <c r="C1518" s="128">
        <f t="shared" si="1"/>
        <v>2025</v>
      </c>
      <c r="D1518" s="128">
        <f t="shared" si="2"/>
        <v>2</v>
      </c>
      <c r="E1518" s="128">
        <f t="shared" si="3"/>
        <v>4</v>
      </c>
      <c r="F1518" s="128">
        <f t="shared" si="4"/>
        <v>2025</v>
      </c>
      <c r="G1518" s="128">
        <f t="shared" si="5"/>
        <v>2</v>
      </c>
      <c r="H1518" s="128">
        <f t="shared" si="6"/>
        <v>25</v>
      </c>
      <c r="I1518" s="128" t="str">
        <f t="shared" si="7"/>
        <v>화</v>
      </c>
      <c r="J1518" s="99"/>
      <c r="K1518" s="99"/>
      <c r="L1518" s="141" t="str">
        <f>IF(J1518-K1518=0,,IFERROR(K1518-J1518-휴게시간-VLOOKUP(A1518,지정휴게시간,2,FALSE),K1518-J1518-휴게시간))</f>
        <v/>
      </c>
      <c r="M1518" s="142" t="str">
        <f>IFERROR(VLOOKUP(Text(A1518,"m월 d일"),양력휴일,2,FALSE),IFERROR(VLOOKUP(Text(B1518,"m월 d일"),음력휴일,2,FALSE),IFERROR(VLOOKUP(A1518,양력지정휴일,2,FALSE), IFERROR(VLOOKUP(B1518,음력지정휴일,2,FALSE), ""))))</f>
        <v/>
      </c>
      <c r="N1518" s="128"/>
      <c r="O1518" s="128" t="str">
        <f>IFERROR(VLOOKUP(N1518,연차지정일수,2,FALSE),"")</f>
        <v/>
      </c>
      <c r="P1518" s="143"/>
      <c r="Q1518" s="2"/>
    </row>
    <row r="1519">
      <c r="A1519" s="129">
        <v>45714.0</v>
      </c>
      <c r="B1519" s="129">
        <f>VLOOKUP($A1519,달력데이터,MATCH("음력 날짜",달력제목,0),FALSE)</f>
        <v>45686</v>
      </c>
      <c r="C1519" s="128">
        <f t="shared" si="1"/>
        <v>2025</v>
      </c>
      <c r="D1519" s="128">
        <f t="shared" si="2"/>
        <v>2</v>
      </c>
      <c r="E1519" s="128">
        <f t="shared" si="3"/>
        <v>4</v>
      </c>
      <c r="F1519" s="128">
        <f t="shared" si="4"/>
        <v>2025</v>
      </c>
      <c r="G1519" s="128">
        <f t="shared" si="5"/>
        <v>2</v>
      </c>
      <c r="H1519" s="128">
        <f t="shared" si="6"/>
        <v>26</v>
      </c>
      <c r="I1519" s="128" t="str">
        <f t="shared" si="7"/>
        <v>수</v>
      </c>
      <c r="J1519" s="99"/>
      <c r="K1519" s="99"/>
      <c r="L1519" s="141" t="str">
        <f>IF(J1519-K1519=0,,IFERROR(K1519-J1519-휴게시간-VLOOKUP(A1519,지정휴게시간,2,FALSE),K1519-J1519-휴게시간))</f>
        <v/>
      </c>
      <c r="M1519" s="142" t="str">
        <f>IFERROR(VLOOKUP(Text(A1519,"m월 d일"),양력휴일,2,FALSE),IFERROR(VLOOKUP(Text(B1519,"m월 d일"),음력휴일,2,FALSE),IFERROR(VLOOKUP(A1519,양력지정휴일,2,FALSE), IFERROR(VLOOKUP(B1519,음력지정휴일,2,FALSE), ""))))</f>
        <v/>
      </c>
      <c r="N1519" s="128"/>
      <c r="O1519" s="128" t="str">
        <f>IFERROR(VLOOKUP(N1519,연차지정일수,2,FALSE),"")</f>
        <v/>
      </c>
      <c r="P1519" s="143"/>
      <c r="Q1519" s="2"/>
    </row>
    <row r="1520">
      <c r="A1520" s="129">
        <v>45715.0</v>
      </c>
      <c r="B1520" s="129">
        <f>VLOOKUP($A1520,달력데이터,MATCH("음력 날짜",달력제목,0),FALSE)</f>
        <v>45687</v>
      </c>
      <c r="C1520" s="128">
        <f t="shared" si="1"/>
        <v>2025</v>
      </c>
      <c r="D1520" s="128">
        <f t="shared" si="2"/>
        <v>2</v>
      </c>
      <c r="E1520" s="128">
        <f t="shared" si="3"/>
        <v>4</v>
      </c>
      <c r="F1520" s="128">
        <f t="shared" si="4"/>
        <v>2025</v>
      </c>
      <c r="G1520" s="128">
        <f t="shared" si="5"/>
        <v>2</v>
      </c>
      <c r="H1520" s="128">
        <f t="shared" si="6"/>
        <v>27</v>
      </c>
      <c r="I1520" s="128" t="str">
        <f t="shared" si="7"/>
        <v>목</v>
      </c>
      <c r="J1520" s="99"/>
      <c r="K1520" s="99"/>
      <c r="L1520" s="141" t="str">
        <f>IF(J1520-K1520=0,,IFERROR(K1520-J1520-휴게시간-VLOOKUP(A1520,지정휴게시간,2,FALSE),K1520-J1520-휴게시간))</f>
        <v/>
      </c>
      <c r="M1520" s="142" t="str">
        <f>IFERROR(VLOOKUP(Text(A1520,"m월 d일"),양력휴일,2,FALSE),IFERROR(VLOOKUP(Text(B1520,"m월 d일"),음력휴일,2,FALSE),IFERROR(VLOOKUP(A1520,양력지정휴일,2,FALSE), IFERROR(VLOOKUP(B1520,음력지정휴일,2,FALSE), ""))))</f>
        <v/>
      </c>
      <c r="N1520" s="128"/>
      <c r="O1520" s="128" t="str">
        <f>IFERROR(VLOOKUP(N1520,연차지정일수,2,FALSE),"")</f>
        <v/>
      </c>
      <c r="P1520" s="143"/>
      <c r="Q1520" s="2"/>
    </row>
    <row r="1521">
      <c r="A1521" s="129">
        <v>45716.0</v>
      </c>
      <c r="B1521" s="129">
        <f>VLOOKUP($A1521,달력데이터,MATCH("음력 날짜",달력제목,0),FALSE)</f>
        <v>45689</v>
      </c>
      <c r="C1521" s="128">
        <f t="shared" si="1"/>
        <v>2025</v>
      </c>
      <c r="D1521" s="128">
        <f t="shared" si="2"/>
        <v>2</v>
      </c>
      <c r="E1521" s="128">
        <f t="shared" si="3"/>
        <v>4</v>
      </c>
      <c r="F1521" s="128">
        <f t="shared" si="4"/>
        <v>2025</v>
      </c>
      <c r="G1521" s="128">
        <f t="shared" si="5"/>
        <v>2</v>
      </c>
      <c r="H1521" s="128">
        <f t="shared" si="6"/>
        <v>28</v>
      </c>
      <c r="I1521" s="128" t="str">
        <f t="shared" si="7"/>
        <v>금</v>
      </c>
      <c r="J1521" s="99"/>
      <c r="K1521" s="99"/>
      <c r="L1521" s="141" t="str">
        <f>IF(J1521-K1521=0,,IFERROR(K1521-J1521-휴게시간-VLOOKUP(A1521,지정휴게시간,2,FALSE),K1521-J1521-휴게시간))</f>
        <v/>
      </c>
      <c r="M1521" s="142" t="str">
        <f>IFERROR(VLOOKUP(Text(A1521,"m월 d일"),양력휴일,2,FALSE),IFERROR(VLOOKUP(Text(B1521,"m월 d일"),음력휴일,2,FALSE),IFERROR(VLOOKUP(A1521,양력지정휴일,2,FALSE), IFERROR(VLOOKUP(B1521,음력지정휴일,2,FALSE), ""))))</f>
        <v/>
      </c>
      <c r="N1521" s="128"/>
      <c r="O1521" s="128" t="str">
        <f>IFERROR(VLOOKUP(N1521,연차지정일수,2,FALSE),"")</f>
        <v/>
      </c>
      <c r="P1521" s="143"/>
      <c r="Q1521" s="2"/>
    </row>
    <row r="1522">
      <c r="A1522" s="129">
        <v>45717.0</v>
      </c>
      <c r="B1522" s="129">
        <f>VLOOKUP($A1522,달력데이터,MATCH("음력 날짜",달력제목,0),FALSE)</f>
        <v>45690</v>
      </c>
      <c r="C1522" s="128">
        <f t="shared" si="1"/>
        <v>2025</v>
      </c>
      <c r="D1522" s="128">
        <f t="shared" si="2"/>
        <v>2</v>
      </c>
      <c r="E1522" s="128">
        <f t="shared" si="3"/>
        <v>4</v>
      </c>
      <c r="F1522" s="128">
        <f t="shared" si="4"/>
        <v>2025</v>
      </c>
      <c r="G1522" s="128">
        <f t="shared" si="5"/>
        <v>3</v>
      </c>
      <c r="H1522" s="128">
        <f t="shared" si="6"/>
        <v>1</v>
      </c>
      <c r="I1522" s="128" t="str">
        <f t="shared" si="7"/>
        <v>토</v>
      </c>
      <c r="J1522" s="99"/>
      <c r="K1522" s="99"/>
      <c r="L1522" s="141" t="str">
        <f>IF(J1522-K1522=0,,IFERROR(K1522-J1522-휴게시간-VLOOKUP(A1522,지정휴게시간,2,FALSE),K1522-J1522-휴게시간))</f>
        <v/>
      </c>
      <c r="M1522" s="142" t="str">
        <f>IFERROR(VLOOKUP(Text(A1522,"m월 d일"),양력휴일,2,FALSE),IFERROR(VLOOKUP(Text(B1522,"m월 d일"),음력휴일,2,FALSE),IFERROR(VLOOKUP(A1522,양력지정휴일,2,FALSE), IFERROR(VLOOKUP(B1522,음력지정휴일,2,FALSE), ""))))</f>
        <v>삼일절</v>
      </c>
      <c r="N1522" s="128"/>
      <c r="O1522" s="128" t="str">
        <f>IFERROR(VLOOKUP(N1522,연차지정일수,2,FALSE),"")</f>
        <v/>
      </c>
      <c r="P1522" s="143"/>
      <c r="Q1522" s="2"/>
    </row>
    <row r="1523">
      <c r="A1523" s="129">
        <v>45718.0</v>
      </c>
      <c r="B1523" s="129">
        <f>VLOOKUP($A1523,달력데이터,MATCH("음력 날짜",달력제목,0),FALSE)</f>
        <v>45691</v>
      </c>
      <c r="C1523" s="128">
        <f t="shared" si="1"/>
        <v>2025</v>
      </c>
      <c r="D1523" s="128">
        <f t="shared" si="2"/>
        <v>2</v>
      </c>
      <c r="E1523" s="128">
        <f t="shared" si="3"/>
        <v>4</v>
      </c>
      <c r="F1523" s="128">
        <f t="shared" si="4"/>
        <v>2025</v>
      </c>
      <c r="G1523" s="128">
        <f t="shared" si="5"/>
        <v>3</v>
      </c>
      <c r="H1523" s="128">
        <f t="shared" si="6"/>
        <v>2</v>
      </c>
      <c r="I1523" s="128" t="str">
        <f t="shared" si="7"/>
        <v>일</v>
      </c>
      <c r="J1523" s="99"/>
      <c r="K1523" s="99"/>
      <c r="L1523" s="141" t="str">
        <f>IF(J1523-K1523=0,,IFERROR(K1523-J1523-휴게시간-VLOOKUP(A1523,지정휴게시간,2,FALSE),K1523-J1523-휴게시간))</f>
        <v/>
      </c>
      <c r="M1523" s="142" t="str">
        <f>IFERROR(VLOOKUP(Text(A1523,"m월 d일"),양력휴일,2,FALSE),IFERROR(VLOOKUP(Text(B1523,"m월 d일"),음력휴일,2,FALSE),IFERROR(VLOOKUP(A1523,양력지정휴일,2,FALSE), IFERROR(VLOOKUP(B1523,음력지정휴일,2,FALSE), ""))))</f>
        <v/>
      </c>
      <c r="N1523" s="128"/>
      <c r="O1523" s="128" t="str">
        <f>IFERROR(VLOOKUP(N1523,연차지정일수,2,FALSE),"")</f>
        <v/>
      </c>
      <c r="P1523" s="143"/>
      <c r="Q1523" s="2"/>
    </row>
    <row r="1524">
      <c r="A1524" s="129">
        <v>45719.0</v>
      </c>
      <c r="B1524" s="129">
        <f>VLOOKUP($A1524,달력데이터,MATCH("음력 날짜",달력제목,0),FALSE)</f>
        <v>45692</v>
      </c>
      <c r="C1524" s="128">
        <f t="shared" si="1"/>
        <v>2025</v>
      </c>
      <c r="D1524" s="128">
        <f t="shared" si="2"/>
        <v>3</v>
      </c>
      <c r="E1524" s="128">
        <f t="shared" si="3"/>
        <v>1</v>
      </c>
      <c r="F1524" s="128">
        <f t="shared" si="4"/>
        <v>2025</v>
      </c>
      <c r="G1524" s="128">
        <f t="shared" si="5"/>
        <v>3</v>
      </c>
      <c r="H1524" s="128">
        <f t="shared" si="6"/>
        <v>3</v>
      </c>
      <c r="I1524" s="128" t="str">
        <f t="shared" si="7"/>
        <v>월</v>
      </c>
      <c r="J1524" s="99"/>
      <c r="K1524" s="99"/>
      <c r="L1524" s="141" t="str">
        <f>IF(J1524-K1524=0,,IFERROR(K1524-J1524-휴게시간-VLOOKUP(A1524,지정휴게시간,2,FALSE),K1524-J1524-휴게시간))</f>
        <v/>
      </c>
      <c r="M1524" s="142" t="str">
        <f>IFERROR(VLOOKUP(Text(A1524,"m월 d일"),양력휴일,2,FALSE),IFERROR(VLOOKUP(Text(B1524,"m월 d일"),음력휴일,2,FALSE),IFERROR(VLOOKUP(A1524,양력지정휴일,2,FALSE), IFERROR(VLOOKUP(B1524,음력지정휴일,2,FALSE), ""))))</f>
        <v/>
      </c>
      <c r="N1524" s="128"/>
      <c r="O1524" s="128" t="str">
        <f>IFERROR(VLOOKUP(N1524,연차지정일수,2,FALSE),"")</f>
        <v/>
      </c>
      <c r="P1524" s="143"/>
      <c r="Q1524" s="2"/>
    </row>
    <row r="1525">
      <c r="A1525" s="129">
        <v>45720.0</v>
      </c>
      <c r="B1525" s="129">
        <f>VLOOKUP($A1525,달력데이터,MATCH("음력 날짜",달력제목,0),FALSE)</f>
        <v>45693</v>
      </c>
      <c r="C1525" s="128">
        <f t="shared" si="1"/>
        <v>2025</v>
      </c>
      <c r="D1525" s="128">
        <f t="shared" si="2"/>
        <v>3</v>
      </c>
      <c r="E1525" s="128">
        <f t="shared" si="3"/>
        <v>1</v>
      </c>
      <c r="F1525" s="128">
        <f t="shared" si="4"/>
        <v>2025</v>
      </c>
      <c r="G1525" s="128">
        <f t="shared" si="5"/>
        <v>3</v>
      </c>
      <c r="H1525" s="128">
        <f t="shared" si="6"/>
        <v>4</v>
      </c>
      <c r="I1525" s="128" t="str">
        <f t="shared" si="7"/>
        <v>화</v>
      </c>
      <c r="J1525" s="99"/>
      <c r="K1525" s="99"/>
      <c r="L1525" s="141" t="str">
        <f>IF(J1525-K1525=0,,IFERROR(K1525-J1525-휴게시간-VLOOKUP(A1525,지정휴게시간,2,FALSE),K1525-J1525-휴게시간))</f>
        <v/>
      </c>
      <c r="M1525" s="142" t="str">
        <f>IFERROR(VLOOKUP(Text(A1525,"m월 d일"),양력휴일,2,FALSE),IFERROR(VLOOKUP(Text(B1525,"m월 d일"),음력휴일,2,FALSE),IFERROR(VLOOKUP(A1525,양력지정휴일,2,FALSE), IFERROR(VLOOKUP(B1525,음력지정휴일,2,FALSE), ""))))</f>
        <v/>
      </c>
      <c r="N1525" s="128"/>
      <c r="O1525" s="128" t="str">
        <f>IFERROR(VLOOKUP(N1525,연차지정일수,2,FALSE),"")</f>
        <v/>
      </c>
      <c r="P1525" s="143"/>
      <c r="Q1525" s="2"/>
    </row>
    <row r="1526">
      <c r="A1526" s="129">
        <v>45721.0</v>
      </c>
      <c r="B1526" s="129">
        <f>VLOOKUP($A1526,달력데이터,MATCH("음력 날짜",달력제목,0),FALSE)</f>
        <v>45694</v>
      </c>
      <c r="C1526" s="128">
        <f t="shared" si="1"/>
        <v>2025</v>
      </c>
      <c r="D1526" s="128">
        <f t="shared" si="2"/>
        <v>3</v>
      </c>
      <c r="E1526" s="128">
        <f t="shared" si="3"/>
        <v>1</v>
      </c>
      <c r="F1526" s="128">
        <f t="shared" si="4"/>
        <v>2025</v>
      </c>
      <c r="G1526" s="128">
        <f t="shared" si="5"/>
        <v>3</v>
      </c>
      <c r="H1526" s="128">
        <f t="shared" si="6"/>
        <v>5</v>
      </c>
      <c r="I1526" s="128" t="str">
        <f t="shared" si="7"/>
        <v>수</v>
      </c>
      <c r="J1526" s="99"/>
      <c r="K1526" s="99"/>
      <c r="L1526" s="141" t="str">
        <f>IF(J1526-K1526=0,,IFERROR(K1526-J1526-휴게시간-VLOOKUP(A1526,지정휴게시간,2,FALSE),K1526-J1526-휴게시간))</f>
        <v/>
      </c>
      <c r="M1526" s="142" t="str">
        <f>IFERROR(VLOOKUP(Text(A1526,"m월 d일"),양력휴일,2,FALSE),IFERROR(VLOOKUP(Text(B1526,"m월 d일"),음력휴일,2,FALSE),IFERROR(VLOOKUP(A1526,양력지정휴일,2,FALSE), IFERROR(VLOOKUP(B1526,음력지정휴일,2,FALSE), ""))))</f>
        <v/>
      </c>
      <c r="N1526" s="128"/>
      <c r="O1526" s="128" t="str">
        <f>IFERROR(VLOOKUP(N1526,연차지정일수,2,FALSE),"")</f>
        <v/>
      </c>
      <c r="P1526" s="143"/>
      <c r="Q1526" s="2"/>
    </row>
    <row r="1527">
      <c r="A1527" s="129">
        <v>45722.0</v>
      </c>
      <c r="B1527" s="129">
        <f>VLOOKUP($A1527,달력데이터,MATCH("음력 날짜",달력제목,0),FALSE)</f>
        <v>45695</v>
      </c>
      <c r="C1527" s="128">
        <f t="shared" si="1"/>
        <v>2025</v>
      </c>
      <c r="D1527" s="128">
        <f t="shared" si="2"/>
        <v>3</v>
      </c>
      <c r="E1527" s="128">
        <f t="shared" si="3"/>
        <v>1</v>
      </c>
      <c r="F1527" s="128">
        <f t="shared" si="4"/>
        <v>2025</v>
      </c>
      <c r="G1527" s="128">
        <f t="shared" si="5"/>
        <v>3</v>
      </c>
      <c r="H1527" s="128">
        <f t="shared" si="6"/>
        <v>6</v>
      </c>
      <c r="I1527" s="128" t="str">
        <f t="shared" si="7"/>
        <v>목</v>
      </c>
      <c r="J1527" s="99"/>
      <c r="K1527" s="99"/>
      <c r="L1527" s="141" t="str">
        <f>IF(J1527-K1527=0,,IFERROR(K1527-J1527-휴게시간-VLOOKUP(A1527,지정휴게시간,2,FALSE),K1527-J1527-휴게시간))</f>
        <v/>
      </c>
      <c r="M1527" s="142" t="str">
        <f>IFERROR(VLOOKUP(Text(A1527,"m월 d일"),양력휴일,2,FALSE),IFERROR(VLOOKUP(Text(B1527,"m월 d일"),음력휴일,2,FALSE),IFERROR(VLOOKUP(A1527,양력지정휴일,2,FALSE), IFERROR(VLOOKUP(B1527,음력지정휴일,2,FALSE), ""))))</f>
        <v/>
      </c>
      <c r="N1527" s="128"/>
      <c r="O1527" s="128" t="str">
        <f>IFERROR(VLOOKUP(N1527,연차지정일수,2,FALSE),"")</f>
        <v/>
      </c>
      <c r="P1527" s="143"/>
      <c r="Q1527" s="2"/>
    </row>
    <row r="1528">
      <c r="A1528" s="129">
        <v>45723.0</v>
      </c>
      <c r="B1528" s="129">
        <f>VLOOKUP($A1528,달력데이터,MATCH("음력 날짜",달력제목,0),FALSE)</f>
        <v>45696</v>
      </c>
      <c r="C1528" s="128">
        <f t="shared" si="1"/>
        <v>2025</v>
      </c>
      <c r="D1528" s="128">
        <f t="shared" si="2"/>
        <v>3</v>
      </c>
      <c r="E1528" s="128">
        <f t="shared" si="3"/>
        <v>1</v>
      </c>
      <c r="F1528" s="128">
        <f t="shared" si="4"/>
        <v>2025</v>
      </c>
      <c r="G1528" s="128">
        <f t="shared" si="5"/>
        <v>3</v>
      </c>
      <c r="H1528" s="128">
        <f t="shared" si="6"/>
        <v>7</v>
      </c>
      <c r="I1528" s="128" t="str">
        <f t="shared" si="7"/>
        <v>금</v>
      </c>
      <c r="J1528" s="99"/>
      <c r="K1528" s="99"/>
      <c r="L1528" s="141" t="str">
        <f>IF(J1528-K1528=0,,IFERROR(K1528-J1528-휴게시간-VLOOKUP(A1528,지정휴게시간,2,FALSE),K1528-J1528-휴게시간))</f>
        <v/>
      </c>
      <c r="M1528" s="142" t="str">
        <f>IFERROR(VLOOKUP(Text(A1528,"m월 d일"),양력휴일,2,FALSE),IFERROR(VLOOKUP(Text(B1528,"m월 d일"),음력휴일,2,FALSE),IFERROR(VLOOKUP(A1528,양력지정휴일,2,FALSE), IFERROR(VLOOKUP(B1528,음력지정휴일,2,FALSE), ""))))</f>
        <v/>
      </c>
      <c r="N1528" s="128"/>
      <c r="O1528" s="128" t="str">
        <f>IFERROR(VLOOKUP(N1528,연차지정일수,2,FALSE),"")</f>
        <v/>
      </c>
      <c r="P1528" s="143"/>
      <c r="Q1528" s="2"/>
    </row>
    <row r="1529">
      <c r="A1529" s="129">
        <v>45724.0</v>
      </c>
      <c r="B1529" s="129">
        <f>VLOOKUP($A1529,달력데이터,MATCH("음력 날짜",달력제목,0),FALSE)</f>
        <v>45697</v>
      </c>
      <c r="C1529" s="128">
        <f t="shared" si="1"/>
        <v>2025</v>
      </c>
      <c r="D1529" s="128">
        <f t="shared" si="2"/>
        <v>3</v>
      </c>
      <c r="E1529" s="128">
        <f t="shared" si="3"/>
        <v>1</v>
      </c>
      <c r="F1529" s="128">
        <f t="shared" si="4"/>
        <v>2025</v>
      </c>
      <c r="G1529" s="128">
        <f t="shared" si="5"/>
        <v>3</v>
      </c>
      <c r="H1529" s="128">
        <f t="shared" si="6"/>
        <v>8</v>
      </c>
      <c r="I1529" s="128" t="str">
        <f t="shared" si="7"/>
        <v>토</v>
      </c>
      <c r="J1529" s="99"/>
      <c r="K1529" s="99"/>
      <c r="L1529" s="141" t="str">
        <f>IF(J1529-K1529=0,,IFERROR(K1529-J1529-휴게시간-VLOOKUP(A1529,지정휴게시간,2,FALSE),K1529-J1529-휴게시간))</f>
        <v/>
      </c>
      <c r="M1529" s="142" t="str">
        <f>IFERROR(VLOOKUP(Text(A1529,"m월 d일"),양력휴일,2,FALSE),IFERROR(VLOOKUP(Text(B1529,"m월 d일"),음력휴일,2,FALSE),IFERROR(VLOOKUP(A1529,양력지정휴일,2,FALSE), IFERROR(VLOOKUP(B1529,음력지정휴일,2,FALSE), ""))))</f>
        <v/>
      </c>
      <c r="N1529" s="128"/>
      <c r="O1529" s="128" t="str">
        <f>IFERROR(VLOOKUP(N1529,연차지정일수,2,FALSE),"")</f>
        <v/>
      </c>
      <c r="P1529" s="143"/>
      <c r="Q1529" s="2"/>
    </row>
    <row r="1530">
      <c r="A1530" s="129">
        <v>45725.0</v>
      </c>
      <c r="B1530" s="129">
        <f>VLOOKUP($A1530,달력데이터,MATCH("음력 날짜",달력제목,0),FALSE)</f>
        <v>45698</v>
      </c>
      <c r="C1530" s="128">
        <f t="shared" si="1"/>
        <v>2025</v>
      </c>
      <c r="D1530" s="128">
        <f t="shared" si="2"/>
        <v>3</v>
      </c>
      <c r="E1530" s="128">
        <f t="shared" si="3"/>
        <v>1</v>
      </c>
      <c r="F1530" s="128">
        <f t="shared" si="4"/>
        <v>2025</v>
      </c>
      <c r="G1530" s="128">
        <f t="shared" si="5"/>
        <v>3</v>
      </c>
      <c r="H1530" s="128">
        <f t="shared" si="6"/>
        <v>9</v>
      </c>
      <c r="I1530" s="128" t="str">
        <f t="shared" si="7"/>
        <v>일</v>
      </c>
      <c r="J1530" s="99"/>
      <c r="K1530" s="99"/>
      <c r="L1530" s="141" t="str">
        <f>IF(J1530-K1530=0,,IFERROR(K1530-J1530-휴게시간-VLOOKUP(A1530,지정휴게시간,2,FALSE),K1530-J1530-휴게시간))</f>
        <v/>
      </c>
      <c r="M1530" s="142" t="str">
        <f>IFERROR(VLOOKUP(Text(A1530,"m월 d일"),양력휴일,2,FALSE),IFERROR(VLOOKUP(Text(B1530,"m월 d일"),음력휴일,2,FALSE),IFERROR(VLOOKUP(A1530,양력지정휴일,2,FALSE), IFERROR(VLOOKUP(B1530,음력지정휴일,2,FALSE), ""))))</f>
        <v/>
      </c>
      <c r="N1530" s="128"/>
      <c r="O1530" s="128" t="str">
        <f>IFERROR(VLOOKUP(N1530,연차지정일수,2,FALSE),"")</f>
        <v/>
      </c>
      <c r="P1530" s="143"/>
      <c r="Q1530" s="2"/>
    </row>
    <row r="1531">
      <c r="A1531" s="129">
        <v>45726.0</v>
      </c>
      <c r="B1531" s="129">
        <f>VLOOKUP($A1531,달력데이터,MATCH("음력 날짜",달력제목,0),FALSE)</f>
        <v>45699</v>
      </c>
      <c r="C1531" s="128">
        <f t="shared" si="1"/>
        <v>2025</v>
      </c>
      <c r="D1531" s="128">
        <f t="shared" si="2"/>
        <v>3</v>
      </c>
      <c r="E1531" s="128">
        <f t="shared" si="3"/>
        <v>2</v>
      </c>
      <c r="F1531" s="128">
        <f t="shared" si="4"/>
        <v>2025</v>
      </c>
      <c r="G1531" s="128">
        <f t="shared" si="5"/>
        <v>3</v>
      </c>
      <c r="H1531" s="128">
        <f t="shared" si="6"/>
        <v>10</v>
      </c>
      <c r="I1531" s="128" t="str">
        <f t="shared" si="7"/>
        <v>월</v>
      </c>
      <c r="J1531" s="99"/>
      <c r="K1531" s="99"/>
      <c r="L1531" s="141" t="str">
        <f>IF(J1531-K1531=0,,IFERROR(K1531-J1531-휴게시간-VLOOKUP(A1531,지정휴게시간,2,FALSE),K1531-J1531-휴게시간))</f>
        <v/>
      </c>
      <c r="M1531" s="142" t="str">
        <f>IFERROR(VLOOKUP(Text(A1531,"m월 d일"),양력휴일,2,FALSE),IFERROR(VLOOKUP(Text(B1531,"m월 d일"),음력휴일,2,FALSE),IFERROR(VLOOKUP(A1531,양력지정휴일,2,FALSE), IFERROR(VLOOKUP(B1531,음력지정휴일,2,FALSE), ""))))</f>
        <v/>
      </c>
      <c r="N1531" s="128"/>
      <c r="O1531" s="128" t="str">
        <f>IFERROR(VLOOKUP(N1531,연차지정일수,2,FALSE),"")</f>
        <v/>
      </c>
      <c r="P1531" s="143"/>
      <c r="Q1531" s="2"/>
    </row>
    <row r="1532">
      <c r="A1532" s="129">
        <v>45727.0</v>
      </c>
      <c r="B1532" s="129">
        <f>VLOOKUP($A1532,달력데이터,MATCH("음력 날짜",달력제목,0),FALSE)</f>
        <v>45700</v>
      </c>
      <c r="C1532" s="128">
        <f t="shared" si="1"/>
        <v>2025</v>
      </c>
      <c r="D1532" s="128">
        <f t="shared" si="2"/>
        <v>3</v>
      </c>
      <c r="E1532" s="128">
        <f t="shared" si="3"/>
        <v>2</v>
      </c>
      <c r="F1532" s="128">
        <f t="shared" si="4"/>
        <v>2025</v>
      </c>
      <c r="G1532" s="128">
        <f t="shared" si="5"/>
        <v>3</v>
      </c>
      <c r="H1532" s="128">
        <f t="shared" si="6"/>
        <v>11</v>
      </c>
      <c r="I1532" s="128" t="str">
        <f t="shared" si="7"/>
        <v>화</v>
      </c>
      <c r="J1532" s="99"/>
      <c r="K1532" s="99"/>
      <c r="L1532" s="141" t="str">
        <f>IF(J1532-K1532=0,,IFERROR(K1532-J1532-휴게시간-VLOOKUP(A1532,지정휴게시간,2,FALSE),K1532-J1532-휴게시간))</f>
        <v/>
      </c>
      <c r="M1532" s="142" t="str">
        <f>IFERROR(VLOOKUP(Text(A1532,"m월 d일"),양력휴일,2,FALSE),IFERROR(VLOOKUP(Text(B1532,"m월 d일"),음력휴일,2,FALSE),IFERROR(VLOOKUP(A1532,양력지정휴일,2,FALSE), IFERROR(VLOOKUP(B1532,음력지정휴일,2,FALSE), ""))))</f>
        <v/>
      </c>
      <c r="N1532" s="128"/>
      <c r="O1532" s="128" t="str">
        <f>IFERROR(VLOOKUP(N1532,연차지정일수,2,FALSE),"")</f>
        <v/>
      </c>
      <c r="P1532" s="143"/>
      <c r="Q1532" s="2"/>
    </row>
    <row r="1533">
      <c r="A1533" s="129">
        <v>45728.0</v>
      </c>
      <c r="B1533" s="129">
        <f>VLOOKUP($A1533,달력데이터,MATCH("음력 날짜",달력제목,0),FALSE)</f>
        <v>45701</v>
      </c>
      <c r="C1533" s="128">
        <f t="shared" si="1"/>
        <v>2025</v>
      </c>
      <c r="D1533" s="128">
        <f t="shared" si="2"/>
        <v>3</v>
      </c>
      <c r="E1533" s="128">
        <f t="shared" si="3"/>
        <v>2</v>
      </c>
      <c r="F1533" s="128">
        <f t="shared" si="4"/>
        <v>2025</v>
      </c>
      <c r="G1533" s="128">
        <f t="shared" si="5"/>
        <v>3</v>
      </c>
      <c r="H1533" s="128">
        <f t="shared" si="6"/>
        <v>12</v>
      </c>
      <c r="I1533" s="128" t="str">
        <f t="shared" si="7"/>
        <v>수</v>
      </c>
      <c r="J1533" s="99"/>
      <c r="K1533" s="99"/>
      <c r="L1533" s="141" t="str">
        <f>IF(J1533-K1533=0,,IFERROR(K1533-J1533-휴게시간-VLOOKUP(A1533,지정휴게시간,2,FALSE),K1533-J1533-휴게시간))</f>
        <v/>
      </c>
      <c r="M1533" s="142" t="str">
        <f>IFERROR(VLOOKUP(Text(A1533,"m월 d일"),양력휴일,2,FALSE),IFERROR(VLOOKUP(Text(B1533,"m월 d일"),음력휴일,2,FALSE),IFERROR(VLOOKUP(A1533,양력지정휴일,2,FALSE), IFERROR(VLOOKUP(B1533,음력지정휴일,2,FALSE), ""))))</f>
        <v/>
      </c>
      <c r="N1533" s="128"/>
      <c r="O1533" s="128" t="str">
        <f>IFERROR(VLOOKUP(N1533,연차지정일수,2,FALSE),"")</f>
        <v/>
      </c>
      <c r="P1533" s="143"/>
      <c r="Q1533" s="2"/>
    </row>
    <row r="1534">
      <c r="A1534" s="129">
        <v>45729.0</v>
      </c>
      <c r="B1534" s="129">
        <f>VLOOKUP($A1534,달력데이터,MATCH("음력 날짜",달력제목,0),FALSE)</f>
        <v>45702</v>
      </c>
      <c r="C1534" s="128">
        <f t="shared" si="1"/>
        <v>2025</v>
      </c>
      <c r="D1534" s="128">
        <f t="shared" si="2"/>
        <v>3</v>
      </c>
      <c r="E1534" s="128">
        <f t="shared" si="3"/>
        <v>2</v>
      </c>
      <c r="F1534" s="128">
        <f t="shared" si="4"/>
        <v>2025</v>
      </c>
      <c r="G1534" s="128">
        <f t="shared" si="5"/>
        <v>3</v>
      </c>
      <c r="H1534" s="128">
        <f t="shared" si="6"/>
        <v>13</v>
      </c>
      <c r="I1534" s="128" t="str">
        <f t="shared" si="7"/>
        <v>목</v>
      </c>
      <c r="J1534" s="99"/>
      <c r="K1534" s="99"/>
      <c r="L1534" s="141" t="str">
        <f>IF(J1534-K1534=0,,IFERROR(K1534-J1534-휴게시간-VLOOKUP(A1534,지정휴게시간,2,FALSE),K1534-J1534-휴게시간))</f>
        <v/>
      </c>
      <c r="M1534" s="142" t="str">
        <f>IFERROR(VLOOKUP(Text(A1534,"m월 d일"),양력휴일,2,FALSE),IFERROR(VLOOKUP(Text(B1534,"m월 d일"),음력휴일,2,FALSE),IFERROR(VLOOKUP(A1534,양력지정휴일,2,FALSE), IFERROR(VLOOKUP(B1534,음력지정휴일,2,FALSE), ""))))</f>
        <v/>
      </c>
      <c r="N1534" s="128"/>
      <c r="O1534" s="128" t="str">
        <f>IFERROR(VLOOKUP(N1534,연차지정일수,2,FALSE),"")</f>
        <v/>
      </c>
      <c r="P1534" s="143"/>
      <c r="Q1534" s="2"/>
    </row>
    <row r="1535">
      <c r="A1535" s="129">
        <v>45730.0</v>
      </c>
      <c r="B1535" s="129">
        <f>VLOOKUP($A1535,달력데이터,MATCH("음력 날짜",달력제목,0),FALSE)</f>
        <v>45703</v>
      </c>
      <c r="C1535" s="128">
        <f t="shared" si="1"/>
        <v>2025</v>
      </c>
      <c r="D1535" s="128">
        <f t="shared" si="2"/>
        <v>3</v>
      </c>
      <c r="E1535" s="128">
        <f t="shared" si="3"/>
        <v>2</v>
      </c>
      <c r="F1535" s="128">
        <f t="shared" si="4"/>
        <v>2025</v>
      </c>
      <c r="G1535" s="128">
        <f t="shared" si="5"/>
        <v>3</v>
      </c>
      <c r="H1535" s="128">
        <f t="shared" si="6"/>
        <v>14</v>
      </c>
      <c r="I1535" s="128" t="str">
        <f t="shared" si="7"/>
        <v>금</v>
      </c>
      <c r="J1535" s="99"/>
      <c r="K1535" s="99"/>
      <c r="L1535" s="141" t="str">
        <f>IF(J1535-K1535=0,,IFERROR(K1535-J1535-휴게시간-VLOOKUP(A1535,지정휴게시간,2,FALSE),K1535-J1535-휴게시간))</f>
        <v/>
      </c>
      <c r="M1535" s="142" t="str">
        <f>IFERROR(VLOOKUP(Text(A1535,"m월 d일"),양력휴일,2,FALSE),IFERROR(VLOOKUP(Text(B1535,"m월 d일"),음력휴일,2,FALSE),IFERROR(VLOOKUP(A1535,양력지정휴일,2,FALSE), IFERROR(VLOOKUP(B1535,음력지정휴일,2,FALSE), ""))))</f>
        <v/>
      </c>
      <c r="N1535" s="128"/>
      <c r="O1535" s="128" t="str">
        <f>IFERROR(VLOOKUP(N1535,연차지정일수,2,FALSE),"")</f>
        <v/>
      </c>
      <c r="P1535" s="143"/>
      <c r="Q1535" s="2"/>
    </row>
    <row r="1536">
      <c r="A1536" s="129">
        <v>45731.0</v>
      </c>
      <c r="B1536" s="129">
        <f>VLOOKUP($A1536,달력데이터,MATCH("음력 날짜",달력제목,0),FALSE)</f>
        <v>45704</v>
      </c>
      <c r="C1536" s="128">
        <f t="shared" si="1"/>
        <v>2025</v>
      </c>
      <c r="D1536" s="128">
        <f t="shared" si="2"/>
        <v>3</v>
      </c>
      <c r="E1536" s="128">
        <f t="shared" si="3"/>
        <v>2</v>
      </c>
      <c r="F1536" s="128">
        <f t="shared" si="4"/>
        <v>2025</v>
      </c>
      <c r="G1536" s="128">
        <f t="shared" si="5"/>
        <v>3</v>
      </c>
      <c r="H1536" s="128">
        <f t="shared" si="6"/>
        <v>15</v>
      </c>
      <c r="I1536" s="128" t="str">
        <f t="shared" si="7"/>
        <v>토</v>
      </c>
      <c r="J1536" s="99"/>
      <c r="K1536" s="99"/>
      <c r="L1536" s="141" t="str">
        <f>IF(J1536-K1536=0,,IFERROR(K1536-J1536-휴게시간-VLOOKUP(A1536,지정휴게시간,2,FALSE),K1536-J1536-휴게시간))</f>
        <v/>
      </c>
      <c r="M1536" s="142" t="str">
        <f>IFERROR(VLOOKUP(Text(A1536,"m월 d일"),양력휴일,2,FALSE),IFERROR(VLOOKUP(Text(B1536,"m월 d일"),음력휴일,2,FALSE),IFERROR(VLOOKUP(A1536,양력지정휴일,2,FALSE), IFERROR(VLOOKUP(B1536,음력지정휴일,2,FALSE), ""))))</f>
        <v/>
      </c>
      <c r="N1536" s="128"/>
      <c r="O1536" s="128" t="str">
        <f>IFERROR(VLOOKUP(N1536,연차지정일수,2,FALSE),"")</f>
        <v/>
      </c>
      <c r="P1536" s="143"/>
      <c r="Q1536" s="2"/>
    </row>
    <row r="1537">
      <c r="A1537" s="129">
        <v>45732.0</v>
      </c>
      <c r="B1537" s="129">
        <f>VLOOKUP($A1537,달력데이터,MATCH("음력 날짜",달력제목,0),FALSE)</f>
        <v>45705</v>
      </c>
      <c r="C1537" s="128">
        <f t="shared" si="1"/>
        <v>2025</v>
      </c>
      <c r="D1537" s="128">
        <f t="shared" si="2"/>
        <v>3</v>
      </c>
      <c r="E1537" s="128">
        <f t="shared" si="3"/>
        <v>2</v>
      </c>
      <c r="F1537" s="128">
        <f t="shared" si="4"/>
        <v>2025</v>
      </c>
      <c r="G1537" s="128">
        <f t="shared" si="5"/>
        <v>3</v>
      </c>
      <c r="H1537" s="128">
        <f t="shared" si="6"/>
        <v>16</v>
      </c>
      <c r="I1537" s="128" t="str">
        <f t="shared" si="7"/>
        <v>일</v>
      </c>
      <c r="J1537" s="99"/>
      <c r="K1537" s="99"/>
      <c r="L1537" s="141" t="str">
        <f>IF(J1537-K1537=0,,IFERROR(K1537-J1537-휴게시간-VLOOKUP(A1537,지정휴게시간,2,FALSE),K1537-J1537-휴게시간))</f>
        <v/>
      </c>
      <c r="M1537" s="142" t="str">
        <f>IFERROR(VLOOKUP(Text(A1537,"m월 d일"),양력휴일,2,FALSE),IFERROR(VLOOKUP(Text(B1537,"m월 d일"),음력휴일,2,FALSE),IFERROR(VLOOKUP(A1537,양력지정휴일,2,FALSE), IFERROR(VLOOKUP(B1537,음력지정휴일,2,FALSE), ""))))</f>
        <v/>
      </c>
      <c r="N1537" s="128"/>
      <c r="O1537" s="128" t="str">
        <f>IFERROR(VLOOKUP(N1537,연차지정일수,2,FALSE),"")</f>
        <v/>
      </c>
      <c r="P1537" s="143"/>
      <c r="Q1537" s="2"/>
    </row>
    <row r="1538">
      <c r="A1538" s="129">
        <v>45733.0</v>
      </c>
      <c r="B1538" s="129">
        <f>VLOOKUP($A1538,달력데이터,MATCH("음력 날짜",달력제목,0),FALSE)</f>
        <v>45706</v>
      </c>
      <c r="C1538" s="128">
        <f t="shared" si="1"/>
        <v>2025</v>
      </c>
      <c r="D1538" s="128">
        <f t="shared" si="2"/>
        <v>3</v>
      </c>
      <c r="E1538" s="128">
        <f t="shared" si="3"/>
        <v>3</v>
      </c>
      <c r="F1538" s="128">
        <f t="shared" si="4"/>
        <v>2025</v>
      </c>
      <c r="G1538" s="128">
        <f t="shared" si="5"/>
        <v>3</v>
      </c>
      <c r="H1538" s="128">
        <f t="shared" si="6"/>
        <v>17</v>
      </c>
      <c r="I1538" s="128" t="str">
        <f t="shared" si="7"/>
        <v>월</v>
      </c>
      <c r="J1538" s="99"/>
      <c r="K1538" s="99"/>
      <c r="L1538" s="141" t="str">
        <f>IF(J1538-K1538=0,,IFERROR(K1538-J1538-휴게시간-VLOOKUP(A1538,지정휴게시간,2,FALSE),K1538-J1538-휴게시간))</f>
        <v/>
      </c>
      <c r="M1538" s="142" t="str">
        <f>IFERROR(VLOOKUP(Text(A1538,"m월 d일"),양력휴일,2,FALSE),IFERROR(VLOOKUP(Text(B1538,"m월 d일"),음력휴일,2,FALSE),IFERROR(VLOOKUP(A1538,양력지정휴일,2,FALSE), IFERROR(VLOOKUP(B1538,음력지정휴일,2,FALSE), ""))))</f>
        <v/>
      </c>
      <c r="N1538" s="128"/>
      <c r="O1538" s="128" t="str">
        <f>IFERROR(VLOOKUP(N1538,연차지정일수,2,FALSE),"")</f>
        <v/>
      </c>
      <c r="P1538" s="143"/>
      <c r="Q1538" s="2"/>
    </row>
    <row r="1539">
      <c r="A1539" s="129">
        <v>45734.0</v>
      </c>
      <c r="B1539" s="129">
        <f>VLOOKUP($A1539,달력데이터,MATCH("음력 날짜",달력제목,0),FALSE)</f>
        <v>45707</v>
      </c>
      <c r="C1539" s="128">
        <f t="shared" si="1"/>
        <v>2025</v>
      </c>
      <c r="D1539" s="128">
        <f t="shared" si="2"/>
        <v>3</v>
      </c>
      <c r="E1539" s="128">
        <f t="shared" si="3"/>
        <v>3</v>
      </c>
      <c r="F1539" s="128">
        <f t="shared" si="4"/>
        <v>2025</v>
      </c>
      <c r="G1539" s="128">
        <f t="shared" si="5"/>
        <v>3</v>
      </c>
      <c r="H1539" s="128">
        <f t="shared" si="6"/>
        <v>18</v>
      </c>
      <c r="I1539" s="128" t="str">
        <f t="shared" si="7"/>
        <v>화</v>
      </c>
      <c r="J1539" s="99"/>
      <c r="K1539" s="99"/>
      <c r="L1539" s="141" t="str">
        <f>IF(J1539-K1539=0,,IFERROR(K1539-J1539-휴게시간-VLOOKUP(A1539,지정휴게시간,2,FALSE),K1539-J1539-휴게시간))</f>
        <v/>
      </c>
      <c r="M1539" s="142" t="str">
        <f>IFERROR(VLOOKUP(Text(A1539,"m월 d일"),양력휴일,2,FALSE),IFERROR(VLOOKUP(Text(B1539,"m월 d일"),음력휴일,2,FALSE),IFERROR(VLOOKUP(A1539,양력지정휴일,2,FALSE), IFERROR(VLOOKUP(B1539,음력지정휴일,2,FALSE), ""))))</f>
        <v/>
      </c>
      <c r="N1539" s="128"/>
      <c r="O1539" s="128" t="str">
        <f>IFERROR(VLOOKUP(N1539,연차지정일수,2,FALSE),"")</f>
        <v/>
      </c>
      <c r="P1539" s="143"/>
      <c r="Q1539" s="2"/>
    </row>
    <row r="1540">
      <c r="A1540" s="129">
        <v>45735.0</v>
      </c>
      <c r="B1540" s="129">
        <f>VLOOKUP($A1540,달력데이터,MATCH("음력 날짜",달력제목,0),FALSE)</f>
        <v>45708</v>
      </c>
      <c r="C1540" s="128">
        <f t="shared" si="1"/>
        <v>2025</v>
      </c>
      <c r="D1540" s="128">
        <f t="shared" si="2"/>
        <v>3</v>
      </c>
      <c r="E1540" s="128">
        <f t="shared" si="3"/>
        <v>3</v>
      </c>
      <c r="F1540" s="128">
        <f t="shared" si="4"/>
        <v>2025</v>
      </c>
      <c r="G1540" s="128">
        <f t="shared" si="5"/>
        <v>3</v>
      </c>
      <c r="H1540" s="128">
        <f t="shared" si="6"/>
        <v>19</v>
      </c>
      <c r="I1540" s="128" t="str">
        <f t="shared" si="7"/>
        <v>수</v>
      </c>
      <c r="J1540" s="99"/>
      <c r="K1540" s="99"/>
      <c r="L1540" s="141" t="str">
        <f>IF(J1540-K1540=0,,IFERROR(K1540-J1540-휴게시간-VLOOKUP(A1540,지정휴게시간,2,FALSE),K1540-J1540-휴게시간))</f>
        <v/>
      </c>
      <c r="M1540" s="142" t="str">
        <f>IFERROR(VLOOKUP(Text(A1540,"m월 d일"),양력휴일,2,FALSE),IFERROR(VLOOKUP(Text(B1540,"m월 d일"),음력휴일,2,FALSE),IFERROR(VLOOKUP(A1540,양력지정휴일,2,FALSE), IFERROR(VLOOKUP(B1540,음력지정휴일,2,FALSE), ""))))</f>
        <v/>
      </c>
      <c r="N1540" s="128"/>
      <c r="O1540" s="128" t="str">
        <f>IFERROR(VLOOKUP(N1540,연차지정일수,2,FALSE),"")</f>
        <v/>
      </c>
      <c r="P1540" s="143"/>
      <c r="Q1540" s="2"/>
    </row>
    <row r="1541">
      <c r="A1541" s="129">
        <v>45736.0</v>
      </c>
      <c r="B1541" s="129">
        <f>VLOOKUP($A1541,달력데이터,MATCH("음력 날짜",달력제목,0),FALSE)</f>
        <v>45709</v>
      </c>
      <c r="C1541" s="128">
        <f t="shared" si="1"/>
        <v>2025</v>
      </c>
      <c r="D1541" s="128">
        <f t="shared" si="2"/>
        <v>3</v>
      </c>
      <c r="E1541" s="128">
        <f t="shared" si="3"/>
        <v>3</v>
      </c>
      <c r="F1541" s="128">
        <f t="shared" si="4"/>
        <v>2025</v>
      </c>
      <c r="G1541" s="128">
        <f t="shared" si="5"/>
        <v>3</v>
      </c>
      <c r="H1541" s="128">
        <f t="shared" si="6"/>
        <v>20</v>
      </c>
      <c r="I1541" s="128" t="str">
        <f t="shared" si="7"/>
        <v>목</v>
      </c>
      <c r="J1541" s="99"/>
      <c r="K1541" s="99"/>
      <c r="L1541" s="141" t="str">
        <f>IF(J1541-K1541=0,,IFERROR(K1541-J1541-휴게시간-VLOOKUP(A1541,지정휴게시간,2,FALSE),K1541-J1541-휴게시간))</f>
        <v/>
      </c>
      <c r="M1541" s="142" t="str">
        <f>IFERROR(VLOOKUP(Text(A1541,"m월 d일"),양력휴일,2,FALSE),IFERROR(VLOOKUP(Text(B1541,"m월 d일"),음력휴일,2,FALSE),IFERROR(VLOOKUP(A1541,양력지정휴일,2,FALSE), IFERROR(VLOOKUP(B1541,음력지정휴일,2,FALSE), ""))))</f>
        <v/>
      </c>
      <c r="N1541" s="128"/>
      <c r="O1541" s="128" t="str">
        <f>IFERROR(VLOOKUP(N1541,연차지정일수,2,FALSE),"")</f>
        <v/>
      </c>
      <c r="P1541" s="143"/>
      <c r="Q1541" s="2"/>
    </row>
    <row r="1542">
      <c r="A1542" s="129">
        <v>45737.0</v>
      </c>
      <c r="B1542" s="129">
        <f>VLOOKUP($A1542,달력데이터,MATCH("음력 날짜",달력제목,0),FALSE)</f>
        <v>45710</v>
      </c>
      <c r="C1542" s="128">
        <f t="shared" si="1"/>
        <v>2025</v>
      </c>
      <c r="D1542" s="128">
        <f t="shared" si="2"/>
        <v>3</v>
      </c>
      <c r="E1542" s="128">
        <f t="shared" si="3"/>
        <v>3</v>
      </c>
      <c r="F1542" s="128">
        <f t="shared" si="4"/>
        <v>2025</v>
      </c>
      <c r="G1542" s="128">
        <f t="shared" si="5"/>
        <v>3</v>
      </c>
      <c r="H1542" s="128">
        <f t="shared" si="6"/>
        <v>21</v>
      </c>
      <c r="I1542" s="128" t="str">
        <f t="shared" si="7"/>
        <v>금</v>
      </c>
      <c r="J1542" s="99"/>
      <c r="K1542" s="99"/>
      <c r="L1542" s="141" t="str">
        <f>IF(J1542-K1542=0,,IFERROR(K1542-J1542-휴게시간-VLOOKUP(A1542,지정휴게시간,2,FALSE),K1542-J1542-휴게시간))</f>
        <v/>
      </c>
      <c r="M1542" s="142" t="str">
        <f>IFERROR(VLOOKUP(Text(A1542,"m월 d일"),양력휴일,2,FALSE),IFERROR(VLOOKUP(Text(B1542,"m월 d일"),음력휴일,2,FALSE),IFERROR(VLOOKUP(A1542,양력지정휴일,2,FALSE), IFERROR(VLOOKUP(B1542,음력지정휴일,2,FALSE), ""))))</f>
        <v/>
      </c>
      <c r="N1542" s="128"/>
      <c r="O1542" s="128" t="str">
        <f>IFERROR(VLOOKUP(N1542,연차지정일수,2,FALSE),"")</f>
        <v/>
      </c>
      <c r="P1542" s="143"/>
      <c r="Q1542" s="2"/>
    </row>
    <row r="1543">
      <c r="A1543" s="129">
        <v>45738.0</v>
      </c>
      <c r="B1543" s="129">
        <f>VLOOKUP($A1543,달력데이터,MATCH("음력 날짜",달력제목,0),FALSE)</f>
        <v>45711</v>
      </c>
      <c r="C1543" s="128">
        <f t="shared" si="1"/>
        <v>2025</v>
      </c>
      <c r="D1543" s="128">
        <f t="shared" si="2"/>
        <v>3</v>
      </c>
      <c r="E1543" s="128">
        <f t="shared" si="3"/>
        <v>3</v>
      </c>
      <c r="F1543" s="128">
        <f t="shared" si="4"/>
        <v>2025</v>
      </c>
      <c r="G1543" s="128">
        <f t="shared" si="5"/>
        <v>3</v>
      </c>
      <c r="H1543" s="128">
        <f t="shared" si="6"/>
        <v>22</v>
      </c>
      <c r="I1543" s="128" t="str">
        <f t="shared" si="7"/>
        <v>토</v>
      </c>
      <c r="J1543" s="99"/>
      <c r="K1543" s="99"/>
      <c r="L1543" s="141" t="str">
        <f>IF(J1543-K1543=0,,IFERROR(K1543-J1543-휴게시간-VLOOKUP(A1543,지정휴게시간,2,FALSE),K1543-J1543-휴게시간))</f>
        <v/>
      </c>
      <c r="M1543" s="142" t="str">
        <f>IFERROR(VLOOKUP(Text(A1543,"m월 d일"),양력휴일,2,FALSE),IFERROR(VLOOKUP(Text(B1543,"m월 d일"),음력휴일,2,FALSE),IFERROR(VLOOKUP(A1543,양력지정휴일,2,FALSE), IFERROR(VLOOKUP(B1543,음력지정휴일,2,FALSE), ""))))</f>
        <v/>
      </c>
      <c r="N1543" s="128"/>
      <c r="O1543" s="128" t="str">
        <f>IFERROR(VLOOKUP(N1543,연차지정일수,2,FALSE),"")</f>
        <v/>
      </c>
      <c r="P1543" s="143"/>
      <c r="Q1543" s="2"/>
    </row>
    <row r="1544">
      <c r="A1544" s="129">
        <v>45739.0</v>
      </c>
      <c r="B1544" s="129">
        <f>VLOOKUP($A1544,달력데이터,MATCH("음력 날짜",달력제목,0),FALSE)</f>
        <v>45712</v>
      </c>
      <c r="C1544" s="128">
        <f t="shared" si="1"/>
        <v>2025</v>
      </c>
      <c r="D1544" s="128">
        <f t="shared" si="2"/>
        <v>3</v>
      </c>
      <c r="E1544" s="128">
        <f t="shared" si="3"/>
        <v>3</v>
      </c>
      <c r="F1544" s="128">
        <f t="shared" si="4"/>
        <v>2025</v>
      </c>
      <c r="G1544" s="128">
        <f t="shared" si="5"/>
        <v>3</v>
      </c>
      <c r="H1544" s="128">
        <f t="shared" si="6"/>
        <v>23</v>
      </c>
      <c r="I1544" s="128" t="str">
        <f t="shared" si="7"/>
        <v>일</v>
      </c>
      <c r="J1544" s="99"/>
      <c r="K1544" s="99"/>
      <c r="L1544" s="141" t="str">
        <f>IF(J1544-K1544=0,,IFERROR(K1544-J1544-휴게시간-VLOOKUP(A1544,지정휴게시간,2,FALSE),K1544-J1544-휴게시간))</f>
        <v/>
      </c>
      <c r="M1544" s="142" t="str">
        <f>IFERROR(VLOOKUP(Text(A1544,"m월 d일"),양력휴일,2,FALSE),IFERROR(VLOOKUP(Text(B1544,"m월 d일"),음력휴일,2,FALSE),IFERROR(VLOOKUP(A1544,양력지정휴일,2,FALSE), IFERROR(VLOOKUP(B1544,음력지정휴일,2,FALSE), ""))))</f>
        <v/>
      </c>
      <c r="N1544" s="128"/>
      <c r="O1544" s="128" t="str">
        <f>IFERROR(VLOOKUP(N1544,연차지정일수,2,FALSE),"")</f>
        <v/>
      </c>
      <c r="P1544" s="143"/>
      <c r="Q1544" s="2"/>
    </row>
    <row r="1545">
      <c r="A1545" s="129">
        <v>45740.0</v>
      </c>
      <c r="B1545" s="129">
        <f>VLOOKUP($A1545,달력데이터,MATCH("음력 날짜",달력제목,0),FALSE)</f>
        <v>45713</v>
      </c>
      <c r="C1545" s="128">
        <f t="shared" si="1"/>
        <v>2025</v>
      </c>
      <c r="D1545" s="128">
        <f t="shared" si="2"/>
        <v>3</v>
      </c>
      <c r="E1545" s="128">
        <f t="shared" si="3"/>
        <v>4</v>
      </c>
      <c r="F1545" s="128">
        <f t="shared" si="4"/>
        <v>2025</v>
      </c>
      <c r="G1545" s="128">
        <f t="shared" si="5"/>
        <v>3</v>
      </c>
      <c r="H1545" s="128">
        <f t="shared" si="6"/>
        <v>24</v>
      </c>
      <c r="I1545" s="128" t="str">
        <f t="shared" si="7"/>
        <v>월</v>
      </c>
      <c r="J1545" s="99"/>
      <c r="K1545" s="99"/>
      <c r="L1545" s="141" t="str">
        <f>IF(J1545-K1545=0,,IFERROR(K1545-J1545-휴게시간-VLOOKUP(A1545,지정휴게시간,2,FALSE),K1545-J1545-휴게시간))</f>
        <v/>
      </c>
      <c r="M1545" s="142" t="str">
        <f>IFERROR(VLOOKUP(Text(A1545,"m월 d일"),양력휴일,2,FALSE),IFERROR(VLOOKUP(Text(B1545,"m월 d일"),음력휴일,2,FALSE),IFERROR(VLOOKUP(A1545,양력지정휴일,2,FALSE), IFERROR(VLOOKUP(B1545,음력지정휴일,2,FALSE), ""))))</f>
        <v/>
      </c>
      <c r="N1545" s="128"/>
      <c r="O1545" s="128" t="str">
        <f>IFERROR(VLOOKUP(N1545,연차지정일수,2,FALSE),"")</f>
        <v/>
      </c>
      <c r="P1545" s="143"/>
      <c r="Q1545" s="2"/>
    </row>
    <row r="1546">
      <c r="A1546" s="129">
        <v>45741.0</v>
      </c>
      <c r="B1546" s="129">
        <f>VLOOKUP($A1546,달력데이터,MATCH("음력 날짜",달력제목,0),FALSE)</f>
        <v>45714</v>
      </c>
      <c r="C1546" s="128">
        <f t="shared" si="1"/>
        <v>2025</v>
      </c>
      <c r="D1546" s="128">
        <f t="shared" si="2"/>
        <v>3</v>
      </c>
      <c r="E1546" s="128">
        <f t="shared" si="3"/>
        <v>4</v>
      </c>
      <c r="F1546" s="128">
        <f t="shared" si="4"/>
        <v>2025</v>
      </c>
      <c r="G1546" s="128">
        <f t="shared" si="5"/>
        <v>3</v>
      </c>
      <c r="H1546" s="128">
        <f t="shared" si="6"/>
        <v>25</v>
      </c>
      <c r="I1546" s="128" t="str">
        <f t="shared" si="7"/>
        <v>화</v>
      </c>
      <c r="J1546" s="99"/>
      <c r="K1546" s="99"/>
      <c r="L1546" s="141" t="str">
        <f>IF(J1546-K1546=0,,IFERROR(K1546-J1546-휴게시간-VLOOKUP(A1546,지정휴게시간,2,FALSE),K1546-J1546-휴게시간))</f>
        <v/>
      </c>
      <c r="M1546" s="142" t="str">
        <f>IFERROR(VLOOKUP(Text(A1546,"m월 d일"),양력휴일,2,FALSE),IFERROR(VLOOKUP(Text(B1546,"m월 d일"),음력휴일,2,FALSE),IFERROR(VLOOKUP(A1546,양력지정휴일,2,FALSE), IFERROR(VLOOKUP(B1546,음력지정휴일,2,FALSE), ""))))</f>
        <v/>
      </c>
      <c r="N1546" s="128"/>
      <c r="O1546" s="128" t="str">
        <f>IFERROR(VLOOKUP(N1546,연차지정일수,2,FALSE),"")</f>
        <v/>
      </c>
      <c r="P1546" s="143"/>
      <c r="Q1546" s="2"/>
    </row>
    <row r="1547">
      <c r="A1547" s="129">
        <v>45742.0</v>
      </c>
      <c r="B1547" s="129">
        <f>VLOOKUP($A1547,달력데이터,MATCH("음력 날짜",달력제목,0),FALSE)</f>
        <v>45715</v>
      </c>
      <c r="C1547" s="128">
        <f t="shared" si="1"/>
        <v>2025</v>
      </c>
      <c r="D1547" s="128">
        <f t="shared" si="2"/>
        <v>3</v>
      </c>
      <c r="E1547" s="128">
        <f t="shared" si="3"/>
        <v>4</v>
      </c>
      <c r="F1547" s="128">
        <f t="shared" si="4"/>
        <v>2025</v>
      </c>
      <c r="G1547" s="128">
        <f t="shared" si="5"/>
        <v>3</v>
      </c>
      <c r="H1547" s="128">
        <f t="shared" si="6"/>
        <v>26</v>
      </c>
      <c r="I1547" s="128" t="str">
        <f t="shared" si="7"/>
        <v>수</v>
      </c>
      <c r="J1547" s="99"/>
      <c r="K1547" s="99"/>
      <c r="L1547" s="141" t="str">
        <f>IF(J1547-K1547=0,,IFERROR(K1547-J1547-휴게시간-VLOOKUP(A1547,지정휴게시간,2,FALSE),K1547-J1547-휴게시간))</f>
        <v/>
      </c>
      <c r="M1547" s="142" t="str">
        <f>IFERROR(VLOOKUP(Text(A1547,"m월 d일"),양력휴일,2,FALSE),IFERROR(VLOOKUP(Text(B1547,"m월 d일"),음력휴일,2,FALSE),IFERROR(VLOOKUP(A1547,양력지정휴일,2,FALSE), IFERROR(VLOOKUP(B1547,음력지정휴일,2,FALSE), ""))))</f>
        <v/>
      </c>
      <c r="N1547" s="128"/>
      <c r="O1547" s="128" t="str">
        <f>IFERROR(VLOOKUP(N1547,연차지정일수,2,FALSE),"")</f>
        <v/>
      </c>
      <c r="P1547" s="143"/>
      <c r="Q1547" s="2"/>
    </row>
    <row r="1548">
      <c r="A1548" s="129">
        <v>45743.0</v>
      </c>
      <c r="B1548" s="129">
        <f>VLOOKUP($A1548,달력데이터,MATCH("음력 날짜",달력제목,0),FALSE)</f>
        <v>45716</v>
      </c>
      <c r="C1548" s="128">
        <f t="shared" si="1"/>
        <v>2025</v>
      </c>
      <c r="D1548" s="128">
        <f t="shared" si="2"/>
        <v>3</v>
      </c>
      <c r="E1548" s="128">
        <f t="shared" si="3"/>
        <v>4</v>
      </c>
      <c r="F1548" s="128">
        <f t="shared" si="4"/>
        <v>2025</v>
      </c>
      <c r="G1548" s="128">
        <f t="shared" si="5"/>
        <v>3</v>
      </c>
      <c r="H1548" s="128">
        <f t="shared" si="6"/>
        <v>27</v>
      </c>
      <c r="I1548" s="128" t="str">
        <f t="shared" si="7"/>
        <v>목</v>
      </c>
      <c r="J1548" s="99"/>
      <c r="K1548" s="99"/>
      <c r="L1548" s="141" t="str">
        <f>IF(J1548-K1548=0,,IFERROR(K1548-J1548-휴게시간-VLOOKUP(A1548,지정휴게시간,2,FALSE),K1548-J1548-휴게시간))</f>
        <v/>
      </c>
      <c r="M1548" s="142" t="str">
        <f>IFERROR(VLOOKUP(Text(A1548,"m월 d일"),양력휴일,2,FALSE),IFERROR(VLOOKUP(Text(B1548,"m월 d일"),음력휴일,2,FALSE),IFERROR(VLOOKUP(A1548,양력지정휴일,2,FALSE), IFERROR(VLOOKUP(B1548,음력지정휴일,2,FALSE), ""))))</f>
        <v/>
      </c>
      <c r="N1548" s="128"/>
      <c r="O1548" s="128" t="str">
        <f>IFERROR(VLOOKUP(N1548,연차지정일수,2,FALSE),"")</f>
        <v/>
      </c>
      <c r="P1548" s="143"/>
      <c r="Q1548" s="2"/>
    </row>
    <row r="1549">
      <c r="A1549" s="129">
        <v>45744.0</v>
      </c>
      <c r="B1549" s="129" t="str">
        <f>VLOOKUP($A1549,달력데이터,MATCH("음력 날짜",달력제목,0),FALSE)</f>
        <v> 2025-02-29 </v>
      </c>
      <c r="C1549" s="128">
        <f t="shared" si="1"/>
        <v>2025</v>
      </c>
      <c r="D1549" s="128">
        <f t="shared" si="2"/>
        <v>3</v>
      </c>
      <c r="E1549" s="128">
        <f t="shared" si="3"/>
        <v>4</v>
      </c>
      <c r="F1549" s="128">
        <f t="shared" si="4"/>
        <v>2025</v>
      </c>
      <c r="G1549" s="128">
        <f t="shared" si="5"/>
        <v>3</v>
      </c>
      <c r="H1549" s="128">
        <f t="shared" si="6"/>
        <v>28</v>
      </c>
      <c r="I1549" s="128" t="str">
        <f t="shared" si="7"/>
        <v>금</v>
      </c>
      <c r="J1549" s="99"/>
      <c r="K1549" s="99"/>
      <c r="L1549" s="141" t="str">
        <f>IF(J1549-K1549=0,,IFERROR(K1549-J1549-휴게시간-VLOOKUP(A1549,지정휴게시간,2,FALSE),K1549-J1549-휴게시간))</f>
        <v/>
      </c>
      <c r="M1549" s="142" t="str">
        <f>IFERROR(VLOOKUP(Text(A1549,"m월 d일"),양력휴일,2,FALSE),IFERROR(VLOOKUP(Text(B1549,"m월 d일"),음력휴일,2,FALSE),IFERROR(VLOOKUP(A1549,양력지정휴일,2,FALSE), IFERROR(VLOOKUP(B1549,음력지정휴일,2,FALSE), ""))))</f>
        <v/>
      </c>
      <c r="N1549" s="128"/>
      <c r="O1549" s="128" t="str">
        <f>IFERROR(VLOOKUP(N1549,연차지정일수,2,FALSE),"")</f>
        <v/>
      </c>
      <c r="P1549" s="143"/>
      <c r="Q1549" s="2"/>
    </row>
    <row r="1550">
      <c r="A1550" s="129">
        <v>45745.0</v>
      </c>
      <c r="B1550" s="129">
        <f>VLOOKUP($A1550,달력데이터,MATCH("음력 날짜",달력제목,0),FALSE)</f>
        <v>45717</v>
      </c>
      <c r="C1550" s="128">
        <f t="shared" si="1"/>
        <v>2025</v>
      </c>
      <c r="D1550" s="128">
        <f t="shared" si="2"/>
        <v>3</v>
      </c>
      <c r="E1550" s="128">
        <f t="shared" si="3"/>
        <v>4</v>
      </c>
      <c r="F1550" s="128">
        <f t="shared" si="4"/>
        <v>2025</v>
      </c>
      <c r="G1550" s="128">
        <f t="shared" si="5"/>
        <v>3</v>
      </c>
      <c r="H1550" s="128">
        <f t="shared" si="6"/>
        <v>29</v>
      </c>
      <c r="I1550" s="128" t="str">
        <f t="shared" si="7"/>
        <v>토</v>
      </c>
      <c r="J1550" s="99"/>
      <c r="K1550" s="99"/>
      <c r="L1550" s="141" t="str">
        <f>IF(J1550-K1550=0,,IFERROR(K1550-J1550-휴게시간-VLOOKUP(A1550,지정휴게시간,2,FALSE),K1550-J1550-휴게시간))</f>
        <v/>
      </c>
      <c r="M1550" s="142" t="str">
        <f>IFERROR(VLOOKUP(Text(A1550,"m월 d일"),양력휴일,2,FALSE),IFERROR(VLOOKUP(Text(B1550,"m월 d일"),음력휴일,2,FALSE),IFERROR(VLOOKUP(A1550,양력지정휴일,2,FALSE), IFERROR(VLOOKUP(B1550,음력지정휴일,2,FALSE), ""))))</f>
        <v/>
      </c>
      <c r="N1550" s="128"/>
      <c r="O1550" s="128" t="str">
        <f>IFERROR(VLOOKUP(N1550,연차지정일수,2,FALSE),"")</f>
        <v/>
      </c>
      <c r="P1550" s="143"/>
      <c r="Q1550" s="2"/>
    </row>
    <row r="1551">
      <c r="A1551" s="129">
        <v>45746.0</v>
      </c>
      <c r="B1551" s="129">
        <f>VLOOKUP($A1551,달력데이터,MATCH("음력 날짜",달력제목,0),FALSE)</f>
        <v>45718</v>
      </c>
      <c r="C1551" s="128">
        <f t="shared" si="1"/>
        <v>2025</v>
      </c>
      <c r="D1551" s="128">
        <f t="shared" si="2"/>
        <v>3</v>
      </c>
      <c r="E1551" s="128">
        <f t="shared" si="3"/>
        <v>4</v>
      </c>
      <c r="F1551" s="128">
        <f t="shared" si="4"/>
        <v>2025</v>
      </c>
      <c r="G1551" s="128">
        <f t="shared" si="5"/>
        <v>3</v>
      </c>
      <c r="H1551" s="128">
        <f t="shared" si="6"/>
        <v>30</v>
      </c>
      <c r="I1551" s="128" t="str">
        <f t="shared" si="7"/>
        <v>일</v>
      </c>
      <c r="J1551" s="99"/>
      <c r="K1551" s="99"/>
      <c r="L1551" s="141" t="str">
        <f>IF(J1551-K1551=0,,IFERROR(K1551-J1551-휴게시간-VLOOKUP(A1551,지정휴게시간,2,FALSE),K1551-J1551-휴게시간))</f>
        <v/>
      </c>
      <c r="M1551" s="142" t="str">
        <f>IFERROR(VLOOKUP(Text(A1551,"m월 d일"),양력휴일,2,FALSE),IFERROR(VLOOKUP(Text(B1551,"m월 d일"),음력휴일,2,FALSE),IFERROR(VLOOKUP(A1551,양력지정휴일,2,FALSE), IFERROR(VLOOKUP(B1551,음력지정휴일,2,FALSE), ""))))</f>
        <v/>
      </c>
      <c r="N1551" s="128"/>
      <c r="O1551" s="128" t="str">
        <f>IFERROR(VLOOKUP(N1551,연차지정일수,2,FALSE),"")</f>
        <v/>
      </c>
      <c r="P1551" s="143"/>
      <c r="Q1551" s="2"/>
    </row>
    <row r="1552">
      <c r="A1552" s="129">
        <v>45747.0</v>
      </c>
      <c r="B1552" s="129">
        <f>VLOOKUP($A1552,달력데이터,MATCH("음력 날짜",달력제목,0),FALSE)</f>
        <v>45719</v>
      </c>
      <c r="C1552" s="128">
        <f t="shared" si="1"/>
        <v>2025</v>
      </c>
      <c r="D1552" s="128">
        <f t="shared" si="2"/>
        <v>3</v>
      </c>
      <c r="E1552" s="128">
        <f t="shared" si="3"/>
        <v>5</v>
      </c>
      <c r="F1552" s="128">
        <f t="shared" si="4"/>
        <v>2025</v>
      </c>
      <c r="G1552" s="128">
        <f t="shared" si="5"/>
        <v>3</v>
      </c>
      <c r="H1552" s="128">
        <f t="shared" si="6"/>
        <v>31</v>
      </c>
      <c r="I1552" s="128" t="str">
        <f t="shared" si="7"/>
        <v>월</v>
      </c>
      <c r="J1552" s="99"/>
      <c r="K1552" s="99"/>
      <c r="L1552" s="141" t="str">
        <f>IF(J1552-K1552=0,,IFERROR(K1552-J1552-휴게시간-VLOOKUP(A1552,지정휴게시간,2,FALSE),K1552-J1552-휴게시간))</f>
        <v/>
      </c>
      <c r="M1552" s="142" t="str">
        <f>IFERROR(VLOOKUP(Text(A1552,"m월 d일"),양력휴일,2,FALSE),IFERROR(VLOOKUP(Text(B1552,"m월 d일"),음력휴일,2,FALSE),IFERROR(VLOOKUP(A1552,양력지정휴일,2,FALSE), IFERROR(VLOOKUP(B1552,음력지정휴일,2,FALSE), ""))))</f>
        <v/>
      </c>
      <c r="N1552" s="128"/>
      <c r="O1552" s="128" t="str">
        <f>IFERROR(VLOOKUP(N1552,연차지정일수,2,FALSE),"")</f>
        <v/>
      </c>
      <c r="P1552" s="143"/>
      <c r="Q1552" s="2"/>
    </row>
    <row r="1553">
      <c r="A1553" s="129">
        <v>45748.0</v>
      </c>
      <c r="B1553" s="129">
        <f>VLOOKUP($A1553,달력데이터,MATCH("음력 날짜",달력제목,0),FALSE)</f>
        <v>45720</v>
      </c>
      <c r="C1553" s="128">
        <f t="shared" si="1"/>
        <v>2025</v>
      </c>
      <c r="D1553" s="128">
        <f t="shared" si="2"/>
        <v>3</v>
      </c>
      <c r="E1553" s="128">
        <f t="shared" si="3"/>
        <v>5</v>
      </c>
      <c r="F1553" s="128">
        <f t="shared" si="4"/>
        <v>2025</v>
      </c>
      <c r="G1553" s="128">
        <f t="shared" si="5"/>
        <v>4</v>
      </c>
      <c r="H1553" s="128">
        <f t="shared" si="6"/>
        <v>1</v>
      </c>
      <c r="I1553" s="128" t="str">
        <f t="shared" si="7"/>
        <v>화</v>
      </c>
      <c r="J1553" s="99"/>
      <c r="K1553" s="99"/>
      <c r="L1553" s="141" t="str">
        <f>IF(J1553-K1553=0,,IFERROR(K1553-J1553-휴게시간-VLOOKUP(A1553,지정휴게시간,2,FALSE),K1553-J1553-휴게시간))</f>
        <v/>
      </c>
      <c r="M1553" s="142" t="str">
        <f>IFERROR(VLOOKUP(Text(A1553,"m월 d일"),양력휴일,2,FALSE),IFERROR(VLOOKUP(Text(B1553,"m월 d일"),음력휴일,2,FALSE),IFERROR(VLOOKUP(A1553,양력지정휴일,2,FALSE), IFERROR(VLOOKUP(B1553,음력지정휴일,2,FALSE), ""))))</f>
        <v/>
      </c>
      <c r="N1553" s="128"/>
      <c r="O1553" s="128" t="str">
        <f>IFERROR(VLOOKUP(N1553,연차지정일수,2,FALSE),"")</f>
        <v/>
      </c>
      <c r="P1553" s="143"/>
      <c r="Q1553" s="2"/>
    </row>
    <row r="1554">
      <c r="A1554" s="129">
        <v>45749.0</v>
      </c>
      <c r="B1554" s="129">
        <f>VLOOKUP($A1554,달력데이터,MATCH("음력 날짜",달력제목,0),FALSE)</f>
        <v>45721</v>
      </c>
      <c r="C1554" s="128">
        <f t="shared" si="1"/>
        <v>2025</v>
      </c>
      <c r="D1554" s="128">
        <f t="shared" si="2"/>
        <v>3</v>
      </c>
      <c r="E1554" s="128">
        <f t="shared" si="3"/>
        <v>5</v>
      </c>
      <c r="F1554" s="128">
        <f t="shared" si="4"/>
        <v>2025</v>
      </c>
      <c r="G1554" s="128">
        <f t="shared" si="5"/>
        <v>4</v>
      </c>
      <c r="H1554" s="128">
        <f t="shared" si="6"/>
        <v>2</v>
      </c>
      <c r="I1554" s="128" t="str">
        <f t="shared" si="7"/>
        <v>수</v>
      </c>
      <c r="J1554" s="99"/>
      <c r="K1554" s="99"/>
      <c r="L1554" s="141" t="str">
        <f>IF(J1554-K1554=0,,IFERROR(K1554-J1554-휴게시간-VLOOKUP(A1554,지정휴게시간,2,FALSE),K1554-J1554-휴게시간))</f>
        <v/>
      </c>
      <c r="M1554" s="142" t="str">
        <f>IFERROR(VLOOKUP(Text(A1554,"m월 d일"),양력휴일,2,FALSE),IFERROR(VLOOKUP(Text(B1554,"m월 d일"),음력휴일,2,FALSE),IFERROR(VLOOKUP(A1554,양력지정휴일,2,FALSE), IFERROR(VLOOKUP(B1554,음력지정휴일,2,FALSE), ""))))</f>
        <v/>
      </c>
      <c r="N1554" s="128"/>
      <c r="O1554" s="128" t="str">
        <f>IFERROR(VLOOKUP(N1554,연차지정일수,2,FALSE),"")</f>
        <v/>
      </c>
      <c r="P1554" s="143"/>
      <c r="Q1554" s="2"/>
    </row>
    <row r="1555">
      <c r="A1555" s="129">
        <v>45750.0</v>
      </c>
      <c r="B1555" s="129">
        <f>VLOOKUP($A1555,달력데이터,MATCH("음력 날짜",달력제목,0),FALSE)</f>
        <v>45722</v>
      </c>
      <c r="C1555" s="128">
        <f t="shared" si="1"/>
        <v>2025</v>
      </c>
      <c r="D1555" s="128">
        <f t="shared" si="2"/>
        <v>3</v>
      </c>
      <c r="E1555" s="128">
        <f t="shared" si="3"/>
        <v>5</v>
      </c>
      <c r="F1555" s="128">
        <f t="shared" si="4"/>
        <v>2025</v>
      </c>
      <c r="G1555" s="128">
        <f t="shared" si="5"/>
        <v>4</v>
      </c>
      <c r="H1555" s="128">
        <f t="shared" si="6"/>
        <v>3</v>
      </c>
      <c r="I1555" s="128" t="str">
        <f t="shared" si="7"/>
        <v>목</v>
      </c>
      <c r="J1555" s="99"/>
      <c r="K1555" s="99"/>
      <c r="L1555" s="141" t="str">
        <f>IF(J1555-K1555=0,,IFERROR(K1555-J1555-휴게시간-VLOOKUP(A1555,지정휴게시간,2,FALSE),K1555-J1555-휴게시간))</f>
        <v/>
      </c>
      <c r="M1555" s="142" t="str">
        <f>IFERROR(VLOOKUP(Text(A1555,"m월 d일"),양력휴일,2,FALSE),IFERROR(VLOOKUP(Text(B1555,"m월 d일"),음력휴일,2,FALSE),IFERROR(VLOOKUP(A1555,양력지정휴일,2,FALSE), IFERROR(VLOOKUP(B1555,음력지정휴일,2,FALSE), ""))))</f>
        <v/>
      </c>
      <c r="N1555" s="128"/>
      <c r="O1555" s="128" t="str">
        <f>IFERROR(VLOOKUP(N1555,연차지정일수,2,FALSE),"")</f>
        <v/>
      </c>
      <c r="P1555" s="143"/>
      <c r="Q1555" s="2"/>
    </row>
    <row r="1556">
      <c r="A1556" s="129">
        <v>45751.0</v>
      </c>
      <c r="B1556" s="129">
        <f>VLOOKUP($A1556,달력데이터,MATCH("음력 날짜",달력제목,0),FALSE)</f>
        <v>45723</v>
      </c>
      <c r="C1556" s="128">
        <f t="shared" si="1"/>
        <v>2025</v>
      </c>
      <c r="D1556" s="128">
        <f t="shared" si="2"/>
        <v>3</v>
      </c>
      <c r="E1556" s="128">
        <f t="shared" si="3"/>
        <v>5</v>
      </c>
      <c r="F1556" s="128">
        <f t="shared" si="4"/>
        <v>2025</v>
      </c>
      <c r="G1556" s="128">
        <f t="shared" si="5"/>
        <v>4</v>
      </c>
      <c r="H1556" s="128">
        <f t="shared" si="6"/>
        <v>4</v>
      </c>
      <c r="I1556" s="128" t="str">
        <f t="shared" si="7"/>
        <v>금</v>
      </c>
      <c r="J1556" s="99"/>
      <c r="K1556" s="99"/>
      <c r="L1556" s="141" t="str">
        <f>IF(J1556-K1556=0,,IFERROR(K1556-J1556-휴게시간-VLOOKUP(A1556,지정휴게시간,2,FALSE),K1556-J1556-휴게시간))</f>
        <v/>
      </c>
      <c r="M1556" s="142" t="str">
        <f>IFERROR(VLOOKUP(Text(A1556,"m월 d일"),양력휴일,2,FALSE),IFERROR(VLOOKUP(Text(B1556,"m월 d일"),음력휴일,2,FALSE),IFERROR(VLOOKUP(A1556,양력지정휴일,2,FALSE), IFERROR(VLOOKUP(B1556,음력지정휴일,2,FALSE), ""))))</f>
        <v/>
      </c>
      <c r="N1556" s="128"/>
      <c r="O1556" s="128" t="str">
        <f>IFERROR(VLOOKUP(N1556,연차지정일수,2,FALSE),"")</f>
        <v/>
      </c>
      <c r="P1556" s="143"/>
      <c r="Q1556" s="2"/>
    </row>
    <row r="1557">
      <c r="A1557" s="129">
        <v>45752.0</v>
      </c>
      <c r="B1557" s="129">
        <f>VLOOKUP($A1557,달력데이터,MATCH("음력 날짜",달력제목,0),FALSE)</f>
        <v>45724</v>
      </c>
      <c r="C1557" s="128">
        <f t="shared" si="1"/>
        <v>2025</v>
      </c>
      <c r="D1557" s="128">
        <f t="shared" si="2"/>
        <v>3</v>
      </c>
      <c r="E1557" s="128">
        <f t="shared" si="3"/>
        <v>5</v>
      </c>
      <c r="F1557" s="128">
        <f t="shared" si="4"/>
        <v>2025</v>
      </c>
      <c r="G1557" s="128">
        <f t="shared" si="5"/>
        <v>4</v>
      </c>
      <c r="H1557" s="128">
        <f t="shared" si="6"/>
        <v>5</v>
      </c>
      <c r="I1557" s="128" t="str">
        <f t="shared" si="7"/>
        <v>토</v>
      </c>
      <c r="J1557" s="99"/>
      <c r="K1557" s="99"/>
      <c r="L1557" s="141" t="str">
        <f>IF(J1557-K1557=0,,IFERROR(K1557-J1557-휴게시간-VLOOKUP(A1557,지정휴게시간,2,FALSE),K1557-J1557-휴게시간))</f>
        <v/>
      </c>
      <c r="M1557" s="142" t="str">
        <f>IFERROR(VLOOKUP(Text(A1557,"m월 d일"),양력휴일,2,FALSE),IFERROR(VLOOKUP(Text(B1557,"m월 d일"),음력휴일,2,FALSE),IFERROR(VLOOKUP(A1557,양력지정휴일,2,FALSE), IFERROR(VLOOKUP(B1557,음력지정휴일,2,FALSE), ""))))</f>
        <v/>
      </c>
      <c r="N1557" s="128"/>
      <c r="O1557" s="128" t="str">
        <f>IFERROR(VLOOKUP(N1557,연차지정일수,2,FALSE),"")</f>
        <v/>
      </c>
      <c r="P1557" s="143"/>
      <c r="Q1557" s="2"/>
    </row>
    <row r="1558">
      <c r="A1558" s="129">
        <v>45753.0</v>
      </c>
      <c r="B1558" s="129">
        <f>VLOOKUP($A1558,달력데이터,MATCH("음력 날짜",달력제목,0),FALSE)</f>
        <v>45725</v>
      </c>
      <c r="C1558" s="128">
        <f t="shared" si="1"/>
        <v>2025</v>
      </c>
      <c r="D1558" s="128">
        <f t="shared" si="2"/>
        <v>3</v>
      </c>
      <c r="E1558" s="128">
        <f t="shared" si="3"/>
        <v>5</v>
      </c>
      <c r="F1558" s="128">
        <f t="shared" si="4"/>
        <v>2025</v>
      </c>
      <c r="G1558" s="128">
        <f t="shared" si="5"/>
        <v>4</v>
      </c>
      <c r="H1558" s="128">
        <f t="shared" si="6"/>
        <v>6</v>
      </c>
      <c r="I1558" s="128" t="str">
        <f t="shared" si="7"/>
        <v>일</v>
      </c>
      <c r="J1558" s="99"/>
      <c r="K1558" s="99"/>
      <c r="L1558" s="141" t="str">
        <f>IF(J1558-K1558=0,,IFERROR(K1558-J1558-휴게시간-VLOOKUP(A1558,지정휴게시간,2,FALSE),K1558-J1558-휴게시간))</f>
        <v/>
      </c>
      <c r="M1558" s="142" t="str">
        <f>IFERROR(VLOOKUP(Text(A1558,"m월 d일"),양력휴일,2,FALSE),IFERROR(VLOOKUP(Text(B1558,"m월 d일"),음력휴일,2,FALSE),IFERROR(VLOOKUP(A1558,양력지정휴일,2,FALSE), IFERROR(VLOOKUP(B1558,음력지정휴일,2,FALSE), ""))))</f>
        <v/>
      </c>
      <c r="N1558" s="128"/>
      <c r="O1558" s="128" t="str">
        <f>IFERROR(VLOOKUP(N1558,연차지정일수,2,FALSE),"")</f>
        <v/>
      </c>
      <c r="P1558" s="143"/>
      <c r="Q1558" s="2"/>
    </row>
    <row r="1559">
      <c r="A1559" s="129">
        <v>45754.0</v>
      </c>
      <c r="B1559" s="129">
        <f>VLOOKUP($A1559,달력데이터,MATCH("음력 날짜",달력제목,0),FALSE)</f>
        <v>45726</v>
      </c>
      <c r="C1559" s="128">
        <f t="shared" si="1"/>
        <v>2025</v>
      </c>
      <c r="D1559" s="128">
        <f t="shared" si="2"/>
        <v>4</v>
      </c>
      <c r="E1559" s="128">
        <f t="shared" si="3"/>
        <v>1</v>
      </c>
      <c r="F1559" s="128">
        <f t="shared" si="4"/>
        <v>2025</v>
      </c>
      <c r="G1559" s="128">
        <f t="shared" si="5"/>
        <v>4</v>
      </c>
      <c r="H1559" s="128">
        <f t="shared" si="6"/>
        <v>7</v>
      </c>
      <c r="I1559" s="128" t="str">
        <f t="shared" si="7"/>
        <v>월</v>
      </c>
      <c r="J1559" s="99"/>
      <c r="K1559" s="99"/>
      <c r="L1559" s="141" t="str">
        <f>IF(J1559-K1559=0,,IFERROR(K1559-J1559-휴게시간-VLOOKUP(A1559,지정휴게시간,2,FALSE),K1559-J1559-휴게시간))</f>
        <v/>
      </c>
      <c r="M1559" s="142" t="str">
        <f>IFERROR(VLOOKUP(Text(A1559,"m월 d일"),양력휴일,2,FALSE),IFERROR(VLOOKUP(Text(B1559,"m월 d일"),음력휴일,2,FALSE),IFERROR(VLOOKUP(A1559,양력지정휴일,2,FALSE), IFERROR(VLOOKUP(B1559,음력지정휴일,2,FALSE), ""))))</f>
        <v/>
      </c>
      <c r="N1559" s="128"/>
      <c r="O1559" s="128" t="str">
        <f>IFERROR(VLOOKUP(N1559,연차지정일수,2,FALSE),"")</f>
        <v/>
      </c>
      <c r="P1559" s="143"/>
      <c r="Q1559" s="2"/>
    </row>
    <row r="1560">
      <c r="A1560" s="129">
        <v>45755.0</v>
      </c>
      <c r="B1560" s="129">
        <f>VLOOKUP($A1560,달력데이터,MATCH("음력 날짜",달력제목,0),FALSE)</f>
        <v>45727</v>
      </c>
      <c r="C1560" s="128">
        <f t="shared" si="1"/>
        <v>2025</v>
      </c>
      <c r="D1560" s="128">
        <f t="shared" si="2"/>
        <v>4</v>
      </c>
      <c r="E1560" s="128">
        <f t="shared" si="3"/>
        <v>1</v>
      </c>
      <c r="F1560" s="128">
        <f t="shared" si="4"/>
        <v>2025</v>
      </c>
      <c r="G1560" s="128">
        <f t="shared" si="5"/>
        <v>4</v>
      </c>
      <c r="H1560" s="128">
        <f t="shared" si="6"/>
        <v>8</v>
      </c>
      <c r="I1560" s="128" t="str">
        <f t="shared" si="7"/>
        <v>화</v>
      </c>
      <c r="J1560" s="99"/>
      <c r="K1560" s="99"/>
      <c r="L1560" s="141" t="str">
        <f>IF(J1560-K1560=0,,IFERROR(K1560-J1560-휴게시간-VLOOKUP(A1560,지정휴게시간,2,FALSE),K1560-J1560-휴게시간))</f>
        <v/>
      </c>
      <c r="M1560" s="142" t="str">
        <f>IFERROR(VLOOKUP(Text(A1560,"m월 d일"),양력휴일,2,FALSE),IFERROR(VLOOKUP(Text(B1560,"m월 d일"),음력휴일,2,FALSE),IFERROR(VLOOKUP(A1560,양력지정휴일,2,FALSE), IFERROR(VLOOKUP(B1560,음력지정휴일,2,FALSE), ""))))</f>
        <v/>
      </c>
      <c r="N1560" s="128"/>
      <c r="O1560" s="128" t="str">
        <f>IFERROR(VLOOKUP(N1560,연차지정일수,2,FALSE),"")</f>
        <v/>
      </c>
      <c r="P1560" s="143"/>
      <c r="Q1560" s="2"/>
    </row>
    <row r="1561">
      <c r="A1561" s="129">
        <v>45756.0</v>
      </c>
      <c r="B1561" s="129">
        <f>VLOOKUP($A1561,달력데이터,MATCH("음력 날짜",달력제목,0),FALSE)</f>
        <v>45728</v>
      </c>
      <c r="C1561" s="128">
        <f t="shared" si="1"/>
        <v>2025</v>
      </c>
      <c r="D1561" s="128">
        <f t="shared" si="2"/>
        <v>4</v>
      </c>
      <c r="E1561" s="128">
        <f t="shared" si="3"/>
        <v>1</v>
      </c>
      <c r="F1561" s="128">
        <f t="shared" si="4"/>
        <v>2025</v>
      </c>
      <c r="G1561" s="128">
        <f t="shared" si="5"/>
        <v>4</v>
      </c>
      <c r="H1561" s="128">
        <f t="shared" si="6"/>
        <v>9</v>
      </c>
      <c r="I1561" s="128" t="str">
        <f t="shared" si="7"/>
        <v>수</v>
      </c>
      <c r="J1561" s="99"/>
      <c r="K1561" s="99"/>
      <c r="L1561" s="141" t="str">
        <f>IF(J1561-K1561=0,,IFERROR(K1561-J1561-휴게시간-VLOOKUP(A1561,지정휴게시간,2,FALSE),K1561-J1561-휴게시간))</f>
        <v/>
      </c>
      <c r="M1561" s="142" t="str">
        <f>IFERROR(VLOOKUP(Text(A1561,"m월 d일"),양력휴일,2,FALSE),IFERROR(VLOOKUP(Text(B1561,"m월 d일"),음력휴일,2,FALSE),IFERROR(VLOOKUP(A1561,양력지정휴일,2,FALSE), IFERROR(VLOOKUP(B1561,음력지정휴일,2,FALSE), ""))))</f>
        <v/>
      </c>
      <c r="N1561" s="128"/>
      <c r="O1561" s="128" t="str">
        <f>IFERROR(VLOOKUP(N1561,연차지정일수,2,FALSE),"")</f>
        <v/>
      </c>
      <c r="P1561" s="143"/>
      <c r="Q1561" s="2"/>
    </row>
    <row r="1562">
      <c r="A1562" s="129">
        <v>45757.0</v>
      </c>
      <c r="B1562" s="129">
        <f>VLOOKUP($A1562,달력데이터,MATCH("음력 날짜",달력제목,0),FALSE)</f>
        <v>45729</v>
      </c>
      <c r="C1562" s="128">
        <f t="shared" si="1"/>
        <v>2025</v>
      </c>
      <c r="D1562" s="128">
        <f t="shared" si="2"/>
        <v>4</v>
      </c>
      <c r="E1562" s="128">
        <f t="shared" si="3"/>
        <v>1</v>
      </c>
      <c r="F1562" s="128">
        <f t="shared" si="4"/>
        <v>2025</v>
      </c>
      <c r="G1562" s="128">
        <f t="shared" si="5"/>
        <v>4</v>
      </c>
      <c r="H1562" s="128">
        <f t="shared" si="6"/>
        <v>10</v>
      </c>
      <c r="I1562" s="128" t="str">
        <f t="shared" si="7"/>
        <v>목</v>
      </c>
      <c r="J1562" s="99"/>
      <c r="K1562" s="99"/>
      <c r="L1562" s="141" t="str">
        <f>IF(J1562-K1562=0,,IFERROR(K1562-J1562-휴게시간-VLOOKUP(A1562,지정휴게시간,2,FALSE),K1562-J1562-휴게시간))</f>
        <v/>
      </c>
      <c r="M1562" s="142" t="str">
        <f>IFERROR(VLOOKUP(Text(A1562,"m월 d일"),양력휴일,2,FALSE),IFERROR(VLOOKUP(Text(B1562,"m월 d일"),음력휴일,2,FALSE),IFERROR(VLOOKUP(A1562,양력지정휴일,2,FALSE), IFERROR(VLOOKUP(B1562,음력지정휴일,2,FALSE), ""))))</f>
        <v/>
      </c>
      <c r="N1562" s="128"/>
      <c r="O1562" s="128" t="str">
        <f>IFERROR(VLOOKUP(N1562,연차지정일수,2,FALSE),"")</f>
        <v/>
      </c>
      <c r="P1562" s="143"/>
      <c r="Q1562" s="2"/>
    </row>
    <row r="1563">
      <c r="A1563" s="129">
        <v>45758.0</v>
      </c>
      <c r="B1563" s="129">
        <f>VLOOKUP($A1563,달력데이터,MATCH("음력 날짜",달력제목,0),FALSE)</f>
        <v>45730</v>
      </c>
      <c r="C1563" s="128">
        <f t="shared" si="1"/>
        <v>2025</v>
      </c>
      <c r="D1563" s="128">
        <f t="shared" si="2"/>
        <v>4</v>
      </c>
      <c r="E1563" s="128">
        <f t="shared" si="3"/>
        <v>1</v>
      </c>
      <c r="F1563" s="128">
        <f t="shared" si="4"/>
        <v>2025</v>
      </c>
      <c r="G1563" s="128">
        <f t="shared" si="5"/>
        <v>4</v>
      </c>
      <c r="H1563" s="128">
        <f t="shared" si="6"/>
        <v>11</v>
      </c>
      <c r="I1563" s="128" t="str">
        <f t="shared" si="7"/>
        <v>금</v>
      </c>
      <c r="J1563" s="99"/>
      <c r="K1563" s="99"/>
      <c r="L1563" s="141" t="str">
        <f>IF(J1563-K1563=0,,IFERROR(K1563-J1563-휴게시간-VLOOKUP(A1563,지정휴게시간,2,FALSE),K1563-J1563-휴게시간))</f>
        <v/>
      </c>
      <c r="M1563" s="142" t="str">
        <f>IFERROR(VLOOKUP(Text(A1563,"m월 d일"),양력휴일,2,FALSE),IFERROR(VLOOKUP(Text(B1563,"m월 d일"),음력휴일,2,FALSE),IFERROR(VLOOKUP(A1563,양력지정휴일,2,FALSE), IFERROR(VLOOKUP(B1563,음력지정휴일,2,FALSE), ""))))</f>
        <v/>
      </c>
      <c r="N1563" s="128"/>
      <c r="O1563" s="128" t="str">
        <f>IFERROR(VLOOKUP(N1563,연차지정일수,2,FALSE),"")</f>
        <v/>
      </c>
      <c r="P1563" s="143"/>
      <c r="Q1563" s="2"/>
    </row>
    <row r="1564">
      <c r="A1564" s="129">
        <v>45759.0</v>
      </c>
      <c r="B1564" s="129">
        <f>VLOOKUP($A1564,달력데이터,MATCH("음력 날짜",달력제목,0),FALSE)</f>
        <v>45731</v>
      </c>
      <c r="C1564" s="128">
        <f t="shared" si="1"/>
        <v>2025</v>
      </c>
      <c r="D1564" s="128">
        <f t="shared" si="2"/>
        <v>4</v>
      </c>
      <c r="E1564" s="128">
        <f t="shared" si="3"/>
        <v>1</v>
      </c>
      <c r="F1564" s="128">
        <f t="shared" si="4"/>
        <v>2025</v>
      </c>
      <c r="G1564" s="128">
        <f t="shared" si="5"/>
        <v>4</v>
      </c>
      <c r="H1564" s="128">
        <f t="shared" si="6"/>
        <v>12</v>
      </c>
      <c r="I1564" s="128" t="str">
        <f t="shared" si="7"/>
        <v>토</v>
      </c>
      <c r="J1564" s="99"/>
      <c r="K1564" s="99"/>
      <c r="L1564" s="141" t="str">
        <f>IF(J1564-K1564=0,,IFERROR(K1564-J1564-휴게시간-VLOOKUP(A1564,지정휴게시간,2,FALSE),K1564-J1564-휴게시간))</f>
        <v/>
      </c>
      <c r="M1564" s="142" t="str">
        <f>IFERROR(VLOOKUP(Text(A1564,"m월 d일"),양력휴일,2,FALSE),IFERROR(VLOOKUP(Text(B1564,"m월 d일"),음력휴일,2,FALSE),IFERROR(VLOOKUP(A1564,양력지정휴일,2,FALSE), IFERROR(VLOOKUP(B1564,음력지정휴일,2,FALSE), ""))))</f>
        <v/>
      </c>
      <c r="N1564" s="128"/>
      <c r="O1564" s="128" t="str">
        <f>IFERROR(VLOOKUP(N1564,연차지정일수,2,FALSE),"")</f>
        <v/>
      </c>
      <c r="P1564" s="143"/>
      <c r="Q1564" s="2"/>
    </row>
    <row r="1565">
      <c r="A1565" s="129">
        <v>45760.0</v>
      </c>
      <c r="B1565" s="129">
        <f>VLOOKUP($A1565,달력데이터,MATCH("음력 날짜",달력제목,0),FALSE)</f>
        <v>45732</v>
      </c>
      <c r="C1565" s="128">
        <f t="shared" si="1"/>
        <v>2025</v>
      </c>
      <c r="D1565" s="128">
        <f t="shared" si="2"/>
        <v>4</v>
      </c>
      <c r="E1565" s="128">
        <f t="shared" si="3"/>
        <v>1</v>
      </c>
      <c r="F1565" s="128">
        <f t="shared" si="4"/>
        <v>2025</v>
      </c>
      <c r="G1565" s="128">
        <f t="shared" si="5"/>
        <v>4</v>
      </c>
      <c r="H1565" s="128">
        <f t="shared" si="6"/>
        <v>13</v>
      </c>
      <c r="I1565" s="128" t="str">
        <f t="shared" si="7"/>
        <v>일</v>
      </c>
      <c r="J1565" s="99"/>
      <c r="K1565" s="99"/>
      <c r="L1565" s="141" t="str">
        <f>IF(J1565-K1565=0,,IFERROR(K1565-J1565-휴게시간-VLOOKUP(A1565,지정휴게시간,2,FALSE),K1565-J1565-휴게시간))</f>
        <v/>
      </c>
      <c r="M1565" s="142" t="str">
        <f>IFERROR(VLOOKUP(Text(A1565,"m월 d일"),양력휴일,2,FALSE),IFERROR(VLOOKUP(Text(B1565,"m월 d일"),음력휴일,2,FALSE),IFERROR(VLOOKUP(A1565,양력지정휴일,2,FALSE), IFERROR(VLOOKUP(B1565,음력지정휴일,2,FALSE), ""))))</f>
        <v/>
      </c>
      <c r="N1565" s="128"/>
      <c r="O1565" s="128" t="str">
        <f>IFERROR(VLOOKUP(N1565,연차지정일수,2,FALSE),"")</f>
        <v/>
      </c>
      <c r="P1565" s="143"/>
      <c r="Q1565" s="2"/>
    </row>
    <row r="1566">
      <c r="A1566" s="129">
        <v>45761.0</v>
      </c>
      <c r="B1566" s="129">
        <f>VLOOKUP($A1566,달력데이터,MATCH("음력 날짜",달력제목,0),FALSE)</f>
        <v>45733</v>
      </c>
      <c r="C1566" s="128">
        <f t="shared" si="1"/>
        <v>2025</v>
      </c>
      <c r="D1566" s="128">
        <f t="shared" si="2"/>
        <v>4</v>
      </c>
      <c r="E1566" s="128">
        <f t="shared" si="3"/>
        <v>2</v>
      </c>
      <c r="F1566" s="128">
        <f t="shared" si="4"/>
        <v>2025</v>
      </c>
      <c r="G1566" s="128">
        <f t="shared" si="5"/>
        <v>4</v>
      </c>
      <c r="H1566" s="128">
        <f t="shared" si="6"/>
        <v>14</v>
      </c>
      <c r="I1566" s="128" t="str">
        <f t="shared" si="7"/>
        <v>월</v>
      </c>
      <c r="J1566" s="99"/>
      <c r="K1566" s="99"/>
      <c r="L1566" s="141" t="str">
        <f>IF(J1566-K1566=0,,IFERROR(K1566-J1566-휴게시간-VLOOKUP(A1566,지정휴게시간,2,FALSE),K1566-J1566-휴게시간))</f>
        <v/>
      </c>
      <c r="M1566" s="142" t="str">
        <f>IFERROR(VLOOKUP(Text(A1566,"m월 d일"),양력휴일,2,FALSE),IFERROR(VLOOKUP(Text(B1566,"m월 d일"),음력휴일,2,FALSE),IFERROR(VLOOKUP(A1566,양력지정휴일,2,FALSE), IFERROR(VLOOKUP(B1566,음력지정휴일,2,FALSE), ""))))</f>
        <v/>
      </c>
      <c r="N1566" s="128"/>
      <c r="O1566" s="128" t="str">
        <f>IFERROR(VLOOKUP(N1566,연차지정일수,2,FALSE),"")</f>
        <v/>
      </c>
      <c r="P1566" s="143"/>
      <c r="Q1566" s="2"/>
    </row>
    <row r="1567">
      <c r="A1567" s="129">
        <v>45762.0</v>
      </c>
      <c r="B1567" s="129">
        <f>VLOOKUP($A1567,달력데이터,MATCH("음력 날짜",달력제목,0),FALSE)</f>
        <v>45734</v>
      </c>
      <c r="C1567" s="128">
        <f t="shared" si="1"/>
        <v>2025</v>
      </c>
      <c r="D1567" s="128">
        <f t="shared" si="2"/>
        <v>4</v>
      </c>
      <c r="E1567" s="128">
        <f t="shared" si="3"/>
        <v>2</v>
      </c>
      <c r="F1567" s="128">
        <f t="shared" si="4"/>
        <v>2025</v>
      </c>
      <c r="G1567" s="128">
        <f t="shared" si="5"/>
        <v>4</v>
      </c>
      <c r="H1567" s="128">
        <f t="shared" si="6"/>
        <v>15</v>
      </c>
      <c r="I1567" s="128" t="str">
        <f t="shared" si="7"/>
        <v>화</v>
      </c>
      <c r="J1567" s="99"/>
      <c r="K1567" s="99"/>
      <c r="L1567" s="141" t="str">
        <f>IF(J1567-K1567=0,,IFERROR(K1567-J1567-휴게시간-VLOOKUP(A1567,지정휴게시간,2,FALSE),K1567-J1567-휴게시간))</f>
        <v/>
      </c>
      <c r="M1567" s="142" t="str">
        <f>IFERROR(VLOOKUP(Text(A1567,"m월 d일"),양력휴일,2,FALSE),IFERROR(VLOOKUP(Text(B1567,"m월 d일"),음력휴일,2,FALSE),IFERROR(VLOOKUP(A1567,양력지정휴일,2,FALSE), IFERROR(VLOOKUP(B1567,음력지정휴일,2,FALSE), ""))))</f>
        <v/>
      </c>
      <c r="N1567" s="128"/>
      <c r="O1567" s="128" t="str">
        <f>IFERROR(VLOOKUP(N1567,연차지정일수,2,FALSE),"")</f>
        <v/>
      </c>
      <c r="P1567" s="143"/>
      <c r="Q1567" s="2"/>
    </row>
    <row r="1568">
      <c r="A1568" s="129">
        <v>45763.0</v>
      </c>
      <c r="B1568" s="129">
        <f>VLOOKUP($A1568,달력데이터,MATCH("음력 날짜",달력제목,0),FALSE)</f>
        <v>45735</v>
      </c>
      <c r="C1568" s="128">
        <f t="shared" si="1"/>
        <v>2025</v>
      </c>
      <c r="D1568" s="128">
        <f t="shared" si="2"/>
        <v>4</v>
      </c>
      <c r="E1568" s="128">
        <f t="shared" si="3"/>
        <v>2</v>
      </c>
      <c r="F1568" s="128">
        <f t="shared" si="4"/>
        <v>2025</v>
      </c>
      <c r="G1568" s="128">
        <f t="shared" si="5"/>
        <v>4</v>
      </c>
      <c r="H1568" s="128">
        <f t="shared" si="6"/>
        <v>16</v>
      </c>
      <c r="I1568" s="128" t="str">
        <f t="shared" si="7"/>
        <v>수</v>
      </c>
      <c r="J1568" s="99"/>
      <c r="K1568" s="99"/>
      <c r="L1568" s="141" t="str">
        <f>IF(J1568-K1568=0,,IFERROR(K1568-J1568-휴게시간-VLOOKUP(A1568,지정휴게시간,2,FALSE),K1568-J1568-휴게시간))</f>
        <v/>
      </c>
      <c r="M1568" s="142" t="str">
        <f>IFERROR(VLOOKUP(Text(A1568,"m월 d일"),양력휴일,2,FALSE),IFERROR(VLOOKUP(Text(B1568,"m월 d일"),음력휴일,2,FALSE),IFERROR(VLOOKUP(A1568,양력지정휴일,2,FALSE), IFERROR(VLOOKUP(B1568,음력지정휴일,2,FALSE), ""))))</f>
        <v/>
      </c>
      <c r="N1568" s="128"/>
      <c r="O1568" s="128" t="str">
        <f>IFERROR(VLOOKUP(N1568,연차지정일수,2,FALSE),"")</f>
        <v/>
      </c>
      <c r="P1568" s="143"/>
      <c r="Q1568" s="2"/>
    </row>
    <row r="1569">
      <c r="A1569" s="129">
        <v>45764.0</v>
      </c>
      <c r="B1569" s="129">
        <f>VLOOKUP($A1569,달력데이터,MATCH("음력 날짜",달력제목,0),FALSE)</f>
        <v>45736</v>
      </c>
      <c r="C1569" s="128">
        <f t="shared" si="1"/>
        <v>2025</v>
      </c>
      <c r="D1569" s="128">
        <f t="shared" si="2"/>
        <v>4</v>
      </c>
      <c r="E1569" s="128">
        <f t="shared" si="3"/>
        <v>2</v>
      </c>
      <c r="F1569" s="128">
        <f t="shared" si="4"/>
        <v>2025</v>
      </c>
      <c r="G1569" s="128">
        <f t="shared" si="5"/>
        <v>4</v>
      </c>
      <c r="H1569" s="128">
        <f t="shared" si="6"/>
        <v>17</v>
      </c>
      <c r="I1569" s="128" t="str">
        <f t="shared" si="7"/>
        <v>목</v>
      </c>
      <c r="J1569" s="99"/>
      <c r="K1569" s="99"/>
      <c r="L1569" s="141" t="str">
        <f>IF(J1569-K1569=0,,IFERROR(K1569-J1569-휴게시간-VLOOKUP(A1569,지정휴게시간,2,FALSE),K1569-J1569-휴게시간))</f>
        <v/>
      </c>
      <c r="M1569" s="142" t="str">
        <f>IFERROR(VLOOKUP(Text(A1569,"m월 d일"),양력휴일,2,FALSE),IFERROR(VLOOKUP(Text(B1569,"m월 d일"),음력휴일,2,FALSE),IFERROR(VLOOKUP(A1569,양력지정휴일,2,FALSE), IFERROR(VLOOKUP(B1569,음력지정휴일,2,FALSE), ""))))</f>
        <v/>
      </c>
      <c r="N1569" s="128"/>
      <c r="O1569" s="128" t="str">
        <f>IFERROR(VLOOKUP(N1569,연차지정일수,2,FALSE),"")</f>
        <v/>
      </c>
      <c r="P1569" s="143"/>
      <c r="Q1569" s="2"/>
    </row>
    <row r="1570">
      <c r="A1570" s="129">
        <v>45765.0</v>
      </c>
      <c r="B1570" s="129">
        <f>VLOOKUP($A1570,달력데이터,MATCH("음력 날짜",달력제목,0),FALSE)</f>
        <v>45737</v>
      </c>
      <c r="C1570" s="128">
        <f t="shared" si="1"/>
        <v>2025</v>
      </c>
      <c r="D1570" s="128">
        <f t="shared" si="2"/>
        <v>4</v>
      </c>
      <c r="E1570" s="128">
        <f t="shared" si="3"/>
        <v>2</v>
      </c>
      <c r="F1570" s="128">
        <f t="shared" si="4"/>
        <v>2025</v>
      </c>
      <c r="G1570" s="128">
        <f t="shared" si="5"/>
        <v>4</v>
      </c>
      <c r="H1570" s="128">
        <f t="shared" si="6"/>
        <v>18</v>
      </c>
      <c r="I1570" s="128" t="str">
        <f t="shared" si="7"/>
        <v>금</v>
      </c>
      <c r="J1570" s="99"/>
      <c r="K1570" s="99"/>
      <c r="L1570" s="141" t="str">
        <f>IF(J1570-K1570=0,,IFERROR(K1570-J1570-휴게시간-VLOOKUP(A1570,지정휴게시간,2,FALSE),K1570-J1570-휴게시간))</f>
        <v/>
      </c>
      <c r="M1570" s="142" t="str">
        <f>IFERROR(VLOOKUP(Text(A1570,"m월 d일"),양력휴일,2,FALSE),IFERROR(VLOOKUP(Text(B1570,"m월 d일"),음력휴일,2,FALSE),IFERROR(VLOOKUP(A1570,양력지정휴일,2,FALSE), IFERROR(VLOOKUP(B1570,음력지정휴일,2,FALSE), ""))))</f>
        <v/>
      </c>
      <c r="N1570" s="128"/>
      <c r="O1570" s="128" t="str">
        <f>IFERROR(VLOOKUP(N1570,연차지정일수,2,FALSE),"")</f>
        <v/>
      </c>
      <c r="P1570" s="143"/>
      <c r="Q1570" s="2"/>
    </row>
    <row r="1571">
      <c r="A1571" s="129">
        <v>45766.0</v>
      </c>
      <c r="B1571" s="129">
        <f>VLOOKUP($A1571,달력데이터,MATCH("음력 날짜",달력제목,0),FALSE)</f>
        <v>45738</v>
      </c>
      <c r="C1571" s="128">
        <f t="shared" si="1"/>
        <v>2025</v>
      </c>
      <c r="D1571" s="128">
        <f t="shared" si="2"/>
        <v>4</v>
      </c>
      <c r="E1571" s="128">
        <f t="shared" si="3"/>
        <v>2</v>
      </c>
      <c r="F1571" s="128">
        <f t="shared" si="4"/>
        <v>2025</v>
      </c>
      <c r="G1571" s="128">
        <f t="shared" si="5"/>
        <v>4</v>
      </c>
      <c r="H1571" s="128">
        <f t="shared" si="6"/>
        <v>19</v>
      </c>
      <c r="I1571" s="128" t="str">
        <f t="shared" si="7"/>
        <v>토</v>
      </c>
      <c r="J1571" s="99"/>
      <c r="K1571" s="99"/>
      <c r="L1571" s="141" t="str">
        <f>IF(J1571-K1571=0,,IFERROR(K1571-J1571-휴게시간-VLOOKUP(A1571,지정휴게시간,2,FALSE),K1571-J1571-휴게시간))</f>
        <v/>
      </c>
      <c r="M1571" s="142" t="str">
        <f>IFERROR(VLOOKUP(Text(A1571,"m월 d일"),양력휴일,2,FALSE),IFERROR(VLOOKUP(Text(B1571,"m월 d일"),음력휴일,2,FALSE),IFERROR(VLOOKUP(A1571,양력지정휴일,2,FALSE), IFERROR(VLOOKUP(B1571,음력지정휴일,2,FALSE), ""))))</f>
        <v/>
      </c>
      <c r="N1571" s="128"/>
      <c r="O1571" s="128" t="str">
        <f>IFERROR(VLOOKUP(N1571,연차지정일수,2,FALSE),"")</f>
        <v/>
      </c>
      <c r="P1571" s="143"/>
      <c r="Q1571" s="2"/>
    </row>
    <row r="1572">
      <c r="A1572" s="129">
        <v>45767.0</v>
      </c>
      <c r="B1572" s="129">
        <f>VLOOKUP($A1572,달력데이터,MATCH("음력 날짜",달력제목,0),FALSE)</f>
        <v>45739</v>
      </c>
      <c r="C1572" s="128">
        <f t="shared" si="1"/>
        <v>2025</v>
      </c>
      <c r="D1572" s="128">
        <f t="shared" si="2"/>
        <v>4</v>
      </c>
      <c r="E1572" s="128">
        <f t="shared" si="3"/>
        <v>2</v>
      </c>
      <c r="F1572" s="128">
        <f t="shared" si="4"/>
        <v>2025</v>
      </c>
      <c r="G1572" s="128">
        <f t="shared" si="5"/>
        <v>4</v>
      </c>
      <c r="H1572" s="128">
        <f t="shared" si="6"/>
        <v>20</v>
      </c>
      <c r="I1572" s="128" t="str">
        <f t="shared" si="7"/>
        <v>일</v>
      </c>
      <c r="J1572" s="99"/>
      <c r="K1572" s="99"/>
      <c r="L1572" s="141" t="str">
        <f>IF(J1572-K1572=0,,IFERROR(K1572-J1572-휴게시간-VLOOKUP(A1572,지정휴게시간,2,FALSE),K1572-J1572-휴게시간))</f>
        <v/>
      </c>
      <c r="M1572" s="142" t="str">
        <f>IFERROR(VLOOKUP(Text(A1572,"m월 d일"),양력휴일,2,FALSE),IFERROR(VLOOKUP(Text(B1572,"m월 d일"),음력휴일,2,FALSE),IFERROR(VLOOKUP(A1572,양력지정휴일,2,FALSE), IFERROR(VLOOKUP(B1572,음력지정휴일,2,FALSE), ""))))</f>
        <v/>
      </c>
      <c r="N1572" s="128"/>
      <c r="O1572" s="128" t="str">
        <f>IFERROR(VLOOKUP(N1572,연차지정일수,2,FALSE),"")</f>
        <v/>
      </c>
      <c r="P1572" s="143"/>
      <c r="Q1572" s="2"/>
    </row>
    <row r="1573">
      <c r="A1573" s="129">
        <v>45768.0</v>
      </c>
      <c r="B1573" s="129">
        <f>VLOOKUP($A1573,달력데이터,MATCH("음력 날짜",달력제목,0),FALSE)</f>
        <v>45740</v>
      </c>
      <c r="C1573" s="128">
        <f t="shared" si="1"/>
        <v>2025</v>
      </c>
      <c r="D1573" s="128">
        <f t="shared" si="2"/>
        <v>4</v>
      </c>
      <c r="E1573" s="128">
        <f t="shared" si="3"/>
        <v>3</v>
      </c>
      <c r="F1573" s="128">
        <f t="shared" si="4"/>
        <v>2025</v>
      </c>
      <c r="G1573" s="128">
        <f t="shared" si="5"/>
        <v>4</v>
      </c>
      <c r="H1573" s="128">
        <f t="shared" si="6"/>
        <v>21</v>
      </c>
      <c r="I1573" s="128" t="str">
        <f t="shared" si="7"/>
        <v>월</v>
      </c>
      <c r="J1573" s="99"/>
      <c r="K1573" s="99"/>
      <c r="L1573" s="141" t="str">
        <f>IF(J1573-K1573=0,,IFERROR(K1573-J1573-휴게시간-VLOOKUP(A1573,지정휴게시간,2,FALSE),K1573-J1573-휴게시간))</f>
        <v/>
      </c>
      <c r="M1573" s="142" t="str">
        <f>IFERROR(VLOOKUP(Text(A1573,"m월 d일"),양력휴일,2,FALSE),IFERROR(VLOOKUP(Text(B1573,"m월 d일"),음력휴일,2,FALSE),IFERROR(VLOOKUP(A1573,양력지정휴일,2,FALSE), IFERROR(VLOOKUP(B1573,음력지정휴일,2,FALSE), ""))))</f>
        <v/>
      </c>
      <c r="N1573" s="128"/>
      <c r="O1573" s="128" t="str">
        <f>IFERROR(VLOOKUP(N1573,연차지정일수,2,FALSE),"")</f>
        <v/>
      </c>
      <c r="P1573" s="143"/>
      <c r="Q1573" s="2"/>
    </row>
    <row r="1574">
      <c r="A1574" s="129">
        <v>45769.0</v>
      </c>
      <c r="B1574" s="129">
        <f>VLOOKUP($A1574,달력데이터,MATCH("음력 날짜",달력제목,0),FALSE)</f>
        <v>45741</v>
      </c>
      <c r="C1574" s="128">
        <f t="shared" si="1"/>
        <v>2025</v>
      </c>
      <c r="D1574" s="128">
        <f t="shared" si="2"/>
        <v>4</v>
      </c>
      <c r="E1574" s="128">
        <f t="shared" si="3"/>
        <v>3</v>
      </c>
      <c r="F1574" s="128">
        <f t="shared" si="4"/>
        <v>2025</v>
      </c>
      <c r="G1574" s="128">
        <f t="shared" si="5"/>
        <v>4</v>
      </c>
      <c r="H1574" s="128">
        <f t="shared" si="6"/>
        <v>22</v>
      </c>
      <c r="I1574" s="128" t="str">
        <f t="shared" si="7"/>
        <v>화</v>
      </c>
      <c r="J1574" s="99"/>
      <c r="K1574" s="99"/>
      <c r="L1574" s="141" t="str">
        <f>IF(J1574-K1574=0,,IFERROR(K1574-J1574-휴게시간-VLOOKUP(A1574,지정휴게시간,2,FALSE),K1574-J1574-휴게시간))</f>
        <v/>
      </c>
      <c r="M1574" s="142" t="str">
        <f>IFERROR(VLOOKUP(Text(A1574,"m월 d일"),양력휴일,2,FALSE),IFERROR(VLOOKUP(Text(B1574,"m월 d일"),음력휴일,2,FALSE),IFERROR(VLOOKUP(A1574,양력지정휴일,2,FALSE), IFERROR(VLOOKUP(B1574,음력지정휴일,2,FALSE), ""))))</f>
        <v/>
      </c>
      <c r="N1574" s="128"/>
      <c r="O1574" s="128" t="str">
        <f>IFERROR(VLOOKUP(N1574,연차지정일수,2,FALSE),"")</f>
        <v/>
      </c>
      <c r="P1574" s="143"/>
      <c r="Q1574" s="2"/>
    </row>
    <row r="1575">
      <c r="A1575" s="129">
        <v>45770.0</v>
      </c>
      <c r="B1575" s="129">
        <f>VLOOKUP($A1575,달력데이터,MATCH("음력 날짜",달력제목,0),FALSE)</f>
        <v>45742</v>
      </c>
      <c r="C1575" s="128">
        <f t="shared" si="1"/>
        <v>2025</v>
      </c>
      <c r="D1575" s="128">
        <f t="shared" si="2"/>
        <v>4</v>
      </c>
      <c r="E1575" s="128">
        <f t="shared" si="3"/>
        <v>3</v>
      </c>
      <c r="F1575" s="128">
        <f t="shared" si="4"/>
        <v>2025</v>
      </c>
      <c r="G1575" s="128">
        <f t="shared" si="5"/>
        <v>4</v>
      </c>
      <c r="H1575" s="128">
        <f t="shared" si="6"/>
        <v>23</v>
      </c>
      <c r="I1575" s="128" t="str">
        <f t="shared" si="7"/>
        <v>수</v>
      </c>
      <c r="J1575" s="99"/>
      <c r="K1575" s="99"/>
      <c r="L1575" s="141" t="str">
        <f>IF(J1575-K1575=0,,IFERROR(K1575-J1575-휴게시간-VLOOKUP(A1575,지정휴게시간,2,FALSE),K1575-J1575-휴게시간))</f>
        <v/>
      </c>
      <c r="M1575" s="142" t="str">
        <f>IFERROR(VLOOKUP(Text(A1575,"m월 d일"),양력휴일,2,FALSE),IFERROR(VLOOKUP(Text(B1575,"m월 d일"),음력휴일,2,FALSE),IFERROR(VLOOKUP(A1575,양력지정휴일,2,FALSE), IFERROR(VLOOKUP(B1575,음력지정휴일,2,FALSE), ""))))</f>
        <v/>
      </c>
      <c r="N1575" s="128"/>
      <c r="O1575" s="128" t="str">
        <f>IFERROR(VLOOKUP(N1575,연차지정일수,2,FALSE),"")</f>
        <v/>
      </c>
      <c r="P1575" s="143"/>
      <c r="Q1575" s="2"/>
    </row>
    <row r="1576">
      <c r="A1576" s="129">
        <v>45771.0</v>
      </c>
      <c r="B1576" s="129">
        <f>VLOOKUP($A1576,달력데이터,MATCH("음력 날짜",달력제목,0),FALSE)</f>
        <v>45743</v>
      </c>
      <c r="C1576" s="128">
        <f t="shared" si="1"/>
        <v>2025</v>
      </c>
      <c r="D1576" s="128">
        <f t="shared" si="2"/>
        <v>4</v>
      </c>
      <c r="E1576" s="128">
        <f t="shared" si="3"/>
        <v>3</v>
      </c>
      <c r="F1576" s="128">
        <f t="shared" si="4"/>
        <v>2025</v>
      </c>
      <c r="G1576" s="128">
        <f t="shared" si="5"/>
        <v>4</v>
      </c>
      <c r="H1576" s="128">
        <f t="shared" si="6"/>
        <v>24</v>
      </c>
      <c r="I1576" s="128" t="str">
        <f t="shared" si="7"/>
        <v>목</v>
      </c>
      <c r="J1576" s="99"/>
      <c r="K1576" s="99"/>
      <c r="L1576" s="141" t="str">
        <f>IF(J1576-K1576=0,,IFERROR(K1576-J1576-휴게시간-VLOOKUP(A1576,지정휴게시간,2,FALSE),K1576-J1576-휴게시간))</f>
        <v/>
      </c>
      <c r="M1576" s="142" t="str">
        <f>IFERROR(VLOOKUP(Text(A1576,"m월 d일"),양력휴일,2,FALSE),IFERROR(VLOOKUP(Text(B1576,"m월 d일"),음력휴일,2,FALSE),IFERROR(VLOOKUP(A1576,양력지정휴일,2,FALSE), IFERROR(VLOOKUP(B1576,음력지정휴일,2,FALSE), ""))))</f>
        <v/>
      </c>
      <c r="N1576" s="128"/>
      <c r="O1576" s="128" t="str">
        <f>IFERROR(VLOOKUP(N1576,연차지정일수,2,FALSE),"")</f>
        <v/>
      </c>
      <c r="P1576" s="143"/>
      <c r="Q1576" s="2"/>
    </row>
    <row r="1577">
      <c r="A1577" s="129">
        <v>45772.0</v>
      </c>
      <c r="B1577" s="129">
        <f>VLOOKUP($A1577,달력데이터,MATCH("음력 날짜",달력제목,0),FALSE)</f>
        <v>45744</v>
      </c>
      <c r="C1577" s="128">
        <f t="shared" si="1"/>
        <v>2025</v>
      </c>
      <c r="D1577" s="128">
        <f t="shared" si="2"/>
        <v>4</v>
      </c>
      <c r="E1577" s="128">
        <f t="shared" si="3"/>
        <v>3</v>
      </c>
      <c r="F1577" s="128">
        <f t="shared" si="4"/>
        <v>2025</v>
      </c>
      <c r="G1577" s="128">
        <f t="shared" si="5"/>
        <v>4</v>
      </c>
      <c r="H1577" s="128">
        <f t="shared" si="6"/>
        <v>25</v>
      </c>
      <c r="I1577" s="128" t="str">
        <f t="shared" si="7"/>
        <v>금</v>
      </c>
      <c r="J1577" s="99"/>
      <c r="K1577" s="99"/>
      <c r="L1577" s="141" t="str">
        <f>IF(J1577-K1577=0,,IFERROR(K1577-J1577-휴게시간-VLOOKUP(A1577,지정휴게시간,2,FALSE),K1577-J1577-휴게시간))</f>
        <v/>
      </c>
      <c r="M1577" s="142" t="str">
        <f>IFERROR(VLOOKUP(Text(A1577,"m월 d일"),양력휴일,2,FALSE),IFERROR(VLOOKUP(Text(B1577,"m월 d일"),음력휴일,2,FALSE),IFERROR(VLOOKUP(A1577,양력지정휴일,2,FALSE), IFERROR(VLOOKUP(B1577,음력지정휴일,2,FALSE), ""))))</f>
        <v/>
      </c>
      <c r="N1577" s="128"/>
      <c r="O1577" s="128" t="str">
        <f>IFERROR(VLOOKUP(N1577,연차지정일수,2,FALSE),"")</f>
        <v/>
      </c>
      <c r="P1577" s="143"/>
      <c r="Q1577" s="2"/>
    </row>
    <row r="1578">
      <c r="A1578" s="129">
        <v>45773.0</v>
      </c>
      <c r="B1578" s="129">
        <f>VLOOKUP($A1578,달력데이터,MATCH("음력 날짜",달력제목,0),FALSE)</f>
        <v>45745</v>
      </c>
      <c r="C1578" s="128">
        <f t="shared" si="1"/>
        <v>2025</v>
      </c>
      <c r="D1578" s="128">
        <f t="shared" si="2"/>
        <v>4</v>
      </c>
      <c r="E1578" s="128">
        <f t="shared" si="3"/>
        <v>3</v>
      </c>
      <c r="F1578" s="128">
        <f t="shared" si="4"/>
        <v>2025</v>
      </c>
      <c r="G1578" s="128">
        <f t="shared" si="5"/>
        <v>4</v>
      </c>
      <c r="H1578" s="128">
        <f t="shared" si="6"/>
        <v>26</v>
      </c>
      <c r="I1578" s="128" t="str">
        <f t="shared" si="7"/>
        <v>토</v>
      </c>
      <c r="J1578" s="99"/>
      <c r="K1578" s="99"/>
      <c r="L1578" s="141" t="str">
        <f>IF(J1578-K1578=0,,IFERROR(K1578-J1578-휴게시간-VLOOKUP(A1578,지정휴게시간,2,FALSE),K1578-J1578-휴게시간))</f>
        <v/>
      </c>
      <c r="M1578" s="142" t="str">
        <f>IFERROR(VLOOKUP(Text(A1578,"m월 d일"),양력휴일,2,FALSE),IFERROR(VLOOKUP(Text(B1578,"m월 d일"),음력휴일,2,FALSE),IFERROR(VLOOKUP(A1578,양력지정휴일,2,FALSE), IFERROR(VLOOKUP(B1578,음력지정휴일,2,FALSE), ""))))</f>
        <v/>
      </c>
      <c r="N1578" s="128"/>
      <c r="O1578" s="128" t="str">
        <f>IFERROR(VLOOKUP(N1578,연차지정일수,2,FALSE),"")</f>
        <v/>
      </c>
      <c r="P1578" s="143"/>
      <c r="Q1578" s="2"/>
    </row>
    <row r="1579">
      <c r="A1579" s="129">
        <v>45774.0</v>
      </c>
      <c r="B1579" s="129">
        <f>VLOOKUP($A1579,달력데이터,MATCH("음력 날짜",달력제목,0),FALSE)</f>
        <v>45746</v>
      </c>
      <c r="C1579" s="128">
        <f t="shared" si="1"/>
        <v>2025</v>
      </c>
      <c r="D1579" s="128">
        <f t="shared" si="2"/>
        <v>4</v>
      </c>
      <c r="E1579" s="128">
        <f t="shared" si="3"/>
        <v>3</v>
      </c>
      <c r="F1579" s="128">
        <f t="shared" si="4"/>
        <v>2025</v>
      </c>
      <c r="G1579" s="128">
        <f t="shared" si="5"/>
        <v>4</v>
      </c>
      <c r="H1579" s="128">
        <f t="shared" si="6"/>
        <v>27</v>
      </c>
      <c r="I1579" s="128" t="str">
        <f t="shared" si="7"/>
        <v>일</v>
      </c>
      <c r="J1579" s="99"/>
      <c r="K1579" s="99"/>
      <c r="L1579" s="141" t="str">
        <f>IF(J1579-K1579=0,,IFERROR(K1579-J1579-휴게시간-VLOOKUP(A1579,지정휴게시간,2,FALSE),K1579-J1579-휴게시간))</f>
        <v/>
      </c>
      <c r="M1579" s="142" t="str">
        <f>IFERROR(VLOOKUP(Text(A1579,"m월 d일"),양력휴일,2,FALSE),IFERROR(VLOOKUP(Text(B1579,"m월 d일"),음력휴일,2,FALSE),IFERROR(VLOOKUP(A1579,양력지정휴일,2,FALSE), IFERROR(VLOOKUP(B1579,음력지정휴일,2,FALSE), ""))))</f>
        <v/>
      </c>
      <c r="N1579" s="128"/>
      <c r="O1579" s="128" t="str">
        <f>IFERROR(VLOOKUP(N1579,연차지정일수,2,FALSE),"")</f>
        <v/>
      </c>
      <c r="P1579" s="143"/>
      <c r="Q1579" s="2"/>
    </row>
    <row r="1580">
      <c r="A1580" s="129">
        <v>45775.0</v>
      </c>
      <c r="B1580" s="129">
        <f>VLOOKUP($A1580,달력데이터,MATCH("음력 날짜",달력제목,0),FALSE)</f>
        <v>45748</v>
      </c>
      <c r="C1580" s="128">
        <f t="shared" si="1"/>
        <v>2025</v>
      </c>
      <c r="D1580" s="128">
        <f t="shared" si="2"/>
        <v>4</v>
      </c>
      <c r="E1580" s="128">
        <f t="shared" si="3"/>
        <v>4</v>
      </c>
      <c r="F1580" s="128">
        <f t="shared" si="4"/>
        <v>2025</v>
      </c>
      <c r="G1580" s="128">
        <f t="shared" si="5"/>
        <v>4</v>
      </c>
      <c r="H1580" s="128">
        <f t="shared" si="6"/>
        <v>28</v>
      </c>
      <c r="I1580" s="128" t="str">
        <f t="shared" si="7"/>
        <v>월</v>
      </c>
      <c r="J1580" s="99"/>
      <c r="K1580" s="99"/>
      <c r="L1580" s="141" t="str">
        <f>IF(J1580-K1580=0,,IFERROR(K1580-J1580-휴게시간-VLOOKUP(A1580,지정휴게시간,2,FALSE),K1580-J1580-휴게시간))</f>
        <v/>
      </c>
      <c r="M1580" s="142" t="str">
        <f>IFERROR(VLOOKUP(Text(A1580,"m월 d일"),양력휴일,2,FALSE),IFERROR(VLOOKUP(Text(B1580,"m월 d일"),음력휴일,2,FALSE),IFERROR(VLOOKUP(A1580,양력지정휴일,2,FALSE), IFERROR(VLOOKUP(B1580,음력지정휴일,2,FALSE), ""))))</f>
        <v/>
      </c>
      <c r="N1580" s="128"/>
      <c r="O1580" s="128" t="str">
        <f>IFERROR(VLOOKUP(N1580,연차지정일수,2,FALSE),"")</f>
        <v/>
      </c>
      <c r="P1580" s="143"/>
      <c r="Q1580" s="2"/>
    </row>
    <row r="1581">
      <c r="A1581" s="129">
        <v>45776.0</v>
      </c>
      <c r="B1581" s="129">
        <f>VLOOKUP($A1581,달력데이터,MATCH("음력 날짜",달력제목,0),FALSE)</f>
        <v>45749</v>
      </c>
      <c r="C1581" s="128">
        <f t="shared" si="1"/>
        <v>2025</v>
      </c>
      <c r="D1581" s="128">
        <f t="shared" si="2"/>
        <v>4</v>
      </c>
      <c r="E1581" s="128">
        <f t="shared" si="3"/>
        <v>4</v>
      </c>
      <c r="F1581" s="128">
        <f t="shared" si="4"/>
        <v>2025</v>
      </c>
      <c r="G1581" s="128">
        <f t="shared" si="5"/>
        <v>4</v>
      </c>
      <c r="H1581" s="128">
        <f t="shared" si="6"/>
        <v>29</v>
      </c>
      <c r="I1581" s="128" t="str">
        <f t="shared" si="7"/>
        <v>화</v>
      </c>
      <c r="J1581" s="99"/>
      <c r="K1581" s="99"/>
      <c r="L1581" s="141" t="str">
        <f>IF(J1581-K1581=0,,IFERROR(K1581-J1581-휴게시간-VLOOKUP(A1581,지정휴게시간,2,FALSE),K1581-J1581-휴게시간))</f>
        <v/>
      </c>
      <c r="M1581" s="142" t="str">
        <f>IFERROR(VLOOKUP(Text(A1581,"m월 d일"),양력휴일,2,FALSE),IFERROR(VLOOKUP(Text(B1581,"m월 d일"),음력휴일,2,FALSE),IFERROR(VLOOKUP(A1581,양력지정휴일,2,FALSE), IFERROR(VLOOKUP(B1581,음력지정휴일,2,FALSE), ""))))</f>
        <v/>
      </c>
      <c r="N1581" s="128"/>
      <c r="O1581" s="128" t="str">
        <f>IFERROR(VLOOKUP(N1581,연차지정일수,2,FALSE),"")</f>
        <v/>
      </c>
      <c r="P1581" s="143"/>
      <c r="Q1581" s="2"/>
    </row>
    <row r="1582">
      <c r="A1582" s="129">
        <v>45777.0</v>
      </c>
      <c r="B1582" s="129">
        <f>VLOOKUP($A1582,달력데이터,MATCH("음력 날짜",달력제목,0),FALSE)</f>
        <v>45750</v>
      </c>
      <c r="C1582" s="128">
        <f t="shared" si="1"/>
        <v>2025</v>
      </c>
      <c r="D1582" s="128">
        <f t="shared" si="2"/>
        <v>4</v>
      </c>
      <c r="E1582" s="128">
        <f t="shared" si="3"/>
        <v>4</v>
      </c>
      <c r="F1582" s="128">
        <f t="shared" si="4"/>
        <v>2025</v>
      </c>
      <c r="G1582" s="128">
        <f t="shared" si="5"/>
        <v>4</v>
      </c>
      <c r="H1582" s="128">
        <f t="shared" si="6"/>
        <v>30</v>
      </c>
      <c r="I1582" s="128" t="str">
        <f t="shared" si="7"/>
        <v>수</v>
      </c>
      <c r="J1582" s="99"/>
      <c r="K1582" s="99"/>
      <c r="L1582" s="141" t="str">
        <f>IF(J1582-K1582=0,,IFERROR(K1582-J1582-휴게시간-VLOOKUP(A1582,지정휴게시간,2,FALSE),K1582-J1582-휴게시간))</f>
        <v/>
      </c>
      <c r="M1582" s="142" t="str">
        <f>IFERROR(VLOOKUP(Text(A1582,"m월 d일"),양력휴일,2,FALSE),IFERROR(VLOOKUP(Text(B1582,"m월 d일"),음력휴일,2,FALSE),IFERROR(VLOOKUP(A1582,양력지정휴일,2,FALSE), IFERROR(VLOOKUP(B1582,음력지정휴일,2,FALSE), ""))))</f>
        <v/>
      </c>
      <c r="N1582" s="128"/>
      <c r="O1582" s="128" t="str">
        <f>IFERROR(VLOOKUP(N1582,연차지정일수,2,FALSE),"")</f>
        <v/>
      </c>
      <c r="P1582" s="143"/>
      <c r="Q1582" s="2"/>
    </row>
    <row r="1583">
      <c r="A1583" s="129">
        <v>45778.0</v>
      </c>
      <c r="B1583" s="129">
        <f>VLOOKUP($A1583,달력데이터,MATCH("음력 날짜",달력제목,0),FALSE)</f>
        <v>45751</v>
      </c>
      <c r="C1583" s="128">
        <f t="shared" si="1"/>
        <v>2025</v>
      </c>
      <c r="D1583" s="128">
        <f t="shared" si="2"/>
        <v>4</v>
      </c>
      <c r="E1583" s="128">
        <f t="shared" si="3"/>
        <v>4</v>
      </c>
      <c r="F1583" s="128">
        <f t="shared" si="4"/>
        <v>2025</v>
      </c>
      <c r="G1583" s="128">
        <f t="shared" si="5"/>
        <v>5</v>
      </c>
      <c r="H1583" s="128">
        <f t="shared" si="6"/>
        <v>1</v>
      </c>
      <c r="I1583" s="128" t="str">
        <f t="shared" si="7"/>
        <v>목</v>
      </c>
      <c r="J1583" s="99"/>
      <c r="K1583" s="99"/>
      <c r="L1583" s="141" t="str">
        <f>IF(J1583-K1583=0,,IFERROR(K1583-J1583-휴게시간-VLOOKUP(A1583,지정휴게시간,2,FALSE),K1583-J1583-휴게시간))</f>
        <v/>
      </c>
      <c r="M1583" s="142" t="str">
        <f>IFERROR(VLOOKUP(Text(A1583,"m월 d일"),양력휴일,2,FALSE),IFERROR(VLOOKUP(Text(B1583,"m월 d일"),음력휴일,2,FALSE),IFERROR(VLOOKUP(A1583,양력지정휴일,2,FALSE), IFERROR(VLOOKUP(B1583,음력지정휴일,2,FALSE), ""))))</f>
        <v>근로자의 날</v>
      </c>
      <c r="N1583" s="128"/>
      <c r="O1583" s="128" t="str">
        <f>IFERROR(VLOOKUP(N1583,연차지정일수,2,FALSE),"")</f>
        <v/>
      </c>
      <c r="P1583" s="143"/>
      <c r="Q1583" s="2"/>
    </row>
    <row r="1584">
      <c r="A1584" s="129">
        <v>45779.0</v>
      </c>
      <c r="B1584" s="129">
        <f>VLOOKUP($A1584,달력데이터,MATCH("음력 날짜",달력제목,0),FALSE)</f>
        <v>45752</v>
      </c>
      <c r="C1584" s="128">
        <f t="shared" si="1"/>
        <v>2025</v>
      </c>
      <c r="D1584" s="128">
        <f t="shared" si="2"/>
        <v>4</v>
      </c>
      <c r="E1584" s="128">
        <f t="shared" si="3"/>
        <v>4</v>
      </c>
      <c r="F1584" s="128">
        <f t="shared" si="4"/>
        <v>2025</v>
      </c>
      <c r="G1584" s="128">
        <f t="shared" si="5"/>
        <v>5</v>
      </c>
      <c r="H1584" s="128">
        <f t="shared" si="6"/>
        <v>2</v>
      </c>
      <c r="I1584" s="128" t="str">
        <f t="shared" si="7"/>
        <v>금</v>
      </c>
      <c r="J1584" s="99"/>
      <c r="K1584" s="99"/>
      <c r="L1584" s="141" t="str">
        <f>IF(J1584-K1584=0,,IFERROR(K1584-J1584-휴게시간-VLOOKUP(A1584,지정휴게시간,2,FALSE),K1584-J1584-휴게시간))</f>
        <v/>
      </c>
      <c r="M1584" s="142" t="str">
        <f>IFERROR(VLOOKUP(Text(A1584,"m월 d일"),양력휴일,2,FALSE),IFERROR(VLOOKUP(Text(B1584,"m월 d일"),음력휴일,2,FALSE),IFERROR(VLOOKUP(A1584,양력지정휴일,2,FALSE), IFERROR(VLOOKUP(B1584,음력지정휴일,2,FALSE), ""))))</f>
        <v/>
      </c>
      <c r="N1584" s="128"/>
      <c r="O1584" s="128" t="str">
        <f>IFERROR(VLOOKUP(N1584,연차지정일수,2,FALSE),"")</f>
        <v/>
      </c>
      <c r="P1584" s="143"/>
      <c r="Q1584" s="2"/>
    </row>
    <row r="1585">
      <c r="A1585" s="129">
        <v>45780.0</v>
      </c>
      <c r="B1585" s="129">
        <f>VLOOKUP($A1585,달력데이터,MATCH("음력 날짜",달력제목,0),FALSE)</f>
        <v>45753</v>
      </c>
      <c r="C1585" s="128">
        <f t="shared" si="1"/>
        <v>2025</v>
      </c>
      <c r="D1585" s="128">
        <f t="shared" si="2"/>
        <v>4</v>
      </c>
      <c r="E1585" s="128">
        <f t="shared" si="3"/>
        <v>4</v>
      </c>
      <c r="F1585" s="128">
        <f t="shared" si="4"/>
        <v>2025</v>
      </c>
      <c r="G1585" s="128">
        <f t="shared" si="5"/>
        <v>5</v>
      </c>
      <c r="H1585" s="128">
        <f t="shared" si="6"/>
        <v>3</v>
      </c>
      <c r="I1585" s="128" t="str">
        <f t="shared" si="7"/>
        <v>토</v>
      </c>
      <c r="J1585" s="99"/>
      <c r="K1585" s="99"/>
      <c r="L1585" s="141" t="str">
        <f>IF(J1585-K1585=0,,IFERROR(K1585-J1585-휴게시간-VLOOKUP(A1585,지정휴게시간,2,FALSE),K1585-J1585-휴게시간))</f>
        <v/>
      </c>
      <c r="M1585" s="142" t="str">
        <f>IFERROR(VLOOKUP(Text(A1585,"m월 d일"),양력휴일,2,FALSE),IFERROR(VLOOKUP(Text(B1585,"m월 d일"),음력휴일,2,FALSE),IFERROR(VLOOKUP(A1585,양력지정휴일,2,FALSE), IFERROR(VLOOKUP(B1585,음력지정휴일,2,FALSE), ""))))</f>
        <v/>
      </c>
      <c r="N1585" s="128"/>
      <c r="O1585" s="128" t="str">
        <f>IFERROR(VLOOKUP(N1585,연차지정일수,2,FALSE),"")</f>
        <v/>
      </c>
      <c r="P1585" s="143"/>
      <c r="Q1585" s="2"/>
    </row>
    <row r="1586">
      <c r="A1586" s="129">
        <v>45781.0</v>
      </c>
      <c r="B1586" s="129">
        <f>VLOOKUP($A1586,달력데이터,MATCH("음력 날짜",달력제목,0),FALSE)</f>
        <v>45754</v>
      </c>
      <c r="C1586" s="128">
        <f t="shared" si="1"/>
        <v>2025</v>
      </c>
      <c r="D1586" s="128">
        <f t="shared" si="2"/>
        <v>4</v>
      </c>
      <c r="E1586" s="128">
        <f t="shared" si="3"/>
        <v>4</v>
      </c>
      <c r="F1586" s="128">
        <f t="shared" si="4"/>
        <v>2025</v>
      </c>
      <c r="G1586" s="128">
        <f t="shared" si="5"/>
        <v>5</v>
      </c>
      <c r="H1586" s="128">
        <f t="shared" si="6"/>
        <v>4</v>
      </c>
      <c r="I1586" s="128" t="str">
        <f t="shared" si="7"/>
        <v>일</v>
      </c>
      <c r="J1586" s="99"/>
      <c r="K1586" s="99"/>
      <c r="L1586" s="141" t="str">
        <f>IF(J1586-K1586=0,,IFERROR(K1586-J1586-휴게시간-VLOOKUP(A1586,지정휴게시간,2,FALSE),K1586-J1586-휴게시간))</f>
        <v/>
      </c>
      <c r="M1586" s="142" t="str">
        <f>IFERROR(VLOOKUP(Text(A1586,"m월 d일"),양력휴일,2,FALSE),IFERROR(VLOOKUP(Text(B1586,"m월 d일"),음력휴일,2,FALSE),IFERROR(VLOOKUP(A1586,양력지정휴일,2,FALSE), IFERROR(VLOOKUP(B1586,음력지정휴일,2,FALSE), ""))))</f>
        <v/>
      </c>
      <c r="N1586" s="128"/>
      <c r="O1586" s="128" t="str">
        <f>IFERROR(VLOOKUP(N1586,연차지정일수,2,FALSE),"")</f>
        <v/>
      </c>
      <c r="P1586" s="143"/>
      <c r="Q1586" s="2"/>
    </row>
    <row r="1587">
      <c r="A1587" s="129">
        <v>45782.0</v>
      </c>
      <c r="B1587" s="129">
        <f>VLOOKUP($A1587,달력데이터,MATCH("음력 날짜",달력제목,0),FALSE)</f>
        <v>45755</v>
      </c>
      <c r="C1587" s="128">
        <f t="shared" si="1"/>
        <v>2025</v>
      </c>
      <c r="D1587" s="128">
        <f t="shared" si="2"/>
        <v>5</v>
      </c>
      <c r="E1587" s="128">
        <f t="shared" si="3"/>
        <v>1</v>
      </c>
      <c r="F1587" s="128">
        <f t="shared" si="4"/>
        <v>2025</v>
      </c>
      <c r="G1587" s="128">
        <f t="shared" si="5"/>
        <v>5</v>
      </c>
      <c r="H1587" s="128">
        <f t="shared" si="6"/>
        <v>5</v>
      </c>
      <c r="I1587" s="128" t="str">
        <f t="shared" si="7"/>
        <v>월</v>
      </c>
      <c r="J1587" s="99"/>
      <c r="K1587" s="99"/>
      <c r="L1587" s="141" t="str">
        <f>IF(J1587-K1587=0,,IFERROR(K1587-J1587-휴게시간-VLOOKUP(A1587,지정휴게시간,2,FALSE),K1587-J1587-휴게시간))</f>
        <v/>
      </c>
      <c r="M1587" s="142" t="str">
        <f>IFERROR(VLOOKUP(Text(A1587,"m월 d일"),양력휴일,2,FALSE),IFERROR(VLOOKUP(Text(B1587,"m월 d일"),음력휴일,2,FALSE),IFERROR(VLOOKUP(A1587,양력지정휴일,2,FALSE), IFERROR(VLOOKUP(B1587,음력지정휴일,2,FALSE), ""))))</f>
        <v>어린이날</v>
      </c>
      <c r="N1587" s="128"/>
      <c r="O1587" s="128" t="str">
        <f>IFERROR(VLOOKUP(N1587,연차지정일수,2,FALSE),"")</f>
        <v/>
      </c>
      <c r="P1587" s="143"/>
      <c r="Q1587" s="2"/>
    </row>
    <row r="1588">
      <c r="A1588" s="129">
        <v>45783.0</v>
      </c>
      <c r="B1588" s="129">
        <f>VLOOKUP($A1588,달력데이터,MATCH("음력 날짜",달력제목,0),FALSE)</f>
        <v>45756</v>
      </c>
      <c r="C1588" s="128">
        <f t="shared" si="1"/>
        <v>2025</v>
      </c>
      <c r="D1588" s="128">
        <f t="shared" si="2"/>
        <v>5</v>
      </c>
      <c r="E1588" s="128">
        <f t="shared" si="3"/>
        <v>1</v>
      </c>
      <c r="F1588" s="128">
        <f t="shared" si="4"/>
        <v>2025</v>
      </c>
      <c r="G1588" s="128">
        <f t="shared" si="5"/>
        <v>5</v>
      </c>
      <c r="H1588" s="128">
        <f t="shared" si="6"/>
        <v>6</v>
      </c>
      <c r="I1588" s="128" t="str">
        <f t="shared" si="7"/>
        <v>화</v>
      </c>
      <c r="J1588" s="99"/>
      <c r="K1588" s="99"/>
      <c r="L1588" s="141" t="str">
        <f>IF(J1588-K1588=0,,IFERROR(K1588-J1588-휴게시간-VLOOKUP(A1588,지정휴게시간,2,FALSE),K1588-J1588-휴게시간))</f>
        <v/>
      </c>
      <c r="M1588" s="142" t="str">
        <f>IFERROR(VLOOKUP(Text(A1588,"m월 d일"),양력휴일,2,FALSE),IFERROR(VLOOKUP(Text(B1588,"m월 d일"),음력휴일,2,FALSE),IFERROR(VLOOKUP(A1588,양력지정휴일,2,FALSE), IFERROR(VLOOKUP(B1588,음력지정휴일,2,FALSE), ""))))</f>
        <v/>
      </c>
      <c r="N1588" s="128"/>
      <c r="O1588" s="128" t="str">
        <f>IFERROR(VLOOKUP(N1588,연차지정일수,2,FALSE),"")</f>
        <v/>
      </c>
      <c r="P1588" s="143"/>
      <c r="Q1588" s="2"/>
    </row>
    <row r="1589">
      <c r="A1589" s="129">
        <v>45784.0</v>
      </c>
      <c r="B1589" s="129">
        <f>VLOOKUP($A1589,달력데이터,MATCH("음력 날짜",달력제목,0),FALSE)</f>
        <v>45757</v>
      </c>
      <c r="C1589" s="128">
        <f t="shared" si="1"/>
        <v>2025</v>
      </c>
      <c r="D1589" s="128">
        <f t="shared" si="2"/>
        <v>5</v>
      </c>
      <c r="E1589" s="128">
        <f t="shared" si="3"/>
        <v>1</v>
      </c>
      <c r="F1589" s="128">
        <f t="shared" si="4"/>
        <v>2025</v>
      </c>
      <c r="G1589" s="128">
        <f t="shared" si="5"/>
        <v>5</v>
      </c>
      <c r="H1589" s="128">
        <f t="shared" si="6"/>
        <v>7</v>
      </c>
      <c r="I1589" s="128" t="str">
        <f t="shared" si="7"/>
        <v>수</v>
      </c>
      <c r="J1589" s="99"/>
      <c r="K1589" s="99"/>
      <c r="L1589" s="141" t="str">
        <f>IF(J1589-K1589=0,,IFERROR(K1589-J1589-휴게시간-VLOOKUP(A1589,지정휴게시간,2,FALSE),K1589-J1589-휴게시간))</f>
        <v/>
      </c>
      <c r="M1589" s="142" t="str">
        <f>IFERROR(VLOOKUP(Text(A1589,"m월 d일"),양력휴일,2,FALSE),IFERROR(VLOOKUP(Text(B1589,"m월 d일"),음력휴일,2,FALSE),IFERROR(VLOOKUP(A1589,양력지정휴일,2,FALSE), IFERROR(VLOOKUP(B1589,음력지정휴일,2,FALSE), ""))))</f>
        <v/>
      </c>
      <c r="N1589" s="128"/>
      <c r="O1589" s="128" t="str">
        <f>IFERROR(VLOOKUP(N1589,연차지정일수,2,FALSE),"")</f>
        <v/>
      </c>
      <c r="P1589" s="143"/>
      <c r="Q1589" s="2"/>
    </row>
    <row r="1590">
      <c r="A1590" s="129">
        <v>45785.0</v>
      </c>
      <c r="B1590" s="129">
        <f>VLOOKUP($A1590,달력데이터,MATCH("음력 날짜",달력제목,0),FALSE)</f>
        <v>45758</v>
      </c>
      <c r="C1590" s="128">
        <f t="shared" si="1"/>
        <v>2025</v>
      </c>
      <c r="D1590" s="128">
        <f t="shared" si="2"/>
        <v>5</v>
      </c>
      <c r="E1590" s="128">
        <f t="shared" si="3"/>
        <v>1</v>
      </c>
      <c r="F1590" s="128">
        <f t="shared" si="4"/>
        <v>2025</v>
      </c>
      <c r="G1590" s="128">
        <f t="shared" si="5"/>
        <v>5</v>
      </c>
      <c r="H1590" s="128">
        <f t="shared" si="6"/>
        <v>8</v>
      </c>
      <c r="I1590" s="128" t="str">
        <f t="shared" si="7"/>
        <v>목</v>
      </c>
      <c r="J1590" s="99"/>
      <c r="K1590" s="99"/>
      <c r="L1590" s="141" t="str">
        <f>IF(J1590-K1590=0,,IFERROR(K1590-J1590-휴게시간-VLOOKUP(A1590,지정휴게시간,2,FALSE),K1590-J1590-휴게시간))</f>
        <v/>
      </c>
      <c r="M1590" s="142" t="str">
        <f>IFERROR(VLOOKUP(Text(A1590,"m월 d일"),양력휴일,2,FALSE),IFERROR(VLOOKUP(Text(B1590,"m월 d일"),음력휴일,2,FALSE),IFERROR(VLOOKUP(A1590,양력지정휴일,2,FALSE), IFERROR(VLOOKUP(B1590,음력지정휴일,2,FALSE), ""))))</f>
        <v/>
      </c>
      <c r="N1590" s="128"/>
      <c r="O1590" s="128" t="str">
        <f>IFERROR(VLOOKUP(N1590,연차지정일수,2,FALSE),"")</f>
        <v/>
      </c>
      <c r="P1590" s="143"/>
      <c r="Q1590" s="2"/>
    </row>
    <row r="1591">
      <c r="A1591" s="129">
        <v>45786.0</v>
      </c>
      <c r="B1591" s="129">
        <f>VLOOKUP($A1591,달력데이터,MATCH("음력 날짜",달력제목,0),FALSE)</f>
        <v>45759</v>
      </c>
      <c r="C1591" s="128">
        <f t="shared" si="1"/>
        <v>2025</v>
      </c>
      <c r="D1591" s="128">
        <f t="shared" si="2"/>
        <v>5</v>
      </c>
      <c r="E1591" s="128">
        <f t="shared" si="3"/>
        <v>1</v>
      </c>
      <c r="F1591" s="128">
        <f t="shared" si="4"/>
        <v>2025</v>
      </c>
      <c r="G1591" s="128">
        <f t="shared" si="5"/>
        <v>5</v>
      </c>
      <c r="H1591" s="128">
        <f t="shared" si="6"/>
        <v>9</v>
      </c>
      <c r="I1591" s="128" t="str">
        <f t="shared" si="7"/>
        <v>금</v>
      </c>
      <c r="J1591" s="99"/>
      <c r="K1591" s="99"/>
      <c r="L1591" s="141" t="str">
        <f>IF(J1591-K1591=0,,IFERROR(K1591-J1591-휴게시간-VLOOKUP(A1591,지정휴게시간,2,FALSE),K1591-J1591-휴게시간))</f>
        <v/>
      </c>
      <c r="M1591" s="142" t="str">
        <f>IFERROR(VLOOKUP(Text(A1591,"m월 d일"),양력휴일,2,FALSE),IFERROR(VLOOKUP(Text(B1591,"m월 d일"),음력휴일,2,FALSE),IFERROR(VLOOKUP(A1591,양력지정휴일,2,FALSE), IFERROR(VLOOKUP(B1591,음력지정휴일,2,FALSE), ""))))</f>
        <v/>
      </c>
      <c r="N1591" s="128"/>
      <c r="O1591" s="128" t="str">
        <f>IFERROR(VLOOKUP(N1591,연차지정일수,2,FALSE),"")</f>
        <v/>
      </c>
      <c r="P1591" s="143"/>
      <c r="Q1591" s="2"/>
    </row>
    <row r="1592">
      <c r="A1592" s="129">
        <v>45787.0</v>
      </c>
      <c r="B1592" s="129">
        <f>VLOOKUP($A1592,달력데이터,MATCH("음력 날짜",달력제목,0),FALSE)</f>
        <v>45760</v>
      </c>
      <c r="C1592" s="128">
        <f t="shared" si="1"/>
        <v>2025</v>
      </c>
      <c r="D1592" s="128">
        <f t="shared" si="2"/>
        <v>5</v>
      </c>
      <c r="E1592" s="128">
        <f t="shared" si="3"/>
        <v>1</v>
      </c>
      <c r="F1592" s="128">
        <f t="shared" si="4"/>
        <v>2025</v>
      </c>
      <c r="G1592" s="128">
        <f t="shared" si="5"/>
        <v>5</v>
      </c>
      <c r="H1592" s="128">
        <f t="shared" si="6"/>
        <v>10</v>
      </c>
      <c r="I1592" s="128" t="str">
        <f t="shared" si="7"/>
        <v>토</v>
      </c>
      <c r="J1592" s="99"/>
      <c r="K1592" s="99"/>
      <c r="L1592" s="141" t="str">
        <f>IF(J1592-K1592=0,,IFERROR(K1592-J1592-휴게시간-VLOOKUP(A1592,지정휴게시간,2,FALSE),K1592-J1592-휴게시간))</f>
        <v/>
      </c>
      <c r="M1592" s="142" t="str">
        <f>IFERROR(VLOOKUP(Text(A1592,"m월 d일"),양력휴일,2,FALSE),IFERROR(VLOOKUP(Text(B1592,"m월 d일"),음력휴일,2,FALSE),IFERROR(VLOOKUP(A1592,양력지정휴일,2,FALSE), IFERROR(VLOOKUP(B1592,음력지정휴일,2,FALSE), ""))))</f>
        <v/>
      </c>
      <c r="N1592" s="128"/>
      <c r="O1592" s="128" t="str">
        <f>IFERROR(VLOOKUP(N1592,연차지정일수,2,FALSE),"")</f>
        <v/>
      </c>
      <c r="P1592" s="143"/>
      <c r="Q1592" s="2"/>
    </row>
    <row r="1593">
      <c r="A1593" s="129">
        <v>45788.0</v>
      </c>
      <c r="B1593" s="129">
        <f>VLOOKUP($A1593,달력데이터,MATCH("음력 날짜",달력제목,0),FALSE)</f>
        <v>45761</v>
      </c>
      <c r="C1593" s="128">
        <f t="shared" si="1"/>
        <v>2025</v>
      </c>
      <c r="D1593" s="128">
        <f t="shared" si="2"/>
        <v>5</v>
      </c>
      <c r="E1593" s="128">
        <f t="shared" si="3"/>
        <v>1</v>
      </c>
      <c r="F1593" s="128">
        <f t="shared" si="4"/>
        <v>2025</v>
      </c>
      <c r="G1593" s="128">
        <f t="shared" si="5"/>
        <v>5</v>
      </c>
      <c r="H1593" s="128">
        <f t="shared" si="6"/>
        <v>11</v>
      </c>
      <c r="I1593" s="128" t="str">
        <f t="shared" si="7"/>
        <v>일</v>
      </c>
      <c r="J1593" s="99"/>
      <c r="K1593" s="99"/>
      <c r="L1593" s="141" t="str">
        <f>IF(J1593-K1593=0,,IFERROR(K1593-J1593-휴게시간-VLOOKUP(A1593,지정휴게시간,2,FALSE),K1593-J1593-휴게시간))</f>
        <v/>
      </c>
      <c r="M1593" s="142" t="str">
        <f>IFERROR(VLOOKUP(Text(A1593,"m월 d일"),양력휴일,2,FALSE),IFERROR(VLOOKUP(Text(B1593,"m월 d일"),음력휴일,2,FALSE),IFERROR(VLOOKUP(A1593,양력지정휴일,2,FALSE), IFERROR(VLOOKUP(B1593,음력지정휴일,2,FALSE), ""))))</f>
        <v/>
      </c>
      <c r="N1593" s="128"/>
      <c r="O1593" s="128" t="str">
        <f>IFERROR(VLOOKUP(N1593,연차지정일수,2,FALSE),"")</f>
        <v/>
      </c>
      <c r="P1593" s="143"/>
      <c r="Q1593" s="2"/>
    </row>
    <row r="1594">
      <c r="A1594" s="129">
        <v>45789.0</v>
      </c>
      <c r="B1594" s="129">
        <f>VLOOKUP($A1594,달력데이터,MATCH("음력 날짜",달력제목,0),FALSE)</f>
        <v>45762</v>
      </c>
      <c r="C1594" s="128">
        <f t="shared" si="1"/>
        <v>2025</v>
      </c>
      <c r="D1594" s="128">
        <f t="shared" si="2"/>
        <v>5</v>
      </c>
      <c r="E1594" s="128">
        <f t="shared" si="3"/>
        <v>2</v>
      </c>
      <c r="F1594" s="128">
        <f t="shared" si="4"/>
        <v>2025</v>
      </c>
      <c r="G1594" s="128">
        <f t="shared" si="5"/>
        <v>5</v>
      </c>
      <c r="H1594" s="128">
        <f t="shared" si="6"/>
        <v>12</v>
      </c>
      <c r="I1594" s="128" t="str">
        <f t="shared" si="7"/>
        <v>월</v>
      </c>
      <c r="J1594" s="99"/>
      <c r="K1594" s="99"/>
      <c r="L1594" s="141" t="str">
        <f>IF(J1594-K1594=0,,IFERROR(K1594-J1594-휴게시간-VLOOKUP(A1594,지정휴게시간,2,FALSE),K1594-J1594-휴게시간))</f>
        <v/>
      </c>
      <c r="M1594" s="142" t="str">
        <f>IFERROR(VLOOKUP(Text(A1594,"m월 d일"),양력휴일,2,FALSE),IFERROR(VLOOKUP(Text(B1594,"m월 d일"),음력휴일,2,FALSE),IFERROR(VLOOKUP(A1594,양력지정휴일,2,FALSE), IFERROR(VLOOKUP(B1594,음력지정휴일,2,FALSE), ""))))</f>
        <v/>
      </c>
      <c r="N1594" s="128"/>
      <c r="O1594" s="128" t="str">
        <f>IFERROR(VLOOKUP(N1594,연차지정일수,2,FALSE),"")</f>
        <v/>
      </c>
      <c r="P1594" s="143"/>
      <c r="Q1594" s="2"/>
    </row>
    <row r="1595">
      <c r="A1595" s="129">
        <v>45790.0</v>
      </c>
      <c r="B1595" s="129">
        <f>VLOOKUP($A1595,달력데이터,MATCH("음력 날짜",달력제목,0),FALSE)</f>
        <v>45763</v>
      </c>
      <c r="C1595" s="128">
        <f t="shared" si="1"/>
        <v>2025</v>
      </c>
      <c r="D1595" s="128">
        <f t="shared" si="2"/>
        <v>5</v>
      </c>
      <c r="E1595" s="128">
        <f t="shared" si="3"/>
        <v>2</v>
      </c>
      <c r="F1595" s="128">
        <f t="shared" si="4"/>
        <v>2025</v>
      </c>
      <c r="G1595" s="128">
        <f t="shared" si="5"/>
        <v>5</v>
      </c>
      <c r="H1595" s="128">
        <f t="shared" si="6"/>
        <v>13</v>
      </c>
      <c r="I1595" s="128" t="str">
        <f t="shared" si="7"/>
        <v>화</v>
      </c>
      <c r="J1595" s="99"/>
      <c r="K1595" s="99"/>
      <c r="L1595" s="141" t="str">
        <f>IF(J1595-K1595=0,,IFERROR(K1595-J1595-휴게시간-VLOOKUP(A1595,지정휴게시간,2,FALSE),K1595-J1595-휴게시간))</f>
        <v/>
      </c>
      <c r="M1595" s="142" t="str">
        <f>IFERROR(VLOOKUP(Text(A1595,"m월 d일"),양력휴일,2,FALSE),IFERROR(VLOOKUP(Text(B1595,"m월 d일"),음력휴일,2,FALSE),IFERROR(VLOOKUP(A1595,양력지정휴일,2,FALSE), IFERROR(VLOOKUP(B1595,음력지정휴일,2,FALSE), ""))))</f>
        <v/>
      </c>
      <c r="N1595" s="128"/>
      <c r="O1595" s="128" t="str">
        <f>IFERROR(VLOOKUP(N1595,연차지정일수,2,FALSE),"")</f>
        <v/>
      </c>
      <c r="P1595" s="143"/>
      <c r="Q1595" s="2"/>
    </row>
    <row r="1596">
      <c r="A1596" s="129">
        <v>45791.0</v>
      </c>
      <c r="B1596" s="129">
        <f>VLOOKUP($A1596,달력데이터,MATCH("음력 날짜",달력제목,0),FALSE)</f>
        <v>45764</v>
      </c>
      <c r="C1596" s="128">
        <f t="shared" si="1"/>
        <v>2025</v>
      </c>
      <c r="D1596" s="128">
        <f t="shared" si="2"/>
        <v>5</v>
      </c>
      <c r="E1596" s="128">
        <f t="shared" si="3"/>
        <v>2</v>
      </c>
      <c r="F1596" s="128">
        <f t="shared" si="4"/>
        <v>2025</v>
      </c>
      <c r="G1596" s="128">
        <f t="shared" si="5"/>
        <v>5</v>
      </c>
      <c r="H1596" s="128">
        <f t="shared" si="6"/>
        <v>14</v>
      </c>
      <c r="I1596" s="128" t="str">
        <f t="shared" si="7"/>
        <v>수</v>
      </c>
      <c r="J1596" s="99"/>
      <c r="K1596" s="99"/>
      <c r="L1596" s="141" t="str">
        <f>IF(J1596-K1596=0,,IFERROR(K1596-J1596-휴게시간-VLOOKUP(A1596,지정휴게시간,2,FALSE),K1596-J1596-휴게시간))</f>
        <v/>
      </c>
      <c r="M1596" s="142" t="str">
        <f>IFERROR(VLOOKUP(Text(A1596,"m월 d일"),양력휴일,2,FALSE),IFERROR(VLOOKUP(Text(B1596,"m월 d일"),음력휴일,2,FALSE),IFERROR(VLOOKUP(A1596,양력지정휴일,2,FALSE), IFERROR(VLOOKUP(B1596,음력지정휴일,2,FALSE), ""))))</f>
        <v/>
      </c>
      <c r="N1596" s="128"/>
      <c r="O1596" s="128" t="str">
        <f>IFERROR(VLOOKUP(N1596,연차지정일수,2,FALSE),"")</f>
        <v/>
      </c>
      <c r="P1596" s="143"/>
      <c r="Q1596" s="2"/>
    </row>
    <row r="1597">
      <c r="A1597" s="129">
        <v>45792.0</v>
      </c>
      <c r="B1597" s="129">
        <f>VLOOKUP($A1597,달력데이터,MATCH("음력 날짜",달력제목,0),FALSE)</f>
        <v>45765</v>
      </c>
      <c r="C1597" s="128">
        <f t="shared" si="1"/>
        <v>2025</v>
      </c>
      <c r="D1597" s="128">
        <f t="shared" si="2"/>
        <v>5</v>
      </c>
      <c r="E1597" s="128">
        <f t="shared" si="3"/>
        <v>2</v>
      </c>
      <c r="F1597" s="128">
        <f t="shared" si="4"/>
        <v>2025</v>
      </c>
      <c r="G1597" s="128">
        <f t="shared" si="5"/>
        <v>5</v>
      </c>
      <c r="H1597" s="128">
        <f t="shared" si="6"/>
        <v>15</v>
      </c>
      <c r="I1597" s="128" t="str">
        <f t="shared" si="7"/>
        <v>목</v>
      </c>
      <c r="J1597" s="99"/>
      <c r="K1597" s="99"/>
      <c r="L1597" s="141" t="str">
        <f>IF(J1597-K1597=0,,IFERROR(K1597-J1597-휴게시간-VLOOKUP(A1597,지정휴게시간,2,FALSE),K1597-J1597-휴게시간))</f>
        <v/>
      </c>
      <c r="M1597" s="142" t="str">
        <f>IFERROR(VLOOKUP(Text(A1597,"m월 d일"),양력휴일,2,FALSE),IFERROR(VLOOKUP(Text(B1597,"m월 d일"),음력휴일,2,FALSE),IFERROR(VLOOKUP(A1597,양력지정휴일,2,FALSE), IFERROR(VLOOKUP(B1597,음력지정휴일,2,FALSE), ""))))</f>
        <v/>
      </c>
      <c r="N1597" s="128"/>
      <c r="O1597" s="128" t="str">
        <f>IFERROR(VLOOKUP(N1597,연차지정일수,2,FALSE),"")</f>
        <v/>
      </c>
      <c r="P1597" s="143"/>
      <c r="Q1597" s="2"/>
    </row>
    <row r="1598">
      <c r="A1598" s="129">
        <v>45793.0</v>
      </c>
      <c r="B1598" s="129">
        <f>VLOOKUP($A1598,달력데이터,MATCH("음력 날짜",달력제목,0),FALSE)</f>
        <v>45766</v>
      </c>
      <c r="C1598" s="128">
        <f t="shared" si="1"/>
        <v>2025</v>
      </c>
      <c r="D1598" s="128">
        <f t="shared" si="2"/>
        <v>5</v>
      </c>
      <c r="E1598" s="128">
        <f t="shared" si="3"/>
        <v>2</v>
      </c>
      <c r="F1598" s="128">
        <f t="shared" si="4"/>
        <v>2025</v>
      </c>
      <c r="G1598" s="128">
        <f t="shared" si="5"/>
        <v>5</v>
      </c>
      <c r="H1598" s="128">
        <f t="shared" si="6"/>
        <v>16</v>
      </c>
      <c r="I1598" s="128" t="str">
        <f t="shared" si="7"/>
        <v>금</v>
      </c>
      <c r="J1598" s="99"/>
      <c r="K1598" s="99"/>
      <c r="L1598" s="141" t="str">
        <f>IF(J1598-K1598=0,,IFERROR(K1598-J1598-휴게시간-VLOOKUP(A1598,지정휴게시간,2,FALSE),K1598-J1598-휴게시간))</f>
        <v/>
      </c>
      <c r="M1598" s="142" t="str">
        <f>IFERROR(VLOOKUP(Text(A1598,"m월 d일"),양력휴일,2,FALSE),IFERROR(VLOOKUP(Text(B1598,"m월 d일"),음력휴일,2,FALSE),IFERROR(VLOOKUP(A1598,양력지정휴일,2,FALSE), IFERROR(VLOOKUP(B1598,음력지정휴일,2,FALSE), ""))))</f>
        <v/>
      </c>
      <c r="N1598" s="128"/>
      <c r="O1598" s="128" t="str">
        <f>IFERROR(VLOOKUP(N1598,연차지정일수,2,FALSE),"")</f>
        <v/>
      </c>
      <c r="P1598" s="143"/>
      <c r="Q1598" s="2"/>
    </row>
    <row r="1599">
      <c r="A1599" s="129">
        <v>45794.0</v>
      </c>
      <c r="B1599" s="129">
        <f>VLOOKUP($A1599,달력데이터,MATCH("음력 날짜",달력제목,0),FALSE)</f>
        <v>45767</v>
      </c>
      <c r="C1599" s="128">
        <f t="shared" si="1"/>
        <v>2025</v>
      </c>
      <c r="D1599" s="128">
        <f t="shared" si="2"/>
        <v>5</v>
      </c>
      <c r="E1599" s="128">
        <f t="shared" si="3"/>
        <v>2</v>
      </c>
      <c r="F1599" s="128">
        <f t="shared" si="4"/>
        <v>2025</v>
      </c>
      <c r="G1599" s="128">
        <f t="shared" si="5"/>
        <v>5</v>
      </c>
      <c r="H1599" s="128">
        <f t="shared" si="6"/>
        <v>17</v>
      </c>
      <c r="I1599" s="128" t="str">
        <f t="shared" si="7"/>
        <v>토</v>
      </c>
      <c r="J1599" s="99"/>
      <c r="K1599" s="99"/>
      <c r="L1599" s="141" t="str">
        <f>IF(J1599-K1599=0,,IFERROR(K1599-J1599-휴게시간-VLOOKUP(A1599,지정휴게시간,2,FALSE),K1599-J1599-휴게시간))</f>
        <v/>
      </c>
      <c r="M1599" s="142" t="str">
        <f>IFERROR(VLOOKUP(Text(A1599,"m월 d일"),양력휴일,2,FALSE),IFERROR(VLOOKUP(Text(B1599,"m월 d일"),음력휴일,2,FALSE),IFERROR(VLOOKUP(A1599,양력지정휴일,2,FALSE), IFERROR(VLOOKUP(B1599,음력지정휴일,2,FALSE), ""))))</f>
        <v/>
      </c>
      <c r="N1599" s="128"/>
      <c r="O1599" s="128" t="str">
        <f>IFERROR(VLOOKUP(N1599,연차지정일수,2,FALSE),"")</f>
        <v/>
      </c>
      <c r="P1599" s="143"/>
      <c r="Q1599" s="2"/>
    </row>
    <row r="1600">
      <c r="A1600" s="129">
        <v>45795.0</v>
      </c>
      <c r="B1600" s="129">
        <f>VLOOKUP($A1600,달력데이터,MATCH("음력 날짜",달력제목,0),FALSE)</f>
        <v>45768</v>
      </c>
      <c r="C1600" s="128">
        <f t="shared" si="1"/>
        <v>2025</v>
      </c>
      <c r="D1600" s="128">
        <f t="shared" si="2"/>
        <v>5</v>
      </c>
      <c r="E1600" s="128">
        <f t="shared" si="3"/>
        <v>2</v>
      </c>
      <c r="F1600" s="128">
        <f t="shared" si="4"/>
        <v>2025</v>
      </c>
      <c r="G1600" s="128">
        <f t="shared" si="5"/>
        <v>5</v>
      </c>
      <c r="H1600" s="128">
        <f t="shared" si="6"/>
        <v>18</v>
      </c>
      <c r="I1600" s="128" t="str">
        <f t="shared" si="7"/>
        <v>일</v>
      </c>
      <c r="J1600" s="99"/>
      <c r="K1600" s="99"/>
      <c r="L1600" s="141" t="str">
        <f>IF(J1600-K1600=0,,IFERROR(K1600-J1600-휴게시간-VLOOKUP(A1600,지정휴게시간,2,FALSE),K1600-J1600-휴게시간))</f>
        <v/>
      </c>
      <c r="M1600" s="142" t="str">
        <f>IFERROR(VLOOKUP(Text(A1600,"m월 d일"),양력휴일,2,FALSE),IFERROR(VLOOKUP(Text(B1600,"m월 d일"),음력휴일,2,FALSE),IFERROR(VLOOKUP(A1600,양력지정휴일,2,FALSE), IFERROR(VLOOKUP(B1600,음력지정휴일,2,FALSE), ""))))</f>
        <v/>
      </c>
      <c r="N1600" s="128"/>
      <c r="O1600" s="128" t="str">
        <f>IFERROR(VLOOKUP(N1600,연차지정일수,2,FALSE),"")</f>
        <v/>
      </c>
      <c r="P1600" s="143"/>
      <c r="Q1600" s="2"/>
    </row>
    <row r="1601">
      <c r="A1601" s="129">
        <v>45796.0</v>
      </c>
      <c r="B1601" s="129">
        <f>VLOOKUP($A1601,달력데이터,MATCH("음력 날짜",달력제목,0),FALSE)</f>
        <v>45769</v>
      </c>
      <c r="C1601" s="128">
        <f t="shared" si="1"/>
        <v>2025</v>
      </c>
      <c r="D1601" s="128">
        <f t="shared" si="2"/>
        <v>5</v>
      </c>
      <c r="E1601" s="128">
        <f t="shared" si="3"/>
        <v>3</v>
      </c>
      <c r="F1601" s="128">
        <f t="shared" si="4"/>
        <v>2025</v>
      </c>
      <c r="G1601" s="128">
        <f t="shared" si="5"/>
        <v>5</v>
      </c>
      <c r="H1601" s="128">
        <f t="shared" si="6"/>
        <v>19</v>
      </c>
      <c r="I1601" s="128" t="str">
        <f t="shared" si="7"/>
        <v>월</v>
      </c>
      <c r="J1601" s="99"/>
      <c r="K1601" s="99"/>
      <c r="L1601" s="141" t="str">
        <f>IF(J1601-K1601=0,,IFERROR(K1601-J1601-휴게시간-VLOOKUP(A1601,지정휴게시간,2,FALSE),K1601-J1601-휴게시간))</f>
        <v/>
      </c>
      <c r="M1601" s="142" t="str">
        <f>IFERROR(VLOOKUP(Text(A1601,"m월 d일"),양력휴일,2,FALSE),IFERROR(VLOOKUP(Text(B1601,"m월 d일"),음력휴일,2,FALSE),IFERROR(VLOOKUP(A1601,양력지정휴일,2,FALSE), IFERROR(VLOOKUP(B1601,음력지정휴일,2,FALSE), ""))))</f>
        <v/>
      </c>
      <c r="N1601" s="128"/>
      <c r="O1601" s="128" t="str">
        <f>IFERROR(VLOOKUP(N1601,연차지정일수,2,FALSE),"")</f>
        <v/>
      </c>
      <c r="P1601" s="143"/>
      <c r="Q1601" s="2"/>
    </row>
    <row r="1602">
      <c r="A1602" s="129">
        <v>45797.0</v>
      </c>
      <c r="B1602" s="129">
        <f>VLOOKUP($A1602,달력데이터,MATCH("음력 날짜",달력제목,0),FALSE)</f>
        <v>45770</v>
      </c>
      <c r="C1602" s="128">
        <f t="shared" si="1"/>
        <v>2025</v>
      </c>
      <c r="D1602" s="128">
        <f t="shared" si="2"/>
        <v>5</v>
      </c>
      <c r="E1602" s="128">
        <f t="shared" si="3"/>
        <v>3</v>
      </c>
      <c r="F1602" s="128">
        <f t="shared" si="4"/>
        <v>2025</v>
      </c>
      <c r="G1602" s="128">
        <f t="shared" si="5"/>
        <v>5</v>
      </c>
      <c r="H1602" s="128">
        <f t="shared" si="6"/>
        <v>20</v>
      </c>
      <c r="I1602" s="128" t="str">
        <f t="shared" si="7"/>
        <v>화</v>
      </c>
      <c r="J1602" s="99"/>
      <c r="K1602" s="99"/>
      <c r="L1602" s="141" t="str">
        <f>IF(J1602-K1602=0,,IFERROR(K1602-J1602-휴게시간-VLOOKUP(A1602,지정휴게시간,2,FALSE),K1602-J1602-휴게시간))</f>
        <v/>
      </c>
      <c r="M1602" s="142" t="str">
        <f>IFERROR(VLOOKUP(Text(A1602,"m월 d일"),양력휴일,2,FALSE),IFERROR(VLOOKUP(Text(B1602,"m월 d일"),음력휴일,2,FALSE),IFERROR(VLOOKUP(A1602,양력지정휴일,2,FALSE), IFERROR(VLOOKUP(B1602,음력지정휴일,2,FALSE), ""))))</f>
        <v/>
      </c>
      <c r="N1602" s="128"/>
      <c r="O1602" s="128" t="str">
        <f>IFERROR(VLOOKUP(N1602,연차지정일수,2,FALSE),"")</f>
        <v/>
      </c>
      <c r="P1602" s="143"/>
      <c r="Q1602" s="2"/>
    </row>
    <row r="1603">
      <c r="A1603" s="129">
        <v>45798.0</v>
      </c>
      <c r="B1603" s="129">
        <f>VLOOKUP($A1603,달력데이터,MATCH("음력 날짜",달력제목,0),FALSE)</f>
        <v>45771</v>
      </c>
      <c r="C1603" s="128">
        <f t="shared" si="1"/>
        <v>2025</v>
      </c>
      <c r="D1603" s="128">
        <f t="shared" si="2"/>
        <v>5</v>
      </c>
      <c r="E1603" s="128">
        <f t="shared" si="3"/>
        <v>3</v>
      </c>
      <c r="F1603" s="128">
        <f t="shared" si="4"/>
        <v>2025</v>
      </c>
      <c r="G1603" s="128">
        <f t="shared" si="5"/>
        <v>5</v>
      </c>
      <c r="H1603" s="128">
        <f t="shared" si="6"/>
        <v>21</v>
      </c>
      <c r="I1603" s="128" t="str">
        <f t="shared" si="7"/>
        <v>수</v>
      </c>
      <c r="J1603" s="99"/>
      <c r="K1603" s="99"/>
      <c r="L1603" s="141" t="str">
        <f>IF(J1603-K1603=0,,IFERROR(K1603-J1603-휴게시간-VLOOKUP(A1603,지정휴게시간,2,FALSE),K1603-J1603-휴게시간))</f>
        <v/>
      </c>
      <c r="M1603" s="142" t="str">
        <f>IFERROR(VLOOKUP(Text(A1603,"m월 d일"),양력휴일,2,FALSE),IFERROR(VLOOKUP(Text(B1603,"m월 d일"),음력휴일,2,FALSE),IFERROR(VLOOKUP(A1603,양력지정휴일,2,FALSE), IFERROR(VLOOKUP(B1603,음력지정휴일,2,FALSE), ""))))</f>
        <v/>
      </c>
      <c r="N1603" s="128"/>
      <c r="O1603" s="128" t="str">
        <f>IFERROR(VLOOKUP(N1603,연차지정일수,2,FALSE),"")</f>
        <v/>
      </c>
      <c r="P1603" s="143"/>
      <c r="Q1603" s="2"/>
    </row>
    <row r="1604">
      <c r="A1604" s="129">
        <v>45799.0</v>
      </c>
      <c r="B1604" s="129">
        <f>VLOOKUP($A1604,달력데이터,MATCH("음력 날짜",달력제목,0),FALSE)</f>
        <v>45772</v>
      </c>
      <c r="C1604" s="128">
        <f t="shared" si="1"/>
        <v>2025</v>
      </c>
      <c r="D1604" s="128">
        <f t="shared" si="2"/>
        <v>5</v>
      </c>
      <c r="E1604" s="128">
        <f t="shared" si="3"/>
        <v>3</v>
      </c>
      <c r="F1604" s="128">
        <f t="shared" si="4"/>
        <v>2025</v>
      </c>
      <c r="G1604" s="128">
        <f t="shared" si="5"/>
        <v>5</v>
      </c>
      <c r="H1604" s="128">
        <f t="shared" si="6"/>
        <v>22</v>
      </c>
      <c r="I1604" s="128" t="str">
        <f t="shared" si="7"/>
        <v>목</v>
      </c>
      <c r="J1604" s="99"/>
      <c r="K1604" s="99"/>
      <c r="L1604" s="141" t="str">
        <f>IF(J1604-K1604=0,,IFERROR(K1604-J1604-휴게시간-VLOOKUP(A1604,지정휴게시간,2,FALSE),K1604-J1604-휴게시간))</f>
        <v/>
      </c>
      <c r="M1604" s="142" t="str">
        <f>IFERROR(VLOOKUP(Text(A1604,"m월 d일"),양력휴일,2,FALSE),IFERROR(VLOOKUP(Text(B1604,"m월 d일"),음력휴일,2,FALSE),IFERROR(VLOOKUP(A1604,양력지정휴일,2,FALSE), IFERROR(VLOOKUP(B1604,음력지정휴일,2,FALSE), ""))))</f>
        <v/>
      </c>
      <c r="N1604" s="128"/>
      <c r="O1604" s="128" t="str">
        <f>IFERROR(VLOOKUP(N1604,연차지정일수,2,FALSE),"")</f>
        <v/>
      </c>
      <c r="P1604" s="143"/>
      <c r="Q1604" s="2"/>
    </row>
    <row r="1605">
      <c r="A1605" s="129">
        <v>45800.0</v>
      </c>
      <c r="B1605" s="129">
        <f>VLOOKUP($A1605,달력데이터,MATCH("음력 날짜",달력제목,0),FALSE)</f>
        <v>45773</v>
      </c>
      <c r="C1605" s="128">
        <f t="shared" si="1"/>
        <v>2025</v>
      </c>
      <c r="D1605" s="128">
        <f t="shared" si="2"/>
        <v>5</v>
      </c>
      <c r="E1605" s="128">
        <f t="shared" si="3"/>
        <v>3</v>
      </c>
      <c r="F1605" s="128">
        <f t="shared" si="4"/>
        <v>2025</v>
      </c>
      <c r="G1605" s="128">
        <f t="shared" si="5"/>
        <v>5</v>
      </c>
      <c r="H1605" s="128">
        <f t="shared" si="6"/>
        <v>23</v>
      </c>
      <c r="I1605" s="128" t="str">
        <f t="shared" si="7"/>
        <v>금</v>
      </c>
      <c r="J1605" s="99"/>
      <c r="K1605" s="99"/>
      <c r="L1605" s="141" t="str">
        <f>IF(J1605-K1605=0,,IFERROR(K1605-J1605-휴게시간-VLOOKUP(A1605,지정휴게시간,2,FALSE),K1605-J1605-휴게시간))</f>
        <v/>
      </c>
      <c r="M1605" s="142" t="str">
        <f>IFERROR(VLOOKUP(Text(A1605,"m월 d일"),양력휴일,2,FALSE),IFERROR(VLOOKUP(Text(B1605,"m월 d일"),음력휴일,2,FALSE),IFERROR(VLOOKUP(A1605,양력지정휴일,2,FALSE), IFERROR(VLOOKUP(B1605,음력지정휴일,2,FALSE), ""))))</f>
        <v/>
      </c>
      <c r="N1605" s="128"/>
      <c r="O1605" s="128" t="str">
        <f>IFERROR(VLOOKUP(N1605,연차지정일수,2,FALSE),"")</f>
        <v/>
      </c>
      <c r="P1605" s="143"/>
      <c r="Q1605" s="2"/>
    </row>
    <row r="1606">
      <c r="A1606" s="129">
        <v>45801.0</v>
      </c>
      <c r="B1606" s="129">
        <f>VLOOKUP($A1606,달력데이터,MATCH("음력 날짜",달력제목,0),FALSE)</f>
        <v>45774</v>
      </c>
      <c r="C1606" s="128">
        <f t="shared" si="1"/>
        <v>2025</v>
      </c>
      <c r="D1606" s="128">
        <f t="shared" si="2"/>
        <v>5</v>
      </c>
      <c r="E1606" s="128">
        <f t="shared" si="3"/>
        <v>3</v>
      </c>
      <c r="F1606" s="128">
        <f t="shared" si="4"/>
        <v>2025</v>
      </c>
      <c r="G1606" s="128">
        <f t="shared" si="5"/>
        <v>5</v>
      </c>
      <c r="H1606" s="128">
        <f t="shared" si="6"/>
        <v>24</v>
      </c>
      <c r="I1606" s="128" t="str">
        <f t="shared" si="7"/>
        <v>토</v>
      </c>
      <c r="J1606" s="99"/>
      <c r="K1606" s="99"/>
      <c r="L1606" s="141" t="str">
        <f>IF(J1606-K1606=0,,IFERROR(K1606-J1606-휴게시간-VLOOKUP(A1606,지정휴게시간,2,FALSE),K1606-J1606-휴게시간))</f>
        <v/>
      </c>
      <c r="M1606" s="142" t="str">
        <f>IFERROR(VLOOKUP(Text(A1606,"m월 d일"),양력휴일,2,FALSE),IFERROR(VLOOKUP(Text(B1606,"m월 d일"),음력휴일,2,FALSE),IFERROR(VLOOKUP(A1606,양력지정휴일,2,FALSE), IFERROR(VLOOKUP(B1606,음력지정휴일,2,FALSE), ""))))</f>
        <v/>
      </c>
      <c r="N1606" s="128"/>
      <c r="O1606" s="128" t="str">
        <f>IFERROR(VLOOKUP(N1606,연차지정일수,2,FALSE),"")</f>
        <v/>
      </c>
      <c r="P1606" s="143"/>
      <c r="Q1606" s="2"/>
    </row>
    <row r="1607">
      <c r="A1607" s="129">
        <v>45802.0</v>
      </c>
      <c r="B1607" s="129">
        <f>VLOOKUP($A1607,달력데이터,MATCH("음력 날짜",달력제목,0),FALSE)</f>
        <v>45775</v>
      </c>
      <c r="C1607" s="128">
        <f t="shared" si="1"/>
        <v>2025</v>
      </c>
      <c r="D1607" s="128">
        <f t="shared" si="2"/>
        <v>5</v>
      </c>
      <c r="E1607" s="128">
        <f t="shared" si="3"/>
        <v>3</v>
      </c>
      <c r="F1607" s="128">
        <f t="shared" si="4"/>
        <v>2025</v>
      </c>
      <c r="G1607" s="128">
        <f t="shared" si="5"/>
        <v>5</v>
      </c>
      <c r="H1607" s="128">
        <f t="shared" si="6"/>
        <v>25</v>
      </c>
      <c r="I1607" s="128" t="str">
        <f t="shared" si="7"/>
        <v>일</v>
      </c>
      <c r="J1607" s="99"/>
      <c r="K1607" s="99"/>
      <c r="L1607" s="141" t="str">
        <f>IF(J1607-K1607=0,,IFERROR(K1607-J1607-휴게시간-VLOOKUP(A1607,지정휴게시간,2,FALSE),K1607-J1607-휴게시간))</f>
        <v/>
      </c>
      <c r="M1607" s="142" t="str">
        <f>IFERROR(VLOOKUP(Text(A1607,"m월 d일"),양력휴일,2,FALSE),IFERROR(VLOOKUP(Text(B1607,"m월 d일"),음력휴일,2,FALSE),IFERROR(VLOOKUP(A1607,양력지정휴일,2,FALSE), IFERROR(VLOOKUP(B1607,음력지정휴일,2,FALSE), ""))))</f>
        <v/>
      </c>
      <c r="N1607" s="128"/>
      <c r="O1607" s="128" t="str">
        <f>IFERROR(VLOOKUP(N1607,연차지정일수,2,FALSE),"")</f>
        <v/>
      </c>
      <c r="P1607" s="143"/>
      <c r="Q1607" s="2"/>
    </row>
    <row r="1608">
      <c r="A1608" s="129">
        <v>45803.0</v>
      </c>
      <c r="B1608" s="129">
        <f>VLOOKUP($A1608,달력데이터,MATCH("음력 날짜",달력제목,0),FALSE)</f>
        <v>45776</v>
      </c>
      <c r="C1608" s="128">
        <f t="shared" si="1"/>
        <v>2025</v>
      </c>
      <c r="D1608" s="128">
        <f t="shared" si="2"/>
        <v>5</v>
      </c>
      <c r="E1608" s="128">
        <f t="shared" si="3"/>
        <v>4</v>
      </c>
      <c r="F1608" s="128">
        <f t="shared" si="4"/>
        <v>2025</v>
      </c>
      <c r="G1608" s="128">
        <f t="shared" si="5"/>
        <v>5</v>
      </c>
      <c r="H1608" s="128">
        <f t="shared" si="6"/>
        <v>26</v>
      </c>
      <c r="I1608" s="128" t="str">
        <f t="shared" si="7"/>
        <v>월</v>
      </c>
      <c r="J1608" s="99"/>
      <c r="K1608" s="99"/>
      <c r="L1608" s="141" t="str">
        <f>IF(J1608-K1608=0,,IFERROR(K1608-J1608-휴게시간-VLOOKUP(A1608,지정휴게시간,2,FALSE),K1608-J1608-휴게시간))</f>
        <v/>
      </c>
      <c r="M1608" s="142" t="str">
        <f>IFERROR(VLOOKUP(Text(A1608,"m월 d일"),양력휴일,2,FALSE),IFERROR(VLOOKUP(Text(B1608,"m월 d일"),음력휴일,2,FALSE),IFERROR(VLOOKUP(A1608,양력지정휴일,2,FALSE), IFERROR(VLOOKUP(B1608,음력지정휴일,2,FALSE), ""))))</f>
        <v/>
      </c>
      <c r="N1608" s="128"/>
      <c r="O1608" s="128" t="str">
        <f>IFERROR(VLOOKUP(N1608,연차지정일수,2,FALSE),"")</f>
        <v/>
      </c>
      <c r="P1608" s="143"/>
      <c r="Q1608" s="2"/>
    </row>
    <row r="1609">
      <c r="A1609" s="129">
        <v>45804.0</v>
      </c>
      <c r="B1609" s="129">
        <f>VLOOKUP($A1609,달력데이터,MATCH("음력 날짜",달력제목,0),FALSE)</f>
        <v>45778</v>
      </c>
      <c r="C1609" s="128">
        <f t="shared" si="1"/>
        <v>2025</v>
      </c>
      <c r="D1609" s="128">
        <f t="shared" si="2"/>
        <v>5</v>
      </c>
      <c r="E1609" s="128">
        <f t="shared" si="3"/>
        <v>4</v>
      </c>
      <c r="F1609" s="128">
        <f t="shared" si="4"/>
        <v>2025</v>
      </c>
      <c r="G1609" s="128">
        <f t="shared" si="5"/>
        <v>5</v>
      </c>
      <c r="H1609" s="128">
        <f t="shared" si="6"/>
        <v>27</v>
      </c>
      <c r="I1609" s="128" t="str">
        <f t="shared" si="7"/>
        <v>화</v>
      </c>
      <c r="J1609" s="99"/>
      <c r="K1609" s="99"/>
      <c r="L1609" s="141" t="str">
        <f>IF(J1609-K1609=0,,IFERROR(K1609-J1609-휴게시간-VLOOKUP(A1609,지정휴게시간,2,FALSE),K1609-J1609-휴게시간))</f>
        <v/>
      </c>
      <c r="M1609" s="142" t="str">
        <f>IFERROR(VLOOKUP(Text(A1609,"m월 d일"),양력휴일,2,FALSE),IFERROR(VLOOKUP(Text(B1609,"m월 d일"),음력휴일,2,FALSE),IFERROR(VLOOKUP(A1609,양력지정휴일,2,FALSE), IFERROR(VLOOKUP(B1609,음력지정휴일,2,FALSE), ""))))</f>
        <v/>
      </c>
      <c r="N1609" s="128"/>
      <c r="O1609" s="128" t="str">
        <f>IFERROR(VLOOKUP(N1609,연차지정일수,2,FALSE),"")</f>
        <v/>
      </c>
      <c r="P1609" s="143"/>
      <c r="Q1609" s="2"/>
    </row>
    <row r="1610">
      <c r="A1610" s="129">
        <v>45805.0</v>
      </c>
      <c r="B1610" s="129">
        <f>VLOOKUP($A1610,달력데이터,MATCH("음력 날짜",달력제목,0),FALSE)</f>
        <v>45779</v>
      </c>
      <c r="C1610" s="128">
        <f t="shared" si="1"/>
        <v>2025</v>
      </c>
      <c r="D1610" s="128">
        <f t="shared" si="2"/>
        <v>5</v>
      </c>
      <c r="E1610" s="128">
        <f t="shared" si="3"/>
        <v>4</v>
      </c>
      <c r="F1610" s="128">
        <f t="shared" si="4"/>
        <v>2025</v>
      </c>
      <c r="G1610" s="128">
        <f t="shared" si="5"/>
        <v>5</v>
      </c>
      <c r="H1610" s="128">
        <f t="shared" si="6"/>
        <v>28</v>
      </c>
      <c r="I1610" s="128" t="str">
        <f t="shared" si="7"/>
        <v>수</v>
      </c>
      <c r="J1610" s="99"/>
      <c r="K1610" s="99"/>
      <c r="L1610" s="141" t="str">
        <f>IF(J1610-K1610=0,,IFERROR(K1610-J1610-휴게시간-VLOOKUP(A1610,지정휴게시간,2,FALSE),K1610-J1610-휴게시간))</f>
        <v/>
      </c>
      <c r="M1610" s="142" t="str">
        <f>IFERROR(VLOOKUP(Text(A1610,"m월 d일"),양력휴일,2,FALSE),IFERROR(VLOOKUP(Text(B1610,"m월 d일"),음력휴일,2,FALSE),IFERROR(VLOOKUP(A1610,양력지정휴일,2,FALSE), IFERROR(VLOOKUP(B1610,음력지정휴일,2,FALSE), ""))))</f>
        <v/>
      </c>
      <c r="N1610" s="128"/>
      <c r="O1610" s="128" t="str">
        <f>IFERROR(VLOOKUP(N1610,연차지정일수,2,FALSE),"")</f>
        <v/>
      </c>
      <c r="P1610" s="143"/>
      <c r="Q1610" s="2"/>
    </row>
    <row r="1611">
      <c r="A1611" s="129">
        <v>45806.0</v>
      </c>
      <c r="B1611" s="129">
        <f>VLOOKUP($A1611,달력데이터,MATCH("음력 날짜",달력제목,0),FALSE)</f>
        <v>45780</v>
      </c>
      <c r="C1611" s="128">
        <f t="shared" si="1"/>
        <v>2025</v>
      </c>
      <c r="D1611" s="128">
        <f t="shared" si="2"/>
        <v>5</v>
      </c>
      <c r="E1611" s="128">
        <f t="shared" si="3"/>
        <v>4</v>
      </c>
      <c r="F1611" s="128">
        <f t="shared" si="4"/>
        <v>2025</v>
      </c>
      <c r="G1611" s="128">
        <f t="shared" si="5"/>
        <v>5</v>
      </c>
      <c r="H1611" s="128">
        <f t="shared" si="6"/>
        <v>29</v>
      </c>
      <c r="I1611" s="128" t="str">
        <f t="shared" si="7"/>
        <v>목</v>
      </c>
      <c r="J1611" s="99"/>
      <c r="K1611" s="99"/>
      <c r="L1611" s="141" t="str">
        <f>IF(J1611-K1611=0,,IFERROR(K1611-J1611-휴게시간-VLOOKUP(A1611,지정휴게시간,2,FALSE),K1611-J1611-휴게시간))</f>
        <v/>
      </c>
      <c r="M1611" s="142" t="str">
        <f>IFERROR(VLOOKUP(Text(A1611,"m월 d일"),양력휴일,2,FALSE),IFERROR(VLOOKUP(Text(B1611,"m월 d일"),음력휴일,2,FALSE),IFERROR(VLOOKUP(A1611,양력지정휴일,2,FALSE), IFERROR(VLOOKUP(B1611,음력지정휴일,2,FALSE), ""))))</f>
        <v/>
      </c>
      <c r="N1611" s="128"/>
      <c r="O1611" s="128" t="str">
        <f>IFERROR(VLOOKUP(N1611,연차지정일수,2,FALSE),"")</f>
        <v/>
      </c>
      <c r="P1611" s="143"/>
      <c r="Q1611" s="2"/>
    </row>
    <row r="1612">
      <c r="A1612" s="129">
        <v>45807.0</v>
      </c>
      <c r="B1612" s="129">
        <f>VLOOKUP($A1612,달력데이터,MATCH("음력 날짜",달력제목,0),FALSE)</f>
        <v>45781</v>
      </c>
      <c r="C1612" s="128">
        <f t="shared" si="1"/>
        <v>2025</v>
      </c>
      <c r="D1612" s="128">
        <f t="shared" si="2"/>
        <v>5</v>
      </c>
      <c r="E1612" s="128">
        <f t="shared" si="3"/>
        <v>4</v>
      </c>
      <c r="F1612" s="128">
        <f t="shared" si="4"/>
        <v>2025</v>
      </c>
      <c r="G1612" s="128">
        <f t="shared" si="5"/>
        <v>5</v>
      </c>
      <c r="H1612" s="128">
        <f t="shared" si="6"/>
        <v>30</v>
      </c>
      <c r="I1612" s="128" t="str">
        <f t="shared" si="7"/>
        <v>금</v>
      </c>
      <c r="J1612" s="99"/>
      <c r="K1612" s="99"/>
      <c r="L1612" s="141" t="str">
        <f>IF(J1612-K1612=0,,IFERROR(K1612-J1612-휴게시간-VLOOKUP(A1612,지정휴게시간,2,FALSE),K1612-J1612-휴게시간))</f>
        <v/>
      </c>
      <c r="M1612" s="142" t="str">
        <f>IFERROR(VLOOKUP(Text(A1612,"m월 d일"),양력휴일,2,FALSE),IFERROR(VLOOKUP(Text(B1612,"m월 d일"),음력휴일,2,FALSE),IFERROR(VLOOKUP(A1612,양력지정휴일,2,FALSE), IFERROR(VLOOKUP(B1612,음력지정휴일,2,FALSE), ""))))</f>
        <v/>
      </c>
      <c r="N1612" s="128"/>
      <c r="O1612" s="128" t="str">
        <f>IFERROR(VLOOKUP(N1612,연차지정일수,2,FALSE),"")</f>
        <v/>
      </c>
      <c r="P1612" s="143"/>
      <c r="Q1612" s="2"/>
    </row>
    <row r="1613">
      <c r="A1613" s="129">
        <v>45808.0</v>
      </c>
      <c r="B1613" s="129">
        <f>VLOOKUP($A1613,달력데이터,MATCH("음력 날짜",달력제목,0),FALSE)</f>
        <v>45782</v>
      </c>
      <c r="C1613" s="128">
        <f t="shared" si="1"/>
        <v>2025</v>
      </c>
      <c r="D1613" s="128">
        <f t="shared" si="2"/>
        <v>5</v>
      </c>
      <c r="E1613" s="128">
        <f t="shared" si="3"/>
        <v>4</v>
      </c>
      <c r="F1613" s="128">
        <f t="shared" si="4"/>
        <v>2025</v>
      </c>
      <c r="G1613" s="128">
        <f t="shared" si="5"/>
        <v>5</v>
      </c>
      <c r="H1613" s="128">
        <f t="shared" si="6"/>
        <v>31</v>
      </c>
      <c r="I1613" s="128" t="str">
        <f t="shared" si="7"/>
        <v>토</v>
      </c>
      <c r="J1613" s="99"/>
      <c r="K1613" s="99"/>
      <c r="L1613" s="141" t="str">
        <f>IF(J1613-K1613=0,,IFERROR(K1613-J1613-휴게시간-VLOOKUP(A1613,지정휴게시간,2,FALSE),K1613-J1613-휴게시간))</f>
        <v/>
      </c>
      <c r="M1613" s="142" t="str">
        <f>IFERROR(VLOOKUP(Text(A1613,"m월 d일"),양력휴일,2,FALSE),IFERROR(VLOOKUP(Text(B1613,"m월 d일"),음력휴일,2,FALSE),IFERROR(VLOOKUP(A1613,양력지정휴일,2,FALSE), IFERROR(VLOOKUP(B1613,음력지정휴일,2,FALSE), ""))))</f>
        <v/>
      </c>
      <c r="N1613" s="128"/>
      <c r="O1613" s="128" t="str">
        <f>IFERROR(VLOOKUP(N1613,연차지정일수,2,FALSE),"")</f>
        <v/>
      </c>
      <c r="P1613" s="143"/>
      <c r="Q1613" s="2"/>
    </row>
    <row r="1614">
      <c r="A1614" s="129">
        <v>45809.0</v>
      </c>
      <c r="B1614" s="129">
        <f>VLOOKUP($A1614,달력데이터,MATCH("음력 날짜",달력제목,0),FALSE)</f>
        <v>45783</v>
      </c>
      <c r="C1614" s="128">
        <f t="shared" si="1"/>
        <v>2025</v>
      </c>
      <c r="D1614" s="128">
        <f t="shared" si="2"/>
        <v>5</v>
      </c>
      <c r="E1614" s="128">
        <f t="shared" si="3"/>
        <v>4</v>
      </c>
      <c r="F1614" s="128">
        <f t="shared" si="4"/>
        <v>2025</v>
      </c>
      <c r="G1614" s="128">
        <f t="shared" si="5"/>
        <v>6</v>
      </c>
      <c r="H1614" s="128">
        <f t="shared" si="6"/>
        <v>1</v>
      </c>
      <c r="I1614" s="128" t="str">
        <f t="shared" si="7"/>
        <v>일</v>
      </c>
      <c r="J1614" s="99"/>
      <c r="K1614" s="99"/>
      <c r="L1614" s="141" t="str">
        <f>IF(J1614-K1614=0,,IFERROR(K1614-J1614-휴게시간-VLOOKUP(A1614,지정휴게시간,2,FALSE),K1614-J1614-휴게시간))</f>
        <v/>
      </c>
      <c r="M1614" s="142" t="str">
        <f>IFERROR(VLOOKUP(Text(A1614,"m월 d일"),양력휴일,2,FALSE),IFERROR(VLOOKUP(Text(B1614,"m월 d일"),음력휴일,2,FALSE),IFERROR(VLOOKUP(A1614,양력지정휴일,2,FALSE), IFERROR(VLOOKUP(B1614,음력지정휴일,2,FALSE), ""))))</f>
        <v/>
      </c>
      <c r="N1614" s="128"/>
      <c r="O1614" s="128" t="str">
        <f>IFERROR(VLOOKUP(N1614,연차지정일수,2,FALSE),"")</f>
        <v/>
      </c>
      <c r="P1614" s="143"/>
      <c r="Q1614" s="2"/>
    </row>
    <row r="1615">
      <c r="A1615" s="129">
        <v>45810.0</v>
      </c>
      <c r="B1615" s="129">
        <f>VLOOKUP($A1615,달력데이터,MATCH("음력 날짜",달력제목,0),FALSE)</f>
        <v>45784</v>
      </c>
      <c r="C1615" s="128">
        <f t="shared" si="1"/>
        <v>2025</v>
      </c>
      <c r="D1615" s="128">
        <f t="shared" si="2"/>
        <v>6</v>
      </c>
      <c r="E1615" s="128">
        <f t="shared" si="3"/>
        <v>1</v>
      </c>
      <c r="F1615" s="128">
        <f t="shared" si="4"/>
        <v>2025</v>
      </c>
      <c r="G1615" s="128">
        <f t="shared" si="5"/>
        <v>6</v>
      </c>
      <c r="H1615" s="128">
        <f t="shared" si="6"/>
        <v>2</v>
      </c>
      <c r="I1615" s="128" t="str">
        <f t="shared" si="7"/>
        <v>월</v>
      </c>
      <c r="J1615" s="99"/>
      <c r="K1615" s="99"/>
      <c r="L1615" s="141" t="str">
        <f>IF(J1615-K1615=0,,IFERROR(K1615-J1615-휴게시간-VLOOKUP(A1615,지정휴게시간,2,FALSE),K1615-J1615-휴게시간))</f>
        <v/>
      </c>
      <c r="M1615" s="142" t="str">
        <f>IFERROR(VLOOKUP(Text(A1615,"m월 d일"),양력휴일,2,FALSE),IFERROR(VLOOKUP(Text(B1615,"m월 d일"),음력휴일,2,FALSE),IFERROR(VLOOKUP(A1615,양력지정휴일,2,FALSE), IFERROR(VLOOKUP(B1615,음력지정휴일,2,FALSE), ""))))</f>
        <v/>
      </c>
      <c r="N1615" s="128"/>
      <c r="O1615" s="128" t="str">
        <f>IFERROR(VLOOKUP(N1615,연차지정일수,2,FALSE),"")</f>
        <v/>
      </c>
      <c r="P1615" s="143"/>
      <c r="Q1615" s="2"/>
    </row>
    <row r="1616">
      <c r="A1616" s="129">
        <v>45811.0</v>
      </c>
      <c r="B1616" s="129">
        <f>VLOOKUP($A1616,달력데이터,MATCH("음력 날짜",달력제목,0),FALSE)</f>
        <v>45785</v>
      </c>
      <c r="C1616" s="128">
        <f t="shared" si="1"/>
        <v>2025</v>
      </c>
      <c r="D1616" s="128">
        <f t="shared" si="2"/>
        <v>6</v>
      </c>
      <c r="E1616" s="128">
        <f t="shared" si="3"/>
        <v>1</v>
      </c>
      <c r="F1616" s="128">
        <f t="shared" si="4"/>
        <v>2025</v>
      </c>
      <c r="G1616" s="128">
        <f t="shared" si="5"/>
        <v>6</v>
      </c>
      <c r="H1616" s="128">
        <f t="shared" si="6"/>
        <v>3</v>
      </c>
      <c r="I1616" s="128" t="str">
        <f t="shared" si="7"/>
        <v>화</v>
      </c>
      <c r="J1616" s="99"/>
      <c r="K1616" s="99"/>
      <c r="L1616" s="141" t="str">
        <f>IF(J1616-K1616=0,,IFERROR(K1616-J1616-휴게시간-VLOOKUP(A1616,지정휴게시간,2,FALSE),K1616-J1616-휴게시간))</f>
        <v/>
      </c>
      <c r="M1616" s="142" t="str">
        <f>IFERROR(VLOOKUP(Text(A1616,"m월 d일"),양력휴일,2,FALSE),IFERROR(VLOOKUP(Text(B1616,"m월 d일"),음력휴일,2,FALSE),IFERROR(VLOOKUP(A1616,양력지정휴일,2,FALSE), IFERROR(VLOOKUP(B1616,음력지정휴일,2,FALSE), ""))))</f>
        <v/>
      </c>
      <c r="N1616" s="128"/>
      <c r="O1616" s="128" t="str">
        <f>IFERROR(VLOOKUP(N1616,연차지정일수,2,FALSE),"")</f>
        <v/>
      </c>
      <c r="P1616" s="143"/>
      <c r="Q1616" s="2"/>
    </row>
    <row r="1617">
      <c r="A1617" s="129">
        <v>45812.0</v>
      </c>
      <c r="B1617" s="129">
        <f>VLOOKUP($A1617,달력데이터,MATCH("음력 날짜",달력제목,0),FALSE)</f>
        <v>45786</v>
      </c>
      <c r="C1617" s="128">
        <f t="shared" si="1"/>
        <v>2025</v>
      </c>
      <c r="D1617" s="128">
        <f t="shared" si="2"/>
        <v>6</v>
      </c>
      <c r="E1617" s="128">
        <f t="shared" si="3"/>
        <v>1</v>
      </c>
      <c r="F1617" s="128">
        <f t="shared" si="4"/>
        <v>2025</v>
      </c>
      <c r="G1617" s="128">
        <f t="shared" si="5"/>
        <v>6</v>
      </c>
      <c r="H1617" s="128">
        <f t="shared" si="6"/>
        <v>4</v>
      </c>
      <c r="I1617" s="128" t="str">
        <f t="shared" si="7"/>
        <v>수</v>
      </c>
      <c r="J1617" s="99"/>
      <c r="K1617" s="99"/>
      <c r="L1617" s="141" t="str">
        <f>IF(J1617-K1617=0,,IFERROR(K1617-J1617-휴게시간-VLOOKUP(A1617,지정휴게시간,2,FALSE),K1617-J1617-휴게시간))</f>
        <v/>
      </c>
      <c r="M1617" s="142" t="str">
        <f>IFERROR(VLOOKUP(Text(A1617,"m월 d일"),양력휴일,2,FALSE),IFERROR(VLOOKUP(Text(B1617,"m월 d일"),음력휴일,2,FALSE),IFERROR(VLOOKUP(A1617,양력지정휴일,2,FALSE), IFERROR(VLOOKUP(B1617,음력지정휴일,2,FALSE), ""))))</f>
        <v/>
      </c>
      <c r="N1617" s="128"/>
      <c r="O1617" s="128" t="str">
        <f>IFERROR(VLOOKUP(N1617,연차지정일수,2,FALSE),"")</f>
        <v/>
      </c>
      <c r="P1617" s="143"/>
      <c r="Q1617" s="2"/>
    </row>
    <row r="1618">
      <c r="A1618" s="129">
        <v>45813.0</v>
      </c>
      <c r="B1618" s="129">
        <f>VLOOKUP($A1618,달력데이터,MATCH("음력 날짜",달력제목,0),FALSE)</f>
        <v>45787</v>
      </c>
      <c r="C1618" s="128">
        <f t="shared" si="1"/>
        <v>2025</v>
      </c>
      <c r="D1618" s="128">
        <f t="shared" si="2"/>
        <v>6</v>
      </c>
      <c r="E1618" s="128">
        <f t="shared" si="3"/>
        <v>1</v>
      </c>
      <c r="F1618" s="128">
        <f t="shared" si="4"/>
        <v>2025</v>
      </c>
      <c r="G1618" s="128">
        <f t="shared" si="5"/>
        <v>6</v>
      </c>
      <c r="H1618" s="128">
        <f t="shared" si="6"/>
        <v>5</v>
      </c>
      <c r="I1618" s="128" t="str">
        <f t="shared" si="7"/>
        <v>목</v>
      </c>
      <c r="J1618" s="99"/>
      <c r="K1618" s="99"/>
      <c r="L1618" s="141" t="str">
        <f>IF(J1618-K1618=0,,IFERROR(K1618-J1618-휴게시간-VLOOKUP(A1618,지정휴게시간,2,FALSE),K1618-J1618-휴게시간))</f>
        <v/>
      </c>
      <c r="M1618" s="142" t="str">
        <f>IFERROR(VLOOKUP(Text(A1618,"m월 d일"),양력휴일,2,FALSE),IFERROR(VLOOKUP(Text(B1618,"m월 d일"),음력휴일,2,FALSE),IFERROR(VLOOKUP(A1618,양력지정휴일,2,FALSE), IFERROR(VLOOKUP(B1618,음력지정휴일,2,FALSE), ""))))</f>
        <v/>
      </c>
      <c r="N1618" s="128"/>
      <c r="O1618" s="128" t="str">
        <f>IFERROR(VLOOKUP(N1618,연차지정일수,2,FALSE),"")</f>
        <v/>
      </c>
      <c r="P1618" s="143"/>
      <c r="Q1618" s="2"/>
    </row>
    <row r="1619">
      <c r="A1619" s="129">
        <v>45814.0</v>
      </c>
      <c r="B1619" s="129">
        <f>VLOOKUP($A1619,달력데이터,MATCH("음력 날짜",달력제목,0),FALSE)</f>
        <v>45788</v>
      </c>
      <c r="C1619" s="128">
        <f t="shared" si="1"/>
        <v>2025</v>
      </c>
      <c r="D1619" s="128">
        <f t="shared" si="2"/>
        <v>6</v>
      </c>
      <c r="E1619" s="128">
        <f t="shared" si="3"/>
        <v>1</v>
      </c>
      <c r="F1619" s="128">
        <f t="shared" si="4"/>
        <v>2025</v>
      </c>
      <c r="G1619" s="128">
        <f t="shared" si="5"/>
        <v>6</v>
      </c>
      <c r="H1619" s="128">
        <f t="shared" si="6"/>
        <v>6</v>
      </c>
      <c r="I1619" s="128" t="str">
        <f t="shared" si="7"/>
        <v>금</v>
      </c>
      <c r="J1619" s="99"/>
      <c r="K1619" s="99"/>
      <c r="L1619" s="141" t="str">
        <f>IF(J1619-K1619=0,,IFERROR(K1619-J1619-휴게시간-VLOOKUP(A1619,지정휴게시간,2,FALSE),K1619-J1619-휴게시간))</f>
        <v/>
      </c>
      <c r="M1619" s="142" t="str">
        <f>IFERROR(VLOOKUP(Text(A1619,"m월 d일"),양력휴일,2,FALSE),IFERROR(VLOOKUP(Text(B1619,"m월 d일"),음력휴일,2,FALSE),IFERROR(VLOOKUP(A1619,양력지정휴일,2,FALSE), IFERROR(VLOOKUP(B1619,음력지정휴일,2,FALSE), ""))))</f>
        <v>현충일</v>
      </c>
      <c r="N1619" s="128"/>
      <c r="O1619" s="128" t="str">
        <f>IFERROR(VLOOKUP(N1619,연차지정일수,2,FALSE),"")</f>
        <v/>
      </c>
      <c r="P1619" s="143"/>
      <c r="Q1619" s="2"/>
    </row>
    <row r="1620">
      <c r="A1620" s="129">
        <v>45815.0</v>
      </c>
      <c r="B1620" s="129">
        <f>VLOOKUP($A1620,달력데이터,MATCH("음력 날짜",달력제목,0),FALSE)</f>
        <v>45789</v>
      </c>
      <c r="C1620" s="128">
        <f t="shared" si="1"/>
        <v>2025</v>
      </c>
      <c r="D1620" s="128">
        <f t="shared" si="2"/>
        <v>6</v>
      </c>
      <c r="E1620" s="128">
        <f t="shared" si="3"/>
        <v>1</v>
      </c>
      <c r="F1620" s="128">
        <f t="shared" si="4"/>
        <v>2025</v>
      </c>
      <c r="G1620" s="128">
        <f t="shared" si="5"/>
        <v>6</v>
      </c>
      <c r="H1620" s="128">
        <f t="shared" si="6"/>
        <v>7</v>
      </c>
      <c r="I1620" s="128" t="str">
        <f t="shared" si="7"/>
        <v>토</v>
      </c>
      <c r="J1620" s="99"/>
      <c r="K1620" s="99"/>
      <c r="L1620" s="141" t="str">
        <f>IF(J1620-K1620=0,,IFERROR(K1620-J1620-휴게시간-VLOOKUP(A1620,지정휴게시간,2,FALSE),K1620-J1620-휴게시간))</f>
        <v/>
      </c>
      <c r="M1620" s="142" t="str">
        <f>IFERROR(VLOOKUP(Text(A1620,"m월 d일"),양력휴일,2,FALSE),IFERROR(VLOOKUP(Text(B1620,"m월 d일"),음력휴일,2,FALSE),IFERROR(VLOOKUP(A1620,양력지정휴일,2,FALSE), IFERROR(VLOOKUP(B1620,음력지정휴일,2,FALSE), ""))))</f>
        <v/>
      </c>
      <c r="N1620" s="128"/>
      <c r="O1620" s="128" t="str">
        <f>IFERROR(VLOOKUP(N1620,연차지정일수,2,FALSE),"")</f>
        <v/>
      </c>
      <c r="P1620" s="143"/>
      <c r="Q1620" s="2"/>
    </row>
    <row r="1621">
      <c r="A1621" s="129">
        <v>45816.0</v>
      </c>
      <c r="B1621" s="129">
        <f>VLOOKUP($A1621,달력데이터,MATCH("음력 날짜",달력제목,0),FALSE)</f>
        <v>45790</v>
      </c>
      <c r="C1621" s="128">
        <f t="shared" si="1"/>
        <v>2025</v>
      </c>
      <c r="D1621" s="128">
        <f t="shared" si="2"/>
        <v>6</v>
      </c>
      <c r="E1621" s="128">
        <f t="shared" si="3"/>
        <v>1</v>
      </c>
      <c r="F1621" s="128">
        <f t="shared" si="4"/>
        <v>2025</v>
      </c>
      <c r="G1621" s="128">
        <f t="shared" si="5"/>
        <v>6</v>
      </c>
      <c r="H1621" s="128">
        <f t="shared" si="6"/>
        <v>8</v>
      </c>
      <c r="I1621" s="128" t="str">
        <f t="shared" si="7"/>
        <v>일</v>
      </c>
      <c r="J1621" s="99"/>
      <c r="K1621" s="99"/>
      <c r="L1621" s="141" t="str">
        <f>IF(J1621-K1621=0,,IFERROR(K1621-J1621-휴게시간-VLOOKUP(A1621,지정휴게시간,2,FALSE),K1621-J1621-휴게시간))</f>
        <v/>
      </c>
      <c r="M1621" s="142" t="str">
        <f>IFERROR(VLOOKUP(Text(A1621,"m월 d일"),양력휴일,2,FALSE),IFERROR(VLOOKUP(Text(B1621,"m월 d일"),음력휴일,2,FALSE),IFERROR(VLOOKUP(A1621,양력지정휴일,2,FALSE), IFERROR(VLOOKUP(B1621,음력지정휴일,2,FALSE), ""))))</f>
        <v/>
      </c>
      <c r="N1621" s="128"/>
      <c r="O1621" s="128" t="str">
        <f>IFERROR(VLOOKUP(N1621,연차지정일수,2,FALSE),"")</f>
        <v/>
      </c>
      <c r="P1621" s="143"/>
      <c r="Q1621" s="2"/>
    </row>
    <row r="1622">
      <c r="A1622" s="129">
        <v>45817.0</v>
      </c>
      <c r="B1622" s="129">
        <f>VLOOKUP($A1622,달력데이터,MATCH("음력 날짜",달력제목,0),FALSE)</f>
        <v>45791</v>
      </c>
      <c r="C1622" s="128">
        <f t="shared" si="1"/>
        <v>2025</v>
      </c>
      <c r="D1622" s="128">
        <f t="shared" si="2"/>
        <v>6</v>
      </c>
      <c r="E1622" s="128">
        <f t="shared" si="3"/>
        <v>2</v>
      </c>
      <c r="F1622" s="128">
        <f t="shared" si="4"/>
        <v>2025</v>
      </c>
      <c r="G1622" s="128">
        <f t="shared" si="5"/>
        <v>6</v>
      </c>
      <c r="H1622" s="128">
        <f t="shared" si="6"/>
        <v>9</v>
      </c>
      <c r="I1622" s="128" t="str">
        <f t="shared" si="7"/>
        <v>월</v>
      </c>
      <c r="J1622" s="99"/>
      <c r="K1622" s="99"/>
      <c r="L1622" s="141" t="str">
        <f>IF(J1622-K1622=0,,IFERROR(K1622-J1622-휴게시간-VLOOKUP(A1622,지정휴게시간,2,FALSE),K1622-J1622-휴게시간))</f>
        <v/>
      </c>
      <c r="M1622" s="142" t="str">
        <f>IFERROR(VLOOKUP(Text(A1622,"m월 d일"),양력휴일,2,FALSE),IFERROR(VLOOKUP(Text(B1622,"m월 d일"),음력휴일,2,FALSE),IFERROR(VLOOKUP(A1622,양력지정휴일,2,FALSE), IFERROR(VLOOKUP(B1622,음력지정휴일,2,FALSE), ""))))</f>
        <v/>
      </c>
      <c r="N1622" s="128"/>
      <c r="O1622" s="128" t="str">
        <f>IFERROR(VLOOKUP(N1622,연차지정일수,2,FALSE),"")</f>
        <v/>
      </c>
      <c r="P1622" s="143"/>
      <c r="Q1622" s="2"/>
    </row>
    <row r="1623">
      <c r="A1623" s="129">
        <v>45818.0</v>
      </c>
      <c r="B1623" s="129">
        <f>VLOOKUP($A1623,달력데이터,MATCH("음력 날짜",달력제목,0),FALSE)</f>
        <v>45792</v>
      </c>
      <c r="C1623" s="128">
        <f t="shared" si="1"/>
        <v>2025</v>
      </c>
      <c r="D1623" s="128">
        <f t="shared" si="2"/>
        <v>6</v>
      </c>
      <c r="E1623" s="128">
        <f t="shared" si="3"/>
        <v>2</v>
      </c>
      <c r="F1623" s="128">
        <f t="shared" si="4"/>
        <v>2025</v>
      </c>
      <c r="G1623" s="128">
        <f t="shared" si="5"/>
        <v>6</v>
      </c>
      <c r="H1623" s="128">
        <f t="shared" si="6"/>
        <v>10</v>
      </c>
      <c r="I1623" s="128" t="str">
        <f t="shared" si="7"/>
        <v>화</v>
      </c>
      <c r="J1623" s="99"/>
      <c r="K1623" s="99"/>
      <c r="L1623" s="141" t="str">
        <f>IF(J1623-K1623=0,,IFERROR(K1623-J1623-휴게시간-VLOOKUP(A1623,지정휴게시간,2,FALSE),K1623-J1623-휴게시간))</f>
        <v/>
      </c>
      <c r="M1623" s="142" t="str">
        <f>IFERROR(VLOOKUP(Text(A1623,"m월 d일"),양력휴일,2,FALSE),IFERROR(VLOOKUP(Text(B1623,"m월 d일"),음력휴일,2,FALSE),IFERROR(VLOOKUP(A1623,양력지정휴일,2,FALSE), IFERROR(VLOOKUP(B1623,음력지정휴일,2,FALSE), ""))))</f>
        <v/>
      </c>
      <c r="N1623" s="128"/>
      <c r="O1623" s="128" t="str">
        <f>IFERROR(VLOOKUP(N1623,연차지정일수,2,FALSE),"")</f>
        <v/>
      </c>
      <c r="P1623" s="143"/>
      <c r="Q1623" s="2"/>
    </row>
    <row r="1624">
      <c r="A1624" s="129">
        <v>45819.0</v>
      </c>
      <c r="B1624" s="129">
        <f>VLOOKUP($A1624,달력데이터,MATCH("음력 날짜",달력제목,0),FALSE)</f>
        <v>45793</v>
      </c>
      <c r="C1624" s="128">
        <f t="shared" si="1"/>
        <v>2025</v>
      </c>
      <c r="D1624" s="128">
        <f t="shared" si="2"/>
        <v>6</v>
      </c>
      <c r="E1624" s="128">
        <f t="shared" si="3"/>
        <v>2</v>
      </c>
      <c r="F1624" s="128">
        <f t="shared" si="4"/>
        <v>2025</v>
      </c>
      <c r="G1624" s="128">
        <f t="shared" si="5"/>
        <v>6</v>
      </c>
      <c r="H1624" s="128">
        <f t="shared" si="6"/>
        <v>11</v>
      </c>
      <c r="I1624" s="128" t="str">
        <f t="shared" si="7"/>
        <v>수</v>
      </c>
      <c r="J1624" s="99"/>
      <c r="K1624" s="99"/>
      <c r="L1624" s="141" t="str">
        <f>IF(J1624-K1624=0,,IFERROR(K1624-J1624-휴게시간-VLOOKUP(A1624,지정휴게시간,2,FALSE),K1624-J1624-휴게시간))</f>
        <v/>
      </c>
      <c r="M1624" s="142" t="str">
        <f>IFERROR(VLOOKUP(Text(A1624,"m월 d일"),양력휴일,2,FALSE),IFERROR(VLOOKUP(Text(B1624,"m월 d일"),음력휴일,2,FALSE),IFERROR(VLOOKUP(A1624,양력지정휴일,2,FALSE), IFERROR(VLOOKUP(B1624,음력지정휴일,2,FALSE), ""))))</f>
        <v/>
      </c>
      <c r="N1624" s="128"/>
      <c r="O1624" s="128" t="str">
        <f>IFERROR(VLOOKUP(N1624,연차지정일수,2,FALSE),"")</f>
        <v/>
      </c>
      <c r="P1624" s="143"/>
      <c r="Q1624" s="2"/>
    </row>
    <row r="1625">
      <c r="A1625" s="129">
        <v>45820.0</v>
      </c>
      <c r="B1625" s="129">
        <f>VLOOKUP($A1625,달력데이터,MATCH("음력 날짜",달력제목,0),FALSE)</f>
        <v>45794</v>
      </c>
      <c r="C1625" s="128">
        <f t="shared" si="1"/>
        <v>2025</v>
      </c>
      <c r="D1625" s="128">
        <f t="shared" si="2"/>
        <v>6</v>
      </c>
      <c r="E1625" s="128">
        <f t="shared" si="3"/>
        <v>2</v>
      </c>
      <c r="F1625" s="128">
        <f t="shared" si="4"/>
        <v>2025</v>
      </c>
      <c r="G1625" s="128">
        <f t="shared" si="5"/>
        <v>6</v>
      </c>
      <c r="H1625" s="128">
        <f t="shared" si="6"/>
        <v>12</v>
      </c>
      <c r="I1625" s="128" t="str">
        <f t="shared" si="7"/>
        <v>목</v>
      </c>
      <c r="J1625" s="99"/>
      <c r="K1625" s="99"/>
      <c r="L1625" s="141" t="str">
        <f>IF(J1625-K1625=0,,IFERROR(K1625-J1625-휴게시간-VLOOKUP(A1625,지정휴게시간,2,FALSE),K1625-J1625-휴게시간))</f>
        <v/>
      </c>
      <c r="M1625" s="142" t="str">
        <f>IFERROR(VLOOKUP(Text(A1625,"m월 d일"),양력휴일,2,FALSE),IFERROR(VLOOKUP(Text(B1625,"m월 d일"),음력휴일,2,FALSE),IFERROR(VLOOKUP(A1625,양력지정휴일,2,FALSE), IFERROR(VLOOKUP(B1625,음력지정휴일,2,FALSE), ""))))</f>
        <v/>
      </c>
      <c r="N1625" s="128"/>
      <c r="O1625" s="128" t="str">
        <f>IFERROR(VLOOKUP(N1625,연차지정일수,2,FALSE),"")</f>
        <v/>
      </c>
      <c r="P1625" s="143"/>
      <c r="Q1625" s="2"/>
    </row>
    <row r="1626">
      <c r="A1626" s="129">
        <v>45821.0</v>
      </c>
      <c r="B1626" s="129">
        <f>VLOOKUP($A1626,달력데이터,MATCH("음력 날짜",달력제목,0),FALSE)</f>
        <v>45795</v>
      </c>
      <c r="C1626" s="128">
        <f t="shared" si="1"/>
        <v>2025</v>
      </c>
      <c r="D1626" s="128">
        <f t="shared" si="2"/>
        <v>6</v>
      </c>
      <c r="E1626" s="128">
        <f t="shared" si="3"/>
        <v>2</v>
      </c>
      <c r="F1626" s="128">
        <f t="shared" si="4"/>
        <v>2025</v>
      </c>
      <c r="G1626" s="128">
        <f t="shared" si="5"/>
        <v>6</v>
      </c>
      <c r="H1626" s="128">
        <f t="shared" si="6"/>
        <v>13</v>
      </c>
      <c r="I1626" s="128" t="str">
        <f t="shared" si="7"/>
        <v>금</v>
      </c>
      <c r="J1626" s="99"/>
      <c r="K1626" s="99"/>
      <c r="L1626" s="141" t="str">
        <f>IF(J1626-K1626=0,,IFERROR(K1626-J1626-휴게시간-VLOOKUP(A1626,지정휴게시간,2,FALSE),K1626-J1626-휴게시간))</f>
        <v/>
      </c>
      <c r="M1626" s="142" t="str">
        <f>IFERROR(VLOOKUP(Text(A1626,"m월 d일"),양력휴일,2,FALSE),IFERROR(VLOOKUP(Text(B1626,"m월 d일"),음력휴일,2,FALSE),IFERROR(VLOOKUP(A1626,양력지정휴일,2,FALSE), IFERROR(VLOOKUP(B1626,음력지정휴일,2,FALSE), ""))))</f>
        <v/>
      </c>
      <c r="N1626" s="128"/>
      <c r="O1626" s="128" t="str">
        <f>IFERROR(VLOOKUP(N1626,연차지정일수,2,FALSE),"")</f>
        <v/>
      </c>
      <c r="P1626" s="143"/>
      <c r="Q1626" s="2"/>
    </row>
    <row r="1627">
      <c r="A1627" s="129">
        <v>45822.0</v>
      </c>
      <c r="B1627" s="129">
        <f>VLOOKUP($A1627,달력데이터,MATCH("음력 날짜",달력제목,0),FALSE)</f>
        <v>45796</v>
      </c>
      <c r="C1627" s="128">
        <f t="shared" si="1"/>
        <v>2025</v>
      </c>
      <c r="D1627" s="128">
        <f t="shared" si="2"/>
        <v>6</v>
      </c>
      <c r="E1627" s="128">
        <f t="shared" si="3"/>
        <v>2</v>
      </c>
      <c r="F1627" s="128">
        <f t="shared" si="4"/>
        <v>2025</v>
      </c>
      <c r="G1627" s="128">
        <f t="shared" si="5"/>
        <v>6</v>
      </c>
      <c r="H1627" s="128">
        <f t="shared" si="6"/>
        <v>14</v>
      </c>
      <c r="I1627" s="128" t="str">
        <f t="shared" si="7"/>
        <v>토</v>
      </c>
      <c r="J1627" s="99"/>
      <c r="K1627" s="99"/>
      <c r="L1627" s="141" t="str">
        <f>IF(J1627-K1627=0,,IFERROR(K1627-J1627-휴게시간-VLOOKUP(A1627,지정휴게시간,2,FALSE),K1627-J1627-휴게시간))</f>
        <v/>
      </c>
      <c r="M1627" s="142" t="str">
        <f>IFERROR(VLOOKUP(Text(A1627,"m월 d일"),양력휴일,2,FALSE),IFERROR(VLOOKUP(Text(B1627,"m월 d일"),음력휴일,2,FALSE),IFERROR(VLOOKUP(A1627,양력지정휴일,2,FALSE), IFERROR(VLOOKUP(B1627,음력지정휴일,2,FALSE), ""))))</f>
        <v/>
      </c>
      <c r="N1627" s="128"/>
      <c r="O1627" s="128" t="str">
        <f>IFERROR(VLOOKUP(N1627,연차지정일수,2,FALSE),"")</f>
        <v/>
      </c>
      <c r="P1627" s="143"/>
      <c r="Q1627" s="2"/>
    </row>
    <row r="1628">
      <c r="A1628" s="129">
        <v>45823.0</v>
      </c>
      <c r="B1628" s="129">
        <f>VLOOKUP($A1628,달력데이터,MATCH("음력 날짜",달력제목,0),FALSE)</f>
        <v>45797</v>
      </c>
      <c r="C1628" s="128">
        <f t="shared" si="1"/>
        <v>2025</v>
      </c>
      <c r="D1628" s="128">
        <f t="shared" si="2"/>
        <v>6</v>
      </c>
      <c r="E1628" s="128">
        <f t="shared" si="3"/>
        <v>2</v>
      </c>
      <c r="F1628" s="128">
        <f t="shared" si="4"/>
        <v>2025</v>
      </c>
      <c r="G1628" s="128">
        <f t="shared" si="5"/>
        <v>6</v>
      </c>
      <c r="H1628" s="128">
        <f t="shared" si="6"/>
        <v>15</v>
      </c>
      <c r="I1628" s="128" t="str">
        <f t="shared" si="7"/>
        <v>일</v>
      </c>
      <c r="J1628" s="99"/>
      <c r="K1628" s="99"/>
      <c r="L1628" s="141" t="str">
        <f>IF(J1628-K1628=0,,IFERROR(K1628-J1628-휴게시간-VLOOKUP(A1628,지정휴게시간,2,FALSE),K1628-J1628-휴게시간))</f>
        <v/>
      </c>
      <c r="M1628" s="142" t="str">
        <f>IFERROR(VLOOKUP(Text(A1628,"m월 d일"),양력휴일,2,FALSE),IFERROR(VLOOKUP(Text(B1628,"m월 d일"),음력휴일,2,FALSE),IFERROR(VLOOKUP(A1628,양력지정휴일,2,FALSE), IFERROR(VLOOKUP(B1628,음력지정휴일,2,FALSE), ""))))</f>
        <v/>
      </c>
      <c r="N1628" s="128"/>
      <c r="O1628" s="128" t="str">
        <f>IFERROR(VLOOKUP(N1628,연차지정일수,2,FALSE),"")</f>
        <v/>
      </c>
      <c r="P1628" s="143"/>
      <c r="Q1628" s="2"/>
    </row>
    <row r="1629">
      <c r="A1629" s="129">
        <v>45824.0</v>
      </c>
      <c r="B1629" s="129">
        <f>VLOOKUP($A1629,달력데이터,MATCH("음력 날짜",달력제목,0),FALSE)</f>
        <v>45798</v>
      </c>
      <c r="C1629" s="128">
        <f t="shared" si="1"/>
        <v>2025</v>
      </c>
      <c r="D1629" s="128">
        <f t="shared" si="2"/>
        <v>6</v>
      </c>
      <c r="E1629" s="128">
        <f t="shared" si="3"/>
        <v>3</v>
      </c>
      <c r="F1629" s="128">
        <f t="shared" si="4"/>
        <v>2025</v>
      </c>
      <c r="G1629" s="128">
        <f t="shared" si="5"/>
        <v>6</v>
      </c>
      <c r="H1629" s="128">
        <f t="shared" si="6"/>
        <v>16</v>
      </c>
      <c r="I1629" s="128" t="str">
        <f t="shared" si="7"/>
        <v>월</v>
      </c>
      <c r="J1629" s="99"/>
      <c r="K1629" s="99"/>
      <c r="L1629" s="141" t="str">
        <f>IF(J1629-K1629=0,,IFERROR(K1629-J1629-휴게시간-VLOOKUP(A1629,지정휴게시간,2,FALSE),K1629-J1629-휴게시간))</f>
        <v/>
      </c>
      <c r="M1629" s="142" t="str">
        <f>IFERROR(VLOOKUP(Text(A1629,"m월 d일"),양력휴일,2,FALSE),IFERROR(VLOOKUP(Text(B1629,"m월 d일"),음력휴일,2,FALSE),IFERROR(VLOOKUP(A1629,양력지정휴일,2,FALSE), IFERROR(VLOOKUP(B1629,음력지정휴일,2,FALSE), ""))))</f>
        <v/>
      </c>
      <c r="N1629" s="128"/>
      <c r="O1629" s="128" t="str">
        <f>IFERROR(VLOOKUP(N1629,연차지정일수,2,FALSE),"")</f>
        <v/>
      </c>
      <c r="P1629" s="143"/>
      <c r="Q1629" s="2"/>
    </row>
    <row r="1630">
      <c r="A1630" s="129">
        <v>45825.0</v>
      </c>
      <c r="B1630" s="129">
        <f>VLOOKUP($A1630,달력데이터,MATCH("음력 날짜",달력제목,0),FALSE)</f>
        <v>45799</v>
      </c>
      <c r="C1630" s="128">
        <f t="shared" si="1"/>
        <v>2025</v>
      </c>
      <c r="D1630" s="128">
        <f t="shared" si="2"/>
        <v>6</v>
      </c>
      <c r="E1630" s="128">
        <f t="shared" si="3"/>
        <v>3</v>
      </c>
      <c r="F1630" s="128">
        <f t="shared" si="4"/>
        <v>2025</v>
      </c>
      <c r="G1630" s="128">
        <f t="shared" si="5"/>
        <v>6</v>
      </c>
      <c r="H1630" s="128">
        <f t="shared" si="6"/>
        <v>17</v>
      </c>
      <c r="I1630" s="128" t="str">
        <f t="shared" si="7"/>
        <v>화</v>
      </c>
      <c r="J1630" s="99"/>
      <c r="K1630" s="99"/>
      <c r="L1630" s="141" t="str">
        <f>IF(J1630-K1630=0,,IFERROR(K1630-J1630-휴게시간-VLOOKUP(A1630,지정휴게시간,2,FALSE),K1630-J1630-휴게시간))</f>
        <v/>
      </c>
      <c r="M1630" s="142" t="str">
        <f>IFERROR(VLOOKUP(Text(A1630,"m월 d일"),양력휴일,2,FALSE),IFERROR(VLOOKUP(Text(B1630,"m월 d일"),음력휴일,2,FALSE),IFERROR(VLOOKUP(A1630,양력지정휴일,2,FALSE), IFERROR(VLOOKUP(B1630,음력지정휴일,2,FALSE), ""))))</f>
        <v/>
      </c>
      <c r="N1630" s="128"/>
      <c r="O1630" s="128" t="str">
        <f>IFERROR(VLOOKUP(N1630,연차지정일수,2,FALSE),"")</f>
        <v/>
      </c>
      <c r="P1630" s="143"/>
      <c r="Q1630" s="2"/>
    </row>
    <row r="1631">
      <c r="A1631" s="129">
        <v>45826.0</v>
      </c>
      <c r="B1631" s="129">
        <f>VLOOKUP($A1631,달력데이터,MATCH("음력 날짜",달력제목,0),FALSE)</f>
        <v>45800</v>
      </c>
      <c r="C1631" s="128">
        <f t="shared" si="1"/>
        <v>2025</v>
      </c>
      <c r="D1631" s="128">
        <f t="shared" si="2"/>
        <v>6</v>
      </c>
      <c r="E1631" s="128">
        <f t="shared" si="3"/>
        <v>3</v>
      </c>
      <c r="F1631" s="128">
        <f t="shared" si="4"/>
        <v>2025</v>
      </c>
      <c r="G1631" s="128">
        <f t="shared" si="5"/>
        <v>6</v>
      </c>
      <c r="H1631" s="128">
        <f t="shared" si="6"/>
        <v>18</v>
      </c>
      <c r="I1631" s="128" t="str">
        <f t="shared" si="7"/>
        <v>수</v>
      </c>
      <c r="J1631" s="99"/>
      <c r="K1631" s="99"/>
      <c r="L1631" s="141" t="str">
        <f>IF(J1631-K1631=0,,IFERROR(K1631-J1631-휴게시간-VLOOKUP(A1631,지정휴게시간,2,FALSE),K1631-J1631-휴게시간))</f>
        <v/>
      </c>
      <c r="M1631" s="142" t="str">
        <f>IFERROR(VLOOKUP(Text(A1631,"m월 d일"),양력휴일,2,FALSE),IFERROR(VLOOKUP(Text(B1631,"m월 d일"),음력휴일,2,FALSE),IFERROR(VLOOKUP(A1631,양력지정휴일,2,FALSE), IFERROR(VLOOKUP(B1631,음력지정휴일,2,FALSE), ""))))</f>
        <v/>
      </c>
      <c r="N1631" s="128"/>
      <c r="O1631" s="128" t="str">
        <f>IFERROR(VLOOKUP(N1631,연차지정일수,2,FALSE),"")</f>
        <v/>
      </c>
      <c r="P1631" s="143"/>
      <c r="Q1631" s="2"/>
    </row>
    <row r="1632">
      <c r="A1632" s="129">
        <v>45827.0</v>
      </c>
      <c r="B1632" s="129">
        <f>VLOOKUP($A1632,달력데이터,MATCH("음력 날짜",달력제목,0),FALSE)</f>
        <v>45801</v>
      </c>
      <c r="C1632" s="128">
        <f t="shared" si="1"/>
        <v>2025</v>
      </c>
      <c r="D1632" s="128">
        <f t="shared" si="2"/>
        <v>6</v>
      </c>
      <c r="E1632" s="128">
        <f t="shared" si="3"/>
        <v>3</v>
      </c>
      <c r="F1632" s="128">
        <f t="shared" si="4"/>
        <v>2025</v>
      </c>
      <c r="G1632" s="128">
        <f t="shared" si="5"/>
        <v>6</v>
      </c>
      <c r="H1632" s="128">
        <f t="shared" si="6"/>
        <v>19</v>
      </c>
      <c r="I1632" s="128" t="str">
        <f t="shared" si="7"/>
        <v>목</v>
      </c>
      <c r="J1632" s="99"/>
      <c r="K1632" s="99"/>
      <c r="L1632" s="141" t="str">
        <f>IF(J1632-K1632=0,,IFERROR(K1632-J1632-휴게시간-VLOOKUP(A1632,지정휴게시간,2,FALSE),K1632-J1632-휴게시간))</f>
        <v/>
      </c>
      <c r="M1632" s="142" t="str">
        <f>IFERROR(VLOOKUP(Text(A1632,"m월 d일"),양력휴일,2,FALSE),IFERROR(VLOOKUP(Text(B1632,"m월 d일"),음력휴일,2,FALSE),IFERROR(VLOOKUP(A1632,양력지정휴일,2,FALSE), IFERROR(VLOOKUP(B1632,음력지정휴일,2,FALSE), ""))))</f>
        <v/>
      </c>
      <c r="N1632" s="128"/>
      <c r="O1632" s="128" t="str">
        <f>IFERROR(VLOOKUP(N1632,연차지정일수,2,FALSE),"")</f>
        <v/>
      </c>
      <c r="P1632" s="143"/>
      <c r="Q1632" s="2"/>
    </row>
    <row r="1633">
      <c r="A1633" s="129">
        <v>45828.0</v>
      </c>
      <c r="B1633" s="129">
        <f>VLOOKUP($A1633,달력데이터,MATCH("음력 날짜",달력제목,0),FALSE)</f>
        <v>45802</v>
      </c>
      <c r="C1633" s="128">
        <f t="shared" si="1"/>
        <v>2025</v>
      </c>
      <c r="D1633" s="128">
        <f t="shared" si="2"/>
        <v>6</v>
      </c>
      <c r="E1633" s="128">
        <f t="shared" si="3"/>
        <v>3</v>
      </c>
      <c r="F1633" s="128">
        <f t="shared" si="4"/>
        <v>2025</v>
      </c>
      <c r="G1633" s="128">
        <f t="shared" si="5"/>
        <v>6</v>
      </c>
      <c r="H1633" s="128">
        <f t="shared" si="6"/>
        <v>20</v>
      </c>
      <c r="I1633" s="128" t="str">
        <f t="shared" si="7"/>
        <v>금</v>
      </c>
      <c r="J1633" s="99"/>
      <c r="K1633" s="99"/>
      <c r="L1633" s="141" t="str">
        <f>IF(J1633-K1633=0,,IFERROR(K1633-J1633-휴게시간-VLOOKUP(A1633,지정휴게시간,2,FALSE),K1633-J1633-휴게시간))</f>
        <v/>
      </c>
      <c r="M1633" s="142" t="str">
        <f>IFERROR(VLOOKUP(Text(A1633,"m월 d일"),양력휴일,2,FALSE),IFERROR(VLOOKUP(Text(B1633,"m월 d일"),음력휴일,2,FALSE),IFERROR(VLOOKUP(A1633,양력지정휴일,2,FALSE), IFERROR(VLOOKUP(B1633,음력지정휴일,2,FALSE), ""))))</f>
        <v/>
      </c>
      <c r="N1633" s="128"/>
      <c r="O1633" s="128" t="str">
        <f>IFERROR(VLOOKUP(N1633,연차지정일수,2,FALSE),"")</f>
        <v/>
      </c>
      <c r="P1633" s="143"/>
      <c r="Q1633" s="2"/>
    </row>
    <row r="1634">
      <c r="A1634" s="129">
        <v>45829.0</v>
      </c>
      <c r="B1634" s="129">
        <f>VLOOKUP($A1634,달력데이터,MATCH("음력 날짜",달력제목,0),FALSE)</f>
        <v>45803</v>
      </c>
      <c r="C1634" s="128">
        <f t="shared" si="1"/>
        <v>2025</v>
      </c>
      <c r="D1634" s="128">
        <f t="shared" si="2"/>
        <v>6</v>
      </c>
      <c r="E1634" s="128">
        <f t="shared" si="3"/>
        <v>3</v>
      </c>
      <c r="F1634" s="128">
        <f t="shared" si="4"/>
        <v>2025</v>
      </c>
      <c r="G1634" s="128">
        <f t="shared" si="5"/>
        <v>6</v>
      </c>
      <c r="H1634" s="128">
        <f t="shared" si="6"/>
        <v>21</v>
      </c>
      <c r="I1634" s="128" t="str">
        <f t="shared" si="7"/>
        <v>토</v>
      </c>
      <c r="J1634" s="99"/>
      <c r="K1634" s="99"/>
      <c r="L1634" s="141" t="str">
        <f>IF(J1634-K1634=0,,IFERROR(K1634-J1634-휴게시간-VLOOKUP(A1634,지정휴게시간,2,FALSE),K1634-J1634-휴게시간))</f>
        <v/>
      </c>
      <c r="M1634" s="142" t="str">
        <f>IFERROR(VLOOKUP(Text(A1634,"m월 d일"),양력휴일,2,FALSE),IFERROR(VLOOKUP(Text(B1634,"m월 d일"),음력휴일,2,FALSE),IFERROR(VLOOKUP(A1634,양력지정휴일,2,FALSE), IFERROR(VLOOKUP(B1634,음력지정휴일,2,FALSE), ""))))</f>
        <v/>
      </c>
      <c r="N1634" s="128"/>
      <c r="O1634" s="128" t="str">
        <f>IFERROR(VLOOKUP(N1634,연차지정일수,2,FALSE),"")</f>
        <v/>
      </c>
      <c r="P1634" s="143"/>
      <c r="Q1634" s="2"/>
    </row>
    <row r="1635">
      <c r="A1635" s="129">
        <v>45830.0</v>
      </c>
      <c r="B1635" s="129">
        <f>VLOOKUP($A1635,달력데이터,MATCH("음력 날짜",달력제목,0),FALSE)</f>
        <v>45804</v>
      </c>
      <c r="C1635" s="128">
        <f t="shared" si="1"/>
        <v>2025</v>
      </c>
      <c r="D1635" s="128">
        <f t="shared" si="2"/>
        <v>6</v>
      </c>
      <c r="E1635" s="128">
        <f t="shared" si="3"/>
        <v>3</v>
      </c>
      <c r="F1635" s="128">
        <f t="shared" si="4"/>
        <v>2025</v>
      </c>
      <c r="G1635" s="128">
        <f t="shared" si="5"/>
        <v>6</v>
      </c>
      <c r="H1635" s="128">
        <f t="shared" si="6"/>
        <v>22</v>
      </c>
      <c r="I1635" s="128" t="str">
        <f t="shared" si="7"/>
        <v>일</v>
      </c>
      <c r="J1635" s="99"/>
      <c r="K1635" s="99"/>
      <c r="L1635" s="141" t="str">
        <f>IF(J1635-K1635=0,,IFERROR(K1635-J1635-휴게시간-VLOOKUP(A1635,지정휴게시간,2,FALSE),K1635-J1635-휴게시간))</f>
        <v/>
      </c>
      <c r="M1635" s="142" t="str">
        <f>IFERROR(VLOOKUP(Text(A1635,"m월 d일"),양력휴일,2,FALSE),IFERROR(VLOOKUP(Text(B1635,"m월 d일"),음력휴일,2,FALSE),IFERROR(VLOOKUP(A1635,양력지정휴일,2,FALSE), IFERROR(VLOOKUP(B1635,음력지정휴일,2,FALSE), ""))))</f>
        <v/>
      </c>
      <c r="N1635" s="128"/>
      <c r="O1635" s="128" t="str">
        <f>IFERROR(VLOOKUP(N1635,연차지정일수,2,FALSE),"")</f>
        <v/>
      </c>
      <c r="P1635" s="143"/>
      <c r="Q1635" s="2"/>
    </row>
    <row r="1636">
      <c r="A1636" s="129">
        <v>45831.0</v>
      </c>
      <c r="B1636" s="129">
        <f>VLOOKUP($A1636,달력데이터,MATCH("음력 날짜",달력제목,0),FALSE)</f>
        <v>45805</v>
      </c>
      <c r="C1636" s="128">
        <f t="shared" si="1"/>
        <v>2025</v>
      </c>
      <c r="D1636" s="128">
        <f t="shared" si="2"/>
        <v>6</v>
      </c>
      <c r="E1636" s="128">
        <f t="shared" si="3"/>
        <v>4</v>
      </c>
      <c r="F1636" s="128">
        <f t="shared" si="4"/>
        <v>2025</v>
      </c>
      <c r="G1636" s="128">
        <f t="shared" si="5"/>
        <v>6</v>
      </c>
      <c r="H1636" s="128">
        <f t="shared" si="6"/>
        <v>23</v>
      </c>
      <c r="I1636" s="128" t="str">
        <f t="shared" si="7"/>
        <v>월</v>
      </c>
      <c r="J1636" s="99"/>
      <c r="K1636" s="99"/>
      <c r="L1636" s="141" t="str">
        <f>IF(J1636-K1636=0,,IFERROR(K1636-J1636-휴게시간-VLOOKUP(A1636,지정휴게시간,2,FALSE),K1636-J1636-휴게시간))</f>
        <v/>
      </c>
      <c r="M1636" s="142" t="str">
        <f>IFERROR(VLOOKUP(Text(A1636,"m월 d일"),양력휴일,2,FALSE),IFERROR(VLOOKUP(Text(B1636,"m월 d일"),음력휴일,2,FALSE),IFERROR(VLOOKUP(A1636,양력지정휴일,2,FALSE), IFERROR(VLOOKUP(B1636,음력지정휴일,2,FALSE), ""))))</f>
        <v/>
      </c>
      <c r="N1636" s="128"/>
      <c r="O1636" s="128" t="str">
        <f>IFERROR(VLOOKUP(N1636,연차지정일수,2,FALSE),"")</f>
        <v/>
      </c>
      <c r="P1636" s="143"/>
      <c r="Q1636" s="2"/>
    </row>
    <row r="1637">
      <c r="A1637" s="129">
        <v>45832.0</v>
      </c>
      <c r="B1637" s="129">
        <f>VLOOKUP($A1637,달력데이터,MATCH("음력 날짜",달력제목,0),FALSE)</f>
        <v>45806</v>
      </c>
      <c r="C1637" s="128">
        <f t="shared" si="1"/>
        <v>2025</v>
      </c>
      <c r="D1637" s="128">
        <f t="shared" si="2"/>
        <v>6</v>
      </c>
      <c r="E1637" s="128">
        <f t="shared" si="3"/>
        <v>4</v>
      </c>
      <c r="F1637" s="128">
        <f t="shared" si="4"/>
        <v>2025</v>
      </c>
      <c r="G1637" s="128">
        <f t="shared" si="5"/>
        <v>6</v>
      </c>
      <c r="H1637" s="128">
        <f t="shared" si="6"/>
        <v>24</v>
      </c>
      <c r="I1637" s="128" t="str">
        <f t="shared" si="7"/>
        <v>화</v>
      </c>
      <c r="J1637" s="99"/>
      <c r="K1637" s="99"/>
      <c r="L1637" s="141" t="str">
        <f>IF(J1637-K1637=0,,IFERROR(K1637-J1637-휴게시간-VLOOKUP(A1637,지정휴게시간,2,FALSE),K1637-J1637-휴게시간))</f>
        <v/>
      </c>
      <c r="M1637" s="142" t="str">
        <f>IFERROR(VLOOKUP(Text(A1637,"m월 d일"),양력휴일,2,FALSE),IFERROR(VLOOKUP(Text(B1637,"m월 d일"),음력휴일,2,FALSE),IFERROR(VLOOKUP(A1637,양력지정휴일,2,FALSE), IFERROR(VLOOKUP(B1637,음력지정휴일,2,FALSE), ""))))</f>
        <v/>
      </c>
      <c r="N1637" s="128"/>
      <c r="O1637" s="128" t="str">
        <f>IFERROR(VLOOKUP(N1637,연차지정일수,2,FALSE),"")</f>
        <v/>
      </c>
      <c r="P1637" s="143"/>
      <c r="Q1637" s="2"/>
    </row>
    <row r="1638">
      <c r="A1638" s="129">
        <v>45833.0</v>
      </c>
      <c r="B1638" s="129">
        <f>VLOOKUP($A1638,달력데이터,MATCH("음력 날짜",달력제목,0),FALSE)</f>
        <v>45809</v>
      </c>
      <c r="C1638" s="128">
        <f t="shared" si="1"/>
        <v>2025</v>
      </c>
      <c r="D1638" s="128">
        <f t="shared" si="2"/>
        <v>6</v>
      </c>
      <c r="E1638" s="128">
        <f t="shared" si="3"/>
        <v>4</v>
      </c>
      <c r="F1638" s="128">
        <f t="shared" si="4"/>
        <v>2025</v>
      </c>
      <c r="G1638" s="128">
        <f t="shared" si="5"/>
        <v>6</v>
      </c>
      <c r="H1638" s="128">
        <f t="shared" si="6"/>
        <v>25</v>
      </c>
      <c r="I1638" s="128" t="str">
        <f t="shared" si="7"/>
        <v>수</v>
      </c>
      <c r="J1638" s="99"/>
      <c r="K1638" s="99"/>
      <c r="L1638" s="141" t="str">
        <f>IF(J1638-K1638=0,,IFERROR(K1638-J1638-휴게시간-VLOOKUP(A1638,지정휴게시간,2,FALSE),K1638-J1638-휴게시간))</f>
        <v/>
      </c>
      <c r="M1638" s="142" t="str">
        <f>IFERROR(VLOOKUP(Text(A1638,"m월 d일"),양력휴일,2,FALSE),IFERROR(VLOOKUP(Text(B1638,"m월 d일"),음력휴일,2,FALSE),IFERROR(VLOOKUP(A1638,양력지정휴일,2,FALSE), IFERROR(VLOOKUP(B1638,음력지정휴일,2,FALSE), ""))))</f>
        <v/>
      </c>
      <c r="N1638" s="128"/>
      <c r="O1638" s="128" t="str">
        <f>IFERROR(VLOOKUP(N1638,연차지정일수,2,FALSE),"")</f>
        <v/>
      </c>
      <c r="P1638" s="143"/>
      <c r="Q1638" s="2"/>
    </row>
    <row r="1639">
      <c r="A1639" s="129">
        <v>45834.0</v>
      </c>
      <c r="B1639" s="129">
        <f>VLOOKUP($A1639,달력데이터,MATCH("음력 날짜",달력제목,0),FALSE)</f>
        <v>45810</v>
      </c>
      <c r="C1639" s="128">
        <f t="shared" si="1"/>
        <v>2025</v>
      </c>
      <c r="D1639" s="128">
        <f t="shared" si="2"/>
        <v>6</v>
      </c>
      <c r="E1639" s="128">
        <f t="shared" si="3"/>
        <v>4</v>
      </c>
      <c r="F1639" s="128">
        <f t="shared" si="4"/>
        <v>2025</v>
      </c>
      <c r="G1639" s="128">
        <f t="shared" si="5"/>
        <v>6</v>
      </c>
      <c r="H1639" s="128">
        <f t="shared" si="6"/>
        <v>26</v>
      </c>
      <c r="I1639" s="128" t="str">
        <f t="shared" si="7"/>
        <v>목</v>
      </c>
      <c r="J1639" s="99"/>
      <c r="K1639" s="99"/>
      <c r="L1639" s="141" t="str">
        <f>IF(J1639-K1639=0,,IFERROR(K1639-J1639-휴게시간-VLOOKUP(A1639,지정휴게시간,2,FALSE),K1639-J1639-휴게시간))</f>
        <v/>
      </c>
      <c r="M1639" s="142" t="str">
        <f>IFERROR(VLOOKUP(Text(A1639,"m월 d일"),양력휴일,2,FALSE),IFERROR(VLOOKUP(Text(B1639,"m월 d일"),음력휴일,2,FALSE),IFERROR(VLOOKUP(A1639,양력지정휴일,2,FALSE), IFERROR(VLOOKUP(B1639,음력지정휴일,2,FALSE), ""))))</f>
        <v/>
      </c>
      <c r="N1639" s="128"/>
      <c r="O1639" s="128" t="str">
        <f>IFERROR(VLOOKUP(N1639,연차지정일수,2,FALSE),"")</f>
        <v/>
      </c>
      <c r="P1639" s="143"/>
      <c r="Q1639" s="2"/>
    </row>
    <row r="1640">
      <c r="A1640" s="129">
        <v>45835.0</v>
      </c>
      <c r="B1640" s="129">
        <f>VLOOKUP($A1640,달력데이터,MATCH("음력 날짜",달력제목,0),FALSE)</f>
        <v>45811</v>
      </c>
      <c r="C1640" s="128">
        <f t="shared" si="1"/>
        <v>2025</v>
      </c>
      <c r="D1640" s="128">
        <f t="shared" si="2"/>
        <v>6</v>
      </c>
      <c r="E1640" s="128">
        <f t="shared" si="3"/>
        <v>4</v>
      </c>
      <c r="F1640" s="128">
        <f t="shared" si="4"/>
        <v>2025</v>
      </c>
      <c r="G1640" s="128">
        <f t="shared" si="5"/>
        <v>6</v>
      </c>
      <c r="H1640" s="128">
        <f t="shared" si="6"/>
        <v>27</v>
      </c>
      <c r="I1640" s="128" t="str">
        <f t="shared" si="7"/>
        <v>금</v>
      </c>
      <c r="J1640" s="99"/>
      <c r="K1640" s="99"/>
      <c r="L1640" s="141" t="str">
        <f>IF(J1640-K1640=0,,IFERROR(K1640-J1640-휴게시간-VLOOKUP(A1640,지정휴게시간,2,FALSE),K1640-J1640-휴게시간))</f>
        <v/>
      </c>
      <c r="M1640" s="142" t="str">
        <f>IFERROR(VLOOKUP(Text(A1640,"m월 d일"),양력휴일,2,FALSE),IFERROR(VLOOKUP(Text(B1640,"m월 d일"),음력휴일,2,FALSE),IFERROR(VLOOKUP(A1640,양력지정휴일,2,FALSE), IFERROR(VLOOKUP(B1640,음력지정휴일,2,FALSE), ""))))</f>
        <v/>
      </c>
      <c r="N1640" s="128"/>
      <c r="O1640" s="128" t="str">
        <f>IFERROR(VLOOKUP(N1640,연차지정일수,2,FALSE),"")</f>
        <v/>
      </c>
      <c r="P1640" s="143"/>
      <c r="Q1640" s="2"/>
    </row>
    <row r="1641">
      <c r="A1641" s="129">
        <v>45836.0</v>
      </c>
      <c r="B1641" s="129">
        <f>VLOOKUP($A1641,달력데이터,MATCH("음력 날짜",달력제목,0),FALSE)</f>
        <v>45812</v>
      </c>
      <c r="C1641" s="128">
        <f t="shared" si="1"/>
        <v>2025</v>
      </c>
      <c r="D1641" s="128">
        <f t="shared" si="2"/>
        <v>6</v>
      </c>
      <c r="E1641" s="128">
        <f t="shared" si="3"/>
        <v>4</v>
      </c>
      <c r="F1641" s="128">
        <f t="shared" si="4"/>
        <v>2025</v>
      </c>
      <c r="G1641" s="128">
        <f t="shared" si="5"/>
        <v>6</v>
      </c>
      <c r="H1641" s="128">
        <f t="shared" si="6"/>
        <v>28</v>
      </c>
      <c r="I1641" s="128" t="str">
        <f t="shared" si="7"/>
        <v>토</v>
      </c>
      <c r="J1641" s="99"/>
      <c r="K1641" s="99"/>
      <c r="L1641" s="141" t="str">
        <f>IF(J1641-K1641=0,,IFERROR(K1641-J1641-휴게시간-VLOOKUP(A1641,지정휴게시간,2,FALSE),K1641-J1641-휴게시간))</f>
        <v/>
      </c>
      <c r="M1641" s="142" t="str">
        <f>IFERROR(VLOOKUP(Text(A1641,"m월 d일"),양력휴일,2,FALSE),IFERROR(VLOOKUP(Text(B1641,"m월 d일"),음력휴일,2,FALSE),IFERROR(VLOOKUP(A1641,양력지정휴일,2,FALSE), IFERROR(VLOOKUP(B1641,음력지정휴일,2,FALSE), ""))))</f>
        <v/>
      </c>
      <c r="N1641" s="128"/>
      <c r="O1641" s="128" t="str">
        <f>IFERROR(VLOOKUP(N1641,연차지정일수,2,FALSE),"")</f>
        <v/>
      </c>
      <c r="P1641" s="143"/>
      <c r="Q1641" s="2"/>
    </row>
    <row r="1642">
      <c r="A1642" s="129">
        <v>45837.0</v>
      </c>
      <c r="B1642" s="129">
        <f>VLOOKUP($A1642,달력데이터,MATCH("음력 날짜",달력제목,0),FALSE)</f>
        <v>45813</v>
      </c>
      <c r="C1642" s="128">
        <f t="shared" si="1"/>
        <v>2025</v>
      </c>
      <c r="D1642" s="128">
        <f t="shared" si="2"/>
        <v>6</v>
      </c>
      <c r="E1642" s="128">
        <f t="shared" si="3"/>
        <v>4</v>
      </c>
      <c r="F1642" s="128">
        <f t="shared" si="4"/>
        <v>2025</v>
      </c>
      <c r="G1642" s="128">
        <f t="shared" si="5"/>
        <v>6</v>
      </c>
      <c r="H1642" s="128">
        <f t="shared" si="6"/>
        <v>29</v>
      </c>
      <c r="I1642" s="128" t="str">
        <f t="shared" si="7"/>
        <v>일</v>
      </c>
      <c r="J1642" s="99"/>
      <c r="K1642" s="99"/>
      <c r="L1642" s="141" t="str">
        <f>IF(J1642-K1642=0,,IFERROR(K1642-J1642-휴게시간-VLOOKUP(A1642,지정휴게시간,2,FALSE),K1642-J1642-휴게시간))</f>
        <v/>
      </c>
      <c r="M1642" s="142" t="str">
        <f>IFERROR(VLOOKUP(Text(A1642,"m월 d일"),양력휴일,2,FALSE),IFERROR(VLOOKUP(Text(B1642,"m월 d일"),음력휴일,2,FALSE),IFERROR(VLOOKUP(A1642,양력지정휴일,2,FALSE), IFERROR(VLOOKUP(B1642,음력지정휴일,2,FALSE), ""))))</f>
        <v/>
      </c>
      <c r="N1642" s="128"/>
      <c r="O1642" s="128" t="str">
        <f>IFERROR(VLOOKUP(N1642,연차지정일수,2,FALSE),"")</f>
        <v/>
      </c>
      <c r="P1642" s="143"/>
      <c r="Q1642" s="2"/>
    </row>
    <row r="1643">
      <c r="A1643" s="129">
        <v>45838.0</v>
      </c>
      <c r="B1643" s="129">
        <f>VLOOKUP($A1643,달력데이터,MATCH("음력 날짜",달력제목,0),FALSE)</f>
        <v>45814</v>
      </c>
      <c r="C1643" s="128">
        <f t="shared" si="1"/>
        <v>2025</v>
      </c>
      <c r="D1643" s="128">
        <f t="shared" si="2"/>
        <v>6</v>
      </c>
      <c r="E1643" s="128">
        <f t="shared" si="3"/>
        <v>5</v>
      </c>
      <c r="F1643" s="128">
        <f t="shared" si="4"/>
        <v>2025</v>
      </c>
      <c r="G1643" s="128">
        <f t="shared" si="5"/>
        <v>6</v>
      </c>
      <c r="H1643" s="128">
        <f t="shared" si="6"/>
        <v>30</v>
      </c>
      <c r="I1643" s="128" t="str">
        <f t="shared" si="7"/>
        <v>월</v>
      </c>
      <c r="J1643" s="99"/>
      <c r="K1643" s="99"/>
      <c r="L1643" s="141" t="str">
        <f>IF(J1643-K1643=0,,IFERROR(K1643-J1643-휴게시간-VLOOKUP(A1643,지정휴게시간,2,FALSE),K1643-J1643-휴게시간))</f>
        <v/>
      </c>
      <c r="M1643" s="142" t="str">
        <f>IFERROR(VLOOKUP(Text(A1643,"m월 d일"),양력휴일,2,FALSE),IFERROR(VLOOKUP(Text(B1643,"m월 d일"),음력휴일,2,FALSE),IFERROR(VLOOKUP(A1643,양력지정휴일,2,FALSE), IFERROR(VLOOKUP(B1643,음력지정휴일,2,FALSE), ""))))</f>
        <v/>
      </c>
      <c r="N1643" s="128"/>
      <c r="O1643" s="128" t="str">
        <f>IFERROR(VLOOKUP(N1643,연차지정일수,2,FALSE),"")</f>
        <v/>
      </c>
      <c r="P1643" s="143"/>
      <c r="Q1643" s="2"/>
    </row>
    <row r="1644">
      <c r="A1644" s="129">
        <v>45839.0</v>
      </c>
      <c r="B1644" s="129">
        <f>VLOOKUP($A1644,달력데이터,MATCH("음력 날짜",달력제목,0),FALSE)</f>
        <v>45815</v>
      </c>
      <c r="C1644" s="128">
        <f t="shared" si="1"/>
        <v>2025</v>
      </c>
      <c r="D1644" s="128">
        <f t="shared" si="2"/>
        <v>6</v>
      </c>
      <c r="E1644" s="128">
        <f t="shared" si="3"/>
        <v>5</v>
      </c>
      <c r="F1644" s="128">
        <f t="shared" si="4"/>
        <v>2025</v>
      </c>
      <c r="G1644" s="128">
        <f t="shared" si="5"/>
        <v>7</v>
      </c>
      <c r="H1644" s="128">
        <f t="shared" si="6"/>
        <v>1</v>
      </c>
      <c r="I1644" s="128" t="str">
        <f t="shared" si="7"/>
        <v>화</v>
      </c>
      <c r="J1644" s="99"/>
      <c r="K1644" s="99"/>
      <c r="L1644" s="141" t="str">
        <f>IF(J1644-K1644=0,,IFERROR(K1644-J1644-휴게시간-VLOOKUP(A1644,지정휴게시간,2,FALSE),K1644-J1644-휴게시간))</f>
        <v/>
      </c>
      <c r="M1644" s="142" t="str">
        <f>IFERROR(VLOOKUP(Text(A1644,"m월 d일"),양력휴일,2,FALSE),IFERROR(VLOOKUP(Text(B1644,"m월 d일"),음력휴일,2,FALSE),IFERROR(VLOOKUP(A1644,양력지정휴일,2,FALSE), IFERROR(VLOOKUP(B1644,음력지정휴일,2,FALSE), ""))))</f>
        <v/>
      </c>
      <c r="N1644" s="128"/>
      <c r="O1644" s="128" t="str">
        <f>IFERROR(VLOOKUP(N1644,연차지정일수,2,FALSE),"")</f>
        <v/>
      </c>
      <c r="P1644" s="143"/>
      <c r="Q1644" s="2"/>
    </row>
    <row r="1645">
      <c r="A1645" s="129">
        <v>45840.0</v>
      </c>
      <c r="B1645" s="129">
        <f>VLOOKUP($A1645,달력데이터,MATCH("음력 날짜",달력제목,0),FALSE)</f>
        <v>45816</v>
      </c>
      <c r="C1645" s="128">
        <f t="shared" si="1"/>
        <v>2025</v>
      </c>
      <c r="D1645" s="128">
        <f t="shared" si="2"/>
        <v>6</v>
      </c>
      <c r="E1645" s="128">
        <f t="shared" si="3"/>
        <v>5</v>
      </c>
      <c r="F1645" s="128">
        <f t="shared" si="4"/>
        <v>2025</v>
      </c>
      <c r="G1645" s="128">
        <f t="shared" si="5"/>
        <v>7</v>
      </c>
      <c r="H1645" s="128">
        <f t="shared" si="6"/>
        <v>2</v>
      </c>
      <c r="I1645" s="128" t="str">
        <f t="shared" si="7"/>
        <v>수</v>
      </c>
      <c r="J1645" s="99"/>
      <c r="K1645" s="99"/>
      <c r="L1645" s="141" t="str">
        <f>IF(J1645-K1645=0,,IFERROR(K1645-J1645-휴게시간-VLOOKUP(A1645,지정휴게시간,2,FALSE),K1645-J1645-휴게시간))</f>
        <v/>
      </c>
      <c r="M1645" s="142" t="str">
        <f>IFERROR(VLOOKUP(Text(A1645,"m월 d일"),양력휴일,2,FALSE),IFERROR(VLOOKUP(Text(B1645,"m월 d일"),음력휴일,2,FALSE),IFERROR(VLOOKUP(A1645,양력지정휴일,2,FALSE), IFERROR(VLOOKUP(B1645,음력지정휴일,2,FALSE), ""))))</f>
        <v/>
      </c>
      <c r="N1645" s="128"/>
      <c r="O1645" s="128" t="str">
        <f>IFERROR(VLOOKUP(N1645,연차지정일수,2,FALSE),"")</f>
        <v/>
      </c>
      <c r="P1645" s="143"/>
      <c r="Q1645" s="2"/>
    </row>
    <row r="1646">
      <c r="A1646" s="129">
        <v>45841.0</v>
      </c>
      <c r="B1646" s="129">
        <f>VLOOKUP($A1646,달력데이터,MATCH("음력 날짜",달력제목,0),FALSE)</f>
        <v>45817</v>
      </c>
      <c r="C1646" s="128">
        <f t="shared" si="1"/>
        <v>2025</v>
      </c>
      <c r="D1646" s="128">
        <f t="shared" si="2"/>
        <v>6</v>
      </c>
      <c r="E1646" s="128">
        <f t="shared" si="3"/>
        <v>5</v>
      </c>
      <c r="F1646" s="128">
        <f t="shared" si="4"/>
        <v>2025</v>
      </c>
      <c r="G1646" s="128">
        <f t="shared" si="5"/>
        <v>7</v>
      </c>
      <c r="H1646" s="128">
        <f t="shared" si="6"/>
        <v>3</v>
      </c>
      <c r="I1646" s="128" t="str">
        <f t="shared" si="7"/>
        <v>목</v>
      </c>
      <c r="J1646" s="99"/>
      <c r="K1646" s="99"/>
      <c r="L1646" s="141" t="str">
        <f>IF(J1646-K1646=0,,IFERROR(K1646-J1646-휴게시간-VLOOKUP(A1646,지정휴게시간,2,FALSE),K1646-J1646-휴게시간))</f>
        <v/>
      </c>
      <c r="M1646" s="142" t="str">
        <f>IFERROR(VLOOKUP(Text(A1646,"m월 d일"),양력휴일,2,FALSE),IFERROR(VLOOKUP(Text(B1646,"m월 d일"),음력휴일,2,FALSE),IFERROR(VLOOKUP(A1646,양력지정휴일,2,FALSE), IFERROR(VLOOKUP(B1646,음력지정휴일,2,FALSE), ""))))</f>
        <v/>
      </c>
      <c r="N1646" s="128"/>
      <c r="O1646" s="128" t="str">
        <f>IFERROR(VLOOKUP(N1646,연차지정일수,2,FALSE),"")</f>
        <v/>
      </c>
      <c r="P1646" s="143"/>
      <c r="Q1646" s="2"/>
    </row>
    <row r="1647">
      <c r="A1647" s="129">
        <v>45842.0</v>
      </c>
      <c r="B1647" s="129">
        <f>VLOOKUP($A1647,달력데이터,MATCH("음력 날짜",달력제목,0),FALSE)</f>
        <v>45818</v>
      </c>
      <c r="C1647" s="128">
        <f t="shared" si="1"/>
        <v>2025</v>
      </c>
      <c r="D1647" s="128">
        <f t="shared" si="2"/>
        <v>6</v>
      </c>
      <c r="E1647" s="128">
        <f t="shared" si="3"/>
        <v>5</v>
      </c>
      <c r="F1647" s="128">
        <f t="shared" si="4"/>
        <v>2025</v>
      </c>
      <c r="G1647" s="128">
        <f t="shared" si="5"/>
        <v>7</v>
      </c>
      <c r="H1647" s="128">
        <f t="shared" si="6"/>
        <v>4</v>
      </c>
      <c r="I1647" s="128" t="str">
        <f t="shared" si="7"/>
        <v>금</v>
      </c>
      <c r="J1647" s="99"/>
      <c r="K1647" s="99"/>
      <c r="L1647" s="141" t="str">
        <f>IF(J1647-K1647=0,,IFERROR(K1647-J1647-휴게시간-VLOOKUP(A1647,지정휴게시간,2,FALSE),K1647-J1647-휴게시간))</f>
        <v/>
      </c>
      <c r="M1647" s="142" t="str">
        <f>IFERROR(VLOOKUP(Text(A1647,"m월 d일"),양력휴일,2,FALSE),IFERROR(VLOOKUP(Text(B1647,"m월 d일"),음력휴일,2,FALSE),IFERROR(VLOOKUP(A1647,양력지정휴일,2,FALSE), IFERROR(VLOOKUP(B1647,음력지정휴일,2,FALSE), ""))))</f>
        <v/>
      </c>
      <c r="N1647" s="128"/>
      <c r="O1647" s="128" t="str">
        <f>IFERROR(VLOOKUP(N1647,연차지정일수,2,FALSE),"")</f>
        <v/>
      </c>
      <c r="P1647" s="143"/>
      <c r="Q1647" s="2"/>
    </row>
    <row r="1648">
      <c r="A1648" s="129">
        <v>45843.0</v>
      </c>
      <c r="B1648" s="129">
        <f>VLOOKUP($A1648,달력데이터,MATCH("음력 날짜",달력제목,0),FALSE)</f>
        <v>45819</v>
      </c>
      <c r="C1648" s="128">
        <f t="shared" si="1"/>
        <v>2025</v>
      </c>
      <c r="D1648" s="128">
        <f t="shared" si="2"/>
        <v>6</v>
      </c>
      <c r="E1648" s="128">
        <f t="shared" si="3"/>
        <v>5</v>
      </c>
      <c r="F1648" s="128">
        <f t="shared" si="4"/>
        <v>2025</v>
      </c>
      <c r="G1648" s="128">
        <f t="shared" si="5"/>
        <v>7</v>
      </c>
      <c r="H1648" s="128">
        <f t="shared" si="6"/>
        <v>5</v>
      </c>
      <c r="I1648" s="128" t="str">
        <f t="shared" si="7"/>
        <v>토</v>
      </c>
      <c r="J1648" s="99"/>
      <c r="K1648" s="99"/>
      <c r="L1648" s="141" t="str">
        <f>IF(J1648-K1648=0,,IFERROR(K1648-J1648-휴게시간-VLOOKUP(A1648,지정휴게시간,2,FALSE),K1648-J1648-휴게시간))</f>
        <v/>
      </c>
      <c r="M1648" s="142" t="str">
        <f>IFERROR(VLOOKUP(Text(A1648,"m월 d일"),양력휴일,2,FALSE),IFERROR(VLOOKUP(Text(B1648,"m월 d일"),음력휴일,2,FALSE),IFERROR(VLOOKUP(A1648,양력지정휴일,2,FALSE), IFERROR(VLOOKUP(B1648,음력지정휴일,2,FALSE), ""))))</f>
        <v/>
      </c>
      <c r="N1648" s="128"/>
      <c r="O1648" s="128" t="str">
        <f>IFERROR(VLOOKUP(N1648,연차지정일수,2,FALSE),"")</f>
        <v/>
      </c>
      <c r="P1648" s="143"/>
      <c r="Q1648" s="2"/>
    </row>
    <row r="1649">
      <c r="A1649" s="129">
        <v>45844.0</v>
      </c>
      <c r="B1649" s="129">
        <f>VLOOKUP($A1649,달력데이터,MATCH("음력 날짜",달력제목,0),FALSE)</f>
        <v>45820</v>
      </c>
      <c r="C1649" s="128">
        <f t="shared" si="1"/>
        <v>2025</v>
      </c>
      <c r="D1649" s="128">
        <f t="shared" si="2"/>
        <v>6</v>
      </c>
      <c r="E1649" s="128">
        <f t="shared" si="3"/>
        <v>5</v>
      </c>
      <c r="F1649" s="128">
        <f t="shared" si="4"/>
        <v>2025</v>
      </c>
      <c r="G1649" s="128">
        <f t="shared" si="5"/>
        <v>7</v>
      </c>
      <c r="H1649" s="128">
        <f t="shared" si="6"/>
        <v>6</v>
      </c>
      <c r="I1649" s="128" t="str">
        <f t="shared" si="7"/>
        <v>일</v>
      </c>
      <c r="J1649" s="99"/>
      <c r="K1649" s="99"/>
      <c r="L1649" s="141" t="str">
        <f>IF(J1649-K1649=0,,IFERROR(K1649-J1649-휴게시간-VLOOKUP(A1649,지정휴게시간,2,FALSE),K1649-J1649-휴게시간))</f>
        <v/>
      </c>
      <c r="M1649" s="142" t="str">
        <f>IFERROR(VLOOKUP(Text(A1649,"m월 d일"),양력휴일,2,FALSE),IFERROR(VLOOKUP(Text(B1649,"m월 d일"),음력휴일,2,FALSE),IFERROR(VLOOKUP(A1649,양력지정휴일,2,FALSE), IFERROR(VLOOKUP(B1649,음력지정휴일,2,FALSE), ""))))</f>
        <v/>
      </c>
      <c r="N1649" s="128"/>
      <c r="O1649" s="128" t="str">
        <f>IFERROR(VLOOKUP(N1649,연차지정일수,2,FALSE),"")</f>
        <v/>
      </c>
      <c r="P1649" s="143"/>
      <c r="Q1649" s="2"/>
    </row>
    <row r="1650">
      <c r="A1650" s="129">
        <v>45845.0</v>
      </c>
      <c r="B1650" s="129">
        <f>VLOOKUP($A1650,달력데이터,MATCH("음력 날짜",달력제목,0),FALSE)</f>
        <v>45821</v>
      </c>
      <c r="C1650" s="128">
        <f t="shared" si="1"/>
        <v>2025</v>
      </c>
      <c r="D1650" s="128">
        <f t="shared" si="2"/>
        <v>7</v>
      </c>
      <c r="E1650" s="128">
        <f t="shared" si="3"/>
        <v>1</v>
      </c>
      <c r="F1650" s="128">
        <f t="shared" si="4"/>
        <v>2025</v>
      </c>
      <c r="G1650" s="128">
        <f t="shared" si="5"/>
        <v>7</v>
      </c>
      <c r="H1650" s="128">
        <f t="shared" si="6"/>
        <v>7</v>
      </c>
      <c r="I1650" s="128" t="str">
        <f t="shared" si="7"/>
        <v>월</v>
      </c>
      <c r="J1650" s="99"/>
      <c r="K1650" s="99"/>
      <c r="L1650" s="141" t="str">
        <f>IF(J1650-K1650=0,,IFERROR(K1650-J1650-휴게시간-VLOOKUP(A1650,지정휴게시간,2,FALSE),K1650-J1650-휴게시간))</f>
        <v/>
      </c>
      <c r="M1650" s="142" t="str">
        <f>IFERROR(VLOOKUP(Text(A1650,"m월 d일"),양력휴일,2,FALSE),IFERROR(VLOOKUP(Text(B1650,"m월 d일"),음력휴일,2,FALSE),IFERROR(VLOOKUP(A1650,양력지정휴일,2,FALSE), IFERROR(VLOOKUP(B1650,음력지정휴일,2,FALSE), ""))))</f>
        <v/>
      </c>
      <c r="N1650" s="128"/>
      <c r="O1650" s="128" t="str">
        <f>IFERROR(VLOOKUP(N1650,연차지정일수,2,FALSE),"")</f>
        <v/>
      </c>
      <c r="P1650" s="143"/>
      <c r="Q1650" s="2"/>
    </row>
    <row r="1651">
      <c r="A1651" s="129">
        <v>45846.0</v>
      </c>
      <c r="B1651" s="129">
        <f>VLOOKUP($A1651,달력데이터,MATCH("음력 날짜",달력제목,0),FALSE)</f>
        <v>45822</v>
      </c>
      <c r="C1651" s="128">
        <f t="shared" si="1"/>
        <v>2025</v>
      </c>
      <c r="D1651" s="128">
        <f t="shared" si="2"/>
        <v>7</v>
      </c>
      <c r="E1651" s="128">
        <f t="shared" si="3"/>
        <v>1</v>
      </c>
      <c r="F1651" s="128">
        <f t="shared" si="4"/>
        <v>2025</v>
      </c>
      <c r="G1651" s="128">
        <f t="shared" si="5"/>
        <v>7</v>
      </c>
      <c r="H1651" s="128">
        <f t="shared" si="6"/>
        <v>8</v>
      </c>
      <c r="I1651" s="128" t="str">
        <f t="shared" si="7"/>
        <v>화</v>
      </c>
      <c r="J1651" s="99"/>
      <c r="K1651" s="99"/>
      <c r="L1651" s="141" t="str">
        <f>IF(J1651-K1651=0,,IFERROR(K1651-J1651-휴게시간-VLOOKUP(A1651,지정휴게시간,2,FALSE),K1651-J1651-휴게시간))</f>
        <v/>
      </c>
      <c r="M1651" s="142" t="str">
        <f>IFERROR(VLOOKUP(Text(A1651,"m월 d일"),양력휴일,2,FALSE),IFERROR(VLOOKUP(Text(B1651,"m월 d일"),음력휴일,2,FALSE),IFERROR(VLOOKUP(A1651,양력지정휴일,2,FALSE), IFERROR(VLOOKUP(B1651,음력지정휴일,2,FALSE), ""))))</f>
        <v/>
      </c>
      <c r="N1651" s="128"/>
      <c r="O1651" s="128" t="str">
        <f>IFERROR(VLOOKUP(N1651,연차지정일수,2,FALSE),"")</f>
        <v/>
      </c>
      <c r="P1651" s="143"/>
      <c r="Q1651" s="2"/>
    </row>
    <row r="1652">
      <c r="A1652" s="129">
        <v>45847.0</v>
      </c>
      <c r="B1652" s="129">
        <f>VLOOKUP($A1652,달력데이터,MATCH("음력 날짜",달력제목,0),FALSE)</f>
        <v>45823</v>
      </c>
      <c r="C1652" s="128">
        <f t="shared" si="1"/>
        <v>2025</v>
      </c>
      <c r="D1652" s="128">
        <f t="shared" si="2"/>
        <v>7</v>
      </c>
      <c r="E1652" s="128">
        <f t="shared" si="3"/>
        <v>1</v>
      </c>
      <c r="F1652" s="128">
        <f t="shared" si="4"/>
        <v>2025</v>
      </c>
      <c r="G1652" s="128">
        <f t="shared" si="5"/>
        <v>7</v>
      </c>
      <c r="H1652" s="128">
        <f t="shared" si="6"/>
        <v>9</v>
      </c>
      <c r="I1652" s="128" t="str">
        <f t="shared" si="7"/>
        <v>수</v>
      </c>
      <c r="J1652" s="99"/>
      <c r="K1652" s="99"/>
      <c r="L1652" s="141" t="str">
        <f>IF(J1652-K1652=0,,IFERROR(K1652-J1652-휴게시간-VLOOKUP(A1652,지정휴게시간,2,FALSE),K1652-J1652-휴게시간))</f>
        <v/>
      </c>
      <c r="M1652" s="142" t="str">
        <f>IFERROR(VLOOKUP(Text(A1652,"m월 d일"),양력휴일,2,FALSE),IFERROR(VLOOKUP(Text(B1652,"m월 d일"),음력휴일,2,FALSE),IFERROR(VLOOKUP(A1652,양력지정휴일,2,FALSE), IFERROR(VLOOKUP(B1652,음력지정휴일,2,FALSE), ""))))</f>
        <v/>
      </c>
      <c r="N1652" s="128"/>
      <c r="O1652" s="128" t="str">
        <f>IFERROR(VLOOKUP(N1652,연차지정일수,2,FALSE),"")</f>
        <v/>
      </c>
      <c r="P1652" s="143"/>
      <c r="Q1652" s="2"/>
    </row>
    <row r="1653">
      <c r="A1653" s="129">
        <v>45848.0</v>
      </c>
      <c r="B1653" s="129">
        <f>VLOOKUP($A1653,달력데이터,MATCH("음력 날짜",달력제목,0),FALSE)</f>
        <v>45824</v>
      </c>
      <c r="C1653" s="128">
        <f t="shared" si="1"/>
        <v>2025</v>
      </c>
      <c r="D1653" s="128">
        <f t="shared" si="2"/>
        <v>7</v>
      </c>
      <c r="E1653" s="128">
        <f t="shared" si="3"/>
        <v>1</v>
      </c>
      <c r="F1653" s="128">
        <f t="shared" si="4"/>
        <v>2025</v>
      </c>
      <c r="G1653" s="128">
        <f t="shared" si="5"/>
        <v>7</v>
      </c>
      <c r="H1653" s="128">
        <f t="shared" si="6"/>
        <v>10</v>
      </c>
      <c r="I1653" s="128" t="str">
        <f t="shared" si="7"/>
        <v>목</v>
      </c>
      <c r="J1653" s="99"/>
      <c r="K1653" s="99"/>
      <c r="L1653" s="141" t="str">
        <f>IF(J1653-K1653=0,,IFERROR(K1653-J1653-휴게시간-VLOOKUP(A1653,지정휴게시간,2,FALSE),K1653-J1653-휴게시간))</f>
        <v/>
      </c>
      <c r="M1653" s="142" t="str">
        <f>IFERROR(VLOOKUP(Text(A1653,"m월 d일"),양력휴일,2,FALSE),IFERROR(VLOOKUP(Text(B1653,"m월 d일"),음력휴일,2,FALSE),IFERROR(VLOOKUP(A1653,양력지정휴일,2,FALSE), IFERROR(VLOOKUP(B1653,음력지정휴일,2,FALSE), ""))))</f>
        <v/>
      </c>
      <c r="N1653" s="128"/>
      <c r="O1653" s="128" t="str">
        <f>IFERROR(VLOOKUP(N1653,연차지정일수,2,FALSE),"")</f>
        <v/>
      </c>
      <c r="P1653" s="143"/>
      <c r="Q1653" s="2"/>
    </row>
    <row r="1654">
      <c r="A1654" s="129">
        <v>45849.0</v>
      </c>
      <c r="B1654" s="129">
        <f>VLOOKUP($A1654,달력데이터,MATCH("음력 날짜",달력제목,0),FALSE)</f>
        <v>45825</v>
      </c>
      <c r="C1654" s="128">
        <f t="shared" si="1"/>
        <v>2025</v>
      </c>
      <c r="D1654" s="128">
        <f t="shared" si="2"/>
        <v>7</v>
      </c>
      <c r="E1654" s="128">
        <f t="shared" si="3"/>
        <v>1</v>
      </c>
      <c r="F1654" s="128">
        <f t="shared" si="4"/>
        <v>2025</v>
      </c>
      <c r="G1654" s="128">
        <f t="shared" si="5"/>
        <v>7</v>
      </c>
      <c r="H1654" s="128">
        <f t="shared" si="6"/>
        <v>11</v>
      </c>
      <c r="I1654" s="128" t="str">
        <f t="shared" si="7"/>
        <v>금</v>
      </c>
      <c r="J1654" s="99"/>
      <c r="K1654" s="99"/>
      <c r="L1654" s="141" t="str">
        <f>IF(J1654-K1654=0,,IFERROR(K1654-J1654-휴게시간-VLOOKUP(A1654,지정휴게시간,2,FALSE),K1654-J1654-휴게시간))</f>
        <v/>
      </c>
      <c r="M1654" s="142" t="str">
        <f>IFERROR(VLOOKUP(Text(A1654,"m월 d일"),양력휴일,2,FALSE),IFERROR(VLOOKUP(Text(B1654,"m월 d일"),음력휴일,2,FALSE),IFERROR(VLOOKUP(A1654,양력지정휴일,2,FALSE), IFERROR(VLOOKUP(B1654,음력지정휴일,2,FALSE), ""))))</f>
        <v/>
      </c>
      <c r="N1654" s="128"/>
      <c r="O1654" s="128" t="str">
        <f>IFERROR(VLOOKUP(N1654,연차지정일수,2,FALSE),"")</f>
        <v/>
      </c>
      <c r="P1654" s="143"/>
      <c r="Q1654" s="2"/>
    </row>
    <row r="1655">
      <c r="A1655" s="129">
        <v>45850.0</v>
      </c>
      <c r="B1655" s="129">
        <f>VLOOKUP($A1655,달력데이터,MATCH("음력 날짜",달력제목,0),FALSE)</f>
        <v>45826</v>
      </c>
      <c r="C1655" s="128">
        <f t="shared" si="1"/>
        <v>2025</v>
      </c>
      <c r="D1655" s="128">
        <f t="shared" si="2"/>
        <v>7</v>
      </c>
      <c r="E1655" s="128">
        <f t="shared" si="3"/>
        <v>1</v>
      </c>
      <c r="F1655" s="128">
        <f t="shared" si="4"/>
        <v>2025</v>
      </c>
      <c r="G1655" s="128">
        <f t="shared" si="5"/>
        <v>7</v>
      </c>
      <c r="H1655" s="128">
        <f t="shared" si="6"/>
        <v>12</v>
      </c>
      <c r="I1655" s="128" t="str">
        <f t="shared" si="7"/>
        <v>토</v>
      </c>
      <c r="J1655" s="99"/>
      <c r="K1655" s="99"/>
      <c r="L1655" s="141" t="str">
        <f>IF(J1655-K1655=0,,IFERROR(K1655-J1655-휴게시간-VLOOKUP(A1655,지정휴게시간,2,FALSE),K1655-J1655-휴게시간))</f>
        <v/>
      </c>
      <c r="M1655" s="142" t="str">
        <f>IFERROR(VLOOKUP(Text(A1655,"m월 d일"),양력휴일,2,FALSE),IFERROR(VLOOKUP(Text(B1655,"m월 d일"),음력휴일,2,FALSE),IFERROR(VLOOKUP(A1655,양력지정휴일,2,FALSE), IFERROR(VLOOKUP(B1655,음력지정휴일,2,FALSE), ""))))</f>
        <v/>
      </c>
      <c r="N1655" s="128"/>
      <c r="O1655" s="128" t="str">
        <f>IFERROR(VLOOKUP(N1655,연차지정일수,2,FALSE),"")</f>
        <v/>
      </c>
      <c r="P1655" s="143"/>
      <c r="Q1655" s="2"/>
    </row>
    <row r="1656">
      <c r="A1656" s="129">
        <v>45851.0</v>
      </c>
      <c r="B1656" s="129">
        <f>VLOOKUP($A1656,달력데이터,MATCH("음력 날짜",달력제목,0),FALSE)</f>
        <v>45827</v>
      </c>
      <c r="C1656" s="128">
        <f t="shared" si="1"/>
        <v>2025</v>
      </c>
      <c r="D1656" s="128">
        <f t="shared" si="2"/>
        <v>7</v>
      </c>
      <c r="E1656" s="128">
        <f t="shared" si="3"/>
        <v>1</v>
      </c>
      <c r="F1656" s="128">
        <f t="shared" si="4"/>
        <v>2025</v>
      </c>
      <c r="G1656" s="128">
        <f t="shared" si="5"/>
        <v>7</v>
      </c>
      <c r="H1656" s="128">
        <f t="shared" si="6"/>
        <v>13</v>
      </c>
      <c r="I1656" s="128" t="str">
        <f t="shared" si="7"/>
        <v>일</v>
      </c>
      <c r="J1656" s="99"/>
      <c r="K1656" s="99"/>
      <c r="L1656" s="141" t="str">
        <f>IF(J1656-K1656=0,,IFERROR(K1656-J1656-휴게시간-VLOOKUP(A1656,지정휴게시간,2,FALSE),K1656-J1656-휴게시간))</f>
        <v/>
      </c>
      <c r="M1656" s="142" t="str">
        <f>IFERROR(VLOOKUP(Text(A1656,"m월 d일"),양력휴일,2,FALSE),IFERROR(VLOOKUP(Text(B1656,"m월 d일"),음력휴일,2,FALSE),IFERROR(VLOOKUP(A1656,양력지정휴일,2,FALSE), IFERROR(VLOOKUP(B1656,음력지정휴일,2,FALSE), ""))))</f>
        <v/>
      </c>
      <c r="N1656" s="128"/>
      <c r="O1656" s="128" t="str">
        <f>IFERROR(VLOOKUP(N1656,연차지정일수,2,FALSE),"")</f>
        <v/>
      </c>
      <c r="P1656" s="143"/>
      <c r="Q1656" s="2"/>
    </row>
    <row r="1657">
      <c r="A1657" s="129">
        <v>45852.0</v>
      </c>
      <c r="B1657" s="129">
        <f>VLOOKUP($A1657,달력데이터,MATCH("음력 날짜",달력제목,0),FALSE)</f>
        <v>45828</v>
      </c>
      <c r="C1657" s="128">
        <f t="shared" si="1"/>
        <v>2025</v>
      </c>
      <c r="D1657" s="128">
        <f t="shared" si="2"/>
        <v>7</v>
      </c>
      <c r="E1657" s="128">
        <f t="shared" si="3"/>
        <v>2</v>
      </c>
      <c r="F1657" s="128">
        <f t="shared" si="4"/>
        <v>2025</v>
      </c>
      <c r="G1657" s="128">
        <f t="shared" si="5"/>
        <v>7</v>
      </c>
      <c r="H1657" s="128">
        <f t="shared" si="6"/>
        <v>14</v>
      </c>
      <c r="I1657" s="128" t="str">
        <f t="shared" si="7"/>
        <v>월</v>
      </c>
      <c r="J1657" s="99"/>
      <c r="K1657" s="99"/>
      <c r="L1657" s="141" t="str">
        <f>IF(J1657-K1657=0,,IFERROR(K1657-J1657-휴게시간-VLOOKUP(A1657,지정휴게시간,2,FALSE),K1657-J1657-휴게시간))</f>
        <v/>
      </c>
      <c r="M1657" s="142" t="str">
        <f>IFERROR(VLOOKUP(Text(A1657,"m월 d일"),양력휴일,2,FALSE),IFERROR(VLOOKUP(Text(B1657,"m월 d일"),음력휴일,2,FALSE),IFERROR(VLOOKUP(A1657,양력지정휴일,2,FALSE), IFERROR(VLOOKUP(B1657,음력지정휴일,2,FALSE), ""))))</f>
        <v/>
      </c>
      <c r="N1657" s="128"/>
      <c r="O1657" s="128" t="str">
        <f>IFERROR(VLOOKUP(N1657,연차지정일수,2,FALSE),"")</f>
        <v/>
      </c>
      <c r="P1657" s="143"/>
      <c r="Q1657" s="2"/>
    </row>
    <row r="1658">
      <c r="A1658" s="129">
        <v>45853.0</v>
      </c>
      <c r="B1658" s="129">
        <f>VLOOKUP($A1658,달력데이터,MATCH("음력 날짜",달력제목,0),FALSE)</f>
        <v>45829</v>
      </c>
      <c r="C1658" s="128">
        <f t="shared" si="1"/>
        <v>2025</v>
      </c>
      <c r="D1658" s="128">
        <f t="shared" si="2"/>
        <v>7</v>
      </c>
      <c r="E1658" s="128">
        <f t="shared" si="3"/>
        <v>2</v>
      </c>
      <c r="F1658" s="128">
        <f t="shared" si="4"/>
        <v>2025</v>
      </c>
      <c r="G1658" s="128">
        <f t="shared" si="5"/>
        <v>7</v>
      </c>
      <c r="H1658" s="128">
        <f t="shared" si="6"/>
        <v>15</v>
      </c>
      <c r="I1658" s="128" t="str">
        <f t="shared" si="7"/>
        <v>화</v>
      </c>
      <c r="J1658" s="99"/>
      <c r="K1658" s="99"/>
      <c r="L1658" s="141" t="str">
        <f>IF(J1658-K1658=0,,IFERROR(K1658-J1658-휴게시간-VLOOKUP(A1658,지정휴게시간,2,FALSE),K1658-J1658-휴게시간))</f>
        <v/>
      </c>
      <c r="M1658" s="142" t="str">
        <f>IFERROR(VLOOKUP(Text(A1658,"m월 d일"),양력휴일,2,FALSE),IFERROR(VLOOKUP(Text(B1658,"m월 d일"),음력휴일,2,FALSE),IFERROR(VLOOKUP(A1658,양력지정휴일,2,FALSE), IFERROR(VLOOKUP(B1658,음력지정휴일,2,FALSE), ""))))</f>
        <v/>
      </c>
      <c r="N1658" s="128"/>
      <c r="O1658" s="128" t="str">
        <f>IFERROR(VLOOKUP(N1658,연차지정일수,2,FALSE),"")</f>
        <v/>
      </c>
      <c r="P1658" s="143"/>
      <c r="Q1658" s="2"/>
    </row>
    <row r="1659">
      <c r="A1659" s="129">
        <v>45854.0</v>
      </c>
      <c r="B1659" s="129">
        <f>VLOOKUP($A1659,달력데이터,MATCH("음력 날짜",달력제목,0),FALSE)</f>
        <v>45830</v>
      </c>
      <c r="C1659" s="128">
        <f t="shared" si="1"/>
        <v>2025</v>
      </c>
      <c r="D1659" s="128">
        <f t="shared" si="2"/>
        <v>7</v>
      </c>
      <c r="E1659" s="128">
        <f t="shared" si="3"/>
        <v>2</v>
      </c>
      <c r="F1659" s="128">
        <f t="shared" si="4"/>
        <v>2025</v>
      </c>
      <c r="G1659" s="128">
        <f t="shared" si="5"/>
        <v>7</v>
      </c>
      <c r="H1659" s="128">
        <f t="shared" si="6"/>
        <v>16</v>
      </c>
      <c r="I1659" s="128" t="str">
        <f t="shared" si="7"/>
        <v>수</v>
      </c>
      <c r="J1659" s="99"/>
      <c r="K1659" s="99"/>
      <c r="L1659" s="141" t="str">
        <f>IF(J1659-K1659=0,,IFERROR(K1659-J1659-휴게시간-VLOOKUP(A1659,지정휴게시간,2,FALSE),K1659-J1659-휴게시간))</f>
        <v/>
      </c>
      <c r="M1659" s="142" t="str">
        <f>IFERROR(VLOOKUP(Text(A1659,"m월 d일"),양력휴일,2,FALSE),IFERROR(VLOOKUP(Text(B1659,"m월 d일"),음력휴일,2,FALSE),IFERROR(VLOOKUP(A1659,양력지정휴일,2,FALSE), IFERROR(VLOOKUP(B1659,음력지정휴일,2,FALSE), ""))))</f>
        <v/>
      </c>
      <c r="N1659" s="128"/>
      <c r="O1659" s="128" t="str">
        <f>IFERROR(VLOOKUP(N1659,연차지정일수,2,FALSE),"")</f>
        <v/>
      </c>
      <c r="P1659" s="143"/>
      <c r="Q1659" s="2"/>
    </row>
    <row r="1660">
      <c r="A1660" s="129">
        <v>45855.0</v>
      </c>
      <c r="B1660" s="129">
        <f>VLOOKUP($A1660,달력데이터,MATCH("음력 날짜",달력제목,0),FALSE)</f>
        <v>45831</v>
      </c>
      <c r="C1660" s="128">
        <f t="shared" si="1"/>
        <v>2025</v>
      </c>
      <c r="D1660" s="128">
        <f t="shared" si="2"/>
        <v>7</v>
      </c>
      <c r="E1660" s="128">
        <f t="shared" si="3"/>
        <v>2</v>
      </c>
      <c r="F1660" s="128">
        <f t="shared" si="4"/>
        <v>2025</v>
      </c>
      <c r="G1660" s="128">
        <f t="shared" si="5"/>
        <v>7</v>
      </c>
      <c r="H1660" s="128">
        <f t="shared" si="6"/>
        <v>17</v>
      </c>
      <c r="I1660" s="128" t="str">
        <f t="shared" si="7"/>
        <v>목</v>
      </c>
      <c r="J1660" s="99"/>
      <c r="K1660" s="99"/>
      <c r="L1660" s="141" t="str">
        <f>IF(J1660-K1660=0,,IFERROR(K1660-J1660-휴게시간-VLOOKUP(A1660,지정휴게시간,2,FALSE),K1660-J1660-휴게시간))</f>
        <v/>
      </c>
      <c r="M1660" s="142" t="str">
        <f>IFERROR(VLOOKUP(Text(A1660,"m월 d일"),양력휴일,2,FALSE),IFERROR(VLOOKUP(Text(B1660,"m월 d일"),음력휴일,2,FALSE),IFERROR(VLOOKUP(A1660,양력지정휴일,2,FALSE), IFERROR(VLOOKUP(B1660,음력지정휴일,2,FALSE), ""))))</f>
        <v/>
      </c>
      <c r="N1660" s="128"/>
      <c r="O1660" s="128" t="str">
        <f>IFERROR(VLOOKUP(N1660,연차지정일수,2,FALSE),"")</f>
        <v/>
      </c>
      <c r="P1660" s="143"/>
      <c r="Q1660" s="2"/>
    </row>
    <row r="1661">
      <c r="A1661" s="129">
        <v>45856.0</v>
      </c>
      <c r="B1661" s="129">
        <f>VLOOKUP($A1661,달력데이터,MATCH("음력 날짜",달력제목,0),FALSE)</f>
        <v>45832</v>
      </c>
      <c r="C1661" s="128">
        <f t="shared" si="1"/>
        <v>2025</v>
      </c>
      <c r="D1661" s="128">
        <f t="shared" si="2"/>
        <v>7</v>
      </c>
      <c r="E1661" s="128">
        <f t="shared" si="3"/>
        <v>2</v>
      </c>
      <c r="F1661" s="128">
        <f t="shared" si="4"/>
        <v>2025</v>
      </c>
      <c r="G1661" s="128">
        <f t="shared" si="5"/>
        <v>7</v>
      </c>
      <c r="H1661" s="128">
        <f t="shared" si="6"/>
        <v>18</v>
      </c>
      <c r="I1661" s="128" t="str">
        <f t="shared" si="7"/>
        <v>금</v>
      </c>
      <c r="J1661" s="99"/>
      <c r="K1661" s="99"/>
      <c r="L1661" s="141" t="str">
        <f>IF(J1661-K1661=0,,IFERROR(K1661-J1661-휴게시간-VLOOKUP(A1661,지정휴게시간,2,FALSE),K1661-J1661-휴게시간))</f>
        <v/>
      </c>
      <c r="M1661" s="142" t="str">
        <f>IFERROR(VLOOKUP(Text(A1661,"m월 d일"),양력휴일,2,FALSE),IFERROR(VLOOKUP(Text(B1661,"m월 d일"),음력휴일,2,FALSE),IFERROR(VLOOKUP(A1661,양력지정휴일,2,FALSE), IFERROR(VLOOKUP(B1661,음력지정휴일,2,FALSE), ""))))</f>
        <v/>
      </c>
      <c r="N1661" s="128"/>
      <c r="O1661" s="128" t="str">
        <f>IFERROR(VLOOKUP(N1661,연차지정일수,2,FALSE),"")</f>
        <v/>
      </c>
      <c r="P1661" s="143"/>
      <c r="Q1661" s="2"/>
    </row>
    <row r="1662">
      <c r="A1662" s="129">
        <v>45857.0</v>
      </c>
      <c r="B1662" s="129">
        <f>VLOOKUP($A1662,달력데이터,MATCH("음력 날짜",달력제목,0),FALSE)</f>
        <v>45833</v>
      </c>
      <c r="C1662" s="128">
        <f t="shared" si="1"/>
        <v>2025</v>
      </c>
      <c r="D1662" s="128">
        <f t="shared" si="2"/>
        <v>7</v>
      </c>
      <c r="E1662" s="128">
        <f t="shared" si="3"/>
        <v>2</v>
      </c>
      <c r="F1662" s="128">
        <f t="shared" si="4"/>
        <v>2025</v>
      </c>
      <c r="G1662" s="128">
        <f t="shared" si="5"/>
        <v>7</v>
      </c>
      <c r="H1662" s="128">
        <f t="shared" si="6"/>
        <v>19</v>
      </c>
      <c r="I1662" s="128" t="str">
        <f t="shared" si="7"/>
        <v>토</v>
      </c>
      <c r="J1662" s="99"/>
      <c r="K1662" s="99"/>
      <c r="L1662" s="141" t="str">
        <f>IF(J1662-K1662=0,,IFERROR(K1662-J1662-휴게시간-VLOOKUP(A1662,지정휴게시간,2,FALSE),K1662-J1662-휴게시간))</f>
        <v/>
      </c>
      <c r="M1662" s="142" t="str">
        <f>IFERROR(VLOOKUP(Text(A1662,"m월 d일"),양력휴일,2,FALSE),IFERROR(VLOOKUP(Text(B1662,"m월 d일"),음력휴일,2,FALSE),IFERROR(VLOOKUP(A1662,양력지정휴일,2,FALSE), IFERROR(VLOOKUP(B1662,음력지정휴일,2,FALSE), ""))))</f>
        <v/>
      </c>
      <c r="N1662" s="128"/>
      <c r="O1662" s="128" t="str">
        <f>IFERROR(VLOOKUP(N1662,연차지정일수,2,FALSE),"")</f>
        <v/>
      </c>
      <c r="P1662" s="143"/>
      <c r="Q1662" s="2"/>
    </row>
    <row r="1663">
      <c r="A1663" s="129">
        <v>45858.0</v>
      </c>
      <c r="B1663" s="129">
        <f>VLOOKUP($A1663,달력데이터,MATCH("음력 날짜",달력제목,0),FALSE)</f>
        <v>45834</v>
      </c>
      <c r="C1663" s="128">
        <f t="shared" si="1"/>
        <v>2025</v>
      </c>
      <c r="D1663" s="128">
        <f t="shared" si="2"/>
        <v>7</v>
      </c>
      <c r="E1663" s="128">
        <f t="shared" si="3"/>
        <v>2</v>
      </c>
      <c r="F1663" s="128">
        <f t="shared" si="4"/>
        <v>2025</v>
      </c>
      <c r="G1663" s="128">
        <f t="shared" si="5"/>
        <v>7</v>
      </c>
      <c r="H1663" s="128">
        <f t="shared" si="6"/>
        <v>20</v>
      </c>
      <c r="I1663" s="128" t="str">
        <f t="shared" si="7"/>
        <v>일</v>
      </c>
      <c r="J1663" s="99"/>
      <c r="K1663" s="99"/>
      <c r="L1663" s="141" t="str">
        <f>IF(J1663-K1663=0,,IFERROR(K1663-J1663-휴게시간-VLOOKUP(A1663,지정휴게시간,2,FALSE),K1663-J1663-휴게시간))</f>
        <v/>
      </c>
      <c r="M1663" s="142" t="str">
        <f>IFERROR(VLOOKUP(Text(A1663,"m월 d일"),양력휴일,2,FALSE),IFERROR(VLOOKUP(Text(B1663,"m월 d일"),음력휴일,2,FALSE),IFERROR(VLOOKUP(A1663,양력지정휴일,2,FALSE), IFERROR(VLOOKUP(B1663,음력지정휴일,2,FALSE), ""))))</f>
        <v/>
      </c>
      <c r="N1663" s="128"/>
      <c r="O1663" s="128" t="str">
        <f>IFERROR(VLOOKUP(N1663,연차지정일수,2,FALSE),"")</f>
        <v/>
      </c>
      <c r="P1663" s="143"/>
      <c r="Q1663" s="2"/>
    </row>
    <row r="1664">
      <c r="A1664" s="129">
        <v>45859.0</v>
      </c>
      <c r="B1664" s="129">
        <f>VLOOKUP($A1664,달력데이터,MATCH("음력 날짜",달력제목,0),FALSE)</f>
        <v>45835</v>
      </c>
      <c r="C1664" s="128">
        <f t="shared" si="1"/>
        <v>2025</v>
      </c>
      <c r="D1664" s="128">
        <f t="shared" si="2"/>
        <v>7</v>
      </c>
      <c r="E1664" s="128">
        <f t="shared" si="3"/>
        <v>3</v>
      </c>
      <c r="F1664" s="128">
        <f t="shared" si="4"/>
        <v>2025</v>
      </c>
      <c r="G1664" s="128">
        <f t="shared" si="5"/>
        <v>7</v>
      </c>
      <c r="H1664" s="128">
        <f t="shared" si="6"/>
        <v>21</v>
      </c>
      <c r="I1664" s="128" t="str">
        <f t="shared" si="7"/>
        <v>월</v>
      </c>
      <c r="J1664" s="99"/>
      <c r="K1664" s="99"/>
      <c r="L1664" s="141" t="str">
        <f>IF(J1664-K1664=0,,IFERROR(K1664-J1664-휴게시간-VLOOKUP(A1664,지정휴게시간,2,FALSE),K1664-J1664-휴게시간))</f>
        <v/>
      </c>
      <c r="M1664" s="142" t="str">
        <f>IFERROR(VLOOKUP(Text(A1664,"m월 d일"),양력휴일,2,FALSE),IFERROR(VLOOKUP(Text(B1664,"m월 d일"),음력휴일,2,FALSE),IFERROR(VLOOKUP(A1664,양력지정휴일,2,FALSE), IFERROR(VLOOKUP(B1664,음력지정휴일,2,FALSE), ""))))</f>
        <v/>
      </c>
      <c r="N1664" s="128"/>
      <c r="O1664" s="128" t="str">
        <f>IFERROR(VLOOKUP(N1664,연차지정일수,2,FALSE),"")</f>
        <v/>
      </c>
      <c r="P1664" s="143"/>
      <c r="Q1664" s="2"/>
    </row>
    <row r="1665">
      <c r="A1665" s="129">
        <v>45860.0</v>
      </c>
      <c r="B1665" s="129">
        <f>VLOOKUP($A1665,달력데이터,MATCH("음력 날짜",달력제목,0),FALSE)</f>
        <v>45836</v>
      </c>
      <c r="C1665" s="128">
        <f t="shared" si="1"/>
        <v>2025</v>
      </c>
      <c r="D1665" s="128">
        <f t="shared" si="2"/>
        <v>7</v>
      </c>
      <c r="E1665" s="128">
        <f t="shared" si="3"/>
        <v>3</v>
      </c>
      <c r="F1665" s="128">
        <f t="shared" si="4"/>
        <v>2025</v>
      </c>
      <c r="G1665" s="128">
        <f t="shared" si="5"/>
        <v>7</v>
      </c>
      <c r="H1665" s="128">
        <f t="shared" si="6"/>
        <v>22</v>
      </c>
      <c r="I1665" s="128" t="str">
        <f t="shared" si="7"/>
        <v>화</v>
      </c>
      <c r="J1665" s="99"/>
      <c r="K1665" s="99"/>
      <c r="L1665" s="141" t="str">
        <f>IF(J1665-K1665=0,,IFERROR(K1665-J1665-휴게시간-VLOOKUP(A1665,지정휴게시간,2,FALSE),K1665-J1665-휴게시간))</f>
        <v/>
      </c>
      <c r="M1665" s="142" t="str">
        <f>IFERROR(VLOOKUP(Text(A1665,"m월 d일"),양력휴일,2,FALSE),IFERROR(VLOOKUP(Text(B1665,"m월 d일"),음력휴일,2,FALSE),IFERROR(VLOOKUP(A1665,양력지정휴일,2,FALSE), IFERROR(VLOOKUP(B1665,음력지정휴일,2,FALSE), ""))))</f>
        <v/>
      </c>
      <c r="N1665" s="128"/>
      <c r="O1665" s="128" t="str">
        <f>IFERROR(VLOOKUP(N1665,연차지정일수,2,FALSE),"")</f>
        <v/>
      </c>
      <c r="P1665" s="143"/>
      <c r="Q1665" s="2"/>
    </row>
    <row r="1666">
      <c r="A1666" s="129">
        <v>45861.0</v>
      </c>
      <c r="B1666" s="129">
        <f>VLOOKUP($A1666,달력데이터,MATCH("음력 날짜",달력제목,0),FALSE)</f>
        <v>45837</v>
      </c>
      <c r="C1666" s="128">
        <f t="shared" si="1"/>
        <v>2025</v>
      </c>
      <c r="D1666" s="128">
        <f t="shared" si="2"/>
        <v>7</v>
      </c>
      <c r="E1666" s="128">
        <f t="shared" si="3"/>
        <v>3</v>
      </c>
      <c r="F1666" s="128">
        <f t="shared" si="4"/>
        <v>2025</v>
      </c>
      <c r="G1666" s="128">
        <f t="shared" si="5"/>
        <v>7</v>
      </c>
      <c r="H1666" s="128">
        <f t="shared" si="6"/>
        <v>23</v>
      </c>
      <c r="I1666" s="128" t="str">
        <f t="shared" si="7"/>
        <v>수</v>
      </c>
      <c r="J1666" s="99"/>
      <c r="K1666" s="99"/>
      <c r="L1666" s="141" t="str">
        <f>IF(J1666-K1666=0,,IFERROR(K1666-J1666-휴게시간-VLOOKUP(A1666,지정휴게시간,2,FALSE),K1666-J1666-휴게시간))</f>
        <v/>
      </c>
      <c r="M1666" s="142" t="str">
        <f>IFERROR(VLOOKUP(Text(A1666,"m월 d일"),양력휴일,2,FALSE),IFERROR(VLOOKUP(Text(B1666,"m월 d일"),음력휴일,2,FALSE),IFERROR(VLOOKUP(A1666,양력지정휴일,2,FALSE), IFERROR(VLOOKUP(B1666,음력지정휴일,2,FALSE), ""))))</f>
        <v/>
      </c>
      <c r="N1666" s="128"/>
      <c r="O1666" s="128" t="str">
        <f>IFERROR(VLOOKUP(N1666,연차지정일수,2,FALSE),"")</f>
        <v/>
      </c>
      <c r="P1666" s="143"/>
      <c r="Q1666" s="2"/>
    </row>
    <row r="1667">
      <c r="A1667" s="129">
        <v>45862.0</v>
      </c>
      <c r="B1667" s="129">
        <f>VLOOKUP($A1667,달력데이터,MATCH("음력 날짜",달력제목,0),FALSE)</f>
        <v>45838</v>
      </c>
      <c r="C1667" s="128">
        <f t="shared" si="1"/>
        <v>2025</v>
      </c>
      <c r="D1667" s="128">
        <f t="shared" si="2"/>
        <v>7</v>
      </c>
      <c r="E1667" s="128">
        <f t="shared" si="3"/>
        <v>3</v>
      </c>
      <c r="F1667" s="128">
        <f t="shared" si="4"/>
        <v>2025</v>
      </c>
      <c r="G1667" s="128">
        <f t="shared" si="5"/>
        <v>7</v>
      </c>
      <c r="H1667" s="128">
        <f t="shared" si="6"/>
        <v>24</v>
      </c>
      <c r="I1667" s="128" t="str">
        <f t="shared" si="7"/>
        <v>목</v>
      </c>
      <c r="J1667" s="99"/>
      <c r="K1667" s="99"/>
      <c r="L1667" s="141" t="str">
        <f>IF(J1667-K1667=0,,IFERROR(K1667-J1667-휴게시간-VLOOKUP(A1667,지정휴게시간,2,FALSE),K1667-J1667-휴게시간))</f>
        <v/>
      </c>
      <c r="M1667" s="142" t="str">
        <f>IFERROR(VLOOKUP(Text(A1667,"m월 d일"),양력휴일,2,FALSE),IFERROR(VLOOKUP(Text(B1667,"m월 d일"),음력휴일,2,FALSE),IFERROR(VLOOKUP(A1667,양력지정휴일,2,FALSE), IFERROR(VLOOKUP(B1667,음력지정휴일,2,FALSE), ""))))</f>
        <v/>
      </c>
      <c r="N1667" s="128"/>
      <c r="O1667" s="128" t="str">
        <f>IFERROR(VLOOKUP(N1667,연차지정일수,2,FALSE),"")</f>
        <v/>
      </c>
      <c r="P1667" s="143"/>
      <c r="Q1667" s="2"/>
    </row>
    <row r="1668">
      <c r="A1668" s="129">
        <v>45863.0</v>
      </c>
      <c r="B1668" s="129">
        <f>VLOOKUP($A1668,달력데이터,MATCH("음력 날짜",달력제목,0),FALSE)</f>
        <v>45809</v>
      </c>
      <c r="C1668" s="128">
        <f t="shared" si="1"/>
        <v>2025</v>
      </c>
      <c r="D1668" s="128">
        <f t="shared" si="2"/>
        <v>7</v>
      </c>
      <c r="E1668" s="128">
        <f t="shared" si="3"/>
        <v>3</v>
      </c>
      <c r="F1668" s="128">
        <f t="shared" si="4"/>
        <v>2025</v>
      </c>
      <c r="G1668" s="128">
        <f t="shared" si="5"/>
        <v>7</v>
      </c>
      <c r="H1668" s="128">
        <f t="shared" si="6"/>
        <v>25</v>
      </c>
      <c r="I1668" s="128" t="str">
        <f t="shared" si="7"/>
        <v>금</v>
      </c>
      <c r="J1668" s="99"/>
      <c r="K1668" s="99"/>
      <c r="L1668" s="141" t="str">
        <f>IF(J1668-K1668=0,,IFERROR(K1668-J1668-휴게시간-VLOOKUP(A1668,지정휴게시간,2,FALSE),K1668-J1668-휴게시간))</f>
        <v/>
      </c>
      <c r="M1668" s="142" t="str">
        <f>IFERROR(VLOOKUP(Text(A1668,"m월 d일"),양력휴일,2,FALSE),IFERROR(VLOOKUP(Text(B1668,"m월 d일"),음력휴일,2,FALSE),IFERROR(VLOOKUP(A1668,양력지정휴일,2,FALSE), IFERROR(VLOOKUP(B1668,음력지정휴일,2,FALSE), ""))))</f>
        <v/>
      </c>
      <c r="N1668" s="128"/>
      <c r="O1668" s="128" t="str">
        <f>IFERROR(VLOOKUP(N1668,연차지정일수,2,FALSE),"")</f>
        <v/>
      </c>
      <c r="P1668" s="143"/>
      <c r="Q1668" s="2"/>
    </row>
    <row r="1669">
      <c r="A1669" s="129">
        <v>45864.0</v>
      </c>
      <c r="B1669" s="129">
        <f>VLOOKUP($A1669,달력데이터,MATCH("음력 날짜",달력제목,0),FALSE)</f>
        <v>45810</v>
      </c>
      <c r="C1669" s="128">
        <f t="shared" si="1"/>
        <v>2025</v>
      </c>
      <c r="D1669" s="128">
        <f t="shared" si="2"/>
        <v>7</v>
      </c>
      <c r="E1669" s="128">
        <f t="shared" si="3"/>
        <v>3</v>
      </c>
      <c r="F1669" s="128">
        <f t="shared" si="4"/>
        <v>2025</v>
      </c>
      <c r="G1669" s="128">
        <f t="shared" si="5"/>
        <v>7</v>
      </c>
      <c r="H1669" s="128">
        <f t="shared" si="6"/>
        <v>26</v>
      </c>
      <c r="I1669" s="128" t="str">
        <f t="shared" si="7"/>
        <v>토</v>
      </c>
      <c r="J1669" s="99"/>
      <c r="K1669" s="99"/>
      <c r="L1669" s="141" t="str">
        <f>IF(J1669-K1669=0,,IFERROR(K1669-J1669-휴게시간-VLOOKUP(A1669,지정휴게시간,2,FALSE),K1669-J1669-휴게시간))</f>
        <v/>
      </c>
      <c r="M1669" s="142" t="str">
        <f>IFERROR(VLOOKUP(Text(A1669,"m월 d일"),양력휴일,2,FALSE),IFERROR(VLOOKUP(Text(B1669,"m월 d일"),음력휴일,2,FALSE),IFERROR(VLOOKUP(A1669,양력지정휴일,2,FALSE), IFERROR(VLOOKUP(B1669,음력지정휴일,2,FALSE), ""))))</f>
        <v/>
      </c>
      <c r="N1669" s="128"/>
      <c r="O1669" s="128" t="str">
        <f>IFERROR(VLOOKUP(N1669,연차지정일수,2,FALSE),"")</f>
        <v/>
      </c>
      <c r="P1669" s="143"/>
      <c r="Q1669" s="2"/>
    </row>
    <row r="1670">
      <c r="A1670" s="129">
        <v>45865.0</v>
      </c>
      <c r="B1670" s="129">
        <f>VLOOKUP($A1670,달력데이터,MATCH("음력 날짜",달력제목,0),FALSE)</f>
        <v>45811</v>
      </c>
      <c r="C1670" s="128">
        <f t="shared" si="1"/>
        <v>2025</v>
      </c>
      <c r="D1670" s="128">
        <f t="shared" si="2"/>
        <v>7</v>
      </c>
      <c r="E1670" s="128">
        <f t="shared" si="3"/>
        <v>3</v>
      </c>
      <c r="F1670" s="128">
        <f t="shared" si="4"/>
        <v>2025</v>
      </c>
      <c r="G1670" s="128">
        <f t="shared" si="5"/>
        <v>7</v>
      </c>
      <c r="H1670" s="128">
        <f t="shared" si="6"/>
        <v>27</v>
      </c>
      <c r="I1670" s="128" t="str">
        <f t="shared" si="7"/>
        <v>일</v>
      </c>
      <c r="J1670" s="99"/>
      <c r="K1670" s="99"/>
      <c r="L1670" s="141" t="str">
        <f>IF(J1670-K1670=0,,IFERROR(K1670-J1670-휴게시간-VLOOKUP(A1670,지정휴게시간,2,FALSE),K1670-J1670-휴게시간))</f>
        <v/>
      </c>
      <c r="M1670" s="142" t="str">
        <f>IFERROR(VLOOKUP(Text(A1670,"m월 d일"),양력휴일,2,FALSE),IFERROR(VLOOKUP(Text(B1670,"m월 d일"),음력휴일,2,FALSE),IFERROR(VLOOKUP(A1670,양력지정휴일,2,FALSE), IFERROR(VLOOKUP(B1670,음력지정휴일,2,FALSE), ""))))</f>
        <v/>
      </c>
      <c r="N1670" s="128"/>
      <c r="O1670" s="128" t="str">
        <f>IFERROR(VLOOKUP(N1670,연차지정일수,2,FALSE),"")</f>
        <v/>
      </c>
      <c r="P1670" s="143"/>
      <c r="Q1670" s="2"/>
    </row>
    <row r="1671">
      <c r="A1671" s="129">
        <v>45866.0</v>
      </c>
      <c r="B1671" s="129">
        <f>VLOOKUP($A1671,달력데이터,MATCH("음력 날짜",달력제목,0),FALSE)</f>
        <v>45812</v>
      </c>
      <c r="C1671" s="128">
        <f t="shared" si="1"/>
        <v>2025</v>
      </c>
      <c r="D1671" s="128">
        <f t="shared" si="2"/>
        <v>7</v>
      </c>
      <c r="E1671" s="128">
        <f t="shared" si="3"/>
        <v>4</v>
      </c>
      <c r="F1671" s="128">
        <f t="shared" si="4"/>
        <v>2025</v>
      </c>
      <c r="G1671" s="128">
        <f t="shared" si="5"/>
        <v>7</v>
      </c>
      <c r="H1671" s="128">
        <f t="shared" si="6"/>
        <v>28</v>
      </c>
      <c r="I1671" s="128" t="str">
        <f t="shared" si="7"/>
        <v>월</v>
      </c>
      <c r="J1671" s="99"/>
      <c r="K1671" s="99"/>
      <c r="L1671" s="141" t="str">
        <f>IF(J1671-K1671=0,,IFERROR(K1671-J1671-휴게시간-VLOOKUP(A1671,지정휴게시간,2,FALSE),K1671-J1671-휴게시간))</f>
        <v/>
      </c>
      <c r="M1671" s="142" t="str">
        <f>IFERROR(VLOOKUP(Text(A1671,"m월 d일"),양력휴일,2,FALSE),IFERROR(VLOOKUP(Text(B1671,"m월 d일"),음력휴일,2,FALSE),IFERROR(VLOOKUP(A1671,양력지정휴일,2,FALSE), IFERROR(VLOOKUP(B1671,음력지정휴일,2,FALSE), ""))))</f>
        <v/>
      </c>
      <c r="N1671" s="128"/>
      <c r="O1671" s="128" t="str">
        <f>IFERROR(VLOOKUP(N1671,연차지정일수,2,FALSE),"")</f>
        <v/>
      </c>
      <c r="P1671" s="143"/>
      <c r="Q1671" s="2"/>
    </row>
    <row r="1672">
      <c r="A1672" s="129">
        <v>45867.0</v>
      </c>
      <c r="B1672" s="129">
        <f>VLOOKUP($A1672,달력데이터,MATCH("음력 날짜",달력제목,0),FALSE)</f>
        <v>45813</v>
      </c>
      <c r="C1672" s="128">
        <f t="shared" si="1"/>
        <v>2025</v>
      </c>
      <c r="D1672" s="128">
        <f t="shared" si="2"/>
        <v>7</v>
      </c>
      <c r="E1672" s="128">
        <f t="shared" si="3"/>
        <v>4</v>
      </c>
      <c r="F1672" s="128">
        <f t="shared" si="4"/>
        <v>2025</v>
      </c>
      <c r="G1672" s="128">
        <f t="shared" si="5"/>
        <v>7</v>
      </c>
      <c r="H1672" s="128">
        <f t="shared" si="6"/>
        <v>29</v>
      </c>
      <c r="I1672" s="128" t="str">
        <f t="shared" si="7"/>
        <v>화</v>
      </c>
      <c r="J1672" s="99"/>
      <c r="K1672" s="99"/>
      <c r="L1672" s="141" t="str">
        <f>IF(J1672-K1672=0,,IFERROR(K1672-J1672-휴게시간-VLOOKUP(A1672,지정휴게시간,2,FALSE),K1672-J1672-휴게시간))</f>
        <v/>
      </c>
      <c r="M1672" s="142" t="str">
        <f>IFERROR(VLOOKUP(Text(A1672,"m월 d일"),양력휴일,2,FALSE),IFERROR(VLOOKUP(Text(B1672,"m월 d일"),음력휴일,2,FALSE),IFERROR(VLOOKUP(A1672,양력지정휴일,2,FALSE), IFERROR(VLOOKUP(B1672,음력지정휴일,2,FALSE), ""))))</f>
        <v/>
      </c>
      <c r="N1672" s="128"/>
      <c r="O1672" s="128" t="str">
        <f>IFERROR(VLOOKUP(N1672,연차지정일수,2,FALSE),"")</f>
        <v/>
      </c>
      <c r="P1672" s="143"/>
      <c r="Q1672" s="2"/>
    </row>
    <row r="1673">
      <c r="A1673" s="129">
        <v>45868.0</v>
      </c>
      <c r="B1673" s="129">
        <f>VLOOKUP($A1673,달력데이터,MATCH("음력 날짜",달력제목,0),FALSE)</f>
        <v>45814</v>
      </c>
      <c r="C1673" s="128">
        <f t="shared" si="1"/>
        <v>2025</v>
      </c>
      <c r="D1673" s="128">
        <f t="shared" si="2"/>
        <v>7</v>
      </c>
      <c r="E1673" s="128">
        <f t="shared" si="3"/>
        <v>4</v>
      </c>
      <c r="F1673" s="128">
        <f t="shared" si="4"/>
        <v>2025</v>
      </c>
      <c r="G1673" s="128">
        <f t="shared" si="5"/>
        <v>7</v>
      </c>
      <c r="H1673" s="128">
        <f t="shared" si="6"/>
        <v>30</v>
      </c>
      <c r="I1673" s="128" t="str">
        <f t="shared" si="7"/>
        <v>수</v>
      </c>
      <c r="J1673" s="99"/>
      <c r="K1673" s="99"/>
      <c r="L1673" s="141" t="str">
        <f>IF(J1673-K1673=0,,IFERROR(K1673-J1673-휴게시간-VLOOKUP(A1673,지정휴게시간,2,FALSE),K1673-J1673-휴게시간))</f>
        <v/>
      </c>
      <c r="M1673" s="142" t="str">
        <f>IFERROR(VLOOKUP(Text(A1673,"m월 d일"),양력휴일,2,FALSE),IFERROR(VLOOKUP(Text(B1673,"m월 d일"),음력휴일,2,FALSE),IFERROR(VLOOKUP(A1673,양력지정휴일,2,FALSE), IFERROR(VLOOKUP(B1673,음력지정휴일,2,FALSE), ""))))</f>
        <v/>
      </c>
      <c r="N1673" s="128"/>
      <c r="O1673" s="128" t="str">
        <f>IFERROR(VLOOKUP(N1673,연차지정일수,2,FALSE),"")</f>
        <v/>
      </c>
      <c r="P1673" s="143"/>
      <c r="Q1673" s="2"/>
    </row>
    <row r="1674">
      <c r="A1674" s="129">
        <v>45869.0</v>
      </c>
      <c r="B1674" s="129">
        <f>VLOOKUP($A1674,달력데이터,MATCH("음력 날짜",달력제목,0),FALSE)</f>
        <v>45815</v>
      </c>
      <c r="C1674" s="128">
        <f t="shared" si="1"/>
        <v>2025</v>
      </c>
      <c r="D1674" s="128">
        <f t="shared" si="2"/>
        <v>7</v>
      </c>
      <c r="E1674" s="128">
        <f t="shared" si="3"/>
        <v>4</v>
      </c>
      <c r="F1674" s="128">
        <f t="shared" si="4"/>
        <v>2025</v>
      </c>
      <c r="G1674" s="128">
        <f t="shared" si="5"/>
        <v>7</v>
      </c>
      <c r="H1674" s="128">
        <f t="shared" si="6"/>
        <v>31</v>
      </c>
      <c r="I1674" s="128" t="str">
        <f t="shared" si="7"/>
        <v>목</v>
      </c>
      <c r="J1674" s="99"/>
      <c r="K1674" s="99"/>
      <c r="L1674" s="141" t="str">
        <f>IF(J1674-K1674=0,,IFERROR(K1674-J1674-휴게시간-VLOOKUP(A1674,지정휴게시간,2,FALSE),K1674-J1674-휴게시간))</f>
        <v/>
      </c>
      <c r="M1674" s="142" t="str">
        <f>IFERROR(VLOOKUP(Text(A1674,"m월 d일"),양력휴일,2,FALSE),IFERROR(VLOOKUP(Text(B1674,"m월 d일"),음력휴일,2,FALSE),IFERROR(VLOOKUP(A1674,양력지정휴일,2,FALSE), IFERROR(VLOOKUP(B1674,음력지정휴일,2,FALSE), ""))))</f>
        <v/>
      </c>
      <c r="N1674" s="128"/>
      <c r="O1674" s="128" t="str">
        <f>IFERROR(VLOOKUP(N1674,연차지정일수,2,FALSE),"")</f>
        <v/>
      </c>
      <c r="P1674" s="143"/>
      <c r="Q1674" s="2"/>
    </row>
    <row r="1675">
      <c r="A1675" s="129">
        <v>45870.0</v>
      </c>
      <c r="B1675" s="129">
        <f>VLOOKUP($A1675,달력데이터,MATCH("음력 날짜",달력제목,0),FALSE)</f>
        <v>45816</v>
      </c>
      <c r="C1675" s="128">
        <f t="shared" si="1"/>
        <v>2025</v>
      </c>
      <c r="D1675" s="128">
        <f t="shared" si="2"/>
        <v>7</v>
      </c>
      <c r="E1675" s="128">
        <f t="shared" si="3"/>
        <v>4</v>
      </c>
      <c r="F1675" s="128">
        <f t="shared" si="4"/>
        <v>2025</v>
      </c>
      <c r="G1675" s="128">
        <f t="shared" si="5"/>
        <v>8</v>
      </c>
      <c r="H1675" s="128">
        <f t="shared" si="6"/>
        <v>1</v>
      </c>
      <c r="I1675" s="128" t="str">
        <f t="shared" si="7"/>
        <v>금</v>
      </c>
      <c r="J1675" s="99"/>
      <c r="K1675" s="99"/>
      <c r="L1675" s="141" t="str">
        <f>IF(J1675-K1675=0,,IFERROR(K1675-J1675-휴게시간-VLOOKUP(A1675,지정휴게시간,2,FALSE),K1675-J1675-휴게시간))</f>
        <v/>
      </c>
      <c r="M1675" s="142" t="str">
        <f>IFERROR(VLOOKUP(Text(A1675,"m월 d일"),양력휴일,2,FALSE),IFERROR(VLOOKUP(Text(B1675,"m월 d일"),음력휴일,2,FALSE),IFERROR(VLOOKUP(A1675,양력지정휴일,2,FALSE), IFERROR(VLOOKUP(B1675,음력지정휴일,2,FALSE), ""))))</f>
        <v/>
      </c>
      <c r="N1675" s="128"/>
      <c r="O1675" s="128" t="str">
        <f>IFERROR(VLOOKUP(N1675,연차지정일수,2,FALSE),"")</f>
        <v/>
      </c>
      <c r="P1675" s="143"/>
      <c r="Q1675" s="2"/>
    </row>
    <row r="1676">
      <c r="A1676" s="129">
        <v>45871.0</v>
      </c>
      <c r="B1676" s="129">
        <f>VLOOKUP($A1676,달력데이터,MATCH("음력 날짜",달력제목,0),FALSE)</f>
        <v>45817</v>
      </c>
      <c r="C1676" s="128">
        <f t="shared" si="1"/>
        <v>2025</v>
      </c>
      <c r="D1676" s="128">
        <f t="shared" si="2"/>
        <v>7</v>
      </c>
      <c r="E1676" s="128">
        <f t="shared" si="3"/>
        <v>4</v>
      </c>
      <c r="F1676" s="128">
        <f t="shared" si="4"/>
        <v>2025</v>
      </c>
      <c r="G1676" s="128">
        <f t="shared" si="5"/>
        <v>8</v>
      </c>
      <c r="H1676" s="128">
        <f t="shared" si="6"/>
        <v>2</v>
      </c>
      <c r="I1676" s="128" t="str">
        <f t="shared" si="7"/>
        <v>토</v>
      </c>
      <c r="J1676" s="99"/>
      <c r="K1676" s="99"/>
      <c r="L1676" s="141" t="str">
        <f>IF(J1676-K1676=0,,IFERROR(K1676-J1676-휴게시간-VLOOKUP(A1676,지정휴게시간,2,FALSE),K1676-J1676-휴게시간))</f>
        <v/>
      </c>
      <c r="M1676" s="142" t="str">
        <f>IFERROR(VLOOKUP(Text(A1676,"m월 d일"),양력휴일,2,FALSE),IFERROR(VLOOKUP(Text(B1676,"m월 d일"),음력휴일,2,FALSE),IFERROR(VLOOKUP(A1676,양력지정휴일,2,FALSE), IFERROR(VLOOKUP(B1676,음력지정휴일,2,FALSE), ""))))</f>
        <v/>
      </c>
      <c r="N1676" s="128"/>
      <c r="O1676" s="128" t="str">
        <f>IFERROR(VLOOKUP(N1676,연차지정일수,2,FALSE),"")</f>
        <v/>
      </c>
      <c r="P1676" s="143"/>
      <c r="Q1676" s="2"/>
    </row>
    <row r="1677">
      <c r="A1677" s="129">
        <v>45872.0</v>
      </c>
      <c r="B1677" s="129">
        <f>VLOOKUP($A1677,달력데이터,MATCH("음력 날짜",달력제목,0),FALSE)</f>
        <v>45818</v>
      </c>
      <c r="C1677" s="128">
        <f t="shared" si="1"/>
        <v>2025</v>
      </c>
      <c r="D1677" s="128">
        <f t="shared" si="2"/>
        <v>7</v>
      </c>
      <c r="E1677" s="128">
        <f t="shared" si="3"/>
        <v>4</v>
      </c>
      <c r="F1677" s="128">
        <f t="shared" si="4"/>
        <v>2025</v>
      </c>
      <c r="G1677" s="128">
        <f t="shared" si="5"/>
        <v>8</v>
      </c>
      <c r="H1677" s="128">
        <f t="shared" si="6"/>
        <v>3</v>
      </c>
      <c r="I1677" s="128" t="str">
        <f t="shared" si="7"/>
        <v>일</v>
      </c>
      <c r="J1677" s="99"/>
      <c r="K1677" s="99"/>
      <c r="L1677" s="141" t="str">
        <f>IF(J1677-K1677=0,,IFERROR(K1677-J1677-휴게시간-VLOOKUP(A1677,지정휴게시간,2,FALSE),K1677-J1677-휴게시간))</f>
        <v/>
      </c>
      <c r="M1677" s="142" t="str">
        <f>IFERROR(VLOOKUP(Text(A1677,"m월 d일"),양력휴일,2,FALSE),IFERROR(VLOOKUP(Text(B1677,"m월 d일"),음력휴일,2,FALSE),IFERROR(VLOOKUP(A1677,양력지정휴일,2,FALSE), IFERROR(VLOOKUP(B1677,음력지정휴일,2,FALSE), ""))))</f>
        <v/>
      </c>
      <c r="N1677" s="128"/>
      <c r="O1677" s="128" t="str">
        <f>IFERROR(VLOOKUP(N1677,연차지정일수,2,FALSE),"")</f>
        <v/>
      </c>
      <c r="P1677" s="143"/>
      <c r="Q1677" s="2"/>
    </row>
    <row r="1678">
      <c r="A1678" s="129">
        <v>45873.0</v>
      </c>
      <c r="B1678" s="129">
        <f>VLOOKUP($A1678,달력데이터,MATCH("음력 날짜",달력제목,0),FALSE)</f>
        <v>45819</v>
      </c>
      <c r="C1678" s="128">
        <f t="shared" si="1"/>
        <v>2025</v>
      </c>
      <c r="D1678" s="128">
        <f t="shared" si="2"/>
        <v>8</v>
      </c>
      <c r="E1678" s="128">
        <f t="shared" si="3"/>
        <v>1</v>
      </c>
      <c r="F1678" s="128">
        <f t="shared" si="4"/>
        <v>2025</v>
      </c>
      <c r="G1678" s="128">
        <f t="shared" si="5"/>
        <v>8</v>
      </c>
      <c r="H1678" s="128">
        <f t="shared" si="6"/>
        <v>4</v>
      </c>
      <c r="I1678" s="128" t="str">
        <f t="shared" si="7"/>
        <v>월</v>
      </c>
      <c r="J1678" s="99"/>
      <c r="K1678" s="99"/>
      <c r="L1678" s="141" t="str">
        <f>IF(J1678-K1678=0,,IFERROR(K1678-J1678-휴게시간-VLOOKUP(A1678,지정휴게시간,2,FALSE),K1678-J1678-휴게시간))</f>
        <v/>
      </c>
      <c r="M1678" s="142" t="str">
        <f>IFERROR(VLOOKUP(Text(A1678,"m월 d일"),양력휴일,2,FALSE),IFERROR(VLOOKUP(Text(B1678,"m월 d일"),음력휴일,2,FALSE),IFERROR(VLOOKUP(A1678,양력지정휴일,2,FALSE), IFERROR(VLOOKUP(B1678,음력지정휴일,2,FALSE), ""))))</f>
        <v/>
      </c>
      <c r="N1678" s="128"/>
      <c r="O1678" s="128" t="str">
        <f>IFERROR(VLOOKUP(N1678,연차지정일수,2,FALSE),"")</f>
        <v/>
      </c>
      <c r="P1678" s="143"/>
      <c r="Q1678" s="2"/>
    </row>
    <row r="1679">
      <c r="A1679" s="129">
        <v>45874.0</v>
      </c>
      <c r="B1679" s="129">
        <f>VLOOKUP($A1679,달력데이터,MATCH("음력 날짜",달력제목,0),FALSE)</f>
        <v>45820</v>
      </c>
      <c r="C1679" s="128">
        <f t="shared" si="1"/>
        <v>2025</v>
      </c>
      <c r="D1679" s="128">
        <f t="shared" si="2"/>
        <v>8</v>
      </c>
      <c r="E1679" s="128">
        <f t="shared" si="3"/>
        <v>1</v>
      </c>
      <c r="F1679" s="128">
        <f t="shared" si="4"/>
        <v>2025</v>
      </c>
      <c r="G1679" s="128">
        <f t="shared" si="5"/>
        <v>8</v>
      </c>
      <c r="H1679" s="128">
        <f t="shared" si="6"/>
        <v>5</v>
      </c>
      <c r="I1679" s="128" t="str">
        <f t="shared" si="7"/>
        <v>화</v>
      </c>
      <c r="J1679" s="99"/>
      <c r="K1679" s="99"/>
      <c r="L1679" s="141" t="str">
        <f>IF(J1679-K1679=0,,IFERROR(K1679-J1679-휴게시간-VLOOKUP(A1679,지정휴게시간,2,FALSE),K1679-J1679-휴게시간))</f>
        <v/>
      </c>
      <c r="M1679" s="142" t="str">
        <f>IFERROR(VLOOKUP(Text(A1679,"m월 d일"),양력휴일,2,FALSE),IFERROR(VLOOKUP(Text(B1679,"m월 d일"),음력휴일,2,FALSE),IFERROR(VLOOKUP(A1679,양력지정휴일,2,FALSE), IFERROR(VLOOKUP(B1679,음력지정휴일,2,FALSE), ""))))</f>
        <v/>
      </c>
      <c r="N1679" s="128"/>
      <c r="O1679" s="128" t="str">
        <f>IFERROR(VLOOKUP(N1679,연차지정일수,2,FALSE),"")</f>
        <v/>
      </c>
      <c r="P1679" s="143"/>
      <c r="Q1679" s="2"/>
    </row>
    <row r="1680">
      <c r="A1680" s="129">
        <v>45875.0</v>
      </c>
      <c r="B1680" s="129">
        <f>VLOOKUP($A1680,달력데이터,MATCH("음력 날짜",달력제목,0),FALSE)</f>
        <v>45821</v>
      </c>
      <c r="C1680" s="128">
        <f t="shared" si="1"/>
        <v>2025</v>
      </c>
      <c r="D1680" s="128">
        <f t="shared" si="2"/>
        <v>8</v>
      </c>
      <c r="E1680" s="128">
        <f t="shared" si="3"/>
        <v>1</v>
      </c>
      <c r="F1680" s="128">
        <f t="shared" si="4"/>
        <v>2025</v>
      </c>
      <c r="G1680" s="128">
        <f t="shared" si="5"/>
        <v>8</v>
      </c>
      <c r="H1680" s="128">
        <f t="shared" si="6"/>
        <v>6</v>
      </c>
      <c r="I1680" s="128" t="str">
        <f t="shared" si="7"/>
        <v>수</v>
      </c>
      <c r="J1680" s="99"/>
      <c r="K1680" s="99"/>
      <c r="L1680" s="141" t="str">
        <f>IF(J1680-K1680=0,,IFERROR(K1680-J1680-휴게시간-VLOOKUP(A1680,지정휴게시간,2,FALSE),K1680-J1680-휴게시간))</f>
        <v/>
      </c>
      <c r="M1680" s="142" t="str">
        <f>IFERROR(VLOOKUP(Text(A1680,"m월 d일"),양력휴일,2,FALSE),IFERROR(VLOOKUP(Text(B1680,"m월 d일"),음력휴일,2,FALSE),IFERROR(VLOOKUP(A1680,양력지정휴일,2,FALSE), IFERROR(VLOOKUP(B1680,음력지정휴일,2,FALSE), ""))))</f>
        <v/>
      </c>
      <c r="N1680" s="128"/>
      <c r="O1680" s="128" t="str">
        <f>IFERROR(VLOOKUP(N1680,연차지정일수,2,FALSE),"")</f>
        <v/>
      </c>
      <c r="P1680" s="143"/>
      <c r="Q1680" s="2"/>
    </row>
    <row r="1681">
      <c r="A1681" s="129">
        <v>45876.0</v>
      </c>
      <c r="B1681" s="129">
        <f>VLOOKUP($A1681,달력데이터,MATCH("음력 날짜",달력제목,0),FALSE)</f>
        <v>45822</v>
      </c>
      <c r="C1681" s="128">
        <f t="shared" si="1"/>
        <v>2025</v>
      </c>
      <c r="D1681" s="128">
        <f t="shared" si="2"/>
        <v>8</v>
      </c>
      <c r="E1681" s="128">
        <f t="shared" si="3"/>
        <v>1</v>
      </c>
      <c r="F1681" s="128">
        <f t="shared" si="4"/>
        <v>2025</v>
      </c>
      <c r="G1681" s="128">
        <f t="shared" si="5"/>
        <v>8</v>
      </c>
      <c r="H1681" s="128">
        <f t="shared" si="6"/>
        <v>7</v>
      </c>
      <c r="I1681" s="128" t="str">
        <f t="shared" si="7"/>
        <v>목</v>
      </c>
      <c r="J1681" s="99"/>
      <c r="K1681" s="99"/>
      <c r="L1681" s="141" t="str">
        <f>IF(J1681-K1681=0,,IFERROR(K1681-J1681-휴게시간-VLOOKUP(A1681,지정휴게시간,2,FALSE),K1681-J1681-휴게시간))</f>
        <v/>
      </c>
      <c r="M1681" s="142" t="str">
        <f>IFERROR(VLOOKUP(Text(A1681,"m월 d일"),양력휴일,2,FALSE),IFERROR(VLOOKUP(Text(B1681,"m월 d일"),음력휴일,2,FALSE),IFERROR(VLOOKUP(A1681,양력지정휴일,2,FALSE), IFERROR(VLOOKUP(B1681,음력지정휴일,2,FALSE), ""))))</f>
        <v/>
      </c>
      <c r="N1681" s="128"/>
      <c r="O1681" s="128" t="str">
        <f>IFERROR(VLOOKUP(N1681,연차지정일수,2,FALSE),"")</f>
        <v/>
      </c>
      <c r="P1681" s="143"/>
      <c r="Q1681" s="2"/>
    </row>
    <row r="1682">
      <c r="A1682" s="129">
        <v>45877.0</v>
      </c>
      <c r="B1682" s="129">
        <f>VLOOKUP($A1682,달력데이터,MATCH("음력 날짜",달력제목,0),FALSE)</f>
        <v>45823</v>
      </c>
      <c r="C1682" s="128">
        <f t="shared" si="1"/>
        <v>2025</v>
      </c>
      <c r="D1682" s="128">
        <f t="shared" si="2"/>
        <v>8</v>
      </c>
      <c r="E1682" s="128">
        <f t="shared" si="3"/>
        <v>1</v>
      </c>
      <c r="F1682" s="128">
        <f t="shared" si="4"/>
        <v>2025</v>
      </c>
      <c r="G1682" s="128">
        <f t="shared" si="5"/>
        <v>8</v>
      </c>
      <c r="H1682" s="128">
        <f t="shared" si="6"/>
        <v>8</v>
      </c>
      <c r="I1682" s="128" t="str">
        <f t="shared" si="7"/>
        <v>금</v>
      </c>
      <c r="J1682" s="99"/>
      <c r="K1682" s="99"/>
      <c r="L1682" s="141" t="str">
        <f>IF(J1682-K1682=0,,IFERROR(K1682-J1682-휴게시간-VLOOKUP(A1682,지정휴게시간,2,FALSE),K1682-J1682-휴게시간))</f>
        <v/>
      </c>
      <c r="M1682" s="142" t="str">
        <f>IFERROR(VLOOKUP(Text(A1682,"m월 d일"),양력휴일,2,FALSE),IFERROR(VLOOKUP(Text(B1682,"m월 d일"),음력휴일,2,FALSE),IFERROR(VLOOKUP(A1682,양력지정휴일,2,FALSE), IFERROR(VLOOKUP(B1682,음력지정휴일,2,FALSE), ""))))</f>
        <v/>
      </c>
      <c r="N1682" s="128"/>
      <c r="O1682" s="128" t="str">
        <f>IFERROR(VLOOKUP(N1682,연차지정일수,2,FALSE),"")</f>
        <v/>
      </c>
      <c r="P1682" s="143"/>
      <c r="Q1682" s="2"/>
    </row>
    <row r="1683">
      <c r="A1683" s="129">
        <v>45878.0</v>
      </c>
      <c r="B1683" s="129">
        <f>VLOOKUP($A1683,달력데이터,MATCH("음력 날짜",달력제목,0),FALSE)</f>
        <v>45824</v>
      </c>
      <c r="C1683" s="128">
        <f t="shared" si="1"/>
        <v>2025</v>
      </c>
      <c r="D1683" s="128">
        <f t="shared" si="2"/>
        <v>8</v>
      </c>
      <c r="E1683" s="128">
        <f t="shared" si="3"/>
        <v>1</v>
      </c>
      <c r="F1683" s="128">
        <f t="shared" si="4"/>
        <v>2025</v>
      </c>
      <c r="G1683" s="128">
        <f t="shared" si="5"/>
        <v>8</v>
      </c>
      <c r="H1683" s="128">
        <f t="shared" si="6"/>
        <v>9</v>
      </c>
      <c r="I1683" s="128" t="str">
        <f t="shared" si="7"/>
        <v>토</v>
      </c>
      <c r="J1683" s="99"/>
      <c r="K1683" s="99"/>
      <c r="L1683" s="141" t="str">
        <f>IF(J1683-K1683=0,,IFERROR(K1683-J1683-휴게시간-VLOOKUP(A1683,지정휴게시간,2,FALSE),K1683-J1683-휴게시간))</f>
        <v/>
      </c>
      <c r="M1683" s="142" t="str">
        <f>IFERROR(VLOOKUP(Text(A1683,"m월 d일"),양력휴일,2,FALSE),IFERROR(VLOOKUP(Text(B1683,"m월 d일"),음력휴일,2,FALSE),IFERROR(VLOOKUP(A1683,양력지정휴일,2,FALSE), IFERROR(VLOOKUP(B1683,음력지정휴일,2,FALSE), ""))))</f>
        <v/>
      </c>
      <c r="N1683" s="128"/>
      <c r="O1683" s="128" t="str">
        <f>IFERROR(VLOOKUP(N1683,연차지정일수,2,FALSE),"")</f>
        <v/>
      </c>
      <c r="P1683" s="143"/>
      <c r="Q1683" s="2"/>
    </row>
    <row r="1684">
      <c r="A1684" s="129">
        <v>45879.0</v>
      </c>
      <c r="B1684" s="129">
        <f>VLOOKUP($A1684,달력데이터,MATCH("음력 날짜",달력제목,0),FALSE)</f>
        <v>45825</v>
      </c>
      <c r="C1684" s="128">
        <f t="shared" si="1"/>
        <v>2025</v>
      </c>
      <c r="D1684" s="128">
        <f t="shared" si="2"/>
        <v>8</v>
      </c>
      <c r="E1684" s="128">
        <f t="shared" si="3"/>
        <v>1</v>
      </c>
      <c r="F1684" s="128">
        <f t="shared" si="4"/>
        <v>2025</v>
      </c>
      <c r="G1684" s="128">
        <f t="shared" si="5"/>
        <v>8</v>
      </c>
      <c r="H1684" s="128">
        <f t="shared" si="6"/>
        <v>10</v>
      </c>
      <c r="I1684" s="128" t="str">
        <f t="shared" si="7"/>
        <v>일</v>
      </c>
      <c r="J1684" s="99"/>
      <c r="K1684" s="99"/>
      <c r="L1684" s="141" t="str">
        <f>IF(J1684-K1684=0,,IFERROR(K1684-J1684-휴게시간-VLOOKUP(A1684,지정휴게시간,2,FALSE),K1684-J1684-휴게시간))</f>
        <v/>
      </c>
      <c r="M1684" s="142" t="str">
        <f>IFERROR(VLOOKUP(Text(A1684,"m월 d일"),양력휴일,2,FALSE),IFERROR(VLOOKUP(Text(B1684,"m월 d일"),음력휴일,2,FALSE),IFERROR(VLOOKUP(A1684,양력지정휴일,2,FALSE), IFERROR(VLOOKUP(B1684,음력지정휴일,2,FALSE), ""))))</f>
        <v/>
      </c>
      <c r="N1684" s="128"/>
      <c r="O1684" s="128" t="str">
        <f>IFERROR(VLOOKUP(N1684,연차지정일수,2,FALSE),"")</f>
        <v/>
      </c>
      <c r="P1684" s="143"/>
      <c r="Q1684" s="2"/>
    </row>
    <row r="1685">
      <c r="A1685" s="129">
        <v>45880.0</v>
      </c>
      <c r="B1685" s="129">
        <f>VLOOKUP($A1685,달력데이터,MATCH("음력 날짜",달력제목,0),FALSE)</f>
        <v>45826</v>
      </c>
      <c r="C1685" s="128">
        <f t="shared" si="1"/>
        <v>2025</v>
      </c>
      <c r="D1685" s="128">
        <f t="shared" si="2"/>
        <v>8</v>
      </c>
      <c r="E1685" s="128">
        <f t="shared" si="3"/>
        <v>2</v>
      </c>
      <c r="F1685" s="128">
        <f t="shared" si="4"/>
        <v>2025</v>
      </c>
      <c r="G1685" s="128">
        <f t="shared" si="5"/>
        <v>8</v>
      </c>
      <c r="H1685" s="128">
        <f t="shared" si="6"/>
        <v>11</v>
      </c>
      <c r="I1685" s="128" t="str">
        <f t="shared" si="7"/>
        <v>월</v>
      </c>
      <c r="J1685" s="99"/>
      <c r="K1685" s="99"/>
      <c r="L1685" s="141" t="str">
        <f>IF(J1685-K1685=0,,IFERROR(K1685-J1685-휴게시간-VLOOKUP(A1685,지정휴게시간,2,FALSE),K1685-J1685-휴게시간))</f>
        <v/>
      </c>
      <c r="M1685" s="142" t="str">
        <f>IFERROR(VLOOKUP(Text(A1685,"m월 d일"),양력휴일,2,FALSE),IFERROR(VLOOKUP(Text(B1685,"m월 d일"),음력휴일,2,FALSE),IFERROR(VLOOKUP(A1685,양력지정휴일,2,FALSE), IFERROR(VLOOKUP(B1685,음력지정휴일,2,FALSE), ""))))</f>
        <v/>
      </c>
      <c r="N1685" s="128"/>
      <c r="O1685" s="128" t="str">
        <f>IFERROR(VLOOKUP(N1685,연차지정일수,2,FALSE),"")</f>
        <v/>
      </c>
      <c r="P1685" s="143"/>
      <c r="Q1685" s="2"/>
    </row>
    <row r="1686">
      <c r="A1686" s="129">
        <v>45881.0</v>
      </c>
      <c r="B1686" s="129">
        <f>VLOOKUP($A1686,달력데이터,MATCH("음력 날짜",달력제목,0),FALSE)</f>
        <v>45827</v>
      </c>
      <c r="C1686" s="128">
        <f t="shared" si="1"/>
        <v>2025</v>
      </c>
      <c r="D1686" s="128">
        <f t="shared" si="2"/>
        <v>8</v>
      </c>
      <c r="E1686" s="128">
        <f t="shared" si="3"/>
        <v>2</v>
      </c>
      <c r="F1686" s="128">
        <f t="shared" si="4"/>
        <v>2025</v>
      </c>
      <c r="G1686" s="128">
        <f t="shared" si="5"/>
        <v>8</v>
      </c>
      <c r="H1686" s="128">
        <f t="shared" si="6"/>
        <v>12</v>
      </c>
      <c r="I1686" s="128" t="str">
        <f t="shared" si="7"/>
        <v>화</v>
      </c>
      <c r="J1686" s="99"/>
      <c r="K1686" s="99"/>
      <c r="L1686" s="141" t="str">
        <f>IF(J1686-K1686=0,,IFERROR(K1686-J1686-휴게시간-VLOOKUP(A1686,지정휴게시간,2,FALSE),K1686-J1686-휴게시간))</f>
        <v/>
      </c>
      <c r="M1686" s="142" t="str">
        <f>IFERROR(VLOOKUP(Text(A1686,"m월 d일"),양력휴일,2,FALSE),IFERROR(VLOOKUP(Text(B1686,"m월 d일"),음력휴일,2,FALSE),IFERROR(VLOOKUP(A1686,양력지정휴일,2,FALSE), IFERROR(VLOOKUP(B1686,음력지정휴일,2,FALSE), ""))))</f>
        <v/>
      </c>
      <c r="N1686" s="128"/>
      <c r="O1686" s="128" t="str">
        <f>IFERROR(VLOOKUP(N1686,연차지정일수,2,FALSE),"")</f>
        <v/>
      </c>
      <c r="P1686" s="143"/>
      <c r="Q1686" s="2"/>
    </row>
    <row r="1687">
      <c r="A1687" s="129">
        <v>45882.0</v>
      </c>
      <c r="B1687" s="129">
        <f>VLOOKUP($A1687,달력데이터,MATCH("음력 날짜",달력제목,0),FALSE)</f>
        <v>45828</v>
      </c>
      <c r="C1687" s="128">
        <f t="shared" si="1"/>
        <v>2025</v>
      </c>
      <c r="D1687" s="128">
        <f t="shared" si="2"/>
        <v>8</v>
      </c>
      <c r="E1687" s="128">
        <f t="shared" si="3"/>
        <v>2</v>
      </c>
      <c r="F1687" s="128">
        <f t="shared" si="4"/>
        <v>2025</v>
      </c>
      <c r="G1687" s="128">
        <f t="shared" si="5"/>
        <v>8</v>
      </c>
      <c r="H1687" s="128">
        <f t="shared" si="6"/>
        <v>13</v>
      </c>
      <c r="I1687" s="128" t="str">
        <f t="shared" si="7"/>
        <v>수</v>
      </c>
      <c r="J1687" s="99"/>
      <c r="K1687" s="99"/>
      <c r="L1687" s="141" t="str">
        <f>IF(J1687-K1687=0,,IFERROR(K1687-J1687-휴게시간-VLOOKUP(A1687,지정휴게시간,2,FALSE),K1687-J1687-휴게시간))</f>
        <v/>
      </c>
      <c r="M1687" s="142" t="str">
        <f>IFERROR(VLOOKUP(Text(A1687,"m월 d일"),양력휴일,2,FALSE),IFERROR(VLOOKUP(Text(B1687,"m월 d일"),음력휴일,2,FALSE),IFERROR(VLOOKUP(A1687,양력지정휴일,2,FALSE), IFERROR(VLOOKUP(B1687,음력지정휴일,2,FALSE), ""))))</f>
        <v/>
      </c>
      <c r="N1687" s="128"/>
      <c r="O1687" s="128" t="str">
        <f>IFERROR(VLOOKUP(N1687,연차지정일수,2,FALSE),"")</f>
        <v/>
      </c>
      <c r="P1687" s="143"/>
      <c r="Q1687" s="2"/>
    </row>
    <row r="1688">
      <c r="A1688" s="129">
        <v>45883.0</v>
      </c>
      <c r="B1688" s="129">
        <f>VLOOKUP($A1688,달력데이터,MATCH("음력 날짜",달력제목,0),FALSE)</f>
        <v>45829</v>
      </c>
      <c r="C1688" s="128">
        <f t="shared" si="1"/>
        <v>2025</v>
      </c>
      <c r="D1688" s="128">
        <f t="shared" si="2"/>
        <v>8</v>
      </c>
      <c r="E1688" s="128">
        <f t="shared" si="3"/>
        <v>2</v>
      </c>
      <c r="F1688" s="128">
        <f t="shared" si="4"/>
        <v>2025</v>
      </c>
      <c r="G1688" s="128">
        <f t="shared" si="5"/>
        <v>8</v>
      </c>
      <c r="H1688" s="128">
        <f t="shared" si="6"/>
        <v>14</v>
      </c>
      <c r="I1688" s="128" t="str">
        <f t="shared" si="7"/>
        <v>목</v>
      </c>
      <c r="J1688" s="99"/>
      <c r="K1688" s="99"/>
      <c r="L1688" s="141" t="str">
        <f>IF(J1688-K1688=0,,IFERROR(K1688-J1688-휴게시간-VLOOKUP(A1688,지정휴게시간,2,FALSE),K1688-J1688-휴게시간))</f>
        <v/>
      </c>
      <c r="M1688" s="142" t="str">
        <f>IFERROR(VLOOKUP(Text(A1688,"m월 d일"),양력휴일,2,FALSE),IFERROR(VLOOKUP(Text(B1688,"m월 d일"),음력휴일,2,FALSE),IFERROR(VLOOKUP(A1688,양력지정휴일,2,FALSE), IFERROR(VLOOKUP(B1688,음력지정휴일,2,FALSE), ""))))</f>
        <v/>
      </c>
      <c r="N1688" s="128"/>
      <c r="O1688" s="128" t="str">
        <f>IFERROR(VLOOKUP(N1688,연차지정일수,2,FALSE),"")</f>
        <v/>
      </c>
      <c r="P1688" s="143"/>
      <c r="Q1688" s="2"/>
    </row>
    <row r="1689">
      <c r="A1689" s="129">
        <v>45884.0</v>
      </c>
      <c r="B1689" s="129">
        <f>VLOOKUP($A1689,달력데이터,MATCH("음력 날짜",달력제목,0),FALSE)</f>
        <v>45830</v>
      </c>
      <c r="C1689" s="128">
        <f t="shared" si="1"/>
        <v>2025</v>
      </c>
      <c r="D1689" s="128">
        <f t="shared" si="2"/>
        <v>8</v>
      </c>
      <c r="E1689" s="128">
        <f t="shared" si="3"/>
        <v>2</v>
      </c>
      <c r="F1689" s="128">
        <f t="shared" si="4"/>
        <v>2025</v>
      </c>
      <c r="G1689" s="128">
        <f t="shared" si="5"/>
        <v>8</v>
      </c>
      <c r="H1689" s="128">
        <f t="shared" si="6"/>
        <v>15</v>
      </c>
      <c r="I1689" s="128" t="str">
        <f t="shared" si="7"/>
        <v>금</v>
      </c>
      <c r="J1689" s="99"/>
      <c r="K1689" s="99"/>
      <c r="L1689" s="141" t="str">
        <f>IF(J1689-K1689=0,,IFERROR(K1689-J1689-휴게시간-VLOOKUP(A1689,지정휴게시간,2,FALSE),K1689-J1689-휴게시간))</f>
        <v/>
      </c>
      <c r="M1689" s="142" t="str">
        <f>IFERROR(VLOOKUP(Text(A1689,"m월 d일"),양력휴일,2,FALSE),IFERROR(VLOOKUP(Text(B1689,"m월 d일"),음력휴일,2,FALSE),IFERROR(VLOOKUP(A1689,양력지정휴일,2,FALSE), IFERROR(VLOOKUP(B1689,음력지정휴일,2,FALSE), ""))))</f>
        <v>광복절</v>
      </c>
      <c r="N1689" s="128"/>
      <c r="O1689" s="128" t="str">
        <f>IFERROR(VLOOKUP(N1689,연차지정일수,2,FALSE),"")</f>
        <v/>
      </c>
      <c r="P1689" s="143"/>
      <c r="Q1689" s="2"/>
    </row>
    <row r="1690">
      <c r="A1690" s="129">
        <v>45885.0</v>
      </c>
      <c r="B1690" s="129">
        <f>VLOOKUP($A1690,달력데이터,MATCH("음력 날짜",달력제목,0),FALSE)</f>
        <v>45831</v>
      </c>
      <c r="C1690" s="128">
        <f t="shared" si="1"/>
        <v>2025</v>
      </c>
      <c r="D1690" s="128">
        <f t="shared" si="2"/>
        <v>8</v>
      </c>
      <c r="E1690" s="128">
        <f t="shared" si="3"/>
        <v>2</v>
      </c>
      <c r="F1690" s="128">
        <f t="shared" si="4"/>
        <v>2025</v>
      </c>
      <c r="G1690" s="128">
        <f t="shared" si="5"/>
        <v>8</v>
      </c>
      <c r="H1690" s="128">
        <f t="shared" si="6"/>
        <v>16</v>
      </c>
      <c r="I1690" s="128" t="str">
        <f t="shared" si="7"/>
        <v>토</v>
      </c>
      <c r="J1690" s="99"/>
      <c r="K1690" s="99"/>
      <c r="L1690" s="141" t="str">
        <f>IF(J1690-K1690=0,,IFERROR(K1690-J1690-휴게시간-VLOOKUP(A1690,지정휴게시간,2,FALSE),K1690-J1690-휴게시간))</f>
        <v/>
      </c>
      <c r="M1690" s="142" t="str">
        <f>IFERROR(VLOOKUP(Text(A1690,"m월 d일"),양력휴일,2,FALSE),IFERROR(VLOOKUP(Text(B1690,"m월 d일"),음력휴일,2,FALSE),IFERROR(VLOOKUP(A1690,양력지정휴일,2,FALSE), IFERROR(VLOOKUP(B1690,음력지정휴일,2,FALSE), ""))))</f>
        <v/>
      </c>
      <c r="N1690" s="128"/>
      <c r="O1690" s="128" t="str">
        <f>IFERROR(VLOOKUP(N1690,연차지정일수,2,FALSE),"")</f>
        <v/>
      </c>
      <c r="P1690" s="143"/>
      <c r="Q1690" s="2"/>
    </row>
    <row r="1691">
      <c r="A1691" s="129">
        <v>45886.0</v>
      </c>
      <c r="B1691" s="129">
        <f>VLOOKUP($A1691,달력데이터,MATCH("음력 날짜",달력제목,0),FALSE)</f>
        <v>45832</v>
      </c>
      <c r="C1691" s="128">
        <f t="shared" si="1"/>
        <v>2025</v>
      </c>
      <c r="D1691" s="128">
        <f t="shared" si="2"/>
        <v>8</v>
      </c>
      <c r="E1691" s="128">
        <f t="shared" si="3"/>
        <v>2</v>
      </c>
      <c r="F1691" s="128">
        <f t="shared" si="4"/>
        <v>2025</v>
      </c>
      <c r="G1691" s="128">
        <f t="shared" si="5"/>
        <v>8</v>
      </c>
      <c r="H1691" s="128">
        <f t="shared" si="6"/>
        <v>17</v>
      </c>
      <c r="I1691" s="128" t="str">
        <f t="shared" si="7"/>
        <v>일</v>
      </c>
      <c r="J1691" s="99"/>
      <c r="K1691" s="99"/>
      <c r="L1691" s="141" t="str">
        <f>IF(J1691-K1691=0,,IFERROR(K1691-J1691-휴게시간-VLOOKUP(A1691,지정휴게시간,2,FALSE),K1691-J1691-휴게시간))</f>
        <v/>
      </c>
      <c r="M1691" s="142" t="str">
        <f>IFERROR(VLOOKUP(Text(A1691,"m월 d일"),양력휴일,2,FALSE),IFERROR(VLOOKUP(Text(B1691,"m월 d일"),음력휴일,2,FALSE),IFERROR(VLOOKUP(A1691,양력지정휴일,2,FALSE), IFERROR(VLOOKUP(B1691,음력지정휴일,2,FALSE), ""))))</f>
        <v/>
      </c>
      <c r="N1691" s="128"/>
      <c r="O1691" s="128" t="str">
        <f>IFERROR(VLOOKUP(N1691,연차지정일수,2,FALSE),"")</f>
        <v/>
      </c>
      <c r="P1691" s="143"/>
      <c r="Q1691" s="2"/>
    </row>
    <row r="1692">
      <c r="A1692" s="129">
        <v>45887.0</v>
      </c>
      <c r="B1692" s="129">
        <f>VLOOKUP($A1692,달력데이터,MATCH("음력 날짜",달력제목,0),FALSE)</f>
        <v>45833</v>
      </c>
      <c r="C1692" s="128">
        <f t="shared" si="1"/>
        <v>2025</v>
      </c>
      <c r="D1692" s="128">
        <f t="shared" si="2"/>
        <v>8</v>
      </c>
      <c r="E1692" s="128">
        <f t="shared" si="3"/>
        <v>3</v>
      </c>
      <c r="F1692" s="128">
        <f t="shared" si="4"/>
        <v>2025</v>
      </c>
      <c r="G1692" s="128">
        <f t="shared" si="5"/>
        <v>8</v>
      </c>
      <c r="H1692" s="128">
        <f t="shared" si="6"/>
        <v>18</v>
      </c>
      <c r="I1692" s="128" t="str">
        <f t="shared" si="7"/>
        <v>월</v>
      </c>
      <c r="J1692" s="99"/>
      <c r="K1692" s="99"/>
      <c r="L1692" s="141" t="str">
        <f>IF(J1692-K1692=0,,IFERROR(K1692-J1692-휴게시간-VLOOKUP(A1692,지정휴게시간,2,FALSE),K1692-J1692-휴게시간))</f>
        <v/>
      </c>
      <c r="M1692" s="142" t="str">
        <f>IFERROR(VLOOKUP(Text(A1692,"m월 d일"),양력휴일,2,FALSE),IFERROR(VLOOKUP(Text(B1692,"m월 d일"),음력휴일,2,FALSE),IFERROR(VLOOKUP(A1692,양력지정휴일,2,FALSE), IFERROR(VLOOKUP(B1692,음력지정휴일,2,FALSE), ""))))</f>
        <v/>
      </c>
      <c r="N1692" s="128"/>
      <c r="O1692" s="128" t="str">
        <f>IFERROR(VLOOKUP(N1692,연차지정일수,2,FALSE),"")</f>
        <v/>
      </c>
      <c r="P1692" s="143"/>
      <c r="Q1692" s="2"/>
    </row>
    <row r="1693">
      <c r="A1693" s="129">
        <v>45888.0</v>
      </c>
      <c r="B1693" s="129">
        <f>VLOOKUP($A1693,달력데이터,MATCH("음력 날짜",달력제목,0),FALSE)</f>
        <v>45834</v>
      </c>
      <c r="C1693" s="128">
        <f t="shared" si="1"/>
        <v>2025</v>
      </c>
      <c r="D1693" s="128">
        <f t="shared" si="2"/>
        <v>8</v>
      </c>
      <c r="E1693" s="128">
        <f t="shared" si="3"/>
        <v>3</v>
      </c>
      <c r="F1693" s="128">
        <f t="shared" si="4"/>
        <v>2025</v>
      </c>
      <c r="G1693" s="128">
        <f t="shared" si="5"/>
        <v>8</v>
      </c>
      <c r="H1693" s="128">
        <f t="shared" si="6"/>
        <v>19</v>
      </c>
      <c r="I1693" s="128" t="str">
        <f t="shared" si="7"/>
        <v>화</v>
      </c>
      <c r="J1693" s="99"/>
      <c r="K1693" s="99"/>
      <c r="L1693" s="141" t="str">
        <f>IF(J1693-K1693=0,,IFERROR(K1693-J1693-휴게시간-VLOOKUP(A1693,지정휴게시간,2,FALSE),K1693-J1693-휴게시간))</f>
        <v/>
      </c>
      <c r="M1693" s="142" t="str">
        <f>IFERROR(VLOOKUP(Text(A1693,"m월 d일"),양력휴일,2,FALSE),IFERROR(VLOOKUP(Text(B1693,"m월 d일"),음력휴일,2,FALSE),IFERROR(VLOOKUP(A1693,양력지정휴일,2,FALSE), IFERROR(VLOOKUP(B1693,음력지정휴일,2,FALSE), ""))))</f>
        <v/>
      </c>
      <c r="N1693" s="128"/>
      <c r="O1693" s="128" t="str">
        <f>IFERROR(VLOOKUP(N1693,연차지정일수,2,FALSE),"")</f>
        <v/>
      </c>
      <c r="P1693" s="143"/>
      <c r="Q1693" s="2"/>
    </row>
    <row r="1694">
      <c r="A1694" s="129">
        <v>45889.0</v>
      </c>
      <c r="B1694" s="129">
        <f>VLOOKUP($A1694,달력데이터,MATCH("음력 날짜",달력제목,0),FALSE)</f>
        <v>45835</v>
      </c>
      <c r="C1694" s="128">
        <f t="shared" si="1"/>
        <v>2025</v>
      </c>
      <c r="D1694" s="128">
        <f t="shared" si="2"/>
        <v>8</v>
      </c>
      <c r="E1694" s="128">
        <f t="shared" si="3"/>
        <v>3</v>
      </c>
      <c r="F1694" s="128">
        <f t="shared" si="4"/>
        <v>2025</v>
      </c>
      <c r="G1694" s="128">
        <f t="shared" si="5"/>
        <v>8</v>
      </c>
      <c r="H1694" s="128">
        <f t="shared" si="6"/>
        <v>20</v>
      </c>
      <c r="I1694" s="128" t="str">
        <f t="shared" si="7"/>
        <v>수</v>
      </c>
      <c r="J1694" s="99"/>
      <c r="K1694" s="99"/>
      <c r="L1694" s="141" t="str">
        <f>IF(J1694-K1694=0,,IFERROR(K1694-J1694-휴게시간-VLOOKUP(A1694,지정휴게시간,2,FALSE),K1694-J1694-휴게시간))</f>
        <v/>
      </c>
      <c r="M1694" s="142" t="str">
        <f>IFERROR(VLOOKUP(Text(A1694,"m월 d일"),양력휴일,2,FALSE),IFERROR(VLOOKUP(Text(B1694,"m월 d일"),음력휴일,2,FALSE),IFERROR(VLOOKUP(A1694,양력지정휴일,2,FALSE), IFERROR(VLOOKUP(B1694,음력지정휴일,2,FALSE), ""))))</f>
        <v/>
      </c>
      <c r="N1694" s="128"/>
      <c r="O1694" s="128" t="str">
        <f>IFERROR(VLOOKUP(N1694,연차지정일수,2,FALSE),"")</f>
        <v/>
      </c>
      <c r="P1694" s="143"/>
      <c r="Q1694" s="2"/>
    </row>
    <row r="1695">
      <c r="A1695" s="129">
        <v>45890.0</v>
      </c>
      <c r="B1695" s="129">
        <f>VLOOKUP($A1695,달력데이터,MATCH("음력 날짜",달력제목,0),FALSE)</f>
        <v>45836</v>
      </c>
      <c r="C1695" s="128">
        <f t="shared" si="1"/>
        <v>2025</v>
      </c>
      <c r="D1695" s="128">
        <f t="shared" si="2"/>
        <v>8</v>
      </c>
      <c r="E1695" s="128">
        <f t="shared" si="3"/>
        <v>3</v>
      </c>
      <c r="F1695" s="128">
        <f t="shared" si="4"/>
        <v>2025</v>
      </c>
      <c r="G1695" s="128">
        <f t="shared" si="5"/>
        <v>8</v>
      </c>
      <c r="H1695" s="128">
        <f t="shared" si="6"/>
        <v>21</v>
      </c>
      <c r="I1695" s="128" t="str">
        <f t="shared" si="7"/>
        <v>목</v>
      </c>
      <c r="J1695" s="99"/>
      <c r="K1695" s="99"/>
      <c r="L1695" s="141" t="str">
        <f>IF(J1695-K1695=0,,IFERROR(K1695-J1695-휴게시간-VLOOKUP(A1695,지정휴게시간,2,FALSE),K1695-J1695-휴게시간))</f>
        <v/>
      </c>
      <c r="M1695" s="142" t="str">
        <f>IFERROR(VLOOKUP(Text(A1695,"m월 d일"),양력휴일,2,FALSE),IFERROR(VLOOKUP(Text(B1695,"m월 d일"),음력휴일,2,FALSE),IFERROR(VLOOKUP(A1695,양력지정휴일,2,FALSE), IFERROR(VLOOKUP(B1695,음력지정휴일,2,FALSE), ""))))</f>
        <v/>
      </c>
      <c r="N1695" s="128"/>
      <c r="O1695" s="128" t="str">
        <f>IFERROR(VLOOKUP(N1695,연차지정일수,2,FALSE),"")</f>
        <v/>
      </c>
      <c r="P1695" s="143"/>
      <c r="Q1695" s="2"/>
    </row>
    <row r="1696">
      <c r="A1696" s="129">
        <v>45891.0</v>
      </c>
      <c r="B1696" s="129">
        <f>VLOOKUP($A1696,달력데이터,MATCH("음력 날짜",달력제목,0),FALSE)</f>
        <v>45837</v>
      </c>
      <c r="C1696" s="128">
        <f t="shared" si="1"/>
        <v>2025</v>
      </c>
      <c r="D1696" s="128">
        <f t="shared" si="2"/>
        <v>8</v>
      </c>
      <c r="E1696" s="128">
        <f t="shared" si="3"/>
        <v>3</v>
      </c>
      <c r="F1696" s="128">
        <f t="shared" si="4"/>
        <v>2025</v>
      </c>
      <c r="G1696" s="128">
        <f t="shared" si="5"/>
        <v>8</v>
      </c>
      <c r="H1696" s="128">
        <f t="shared" si="6"/>
        <v>22</v>
      </c>
      <c r="I1696" s="128" t="str">
        <f t="shared" si="7"/>
        <v>금</v>
      </c>
      <c r="J1696" s="99"/>
      <c r="K1696" s="99"/>
      <c r="L1696" s="141" t="str">
        <f>IF(J1696-K1696=0,,IFERROR(K1696-J1696-휴게시간-VLOOKUP(A1696,지정휴게시간,2,FALSE),K1696-J1696-휴게시간))</f>
        <v/>
      </c>
      <c r="M1696" s="142" t="str">
        <f>IFERROR(VLOOKUP(Text(A1696,"m월 d일"),양력휴일,2,FALSE),IFERROR(VLOOKUP(Text(B1696,"m월 d일"),음력휴일,2,FALSE),IFERROR(VLOOKUP(A1696,양력지정휴일,2,FALSE), IFERROR(VLOOKUP(B1696,음력지정휴일,2,FALSE), ""))))</f>
        <v/>
      </c>
      <c r="N1696" s="128"/>
      <c r="O1696" s="128" t="str">
        <f>IFERROR(VLOOKUP(N1696,연차지정일수,2,FALSE),"")</f>
        <v/>
      </c>
      <c r="P1696" s="143"/>
      <c r="Q1696" s="2"/>
    </row>
    <row r="1697">
      <c r="A1697" s="129">
        <v>45892.0</v>
      </c>
      <c r="B1697" s="129">
        <f>VLOOKUP($A1697,달력데이터,MATCH("음력 날짜",달력제목,0),FALSE)</f>
        <v>45839</v>
      </c>
      <c r="C1697" s="128">
        <f t="shared" si="1"/>
        <v>2025</v>
      </c>
      <c r="D1697" s="128">
        <f t="shared" si="2"/>
        <v>8</v>
      </c>
      <c r="E1697" s="128">
        <f t="shared" si="3"/>
        <v>3</v>
      </c>
      <c r="F1697" s="128">
        <f t="shared" si="4"/>
        <v>2025</v>
      </c>
      <c r="G1697" s="128">
        <f t="shared" si="5"/>
        <v>8</v>
      </c>
      <c r="H1697" s="128">
        <f t="shared" si="6"/>
        <v>23</v>
      </c>
      <c r="I1697" s="128" t="str">
        <f t="shared" si="7"/>
        <v>토</v>
      </c>
      <c r="J1697" s="99"/>
      <c r="K1697" s="99"/>
      <c r="L1697" s="141" t="str">
        <f>IF(J1697-K1697=0,,IFERROR(K1697-J1697-휴게시간-VLOOKUP(A1697,지정휴게시간,2,FALSE),K1697-J1697-휴게시간))</f>
        <v/>
      </c>
      <c r="M1697" s="142" t="str">
        <f>IFERROR(VLOOKUP(Text(A1697,"m월 d일"),양력휴일,2,FALSE),IFERROR(VLOOKUP(Text(B1697,"m월 d일"),음력휴일,2,FALSE),IFERROR(VLOOKUP(A1697,양력지정휴일,2,FALSE), IFERROR(VLOOKUP(B1697,음력지정휴일,2,FALSE), ""))))</f>
        <v/>
      </c>
      <c r="N1697" s="128"/>
      <c r="O1697" s="128" t="str">
        <f>IFERROR(VLOOKUP(N1697,연차지정일수,2,FALSE),"")</f>
        <v/>
      </c>
      <c r="P1697" s="143"/>
      <c r="Q1697" s="2"/>
    </row>
    <row r="1698">
      <c r="A1698" s="129">
        <v>45893.0</v>
      </c>
      <c r="B1698" s="129">
        <f>VLOOKUP($A1698,달력데이터,MATCH("음력 날짜",달력제목,0),FALSE)</f>
        <v>45840</v>
      </c>
      <c r="C1698" s="128">
        <f t="shared" si="1"/>
        <v>2025</v>
      </c>
      <c r="D1698" s="128">
        <f t="shared" si="2"/>
        <v>8</v>
      </c>
      <c r="E1698" s="128">
        <f t="shared" si="3"/>
        <v>3</v>
      </c>
      <c r="F1698" s="128">
        <f t="shared" si="4"/>
        <v>2025</v>
      </c>
      <c r="G1698" s="128">
        <f t="shared" si="5"/>
        <v>8</v>
      </c>
      <c r="H1698" s="128">
        <f t="shared" si="6"/>
        <v>24</v>
      </c>
      <c r="I1698" s="128" t="str">
        <f t="shared" si="7"/>
        <v>일</v>
      </c>
      <c r="J1698" s="99"/>
      <c r="K1698" s="99"/>
      <c r="L1698" s="141" t="str">
        <f>IF(J1698-K1698=0,,IFERROR(K1698-J1698-휴게시간-VLOOKUP(A1698,지정휴게시간,2,FALSE),K1698-J1698-휴게시간))</f>
        <v/>
      </c>
      <c r="M1698" s="142" t="str">
        <f>IFERROR(VLOOKUP(Text(A1698,"m월 d일"),양력휴일,2,FALSE),IFERROR(VLOOKUP(Text(B1698,"m월 d일"),음력휴일,2,FALSE),IFERROR(VLOOKUP(A1698,양력지정휴일,2,FALSE), IFERROR(VLOOKUP(B1698,음력지정휴일,2,FALSE), ""))))</f>
        <v/>
      </c>
      <c r="N1698" s="128"/>
      <c r="O1698" s="128" t="str">
        <f>IFERROR(VLOOKUP(N1698,연차지정일수,2,FALSE),"")</f>
        <v/>
      </c>
      <c r="P1698" s="143"/>
      <c r="Q1698" s="2"/>
    </row>
    <row r="1699">
      <c r="A1699" s="129">
        <v>45894.0</v>
      </c>
      <c r="B1699" s="129">
        <f>VLOOKUP($A1699,달력데이터,MATCH("음력 날짜",달력제목,0),FALSE)</f>
        <v>45841</v>
      </c>
      <c r="C1699" s="128">
        <f t="shared" si="1"/>
        <v>2025</v>
      </c>
      <c r="D1699" s="128">
        <f t="shared" si="2"/>
        <v>8</v>
      </c>
      <c r="E1699" s="128">
        <f t="shared" si="3"/>
        <v>4</v>
      </c>
      <c r="F1699" s="128">
        <f t="shared" si="4"/>
        <v>2025</v>
      </c>
      <c r="G1699" s="128">
        <f t="shared" si="5"/>
        <v>8</v>
      </c>
      <c r="H1699" s="128">
        <f t="shared" si="6"/>
        <v>25</v>
      </c>
      <c r="I1699" s="128" t="str">
        <f t="shared" si="7"/>
        <v>월</v>
      </c>
      <c r="J1699" s="99"/>
      <c r="K1699" s="99"/>
      <c r="L1699" s="141" t="str">
        <f>IF(J1699-K1699=0,,IFERROR(K1699-J1699-휴게시간-VLOOKUP(A1699,지정휴게시간,2,FALSE),K1699-J1699-휴게시간))</f>
        <v/>
      </c>
      <c r="M1699" s="142" t="str">
        <f>IFERROR(VLOOKUP(Text(A1699,"m월 d일"),양력휴일,2,FALSE),IFERROR(VLOOKUP(Text(B1699,"m월 d일"),음력휴일,2,FALSE),IFERROR(VLOOKUP(A1699,양력지정휴일,2,FALSE), IFERROR(VLOOKUP(B1699,음력지정휴일,2,FALSE), ""))))</f>
        <v/>
      </c>
      <c r="N1699" s="128"/>
      <c r="O1699" s="128" t="str">
        <f>IFERROR(VLOOKUP(N1699,연차지정일수,2,FALSE),"")</f>
        <v/>
      </c>
      <c r="P1699" s="143"/>
      <c r="Q1699" s="2"/>
    </row>
    <row r="1700">
      <c r="A1700" s="129">
        <v>45895.0</v>
      </c>
      <c r="B1700" s="129">
        <f>VLOOKUP($A1700,달력데이터,MATCH("음력 날짜",달력제목,0),FALSE)</f>
        <v>45842</v>
      </c>
      <c r="C1700" s="128">
        <f t="shared" si="1"/>
        <v>2025</v>
      </c>
      <c r="D1700" s="128">
        <f t="shared" si="2"/>
        <v>8</v>
      </c>
      <c r="E1700" s="128">
        <f t="shared" si="3"/>
        <v>4</v>
      </c>
      <c r="F1700" s="128">
        <f t="shared" si="4"/>
        <v>2025</v>
      </c>
      <c r="G1700" s="128">
        <f t="shared" si="5"/>
        <v>8</v>
      </c>
      <c r="H1700" s="128">
        <f t="shared" si="6"/>
        <v>26</v>
      </c>
      <c r="I1700" s="128" t="str">
        <f t="shared" si="7"/>
        <v>화</v>
      </c>
      <c r="J1700" s="99"/>
      <c r="K1700" s="99"/>
      <c r="L1700" s="141" t="str">
        <f>IF(J1700-K1700=0,,IFERROR(K1700-J1700-휴게시간-VLOOKUP(A1700,지정휴게시간,2,FALSE),K1700-J1700-휴게시간))</f>
        <v/>
      </c>
      <c r="M1700" s="142" t="str">
        <f>IFERROR(VLOOKUP(Text(A1700,"m월 d일"),양력휴일,2,FALSE),IFERROR(VLOOKUP(Text(B1700,"m월 d일"),음력휴일,2,FALSE),IFERROR(VLOOKUP(A1700,양력지정휴일,2,FALSE), IFERROR(VLOOKUP(B1700,음력지정휴일,2,FALSE), ""))))</f>
        <v/>
      </c>
      <c r="N1700" s="128"/>
      <c r="O1700" s="128" t="str">
        <f>IFERROR(VLOOKUP(N1700,연차지정일수,2,FALSE),"")</f>
        <v/>
      </c>
      <c r="P1700" s="143"/>
      <c r="Q1700" s="2"/>
    </row>
    <row r="1701">
      <c r="A1701" s="129">
        <v>45896.0</v>
      </c>
      <c r="B1701" s="129">
        <f>VLOOKUP($A1701,달력데이터,MATCH("음력 날짜",달력제목,0),FALSE)</f>
        <v>45843</v>
      </c>
      <c r="C1701" s="128">
        <f t="shared" si="1"/>
        <v>2025</v>
      </c>
      <c r="D1701" s="128">
        <f t="shared" si="2"/>
        <v>8</v>
      </c>
      <c r="E1701" s="128">
        <f t="shared" si="3"/>
        <v>4</v>
      </c>
      <c r="F1701" s="128">
        <f t="shared" si="4"/>
        <v>2025</v>
      </c>
      <c r="G1701" s="128">
        <f t="shared" si="5"/>
        <v>8</v>
      </c>
      <c r="H1701" s="128">
        <f t="shared" si="6"/>
        <v>27</v>
      </c>
      <c r="I1701" s="128" t="str">
        <f t="shared" si="7"/>
        <v>수</v>
      </c>
      <c r="J1701" s="99"/>
      <c r="K1701" s="99"/>
      <c r="L1701" s="141" t="str">
        <f>IF(J1701-K1701=0,,IFERROR(K1701-J1701-휴게시간-VLOOKUP(A1701,지정휴게시간,2,FALSE),K1701-J1701-휴게시간))</f>
        <v/>
      </c>
      <c r="M1701" s="142" t="str">
        <f>IFERROR(VLOOKUP(Text(A1701,"m월 d일"),양력휴일,2,FALSE),IFERROR(VLOOKUP(Text(B1701,"m월 d일"),음력휴일,2,FALSE),IFERROR(VLOOKUP(A1701,양력지정휴일,2,FALSE), IFERROR(VLOOKUP(B1701,음력지정휴일,2,FALSE), ""))))</f>
        <v/>
      </c>
      <c r="N1701" s="128"/>
      <c r="O1701" s="128" t="str">
        <f>IFERROR(VLOOKUP(N1701,연차지정일수,2,FALSE),"")</f>
        <v/>
      </c>
      <c r="P1701" s="143"/>
      <c r="Q1701" s="2"/>
    </row>
    <row r="1702">
      <c r="A1702" s="129">
        <v>45897.0</v>
      </c>
      <c r="B1702" s="129">
        <f>VLOOKUP($A1702,달력데이터,MATCH("음력 날짜",달력제목,0),FALSE)</f>
        <v>45844</v>
      </c>
      <c r="C1702" s="128">
        <f t="shared" si="1"/>
        <v>2025</v>
      </c>
      <c r="D1702" s="128">
        <f t="shared" si="2"/>
        <v>8</v>
      </c>
      <c r="E1702" s="128">
        <f t="shared" si="3"/>
        <v>4</v>
      </c>
      <c r="F1702" s="128">
        <f t="shared" si="4"/>
        <v>2025</v>
      </c>
      <c r="G1702" s="128">
        <f t="shared" si="5"/>
        <v>8</v>
      </c>
      <c r="H1702" s="128">
        <f t="shared" si="6"/>
        <v>28</v>
      </c>
      <c r="I1702" s="128" t="str">
        <f t="shared" si="7"/>
        <v>목</v>
      </c>
      <c r="J1702" s="99"/>
      <c r="K1702" s="99"/>
      <c r="L1702" s="141" t="str">
        <f>IF(J1702-K1702=0,,IFERROR(K1702-J1702-휴게시간-VLOOKUP(A1702,지정휴게시간,2,FALSE),K1702-J1702-휴게시간))</f>
        <v/>
      </c>
      <c r="M1702" s="142" t="str">
        <f>IFERROR(VLOOKUP(Text(A1702,"m월 d일"),양력휴일,2,FALSE),IFERROR(VLOOKUP(Text(B1702,"m월 d일"),음력휴일,2,FALSE),IFERROR(VLOOKUP(A1702,양력지정휴일,2,FALSE), IFERROR(VLOOKUP(B1702,음력지정휴일,2,FALSE), ""))))</f>
        <v/>
      </c>
      <c r="N1702" s="128"/>
      <c r="O1702" s="128" t="str">
        <f>IFERROR(VLOOKUP(N1702,연차지정일수,2,FALSE),"")</f>
        <v/>
      </c>
      <c r="P1702" s="143"/>
      <c r="Q1702" s="2"/>
    </row>
    <row r="1703">
      <c r="A1703" s="129">
        <v>45898.0</v>
      </c>
      <c r="B1703" s="129">
        <f>VLOOKUP($A1703,달력데이터,MATCH("음력 날짜",달력제목,0),FALSE)</f>
        <v>45845</v>
      </c>
      <c r="C1703" s="128">
        <f t="shared" si="1"/>
        <v>2025</v>
      </c>
      <c r="D1703" s="128">
        <f t="shared" si="2"/>
        <v>8</v>
      </c>
      <c r="E1703" s="128">
        <f t="shared" si="3"/>
        <v>4</v>
      </c>
      <c r="F1703" s="128">
        <f t="shared" si="4"/>
        <v>2025</v>
      </c>
      <c r="G1703" s="128">
        <f t="shared" si="5"/>
        <v>8</v>
      </c>
      <c r="H1703" s="128">
        <f t="shared" si="6"/>
        <v>29</v>
      </c>
      <c r="I1703" s="128" t="str">
        <f t="shared" si="7"/>
        <v>금</v>
      </c>
      <c r="J1703" s="99"/>
      <c r="K1703" s="99"/>
      <c r="L1703" s="141" t="str">
        <f>IF(J1703-K1703=0,,IFERROR(K1703-J1703-휴게시간-VLOOKUP(A1703,지정휴게시간,2,FALSE),K1703-J1703-휴게시간))</f>
        <v/>
      </c>
      <c r="M1703" s="142" t="str">
        <f>IFERROR(VLOOKUP(Text(A1703,"m월 d일"),양력휴일,2,FALSE),IFERROR(VLOOKUP(Text(B1703,"m월 d일"),음력휴일,2,FALSE),IFERROR(VLOOKUP(A1703,양력지정휴일,2,FALSE), IFERROR(VLOOKUP(B1703,음력지정휴일,2,FALSE), ""))))</f>
        <v/>
      </c>
      <c r="N1703" s="128"/>
      <c r="O1703" s="128" t="str">
        <f>IFERROR(VLOOKUP(N1703,연차지정일수,2,FALSE),"")</f>
        <v/>
      </c>
      <c r="P1703" s="143"/>
      <c r="Q1703" s="2"/>
    </row>
    <row r="1704">
      <c r="A1704" s="129">
        <v>45899.0</v>
      </c>
      <c r="B1704" s="129">
        <f>VLOOKUP($A1704,달력데이터,MATCH("음력 날짜",달력제목,0),FALSE)</f>
        <v>45846</v>
      </c>
      <c r="C1704" s="128">
        <f t="shared" si="1"/>
        <v>2025</v>
      </c>
      <c r="D1704" s="128">
        <f t="shared" si="2"/>
        <v>8</v>
      </c>
      <c r="E1704" s="128">
        <f t="shared" si="3"/>
        <v>4</v>
      </c>
      <c r="F1704" s="128">
        <f t="shared" si="4"/>
        <v>2025</v>
      </c>
      <c r="G1704" s="128">
        <f t="shared" si="5"/>
        <v>8</v>
      </c>
      <c r="H1704" s="128">
        <f t="shared" si="6"/>
        <v>30</v>
      </c>
      <c r="I1704" s="128" t="str">
        <f t="shared" si="7"/>
        <v>토</v>
      </c>
      <c r="J1704" s="99"/>
      <c r="K1704" s="99"/>
      <c r="L1704" s="141" t="str">
        <f>IF(J1704-K1704=0,,IFERROR(K1704-J1704-휴게시간-VLOOKUP(A1704,지정휴게시간,2,FALSE),K1704-J1704-휴게시간))</f>
        <v/>
      </c>
      <c r="M1704" s="142" t="str">
        <f>IFERROR(VLOOKUP(Text(A1704,"m월 d일"),양력휴일,2,FALSE),IFERROR(VLOOKUP(Text(B1704,"m월 d일"),음력휴일,2,FALSE),IFERROR(VLOOKUP(A1704,양력지정휴일,2,FALSE), IFERROR(VLOOKUP(B1704,음력지정휴일,2,FALSE), ""))))</f>
        <v/>
      </c>
      <c r="N1704" s="128"/>
      <c r="O1704" s="128" t="str">
        <f>IFERROR(VLOOKUP(N1704,연차지정일수,2,FALSE),"")</f>
        <v/>
      </c>
      <c r="P1704" s="143"/>
      <c r="Q1704" s="2"/>
    </row>
    <row r="1705">
      <c r="A1705" s="129">
        <v>45900.0</v>
      </c>
      <c r="B1705" s="129">
        <f>VLOOKUP($A1705,달력데이터,MATCH("음력 날짜",달력제목,0),FALSE)</f>
        <v>45847</v>
      </c>
      <c r="C1705" s="128">
        <f t="shared" si="1"/>
        <v>2025</v>
      </c>
      <c r="D1705" s="128">
        <f t="shared" si="2"/>
        <v>8</v>
      </c>
      <c r="E1705" s="128">
        <f t="shared" si="3"/>
        <v>4</v>
      </c>
      <c r="F1705" s="128">
        <f t="shared" si="4"/>
        <v>2025</v>
      </c>
      <c r="G1705" s="128">
        <f t="shared" si="5"/>
        <v>8</v>
      </c>
      <c r="H1705" s="128">
        <f t="shared" si="6"/>
        <v>31</v>
      </c>
      <c r="I1705" s="128" t="str">
        <f t="shared" si="7"/>
        <v>일</v>
      </c>
      <c r="J1705" s="99"/>
      <c r="K1705" s="99"/>
      <c r="L1705" s="141" t="str">
        <f>IF(J1705-K1705=0,,IFERROR(K1705-J1705-휴게시간-VLOOKUP(A1705,지정휴게시간,2,FALSE),K1705-J1705-휴게시간))</f>
        <v/>
      </c>
      <c r="M1705" s="142" t="str">
        <f>IFERROR(VLOOKUP(Text(A1705,"m월 d일"),양력휴일,2,FALSE),IFERROR(VLOOKUP(Text(B1705,"m월 d일"),음력휴일,2,FALSE),IFERROR(VLOOKUP(A1705,양력지정휴일,2,FALSE), IFERROR(VLOOKUP(B1705,음력지정휴일,2,FALSE), ""))))</f>
        <v/>
      </c>
      <c r="N1705" s="128"/>
      <c r="O1705" s="128" t="str">
        <f>IFERROR(VLOOKUP(N1705,연차지정일수,2,FALSE),"")</f>
        <v/>
      </c>
      <c r="P1705" s="143"/>
      <c r="Q1705" s="2"/>
    </row>
    <row r="1706">
      <c r="A1706" s="129">
        <v>45901.0</v>
      </c>
      <c r="B1706" s="129">
        <f>VLOOKUP($A1706,달력데이터,MATCH("음력 날짜",달력제목,0),FALSE)</f>
        <v>45848</v>
      </c>
      <c r="C1706" s="128">
        <f t="shared" si="1"/>
        <v>2025</v>
      </c>
      <c r="D1706" s="128">
        <f t="shared" si="2"/>
        <v>8</v>
      </c>
      <c r="E1706" s="128">
        <f t="shared" si="3"/>
        <v>1</v>
      </c>
      <c r="F1706" s="128">
        <f t="shared" si="4"/>
        <v>2025</v>
      </c>
      <c r="G1706" s="128">
        <f t="shared" si="5"/>
        <v>9</v>
      </c>
      <c r="H1706" s="128">
        <f t="shared" si="6"/>
        <v>1</v>
      </c>
      <c r="I1706" s="128" t="str">
        <f t="shared" si="7"/>
        <v>월</v>
      </c>
      <c r="J1706" s="99"/>
      <c r="K1706" s="99"/>
      <c r="L1706" s="141" t="str">
        <f>IF(J1706-K1706=0,,IFERROR(K1706-J1706-휴게시간-VLOOKUP(A1706,지정휴게시간,2,FALSE),K1706-J1706-휴게시간))</f>
        <v/>
      </c>
      <c r="M1706" s="142" t="str">
        <f>IFERROR(VLOOKUP(Text(A1706,"m월 d일"),양력휴일,2,FALSE),IFERROR(VLOOKUP(Text(B1706,"m월 d일"),음력휴일,2,FALSE),IFERROR(VLOOKUP(A1706,양력지정휴일,2,FALSE), IFERROR(VLOOKUP(B1706,음력지정휴일,2,FALSE), ""))))</f>
        <v/>
      </c>
      <c r="N1706" s="128"/>
      <c r="O1706" s="128" t="str">
        <f>IFERROR(VLOOKUP(N1706,연차지정일수,2,FALSE),"")</f>
        <v/>
      </c>
      <c r="P1706" s="143"/>
      <c r="Q1706" s="2"/>
    </row>
    <row r="1707">
      <c r="A1707" s="129">
        <v>45902.0</v>
      </c>
      <c r="B1707" s="129">
        <f>VLOOKUP($A1707,달력데이터,MATCH("음력 날짜",달력제목,0),FALSE)</f>
        <v>45849</v>
      </c>
      <c r="C1707" s="128">
        <f t="shared" si="1"/>
        <v>2025</v>
      </c>
      <c r="D1707" s="128">
        <f t="shared" si="2"/>
        <v>8</v>
      </c>
      <c r="E1707" s="128">
        <f t="shared" si="3"/>
        <v>1</v>
      </c>
      <c r="F1707" s="128">
        <f t="shared" si="4"/>
        <v>2025</v>
      </c>
      <c r="G1707" s="128">
        <f t="shared" si="5"/>
        <v>9</v>
      </c>
      <c r="H1707" s="128">
        <f t="shared" si="6"/>
        <v>2</v>
      </c>
      <c r="I1707" s="128" t="str">
        <f t="shared" si="7"/>
        <v>화</v>
      </c>
      <c r="J1707" s="99"/>
      <c r="K1707" s="99"/>
      <c r="L1707" s="141" t="str">
        <f>IF(J1707-K1707=0,,IFERROR(K1707-J1707-휴게시간-VLOOKUP(A1707,지정휴게시간,2,FALSE),K1707-J1707-휴게시간))</f>
        <v/>
      </c>
      <c r="M1707" s="142" t="str">
        <f>IFERROR(VLOOKUP(Text(A1707,"m월 d일"),양력휴일,2,FALSE),IFERROR(VLOOKUP(Text(B1707,"m월 d일"),음력휴일,2,FALSE),IFERROR(VLOOKUP(A1707,양력지정휴일,2,FALSE), IFERROR(VLOOKUP(B1707,음력지정휴일,2,FALSE), ""))))</f>
        <v/>
      </c>
      <c r="N1707" s="128"/>
      <c r="O1707" s="128" t="str">
        <f>IFERROR(VLOOKUP(N1707,연차지정일수,2,FALSE),"")</f>
        <v/>
      </c>
      <c r="P1707" s="143"/>
      <c r="Q1707" s="2"/>
    </row>
    <row r="1708">
      <c r="A1708" s="129">
        <v>45903.0</v>
      </c>
      <c r="B1708" s="129">
        <f>VLOOKUP($A1708,달력데이터,MATCH("음력 날짜",달력제목,0),FALSE)</f>
        <v>45850</v>
      </c>
      <c r="C1708" s="128">
        <f t="shared" si="1"/>
        <v>2025</v>
      </c>
      <c r="D1708" s="128">
        <f t="shared" si="2"/>
        <v>8</v>
      </c>
      <c r="E1708" s="128">
        <f t="shared" si="3"/>
        <v>1</v>
      </c>
      <c r="F1708" s="128">
        <f t="shared" si="4"/>
        <v>2025</v>
      </c>
      <c r="G1708" s="128">
        <f t="shared" si="5"/>
        <v>9</v>
      </c>
      <c r="H1708" s="128">
        <f t="shared" si="6"/>
        <v>3</v>
      </c>
      <c r="I1708" s="128" t="str">
        <f t="shared" si="7"/>
        <v>수</v>
      </c>
      <c r="J1708" s="99"/>
      <c r="K1708" s="99"/>
      <c r="L1708" s="141" t="str">
        <f>IF(J1708-K1708=0,,IFERROR(K1708-J1708-휴게시간-VLOOKUP(A1708,지정휴게시간,2,FALSE),K1708-J1708-휴게시간))</f>
        <v/>
      </c>
      <c r="M1708" s="142" t="str">
        <f>IFERROR(VLOOKUP(Text(A1708,"m월 d일"),양력휴일,2,FALSE),IFERROR(VLOOKUP(Text(B1708,"m월 d일"),음력휴일,2,FALSE),IFERROR(VLOOKUP(A1708,양력지정휴일,2,FALSE), IFERROR(VLOOKUP(B1708,음력지정휴일,2,FALSE), ""))))</f>
        <v/>
      </c>
      <c r="N1708" s="128"/>
      <c r="O1708" s="128" t="str">
        <f>IFERROR(VLOOKUP(N1708,연차지정일수,2,FALSE),"")</f>
        <v/>
      </c>
      <c r="P1708" s="143"/>
      <c r="Q1708" s="2"/>
    </row>
    <row r="1709">
      <c r="A1709" s="129">
        <v>45904.0</v>
      </c>
      <c r="B1709" s="129">
        <f>VLOOKUP($A1709,달력데이터,MATCH("음력 날짜",달력제목,0),FALSE)</f>
        <v>45851</v>
      </c>
      <c r="C1709" s="128">
        <f t="shared" si="1"/>
        <v>2025</v>
      </c>
      <c r="D1709" s="128">
        <f t="shared" si="2"/>
        <v>8</v>
      </c>
      <c r="E1709" s="128">
        <f t="shared" si="3"/>
        <v>1</v>
      </c>
      <c r="F1709" s="128">
        <f t="shared" si="4"/>
        <v>2025</v>
      </c>
      <c r="G1709" s="128">
        <f t="shared" si="5"/>
        <v>9</v>
      </c>
      <c r="H1709" s="128">
        <f t="shared" si="6"/>
        <v>4</v>
      </c>
      <c r="I1709" s="128" t="str">
        <f t="shared" si="7"/>
        <v>목</v>
      </c>
      <c r="J1709" s="99"/>
      <c r="K1709" s="99"/>
      <c r="L1709" s="141" t="str">
        <f>IF(J1709-K1709=0,,IFERROR(K1709-J1709-휴게시간-VLOOKUP(A1709,지정휴게시간,2,FALSE),K1709-J1709-휴게시간))</f>
        <v/>
      </c>
      <c r="M1709" s="142" t="str">
        <f>IFERROR(VLOOKUP(Text(A1709,"m월 d일"),양력휴일,2,FALSE),IFERROR(VLOOKUP(Text(B1709,"m월 d일"),음력휴일,2,FALSE),IFERROR(VLOOKUP(A1709,양력지정휴일,2,FALSE), IFERROR(VLOOKUP(B1709,음력지정휴일,2,FALSE), ""))))</f>
        <v/>
      </c>
      <c r="N1709" s="128"/>
      <c r="O1709" s="128" t="str">
        <f>IFERROR(VLOOKUP(N1709,연차지정일수,2,FALSE),"")</f>
        <v/>
      </c>
      <c r="P1709" s="143"/>
      <c r="Q1709" s="2"/>
    </row>
    <row r="1710">
      <c r="A1710" s="129">
        <v>45905.0</v>
      </c>
      <c r="B1710" s="129">
        <f>VLOOKUP($A1710,달력데이터,MATCH("음력 날짜",달력제목,0),FALSE)</f>
        <v>45852</v>
      </c>
      <c r="C1710" s="128">
        <f t="shared" si="1"/>
        <v>2025</v>
      </c>
      <c r="D1710" s="128">
        <f t="shared" si="2"/>
        <v>8</v>
      </c>
      <c r="E1710" s="128">
        <f t="shared" si="3"/>
        <v>1</v>
      </c>
      <c r="F1710" s="128">
        <f t="shared" si="4"/>
        <v>2025</v>
      </c>
      <c r="G1710" s="128">
        <f t="shared" si="5"/>
        <v>9</v>
      </c>
      <c r="H1710" s="128">
        <f t="shared" si="6"/>
        <v>5</v>
      </c>
      <c r="I1710" s="128" t="str">
        <f t="shared" si="7"/>
        <v>금</v>
      </c>
      <c r="J1710" s="99"/>
      <c r="K1710" s="99"/>
      <c r="L1710" s="141" t="str">
        <f>IF(J1710-K1710=0,,IFERROR(K1710-J1710-휴게시간-VLOOKUP(A1710,지정휴게시간,2,FALSE),K1710-J1710-휴게시간))</f>
        <v/>
      </c>
      <c r="M1710" s="142" t="str">
        <f>IFERROR(VLOOKUP(Text(A1710,"m월 d일"),양력휴일,2,FALSE),IFERROR(VLOOKUP(Text(B1710,"m월 d일"),음력휴일,2,FALSE),IFERROR(VLOOKUP(A1710,양력지정휴일,2,FALSE), IFERROR(VLOOKUP(B1710,음력지정휴일,2,FALSE), ""))))</f>
        <v/>
      </c>
      <c r="N1710" s="128"/>
      <c r="O1710" s="128" t="str">
        <f>IFERROR(VLOOKUP(N1710,연차지정일수,2,FALSE),"")</f>
        <v/>
      </c>
      <c r="P1710" s="143"/>
      <c r="Q1710" s="2"/>
    </row>
    <row r="1711">
      <c r="A1711" s="129">
        <v>45906.0</v>
      </c>
      <c r="B1711" s="129">
        <f>VLOOKUP($A1711,달력데이터,MATCH("음력 날짜",달력제목,0),FALSE)</f>
        <v>45853</v>
      </c>
      <c r="C1711" s="128">
        <f t="shared" si="1"/>
        <v>2025</v>
      </c>
      <c r="D1711" s="128">
        <f t="shared" si="2"/>
        <v>8</v>
      </c>
      <c r="E1711" s="128">
        <f t="shared" si="3"/>
        <v>1</v>
      </c>
      <c r="F1711" s="128">
        <f t="shared" si="4"/>
        <v>2025</v>
      </c>
      <c r="G1711" s="128">
        <f t="shared" si="5"/>
        <v>9</v>
      </c>
      <c r="H1711" s="128">
        <f t="shared" si="6"/>
        <v>6</v>
      </c>
      <c r="I1711" s="128" t="str">
        <f t="shared" si="7"/>
        <v>토</v>
      </c>
      <c r="J1711" s="99"/>
      <c r="K1711" s="99"/>
      <c r="L1711" s="141" t="str">
        <f>IF(J1711-K1711=0,,IFERROR(K1711-J1711-휴게시간-VLOOKUP(A1711,지정휴게시간,2,FALSE),K1711-J1711-휴게시간))</f>
        <v/>
      </c>
      <c r="M1711" s="142" t="str">
        <f>IFERROR(VLOOKUP(Text(A1711,"m월 d일"),양력휴일,2,FALSE),IFERROR(VLOOKUP(Text(B1711,"m월 d일"),음력휴일,2,FALSE),IFERROR(VLOOKUP(A1711,양력지정휴일,2,FALSE), IFERROR(VLOOKUP(B1711,음력지정휴일,2,FALSE), ""))))</f>
        <v/>
      </c>
      <c r="N1711" s="128"/>
      <c r="O1711" s="128" t="str">
        <f>IFERROR(VLOOKUP(N1711,연차지정일수,2,FALSE),"")</f>
        <v/>
      </c>
      <c r="P1711" s="143"/>
      <c r="Q1711" s="2"/>
    </row>
    <row r="1712">
      <c r="A1712" s="129">
        <v>45907.0</v>
      </c>
      <c r="B1712" s="129">
        <f>VLOOKUP($A1712,달력데이터,MATCH("음력 날짜",달력제목,0),FALSE)</f>
        <v>45854</v>
      </c>
      <c r="C1712" s="128">
        <f t="shared" si="1"/>
        <v>2025</v>
      </c>
      <c r="D1712" s="128">
        <f t="shared" si="2"/>
        <v>8</v>
      </c>
      <c r="E1712" s="128">
        <f t="shared" si="3"/>
        <v>1</v>
      </c>
      <c r="F1712" s="128">
        <f t="shared" si="4"/>
        <v>2025</v>
      </c>
      <c r="G1712" s="128">
        <f t="shared" si="5"/>
        <v>9</v>
      </c>
      <c r="H1712" s="128">
        <f t="shared" si="6"/>
        <v>7</v>
      </c>
      <c r="I1712" s="128" t="str">
        <f t="shared" si="7"/>
        <v>일</v>
      </c>
      <c r="J1712" s="99"/>
      <c r="K1712" s="99"/>
      <c r="L1712" s="141" t="str">
        <f>IF(J1712-K1712=0,,IFERROR(K1712-J1712-휴게시간-VLOOKUP(A1712,지정휴게시간,2,FALSE),K1712-J1712-휴게시간))</f>
        <v/>
      </c>
      <c r="M1712" s="142" t="str">
        <f>IFERROR(VLOOKUP(Text(A1712,"m월 d일"),양력휴일,2,FALSE),IFERROR(VLOOKUP(Text(B1712,"m월 d일"),음력휴일,2,FALSE),IFERROR(VLOOKUP(A1712,양력지정휴일,2,FALSE), IFERROR(VLOOKUP(B1712,음력지정휴일,2,FALSE), ""))))</f>
        <v/>
      </c>
      <c r="N1712" s="128"/>
      <c r="O1712" s="128" t="str">
        <f>IFERROR(VLOOKUP(N1712,연차지정일수,2,FALSE),"")</f>
        <v/>
      </c>
      <c r="P1712" s="143"/>
      <c r="Q1712" s="2"/>
    </row>
    <row r="1713">
      <c r="A1713" s="129">
        <v>45908.0</v>
      </c>
      <c r="B1713" s="129">
        <f>VLOOKUP($A1713,달력데이터,MATCH("음력 날짜",달력제목,0),FALSE)</f>
        <v>45855</v>
      </c>
      <c r="C1713" s="128">
        <f t="shared" si="1"/>
        <v>2025</v>
      </c>
      <c r="D1713" s="128">
        <f t="shared" si="2"/>
        <v>9</v>
      </c>
      <c r="E1713" s="128">
        <f t="shared" si="3"/>
        <v>2</v>
      </c>
      <c r="F1713" s="128">
        <f t="shared" si="4"/>
        <v>2025</v>
      </c>
      <c r="G1713" s="128">
        <f t="shared" si="5"/>
        <v>9</v>
      </c>
      <c r="H1713" s="128">
        <f t="shared" si="6"/>
        <v>8</v>
      </c>
      <c r="I1713" s="128" t="str">
        <f t="shared" si="7"/>
        <v>월</v>
      </c>
      <c r="J1713" s="99"/>
      <c r="K1713" s="99"/>
      <c r="L1713" s="141" t="str">
        <f>IF(J1713-K1713=0,,IFERROR(K1713-J1713-휴게시간-VLOOKUP(A1713,지정휴게시간,2,FALSE),K1713-J1713-휴게시간))</f>
        <v/>
      </c>
      <c r="M1713" s="142" t="str">
        <f>IFERROR(VLOOKUP(Text(A1713,"m월 d일"),양력휴일,2,FALSE),IFERROR(VLOOKUP(Text(B1713,"m월 d일"),음력휴일,2,FALSE),IFERROR(VLOOKUP(A1713,양력지정휴일,2,FALSE), IFERROR(VLOOKUP(B1713,음력지정휴일,2,FALSE), ""))))</f>
        <v/>
      </c>
      <c r="N1713" s="128"/>
      <c r="O1713" s="128" t="str">
        <f>IFERROR(VLOOKUP(N1713,연차지정일수,2,FALSE),"")</f>
        <v/>
      </c>
      <c r="P1713" s="143"/>
      <c r="Q1713" s="2"/>
    </row>
    <row r="1714">
      <c r="A1714" s="129">
        <v>45909.0</v>
      </c>
      <c r="B1714" s="129">
        <f>VLOOKUP($A1714,달력데이터,MATCH("음력 날짜",달력제목,0),FALSE)</f>
        <v>45856</v>
      </c>
      <c r="C1714" s="128">
        <f t="shared" si="1"/>
        <v>2025</v>
      </c>
      <c r="D1714" s="128">
        <f t="shared" si="2"/>
        <v>9</v>
      </c>
      <c r="E1714" s="128">
        <f t="shared" si="3"/>
        <v>2</v>
      </c>
      <c r="F1714" s="128">
        <f t="shared" si="4"/>
        <v>2025</v>
      </c>
      <c r="G1714" s="128">
        <f t="shared" si="5"/>
        <v>9</v>
      </c>
      <c r="H1714" s="128">
        <f t="shared" si="6"/>
        <v>9</v>
      </c>
      <c r="I1714" s="128" t="str">
        <f t="shared" si="7"/>
        <v>화</v>
      </c>
      <c r="J1714" s="99"/>
      <c r="K1714" s="99"/>
      <c r="L1714" s="141" t="str">
        <f>IF(J1714-K1714=0,,IFERROR(K1714-J1714-휴게시간-VLOOKUP(A1714,지정휴게시간,2,FALSE),K1714-J1714-휴게시간))</f>
        <v/>
      </c>
      <c r="M1714" s="142" t="str">
        <f>IFERROR(VLOOKUP(Text(A1714,"m월 d일"),양력휴일,2,FALSE),IFERROR(VLOOKUP(Text(B1714,"m월 d일"),음력휴일,2,FALSE),IFERROR(VLOOKUP(A1714,양력지정휴일,2,FALSE), IFERROR(VLOOKUP(B1714,음력지정휴일,2,FALSE), ""))))</f>
        <v/>
      </c>
      <c r="N1714" s="128"/>
      <c r="O1714" s="128" t="str">
        <f>IFERROR(VLOOKUP(N1714,연차지정일수,2,FALSE),"")</f>
        <v/>
      </c>
      <c r="P1714" s="143"/>
      <c r="Q1714" s="2"/>
    </row>
    <row r="1715">
      <c r="A1715" s="129">
        <v>45910.0</v>
      </c>
      <c r="B1715" s="129">
        <f>VLOOKUP($A1715,달력데이터,MATCH("음력 날짜",달력제목,0),FALSE)</f>
        <v>45857</v>
      </c>
      <c r="C1715" s="128">
        <f t="shared" si="1"/>
        <v>2025</v>
      </c>
      <c r="D1715" s="128">
        <f t="shared" si="2"/>
        <v>9</v>
      </c>
      <c r="E1715" s="128">
        <f t="shared" si="3"/>
        <v>2</v>
      </c>
      <c r="F1715" s="128">
        <f t="shared" si="4"/>
        <v>2025</v>
      </c>
      <c r="G1715" s="128">
        <f t="shared" si="5"/>
        <v>9</v>
      </c>
      <c r="H1715" s="128">
        <f t="shared" si="6"/>
        <v>10</v>
      </c>
      <c r="I1715" s="128" t="str">
        <f t="shared" si="7"/>
        <v>수</v>
      </c>
      <c r="J1715" s="99"/>
      <c r="K1715" s="99"/>
      <c r="L1715" s="141" t="str">
        <f>IF(J1715-K1715=0,,IFERROR(K1715-J1715-휴게시간-VLOOKUP(A1715,지정휴게시간,2,FALSE),K1715-J1715-휴게시간))</f>
        <v/>
      </c>
      <c r="M1715" s="142" t="str">
        <f>IFERROR(VLOOKUP(Text(A1715,"m월 d일"),양력휴일,2,FALSE),IFERROR(VLOOKUP(Text(B1715,"m월 d일"),음력휴일,2,FALSE),IFERROR(VLOOKUP(A1715,양력지정휴일,2,FALSE), IFERROR(VLOOKUP(B1715,음력지정휴일,2,FALSE), ""))))</f>
        <v/>
      </c>
      <c r="N1715" s="128"/>
      <c r="O1715" s="128" t="str">
        <f>IFERROR(VLOOKUP(N1715,연차지정일수,2,FALSE),"")</f>
        <v/>
      </c>
      <c r="P1715" s="143"/>
      <c r="Q1715" s="2"/>
    </row>
    <row r="1716">
      <c r="A1716" s="129">
        <v>45911.0</v>
      </c>
      <c r="B1716" s="129">
        <f>VLOOKUP($A1716,달력데이터,MATCH("음력 날짜",달력제목,0),FALSE)</f>
        <v>45858</v>
      </c>
      <c r="C1716" s="128">
        <f t="shared" si="1"/>
        <v>2025</v>
      </c>
      <c r="D1716" s="128">
        <f t="shared" si="2"/>
        <v>9</v>
      </c>
      <c r="E1716" s="128">
        <f t="shared" si="3"/>
        <v>2</v>
      </c>
      <c r="F1716" s="128">
        <f t="shared" si="4"/>
        <v>2025</v>
      </c>
      <c r="G1716" s="128">
        <f t="shared" si="5"/>
        <v>9</v>
      </c>
      <c r="H1716" s="128">
        <f t="shared" si="6"/>
        <v>11</v>
      </c>
      <c r="I1716" s="128" t="str">
        <f t="shared" si="7"/>
        <v>목</v>
      </c>
      <c r="J1716" s="99"/>
      <c r="K1716" s="99"/>
      <c r="L1716" s="141" t="str">
        <f>IF(J1716-K1716=0,,IFERROR(K1716-J1716-휴게시간-VLOOKUP(A1716,지정휴게시간,2,FALSE),K1716-J1716-휴게시간))</f>
        <v/>
      </c>
      <c r="M1716" s="142" t="str">
        <f>IFERROR(VLOOKUP(Text(A1716,"m월 d일"),양력휴일,2,FALSE),IFERROR(VLOOKUP(Text(B1716,"m월 d일"),음력휴일,2,FALSE),IFERROR(VLOOKUP(A1716,양력지정휴일,2,FALSE), IFERROR(VLOOKUP(B1716,음력지정휴일,2,FALSE), ""))))</f>
        <v/>
      </c>
      <c r="N1716" s="128"/>
      <c r="O1716" s="128" t="str">
        <f>IFERROR(VLOOKUP(N1716,연차지정일수,2,FALSE),"")</f>
        <v/>
      </c>
      <c r="P1716" s="143"/>
      <c r="Q1716" s="2"/>
    </row>
    <row r="1717">
      <c r="A1717" s="129">
        <v>45912.0</v>
      </c>
      <c r="B1717" s="129">
        <f>VLOOKUP($A1717,달력데이터,MATCH("음력 날짜",달력제목,0),FALSE)</f>
        <v>45859</v>
      </c>
      <c r="C1717" s="128">
        <f t="shared" si="1"/>
        <v>2025</v>
      </c>
      <c r="D1717" s="128">
        <f t="shared" si="2"/>
        <v>9</v>
      </c>
      <c r="E1717" s="128">
        <f t="shared" si="3"/>
        <v>2</v>
      </c>
      <c r="F1717" s="128">
        <f t="shared" si="4"/>
        <v>2025</v>
      </c>
      <c r="G1717" s="128">
        <f t="shared" si="5"/>
        <v>9</v>
      </c>
      <c r="H1717" s="128">
        <f t="shared" si="6"/>
        <v>12</v>
      </c>
      <c r="I1717" s="128" t="str">
        <f t="shared" si="7"/>
        <v>금</v>
      </c>
      <c r="J1717" s="99"/>
      <c r="K1717" s="99"/>
      <c r="L1717" s="141" t="str">
        <f>IF(J1717-K1717=0,,IFERROR(K1717-J1717-휴게시간-VLOOKUP(A1717,지정휴게시간,2,FALSE),K1717-J1717-휴게시간))</f>
        <v/>
      </c>
      <c r="M1717" s="142" t="str">
        <f>IFERROR(VLOOKUP(Text(A1717,"m월 d일"),양력휴일,2,FALSE),IFERROR(VLOOKUP(Text(B1717,"m월 d일"),음력휴일,2,FALSE),IFERROR(VLOOKUP(A1717,양력지정휴일,2,FALSE), IFERROR(VLOOKUP(B1717,음력지정휴일,2,FALSE), ""))))</f>
        <v/>
      </c>
      <c r="N1717" s="128"/>
      <c r="O1717" s="128" t="str">
        <f>IFERROR(VLOOKUP(N1717,연차지정일수,2,FALSE),"")</f>
        <v/>
      </c>
      <c r="P1717" s="143"/>
      <c r="Q1717" s="2"/>
    </row>
    <row r="1718">
      <c r="A1718" s="129">
        <v>45913.0</v>
      </c>
      <c r="B1718" s="129">
        <f>VLOOKUP($A1718,달력데이터,MATCH("음력 날짜",달력제목,0),FALSE)</f>
        <v>45860</v>
      </c>
      <c r="C1718" s="128">
        <f t="shared" si="1"/>
        <v>2025</v>
      </c>
      <c r="D1718" s="128">
        <f t="shared" si="2"/>
        <v>9</v>
      </c>
      <c r="E1718" s="128">
        <f t="shared" si="3"/>
        <v>2</v>
      </c>
      <c r="F1718" s="128">
        <f t="shared" si="4"/>
        <v>2025</v>
      </c>
      <c r="G1718" s="128">
        <f t="shared" si="5"/>
        <v>9</v>
      </c>
      <c r="H1718" s="128">
        <f t="shared" si="6"/>
        <v>13</v>
      </c>
      <c r="I1718" s="128" t="str">
        <f t="shared" si="7"/>
        <v>토</v>
      </c>
      <c r="J1718" s="99"/>
      <c r="K1718" s="99"/>
      <c r="L1718" s="141" t="str">
        <f>IF(J1718-K1718=0,,IFERROR(K1718-J1718-휴게시간-VLOOKUP(A1718,지정휴게시간,2,FALSE),K1718-J1718-휴게시간))</f>
        <v/>
      </c>
      <c r="M1718" s="142" t="str">
        <f>IFERROR(VLOOKUP(Text(A1718,"m월 d일"),양력휴일,2,FALSE),IFERROR(VLOOKUP(Text(B1718,"m월 d일"),음력휴일,2,FALSE),IFERROR(VLOOKUP(A1718,양력지정휴일,2,FALSE), IFERROR(VLOOKUP(B1718,음력지정휴일,2,FALSE), ""))))</f>
        <v/>
      </c>
      <c r="N1718" s="128"/>
      <c r="O1718" s="128" t="str">
        <f>IFERROR(VLOOKUP(N1718,연차지정일수,2,FALSE),"")</f>
        <v/>
      </c>
      <c r="P1718" s="143"/>
      <c r="Q1718" s="2"/>
    </row>
    <row r="1719">
      <c r="A1719" s="129">
        <v>45914.0</v>
      </c>
      <c r="B1719" s="129">
        <f>VLOOKUP($A1719,달력데이터,MATCH("음력 날짜",달력제목,0),FALSE)</f>
        <v>45861</v>
      </c>
      <c r="C1719" s="128">
        <f t="shared" si="1"/>
        <v>2025</v>
      </c>
      <c r="D1719" s="128">
        <f t="shared" si="2"/>
        <v>9</v>
      </c>
      <c r="E1719" s="128">
        <f t="shared" si="3"/>
        <v>2</v>
      </c>
      <c r="F1719" s="128">
        <f t="shared" si="4"/>
        <v>2025</v>
      </c>
      <c r="G1719" s="128">
        <f t="shared" si="5"/>
        <v>9</v>
      </c>
      <c r="H1719" s="128">
        <f t="shared" si="6"/>
        <v>14</v>
      </c>
      <c r="I1719" s="128" t="str">
        <f t="shared" si="7"/>
        <v>일</v>
      </c>
      <c r="J1719" s="99"/>
      <c r="K1719" s="99"/>
      <c r="L1719" s="141" t="str">
        <f>IF(J1719-K1719=0,,IFERROR(K1719-J1719-휴게시간-VLOOKUP(A1719,지정휴게시간,2,FALSE),K1719-J1719-휴게시간))</f>
        <v/>
      </c>
      <c r="M1719" s="142" t="str">
        <f>IFERROR(VLOOKUP(Text(A1719,"m월 d일"),양력휴일,2,FALSE),IFERROR(VLOOKUP(Text(B1719,"m월 d일"),음력휴일,2,FALSE),IFERROR(VLOOKUP(A1719,양력지정휴일,2,FALSE), IFERROR(VLOOKUP(B1719,음력지정휴일,2,FALSE), ""))))</f>
        <v/>
      </c>
      <c r="N1719" s="128"/>
      <c r="O1719" s="128" t="str">
        <f>IFERROR(VLOOKUP(N1719,연차지정일수,2,FALSE),"")</f>
        <v/>
      </c>
      <c r="P1719" s="143"/>
      <c r="Q1719" s="2"/>
    </row>
    <row r="1720">
      <c r="A1720" s="129">
        <v>45915.0</v>
      </c>
      <c r="B1720" s="129">
        <f>VLOOKUP($A1720,달력데이터,MATCH("음력 날짜",달력제목,0),FALSE)</f>
        <v>45862</v>
      </c>
      <c r="C1720" s="128">
        <f t="shared" si="1"/>
        <v>2025</v>
      </c>
      <c r="D1720" s="128">
        <f t="shared" si="2"/>
        <v>9</v>
      </c>
      <c r="E1720" s="128">
        <f t="shared" si="3"/>
        <v>3</v>
      </c>
      <c r="F1720" s="128">
        <f t="shared" si="4"/>
        <v>2025</v>
      </c>
      <c r="G1720" s="128">
        <f t="shared" si="5"/>
        <v>9</v>
      </c>
      <c r="H1720" s="128">
        <f t="shared" si="6"/>
        <v>15</v>
      </c>
      <c r="I1720" s="128" t="str">
        <f t="shared" si="7"/>
        <v>월</v>
      </c>
      <c r="J1720" s="99"/>
      <c r="K1720" s="99"/>
      <c r="L1720" s="141" t="str">
        <f>IF(J1720-K1720=0,,IFERROR(K1720-J1720-휴게시간-VLOOKUP(A1720,지정휴게시간,2,FALSE),K1720-J1720-휴게시간))</f>
        <v/>
      </c>
      <c r="M1720" s="142" t="str">
        <f>IFERROR(VLOOKUP(Text(A1720,"m월 d일"),양력휴일,2,FALSE),IFERROR(VLOOKUP(Text(B1720,"m월 d일"),음력휴일,2,FALSE),IFERROR(VLOOKUP(A1720,양력지정휴일,2,FALSE), IFERROR(VLOOKUP(B1720,음력지정휴일,2,FALSE), ""))))</f>
        <v/>
      </c>
      <c r="N1720" s="128"/>
      <c r="O1720" s="128" t="str">
        <f>IFERROR(VLOOKUP(N1720,연차지정일수,2,FALSE),"")</f>
        <v/>
      </c>
      <c r="P1720" s="143"/>
      <c r="Q1720" s="2"/>
    </row>
    <row r="1721">
      <c r="A1721" s="129">
        <v>45916.0</v>
      </c>
      <c r="B1721" s="129">
        <f>VLOOKUP($A1721,달력데이터,MATCH("음력 날짜",달력제목,0),FALSE)</f>
        <v>45863</v>
      </c>
      <c r="C1721" s="128">
        <f t="shared" si="1"/>
        <v>2025</v>
      </c>
      <c r="D1721" s="128">
        <f t="shared" si="2"/>
        <v>9</v>
      </c>
      <c r="E1721" s="128">
        <f t="shared" si="3"/>
        <v>3</v>
      </c>
      <c r="F1721" s="128">
        <f t="shared" si="4"/>
        <v>2025</v>
      </c>
      <c r="G1721" s="128">
        <f t="shared" si="5"/>
        <v>9</v>
      </c>
      <c r="H1721" s="128">
        <f t="shared" si="6"/>
        <v>16</v>
      </c>
      <c r="I1721" s="128" t="str">
        <f t="shared" si="7"/>
        <v>화</v>
      </c>
      <c r="J1721" s="99"/>
      <c r="K1721" s="99"/>
      <c r="L1721" s="141" t="str">
        <f>IF(J1721-K1721=0,,IFERROR(K1721-J1721-휴게시간-VLOOKUP(A1721,지정휴게시간,2,FALSE),K1721-J1721-휴게시간))</f>
        <v/>
      </c>
      <c r="M1721" s="142" t="str">
        <f>IFERROR(VLOOKUP(Text(A1721,"m월 d일"),양력휴일,2,FALSE),IFERROR(VLOOKUP(Text(B1721,"m월 d일"),음력휴일,2,FALSE),IFERROR(VLOOKUP(A1721,양력지정휴일,2,FALSE), IFERROR(VLOOKUP(B1721,음력지정휴일,2,FALSE), ""))))</f>
        <v/>
      </c>
      <c r="N1721" s="128"/>
      <c r="O1721" s="128" t="str">
        <f>IFERROR(VLOOKUP(N1721,연차지정일수,2,FALSE),"")</f>
        <v/>
      </c>
      <c r="P1721" s="143"/>
      <c r="Q1721" s="2"/>
    </row>
    <row r="1722">
      <c r="A1722" s="129">
        <v>45917.0</v>
      </c>
      <c r="B1722" s="129">
        <f>VLOOKUP($A1722,달력데이터,MATCH("음력 날짜",달력제목,0),FALSE)</f>
        <v>45864</v>
      </c>
      <c r="C1722" s="128">
        <f t="shared" si="1"/>
        <v>2025</v>
      </c>
      <c r="D1722" s="128">
        <f t="shared" si="2"/>
        <v>9</v>
      </c>
      <c r="E1722" s="128">
        <f t="shared" si="3"/>
        <v>3</v>
      </c>
      <c r="F1722" s="128">
        <f t="shared" si="4"/>
        <v>2025</v>
      </c>
      <c r="G1722" s="128">
        <f t="shared" si="5"/>
        <v>9</v>
      </c>
      <c r="H1722" s="128">
        <f t="shared" si="6"/>
        <v>17</v>
      </c>
      <c r="I1722" s="128" t="str">
        <f t="shared" si="7"/>
        <v>수</v>
      </c>
      <c r="J1722" s="99"/>
      <c r="K1722" s="99"/>
      <c r="L1722" s="141" t="str">
        <f>IF(J1722-K1722=0,,IFERROR(K1722-J1722-휴게시간-VLOOKUP(A1722,지정휴게시간,2,FALSE),K1722-J1722-휴게시간))</f>
        <v/>
      </c>
      <c r="M1722" s="142" t="str">
        <f>IFERROR(VLOOKUP(Text(A1722,"m월 d일"),양력휴일,2,FALSE),IFERROR(VLOOKUP(Text(B1722,"m월 d일"),음력휴일,2,FALSE),IFERROR(VLOOKUP(A1722,양력지정휴일,2,FALSE), IFERROR(VLOOKUP(B1722,음력지정휴일,2,FALSE), ""))))</f>
        <v/>
      </c>
      <c r="N1722" s="128"/>
      <c r="O1722" s="128" t="str">
        <f>IFERROR(VLOOKUP(N1722,연차지정일수,2,FALSE),"")</f>
        <v/>
      </c>
      <c r="P1722" s="143"/>
      <c r="Q1722" s="2"/>
    </row>
    <row r="1723">
      <c r="A1723" s="129">
        <v>45918.0</v>
      </c>
      <c r="B1723" s="129">
        <f>VLOOKUP($A1723,달력데이터,MATCH("음력 날짜",달력제목,0),FALSE)</f>
        <v>45865</v>
      </c>
      <c r="C1723" s="128">
        <f t="shared" si="1"/>
        <v>2025</v>
      </c>
      <c r="D1723" s="128">
        <f t="shared" si="2"/>
        <v>9</v>
      </c>
      <c r="E1723" s="128">
        <f t="shared" si="3"/>
        <v>3</v>
      </c>
      <c r="F1723" s="128">
        <f t="shared" si="4"/>
        <v>2025</v>
      </c>
      <c r="G1723" s="128">
        <f t="shared" si="5"/>
        <v>9</v>
      </c>
      <c r="H1723" s="128">
        <f t="shared" si="6"/>
        <v>18</v>
      </c>
      <c r="I1723" s="128" t="str">
        <f t="shared" si="7"/>
        <v>목</v>
      </c>
      <c r="J1723" s="99"/>
      <c r="K1723" s="99"/>
      <c r="L1723" s="141" t="str">
        <f>IF(J1723-K1723=0,,IFERROR(K1723-J1723-휴게시간-VLOOKUP(A1723,지정휴게시간,2,FALSE),K1723-J1723-휴게시간))</f>
        <v/>
      </c>
      <c r="M1723" s="142" t="str">
        <f>IFERROR(VLOOKUP(Text(A1723,"m월 d일"),양력휴일,2,FALSE),IFERROR(VLOOKUP(Text(B1723,"m월 d일"),음력휴일,2,FALSE),IFERROR(VLOOKUP(A1723,양력지정휴일,2,FALSE), IFERROR(VLOOKUP(B1723,음력지정휴일,2,FALSE), ""))))</f>
        <v/>
      </c>
      <c r="N1723" s="128"/>
      <c r="O1723" s="128" t="str">
        <f>IFERROR(VLOOKUP(N1723,연차지정일수,2,FALSE),"")</f>
        <v/>
      </c>
      <c r="P1723" s="143"/>
      <c r="Q1723" s="2"/>
    </row>
    <row r="1724">
      <c r="A1724" s="129">
        <v>45919.0</v>
      </c>
      <c r="B1724" s="129">
        <f>VLOOKUP($A1724,달력데이터,MATCH("음력 날짜",달력제목,0),FALSE)</f>
        <v>45866</v>
      </c>
      <c r="C1724" s="128">
        <f t="shared" si="1"/>
        <v>2025</v>
      </c>
      <c r="D1724" s="128">
        <f t="shared" si="2"/>
        <v>9</v>
      </c>
      <c r="E1724" s="128">
        <f t="shared" si="3"/>
        <v>3</v>
      </c>
      <c r="F1724" s="128">
        <f t="shared" si="4"/>
        <v>2025</v>
      </c>
      <c r="G1724" s="128">
        <f t="shared" si="5"/>
        <v>9</v>
      </c>
      <c r="H1724" s="128">
        <f t="shared" si="6"/>
        <v>19</v>
      </c>
      <c r="I1724" s="128" t="str">
        <f t="shared" si="7"/>
        <v>금</v>
      </c>
      <c r="J1724" s="99"/>
      <c r="K1724" s="99"/>
      <c r="L1724" s="141" t="str">
        <f>IF(J1724-K1724=0,,IFERROR(K1724-J1724-휴게시간-VLOOKUP(A1724,지정휴게시간,2,FALSE),K1724-J1724-휴게시간))</f>
        <v/>
      </c>
      <c r="M1724" s="142" t="str">
        <f>IFERROR(VLOOKUP(Text(A1724,"m월 d일"),양력휴일,2,FALSE),IFERROR(VLOOKUP(Text(B1724,"m월 d일"),음력휴일,2,FALSE),IFERROR(VLOOKUP(A1724,양력지정휴일,2,FALSE), IFERROR(VLOOKUP(B1724,음력지정휴일,2,FALSE), ""))))</f>
        <v/>
      </c>
      <c r="N1724" s="128"/>
      <c r="O1724" s="128" t="str">
        <f>IFERROR(VLOOKUP(N1724,연차지정일수,2,FALSE),"")</f>
        <v/>
      </c>
      <c r="P1724" s="143"/>
      <c r="Q1724" s="2"/>
    </row>
    <row r="1725">
      <c r="A1725" s="129">
        <v>45920.0</v>
      </c>
      <c r="B1725" s="129">
        <f>VLOOKUP($A1725,달력데이터,MATCH("음력 날짜",달력제목,0),FALSE)</f>
        <v>45867</v>
      </c>
      <c r="C1725" s="128">
        <f t="shared" si="1"/>
        <v>2025</v>
      </c>
      <c r="D1725" s="128">
        <f t="shared" si="2"/>
        <v>9</v>
      </c>
      <c r="E1725" s="128">
        <f t="shared" si="3"/>
        <v>3</v>
      </c>
      <c r="F1725" s="128">
        <f t="shared" si="4"/>
        <v>2025</v>
      </c>
      <c r="G1725" s="128">
        <f t="shared" si="5"/>
        <v>9</v>
      </c>
      <c r="H1725" s="128">
        <f t="shared" si="6"/>
        <v>20</v>
      </c>
      <c r="I1725" s="128" t="str">
        <f t="shared" si="7"/>
        <v>토</v>
      </c>
      <c r="J1725" s="99"/>
      <c r="K1725" s="99"/>
      <c r="L1725" s="141" t="str">
        <f>IF(J1725-K1725=0,,IFERROR(K1725-J1725-휴게시간-VLOOKUP(A1725,지정휴게시간,2,FALSE),K1725-J1725-휴게시간))</f>
        <v/>
      </c>
      <c r="M1725" s="142" t="str">
        <f>IFERROR(VLOOKUP(Text(A1725,"m월 d일"),양력휴일,2,FALSE),IFERROR(VLOOKUP(Text(B1725,"m월 d일"),음력휴일,2,FALSE),IFERROR(VLOOKUP(A1725,양력지정휴일,2,FALSE), IFERROR(VLOOKUP(B1725,음력지정휴일,2,FALSE), ""))))</f>
        <v/>
      </c>
      <c r="N1725" s="128"/>
      <c r="O1725" s="128" t="str">
        <f>IFERROR(VLOOKUP(N1725,연차지정일수,2,FALSE),"")</f>
        <v/>
      </c>
      <c r="P1725" s="143"/>
      <c r="Q1725" s="2"/>
    </row>
    <row r="1726">
      <c r="A1726" s="129">
        <v>45921.0</v>
      </c>
      <c r="B1726" s="129">
        <f>VLOOKUP($A1726,달력데이터,MATCH("음력 날짜",달력제목,0),FALSE)</f>
        <v>45868</v>
      </c>
      <c r="C1726" s="128">
        <f t="shared" si="1"/>
        <v>2025</v>
      </c>
      <c r="D1726" s="128">
        <f t="shared" si="2"/>
        <v>9</v>
      </c>
      <c r="E1726" s="128">
        <f t="shared" si="3"/>
        <v>3</v>
      </c>
      <c r="F1726" s="128">
        <f t="shared" si="4"/>
        <v>2025</v>
      </c>
      <c r="G1726" s="128">
        <f t="shared" si="5"/>
        <v>9</v>
      </c>
      <c r="H1726" s="128">
        <f t="shared" si="6"/>
        <v>21</v>
      </c>
      <c r="I1726" s="128" t="str">
        <f t="shared" si="7"/>
        <v>일</v>
      </c>
      <c r="J1726" s="99"/>
      <c r="K1726" s="99"/>
      <c r="L1726" s="141" t="str">
        <f>IF(J1726-K1726=0,,IFERROR(K1726-J1726-휴게시간-VLOOKUP(A1726,지정휴게시간,2,FALSE),K1726-J1726-휴게시간))</f>
        <v/>
      </c>
      <c r="M1726" s="142" t="str">
        <f>IFERROR(VLOOKUP(Text(A1726,"m월 d일"),양력휴일,2,FALSE),IFERROR(VLOOKUP(Text(B1726,"m월 d일"),음력휴일,2,FALSE),IFERROR(VLOOKUP(A1726,양력지정휴일,2,FALSE), IFERROR(VLOOKUP(B1726,음력지정휴일,2,FALSE), ""))))</f>
        <v/>
      </c>
      <c r="N1726" s="128"/>
      <c r="O1726" s="128" t="str">
        <f>IFERROR(VLOOKUP(N1726,연차지정일수,2,FALSE),"")</f>
        <v/>
      </c>
      <c r="P1726" s="143"/>
      <c r="Q1726" s="2"/>
    </row>
    <row r="1727">
      <c r="A1727" s="129">
        <v>45922.0</v>
      </c>
      <c r="B1727" s="129">
        <f>VLOOKUP($A1727,달력데이터,MATCH("음력 날짜",달력제목,0),FALSE)</f>
        <v>45870</v>
      </c>
      <c r="C1727" s="128">
        <f t="shared" si="1"/>
        <v>2025</v>
      </c>
      <c r="D1727" s="128">
        <f t="shared" si="2"/>
        <v>9</v>
      </c>
      <c r="E1727" s="128">
        <f t="shared" si="3"/>
        <v>4</v>
      </c>
      <c r="F1727" s="128">
        <f t="shared" si="4"/>
        <v>2025</v>
      </c>
      <c r="G1727" s="128">
        <f t="shared" si="5"/>
        <v>9</v>
      </c>
      <c r="H1727" s="128">
        <f t="shared" si="6"/>
        <v>22</v>
      </c>
      <c r="I1727" s="128" t="str">
        <f t="shared" si="7"/>
        <v>월</v>
      </c>
      <c r="J1727" s="99"/>
      <c r="K1727" s="99"/>
      <c r="L1727" s="141" t="str">
        <f>IF(J1727-K1727=0,,IFERROR(K1727-J1727-휴게시간-VLOOKUP(A1727,지정휴게시간,2,FALSE),K1727-J1727-휴게시간))</f>
        <v/>
      </c>
      <c r="M1727" s="142" t="str">
        <f>IFERROR(VLOOKUP(Text(A1727,"m월 d일"),양력휴일,2,FALSE),IFERROR(VLOOKUP(Text(B1727,"m월 d일"),음력휴일,2,FALSE),IFERROR(VLOOKUP(A1727,양력지정휴일,2,FALSE), IFERROR(VLOOKUP(B1727,음력지정휴일,2,FALSE), ""))))</f>
        <v/>
      </c>
      <c r="N1727" s="128"/>
      <c r="O1727" s="128" t="str">
        <f>IFERROR(VLOOKUP(N1727,연차지정일수,2,FALSE),"")</f>
        <v/>
      </c>
      <c r="P1727" s="143"/>
      <c r="Q1727" s="2"/>
    </row>
    <row r="1728">
      <c r="A1728" s="129">
        <v>45923.0</v>
      </c>
      <c r="B1728" s="129">
        <f>VLOOKUP($A1728,달력데이터,MATCH("음력 날짜",달력제목,0),FALSE)</f>
        <v>45871</v>
      </c>
      <c r="C1728" s="128">
        <f t="shared" si="1"/>
        <v>2025</v>
      </c>
      <c r="D1728" s="128">
        <f t="shared" si="2"/>
        <v>9</v>
      </c>
      <c r="E1728" s="128">
        <f t="shared" si="3"/>
        <v>4</v>
      </c>
      <c r="F1728" s="128">
        <f t="shared" si="4"/>
        <v>2025</v>
      </c>
      <c r="G1728" s="128">
        <f t="shared" si="5"/>
        <v>9</v>
      </c>
      <c r="H1728" s="128">
        <f t="shared" si="6"/>
        <v>23</v>
      </c>
      <c r="I1728" s="128" t="str">
        <f t="shared" si="7"/>
        <v>화</v>
      </c>
      <c r="J1728" s="99"/>
      <c r="K1728" s="99"/>
      <c r="L1728" s="141" t="str">
        <f>IF(J1728-K1728=0,,IFERROR(K1728-J1728-휴게시간-VLOOKUP(A1728,지정휴게시간,2,FALSE),K1728-J1728-휴게시간))</f>
        <v/>
      </c>
      <c r="M1728" s="142" t="str">
        <f>IFERROR(VLOOKUP(Text(A1728,"m월 d일"),양력휴일,2,FALSE),IFERROR(VLOOKUP(Text(B1728,"m월 d일"),음력휴일,2,FALSE),IFERROR(VLOOKUP(A1728,양력지정휴일,2,FALSE), IFERROR(VLOOKUP(B1728,음력지정휴일,2,FALSE), ""))))</f>
        <v/>
      </c>
      <c r="N1728" s="128"/>
      <c r="O1728" s="128" t="str">
        <f>IFERROR(VLOOKUP(N1728,연차지정일수,2,FALSE),"")</f>
        <v/>
      </c>
      <c r="P1728" s="143"/>
      <c r="Q1728" s="2"/>
    </row>
    <row r="1729">
      <c r="A1729" s="129">
        <v>45924.0</v>
      </c>
      <c r="B1729" s="129">
        <f>VLOOKUP($A1729,달력데이터,MATCH("음력 날짜",달력제목,0),FALSE)</f>
        <v>45872</v>
      </c>
      <c r="C1729" s="128">
        <f t="shared" si="1"/>
        <v>2025</v>
      </c>
      <c r="D1729" s="128">
        <f t="shared" si="2"/>
        <v>9</v>
      </c>
      <c r="E1729" s="128">
        <f t="shared" si="3"/>
        <v>4</v>
      </c>
      <c r="F1729" s="128">
        <f t="shared" si="4"/>
        <v>2025</v>
      </c>
      <c r="G1729" s="128">
        <f t="shared" si="5"/>
        <v>9</v>
      </c>
      <c r="H1729" s="128">
        <f t="shared" si="6"/>
        <v>24</v>
      </c>
      <c r="I1729" s="128" t="str">
        <f t="shared" si="7"/>
        <v>수</v>
      </c>
      <c r="J1729" s="99"/>
      <c r="K1729" s="99"/>
      <c r="L1729" s="141" t="str">
        <f>IF(J1729-K1729=0,,IFERROR(K1729-J1729-휴게시간-VLOOKUP(A1729,지정휴게시간,2,FALSE),K1729-J1729-휴게시간))</f>
        <v/>
      </c>
      <c r="M1729" s="142" t="str">
        <f>IFERROR(VLOOKUP(Text(A1729,"m월 d일"),양력휴일,2,FALSE),IFERROR(VLOOKUP(Text(B1729,"m월 d일"),음력휴일,2,FALSE),IFERROR(VLOOKUP(A1729,양력지정휴일,2,FALSE), IFERROR(VLOOKUP(B1729,음력지정휴일,2,FALSE), ""))))</f>
        <v/>
      </c>
      <c r="N1729" s="128"/>
      <c r="O1729" s="128" t="str">
        <f>IFERROR(VLOOKUP(N1729,연차지정일수,2,FALSE),"")</f>
        <v/>
      </c>
      <c r="P1729" s="143"/>
      <c r="Q1729" s="2"/>
    </row>
    <row r="1730">
      <c r="A1730" s="129">
        <v>45925.0</v>
      </c>
      <c r="B1730" s="129">
        <f>VLOOKUP($A1730,달력데이터,MATCH("음력 날짜",달력제목,0),FALSE)</f>
        <v>45873</v>
      </c>
      <c r="C1730" s="128">
        <f t="shared" si="1"/>
        <v>2025</v>
      </c>
      <c r="D1730" s="128">
        <f t="shared" si="2"/>
        <v>9</v>
      </c>
      <c r="E1730" s="128">
        <f t="shared" si="3"/>
        <v>4</v>
      </c>
      <c r="F1730" s="128">
        <f t="shared" si="4"/>
        <v>2025</v>
      </c>
      <c r="G1730" s="128">
        <f t="shared" si="5"/>
        <v>9</v>
      </c>
      <c r="H1730" s="128">
        <f t="shared" si="6"/>
        <v>25</v>
      </c>
      <c r="I1730" s="128" t="str">
        <f t="shared" si="7"/>
        <v>목</v>
      </c>
      <c r="J1730" s="99"/>
      <c r="K1730" s="99"/>
      <c r="L1730" s="141" t="str">
        <f>IF(J1730-K1730=0,,IFERROR(K1730-J1730-휴게시간-VLOOKUP(A1730,지정휴게시간,2,FALSE),K1730-J1730-휴게시간))</f>
        <v/>
      </c>
      <c r="M1730" s="142" t="str">
        <f>IFERROR(VLOOKUP(Text(A1730,"m월 d일"),양력휴일,2,FALSE),IFERROR(VLOOKUP(Text(B1730,"m월 d일"),음력휴일,2,FALSE),IFERROR(VLOOKUP(A1730,양력지정휴일,2,FALSE), IFERROR(VLOOKUP(B1730,음력지정휴일,2,FALSE), ""))))</f>
        <v/>
      </c>
      <c r="N1730" s="128"/>
      <c r="O1730" s="128" t="str">
        <f>IFERROR(VLOOKUP(N1730,연차지정일수,2,FALSE),"")</f>
        <v/>
      </c>
      <c r="P1730" s="143"/>
      <c r="Q1730" s="2"/>
    </row>
    <row r="1731">
      <c r="A1731" s="129">
        <v>45926.0</v>
      </c>
      <c r="B1731" s="129">
        <f>VLOOKUP($A1731,달력데이터,MATCH("음력 날짜",달력제목,0),FALSE)</f>
        <v>45874</v>
      </c>
      <c r="C1731" s="128">
        <f t="shared" si="1"/>
        <v>2025</v>
      </c>
      <c r="D1731" s="128">
        <f t="shared" si="2"/>
        <v>9</v>
      </c>
      <c r="E1731" s="128">
        <f t="shared" si="3"/>
        <v>4</v>
      </c>
      <c r="F1731" s="128">
        <f t="shared" si="4"/>
        <v>2025</v>
      </c>
      <c r="G1731" s="128">
        <f t="shared" si="5"/>
        <v>9</v>
      </c>
      <c r="H1731" s="128">
        <f t="shared" si="6"/>
        <v>26</v>
      </c>
      <c r="I1731" s="128" t="str">
        <f t="shared" si="7"/>
        <v>금</v>
      </c>
      <c r="J1731" s="99"/>
      <c r="K1731" s="99"/>
      <c r="L1731" s="141" t="str">
        <f>IF(J1731-K1731=0,,IFERROR(K1731-J1731-휴게시간-VLOOKUP(A1731,지정휴게시간,2,FALSE),K1731-J1731-휴게시간))</f>
        <v/>
      </c>
      <c r="M1731" s="142" t="str">
        <f>IFERROR(VLOOKUP(Text(A1731,"m월 d일"),양력휴일,2,FALSE),IFERROR(VLOOKUP(Text(B1731,"m월 d일"),음력휴일,2,FALSE),IFERROR(VLOOKUP(A1731,양력지정휴일,2,FALSE), IFERROR(VLOOKUP(B1731,음력지정휴일,2,FALSE), ""))))</f>
        <v/>
      </c>
      <c r="N1731" s="128"/>
      <c r="O1731" s="128" t="str">
        <f>IFERROR(VLOOKUP(N1731,연차지정일수,2,FALSE),"")</f>
        <v/>
      </c>
      <c r="P1731" s="143"/>
      <c r="Q1731" s="2"/>
    </row>
    <row r="1732">
      <c r="A1732" s="129">
        <v>45927.0</v>
      </c>
      <c r="B1732" s="129">
        <f>VLOOKUP($A1732,달력데이터,MATCH("음력 날짜",달력제목,0),FALSE)</f>
        <v>45875</v>
      </c>
      <c r="C1732" s="128">
        <f t="shared" si="1"/>
        <v>2025</v>
      </c>
      <c r="D1732" s="128">
        <f t="shared" si="2"/>
        <v>9</v>
      </c>
      <c r="E1732" s="128">
        <f t="shared" si="3"/>
        <v>4</v>
      </c>
      <c r="F1732" s="128">
        <f t="shared" si="4"/>
        <v>2025</v>
      </c>
      <c r="G1732" s="128">
        <f t="shared" si="5"/>
        <v>9</v>
      </c>
      <c r="H1732" s="128">
        <f t="shared" si="6"/>
        <v>27</v>
      </c>
      <c r="I1732" s="128" t="str">
        <f t="shared" si="7"/>
        <v>토</v>
      </c>
      <c r="J1732" s="99"/>
      <c r="K1732" s="99"/>
      <c r="L1732" s="141" t="str">
        <f>IF(J1732-K1732=0,,IFERROR(K1732-J1732-휴게시간-VLOOKUP(A1732,지정휴게시간,2,FALSE),K1732-J1732-휴게시간))</f>
        <v/>
      </c>
      <c r="M1732" s="142" t="str">
        <f>IFERROR(VLOOKUP(Text(A1732,"m월 d일"),양력휴일,2,FALSE),IFERROR(VLOOKUP(Text(B1732,"m월 d일"),음력휴일,2,FALSE),IFERROR(VLOOKUP(A1732,양력지정휴일,2,FALSE), IFERROR(VLOOKUP(B1732,음력지정휴일,2,FALSE), ""))))</f>
        <v/>
      </c>
      <c r="N1732" s="128"/>
      <c r="O1732" s="128" t="str">
        <f>IFERROR(VLOOKUP(N1732,연차지정일수,2,FALSE),"")</f>
        <v/>
      </c>
      <c r="P1732" s="143"/>
      <c r="Q1732" s="2"/>
    </row>
    <row r="1733">
      <c r="A1733" s="129">
        <v>45928.0</v>
      </c>
      <c r="B1733" s="129">
        <f>VLOOKUP($A1733,달력데이터,MATCH("음력 날짜",달력제목,0),FALSE)</f>
        <v>45876</v>
      </c>
      <c r="C1733" s="128">
        <f t="shared" si="1"/>
        <v>2025</v>
      </c>
      <c r="D1733" s="128">
        <f t="shared" si="2"/>
        <v>9</v>
      </c>
      <c r="E1733" s="128">
        <f t="shared" si="3"/>
        <v>4</v>
      </c>
      <c r="F1733" s="128">
        <f t="shared" si="4"/>
        <v>2025</v>
      </c>
      <c r="G1733" s="128">
        <f t="shared" si="5"/>
        <v>9</v>
      </c>
      <c r="H1733" s="128">
        <f t="shared" si="6"/>
        <v>28</v>
      </c>
      <c r="I1733" s="128" t="str">
        <f t="shared" si="7"/>
        <v>일</v>
      </c>
      <c r="J1733" s="99"/>
      <c r="K1733" s="99"/>
      <c r="L1733" s="141" t="str">
        <f>IF(J1733-K1733=0,,IFERROR(K1733-J1733-휴게시간-VLOOKUP(A1733,지정휴게시간,2,FALSE),K1733-J1733-휴게시간))</f>
        <v/>
      </c>
      <c r="M1733" s="142" t="str">
        <f>IFERROR(VLOOKUP(Text(A1733,"m월 d일"),양력휴일,2,FALSE),IFERROR(VLOOKUP(Text(B1733,"m월 d일"),음력휴일,2,FALSE),IFERROR(VLOOKUP(A1733,양력지정휴일,2,FALSE), IFERROR(VLOOKUP(B1733,음력지정휴일,2,FALSE), ""))))</f>
        <v/>
      </c>
      <c r="N1733" s="128"/>
      <c r="O1733" s="128" t="str">
        <f>IFERROR(VLOOKUP(N1733,연차지정일수,2,FALSE),"")</f>
        <v/>
      </c>
      <c r="P1733" s="143"/>
      <c r="Q1733" s="2"/>
    </row>
    <row r="1734">
      <c r="A1734" s="129">
        <v>45929.0</v>
      </c>
      <c r="B1734" s="129">
        <f>VLOOKUP($A1734,달력데이터,MATCH("음력 날짜",달력제목,0),FALSE)</f>
        <v>45877</v>
      </c>
      <c r="C1734" s="128">
        <f t="shared" si="1"/>
        <v>2025</v>
      </c>
      <c r="D1734" s="128">
        <f t="shared" si="2"/>
        <v>9</v>
      </c>
      <c r="E1734" s="128">
        <f t="shared" si="3"/>
        <v>5</v>
      </c>
      <c r="F1734" s="128">
        <f t="shared" si="4"/>
        <v>2025</v>
      </c>
      <c r="G1734" s="128">
        <f t="shared" si="5"/>
        <v>9</v>
      </c>
      <c r="H1734" s="128">
        <f t="shared" si="6"/>
        <v>29</v>
      </c>
      <c r="I1734" s="128" t="str">
        <f t="shared" si="7"/>
        <v>월</v>
      </c>
      <c r="J1734" s="99"/>
      <c r="K1734" s="99"/>
      <c r="L1734" s="141" t="str">
        <f>IF(J1734-K1734=0,,IFERROR(K1734-J1734-휴게시간-VLOOKUP(A1734,지정휴게시간,2,FALSE),K1734-J1734-휴게시간))</f>
        <v/>
      </c>
      <c r="M1734" s="142" t="str">
        <f>IFERROR(VLOOKUP(Text(A1734,"m월 d일"),양력휴일,2,FALSE),IFERROR(VLOOKUP(Text(B1734,"m월 d일"),음력휴일,2,FALSE),IFERROR(VLOOKUP(A1734,양력지정휴일,2,FALSE), IFERROR(VLOOKUP(B1734,음력지정휴일,2,FALSE), ""))))</f>
        <v/>
      </c>
      <c r="N1734" s="128"/>
      <c r="O1734" s="128" t="str">
        <f>IFERROR(VLOOKUP(N1734,연차지정일수,2,FALSE),"")</f>
        <v/>
      </c>
      <c r="P1734" s="143"/>
      <c r="Q1734" s="2"/>
    </row>
    <row r="1735">
      <c r="A1735" s="129">
        <v>45930.0</v>
      </c>
      <c r="B1735" s="129">
        <f>VLOOKUP($A1735,달력데이터,MATCH("음력 날짜",달력제목,0),FALSE)</f>
        <v>45878</v>
      </c>
      <c r="C1735" s="128">
        <f t="shared" si="1"/>
        <v>2025</v>
      </c>
      <c r="D1735" s="128">
        <f t="shared" si="2"/>
        <v>9</v>
      </c>
      <c r="E1735" s="128">
        <f t="shared" si="3"/>
        <v>5</v>
      </c>
      <c r="F1735" s="128">
        <f t="shared" si="4"/>
        <v>2025</v>
      </c>
      <c r="G1735" s="128">
        <f t="shared" si="5"/>
        <v>9</v>
      </c>
      <c r="H1735" s="128">
        <f t="shared" si="6"/>
        <v>30</v>
      </c>
      <c r="I1735" s="128" t="str">
        <f t="shared" si="7"/>
        <v>화</v>
      </c>
      <c r="J1735" s="99"/>
      <c r="K1735" s="99"/>
      <c r="L1735" s="141" t="str">
        <f>IF(J1735-K1735=0,,IFERROR(K1735-J1735-휴게시간-VLOOKUP(A1735,지정휴게시간,2,FALSE),K1735-J1735-휴게시간))</f>
        <v/>
      </c>
      <c r="M1735" s="142" t="str">
        <f>IFERROR(VLOOKUP(Text(A1735,"m월 d일"),양력휴일,2,FALSE),IFERROR(VLOOKUP(Text(B1735,"m월 d일"),음력휴일,2,FALSE),IFERROR(VLOOKUP(A1735,양력지정휴일,2,FALSE), IFERROR(VLOOKUP(B1735,음력지정휴일,2,FALSE), ""))))</f>
        <v/>
      </c>
      <c r="N1735" s="128"/>
      <c r="O1735" s="128" t="str">
        <f>IFERROR(VLOOKUP(N1735,연차지정일수,2,FALSE),"")</f>
        <v/>
      </c>
      <c r="P1735" s="143"/>
      <c r="Q1735" s="2"/>
    </row>
    <row r="1736">
      <c r="A1736" s="129">
        <v>45931.0</v>
      </c>
      <c r="B1736" s="129">
        <f>VLOOKUP($A1736,달력데이터,MATCH("음력 날짜",달력제목,0),FALSE)</f>
        <v>45879</v>
      </c>
      <c r="C1736" s="128">
        <f t="shared" si="1"/>
        <v>2025</v>
      </c>
      <c r="D1736" s="128">
        <f t="shared" si="2"/>
        <v>9</v>
      </c>
      <c r="E1736" s="128">
        <f t="shared" si="3"/>
        <v>5</v>
      </c>
      <c r="F1736" s="128">
        <f t="shared" si="4"/>
        <v>2025</v>
      </c>
      <c r="G1736" s="128">
        <f t="shared" si="5"/>
        <v>10</v>
      </c>
      <c r="H1736" s="128">
        <f t="shared" si="6"/>
        <v>1</v>
      </c>
      <c r="I1736" s="128" t="str">
        <f t="shared" si="7"/>
        <v>수</v>
      </c>
      <c r="J1736" s="99"/>
      <c r="K1736" s="99"/>
      <c r="L1736" s="141" t="str">
        <f>IF(J1736-K1736=0,,IFERROR(K1736-J1736-휴게시간-VLOOKUP(A1736,지정휴게시간,2,FALSE),K1736-J1736-휴게시간))</f>
        <v/>
      </c>
      <c r="M1736" s="142" t="str">
        <f>IFERROR(VLOOKUP(Text(A1736,"m월 d일"),양력휴일,2,FALSE),IFERROR(VLOOKUP(Text(B1736,"m월 d일"),음력휴일,2,FALSE),IFERROR(VLOOKUP(A1736,양력지정휴일,2,FALSE), IFERROR(VLOOKUP(B1736,음력지정휴일,2,FALSE), ""))))</f>
        <v/>
      </c>
      <c r="N1736" s="128"/>
      <c r="O1736" s="128" t="str">
        <f>IFERROR(VLOOKUP(N1736,연차지정일수,2,FALSE),"")</f>
        <v/>
      </c>
      <c r="P1736" s="143"/>
      <c r="Q1736" s="2"/>
    </row>
    <row r="1737">
      <c r="A1737" s="129">
        <v>45932.0</v>
      </c>
      <c r="B1737" s="129">
        <f>VLOOKUP($A1737,달력데이터,MATCH("음력 날짜",달력제목,0),FALSE)</f>
        <v>45880</v>
      </c>
      <c r="C1737" s="128">
        <f t="shared" si="1"/>
        <v>2025</v>
      </c>
      <c r="D1737" s="128">
        <f t="shared" si="2"/>
        <v>9</v>
      </c>
      <c r="E1737" s="128">
        <f t="shared" si="3"/>
        <v>5</v>
      </c>
      <c r="F1737" s="128">
        <f t="shared" si="4"/>
        <v>2025</v>
      </c>
      <c r="G1737" s="128">
        <f t="shared" si="5"/>
        <v>10</v>
      </c>
      <c r="H1737" s="128">
        <f t="shared" si="6"/>
        <v>2</v>
      </c>
      <c r="I1737" s="128" t="str">
        <f t="shared" si="7"/>
        <v>목</v>
      </c>
      <c r="J1737" s="99"/>
      <c r="K1737" s="99"/>
      <c r="L1737" s="141" t="str">
        <f>IF(J1737-K1737=0,,IFERROR(K1737-J1737-휴게시간-VLOOKUP(A1737,지정휴게시간,2,FALSE),K1737-J1737-휴게시간))</f>
        <v/>
      </c>
      <c r="M1737" s="142" t="str">
        <f>IFERROR(VLOOKUP(Text(A1737,"m월 d일"),양력휴일,2,FALSE),IFERROR(VLOOKUP(Text(B1737,"m월 d일"),음력휴일,2,FALSE),IFERROR(VLOOKUP(A1737,양력지정휴일,2,FALSE), IFERROR(VLOOKUP(B1737,음력지정휴일,2,FALSE), ""))))</f>
        <v/>
      </c>
      <c r="N1737" s="128"/>
      <c r="O1737" s="128" t="str">
        <f>IFERROR(VLOOKUP(N1737,연차지정일수,2,FALSE),"")</f>
        <v/>
      </c>
      <c r="P1737" s="143"/>
      <c r="Q1737" s="2"/>
    </row>
    <row r="1738">
      <c r="A1738" s="129">
        <v>45933.0</v>
      </c>
      <c r="B1738" s="129">
        <f>VLOOKUP($A1738,달력데이터,MATCH("음력 날짜",달력제목,0),FALSE)</f>
        <v>45881</v>
      </c>
      <c r="C1738" s="128">
        <f t="shared" si="1"/>
        <v>2025</v>
      </c>
      <c r="D1738" s="128">
        <f t="shared" si="2"/>
        <v>9</v>
      </c>
      <c r="E1738" s="128">
        <f t="shared" si="3"/>
        <v>5</v>
      </c>
      <c r="F1738" s="128">
        <f t="shared" si="4"/>
        <v>2025</v>
      </c>
      <c r="G1738" s="128">
        <f t="shared" si="5"/>
        <v>10</v>
      </c>
      <c r="H1738" s="128">
        <f t="shared" si="6"/>
        <v>3</v>
      </c>
      <c r="I1738" s="128" t="str">
        <f t="shared" si="7"/>
        <v>금</v>
      </c>
      <c r="J1738" s="99"/>
      <c r="K1738" s="99"/>
      <c r="L1738" s="141" t="str">
        <f>IF(J1738-K1738=0,,IFERROR(K1738-J1738-휴게시간-VLOOKUP(A1738,지정휴게시간,2,FALSE),K1738-J1738-휴게시간))</f>
        <v/>
      </c>
      <c r="M1738" s="142" t="str">
        <f>IFERROR(VLOOKUP(Text(A1738,"m월 d일"),양력휴일,2,FALSE),IFERROR(VLOOKUP(Text(B1738,"m월 d일"),음력휴일,2,FALSE),IFERROR(VLOOKUP(A1738,양력지정휴일,2,FALSE), IFERROR(VLOOKUP(B1738,음력지정휴일,2,FALSE), ""))))</f>
        <v>개천절</v>
      </c>
      <c r="N1738" s="128"/>
      <c r="O1738" s="128" t="str">
        <f>IFERROR(VLOOKUP(N1738,연차지정일수,2,FALSE),"")</f>
        <v/>
      </c>
      <c r="P1738" s="143"/>
      <c r="Q1738" s="2"/>
    </row>
    <row r="1739">
      <c r="A1739" s="129">
        <v>45934.0</v>
      </c>
      <c r="B1739" s="129">
        <f>VLOOKUP($A1739,달력데이터,MATCH("음력 날짜",달력제목,0),FALSE)</f>
        <v>45882</v>
      </c>
      <c r="C1739" s="128">
        <f t="shared" si="1"/>
        <v>2025</v>
      </c>
      <c r="D1739" s="128">
        <f t="shared" si="2"/>
        <v>9</v>
      </c>
      <c r="E1739" s="128">
        <f t="shared" si="3"/>
        <v>5</v>
      </c>
      <c r="F1739" s="128">
        <f t="shared" si="4"/>
        <v>2025</v>
      </c>
      <c r="G1739" s="128">
        <f t="shared" si="5"/>
        <v>10</v>
      </c>
      <c r="H1739" s="128">
        <f t="shared" si="6"/>
        <v>4</v>
      </c>
      <c r="I1739" s="128" t="str">
        <f t="shared" si="7"/>
        <v>토</v>
      </c>
      <c r="J1739" s="99"/>
      <c r="K1739" s="99"/>
      <c r="L1739" s="141" t="str">
        <f>IF(J1739-K1739=0,,IFERROR(K1739-J1739-휴게시간-VLOOKUP(A1739,지정휴게시간,2,FALSE),K1739-J1739-휴게시간))</f>
        <v/>
      </c>
      <c r="M1739" s="142" t="str">
        <f>IFERROR(VLOOKUP(Text(A1739,"m월 d일"),양력휴일,2,FALSE),IFERROR(VLOOKUP(Text(B1739,"m월 d일"),음력휴일,2,FALSE),IFERROR(VLOOKUP(A1739,양력지정휴일,2,FALSE), IFERROR(VLOOKUP(B1739,음력지정휴일,2,FALSE), ""))))</f>
        <v/>
      </c>
      <c r="N1739" s="128"/>
      <c r="O1739" s="128" t="str">
        <f>IFERROR(VLOOKUP(N1739,연차지정일수,2,FALSE),"")</f>
        <v/>
      </c>
      <c r="P1739" s="143"/>
      <c r="Q1739" s="2"/>
    </row>
    <row r="1740">
      <c r="A1740" s="129">
        <v>45935.0</v>
      </c>
      <c r="B1740" s="129">
        <f>VLOOKUP($A1740,달력데이터,MATCH("음력 날짜",달력제목,0),FALSE)</f>
        <v>45883</v>
      </c>
      <c r="C1740" s="128">
        <f t="shared" si="1"/>
        <v>2025</v>
      </c>
      <c r="D1740" s="128">
        <f t="shared" si="2"/>
        <v>9</v>
      </c>
      <c r="E1740" s="128">
        <f t="shared" si="3"/>
        <v>5</v>
      </c>
      <c r="F1740" s="128">
        <f t="shared" si="4"/>
        <v>2025</v>
      </c>
      <c r="G1740" s="128">
        <f t="shared" si="5"/>
        <v>10</v>
      </c>
      <c r="H1740" s="128">
        <f t="shared" si="6"/>
        <v>5</v>
      </c>
      <c r="I1740" s="128" t="str">
        <f t="shared" si="7"/>
        <v>일</v>
      </c>
      <c r="J1740" s="99"/>
      <c r="K1740" s="99"/>
      <c r="L1740" s="141" t="str">
        <f>IF(J1740-K1740=0,,IFERROR(K1740-J1740-휴게시간-VLOOKUP(A1740,지정휴게시간,2,FALSE),K1740-J1740-휴게시간))</f>
        <v/>
      </c>
      <c r="M1740" s="142" t="str">
        <f>IFERROR(VLOOKUP(Text(A1740,"m월 d일"),양력휴일,2,FALSE),IFERROR(VLOOKUP(Text(B1740,"m월 d일"),음력휴일,2,FALSE),IFERROR(VLOOKUP(A1740,양력지정휴일,2,FALSE), IFERROR(VLOOKUP(B1740,음력지정휴일,2,FALSE), ""))))</f>
        <v>추석연휴</v>
      </c>
      <c r="N1740" s="128"/>
      <c r="O1740" s="128" t="str">
        <f>IFERROR(VLOOKUP(N1740,연차지정일수,2,FALSE),"")</f>
        <v/>
      </c>
      <c r="P1740" s="143"/>
      <c r="Q1740" s="2"/>
    </row>
    <row r="1741">
      <c r="A1741" s="129">
        <v>45936.0</v>
      </c>
      <c r="B1741" s="129">
        <f>VLOOKUP($A1741,달력데이터,MATCH("음력 날짜",달력제목,0),FALSE)</f>
        <v>45884</v>
      </c>
      <c r="C1741" s="128">
        <f t="shared" si="1"/>
        <v>2025</v>
      </c>
      <c r="D1741" s="128">
        <f t="shared" si="2"/>
        <v>10</v>
      </c>
      <c r="E1741" s="128">
        <f t="shared" si="3"/>
        <v>1</v>
      </c>
      <c r="F1741" s="128">
        <f t="shared" si="4"/>
        <v>2025</v>
      </c>
      <c r="G1741" s="128">
        <f t="shared" si="5"/>
        <v>10</v>
      </c>
      <c r="H1741" s="128">
        <f t="shared" si="6"/>
        <v>6</v>
      </c>
      <c r="I1741" s="128" t="str">
        <f t="shared" si="7"/>
        <v>월</v>
      </c>
      <c r="J1741" s="99"/>
      <c r="K1741" s="99"/>
      <c r="L1741" s="141" t="str">
        <f>IF(J1741-K1741=0,,IFERROR(K1741-J1741-휴게시간-VLOOKUP(A1741,지정휴게시간,2,FALSE),K1741-J1741-휴게시간))</f>
        <v/>
      </c>
      <c r="M1741" s="142" t="str">
        <f>IFERROR(VLOOKUP(Text(A1741,"m월 d일"),양력휴일,2,FALSE),IFERROR(VLOOKUP(Text(B1741,"m월 d일"),음력휴일,2,FALSE),IFERROR(VLOOKUP(A1741,양력지정휴일,2,FALSE), IFERROR(VLOOKUP(B1741,음력지정휴일,2,FALSE), ""))))</f>
        <v>추석연휴</v>
      </c>
      <c r="N1741" s="128"/>
      <c r="O1741" s="128" t="str">
        <f>IFERROR(VLOOKUP(N1741,연차지정일수,2,FALSE),"")</f>
        <v/>
      </c>
      <c r="P1741" s="143"/>
      <c r="Q1741" s="2"/>
    </row>
    <row r="1742">
      <c r="A1742" s="129">
        <v>45937.0</v>
      </c>
      <c r="B1742" s="129">
        <f>VLOOKUP($A1742,달력데이터,MATCH("음력 날짜",달력제목,0),FALSE)</f>
        <v>45885</v>
      </c>
      <c r="C1742" s="128">
        <f t="shared" si="1"/>
        <v>2025</v>
      </c>
      <c r="D1742" s="128">
        <f t="shared" si="2"/>
        <v>10</v>
      </c>
      <c r="E1742" s="128">
        <f t="shared" si="3"/>
        <v>1</v>
      </c>
      <c r="F1742" s="128">
        <f t="shared" si="4"/>
        <v>2025</v>
      </c>
      <c r="G1742" s="128">
        <f t="shared" si="5"/>
        <v>10</v>
      </c>
      <c r="H1742" s="128">
        <f t="shared" si="6"/>
        <v>7</v>
      </c>
      <c r="I1742" s="128" t="str">
        <f t="shared" si="7"/>
        <v>화</v>
      </c>
      <c r="J1742" s="99"/>
      <c r="K1742" s="99"/>
      <c r="L1742" s="141" t="str">
        <f>IF(J1742-K1742=0,,IFERROR(K1742-J1742-휴게시간-VLOOKUP(A1742,지정휴게시간,2,FALSE),K1742-J1742-휴게시간))</f>
        <v/>
      </c>
      <c r="M1742" s="142" t="str">
        <f>IFERROR(VLOOKUP(Text(A1742,"m월 d일"),양력휴일,2,FALSE),IFERROR(VLOOKUP(Text(B1742,"m월 d일"),음력휴일,2,FALSE),IFERROR(VLOOKUP(A1742,양력지정휴일,2,FALSE), IFERROR(VLOOKUP(B1742,음력지정휴일,2,FALSE), ""))))</f>
        <v>추석연휴</v>
      </c>
      <c r="N1742" s="128"/>
      <c r="O1742" s="128" t="str">
        <f>IFERROR(VLOOKUP(N1742,연차지정일수,2,FALSE),"")</f>
        <v/>
      </c>
      <c r="P1742" s="143"/>
      <c r="Q1742" s="2"/>
    </row>
    <row r="1743">
      <c r="A1743" s="129">
        <v>45938.0</v>
      </c>
      <c r="B1743" s="129">
        <f>VLOOKUP($A1743,달력데이터,MATCH("음력 날짜",달력제목,0),FALSE)</f>
        <v>45886</v>
      </c>
      <c r="C1743" s="128">
        <f t="shared" si="1"/>
        <v>2025</v>
      </c>
      <c r="D1743" s="128">
        <f t="shared" si="2"/>
        <v>10</v>
      </c>
      <c r="E1743" s="128">
        <f t="shared" si="3"/>
        <v>1</v>
      </c>
      <c r="F1743" s="128">
        <f t="shared" si="4"/>
        <v>2025</v>
      </c>
      <c r="G1743" s="128">
        <f t="shared" si="5"/>
        <v>10</v>
      </c>
      <c r="H1743" s="128">
        <f t="shared" si="6"/>
        <v>8</v>
      </c>
      <c r="I1743" s="128" t="str">
        <f t="shared" si="7"/>
        <v>수</v>
      </c>
      <c r="J1743" s="99"/>
      <c r="K1743" s="99"/>
      <c r="L1743" s="141" t="str">
        <f>IF(J1743-K1743=0,,IFERROR(K1743-J1743-휴게시간-VLOOKUP(A1743,지정휴게시간,2,FALSE),K1743-J1743-휴게시간))</f>
        <v/>
      </c>
      <c r="M1743" s="142" t="str">
        <f>IFERROR(VLOOKUP(Text(A1743,"m월 d일"),양력휴일,2,FALSE),IFERROR(VLOOKUP(Text(B1743,"m월 d일"),음력휴일,2,FALSE),IFERROR(VLOOKUP(A1743,양력지정휴일,2,FALSE), IFERROR(VLOOKUP(B1743,음력지정휴일,2,FALSE), ""))))</f>
        <v/>
      </c>
      <c r="N1743" s="128"/>
      <c r="O1743" s="128" t="str">
        <f>IFERROR(VLOOKUP(N1743,연차지정일수,2,FALSE),"")</f>
        <v/>
      </c>
      <c r="P1743" s="143"/>
      <c r="Q1743" s="2"/>
    </row>
    <row r="1744">
      <c r="A1744" s="129">
        <v>45939.0</v>
      </c>
      <c r="B1744" s="129">
        <f>VLOOKUP($A1744,달력데이터,MATCH("음력 날짜",달력제목,0),FALSE)</f>
        <v>45887</v>
      </c>
      <c r="C1744" s="128">
        <f t="shared" si="1"/>
        <v>2025</v>
      </c>
      <c r="D1744" s="128">
        <f t="shared" si="2"/>
        <v>10</v>
      </c>
      <c r="E1744" s="128">
        <f t="shared" si="3"/>
        <v>1</v>
      </c>
      <c r="F1744" s="128">
        <f t="shared" si="4"/>
        <v>2025</v>
      </c>
      <c r="G1744" s="128">
        <f t="shared" si="5"/>
        <v>10</v>
      </c>
      <c r="H1744" s="128">
        <f t="shared" si="6"/>
        <v>9</v>
      </c>
      <c r="I1744" s="128" t="str">
        <f t="shared" si="7"/>
        <v>목</v>
      </c>
      <c r="J1744" s="99"/>
      <c r="K1744" s="99"/>
      <c r="L1744" s="141" t="str">
        <f>IF(J1744-K1744=0,,IFERROR(K1744-J1744-휴게시간-VLOOKUP(A1744,지정휴게시간,2,FALSE),K1744-J1744-휴게시간))</f>
        <v/>
      </c>
      <c r="M1744" s="142" t="str">
        <f>IFERROR(VLOOKUP(Text(A1744,"m월 d일"),양력휴일,2,FALSE),IFERROR(VLOOKUP(Text(B1744,"m월 d일"),음력휴일,2,FALSE),IFERROR(VLOOKUP(A1744,양력지정휴일,2,FALSE), IFERROR(VLOOKUP(B1744,음력지정휴일,2,FALSE), ""))))</f>
        <v>한글날</v>
      </c>
      <c r="N1744" s="128"/>
      <c r="O1744" s="128" t="str">
        <f>IFERROR(VLOOKUP(N1744,연차지정일수,2,FALSE),"")</f>
        <v/>
      </c>
      <c r="P1744" s="143"/>
      <c r="Q1744" s="2"/>
    </row>
    <row r="1745">
      <c r="A1745" s="129">
        <v>45940.0</v>
      </c>
      <c r="B1745" s="129">
        <f>VLOOKUP($A1745,달력데이터,MATCH("음력 날짜",달력제목,0),FALSE)</f>
        <v>45888</v>
      </c>
      <c r="C1745" s="128">
        <f t="shared" si="1"/>
        <v>2025</v>
      </c>
      <c r="D1745" s="128">
        <f t="shared" si="2"/>
        <v>10</v>
      </c>
      <c r="E1745" s="128">
        <f t="shared" si="3"/>
        <v>1</v>
      </c>
      <c r="F1745" s="128">
        <f t="shared" si="4"/>
        <v>2025</v>
      </c>
      <c r="G1745" s="128">
        <f t="shared" si="5"/>
        <v>10</v>
      </c>
      <c r="H1745" s="128">
        <f t="shared" si="6"/>
        <v>10</v>
      </c>
      <c r="I1745" s="128" t="str">
        <f t="shared" si="7"/>
        <v>금</v>
      </c>
      <c r="J1745" s="99"/>
      <c r="K1745" s="99"/>
      <c r="L1745" s="141" t="str">
        <f>IF(J1745-K1745=0,,IFERROR(K1745-J1745-휴게시간-VLOOKUP(A1745,지정휴게시간,2,FALSE),K1745-J1745-휴게시간))</f>
        <v/>
      </c>
      <c r="M1745" s="142" t="str">
        <f>IFERROR(VLOOKUP(Text(A1745,"m월 d일"),양력휴일,2,FALSE),IFERROR(VLOOKUP(Text(B1745,"m월 d일"),음력휴일,2,FALSE),IFERROR(VLOOKUP(A1745,양력지정휴일,2,FALSE), IFERROR(VLOOKUP(B1745,음력지정휴일,2,FALSE), ""))))</f>
        <v/>
      </c>
      <c r="N1745" s="128"/>
      <c r="O1745" s="128" t="str">
        <f>IFERROR(VLOOKUP(N1745,연차지정일수,2,FALSE),"")</f>
        <v/>
      </c>
      <c r="P1745" s="143"/>
      <c r="Q1745" s="2"/>
    </row>
    <row r="1746">
      <c r="A1746" s="129">
        <v>45941.0</v>
      </c>
      <c r="B1746" s="129">
        <f>VLOOKUP($A1746,달력데이터,MATCH("음력 날짜",달력제목,0),FALSE)</f>
        <v>45889</v>
      </c>
      <c r="C1746" s="128">
        <f t="shared" si="1"/>
        <v>2025</v>
      </c>
      <c r="D1746" s="128">
        <f t="shared" si="2"/>
        <v>10</v>
      </c>
      <c r="E1746" s="128">
        <f t="shared" si="3"/>
        <v>1</v>
      </c>
      <c r="F1746" s="128">
        <f t="shared" si="4"/>
        <v>2025</v>
      </c>
      <c r="G1746" s="128">
        <f t="shared" si="5"/>
        <v>10</v>
      </c>
      <c r="H1746" s="128">
        <f t="shared" si="6"/>
        <v>11</v>
      </c>
      <c r="I1746" s="128" t="str">
        <f t="shared" si="7"/>
        <v>토</v>
      </c>
      <c r="J1746" s="99"/>
      <c r="K1746" s="99"/>
      <c r="L1746" s="141" t="str">
        <f>IF(J1746-K1746=0,,IFERROR(K1746-J1746-휴게시간-VLOOKUP(A1746,지정휴게시간,2,FALSE),K1746-J1746-휴게시간))</f>
        <v/>
      </c>
      <c r="M1746" s="142" t="str">
        <f>IFERROR(VLOOKUP(Text(A1746,"m월 d일"),양력휴일,2,FALSE),IFERROR(VLOOKUP(Text(B1746,"m월 d일"),음력휴일,2,FALSE),IFERROR(VLOOKUP(A1746,양력지정휴일,2,FALSE), IFERROR(VLOOKUP(B1746,음력지정휴일,2,FALSE), ""))))</f>
        <v/>
      </c>
      <c r="N1746" s="128"/>
      <c r="O1746" s="128" t="str">
        <f>IFERROR(VLOOKUP(N1746,연차지정일수,2,FALSE),"")</f>
        <v/>
      </c>
      <c r="P1746" s="143"/>
      <c r="Q1746" s="2"/>
    </row>
    <row r="1747">
      <c r="A1747" s="129">
        <v>45942.0</v>
      </c>
      <c r="B1747" s="129">
        <f>VLOOKUP($A1747,달력데이터,MATCH("음력 날짜",달력제목,0),FALSE)</f>
        <v>45890</v>
      </c>
      <c r="C1747" s="128">
        <f t="shared" si="1"/>
        <v>2025</v>
      </c>
      <c r="D1747" s="128">
        <f t="shared" si="2"/>
        <v>10</v>
      </c>
      <c r="E1747" s="128">
        <f t="shared" si="3"/>
        <v>1</v>
      </c>
      <c r="F1747" s="128">
        <f t="shared" si="4"/>
        <v>2025</v>
      </c>
      <c r="G1747" s="128">
        <f t="shared" si="5"/>
        <v>10</v>
      </c>
      <c r="H1747" s="128">
        <f t="shared" si="6"/>
        <v>12</v>
      </c>
      <c r="I1747" s="128" t="str">
        <f t="shared" si="7"/>
        <v>일</v>
      </c>
      <c r="J1747" s="99"/>
      <c r="K1747" s="99"/>
      <c r="L1747" s="141" t="str">
        <f>IF(J1747-K1747=0,,IFERROR(K1747-J1747-휴게시간-VLOOKUP(A1747,지정휴게시간,2,FALSE),K1747-J1747-휴게시간))</f>
        <v/>
      </c>
      <c r="M1747" s="142" t="str">
        <f>IFERROR(VLOOKUP(Text(A1747,"m월 d일"),양력휴일,2,FALSE),IFERROR(VLOOKUP(Text(B1747,"m월 d일"),음력휴일,2,FALSE),IFERROR(VLOOKUP(A1747,양력지정휴일,2,FALSE), IFERROR(VLOOKUP(B1747,음력지정휴일,2,FALSE), ""))))</f>
        <v/>
      </c>
      <c r="N1747" s="128"/>
      <c r="O1747" s="128" t="str">
        <f>IFERROR(VLOOKUP(N1747,연차지정일수,2,FALSE),"")</f>
        <v/>
      </c>
      <c r="P1747" s="143"/>
      <c r="Q1747" s="2"/>
    </row>
    <row r="1748">
      <c r="A1748" s="129">
        <v>45943.0</v>
      </c>
      <c r="B1748" s="129">
        <f>VLOOKUP($A1748,달력데이터,MATCH("음력 날짜",달력제목,0),FALSE)</f>
        <v>45891</v>
      </c>
      <c r="C1748" s="128">
        <f t="shared" si="1"/>
        <v>2025</v>
      </c>
      <c r="D1748" s="128">
        <f t="shared" si="2"/>
        <v>10</v>
      </c>
      <c r="E1748" s="128">
        <f t="shared" si="3"/>
        <v>2</v>
      </c>
      <c r="F1748" s="128">
        <f t="shared" si="4"/>
        <v>2025</v>
      </c>
      <c r="G1748" s="128">
        <f t="shared" si="5"/>
        <v>10</v>
      </c>
      <c r="H1748" s="128">
        <f t="shared" si="6"/>
        <v>13</v>
      </c>
      <c r="I1748" s="128" t="str">
        <f t="shared" si="7"/>
        <v>월</v>
      </c>
      <c r="J1748" s="99"/>
      <c r="K1748" s="99"/>
      <c r="L1748" s="141" t="str">
        <f>IF(J1748-K1748=0,,IFERROR(K1748-J1748-휴게시간-VLOOKUP(A1748,지정휴게시간,2,FALSE),K1748-J1748-휴게시간))</f>
        <v/>
      </c>
      <c r="M1748" s="142" t="str">
        <f>IFERROR(VLOOKUP(Text(A1748,"m월 d일"),양력휴일,2,FALSE),IFERROR(VLOOKUP(Text(B1748,"m월 d일"),음력휴일,2,FALSE),IFERROR(VLOOKUP(A1748,양력지정휴일,2,FALSE), IFERROR(VLOOKUP(B1748,음력지정휴일,2,FALSE), ""))))</f>
        <v/>
      </c>
      <c r="N1748" s="128"/>
      <c r="O1748" s="128" t="str">
        <f>IFERROR(VLOOKUP(N1748,연차지정일수,2,FALSE),"")</f>
        <v/>
      </c>
      <c r="P1748" s="143"/>
      <c r="Q1748" s="2"/>
    </row>
    <row r="1749">
      <c r="A1749" s="129">
        <v>45944.0</v>
      </c>
      <c r="B1749" s="129">
        <f>VLOOKUP($A1749,달력데이터,MATCH("음력 날짜",달력제목,0),FALSE)</f>
        <v>45892</v>
      </c>
      <c r="C1749" s="128">
        <f t="shared" si="1"/>
        <v>2025</v>
      </c>
      <c r="D1749" s="128">
        <f t="shared" si="2"/>
        <v>10</v>
      </c>
      <c r="E1749" s="128">
        <f t="shared" si="3"/>
        <v>2</v>
      </c>
      <c r="F1749" s="128">
        <f t="shared" si="4"/>
        <v>2025</v>
      </c>
      <c r="G1749" s="128">
        <f t="shared" si="5"/>
        <v>10</v>
      </c>
      <c r="H1749" s="128">
        <f t="shared" si="6"/>
        <v>14</v>
      </c>
      <c r="I1749" s="128" t="str">
        <f t="shared" si="7"/>
        <v>화</v>
      </c>
      <c r="J1749" s="99"/>
      <c r="K1749" s="99"/>
      <c r="L1749" s="141" t="str">
        <f>IF(J1749-K1749=0,,IFERROR(K1749-J1749-휴게시간-VLOOKUP(A1749,지정휴게시간,2,FALSE),K1749-J1749-휴게시간))</f>
        <v/>
      </c>
      <c r="M1749" s="142" t="str">
        <f>IFERROR(VLOOKUP(Text(A1749,"m월 d일"),양력휴일,2,FALSE),IFERROR(VLOOKUP(Text(B1749,"m월 d일"),음력휴일,2,FALSE),IFERROR(VLOOKUP(A1749,양력지정휴일,2,FALSE), IFERROR(VLOOKUP(B1749,음력지정휴일,2,FALSE), ""))))</f>
        <v/>
      </c>
      <c r="N1749" s="128"/>
      <c r="O1749" s="128" t="str">
        <f>IFERROR(VLOOKUP(N1749,연차지정일수,2,FALSE),"")</f>
        <v/>
      </c>
      <c r="P1749" s="143"/>
      <c r="Q1749" s="2"/>
    </row>
    <row r="1750">
      <c r="A1750" s="129">
        <v>45945.0</v>
      </c>
      <c r="B1750" s="129">
        <f>VLOOKUP($A1750,달력데이터,MATCH("음력 날짜",달력제목,0),FALSE)</f>
        <v>45893</v>
      </c>
      <c r="C1750" s="128">
        <f t="shared" si="1"/>
        <v>2025</v>
      </c>
      <c r="D1750" s="128">
        <f t="shared" si="2"/>
        <v>10</v>
      </c>
      <c r="E1750" s="128">
        <f t="shared" si="3"/>
        <v>2</v>
      </c>
      <c r="F1750" s="128">
        <f t="shared" si="4"/>
        <v>2025</v>
      </c>
      <c r="G1750" s="128">
        <f t="shared" si="5"/>
        <v>10</v>
      </c>
      <c r="H1750" s="128">
        <f t="shared" si="6"/>
        <v>15</v>
      </c>
      <c r="I1750" s="128" t="str">
        <f t="shared" si="7"/>
        <v>수</v>
      </c>
      <c r="J1750" s="99"/>
      <c r="K1750" s="99"/>
      <c r="L1750" s="141" t="str">
        <f>IF(J1750-K1750=0,,IFERROR(K1750-J1750-휴게시간-VLOOKUP(A1750,지정휴게시간,2,FALSE),K1750-J1750-휴게시간))</f>
        <v/>
      </c>
      <c r="M1750" s="142" t="str">
        <f>IFERROR(VLOOKUP(Text(A1750,"m월 d일"),양력휴일,2,FALSE),IFERROR(VLOOKUP(Text(B1750,"m월 d일"),음력휴일,2,FALSE),IFERROR(VLOOKUP(A1750,양력지정휴일,2,FALSE), IFERROR(VLOOKUP(B1750,음력지정휴일,2,FALSE), ""))))</f>
        <v/>
      </c>
      <c r="N1750" s="128"/>
      <c r="O1750" s="128" t="str">
        <f>IFERROR(VLOOKUP(N1750,연차지정일수,2,FALSE),"")</f>
        <v/>
      </c>
      <c r="P1750" s="143"/>
      <c r="Q1750" s="2"/>
    </row>
    <row r="1751">
      <c r="A1751" s="129">
        <v>45946.0</v>
      </c>
      <c r="B1751" s="129">
        <f>VLOOKUP($A1751,달력데이터,MATCH("음력 날짜",달력제목,0),FALSE)</f>
        <v>45894</v>
      </c>
      <c r="C1751" s="128">
        <f t="shared" si="1"/>
        <v>2025</v>
      </c>
      <c r="D1751" s="128">
        <f t="shared" si="2"/>
        <v>10</v>
      </c>
      <c r="E1751" s="128">
        <f t="shared" si="3"/>
        <v>2</v>
      </c>
      <c r="F1751" s="128">
        <f t="shared" si="4"/>
        <v>2025</v>
      </c>
      <c r="G1751" s="128">
        <f t="shared" si="5"/>
        <v>10</v>
      </c>
      <c r="H1751" s="128">
        <f t="shared" si="6"/>
        <v>16</v>
      </c>
      <c r="I1751" s="128" t="str">
        <f t="shared" si="7"/>
        <v>목</v>
      </c>
      <c r="J1751" s="99"/>
      <c r="K1751" s="99"/>
      <c r="L1751" s="141" t="str">
        <f>IF(J1751-K1751=0,,IFERROR(K1751-J1751-휴게시간-VLOOKUP(A1751,지정휴게시간,2,FALSE),K1751-J1751-휴게시간))</f>
        <v/>
      </c>
      <c r="M1751" s="142" t="str">
        <f>IFERROR(VLOOKUP(Text(A1751,"m월 d일"),양력휴일,2,FALSE),IFERROR(VLOOKUP(Text(B1751,"m월 d일"),음력휴일,2,FALSE),IFERROR(VLOOKUP(A1751,양력지정휴일,2,FALSE), IFERROR(VLOOKUP(B1751,음력지정휴일,2,FALSE), ""))))</f>
        <v/>
      </c>
      <c r="N1751" s="128"/>
      <c r="O1751" s="128" t="str">
        <f>IFERROR(VLOOKUP(N1751,연차지정일수,2,FALSE),"")</f>
        <v/>
      </c>
      <c r="P1751" s="143"/>
      <c r="Q1751" s="2"/>
    </row>
    <row r="1752">
      <c r="A1752" s="129">
        <v>45947.0</v>
      </c>
      <c r="B1752" s="129">
        <f>VLOOKUP($A1752,달력데이터,MATCH("음력 날짜",달력제목,0),FALSE)</f>
        <v>45895</v>
      </c>
      <c r="C1752" s="128">
        <f t="shared" si="1"/>
        <v>2025</v>
      </c>
      <c r="D1752" s="128">
        <f t="shared" si="2"/>
        <v>10</v>
      </c>
      <c r="E1752" s="128">
        <f t="shared" si="3"/>
        <v>2</v>
      </c>
      <c r="F1752" s="128">
        <f t="shared" si="4"/>
        <v>2025</v>
      </c>
      <c r="G1752" s="128">
        <f t="shared" si="5"/>
        <v>10</v>
      </c>
      <c r="H1752" s="128">
        <f t="shared" si="6"/>
        <v>17</v>
      </c>
      <c r="I1752" s="128" t="str">
        <f t="shared" si="7"/>
        <v>금</v>
      </c>
      <c r="J1752" s="99"/>
      <c r="K1752" s="99"/>
      <c r="L1752" s="141" t="str">
        <f>IF(J1752-K1752=0,,IFERROR(K1752-J1752-휴게시간-VLOOKUP(A1752,지정휴게시간,2,FALSE),K1752-J1752-휴게시간))</f>
        <v/>
      </c>
      <c r="M1752" s="142" t="str">
        <f>IFERROR(VLOOKUP(Text(A1752,"m월 d일"),양력휴일,2,FALSE),IFERROR(VLOOKUP(Text(B1752,"m월 d일"),음력휴일,2,FALSE),IFERROR(VLOOKUP(A1752,양력지정휴일,2,FALSE), IFERROR(VLOOKUP(B1752,음력지정휴일,2,FALSE), ""))))</f>
        <v/>
      </c>
      <c r="N1752" s="128"/>
      <c r="O1752" s="128" t="str">
        <f>IFERROR(VLOOKUP(N1752,연차지정일수,2,FALSE),"")</f>
        <v/>
      </c>
      <c r="P1752" s="143"/>
      <c r="Q1752" s="2"/>
    </row>
    <row r="1753">
      <c r="A1753" s="129">
        <v>45948.0</v>
      </c>
      <c r="B1753" s="129">
        <f>VLOOKUP($A1753,달력데이터,MATCH("음력 날짜",달력제목,0),FALSE)</f>
        <v>45896</v>
      </c>
      <c r="C1753" s="128">
        <f t="shared" si="1"/>
        <v>2025</v>
      </c>
      <c r="D1753" s="128">
        <f t="shared" si="2"/>
        <v>10</v>
      </c>
      <c r="E1753" s="128">
        <f t="shared" si="3"/>
        <v>2</v>
      </c>
      <c r="F1753" s="128">
        <f t="shared" si="4"/>
        <v>2025</v>
      </c>
      <c r="G1753" s="128">
        <f t="shared" si="5"/>
        <v>10</v>
      </c>
      <c r="H1753" s="128">
        <f t="shared" si="6"/>
        <v>18</v>
      </c>
      <c r="I1753" s="128" t="str">
        <f t="shared" si="7"/>
        <v>토</v>
      </c>
      <c r="J1753" s="99"/>
      <c r="K1753" s="99"/>
      <c r="L1753" s="141" t="str">
        <f>IF(J1753-K1753=0,,IFERROR(K1753-J1753-휴게시간-VLOOKUP(A1753,지정휴게시간,2,FALSE),K1753-J1753-휴게시간))</f>
        <v/>
      </c>
      <c r="M1753" s="142" t="str">
        <f>IFERROR(VLOOKUP(Text(A1753,"m월 d일"),양력휴일,2,FALSE),IFERROR(VLOOKUP(Text(B1753,"m월 d일"),음력휴일,2,FALSE),IFERROR(VLOOKUP(A1753,양력지정휴일,2,FALSE), IFERROR(VLOOKUP(B1753,음력지정휴일,2,FALSE), ""))))</f>
        <v/>
      </c>
      <c r="N1753" s="128"/>
      <c r="O1753" s="128" t="str">
        <f>IFERROR(VLOOKUP(N1753,연차지정일수,2,FALSE),"")</f>
        <v/>
      </c>
      <c r="P1753" s="143"/>
      <c r="Q1753" s="2"/>
    </row>
    <row r="1754">
      <c r="A1754" s="129">
        <v>45949.0</v>
      </c>
      <c r="B1754" s="129">
        <f>VLOOKUP($A1754,달력데이터,MATCH("음력 날짜",달력제목,0),FALSE)</f>
        <v>45897</v>
      </c>
      <c r="C1754" s="128">
        <f t="shared" si="1"/>
        <v>2025</v>
      </c>
      <c r="D1754" s="128">
        <f t="shared" si="2"/>
        <v>10</v>
      </c>
      <c r="E1754" s="128">
        <f t="shared" si="3"/>
        <v>2</v>
      </c>
      <c r="F1754" s="128">
        <f t="shared" si="4"/>
        <v>2025</v>
      </c>
      <c r="G1754" s="128">
        <f t="shared" si="5"/>
        <v>10</v>
      </c>
      <c r="H1754" s="128">
        <f t="shared" si="6"/>
        <v>19</v>
      </c>
      <c r="I1754" s="128" t="str">
        <f t="shared" si="7"/>
        <v>일</v>
      </c>
      <c r="J1754" s="99"/>
      <c r="K1754" s="99"/>
      <c r="L1754" s="141" t="str">
        <f>IF(J1754-K1754=0,,IFERROR(K1754-J1754-휴게시간-VLOOKUP(A1754,지정휴게시간,2,FALSE),K1754-J1754-휴게시간))</f>
        <v/>
      </c>
      <c r="M1754" s="142" t="str">
        <f>IFERROR(VLOOKUP(Text(A1754,"m월 d일"),양력휴일,2,FALSE),IFERROR(VLOOKUP(Text(B1754,"m월 d일"),음력휴일,2,FALSE),IFERROR(VLOOKUP(A1754,양력지정휴일,2,FALSE), IFERROR(VLOOKUP(B1754,음력지정휴일,2,FALSE), ""))))</f>
        <v/>
      </c>
      <c r="N1754" s="128"/>
      <c r="O1754" s="128" t="str">
        <f>IFERROR(VLOOKUP(N1754,연차지정일수,2,FALSE),"")</f>
        <v/>
      </c>
      <c r="P1754" s="143"/>
      <c r="Q1754" s="2"/>
    </row>
    <row r="1755">
      <c r="A1755" s="129">
        <v>45950.0</v>
      </c>
      <c r="B1755" s="129">
        <f>VLOOKUP($A1755,달력데이터,MATCH("음력 날짜",달력제목,0),FALSE)</f>
        <v>45898</v>
      </c>
      <c r="C1755" s="128">
        <f t="shared" si="1"/>
        <v>2025</v>
      </c>
      <c r="D1755" s="128">
        <f t="shared" si="2"/>
        <v>10</v>
      </c>
      <c r="E1755" s="128">
        <f t="shared" si="3"/>
        <v>3</v>
      </c>
      <c r="F1755" s="128">
        <f t="shared" si="4"/>
        <v>2025</v>
      </c>
      <c r="G1755" s="128">
        <f t="shared" si="5"/>
        <v>10</v>
      </c>
      <c r="H1755" s="128">
        <f t="shared" si="6"/>
        <v>20</v>
      </c>
      <c r="I1755" s="128" t="str">
        <f t="shared" si="7"/>
        <v>월</v>
      </c>
      <c r="J1755" s="99"/>
      <c r="K1755" s="99"/>
      <c r="L1755" s="141" t="str">
        <f>IF(J1755-K1755=0,,IFERROR(K1755-J1755-휴게시간-VLOOKUP(A1755,지정휴게시간,2,FALSE),K1755-J1755-휴게시간))</f>
        <v/>
      </c>
      <c r="M1755" s="142" t="str">
        <f>IFERROR(VLOOKUP(Text(A1755,"m월 d일"),양력휴일,2,FALSE),IFERROR(VLOOKUP(Text(B1755,"m월 d일"),음력휴일,2,FALSE),IFERROR(VLOOKUP(A1755,양력지정휴일,2,FALSE), IFERROR(VLOOKUP(B1755,음력지정휴일,2,FALSE), ""))))</f>
        <v/>
      </c>
      <c r="N1755" s="128"/>
      <c r="O1755" s="128" t="str">
        <f>IFERROR(VLOOKUP(N1755,연차지정일수,2,FALSE),"")</f>
        <v/>
      </c>
      <c r="P1755" s="143"/>
      <c r="Q1755" s="2"/>
    </row>
    <row r="1756">
      <c r="A1756" s="129">
        <v>45951.0</v>
      </c>
      <c r="B1756" s="129">
        <f>VLOOKUP($A1756,달력데이터,MATCH("음력 날짜",달력제목,0),FALSE)</f>
        <v>45901</v>
      </c>
      <c r="C1756" s="128">
        <f t="shared" si="1"/>
        <v>2025</v>
      </c>
      <c r="D1756" s="128">
        <f t="shared" si="2"/>
        <v>10</v>
      </c>
      <c r="E1756" s="128">
        <f t="shared" si="3"/>
        <v>3</v>
      </c>
      <c r="F1756" s="128">
        <f t="shared" si="4"/>
        <v>2025</v>
      </c>
      <c r="G1756" s="128">
        <f t="shared" si="5"/>
        <v>10</v>
      </c>
      <c r="H1756" s="128">
        <f t="shared" si="6"/>
        <v>21</v>
      </c>
      <c r="I1756" s="128" t="str">
        <f t="shared" si="7"/>
        <v>화</v>
      </c>
      <c r="J1756" s="99"/>
      <c r="K1756" s="99"/>
      <c r="L1756" s="141" t="str">
        <f>IF(J1756-K1756=0,,IFERROR(K1756-J1756-휴게시간-VLOOKUP(A1756,지정휴게시간,2,FALSE),K1756-J1756-휴게시간))</f>
        <v/>
      </c>
      <c r="M1756" s="142" t="str">
        <f>IFERROR(VLOOKUP(Text(A1756,"m월 d일"),양력휴일,2,FALSE),IFERROR(VLOOKUP(Text(B1756,"m월 d일"),음력휴일,2,FALSE),IFERROR(VLOOKUP(A1756,양력지정휴일,2,FALSE), IFERROR(VLOOKUP(B1756,음력지정휴일,2,FALSE), ""))))</f>
        <v/>
      </c>
      <c r="N1756" s="128"/>
      <c r="O1756" s="128" t="str">
        <f>IFERROR(VLOOKUP(N1756,연차지정일수,2,FALSE),"")</f>
        <v/>
      </c>
      <c r="P1756" s="143"/>
      <c r="Q1756" s="2"/>
    </row>
    <row r="1757">
      <c r="A1757" s="129">
        <v>45952.0</v>
      </c>
      <c r="B1757" s="129">
        <f>VLOOKUP($A1757,달력데이터,MATCH("음력 날짜",달력제목,0),FALSE)</f>
        <v>45902</v>
      </c>
      <c r="C1757" s="128">
        <f t="shared" si="1"/>
        <v>2025</v>
      </c>
      <c r="D1757" s="128">
        <f t="shared" si="2"/>
        <v>10</v>
      </c>
      <c r="E1757" s="128">
        <f t="shared" si="3"/>
        <v>3</v>
      </c>
      <c r="F1757" s="128">
        <f t="shared" si="4"/>
        <v>2025</v>
      </c>
      <c r="G1757" s="128">
        <f t="shared" si="5"/>
        <v>10</v>
      </c>
      <c r="H1757" s="128">
        <f t="shared" si="6"/>
        <v>22</v>
      </c>
      <c r="I1757" s="128" t="str">
        <f t="shared" si="7"/>
        <v>수</v>
      </c>
      <c r="J1757" s="99"/>
      <c r="K1757" s="99"/>
      <c r="L1757" s="141" t="str">
        <f>IF(J1757-K1757=0,,IFERROR(K1757-J1757-휴게시간-VLOOKUP(A1757,지정휴게시간,2,FALSE),K1757-J1757-휴게시간))</f>
        <v/>
      </c>
      <c r="M1757" s="142" t="str">
        <f>IFERROR(VLOOKUP(Text(A1757,"m월 d일"),양력휴일,2,FALSE),IFERROR(VLOOKUP(Text(B1757,"m월 d일"),음력휴일,2,FALSE),IFERROR(VLOOKUP(A1757,양력지정휴일,2,FALSE), IFERROR(VLOOKUP(B1757,음력지정휴일,2,FALSE), ""))))</f>
        <v/>
      </c>
      <c r="N1757" s="128"/>
      <c r="O1757" s="128" t="str">
        <f>IFERROR(VLOOKUP(N1757,연차지정일수,2,FALSE),"")</f>
        <v/>
      </c>
      <c r="P1757" s="143"/>
      <c r="Q1757" s="2"/>
    </row>
    <row r="1758">
      <c r="A1758" s="129">
        <v>45953.0</v>
      </c>
      <c r="B1758" s="129">
        <f>VLOOKUP($A1758,달력데이터,MATCH("음력 날짜",달력제목,0),FALSE)</f>
        <v>45903</v>
      </c>
      <c r="C1758" s="128">
        <f t="shared" si="1"/>
        <v>2025</v>
      </c>
      <c r="D1758" s="128">
        <f t="shared" si="2"/>
        <v>10</v>
      </c>
      <c r="E1758" s="128">
        <f t="shared" si="3"/>
        <v>3</v>
      </c>
      <c r="F1758" s="128">
        <f t="shared" si="4"/>
        <v>2025</v>
      </c>
      <c r="G1758" s="128">
        <f t="shared" si="5"/>
        <v>10</v>
      </c>
      <c r="H1758" s="128">
        <f t="shared" si="6"/>
        <v>23</v>
      </c>
      <c r="I1758" s="128" t="str">
        <f t="shared" si="7"/>
        <v>목</v>
      </c>
      <c r="J1758" s="99"/>
      <c r="K1758" s="99"/>
      <c r="L1758" s="141" t="str">
        <f>IF(J1758-K1758=0,,IFERROR(K1758-J1758-휴게시간-VLOOKUP(A1758,지정휴게시간,2,FALSE),K1758-J1758-휴게시간))</f>
        <v/>
      </c>
      <c r="M1758" s="142" t="str">
        <f>IFERROR(VLOOKUP(Text(A1758,"m월 d일"),양력휴일,2,FALSE),IFERROR(VLOOKUP(Text(B1758,"m월 d일"),음력휴일,2,FALSE),IFERROR(VLOOKUP(A1758,양력지정휴일,2,FALSE), IFERROR(VLOOKUP(B1758,음력지정휴일,2,FALSE), ""))))</f>
        <v/>
      </c>
      <c r="N1758" s="128"/>
      <c r="O1758" s="128" t="str">
        <f>IFERROR(VLOOKUP(N1758,연차지정일수,2,FALSE),"")</f>
        <v/>
      </c>
      <c r="P1758" s="143"/>
      <c r="Q1758" s="2"/>
    </row>
    <row r="1759">
      <c r="A1759" s="129">
        <v>45954.0</v>
      </c>
      <c r="B1759" s="129">
        <f>VLOOKUP($A1759,달력데이터,MATCH("음력 날짜",달력제목,0),FALSE)</f>
        <v>45904</v>
      </c>
      <c r="C1759" s="128">
        <f t="shared" si="1"/>
        <v>2025</v>
      </c>
      <c r="D1759" s="128">
        <f t="shared" si="2"/>
        <v>10</v>
      </c>
      <c r="E1759" s="128">
        <f t="shared" si="3"/>
        <v>3</v>
      </c>
      <c r="F1759" s="128">
        <f t="shared" si="4"/>
        <v>2025</v>
      </c>
      <c r="G1759" s="128">
        <f t="shared" si="5"/>
        <v>10</v>
      </c>
      <c r="H1759" s="128">
        <f t="shared" si="6"/>
        <v>24</v>
      </c>
      <c r="I1759" s="128" t="str">
        <f t="shared" si="7"/>
        <v>금</v>
      </c>
      <c r="J1759" s="99"/>
      <c r="K1759" s="99"/>
      <c r="L1759" s="141" t="str">
        <f>IF(J1759-K1759=0,,IFERROR(K1759-J1759-휴게시간-VLOOKUP(A1759,지정휴게시간,2,FALSE),K1759-J1759-휴게시간))</f>
        <v/>
      </c>
      <c r="M1759" s="142" t="str">
        <f>IFERROR(VLOOKUP(Text(A1759,"m월 d일"),양력휴일,2,FALSE),IFERROR(VLOOKUP(Text(B1759,"m월 d일"),음력휴일,2,FALSE),IFERROR(VLOOKUP(A1759,양력지정휴일,2,FALSE), IFERROR(VLOOKUP(B1759,음력지정휴일,2,FALSE), ""))))</f>
        <v/>
      </c>
      <c r="N1759" s="128"/>
      <c r="O1759" s="128" t="str">
        <f>IFERROR(VLOOKUP(N1759,연차지정일수,2,FALSE),"")</f>
        <v/>
      </c>
      <c r="P1759" s="143"/>
      <c r="Q1759" s="2"/>
    </row>
    <row r="1760">
      <c r="A1760" s="129">
        <v>45955.0</v>
      </c>
      <c r="B1760" s="129">
        <f>VLOOKUP($A1760,달력데이터,MATCH("음력 날짜",달력제목,0),FALSE)</f>
        <v>45905</v>
      </c>
      <c r="C1760" s="128">
        <f t="shared" si="1"/>
        <v>2025</v>
      </c>
      <c r="D1760" s="128">
        <f t="shared" si="2"/>
        <v>10</v>
      </c>
      <c r="E1760" s="128">
        <f t="shared" si="3"/>
        <v>3</v>
      </c>
      <c r="F1760" s="128">
        <f t="shared" si="4"/>
        <v>2025</v>
      </c>
      <c r="G1760" s="128">
        <f t="shared" si="5"/>
        <v>10</v>
      </c>
      <c r="H1760" s="128">
        <f t="shared" si="6"/>
        <v>25</v>
      </c>
      <c r="I1760" s="128" t="str">
        <f t="shared" si="7"/>
        <v>토</v>
      </c>
      <c r="J1760" s="99"/>
      <c r="K1760" s="99"/>
      <c r="L1760" s="141" t="str">
        <f>IF(J1760-K1760=0,,IFERROR(K1760-J1760-휴게시간-VLOOKUP(A1760,지정휴게시간,2,FALSE),K1760-J1760-휴게시간))</f>
        <v/>
      </c>
      <c r="M1760" s="142" t="str">
        <f>IFERROR(VLOOKUP(Text(A1760,"m월 d일"),양력휴일,2,FALSE),IFERROR(VLOOKUP(Text(B1760,"m월 d일"),음력휴일,2,FALSE),IFERROR(VLOOKUP(A1760,양력지정휴일,2,FALSE), IFERROR(VLOOKUP(B1760,음력지정휴일,2,FALSE), ""))))</f>
        <v/>
      </c>
      <c r="N1760" s="128"/>
      <c r="O1760" s="128" t="str">
        <f>IFERROR(VLOOKUP(N1760,연차지정일수,2,FALSE),"")</f>
        <v/>
      </c>
      <c r="P1760" s="143"/>
      <c r="Q1760" s="2"/>
    </row>
    <row r="1761">
      <c r="A1761" s="129">
        <v>45956.0</v>
      </c>
      <c r="B1761" s="129">
        <f>VLOOKUP($A1761,달력데이터,MATCH("음력 날짜",달력제목,0),FALSE)</f>
        <v>45906</v>
      </c>
      <c r="C1761" s="128">
        <f t="shared" si="1"/>
        <v>2025</v>
      </c>
      <c r="D1761" s="128">
        <f t="shared" si="2"/>
        <v>10</v>
      </c>
      <c r="E1761" s="128">
        <f t="shared" si="3"/>
        <v>3</v>
      </c>
      <c r="F1761" s="128">
        <f t="shared" si="4"/>
        <v>2025</v>
      </c>
      <c r="G1761" s="128">
        <f t="shared" si="5"/>
        <v>10</v>
      </c>
      <c r="H1761" s="128">
        <f t="shared" si="6"/>
        <v>26</v>
      </c>
      <c r="I1761" s="128" t="str">
        <f t="shared" si="7"/>
        <v>일</v>
      </c>
      <c r="J1761" s="99"/>
      <c r="K1761" s="99"/>
      <c r="L1761" s="141" t="str">
        <f>IF(J1761-K1761=0,,IFERROR(K1761-J1761-휴게시간-VLOOKUP(A1761,지정휴게시간,2,FALSE),K1761-J1761-휴게시간))</f>
        <v/>
      </c>
      <c r="M1761" s="142" t="str">
        <f>IFERROR(VLOOKUP(Text(A1761,"m월 d일"),양력휴일,2,FALSE),IFERROR(VLOOKUP(Text(B1761,"m월 d일"),음력휴일,2,FALSE),IFERROR(VLOOKUP(A1761,양력지정휴일,2,FALSE), IFERROR(VLOOKUP(B1761,음력지정휴일,2,FALSE), ""))))</f>
        <v/>
      </c>
      <c r="N1761" s="128"/>
      <c r="O1761" s="128" t="str">
        <f>IFERROR(VLOOKUP(N1761,연차지정일수,2,FALSE),"")</f>
        <v/>
      </c>
      <c r="P1761" s="143"/>
      <c r="Q1761" s="2"/>
    </row>
    <row r="1762">
      <c r="A1762" s="129">
        <v>45957.0</v>
      </c>
      <c r="B1762" s="129">
        <f>VLOOKUP($A1762,달력데이터,MATCH("음력 날짜",달력제목,0),FALSE)</f>
        <v>45907</v>
      </c>
      <c r="C1762" s="128">
        <f t="shared" si="1"/>
        <v>2025</v>
      </c>
      <c r="D1762" s="128">
        <f t="shared" si="2"/>
        <v>10</v>
      </c>
      <c r="E1762" s="128">
        <f t="shared" si="3"/>
        <v>4</v>
      </c>
      <c r="F1762" s="128">
        <f t="shared" si="4"/>
        <v>2025</v>
      </c>
      <c r="G1762" s="128">
        <f t="shared" si="5"/>
        <v>10</v>
      </c>
      <c r="H1762" s="128">
        <f t="shared" si="6"/>
        <v>27</v>
      </c>
      <c r="I1762" s="128" t="str">
        <f t="shared" si="7"/>
        <v>월</v>
      </c>
      <c r="J1762" s="99"/>
      <c r="K1762" s="99"/>
      <c r="L1762" s="141" t="str">
        <f>IF(J1762-K1762=0,,IFERROR(K1762-J1762-휴게시간-VLOOKUP(A1762,지정휴게시간,2,FALSE),K1762-J1762-휴게시간))</f>
        <v/>
      </c>
      <c r="M1762" s="142" t="str">
        <f>IFERROR(VLOOKUP(Text(A1762,"m월 d일"),양력휴일,2,FALSE),IFERROR(VLOOKUP(Text(B1762,"m월 d일"),음력휴일,2,FALSE),IFERROR(VLOOKUP(A1762,양력지정휴일,2,FALSE), IFERROR(VLOOKUP(B1762,음력지정휴일,2,FALSE), ""))))</f>
        <v/>
      </c>
      <c r="N1762" s="128"/>
      <c r="O1762" s="128" t="str">
        <f>IFERROR(VLOOKUP(N1762,연차지정일수,2,FALSE),"")</f>
        <v/>
      </c>
      <c r="P1762" s="143"/>
      <c r="Q1762" s="2"/>
    </row>
    <row r="1763">
      <c r="A1763" s="129">
        <v>45958.0</v>
      </c>
      <c r="B1763" s="129">
        <f>VLOOKUP($A1763,달력데이터,MATCH("음력 날짜",달력제목,0),FALSE)</f>
        <v>45908</v>
      </c>
      <c r="C1763" s="128">
        <f t="shared" si="1"/>
        <v>2025</v>
      </c>
      <c r="D1763" s="128">
        <f t="shared" si="2"/>
        <v>10</v>
      </c>
      <c r="E1763" s="128">
        <f t="shared" si="3"/>
        <v>4</v>
      </c>
      <c r="F1763" s="128">
        <f t="shared" si="4"/>
        <v>2025</v>
      </c>
      <c r="G1763" s="128">
        <f t="shared" si="5"/>
        <v>10</v>
      </c>
      <c r="H1763" s="128">
        <f t="shared" si="6"/>
        <v>28</v>
      </c>
      <c r="I1763" s="128" t="str">
        <f t="shared" si="7"/>
        <v>화</v>
      </c>
      <c r="J1763" s="99"/>
      <c r="K1763" s="99"/>
      <c r="L1763" s="141" t="str">
        <f>IF(J1763-K1763=0,,IFERROR(K1763-J1763-휴게시간-VLOOKUP(A1763,지정휴게시간,2,FALSE),K1763-J1763-휴게시간))</f>
        <v/>
      </c>
      <c r="M1763" s="142" t="str">
        <f>IFERROR(VLOOKUP(Text(A1763,"m월 d일"),양력휴일,2,FALSE),IFERROR(VLOOKUP(Text(B1763,"m월 d일"),음력휴일,2,FALSE),IFERROR(VLOOKUP(A1763,양력지정휴일,2,FALSE), IFERROR(VLOOKUP(B1763,음력지정휴일,2,FALSE), ""))))</f>
        <v/>
      </c>
      <c r="N1763" s="128"/>
      <c r="O1763" s="128" t="str">
        <f>IFERROR(VLOOKUP(N1763,연차지정일수,2,FALSE),"")</f>
        <v/>
      </c>
      <c r="P1763" s="143"/>
      <c r="Q1763" s="2"/>
    </row>
    <row r="1764">
      <c r="A1764" s="129">
        <v>45959.0</v>
      </c>
      <c r="B1764" s="129">
        <f>VLOOKUP($A1764,달력데이터,MATCH("음력 날짜",달력제목,0),FALSE)</f>
        <v>45909</v>
      </c>
      <c r="C1764" s="128">
        <f t="shared" si="1"/>
        <v>2025</v>
      </c>
      <c r="D1764" s="128">
        <f t="shared" si="2"/>
        <v>10</v>
      </c>
      <c r="E1764" s="128">
        <f t="shared" si="3"/>
        <v>4</v>
      </c>
      <c r="F1764" s="128">
        <f t="shared" si="4"/>
        <v>2025</v>
      </c>
      <c r="G1764" s="128">
        <f t="shared" si="5"/>
        <v>10</v>
      </c>
      <c r="H1764" s="128">
        <f t="shared" si="6"/>
        <v>29</v>
      </c>
      <c r="I1764" s="128" t="str">
        <f t="shared" si="7"/>
        <v>수</v>
      </c>
      <c r="J1764" s="99"/>
      <c r="K1764" s="99"/>
      <c r="L1764" s="141" t="str">
        <f>IF(J1764-K1764=0,,IFERROR(K1764-J1764-휴게시간-VLOOKUP(A1764,지정휴게시간,2,FALSE),K1764-J1764-휴게시간))</f>
        <v/>
      </c>
      <c r="M1764" s="142" t="str">
        <f>IFERROR(VLOOKUP(Text(A1764,"m월 d일"),양력휴일,2,FALSE),IFERROR(VLOOKUP(Text(B1764,"m월 d일"),음력휴일,2,FALSE),IFERROR(VLOOKUP(A1764,양력지정휴일,2,FALSE), IFERROR(VLOOKUP(B1764,음력지정휴일,2,FALSE), ""))))</f>
        <v/>
      </c>
      <c r="N1764" s="128"/>
      <c r="O1764" s="128" t="str">
        <f>IFERROR(VLOOKUP(N1764,연차지정일수,2,FALSE),"")</f>
        <v/>
      </c>
      <c r="P1764" s="143"/>
      <c r="Q1764" s="2"/>
    </row>
    <row r="1765">
      <c r="A1765" s="129">
        <v>45960.0</v>
      </c>
      <c r="B1765" s="129">
        <f>VLOOKUP($A1765,달력데이터,MATCH("음력 날짜",달력제목,0),FALSE)</f>
        <v>45910</v>
      </c>
      <c r="C1765" s="128">
        <f t="shared" si="1"/>
        <v>2025</v>
      </c>
      <c r="D1765" s="128">
        <f t="shared" si="2"/>
        <v>10</v>
      </c>
      <c r="E1765" s="128">
        <f t="shared" si="3"/>
        <v>4</v>
      </c>
      <c r="F1765" s="128">
        <f t="shared" si="4"/>
        <v>2025</v>
      </c>
      <c r="G1765" s="128">
        <f t="shared" si="5"/>
        <v>10</v>
      </c>
      <c r="H1765" s="128">
        <f t="shared" si="6"/>
        <v>30</v>
      </c>
      <c r="I1765" s="128" t="str">
        <f t="shared" si="7"/>
        <v>목</v>
      </c>
      <c r="J1765" s="99"/>
      <c r="K1765" s="99"/>
      <c r="L1765" s="141" t="str">
        <f>IF(J1765-K1765=0,,IFERROR(K1765-J1765-휴게시간-VLOOKUP(A1765,지정휴게시간,2,FALSE),K1765-J1765-휴게시간))</f>
        <v/>
      </c>
      <c r="M1765" s="142" t="str">
        <f>IFERROR(VLOOKUP(Text(A1765,"m월 d일"),양력휴일,2,FALSE),IFERROR(VLOOKUP(Text(B1765,"m월 d일"),음력휴일,2,FALSE),IFERROR(VLOOKUP(A1765,양력지정휴일,2,FALSE), IFERROR(VLOOKUP(B1765,음력지정휴일,2,FALSE), ""))))</f>
        <v/>
      </c>
      <c r="N1765" s="128"/>
      <c r="O1765" s="128" t="str">
        <f>IFERROR(VLOOKUP(N1765,연차지정일수,2,FALSE),"")</f>
        <v/>
      </c>
      <c r="P1765" s="143"/>
      <c r="Q1765" s="2"/>
    </row>
    <row r="1766">
      <c r="A1766" s="129">
        <v>45961.0</v>
      </c>
      <c r="B1766" s="129">
        <f>VLOOKUP($A1766,달력데이터,MATCH("음력 날짜",달력제목,0),FALSE)</f>
        <v>45911</v>
      </c>
      <c r="C1766" s="128">
        <f t="shared" si="1"/>
        <v>2025</v>
      </c>
      <c r="D1766" s="128">
        <f t="shared" si="2"/>
        <v>10</v>
      </c>
      <c r="E1766" s="128">
        <f t="shared" si="3"/>
        <v>4</v>
      </c>
      <c r="F1766" s="128">
        <f t="shared" si="4"/>
        <v>2025</v>
      </c>
      <c r="G1766" s="128">
        <f t="shared" si="5"/>
        <v>10</v>
      </c>
      <c r="H1766" s="128">
        <f t="shared" si="6"/>
        <v>31</v>
      </c>
      <c r="I1766" s="128" t="str">
        <f t="shared" si="7"/>
        <v>금</v>
      </c>
      <c r="J1766" s="99"/>
      <c r="K1766" s="99"/>
      <c r="L1766" s="141" t="str">
        <f>IF(J1766-K1766=0,,IFERROR(K1766-J1766-휴게시간-VLOOKUP(A1766,지정휴게시간,2,FALSE),K1766-J1766-휴게시간))</f>
        <v/>
      </c>
      <c r="M1766" s="142" t="str">
        <f>IFERROR(VLOOKUP(Text(A1766,"m월 d일"),양력휴일,2,FALSE),IFERROR(VLOOKUP(Text(B1766,"m월 d일"),음력휴일,2,FALSE),IFERROR(VLOOKUP(A1766,양력지정휴일,2,FALSE), IFERROR(VLOOKUP(B1766,음력지정휴일,2,FALSE), ""))))</f>
        <v/>
      </c>
      <c r="N1766" s="128"/>
      <c r="O1766" s="128" t="str">
        <f>IFERROR(VLOOKUP(N1766,연차지정일수,2,FALSE),"")</f>
        <v/>
      </c>
      <c r="P1766" s="143"/>
      <c r="Q1766" s="2"/>
    </row>
    <row r="1767">
      <c r="A1767" s="129">
        <v>45962.0</v>
      </c>
      <c r="B1767" s="129">
        <f>VLOOKUP($A1767,달력데이터,MATCH("음력 날짜",달력제목,0),FALSE)</f>
        <v>45912</v>
      </c>
      <c r="C1767" s="128">
        <f t="shared" si="1"/>
        <v>2025</v>
      </c>
      <c r="D1767" s="128">
        <f t="shared" si="2"/>
        <v>10</v>
      </c>
      <c r="E1767" s="128">
        <f t="shared" si="3"/>
        <v>4</v>
      </c>
      <c r="F1767" s="128">
        <f t="shared" si="4"/>
        <v>2025</v>
      </c>
      <c r="G1767" s="128">
        <f t="shared" si="5"/>
        <v>11</v>
      </c>
      <c r="H1767" s="128">
        <f t="shared" si="6"/>
        <v>1</v>
      </c>
      <c r="I1767" s="128" t="str">
        <f t="shared" si="7"/>
        <v>토</v>
      </c>
      <c r="J1767" s="99"/>
      <c r="K1767" s="99"/>
      <c r="L1767" s="141" t="str">
        <f>IF(J1767-K1767=0,,IFERROR(K1767-J1767-휴게시간-VLOOKUP(A1767,지정휴게시간,2,FALSE),K1767-J1767-휴게시간))</f>
        <v/>
      </c>
      <c r="M1767" s="142" t="str">
        <f>IFERROR(VLOOKUP(Text(A1767,"m월 d일"),양력휴일,2,FALSE),IFERROR(VLOOKUP(Text(B1767,"m월 d일"),음력휴일,2,FALSE),IFERROR(VLOOKUP(A1767,양력지정휴일,2,FALSE), IFERROR(VLOOKUP(B1767,음력지정휴일,2,FALSE), ""))))</f>
        <v/>
      </c>
      <c r="N1767" s="128"/>
      <c r="O1767" s="128" t="str">
        <f>IFERROR(VLOOKUP(N1767,연차지정일수,2,FALSE),"")</f>
        <v/>
      </c>
      <c r="P1767" s="143"/>
      <c r="Q1767" s="2"/>
    </row>
    <row r="1768">
      <c r="A1768" s="129">
        <v>45963.0</v>
      </c>
      <c r="B1768" s="129">
        <f>VLOOKUP($A1768,달력데이터,MATCH("음력 날짜",달력제목,0),FALSE)</f>
        <v>45913</v>
      </c>
      <c r="C1768" s="128">
        <f t="shared" si="1"/>
        <v>2025</v>
      </c>
      <c r="D1768" s="128">
        <f t="shared" si="2"/>
        <v>10</v>
      </c>
      <c r="E1768" s="128">
        <f t="shared" si="3"/>
        <v>4</v>
      </c>
      <c r="F1768" s="128">
        <f t="shared" si="4"/>
        <v>2025</v>
      </c>
      <c r="G1768" s="128">
        <f t="shared" si="5"/>
        <v>11</v>
      </c>
      <c r="H1768" s="128">
        <f t="shared" si="6"/>
        <v>2</v>
      </c>
      <c r="I1768" s="128" t="str">
        <f t="shared" si="7"/>
        <v>일</v>
      </c>
      <c r="J1768" s="99"/>
      <c r="K1768" s="99"/>
      <c r="L1768" s="141" t="str">
        <f>IF(J1768-K1768=0,,IFERROR(K1768-J1768-휴게시간-VLOOKUP(A1768,지정휴게시간,2,FALSE),K1768-J1768-휴게시간))</f>
        <v/>
      </c>
      <c r="M1768" s="142" t="str">
        <f>IFERROR(VLOOKUP(Text(A1768,"m월 d일"),양력휴일,2,FALSE),IFERROR(VLOOKUP(Text(B1768,"m월 d일"),음력휴일,2,FALSE),IFERROR(VLOOKUP(A1768,양력지정휴일,2,FALSE), IFERROR(VLOOKUP(B1768,음력지정휴일,2,FALSE), ""))))</f>
        <v/>
      </c>
      <c r="N1768" s="128"/>
      <c r="O1768" s="128" t="str">
        <f>IFERROR(VLOOKUP(N1768,연차지정일수,2,FALSE),"")</f>
        <v/>
      </c>
      <c r="P1768" s="143"/>
      <c r="Q1768" s="2"/>
    </row>
    <row r="1769">
      <c r="A1769" s="129">
        <v>45964.0</v>
      </c>
      <c r="B1769" s="129">
        <f>VLOOKUP($A1769,달력데이터,MATCH("음력 날짜",달력제목,0),FALSE)</f>
        <v>45914</v>
      </c>
      <c r="C1769" s="128">
        <f t="shared" si="1"/>
        <v>2025</v>
      </c>
      <c r="D1769" s="128">
        <f t="shared" si="2"/>
        <v>11</v>
      </c>
      <c r="E1769" s="128">
        <f t="shared" si="3"/>
        <v>1</v>
      </c>
      <c r="F1769" s="128">
        <f t="shared" si="4"/>
        <v>2025</v>
      </c>
      <c r="G1769" s="128">
        <f t="shared" si="5"/>
        <v>11</v>
      </c>
      <c r="H1769" s="128">
        <f t="shared" si="6"/>
        <v>3</v>
      </c>
      <c r="I1769" s="128" t="str">
        <f t="shared" si="7"/>
        <v>월</v>
      </c>
      <c r="J1769" s="99"/>
      <c r="K1769" s="99"/>
      <c r="L1769" s="141" t="str">
        <f>IF(J1769-K1769=0,,IFERROR(K1769-J1769-휴게시간-VLOOKUP(A1769,지정휴게시간,2,FALSE),K1769-J1769-휴게시간))</f>
        <v/>
      </c>
      <c r="M1769" s="142" t="str">
        <f>IFERROR(VLOOKUP(Text(A1769,"m월 d일"),양력휴일,2,FALSE),IFERROR(VLOOKUP(Text(B1769,"m월 d일"),음력휴일,2,FALSE),IFERROR(VLOOKUP(A1769,양력지정휴일,2,FALSE), IFERROR(VLOOKUP(B1769,음력지정휴일,2,FALSE), ""))))</f>
        <v/>
      </c>
      <c r="N1769" s="128"/>
      <c r="O1769" s="128" t="str">
        <f>IFERROR(VLOOKUP(N1769,연차지정일수,2,FALSE),"")</f>
        <v/>
      </c>
      <c r="P1769" s="143"/>
      <c r="Q1769" s="2"/>
    </row>
    <row r="1770">
      <c r="A1770" s="129">
        <v>45965.0</v>
      </c>
      <c r="B1770" s="129">
        <f>VLOOKUP($A1770,달력데이터,MATCH("음력 날짜",달력제목,0),FALSE)</f>
        <v>45915</v>
      </c>
      <c r="C1770" s="128">
        <f t="shared" si="1"/>
        <v>2025</v>
      </c>
      <c r="D1770" s="128">
        <f t="shared" si="2"/>
        <v>11</v>
      </c>
      <c r="E1770" s="128">
        <f t="shared" si="3"/>
        <v>1</v>
      </c>
      <c r="F1770" s="128">
        <f t="shared" si="4"/>
        <v>2025</v>
      </c>
      <c r="G1770" s="128">
        <f t="shared" si="5"/>
        <v>11</v>
      </c>
      <c r="H1770" s="128">
        <f t="shared" si="6"/>
        <v>4</v>
      </c>
      <c r="I1770" s="128" t="str">
        <f t="shared" si="7"/>
        <v>화</v>
      </c>
      <c r="J1770" s="99"/>
      <c r="K1770" s="99"/>
      <c r="L1770" s="141" t="str">
        <f>IF(J1770-K1770=0,,IFERROR(K1770-J1770-휴게시간-VLOOKUP(A1770,지정휴게시간,2,FALSE),K1770-J1770-휴게시간))</f>
        <v/>
      </c>
      <c r="M1770" s="142" t="str">
        <f>IFERROR(VLOOKUP(Text(A1770,"m월 d일"),양력휴일,2,FALSE),IFERROR(VLOOKUP(Text(B1770,"m월 d일"),음력휴일,2,FALSE),IFERROR(VLOOKUP(A1770,양력지정휴일,2,FALSE), IFERROR(VLOOKUP(B1770,음력지정휴일,2,FALSE), ""))))</f>
        <v/>
      </c>
      <c r="N1770" s="128"/>
      <c r="O1770" s="128" t="str">
        <f>IFERROR(VLOOKUP(N1770,연차지정일수,2,FALSE),"")</f>
        <v/>
      </c>
      <c r="P1770" s="143"/>
      <c r="Q1770" s="2"/>
    </row>
    <row r="1771">
      <c r="A1771" s="129">
        <v>45966.0</v>
      </c>
      <c r="B1771" s="129">
        <f>VLOOKUP($A1771,달력데이터,MATCH("음력 날짜",달력제목,0),FALSE)</f>
        <v>45916</v>
      </c>
      <c r="C1771" s="128">
        <f t="shared" si="1"/>
        <v>2025</v>
      </c>
      <c r="D1771" s="128">
        <f t="shared" si="2"/>
        <v>11</v>
      </c>
      <c r="E1771" s="128">
        <f t="shared" si="3"/>
        <v>1</v>
      </c>
      <c r="F1771" s="128">
        <f t="shared" si="4"/>
        <v>2025</v>
      </c>
      <c r="G1771" s="128">
        <f t="shared" si="5"/>
        <v>11</v>
      </c>
      <c r="H1771" s="128">
        <f t="shared" si="6"/>
        <v>5</v>
      </c>
      <c r="I1771" s="128" t="str">
        <f t="shared" si="7"/>
        <v>수</v>
      </c>
      <c r="J1771" s="99"/>
      <c r="K1771" s="99"/>
      <c r="L1771" s="141" t="str">
        <f>IF(J1771-K1771=0,,IFERROR(K1771-J1771-휴게시간-VLOOKUP(A1771,지정휴게시간,2,FALSE),K1771-J1771-휴게시간))</f>
        <v/>
      </c>
      <c r="M1771" s="142" t="str">
        <f>IFERROR(VLOOKUP(Text(A1771,"m월 d일"),양력휴일,2,FALSE),IFERROR(VLOOKUP(Text(B1771,"m월 d일"),음력휴일,2,FALSE),IFERROR(VLOOKUP(A1771,양력지정휴일,2,FALSE), IFERROR(VLOOKUP(B1771,음력지정휴일,2,FALSE), ""))))</f>
        <v/>
      </c>
      <c r="N1771" s="128"/>
      <c r="O1771" s="128" t="str">
        <f>IFERROR(VLOOKUP(N1771,연차지정일수,2,FALSE),"")</f>
        <v/>
      </c>
      <c r="P1771" s="143"/>
      <c r="Q1771" s="2"/>
    </row>
    <row r="1772">
      <c r="A1772" s="129">
        <v>45967.0</v>
      </c>
      <c r="B1772" s="129">
        <f>VLOOKUP($A1772,달력데이터,MATCH("음력 날짜",달력제목,0),FALSE)</f>
        <v>45917</v>
      </c>
      <c r="C1772" s="128">
        <f t="shared" si="1"/>
        <v>2025</v>
      </c>
      <c r="D1772" s="128">
        <f t="shared" si="2"/>
        <v>11</v>
      </c>
      <c r="E1772" s="128">
        <f t="shared" si="3"/>
        <v>1</v>
      </c>
      <c r="F1772" s="128">
        <f t="shared" si="4"/>
        <v>2025</v>
      </c>
      <c r="G1772" s="128">
        <f t="shared" si="5"/>
        <v>11</v>
      </c>
      <c r="H1772" s="128">
        <f t="shared" si="6"/>
        <v>6</v>
      </c>
      <c r="I1772" s="128" t="str">
        <f t="shared" si="7"/>
        <v>목</v>
      </c>
      <c r="J1772" s="99"/>
      <c r="K1772" s="99"/>
      <c r="L1772" s="141" t="str">
        <f>IF(J1772-K1772=0,,IFERROR(K1772-J1772-휴게시간-VLOOKUP(A1772,지정휴게시간,2,FALSE),K1772-J1772-휴게시간))</f>
        <v/>
      </c>
      <c r="M1772" s="142" t="str">
        <f>IFERROR(VLOOKUP(Text(A1772,"m월 d일"),양력휴일,2,FALSE),IFERROR(VLOOKUP(Text(B1772,"m월 d일"),음력휴일,2,FALSE),IFERROR(VLOOKUP(A1772,양력지정휴일,2,FALSE), IFERROR(VLOOKUP(B1772,음력지정휴일,2,FALSE), ""))))</f>
        <v/>
      </c>
      <c r="N1772" s="128"/>
      <c r="O1772" s="128" t="str">
        <f>IFERROR(VLOOKUP(N1772,연차지정일수,2,FALSE),"")</f>
        <v/>
      </c>
      <c r="P1772" s="143"/>
      <c r="Q1772" s="2"/>
    </row>
    <row r="1773">
      <c r="A1773" s="129">
        <v>45968.0</v>
      </c>
      <c r="B1773" s="129">
        <f>VLOOKUP($A1773,달력데이터,MATCH("음력 날짜",달력제목,0),FALSE)</f>
        <v>45918</v>
      </c>
      <c r="C1773" s="128">
        <f t="shared" si="1"/>
        <v>2025</v>
      </c>
      <c r="D1773" s="128">
        <f t="shared" si="2"/>
        <v>11</v>
      </c>
      <c r="E1773" s="128">
        <f t="shared" si="3"/>
        <v>1</v>
      </c>
      <c r="F1773" s="128">
        <f t="shared" si="4"/>
        <v>2025</v>
      </c>
      <c r="G1773" s="128">
        <f t="shared" si="5"/>
        <v>11</v>
      </c>
      <c r="H1773" s="128">
        <f t="shared" si="6"/>
        <v>7</v>
      </c>
      <c r="I1773" s="128" t="str">
        <f t="shared" si="7"/>
        <v>금</v>
      </c>
      <c r="J1773" s="99"/>
      <c r="K1773" s="99"/>
      <c r="L1773" s="141" t="str">
        <f>IF(J1773-K1773=0,,IFERROR(K1773-J1773-휴게시간-VLOOKUP(A1773,지정휴게시간,2,FALSE),K1773-J1773-휴게시간))</f>
        <v/>
      </c>
      <c r="M1773" s="142" t="str">
        <f>IFERROR(VLOOKUP(Text(A1773,"m월 d일"),양력휴일,2,FALSE),IFERROR(VLOOKUP(Text(B1773,"m월 d일"),음력휴일,2,FALSE),IFERROR(VLOOKUP(A1773,양력지정휴일,2,FALSE), IFERROR(VLOOKUP(B1773,음력지정휴일,2,FALSE), ""))))</f>
        <v/>
      </c>
      <c r="N1773" s="128"/>
      <c r="O1773" s="128" t="str">
        <f>IFERROR(VLOOKUP(N1773,연차지정일수,2,FALSE),"")</f>
        <v/>
      </c>
      <c r="P1773" s="143"/>
      <c r="Q1773" s="2"/>
    </row>
    <row r="1774">
      <c r="A1774" s="129">
        <v>45969.0</v>
      </c>
      <c r="B1774" s="129">
        <f>VLOOKUP($A1774,달력데이터,MATCH("음력 날짜",달력제목,0),FALSE)</f>
        <v>45919</v>
      </c>
      <c r="C1774" s="128">
        <f t="shared" si="1"/>
        <v>2025</v>
      </c>
      <c r="D1774" s="128">
        <f t="shared" si="2"/>
        <v>11</v>
      </c>
      <c r="E1774" s="128">
        <f t="shared" si="3"/>
        <v>1</v>
      </c>
      <c r="F1774" s="128">
        <f t="shared" si="4"/>
        <v>2025</v>
      </c>
      <c r="G1774" s="128">
        <f t="shared" si="5"/>
        <v>11</v>
      </c>
      <c r="H1774" s="128">
        <f t="shared" si="6"/>
        <v>8</v>
      </c>
      <c r="I1774" s="128" t="str">
        <f t="shared" si="7"/>
        <v>토</v>
      </c>
      <c r="J1774" s="99"/>
      <c r="K1774" s="99"/>
      <c r="L1774" s="141" t="str">
        <f>IF(J1774-K1774=0,,IFERROR(K1774-J1774-휴게시간-VLOOKUP(A1774,지정휴게시간,2,FALSE),K1774-J1774-휴게시간))</f>
        <v/>
      </c>
      <c r="M1774" s="142" t="str">
        <f>IFERROR(VLOOKUP(Text(A1774,"m월 d일"),양력휴일,2,FALSE),IFERROR(VLOOKUP(Text(B1774,"m월 d일"),음력휴일,2,FALSE),IFERROR(VLOOKUP(A1774,양력지정휴일,2,FALSE), IFERROR(VLOOKUP(B1774,음력지정휴일,2,FALSE), ""))))</f>
        <v/>
      </c>
      <c r="N1774" s="128"/>
      <c r="O1774" s="128" t="str">
        <f>IFERROR(VLOOKUP(N1774,연차지정일수,2,FALSE),"")</f>
        <v/>
      </c>
      <c r="P1774" s="143"/>
      <c r="Q1774" s="2"/>
    </row>
    <row r="1775">
      <c r="A1775" s="129">
        <v>45970.0</v>
      </c>
      <c r="B1775" s="129">
        <f>VLOOKUP($A1775,달력데이터,MATCH("음력 날짜",달력제목,0),FALSE)</f>
        <v>45920</v>
      </c>
      <c r="C1775" s="128">
        <f t="shared" si="1"/>
        <v>2025</v>
      </c>
      <c r="D1775" s="128">
        <f t="shared" si="2"/>
        <v>11</v>
      </c>
      <c r="E1775" s="128">
        <f t="shared" si="3"/>
        <v>1</v>
      </c>
      <c r="F1775" s="128">
        <f t="shared" si="4"/>
        <v>2025</v>
      </c>
      <c r="G1775" s="128">
        <f t="shared" si="5"/>
        <v>11</v>
      </c>
      <c r="H1775" s="128">
        <f t="shared" si="6"/>
        <v>9</v>
      </c>
      <c r="I1775" s="128" t="str">
        <f t="shared" si="7"/>
        <v>일</v>
      </c>
      <c r="J1775" s="99"/>
      <c r="K1775" s="99"/>
      <c r="L1775" s="141" t="str">
        <f>IF(J1775-K1775=0,,IFERROR(K1775-J1775-휴게시간-VLOOKUP(A1775,지정휴게시간,2,FALSE),K1775-J1775-휴게시간))</f>
        <v/>
      </c>
      <c r="M1775" s="142" t="str">
        <f>IFERROR(VLOOKUP(Text(A1775,"m월 d일"),양력휴일,2,FALSE),IFERROR(VLOOKUP(Text(B1775,"m월 d일"),음력휴일,2,FALSE),IFERROR(VLOOKUP(A1775,양력지정휴일,2,FALSE), IFERROR(VLOOKUP(B1775,음력지정휴일,2,FALSE), ""))))</f>
        <v/>
      </c>
      <c r="N1775" s="128"/>
      <c r="O1775" s="128" t="str">
        <f>IFERROR(VLOOKUP(N1775,연차지정일수,2,FALSE),"")</f>
        <v/>
      </c>
      <c r="P1775" s="143"/>
      <c r="Q1775" s="2"/>
    </row>
    <row r="1776">
      <c r="A1776" s="129">
        <v>45971.0</v>
      </c>
      <c r="B1776" s="129">
        <f>VLOOKUP($A1776,달력데이터,MATCH("음력 날짜",달력제목,0),FALSE)</f>
        <v>45921</v>
      </c>
      <c r="C1776" s="128">
        <f t="shared" si="1"/>
        <v>2025</v>
      </c>
      <c r="D1776" s="128">
        <f t="shared" si="2"/>
        <v>11</v>
      </c>
      <c r="E1776" s="128">
        <f t="shared" si="3"/>
        <v>2</v>
      </c>
      <c r="F1776" s="128">
        <f t="shared" si="4"/>
        <v>2025</v>
      </c>
      <c r="G1776" s="128">
        <f t="shared" si="5"/>
        <v>11</v>
      </c>
      <c r="H1776" s="128">
        <f t="shared" si="6"/>
        <v>10</v>
      </c>
      <c r="I1776" s="128" t="str">
        <f t="shared" si="7"/>
        <v>월</v>
      </c>
      <c r="J1776" s="99"/>
      <c r="K1776" s="99"/>
      <c r="L1776" s="141" t="str">
        <f>IF(J1776-K1776=0,,IFERROR(K1776-J1776-휴게시간-VLOOKUP(A1776,지정휴게시간,2,FALSE),K1776-J1776-휴게시간))</f>
        <v/>
      </c>
      <c r="M1776" s="142" t="str">
        <f>IFERROR(VLOOKUP(Text(A1776,"m월 d일"),양력휴일,2,FALSE),IFERROR(VLOOKUP(Text(B1776,"m월 d일"),음력휴일,2,FALSE),IFERROR(VLOOKUP(A1776,양력지정휴일,2,FALSE), IFERROR(VLOOKUP(B1776,음력지정휴일,2,FALSE), ""))))</f>
        <v/>
      </c>
      <c r="N1776" s="128"/>
      <c r="O1776" s="128" t="str">
        <f>IFERROR(VLOOKUP(N1776,연차지정일수,2,FALSE),"")</f>
        <v/>
      </c>
      <c r="P1776" s="143"/>
      <c r="Q1776" s="2"/>
    </row>
    <row r="1777">
      <c r="A1777" s="129">
        <v>45972.0</v>
      </c>
      <c r="B1777" s="129">
        <f>VLOOKUP($A1777,달력데이터,MATCH("음력 날짜",달력제목,0),FALSE)</f>
        <v>45922</v>
      </c>
      <c r="C1777" s="128">
        <f t="shared" si="1"/>
        <v>2025</v>
      </c>
      <c r="D1777" s="128">
        <f t="shared" si="2"/>
        <v>11</v>
      </c>
      <c r="E1777" s="128">
        <f t="shared" si="3"/>
        <v>2</v>
      </c>
      <c r="F1777" s="128">
        <f t="shared" si="4"/>
        <v>2025</v>
      </c>
      <c r="G1777" s="128">
        <f t="shared" si="5"/>
        <v>11</v>
      </c>
      <c r="H1777" s="128">
        <f t="shared" si="6"/>
        <v>11</v>
      </c>
      <c r="I1777" s="128" t="str">
        <f t="shared" si="7"/>
        <v>화</v>
      </c>
      <c r="J1777" s="99"/>
      <c r="K1777" s="99"/>
      <c r="L1777" s="141" t="str">
        <f>IF(J1777-K1777=0,,IFERROR(K1777-J1777-휴게시간-VLOOKUP(A1777,지정휴게시간,2,FALSE),K1777-J1777-휴게시간))</f>
        <v/>
      </c>
      <c r="M1777" s="142" t="str">
        <f>IFERROR(VLOOKUP(Text(A1777,"m월 d일"),양력휴일,2,FALSE),IFERROR(VLOOKUP(Text(B1777,"m월 d일"),음력휴일,2,FALSE),IFERROR(VLOOKUP(A1777,양력지정휴일,2,FALSE), IFERROR(VLOOKUP(B1777,음력지정휴일,2,FALSE), ""))))</f>
        <v/>
      </c>
      <c r="N1777" s="128"/>
      <c r="O1777" s="128" t="str">
        <f>IFERROR(VLOOKUP(N1777,연차지정일수,2,FALSE),"")</f>
        <v/>
      </c>
      <c r="P1777" s="143"/>
      <c r="Q1777" s="2"/>
    </row>
    <row r="1778">
      <c r="A1778" s="129">
        <v>45973.0</v>
      </c>
      <c r="B1778" s="129">
        <f>VLOOKUP($A1778,달력데이터,MATCH("음력 날짜",달력제목,0),FALSE)</f>
        <v>45923</v>
      </c>
      <c r="C1778" s="128">
        <f t="shared" si="1"/>
        <v>2025</v>
      </c>
      <c r="D1778" s="128">
        <f t="shared" si="2"/>
        <v>11</v>
      </c>
      <c r="E1778" s="128">
        <f t="shared" si="3"/>
        <v>2</v>
      </c>
      <c r="F1778" s="128">
        <f t="shared" si="4"/>
        <v>2025</v>
      </c>
      <c r="G1778" s="128">
        <f t="shared" si="5"/>
        <v>11</v>
      </c>
      <c r="H1778" s="128">
        <f t="shared" si="6"/>
        <v>12</v>
      </c>
      <c r="I1778" s="128" t="str">
        <f t="shared" si="7"/>
        <v>수</v>
      </c>
      <c r="J1778" s="99"/>
      <c r="K1778" s="99"/>
      <c r="L1778" s="141" t="str">
        <f>IF(J1778-K1778=0,,IFERROR(K1778-J1778-휴게시간-VLOOKUP(A1778,지정휴게시간,2,FALSE),K1778-J1778-휴게시간))</f>
        <v/>
      </c>
      <c r="M1778" s="142" t="str">
        <f>IFERROR(VLOOKUP(Text(A1778,"m월 d일"),양력휴일,2,FALSE),IFERROR(VLOOKUP(Text(B1778,"m월 d일"),음력휴일,2,FALSE),IFERROR(VLOOKUP(A1778,양력지정휴일,2,FALSE), IFERROR(VLOOKUP(B1778,음력지정휴일,2,FALSE), ""))))</f>
        <v/>
      </c>
      <c r="N1778" s="128"/>
      <c r="O1778" s="128" t="str">
        <f>IFERROR(VLOOKUP(N1778,연차지정일수,2,FALSE),"")</f>
        <v/>
      </c>
      <c r="P1778" s="143"/>
      <c r="Q1778" s="2"/>
    </row>
    <row r="1779">
      <c r="A1779" s="129">
        <v>45974.0</v>
      </c>
      <c r="B1779" s="129">
        <f>VLOOKUP($A1779,달력데이터,MATCH("음력 날짜",달력제목,0),FALSE)</f>
        <v>45924</v>
      </c>
      <c r="C1779" s="128">
        <f t="shared" si="1"/>
        <v>2025</v>
      </c>
      <c r="D1779" s="128">
        <f t="shared" si="2"/>
        <v>11</v>
      </c>
      <c r="E1779" s="128">
        <f t="shared" si="3"/>
        <v>2</v>
      </c>
      <c r="F1779" s="128">
        <f t="shared" si="4"/>
        <v>2025</v>
      </c>
      <c r="G1779" s="128">
        <f t="shared" si="5"/>
        <v>11</v>
      </c>
      <c r="H1779" s="128">
        <f t="shared" si="6"/>
        <v>13</v>
      </c>
      <c r="I1779" s="128" t="str">
        <f t="shared" si="7"/>
        <v>목</v>
      </c>
      <c r="J1779" s="99"/>
      <c r="K1779" s="99"/>
      <c r="L1779" s="141" t="str">
        <f>IF(J1779-K1779=0,,IFERROR(K1779-J1779-휴게시간-VLOOKUP(A1779,지정휴게시간,2,FALSE),K1779-J1779-휴게시간))</f>
        <v/>
      </c>
      <c r="M1779" s="142" t="str">
        <f>IFERROR(VLOOKUP(Text(A1779,"m월 d일"),양력휴일,2,FALSE),IFERROR(VLOOKUP(Text(B1779,"m월 d일"),음력휴일,2,FALSE),IFERROR(VLOOKUP(A1779,양력지정휴일,2,FALSE), IFERROR(VLOOKUP(B1779,음력지정휴일,2,FALSE), ""))))</f>
        <v/>
      </c>
      <c r="N1779" s="128"/>
      <c r="O1779" s="128" t="str">
        <f>IFERROR(VLOOKUP(N1779,연차지정일수,2,FALSE),"")</f>
        <v/>
      </c>
      <c r="P1779" s="143"/>
      <c r="Q1779" s="2"/>
    </row>
    <row r="1780">
      <c r="A1780" s="129">
        <v>45975.0</v>
      </c>
      <c r="B1780" s="129">
        <f>VLOOKUP($A1780,달력데이터,MATCH("음력 날짜",달력제목,0),FALSE)</f>
        <v>45925</v>
      </c>
      <c r="C1780" s="128">
        <f t="shared" si="1"/>
        <v>2025</v>
      </c>
      <c r="D1780" s="128">
        <f t="shared" si="2"/>
        <v>11</v>
      </c>
      <c r="E1780" s="128">
        <f t="shared" si="3"/>
        <v>2</v>
      </c>
      <c r="F1780" s="128">
        <f t="shared" si="4"/>
        <v>2025</v>
      </c>
      <c r="G1780" s="128">
        <f t="shared" si="5"/>
        <v>11</v>
      </c>
      <c r="H1780" s="128">
        <f t="shared" si="6"/>
        <v>14</v>
      </c>
      <c r="I1780" s="128" t="str">
        <f t="shared" si="7"/>
        <v>금</v>
      </c>
      <c r="J1780" s="99"/>
      <c r="K1780" s="99"/>
      <c r="L1780" s="141" t="str">
        <f>IF(J1780-K1780=0,,IFERROR(K1780-J1780-휴게시간-VLOOKUP(A1780,지정휴게시간,2,FALSE),K1780-J1780-휴게시간))</f>
        <v/>
      </c>
      <c r="M1780" s="142" t="str">
        <f>IFERROR(VLOOKUP(Text(A1780,"m월 d일"),양력휴일,2,FALSE),IFERROR(VLOOKUP(Text(B1780,"m월 d일"),음력휴일,2,FALSE),IFERROR(VLOOKUP(A1780,양력지정휴일,2,FALSE), IFERROR(VLOOKUP(B1780,음력지정휴일,2,FALSE), ""))))</f>
        <v/>
      </c>
      <c r="N1780" s="128"/>
      <c r="O1780" s="128" t="str">
        <f>IFERROR(VLOOKUP(N1780,연차지정일수,2,FALSE),"")</f>
        <v/>
      </c>
      <c r="P1780" s="143"/>
      <c r="Q1780" s="2"/>
    </row>
    <row r="1781">
      <c r="A1781" s="129">
        <v>45976.0</v>
      </c>
      <c r="B1781" s="129">
        <f>VLOOKUP($A1781,달력데이터,MATCH("음력 날짜",달력제목,0),FALSE)</f>
        <v>45926</v>
      </c>
      <c r="C1781" s="128">
        <f t="shared" si="1"/>
        <v>2025</v>
      </c>
      <c r="D1781" s="128">
        <f t="shared" si="2"/>
        <v>11</v>
      </c>
      <c r="E1781" s="128">
        <f t="shared" si="3"/>
        <v>2</v>
      </c>
      <c r="F1781" s="128">
        <f t="shared" si="4"/>
        <v>2025</v>
      </c>
      <c r="G1781" s="128">
        <f t="shared" si="5"/>
        <v>11</v>
      </c>
      <c r="H1781" s="128">
        <f t="shared" si="6"/>
        <v>15</v>
      </c>
      <c r="I1781" s="128" t="str">
        <f t="shared" si="7"/>
        <v>토</v>
      </c>
      <c r="J1781" s="99"/>
      <c r="K1781" s="99"/>
      <c r="L1781" s="141" t="str">
        <f>IF(J1781-K1781=0,,IFERROR(K1781-J1781-휴게시간-VLOOKUP(A1781,지정휴게시간,2,FALSE),K1781-J1781-휴게시간))</f>
        <v/>
      </c>
      <c r="M1781" s="142" t="str">
        <f>IFERROR(VLOOKUP(Text(A1781,"m월 d일"),양력휴일,2,FALSE),IFERROR(VLOOKUP(Text(B1781,"m월 d일"),음력휴일,2,FALSE),IFERROR(VLOOKUP(A1781,양력지정휴일,2,FALSE), IFERROR(VLOOKUP(B1781,음력지정휴일,2,FALSE), ""))))</f>
        <v/>
      </c>
      <c r="N1781" s="128"/>
      <c r="O1781" s="128" t="str">
        <f>IFERROR(VLOOKUP(N1781,연차지정일수,2,FALSE),"")</f>
        <v/>
      </c>
      <c r="P1781" s="143"/>
      <c r="Q1781" s="2"/>
    </row>
    <row r="1782">
      <c r="A1782" s="129">
        <v>45977.0</v>
      </c>
      <c r="B1782" s="129">
        <f>VLOOKUP($A1782,달력데이터,MATCH("음력 날짜",달력제목,0),FALSE)</f>
        <v>45927</v>
      </c>
      <c r="C1782" s="128">
        <f t="shared" si="1"/>
        <v>2025</v>
      </c>
      <c r="D1782" s="128">
        <f t="shared" si="2"/>
        <v>11</v>
      </c>
      <c r="E1782" s="128">
        <f t="shared" si="3"/>
        <v>2</v>
      </c>
      <c r="F1782" s="128">
        <f t="shared" si="4"/>
        <v>2025</v>
      </c>
      <c r="G1782" s="128">
        <f t="shared" si="5"/>
        <v>11</v>
      </c>
      <c r="H1782" s="128">
        <f t="shared" si="6"/>
        <v>16</v>
      </c>
      <c r="I1782" s="128" t="str">
        <f t="shared" si="7"/>
        <v>일</v>
      </c>
      <c r="J1782" s="99"/>
      <c r="K1782" s="99"/>
      <c r="L1782" s="141" t="str">
        <f>IF(J1782-K1782=0,,IFERROR(K1782-J1782-휴게시간-VLOOKUP(A1782,지정휴게시간,2,FALSE),K1782-J1782-휴게시간))</f>
        <v/>
      </c>
      <c r="M1782" s="142" t="str">
        <f>IFERROR(VLOOKUP(Text(A1782,"m월 d일"),양력휴일,2,FALSE),IFERROR(VLOOKUP(Text(B1782,"m월 d일"),음력휴일,2,FALSE),IFERROR(VLOOKUP(A1782,양력지정휴일,2,FALSE), IFERROR(VLOOKUP(B1782,음력지정휴일,2,FALSE), ""))))</f>
        <v/>
      </c>
      <c r="N1782" s="128"/>
      <c r="O1782" s="128" t="str">
        <f>IFERROR(VLOOKUP(N1782,연차지정일수,2,FALSE),"")</f>
        <v/>
      </c>
      <c r="P1782" s="143"/>
      <c r="Q1782" s="2"/>
    </row>
    <row r="1783">
      <c r="A1783" s="129">
        <v>45978.0</v>
      </c>
      <c r="B1783" s="129">
        <f>VLOOKUP($A1783,달력데이터,MATCH("음력 날짜",달력제목,0),FALSE)</f>
        <v>45928</v>
      </c>
      <c r="C1783" s="128">
        <f t="shared" si="1"/>
        <v>2025</v>
      </c>
      <c r="D1783" s="128">
        <f t="shared" si="2"/>
        <v>11</v>
      </c>
      <c r="E1783" s="128">
        <f t="shared" si="3"/>
        <v>3</v>
      </c>
      <c r="F1783" s="128">
        <f t="shared" si="4"/>
        <v>2025</v>
      </c>
      <c r="G1783" s="128">
        <f t="shared" si="5"/>
        <v>11</v>
      </c>
      <c r="H1783" s="128">
        <f t="shared" si="6"/>
        <v>17</v>
      </c>
      <c r="I1783" s="128" t="str">
        <f t="shared" si="7"/>
        <v>월</v>
      </c>
      <c r="J1783" s="99"/>
      <c r="K1783" s="99"/>
      <c r="L1783" s="141" t="str">
        <f>IF(J1783-K1783=0,,IFERROR(K1783-J1783-휴게시간-VLOOKUP(A1783,지정휴게시간,2,FALSE),K1783-J1783-휴게시간))</f>
        <v/>
      </c>
      <c r="M1783" s="142" t="str">
        <f>IFERROR(VLOOKUP(Text(A1783,"m월 d일"),양력휴일,2,FALSE),IFERROR(VLOOKUP(Text(B1783,"m월 d일"),음력휴일,2,FALSE),IFERROR(VLOOKUP(A1783,양력지정휴일,2,FALSE), IFERROR(VLOOKUP(B1783,음력지정휴일,2,FALSE), ""))))</f>
        <v/>
      </c>
      <c r="N1783" s="128"/>
      <c r="O1783" s="128" t="str">
        <f>IFERROR(VLOOKUP(N1783,연차지정일수,2,FALSE),"")</f>
        <v/>
      </c>
      <c r="P1783" s="143"/>
      <c r="Q1783" s="2"/>
    </row>
    <row r="1784">
      <c r="A1784" s="129">
        <v>45979.0</v>
      </c>
      <c r="B1784" s="129">
        <f>VLOOKUP($A1784,달력데이터,MATCH("음력 날짜",달력제목,0),FALSE)</f>
        <v>45929</v>
      </c>
      <c r="C1784" s="128">
        <f t="shared" si="1"/>
        <v>2025</v>
      </c>
      <c r="D1784" s="128">
        <f t="shared" si="2"/>
        <v>11</v>
      </c>
      <c r="E1784" s="128">
        <f t="shared" si="3"/>
        <v>3</v>
      </c>
      <c r="F1784" s="128">
        <f t="shared" si="4"/>
        <v>2025</v>
      </c>
      <c r="G1784" s="128">
        <f t="shared" si="5"/>
        <v>11</v>
      </c>
      <c r="H1784" s="128">
        <f t="shared" si="6"/>
        <v>18</v>
      </c>
      <c r="I1784" s="128" t="str">
        <f t="shared" si="7"/>
        <v>화</v>
      </c>
      <c r="J1784" s="99"/>
      <c r="K1784" s="99"/>
      <c r="L1784" s="141" t="str">
        <f>IF(J1784-K1784=0,,IFERROR(K1784-J1784-휴게시간-VLOOKUP(A1784,지정휴게시간,2,FALSE),K1784-J1784-휴게시간))</f>
        <v/>
      </c>
      <c r="M1784" s="142" t="str">
        <f>IFERROR(VLOOKUP(Text(A1784,"m월 d일"),양력휴일,2,FALSE),IFERROR(VLOOKUP(Text(B1784,"m월 d일"),음력휴일,2,FALSE),IFERROR(VLOOKUP(A1784,양력지정휴일,2,FALSE), IFERROR(VLOOKUP(B1784,음력지정휴일,2,FALSE), ""))))</f>
        <v/>
      </c>
      <c r="N1784" s="128"/>
      <c r="O1784" s="128" t="str">
        <f>IFERROR(VLOOKUP(N1784,연차지정일수,2,FALSE),"")</f>
        <v/>
      </c>
      <c r="P1784" s="143"/>
      <c r="Q1784" s="2"/>
    </row>
    <row r="1785">
      <c r="A1785" s="129">
        <v>45980.0</v>
      </c>
      <c r="B1785" s="129">
        <f>VLOOKUP($A1785,달력데이터,MATCH("음력 날짜",달력제목,0),FALSE)</f>
        <v>45930</v>
      </c>
      <c r="C1785" s="128">
        <f t="shared" si="1"/>
        <v>2025</v>
      </c>
      <c r="D1785" s="128">
        <f t="shared" si="2"/>
        <v>11</v>
      </c>
      <c r="E1785" s="128">
        <f t="shared" si="3"/>
        <v>3</v>
      </c>
      <c r="F1785" s="128">
        <f t="shared" si="4"/>
        <v>2025</v>
      </c>
      <c r="G1785" s="128">
        <f t="shared" si="5"/>
        <v>11</v>
      </c>
      <c r="H1785" s="128">
        <f t="shared" si="6"/>
        <v>19</v>
      </c>
      <c r="I1785" s="128" t="str">
        <f t="shared" si="7"/>
        <v>수</v>
      </c>
      <c r="J1785" s="99"/>
      <c r="K1785" s="99"/>
      <c r="L1785" s="141" t="str">
        <f>IF(J1785-K1785=0,,IFERROR(K1785-J1785-휴게시간-VLOOKUP(A1785,지정휴게시간,2,FALSE),K1785-J1785-휴게시간))</f>
        <v/>
      </c>
      <c r="M1785" s="142" t="str">
        <f>IFERROR(VLOOKUP(Text(A1785,"m월 d일"),양력휴일,2,FALSE),IFERROR(VLOOKUP(Text(B1785,"m월 d일"),음력휴일,2,FALSE),IFERROR(VLOOKUP(A1785,양력지정휴일,2,FALSE), IFERROR(VLOOKUP(B1785,음력지정휴일,2,FALSE), ""))))</f>
        <v/>
      </c>
      <c r="N1785" s="128"/>
      <c r="O1785" s="128" t="str">
        <f>IFERROR(VLOOKUP(N1785,연차지정일수,2,FALSE),"")</f>
        <v/>
      </c>
      <c r="P1785" s="143"/>
      <c r="Q1785" s="2"/>
    </row>
    <row r="1786">
      <c r="A1786" s="129">
        <v>45981.0</v>
      </c>
      <c r="B1786" s="129">
        <f>VLOOKUP($A1786,달력데이터,MATCH("음력 날짜",달력제목,0),FALSE)</f>
        <v>45931</v>
      </c>
      <c r="C1786" s="128">
        <f t="shared" si="1"/>
        <v>2025</v>
      </c>
      <c r="D1786" s="128">
        <f t="shared" si="2"/>
        <v>11</v>
      </c>
      <c r="E1786" s="128">
        <f t="shared" si="3"/>
        <v>3</v>
      </c>
      <c r="F1786" s="128">
        <f t="shared" si="4"/>
        <v>2025</v>
      </c>
      <c r="G1786" s="128">
        <f t="shared" si="5"/>
        <v>11</v>
      </c>
      <c r="H1786" s="128">
        <f t="shared" si="6"/>
        <v>20</v>
      </c>
      <c r="I1786" s="128" t="str">
        <f t="shared" si="7"/>
        <v>목</v>
      </c>
      <c r="J1786" s="99"/>
      <c r="K1786" s="99"/>
      <c r="L1786" s="141" t="str">
        <f>IF(J1786-K1786=0,,IFERROR(K1786-J1786-휴게시간-VLOOKUP(A1786,지정휴게시간,2,FALSE),K1786-J1786-휴게시간))</f>
        <v/>
      </c>
      <c r="M1786" s="142" t="str">
        <f>IFERROR(VLOOKUP(Text(A1786,"m월 d일"),양력휴일,2,FALSE),IFERROR(VLOOKUP(Text(B1786,"m월 d일"),음력휴일,2,FALSE),IFERROR(VLOOKUP(A1786,양력지정휴일,2,FALSE), IFERROR(VLOOKUP(B1786,음력지정휴일,2,FALSE), ""))))</f>
        <v/>
      </c>
      <c r="N1786" s="128"/>
      <c r="O1786" s="128" t="str">
        <f>IFERROR(VLOOKUP(N1786,연차지정일수,2,FALSE),"")</f>
        <v/>
      </c>
      <c r="P1786" s="143"/>
      <c r="Q1786" s="2"/>
    </row>
    <row r="1787">
      <c r="A1787" s="129">
        <v>45982.0</v>
      </c>
      <c r="B1787" s="129">
        <f>VLOOKUP($A1787,달력데이터,MATCH("음력 날짜",달력제목,0),FALSE)</f>
        <v>45932</v>
      </c>
      <c r="C1787" s="128">
        <f t="shared" si="1"/>
        <v>2025</v>
      </c>
      <c r="D1787" s="128">
        <f t="shared" si="2"/>
        <v>11</v>
      </c>
      <c r="E1787" s="128">
        <f t="shared" si="3"/>
        <v>3</v>
      </c>
      <c r="F1787" s="128">
        <f t="shared" si="4"/>
        <v>2025</v>
      </c>
      <c r="G1787" s="128">
        <f t="shared" si="5"/>
        <v>11</v>
      </c>
      <c r="H1787" s="128">
        <f t="shared" si="6"/>
        <v>21</v>
      </c>
      <c r="I1787" s="128" t="str">
        <f t="shared" si="7"/>
        <v>금</v>
      </c>
      <c r="J1787" s="99"/>
      <c r="K1787" s="99"/>
      <c r="L1787" s="141" t="str">
        <f>IF(J1787-K1787=0,,IFERROR(K1787-J1787-휴게시간-VLOOKUP(A1787,지정휴게시간,2,FALSE),K1787-J1787-휴게시간))</f>
        <v/>
      </c>
      <c r="M1787" s="142" t="str">
        <f>IFERROR(VLOOKUP(Text(A1787,"m월 d일"),양력휴일,2,FALSE),IFERROR(VLOOKUP(Text(B1787,"m월 d일"),음력휴일,2,FALSE),IFERROR(VLOOKUP(A1787,양력지정휴일,2,FALSE), IFERROR(VLOOKUP(B1787,음력지정휴일,2,FALSE), ""))))</f>
        <v/>
      </c>
      <c r="N1787" s="128"/>
      <c r="O1787" s="128" t="str">
        <f>IFERROR(VLOOKUP(N1787,연차지정일수,2,FALSE),"")</f>
        <v/>
      </c>
      <c r="P1787" s="143"/>
      <c r="Q1787" s="2"/>
    </row>
    <row r="1788">
      <c r="A1788" s="129">
        <v>45983.0</v>
      </c>
      <c r="B1788" s="129">
        <f>VLOOKUP($A1788,달력데이터,MATCH("음력 날짜",달력제목,0),FALSE)</f>
        <v>45933</v>
      </c>
      <c r="C1788" s="128">
        <f t="shared" si="1"/>
        <v>2025</v>
      </c>
      <c r="D1788" s="128">
        <f t="shared" si="2"/>
        <v>11</v>
      </c>
      <c r="E1788" s="128">
        <f t="shared" si="3"/>
        <v>3</v>
      </c>
      <c r="F1788" s="128">
        <f t="shared" si="4"/>
        <v>2025</v>
      </c>
      <c r="G1788" s="128">
        <f t="shared" si="5"/>
        <v>11</v>
      </c>
      <c r="H1788" s="128">
        <f t="shared" si="6"/>
        <v>22</v>
      </c>
      <c r="I1788" s="128" t="str">
        <f t="shared" si="7"/>
        <v>토</v>
      </c>
      <c r="J1788" s="99"/>
      <c r="K1788" s="99"/>
      <c r="L1788" s="141" t="str">
        <f>IF(J1788-K1788=0,,IFERROR(K1788-J1788-휴게시간-VLOOKUP(A1788,지정휴게시간,2,FALSE),K1788-J1788-휴게시간))</f>
        <v/>
      </c>
      <c r="M1788" s="142" t="str">
        <f>IFERROR(VLOOKUP(Text(A1788,"m월 d일"),양력휴일,2,FALSE),IFERROR(VLOOKUP(Text(B1788,"m월 d일"),음력휴일,2,FALSE),IFERROR(VLOOKUP(A1788,양력지정휴일,2,FALSE), IFERROR(VLOOKUP(B1788,음력지정휴일,2,FALSE), ""))))</f>
        <v/>
      </c>
      <c r="N1788" s="128"/>
      <c r="O1788" s="128" t="str">
        <f>IFERROR(VLOOKUP(N1788,연차지정일수,2,FALSE),"")</f>
        <v/>
      </c>
      <c r="P1788" s="143"/>
      <c r="Q1788" s="2"/>
    </row>
    <row r="1789">
      <c r="A1789" s="129">
        <v>45984.0</v>
      </c>
      <c r="B1789" s="129">
        <f>VLOOKUP($A1789,달력데이터,MATCH("음력 날짜",달력제목,0),FALSE)</f>
        <v>45934</v>
      </c>
      <c r="C1789" s="128">
        <f t="shared" si="1"/>
        <v>2025</v>
      </c>
      <c r="D1789" s="128">
        <f t="shared" si="2"/>
        <v>11</v>
      </c>
      <c r="E1789" s="128">
        <f t="shared" si="3"/>
        <v>3</v>
      </c>
      <c r="F1789" s="128">
        <f t="shared" si="4"/>
        <v>2025</v>
      </c>
      <c r="G1789" s="128">
        <f t="shared" si="5"/>
        <v>11</v>
      </c>
      <c r="H1789" s="128">
        <f t="shared" si="6"/>
        <v>23</v>
      </c>
      <c r="I1789" s="128" t="str">
        <f t="shared" si="7"/>
        <v>일</v>
      </c>
      <c r="J1789" s="99"/>
      <c r="K1789" s="99"/>
      <c r="L1789" s="141" t="str">
        <f>IF(J1789-K1789=0,,IFERROR(K1789-J1789-휴게시간-VLOOKUP(A1789,지정휴게시간,2,FALSE),K1789-J1789-휴게시간))</f>
        <v/>
      </c>
      <c r="M1789" s="142" t="str">
        <f>IFERROR(VLOOKUP(Text(A1789,"m월 d일"),양력휴일,2,FALSE),IFERROR(VLOOKUP(Text(B1789,"m월 d일"),음력휴일,2,FALSE),IFERROR(VLOOKUP(A1789,양력지정휴일,2,FALSE), IFERROR(VLOOKUP(B1789,음력지정휴일,2,FALSE), ""))))</f>
        <v/>
      </c>
      <c r="N1789" s="128"/>
      <c r="O1789" s="128" t="str">
        <f>IFERROR(VLOOKUP(N1789,연차지정일수,2,FALSE),"")</f>
        <v/>
      </c>
      <c r="P1789" s="143"/>
      <c r="Q1789" s="2"/>
    </row>
    <row r="1790">
      <c r="A1790" s="129">
        <v>45985.0</v>
      </c>
      <c r="B1790" s="129">
        <f>VLOOKUP($A1790,달력데이터,MATCH("음력 날짜",달력제목,0),FALSE)</f>
        <v>45935</v>
      </c>
      <c r="C1790" s="128">
        <f t="shared" si="1"/>
        <v>2025</v>
      </c>
      <c r="D1790" s="128">
        <f t="shared" si="2"/>
        <v>11</v>
      </c>
      <c r="E1790" s="128">
        <f t="shared" si="3"/>
        <v>4</v>
      </c>
      <c r="F1790" s="128">
        <f t="shared" si="4"/>
        <v>2025</v>
      </c>
      <c r="G1790" s="128">
        <f t="shared" si="5"/>
        <v>11</v>
      </c>
      <c r="H1790" s="128">
        <f t="shared" si="6"/>
        <v>24</v>
      </c>
      <c r="I1790" s="128" t="str">
        <f t="shared" si="7"/>
        <v>월</v>
      </c>
      <c r="J1790" s="99"/>
      <c r="K1790" s="99"/>
      <c r="L1790" s="141" t="str">
        <f>IF(J1790-K1790=0,,IFERROR(K1790-J1790-휴게시간-VLOOKUP(A1790,지정휴게시간,2,FALSE),K1790-J1790-휴게시간))</f>
        <v/>
      </c>
      <c r="M1790" s="142" t="str">
        <f>IFERROR(VLOOKUP(Text(A1790,"m월 d일"),양력휴일,2,FALSE),IFERROR(VLOOKUP(Text(B1790,"m월 d일"),음력휴일,2,FALSE),IFERROR(VLOOKUP(A1790,양력지정휴일,2,FALSE), IFERROR(VLOOKUP(B1790,음력지정휴일,2,FALSE), ""))))</f>
        <v/>
      </c>
      <c r="N1790" s="128"/>
      <c r="O1790" s="128" t="str">
        <f>IFERROR(VLOOKUP(N1790,연차지정일수,2,FALSE),"")</f>
        <v/>
      </c>
      <c r="P1790" s="143"/>
      <c r="Q1790" s="2"/>
    </row>
    <row r="1791">
      <c r="A1791" s="129">
        <v>45986.0</v>
      </c>
      <c r="B1791" s="129">
        <f>VLOOKUP($A1791,달력데이터,MATCH("음력 날짜",달력제목,0),FALSE)</f>
        <v>45936</v>
      </c>
      <c r="C1791" s="128">
        <f t="shared" si="1"/>
        <v>2025</v>
      </c>
      <c r="D1791" s="128">
        <f t="shared" si="2"/>
        <v>11</v>
      </c>
      <c r="E1791" s="128">
        <f t="shared" si="3"/>
        <v>4</v>
      </c>
      <c r="F1791" s="128">
        <f t="shared" si="4"/>
        <v>2025</v>
      </c>
      <c r="G1791" s="128">
        <f t="shared" si="5"/>
        <v>11</v>
      </c>
      <c r="H1791" s="128">
        <f t="shared" si="6"/>
        <v>25</v>
      </c>
      <c r="I1791" s="128" t="str">
        <f t="shared" si="7"/>
        <v>화</v>
      </c>
      <c r="J1791" s="99"/>
      <c r="K1791" s="99"/>
      <c r="L1791" s="141" t="str">
        <f>IF(J1791-K1791=0,,IFERROR(K1791-J1791-휴게시간-VLOOKUP(A1791,지정휴게시간,2,FALSE),K1791-J1791-휴게시간))</f>
        <v/>
      </c>
      <c r="M1791" s="142" t="str">
        <f>IFERROR(VLOOKUP(Text(A1791,"m월 d일"),양력휴일,2,FALSE),IFERROR(VLOOKUP(Text(B1791,"m월 d일"),음력휴일,2,FALSE),IFERROR(VLOOKUP(A1791,양력지정휴일,2,FALSE), IFERROR(VLOOKUP(B1791,음력지정휴일,2,FALSE), ""))))</f>
        <v/>
      </c>
      <c r="N1791" s="128"/>
      <c r="O1791" s="128" t="str">
        <f>IFERROR(VLOOKUP(N1791,연차지정일수,2,FALSE),"")</f>
        <v/>
      </c>
      <c r="P1791" s="143"/>
      <c r="Q1791" s="2"/>
    </row>
    <row r="1792">
      <c r="A1792" s="129">
        <v>45987.0</v>
      </c>
      <c r="B1792" s="129">
        <f>VLOOKUP($A1792,달력데이터,MATCH("음력 날짜",달력제목,0),FALSE)</f>
        <v>45937</v>
      </c>
      <c r="C1792" s="128">
        <f t="shared" si="1"/>
        <v>2025</v>
      </c>
      <c r="D1792" s="128">
        <f t="shared" si="2"/>
        <v>11</v>
      </c>
      <c r="E1792" s="128">
        <f t="shared" si="3"/>
        <v>4</v>
      </c>
      <c r="F1792" s="128">
        <f t="shared" si="4"/>
        <v>2025</v>
      </c>
      <c r="G1792" s="128">
        <f t="shared" si="5"/>
        <v>11</v>
      </c>
      <c r="H1792" s="128">
        <f t="shared" si="6"/>
        <v>26</v>
      </c>
      <c r="I1792" s="128" t="str">
        <f t="shared" si="7"/>
        <v>수</v>
      </c>
      <c r="J1792" s="99"/>
      <c r="K1792" s="99"/>
      <c r="L1792" s="141" t="str">
        <f>IF(J1792-K1792=0,,IFERROR(K1792-J1792-휴게시간-VLOOKUP(A1792,지정휴게시간,2,FALSE),K1792-J1792-휴게시간))</f>
        <v/>
      </c>
      <c r="M1792" s="142" t="str">
        <f>IFERROR(VLOOKUP(Text(A1792,"m월 d일"),양력휴일,2,FALSE),IFERROR(VLOOKUP(Text(B1792,"m월 d일"),음력휴일,2,FALSE),IFERROR(VLOOKUP(A1792,양력지정휴일,2,FALSE), IFERROR(VLOOKUP(B1792,음력지정휴일,2,FALSE), ""))))</f>
        <v/>
      </c>
      <c r="N1792" s="128"/>
      <c r="O1792" s="128" t="str">
        <f>IFERROR(VLOOKUP(N1792,연차지정일수,2,FALSE),"")</f>
        <v/>
      </c>
      <c r="P1792" s="143"/>
      <c r="Q1792" s="2"/>
    </row>
    <row r="1793">
      <c r="A1793" s="129">
        <v>45988.0</v>
      </c>
      <c r="B1793" s="129">
        <f>VLOOKUP($A1793,달력데이터,MATCH("음력 날짜",달력제목,0),FALSE)</f>
        <v>45938</v>
      </c>
      <c r="C1793" s="128">
        <f t="shared" si="1"/>
        <v>2025</v>
      </c>
      <c r="D1793" s="128">
        <f t="shared" si="2"/>
        <v>11</v>
      </c>
      <c r="E1793" s="128">
        <f t="shared" si="3"/>
        <v>4</v>
      </c>
      <c r="F1793" s="128">
        <f t="shared" si="4"/>
        <v>2025</v>
      </c>
      <c r="G1793" s="128">
        <f t="shared" si="5"/>
        <v>11</v>
      </c>
      <c r="H1793" s="128">
        <f t="shared" si="6"/>
        <v>27</v>
      </c>
      <c r="I1793" s="128" t="str">
        <f t="shared" si="7"/>
        <v>목</v>
      </c>
      <c r="J1793" s="99"/>
      <c r="K1793" s="99"/>
      <c r="L1793" s="141" t="str">
        <f>IF(J1793-K1793=0,,IFERROR(K1793-J1793-휴게시간-VLOOKUP(A1793,지정휴게시간,2,FALSE),K1793-J1793-휴게시간))</f>
        <v/>
      </c>
      <c r="M1793" s="142" t="str">
        <f>IFERROR(VLOOKUP(Text(A1793,"m월 d일"),양력휴일,2,FALSE),IFERROR(VLOOKUP(Text(B1793,"m월 d일"),음력휴일,2,FALSE),IFERROR(VLOOKUP(A1793,양력지정휴일,2,FALSE), IFERROR(VLOOKUP(B1793,음력지정휴일,2,FALSE), ""))))</f>
        <v/>
      </c>
      <c r="N1793" s="128"/>
      <c r="O1793" s="128" t="str">
        <f>IFERROR(VLOOKUP(N1793,연차지정일수,2,FALSE),"")</f>
        <v/>
      </c>
      <c r="P1793" s="143"/>
      <c r="Q1793" s="2"/>
    </row>
    <row r="1794">
      <c r="A1794" s="129">
        <v>45989.0</v>
      </c>
      <c r="B1794" s="129">
        <f>VLOOKUP($A1794,달력데이터,MATCH("음력 날짜",달력제목,0),FALSE)</f>
        <v>45939</v>
      </c>
      <c r="C1794" s="128">
        <f t="shared" si="1"/>
        <v>2025</v>
      </c>
      <c r="D1794" s="128">
        <f t="shared" si="2"/>
        <v>11</v>
      </c>
      <c r="E1794" s="128">
        <f t="shared" si="3"/>
        <v>4</v>
      </c>
      <c r="F1794" s="128">
        <f t="shared" si="4"/>
        <v>2025</v>
      </c>
      <c r="G1794" s="128">
        <f t="shared" si="5"/>
        <v>11</v>
      </c>
      <c r="H1794" s="128">
        <f t="shared" si="6"/>
        <v>28</v>
      </c>
      <c r="I1794" s="128" t="str">
        <f t="shared" si="7"/>
        <v>금</v>
      </c>
      <c r="J1794" s="99"/>
      <c r="K1794" s="99"/>
      <c r="L1794" s="141" t="str">
        <f>IF(J1794-K1794=0,,IFERROR(K1794-J1794-휴게시간-VLOOKUP(A1794,지정휴게시간,2,FALSE),K1794-J1794-휴게시간))</f>
        <v/>
      </c>
      <c r="M1794" s="142" t="str">
        <f>IFERROR(VLOOKUP(Text(A1794,"m월 d일"),양력휴일,2,FALSE),IFERROR(VLOOKUP(Text(B1794,"m월 d일"),음력휴일,2,FALSE),IFERROR(VLOOKUP(A1794,양력지정휴일,2,FALSE), IFERROR(VLOOKUP(B1794,음력지정휴일,2,FALSE), ""))))</f>
        <v/>
      </c>
      <c r="N1794" s="128"/>
      <c r="O1794" s="128" t="str">
        <f>IFERROR(VLOOKUP(N1794,연차지정일수,2,FALSE),"")</f>
        <v/>
      </c>
      <c r="P1794" s="143"/>
      <c r="Q1794" s="2"/>
    </row>
    <row r="1795">
      <c r="A1795" s="129">
        <v>45990.0</v>
      </c>
      <c r="B1795" s="129">
        <f>VLOOKUP($A1795,달력데이터,MATCH("음력 날짜",달력제목,0),FALSE)</f>
        <v>45940</v>
      </c>
      <c r="C1795" s="128">
        <f t="shared" si="1"/>
        <v>2025</v>
      </c>
      <c r="D1795" s="128">
        <f t="shared" si="2"/>
        <v>11</v>
      </c>
      <c r="E1795" s="128">
        <f t="shared" si="3"/>
        <v>4</v>
      </c>
      <c r="F1795" s="128">
        <f t="shared" si="4"/>
        <v>2025</v>
      </c>
      <c r="G1795" s="128">
        <f t="shared" si="5"/>
        <v>11</v>
      </c>
      <c r="H1795" s="128">
        <f t="shared" si="6"/>
        <v>29</v>
      </c>
      <c r="I1795" s="128" t="str">
        <f t="shared" si="7"/>
        <v>토</v>
      </c>
      <c r="J1795" s="99"/>
      <c r="K1795" s="99"/>
      <c r="L1795" s="141" t="str">
        <f>IF(J1795-K1795=0,,IFERROR(K1795-J1795-휴게시간-VLOOKUP(A1795,지정휴게시간,2,FALSE),K1795-J1795-휴게시간))</f>
        <v/>
      </c>
      <c r="M1795" s="142" t="str">
        <f>IFERROR(VLOOKUP(Text(A1795,"m월 d일"),양력휴일,2,FALSE),IFERROR(VLOOKUP(Text(B1795,"m월 d일"),음력휴일,2,FALSE),IFERROR(VLOOKUP(A1795,양력지정휴일,2,FALSE), IFERROR(VLOOKUP(B1795,음력지정휴일,2,FALSE), ""))))</f>
        <v/>
      </c>
      <c r="N1795" s="128"/>
      <c r="O1795" s="128" t="str">
        <f>IFERROR(VLOOKUP(N1795,연차지정일수,2,FALSE),"")</f>
        <v/>
      </c>
      <c r="P1795" s="143"/>
      <c r="Q1795" s="2"/>
    </row>
    <row r="1796">
      <c r="A1796" s="129">
        <v>45991.0</v>
      </c>
      <c r="B1796" s="129">
        <f>VLOOKUP($A1796,달력데이터,MATCH("음력 날짜",달력제목,0),FALSE)</f>
        <v>45941</v>
      </c>
      <c r="C1796" s="128">
        <f t="shared" si="1"/>
        <v>2025</v>
      </c>
      <c r="D1796" s="128">
        <f t="shared" si="2"/>
        <v>11</v>
      </c>
      <c r="E1796" s="128">
        <f t="shared" si="3"/>
        <v>4</v>
      </c>
      <c r="F1796" s="128">
        <f t="shared" si="4"/>
        <v>2025</v>
      </c>
      <c r="G1796" s="128">
        <f t="shared" si="5"/>
        <v>11</v>
      </c>
      <c r="H1796" s="128">
        <f t="shared" si="6"/>
        <v>30</v>
      </c>
      <c r="I1796" s="128" t="str">
        <f t="shared" si="7"/>
        <v>일</v>
      </c>
      <c r="J1796" s="99"/>
      <c r="K1796" s="99"/>
      <c r="L1796" s="141" t="str">
        <f>IF(J1796-K1796=0,,IFERROR(K1796-J1796-휴게시간-VLOOKUP(A1796,지정휴게시간,2,FALSE),K1796-J1796-휴게시간))</f>
        <v/>
      </c>
      <c r="M1796" s="142" t="str">
        <f>IFERROR(VLOOKUP(Text(A1796,"m월 d일"),양력휴일,2,FALSE),IFERROR(VLOOKUP(Text(B1796,"m월 d일"),음력휴일,2,FALSE),IFERROR(VLOOKUP(A1796,양력지정휴일,2,FALSE), IFERROR(VLOOKUP(B1796,음력지정휴일,2,FALSE), ""))))</f>
        <v/>
      </c>
      <c r="N1796" s="128"/>
      <c r="O1796" s="128" t="str">
        <f>IFERROR(VLOOKUP(N1796,연차지정일수,2,FALSE),"")</f>
        <v/>
      </c>
      <c r="P1796" s="143"/>
      <c r="Q1796" s="2"/>
    </row>
    <row r="1797">
      <c r="A1797" s="129">
        <v>45992.0</v>
      </c>
      <c r="B1797" s="129">
        <f>VLOOKUP($A1797,달력데이터,MATCH("음력 날짜",달력제목,0),FALSE)</f>
        <v>45942</v>
      </c>
      <c r="C1797" s="128">
        <f t="shared" si="1"/>
        <v>2025</v>
      </c>
      <c r="D1797" s="128">
        <f t="shared" si="2"/>
        <v>11</v>
      </c>
      <c r="E1797" s="128">
        <f t="shared" si="3"/>
        <v>1</v>
      </c>
      <c r="F1797" s="128">
        <f t="shared" si="4"/>
        <v>2025</v>
      </c>
      <c r="G1797" s="128">
        <f t="shared" si="5"/>
        <v>12</v>
      </c>
      <c r="H1797" s="128">
        <f t="shared" si="6"/>
        <v>1</v>
      </c>
      <c r="I1797" s="128" t="str">
        <f t="shared" si="7"/>
        <v>월</v>
      </c>
      <c r="J1797" s="99"/>
      <c r="K1797" s="99"/>
      <c r="L1797" s="141" t="str">
        <f>IF(J1797-K1797=0,,IFERROR(K1797-J1797-휴게시간-VLOOKUP(A1797,지정휴게시간,2,FALSE),K1797-J1797-휴게시간))</f>
        <v/>
      </c>
      <c r="M1797" s="142" t="str">
        <f>IFERROR(VLOOKUP(Text(A1797,"m월 d일"),양력휴일,2,FALSE),IFERROR(VLOOKUP(Text(B1797,"m월 d일"),음력휴일,2,FALSE),IFERROR(VLOOKUP(A1797,양력지정휴일,2,FALSE), IFERROR(VLOOKUP(B1797,음력지정휴일,2,FALSE), ""))))</f>
        <v/>
      </c>
      <c r="N1797" s="128"/>
      <c r="O1797" s="128" t="str">
        <f>IFERROR(VLOOKUP(N1797,연차지정일수,2,FALSE),"")</f>
        <v/>
      </c>
      <c r="P1797" s="143"/>
      <c r="Q1797" s="2"/>
    </row>
    <row r="1798">
      <c r="A1798" s="129">
        <v>45993.0</v>
      </c>
      <c r="B1798" s="129">
        <f>VLOOKUP($A1798,달력데이터,MATCH("음력 날짜",달력제목,0),FALSE)</f>
        <v>45943</v>
      </c>
      <c r="C1798" s="128">
        <f t="shared" si="1"/>
        <v>2025</v>
      </c>
      <c r="D1798" s="128">
        <f t="shared" si="2"/>
        <v>11</v>
      </c>
      <c r="E1798" s="128">
        <f t="shared" si="3"/>
        <v>1</v>
      </c>
      <c r="F1798" s="128">
        <f t="shared" si="4"/>
        <v>2025</v>
      </c>
      <c r="G1798" s="128">
        <f t="shared" si="5"/>
        <v>12</v>
      </c>
      <c r="H1798" s="128">
        <f t="shared" si="6"/>
        <v>2</v>
      </c>
      <c r="I1798" s="128" t="str">
        <f t="shared" si="7"/>
        <v>화</v>
      </c>
      <c r="J1798" s="99"/>
      <c r="K1798" s="99"/>
      <c r="L1798" s="141" t="str">
        <f>IF(J1798-K1798=0,,IFERROR(K1798-J1798-휴게시간-VLOOKUP(A1798,지정휴게시간,2,FALSE),K1798-J1798-휴게시간))</f>
        <v/>
      </c>
      <c r="M1798" s="142" t="str">
        <f>IFERROR(VLOOKUP(Text(A1798,"m월 d일"),양력휴일,2,FALSE),IFERROR(VLOOKUP(Text(B1798,"m월 d일"),음력휴일,2,FALSE),IFERROR(VLOOKUP(A1798,양력지정휴일,2,FALSE), IFERROR(VLOOKUP(B1798,음력지정휴일,2,FALSE), ""))))</f>
        <v/>
      </c>
      <c r="N1798" s="128"/>
      <c r="O1798" s="128" t="str">
        <f>IFERROR(VLOOKUP(N1798,연차지정일수,2,FALSE),"")</f>
        <v/>
      </c>
      <c r="P1798" s="143"/>
      <c r="Q1798" s="2"/>
    </row>
    <row r="1799">
      <c r="A1799" s="129">
        <v>45994.0</v>
      </c>
      <c r="B1799" s="129">
        <f>VLOOKUP($A1799,달력데이터,MATCH("음력 날짜",달력제목,0),FALSE)</f>
        <v>45944</v>
      </c>
      <c r="C1799" s="128">
        <f t="shared" si="1"/>
        <v>2025</v>
      </c>
      <c r="D1799" s="128">
        <f t="shared" si="2"/>
        <v>11</v>
      </c>
      <c r="E1799" s="128">
        <f t="shared" si="3"/>
        <v>1</v>
      </c>
      <c r="F1799" s="128">
        <f t="shared" si="4"/>
        <v>2025</v>
      </c>
      <c r="G1799" s="128">
        <f t="shared" si="5"/>
        <v>12</v>
      </c>
      <c r="H1799" s="128">
        <f t="shared" si="6"/>
        <v>3</v>
      </c>
      <c r="I1799" s="128" t="str">
        <f t="shared" si="7"/>
        <v>수</v>
      </c>
      <c r="J1799" s="99"/>
      <c r="K1799" s="99"/>
      <c r="L1799" s="141" t="str">
        <f>IF(J1799-K1799=0,,IFERROR(K1799-J1799-휴게시간-VLOOKUP(A1799,지정휴게시간,2,FALSE),K1799-J1799-휴게시간))</f>
        <v/>
      </c>
      <c r="M1799" s="142" t="str">
        <f>IFERROR(VLOOKUP(Text(A1799,"m월 d일"),양력휴일,2,FALSE),IFERROR(VLOOKUP(Text(B1799,"m월 d일"),음력휴일,2,FALSE),IFERROR(VLOOKUP(A1799,양력지정휴일,2,FALSE), IFERROR(VLOOKUP(B1799,음력지정휴일,2,FALSE), ""))))</f>
        <v/>
      </c>
      <c r="N1799" s="128"/>
      <c r="O1799" s="128" t="str">
        <f>IFERROR(VLOOKUP(N1799,연차지정일수,2,FALSE),"")</f>
        <v/>
      </c>
      <c r="P1799" s="143"/>
      <c r="Q1799" s="2"/>
    </row>
    <row r="1800">
      <c r="A1800" s="129">
        <v>45995.0</v>
      </c>
      <c r="B1800" s="129">
        <f>VLOOKUP($A1800,달력데이터,MATCH("음력 날짜",달력제목,0),FALSE)</f>
        <v>45945</v>
      </c>
      <c r="C1800" s="128">
        <f t="shared" si="1"/>
        <v>2025</v>
      </c>
      <c r="D1800" s="128">
        <f t="shared" si="2"/>
        <v>11</v>
      </c>
      <c r="E1800" s="128">
        <f t="shared" si="3"/>
        <v>1</v>
      </c>
      <c r="F1800" s="128">
        <f t="shared" si="4"/>
        <v>2025</v>
      </c>
      <c r="G1800" s="128">
        <f t="shared" si="5"/>
        <v>12</v>
      </c>
      <c r="H1800" s="128">
        <f t="shared" si="6"/>
        <v>4</v>
      </c>
      <c r="I1800" s="128" t="str">
        <f t="shared" si="7"/>
        <v>목</v>
      </c>
      <c r="J1800" s="99"/>
      <c r="K1800" s="99"/>
      <c r="L1800" s="141" t="str">
        <f>IF(J1800-K1800=0,,IFERROR(K1800-J1800-휴게시간-VLOOKUP(A1800,지정휴게시간,2,FALSE),K1800-J1800-휴게시간))</f>
        <v/>
      </c>
      <c r="M1800" s="142" t="str">
        <f>IFERROR(VLOOKUP(Text(A1800,"m월 d일"),양력휴일,2,FALSE),IFERROR(VLOOKUP(Text(B1800,"m월 d일"),음력휴일,2,FALSE),IFERROR(VLOOKUP(A1800,양력지정휴일,2,FALSE), IFERROR(VLOOKUP(B1800,음력지정휴일,2,FALSE), ""))))</f>
        <v/>
      </c>
      <c r="N1800" s="128"/>
      <c r="O1800" s="128" t="str">
        <f>IFERROR(VLOOKUP(N1800,연차지정일수,2,FALSE),"")</f>
        <v/>
      </c>
      <c r="P1800" s="143"/>
      <c r="Q1800" s="2"/>
    </row>
    <row r="1801">
      <c r="A1801" s="129">
        <v>45996.0</v>
      </c>
      <c r="B1801" s="129">
        <f>VLOOKUP($A1801,달력데이터,MATCH("음력 날짜",달력제목,0),FALSE)</f>
        <v>45946</v>
      </c>
      <c r="C1801" s="128">
        <f t="shared" si="1"/>
        <v>2025</v>
      </c>
      <c r="D1801" s="128">
        <f t="shared" si="2"/>
        <v>11</v>
      </c>
      <c r="E1801" s="128">
        <f t="shared" si="3"/>
        <v>1</v>
      </c>
      <c r="F1801" s="128">
        <f t="shared" si="4"/>
        <v>2025</v>
      </c>
      <c r="G1801" s="128">
        <f t="shared" si="5"/>
        <v>12</v>
      </c>
      <c r="H1801" s="128">
        <f t="shared" si="6"/>
        <v>5</v>
      </c>
      <c r="I1801" s="128" t="str">
        <f t="shared" si="7"/>
        <v>금</v>
      </c>
      <c r="J1801" s="99"/>
      <c r="K1801" s="99"/>
      <c r="L1801" s="141" t="str">
        <f>IF(J1801-K1801=0,,IFERROR(K1801-J1801-휴게시간-VLOOKUP(A1801,지정휴게시간,2,FALSE),K1801-J1801-휴게시간))</f>
        <v/>
      </c>
      <c r="M1801" s="142" t="str">
        <f>IFERROR(VLOOKUP(Text(A1801,"m월 d일"),양력휴일,2,FALSE),IFERROR(VLOOKUP(Text(B1801,"m월 d일"),음력휴일,2,FALSE),IFERROR(VLOOKUP(A1801,양력지정휴일,2,FALSE), IFERROR(VLOOKUP(B1801,음력지정휴일,2,FALSE), ""))))</f>
        <v/>
      </c>
      <c r="N1801" s="128"/>
      <c r="O1801" s="128" t="str">
        <f>IFERROR(VLOOKUP(N1801,연차지정일수,2,FALSE),"")</f>
        <v/>
      </c>
      <c r="P1801" s="143"/>
      <c r="Q1801" s="2"/>
    </row>
    <row r="1802">
      <c r="A1802" s="129">
        <v>45997.0</v>
      </c>
      <c r="B1802" s="129">
        <f>VLOOKUP($A1802,달력데이터,MATCH("음력 날짜",달력제목,0),FALSE)</f>
        <v>45947</v>
      </c>
      <c r="C1802" s="128">
        <f t="shared" si="1"/>
        <v>2025</v>
      </c>
      <c r="D1802" s="128">
        <f t="shared" si="2"/>
        <v>11</v>
      </c>
      <c r="E1802" s="128">
        <f t="shared" si="3"/>
        <v>1</v>
      </c>
      <c r="F1802" s="128">
        <f t="shared" si="4"/>
        <v>2025</v>
      </c>
      <c r="G1802" s="128">
        <f t="shared" si="5"/>
        <v>12</v>
      </c>
      <c r="H1802" s="128">
        <f t="shared" si="6"/>
        <v>6</v>
      </c>
      <c r="I1802" s="128" t="str">
        <f t="shared" si="7"/>
        <v>토</v>
      </c>
      <c r="J1802" s="99"/>
      <c r="K1802" s="99"/>
      <c r="L1802" s="141" t="str">
        <f>IF(J1802-K1802=0,,IFERROR(K1802-J1802-휴게시간-VLOOKUP(A1802,지정휴게시간,2,FALSE),K1802-J1802-휴게시간))</f>
        <v/>
      </c>
      <c r="M1802" s="142" t="str">
        <f>IFERROR(VLOOKUP(Text(A1802,"m월 d일"),양력휴일,2,FALSE),IFERROR(VLOOKUP(Text(B1802,"m월 d일"),음력휴일,2,FALSE),IFERROR(VLOOKUP(A1802,양력지정휴일,2,FALSE), IFERROR(VLOOKUP(B1802,음력지정휴일,2,FALSE), ""))))</f>
        <v/>
      </c>
      <c r="N1802" s="128"/>
      <c r="O1802" s="128" t="str">
        <f>IFERROR(VLOOKUP(N1802,연차지정일수,2,FALSE),"")</f>
        <v/>
      </c>
      <c r="P1802" s="143"/>
      <c r="Q1802" s="2"/>
    </row>
    <row r="1803">
      <c r="A1803" s="129">
        <v>45998.0</v>
      </c>
      <c r="B1803" s="129">
        <f>VLOOKUP($A1803,달력데이터,MATCH("음력 날짜",달력제목,0),FALSE)</f>
        <v>45948</v>
      </c>
      <c r="C1803" s="128">
        <f t="shared" si="1"/>
        <v>2025</v>
      </c>
      <c r="D1803" s="128">
        <f t="shared" si="2"/>
        <v>11</v>
      </c>
      <c r="E1803" s="128">
        <f t="shared" si="3"/>
        <v>1</v>
      </c>
      <c r="F1803" s="128">
        <f t="shared" si="4"/>
        <v>2025</v>
      </c>
      <c r="G1803" s="128">
        <f t="shared" si="5"/>
        <v>12</v>
      </c>
      <c r="H1803" s="128">
        <f t="shared" si="6"/>
        <v>7</v>
      </c>
      <c r="I1803" s="128" t="str">
        <f t="shared" si="7"/>
        <v>일</v>
      </c>
      <c r="J1803" s="99"/>
      <c r="K1803" s="99"/>
      <c r="L1803" s="141" t="str">
        <f>IF(J1803-K1803=0,,IFERROR(K1803-J1803-휴게시간-VLOOKUP(A1803,지정휴게시간,2,FALSE),K1803-J1803-휴게시간))</f>
        <v/>
      </c>
      <c r="M1803" s="142" t="str">
        <f>IFERROR(VLOOKUP(Text(A1803,"m월 d일"),양력휴일,2,FALSE),IFERROR(VLOOKUP(Text(B1803,"m월 d일"),음력휴일,2,FALSE),IFERROR(VLOOKUP(A1803,양력지정휴일,2,FALSE), IFERROR(VLOOKUP(B1803,음력지정휴일,2,FALSE), ""))))</f>
        <v/>
      </c>
      <c r="N1803" s="128"/>
      <c r="O1803" s="128" t="str">
        <f>IFERROR(VLOOKUP(N1803,연차지정일수,2,FALSE),"")</f>
        <v/>
      </c>
      <c r="P1803" s="143"/>
      <c r="Q1803" s="2"/>
    </row>
    <row r="1804">
      <c r="A1804" s="129">
        <v>45999.0</v>
      </c>
      <c r="B1804" s="129">
        <f>VLOOKUP($A1804,달력데이터,MATCH("음력 날짜",달력제목,0),FALSE)</f>
        <v>45949</v>
      </c>
      <c r="C1804" s="128">
        <f t="shared" si="1"/>
        <v>2025</v>
      </c>
      <c r="D1804" s="128">
        <f t="shared" si="2"/>
        <v>12</v>
      </c>
      <c r="E1804" s="128">
        <f t="shared" si="3"/>
        <v>2</v>
      </c>
      <c r="F1804" s="128">
        <f t="shared" si="4"/>
        <v>2025</v>
      </c>
      <c r="G1804" s="128">
        <f t="shared" si="5"/>
        <v>12</v>
      </c>
      <c r="H1804" s="128">
        <f t="shared" si="6"/>
        <v>8</v>
      </c>
      <c r="I1804" s="128" t="str">
        <f t="shared" si="7"/>
        <v>월</v>
      </c>
      <c r="J1804" s="99"/>
      <c r="K1804" s="99"/>
      <c r="L1804" s="141" t="str">
        <f>IF(J1804-K1804=0,,IFERROR(K1804-J1804-휴게시간-VLOOKUP(A1804,지정휴게시간,2,FALSE),K1804-J1804-휴게시간))</f>
        <v/>
      </c>
      <c r="M1804" s="142" t="str">
        <f>IFERROR(VLOOKUP(Text(A1804,"m월 d일"),양력휴일,2,FALSE),IFERROR(VLOOKUP(Text(B1804,"m월 d일"),음력휴일,2,FALSE),IFERROR(VLOOKUP(A1804,양력지정휴일,2,FALSE), IFERROR(VLOOKUP(B1804,음력지정휴일,2,FALSE), ""))))</f>
        <v/>
      </c>
      <c r="N1804" s="128"/>
      <c r="O1804" s="128" t="str">
        <f>IFERROR(VLOOKUP(N1804,연차지정일수,2,FALSE),"")</f>
        <v/>
      </c>
      <c r="P1804" s="143"/>
      <c r="Q1804" s="2"/>
    </row>
    <row r="1805">
      <c r="A1805" s="129">
        <v>46000.0</v>
      </c>
      <c r="B1805" s="129">
        <f>VLOOKUP($A1805,달력데이터,MATCH("음력 날짜",달력제목,0),FALSE)</f>
        <v>45950</v>
      </c>
      <c r="C1805" s="128">
        <f t="shared" si="1"/>
        <v>2025</v>
      </c>
      <c r="D1805" s="128">
        <f t="shared" si="2"/>
        <v>12</v>
      </c>
      <c r="E1805" s="128">
        <f t="shared" si="3"/>
        <v>2</v>
      </c>
      <c r="F1805" s="128">
        <f t="shared" si="4"/>
        <v>2025</v>
      </c>
      <c r="G1805" s="128">
        <f t="shared" si="5"/>
        <v>12</v>
      </c>
      <c r="H1805" s="128">
        <f t="shared" si="6"/>
        <v>9</v>
      </c>
      <c r="I1805" s="128" t="str">
        <f t="shared" si="7"/>
        <v>화</v>
      </c>
      <c r="J1805" s="99"/>
      <c r="K1805" s="99"/>
      <c r="L1805" s="141" t="str">
        <f>IF(J1805-K1805=0,,IFERROR(K1805-J1805-휴게시간-VLOOKUP(A1805,지정휴게시간,2,FALSE),K1805-J1805-휴게시간))</f>
        <v/>
      </c>
      <c r="M1805" s="142" t="str">
        <f>IFERROR(VLOOKUP(Text(A1805,"m월 d일"),양력휴일,2,FALSE),IFERROR(VLOOKUP(Text(B1805,"m월 d일"),음력휴일,2,FALSE),IFERROR(VLOOKUP(A1805,양력지정휴일,2,FALSE), IFERROR(VLOOKUP(B1805,음력지정휴일,2,FALSE), ""))))</f>
        <v/>
      </c>
      <c r="N1805" s="128"/>
      <c r="O1805" s="128" t="str">
        <f>IFERROR(VLOOKUP(N1805,연차지정일수,2,FALSE),"")</f>
        <v/>
      </c>
      <c r="P1805" s="143"/>
      <c r="Q1805" s="2"/>
    </row>
    <row r="1806">
      <c r="A1806" s="129">
        <v>46001.0</v>
      </c>
      <c r="B1806" s="129">
        <f>VLOOKUP($A1806,달력데이터,MATCH("음력 날짜",달력제목,0),FALSE)</f>
        <v>45951</v>
      </c>
      <c r="C1806" s="128">
        <f t="shared" si="1"/>
        <v>2025</v>
      </c>
      <c r="D1806" s="128">
        <f t="shared" si="2"/>
        <v>12</v>
      </c>
      <c r="E1806" s="128">
        <f t="shared" si="3"/>
        <v>2</v>
      </c>
      <c r="F1806" s="128">
        <f t="shared" si="4"/>
        <v>2025</v>
      </c>
      <c r="G1806" s="128">
        <f t="shared" si="5"/>
        <v>12</v>
      </c>
      <c r="H1806" s="128">
        <f t="shared" si="6"/>
        <v>10</v>
      </c>
      <c r="I1806" s="128" t="str">
        <f t="shared" si="7"/>
        <v>수</v>
      </c>
      <c r="J1806" s="99"/>
      <c r="K1806" s="99"/>
      <c r="L1806" s="141" t="str">
        <f>IF(J1806-K1806=0,,IFERROR(K1806-J1806-휴게시간-VLOOKUP(A1806,지정휴게시간,2,FALSE),K1806-J1806-휴게시간))</f>
        <v/>
      </c>
      <c r="M1806" s="142" t="str">
        <f>IFERROR(VLOOKUP(Text(A1806,"m월 d일"),양력휴일,2,FALSE),IFERROR(VLOOKUP(Text(B1806,"m월 d일"),음력휴일,2,FALSE),IFERROR(VLOOKUP(A1806,양력지정휴일,2,FALSE), IFERROR(VLOOKUP(B1806,음력지정휴일,2,FALSE), ""))))</f>
        <v/>
      </c>
      <c r="N1806" s="128"/>
      <c r="O1806" s="128" t="str">
        <f>IFERROR(VLOOKUP(N1806,연차지정일수,2,FALSE),"")</f>
        <v/>
      </c>
      <c r="P1806" s="143"/>
      <c r="Q1806" s="2"/>
    </row>
    <row r="1807">
      <c r="A1807" s="129">
        <v>46002.0</v>
      </c>
      <c r="B1807" s="129">
        <f>VLOOKUP($A1807,달력데이터,MATCH("음력 날짜",달력제목,0),FALSE)</f>
        <v>45952</v>
      </c>
      <c r="C1807" s="128">
        <f t="shared" si="1"/>
        <v>2025</v>
      </c>
      <c r="D1807" s="128">
        <f t="shared" si="2"/>
        <v>12</v>
      </c>
      <c r="E1807" s="128">
        <f t="shared" si="3"/>
        <v>2</v>
      </c>
      <c r="F1807" s="128">
        <f t="shared" si="4"/>
        <v>2025</v>
      </c>
      <c r="G1807" s="128">
        <f t="shared" si="5"/>
        <v>12</v>
      </c>
      <c r="H1807" s="128">
        <f t="shared" si="6"/>
        <v>11</v>
      </c>
      <c r="I1807" s="128" t="str">
        <f t="shared" si="7"/>
        <v>목</v>
      </c>
      <c r="J1807" s="99"/>
      <c r="K1807" s="99"/>
      <c r="L1807" s="141" t="str">
        <f>IF(J1807-K1807=0,,IFERROR(K1807-J1807-휴게시간-VLOOKUP(A1807,지정휴게시간,2,FALSE),K1807-J1807-휴게시간))</f>
        <v/>
      </c>
      <c r="M1807" s="142" t="str">
        <f>IFERROR(VLOOKUP(Text(A1807,"m월 d일"),양력휴일,2,FALSE),IFERROR(VLOOKUP(Text(B1807,"m월 d일"),음력휴일,2,FALSE),IFERROR(VLOOKUP(A1807,양력지정휴일,2,FALSE), IFERROR(VLOOKUP(B1807,음력지정휴일,2,FALSE), ""))))</f>
        <v/>
      </c>
      <c r="N1807" s="128"/>
      <c r="O1807" s="128" t="str">
        <f>IFERROR(VLOOKUP(N1807,연차지정일수,2,FALSE),"")</f>
        <v/>
      </c>
      <c r="P1807" s="143"/>
      <c r="Q1807" s="2"/>
    </row>
    <row r="1808">
      <c r="A1808" s="129">
        <v>46003.0</v>
      </c>
      <c r="B1808" s="129">
        <f>VLOOKUP($A1808,달력데이터,MATCH("음력 날짜",달력제목,0),FALSE)</f>
        <v>45953</v>
      </c>
      <c r="C1808" s="128">
        <f t="shared" si="1"/>
        <v>2025</v>
      </c>
      <c r="D1808" s="128">
        <f t="shared" si="2"/>
        <v>12</v>
      </c>
      <c r="E1808" s="128">
        <f t="shared" si="3"/>
        <v>2</v>
      </c>
      <c r="F1808" s="128">
        <f t="shared" si="4"/>
        <v>2025</v>
      </c>
      <c r="G1808" s="128">
        <f t="shared" si="5"/>
        <v>12</v>
      </c>
      <c r="H1808" s="128">
        <f t="shared" si="6"/>
        <v>12</v>
      </c>
      <c r="I1808" s="128" t="str">
        <f t="shared" si="7"/>
        <v>금</v>
      </c>
      <c r="J1808" s="99"/>
      <c r="K1808" s="99"/>
      <c r="L1808" s="141" t="str">
        <f>IF(J1808-K1808=0,,IFERROR(K1808-J1808-휴게시간-VLOOKUP(A1808,지정휴게시간,2,FALSE),K1808-J1808-휴게시간))</f>
        <v/>
      </c>
      <c r="M1808" s="142" t="str">
        <f>IFERROR(VLOOKUP(Text(A1808,"m월 d일"),양력휴일,2,FALSE),IFERROR(VLOOKUP(Text(B1808,"m월 d일"),음력휴일,2,FALSE),IFERROR(VLOOKUP(A1808,양력지정휴일,2,FALSE), IFERROR(VLOOKUP(B1808,음력지정휴일,2,FALSE), ""))))</f>
        <v/>
      </c>
      <c r="N1808" s="128"/>
      <c r="O1808" s="128" t="str">
        <f>IFERROR(VLOOKUP(N1808,연차지정일수,2,FALSE),"")</f>
        <v/>
      </c>
      <c r="P1808" s="143"/>
      <c r="Q1808" s="2"/>
    </row>
    <row r="1809">
      <c r="A1809" s="129">
        <v>46004.0</v>
      </c>
      <c r="B1809" s="129">
        <f>VLOOKUP($A1809,달력데이터,MATCH("음력 날짜",달력제목,0),FALSE)</f>
        <v>45954</v>
      </c>
      <c r="C1809" s="128">
        <f t="shared" si="1"/>
        <v>2025</v>
      </c>
      <c r="D1809" s="128">
        <f t="shared" si="2"/>
        <v>12</v>
      </c>
      <c r="E1809" s="128">
        <f t="shared" si="3"/>
        <v>2</v>
      </c>
      <c r="F1809" s="128">
        <f t="shared" si="4"/>
        <v>2025</v>
      </c>
      <c r="G1809" s="128">
        <f t="shared" si="5"/>
        <v>12</v>
      </c>
      <c r="H1809" s="128">
        <f t="shared" si="6"/>
        <v>13</v>
      </c>
      <c r="I1809" s="128" t="str">
        <f t="shared" si="7"/>
        <v>토</v>
      </c>
      <c r="J1809" s="99"/>
      <c r="K1809" s="99"/>
      <c r="L1809" s="141" t="str">
        <f>IF(J1809-K1809=0,,IFERROR(K1809-J1809-휴게시간-VLOOKUP(A1809,지정휴게시간,2,FALSE),K1809-J1809-휴게시간))</f>
        <v/>
      </c>
      <c r="M1809" s="142" t="str">
        <f>IFERROR(VLOOKUP(Text(A1809,"m월 d일"),양력휴일,2,FALSE),IFERROR(VLOOKUP(Text(B1809,"m월 d일"),음력휴일,2,FALSE),IFERROR(VLOOKUP(A1809,양력지정휴일,2,FALSE), IFERROR(VLOOKUP(B1809,음력지정휴일,2,FALSE), ""))))</f>
        <v/>
      </c>
      <c r="N1809" s="128"/>
      <c r="O1809" s="128" t="str">
        <f>IFERROR(VLOOKUP(N1809,연차지정일수,2,FALSE),"")</f>
        <v/>
      </c>
      <c r="P1809" s="143"/>
      <c r="Q1809" s="2"/>
    </row>
    <row r="1810">
      <c r="A1810" s="129">
        <v>46005.0</v>
      </c>
      <c r="B1810" s="129">
        <f>VLOOKUP($A1810,달력데이터,MATCH("음력 날짜",달력제목,0),FALSE)</f>
        <v>45955</v>
      </c>
      <c r="C1810" s="128">
        <f t="shared" si="1"/>
        <v>2025</v>
      </c>
      <c r="D1810" s="128">
        <f t="shared" si="2"/>
        <v>12</v>
      </c>
      <c r="E1810" s="128">
        <f t="shared" si="3"/>
        <v>2</v>
      </c>
      <c r="F1810" s="128">
        <f t="shared" si="4"/>
        <v>2025</v>
      </c>
      <c r="G1810" s="128">
        <f t="shared" si="5"/>
        <v>12</v>
      </c>
      <c r="H1810" s="128">
        <f t="shared" si="6"/>
        <v>14</v>
      </c>
      <c r="I1810" s="128" t="str">
        <f t="shared" si="7"/>
        <v>일</v>
      </c>
      <c r="J1810" s="99"/>
      <c r="K1810" s="99"/>
      <c r="L1810" s="141" t="str">
        <f>IF(J1810-K1810=0,,IFERROR(K1810-J1810-휴게시간-VLOOKUP(A1810,지정휴게시간,2,FALSE),K1810-J1810-휴게시간))</f>
        <v/>
      </c>
      <c r="M1810" s="142" t="str">
        <f>IFERROR(VLOOKUP(Text(A1810,"m월 d일"),양력휴일,2,FALSE),IFERROR(VLOOKUP(Text(B1810,"m월 d일"),음력휴일,2,FALSE),IFERROR(VLOOKUP(A1810,양력지정휴일,2,FALSE), IFERROR(VLOOKUP(B1810,음력지정휴일,2,FALSE), ""))))</f>
        <v/>
      </c>
      <c r="N1810" s="128"/>
      <c r="O1810" s="128" t="str">
        <f>IFERROR(VLOOKUP(N1810,연차지정일수,2,FALSE),"")</f>
        <v/>
      </c>
      <c r="P1810" s="143"/>
      <c r="Q1810" s="2"/>
    </row>
    <row r="1811">
      <c r="A1811" s="129">
        <v>46006.0</v>
      </c>
      <c r="B1811" s="129">
        <f>VLOOKUP($A1811,달력데이터,MATCH("음력 날짜",달력제목,0),FALSE)</f>
        <v>45956</v>
      </c>
      <c r="C1811" s="128">
        <f t="shared" si="1"/>
        <v>2025</v>
      </c>
      <c r="D1811" s="128">
        <f t="shared" si="2"/>
        <v>12</v>
      </c>
      <c r="E1811" s="128">
        <f t="shared" si="3"/>
        <v>3</v>
      </c>
      <c r="F1811" s="128">
        <f t="shared" si="4"/>
        <v>2025</v>
      </c>
      <c r="G1811" s="128">
        <f t="shared" si="5"/>
        <v>12</v>
      </c>
      <c r="H1811" s="128">
        <f t="shared" si="6"/>
        <v>15</v>
      </c>
      <c r="I1811" s="128" t="str">
        <f t="shared" si="7"/>
        <v>월</v>
      </c>
      <c r="J1811" s="99"/>
      <c r="K1811" s="99"/>
      <c r="L1811" s="141" t="str">
        <f>IF(J1811-K1811=0,,IFERROR(K1811-J1811-휴게시간-VLOOKUP(A1811,지정휴게시간,2,FALSE),K1811-J1811-휴게시간))</f>
        <v/>
      </c>
      <c r="M1811" s="142" t="str">
        <f>IFERROR(VLOOKUP(Text(A1811,"m월 d일"),양력휴일,2,FALSE),IFERROR(VLOOKUP(Text(B1811,"m월 d일"),음력휴일,2,FALSE),IFERROR(VLOOKUP(A1811,양력지정휴일,2,FALSE), IFERROR(VLOOKUP(B1811,음력지정휴일,2,FALSE), ""))))</f>
        <v/>
      </c>
      <c r="N1811" s="128"/>
      <c r="O1811" s="128" t="str">
        <f>IFERROR(VLOOKUP(N1811,연차지정일수,2,FALSE),"")</f>
        <v/>
      </c>
      <c r="P1811" s="143"/>
      <c r="Q1811" s="2"/>
    </row>
    <row r="1812">
      <c r="A1812" s="129">
        <v>46007.0</v>
      </c>
      <c r="B1812" s="129">
        <f>VLOOKUP($A1812,달력데이터,MATCH("음력 날짜",달력제목,0),FALSE)</f>
        <v>45957</v>
      </c>
      <c r="C1812" s="128">
        <f t="shared" si="1"/>
        <v>2025</v>
      </c>
      <c r="D1812" s="128">
        <f t="shared" si="2"/>
        <v>12</v>
      </c>
      <c r="E1812" s="128">
        <f t="shared" si="3"/>
        <v>3</v>
      </c>
      <c r="F1812" s="128">
        <f t="shared" si="4"/>
        <v>2025</v>
      </c>
      <c r="G1812" s="128">
        <f t="shared" si="5"/>
        <v>12</v>
      </c>
      <c r="H1812" s="128">
        <f t="shared" si="6"/>
        <v>16</v>
      </c>
      <c r="I1812" s="128" t="str">
        <f t="shared" si="7"/>
        <v>화</v>
      </c>
      <c r="J1812" s="99"/>
      <c r="K1812" s="99"/>
      <c r="L1812" s="141" t="str">
        <f>IF(J1812-K1812=0,,IFERROR(K1812-J1812-휴게시간-VLOOKUP(A1812,지정휴게시간,2,FALSE),K1812-J1812-휴게시간))</f>
        <v/>
      </c>
      <c r="M1812" s="142" t="str">
        <f>IFERROR(VLOOKUP(Text(A1812,"m월 d일"),양력휴일,2,FALSE),IFERROR(VLOOKUP(Text(B1812,"m월 d일"),음력휴일,2,FALSE),IFERROR(VLOOKUP(A1812,양력지정휴일,2,FALSE), IFERROR(VLOOKUP(B1812,음력지정휴일,2,FALSE), ""))))</f>
        <v/>
      </c>
      <c r="N1812" s="128"/>
      <c r="O1812" s="128" t="str">
        <f>IFERROR(VLOOKUP(N1812,연차지정일수,2,FALSE),"")</f>
        <v/>
      </c>
      <c r="P1812" s="143"/>
      <c r="Q1812" s="2"/>
    </row>
    <row r="1813">
      <c r="A1813" s="129">
        <v>46008.0</v>
      </c>
      <c r="B1813" s="129">
        <f>VLOOKUP($A1813,달력데이터,MATCH("음력 날짜",달력제목,0),FALSE)</f>
        <v>45958</v>
      </c>
      <c r="C1813" s="128">
        <f t="shared" si="1"/>
        <v>2025</v>
      </c>
      <c r="D1813" s="128">
        <f t="shared" si="2"/>
        <v>12</v>
      </c>
      <c r="E1813" s="128">
        <f t="shared" si="3"/>
        <v>3</v>
      </c>
      <c r="F1813" s="128">
        <f t="shared" si="4"/>
        <v>2025</v>
      </c>
      <c r="G1813" s="128">
        <f t="shared" si="5"/>
        <v>12</v>
      </c>
      <c r="H1813" s="128">
        <f t="shared" si="6"/>
        <v>17</v>
      </c>
      <c r="I1813" s="128" t="str">
        <f t="shared" si="7"/>
        <v>수</v>
      </c>
      <c r="J1813" s="99"/>
      <c r="K1813" s="99"/>
      <c r="L1813" s="141" t="str">
        <f>IF(J1813-K1813=0,,IFERROR(K1813-J1813-휴게시간-VLOOKUP(A1813,지정휴게시간,2,FALSE),K1813-J1813-휴게시간))</f>
        <v/>
      </c>
      <c r="M1813" s="142" t="str">
        <f>IFERROR(VLOOKUP(Text(A1813,"m월 d일"),양력휴일,2,FALSE),IFERROR(VLOOKUP(Text(B1813,"m월 d일"),음력휴일,2,FALSE),IFERROR(VLOOKUP(A1813,양력지정휴일,2,FALSE), IFERROR(VLOOKUP(B1813,음력지정휴일,2,FALSE), ""))))</f>
        <v/>
      </c>
      <c r="N1813" s="128"/>
      <c r="O1813" s="128" t="str">
        <f>IFERROR(VLOOKUP(N1813,연차지정일수,2,FALSE),"")</f>
        <v/>
      </c>
      <c r="P1813" s="143"/>
      <c r="Q1813" s="2"/>
    </row>
    <row r="1814">
      <c r="A1814" s="129">
        <v>46009.0</v>
      </c>
      <c r="B1814" s="129">
        <f>VLOOKUP($A1814,달력데이터,MATCH("음력 날짜",달력제목,0),FALSE)</f>
        <v>45959</v>
      </c>
      <c r="C1814" s="128">
        <f t="shared" si="1"/>
        <v>2025</v>
      </c>
      <c r="D1814" s="128">
        <f t="shared" si="2"/>
        <v>12</v>
      </c>
      <c r="E1814" s="128">
        <f t="shared" si="3"/>
        <v>3</v>
      </c>
      <c r="F1814" s="128">
        <f t="shared" si="4"/>
        <v>2025</v>
      </c>
      <c r="G1814" s="128">
        <f t="shared" si="5"/>
        <v>12</v>
      </c>
      <c r="H1814" s="128">
        <f t="shared" si="6"/>
        <v>18</v>
      </c>
      <c r="I1814" s="128" t="str">
        <f t="shared" si="7"/>
        <v>목</v>
      </c>
      <c r="J1814" s="99"/>
      <c r="K1814" s="99"/>
      <c r="L1814" s="141" t="str">
        <f>IF(J1814-K1814=0,,IFERROR(K1814-J1814-휴게시간-VLOOKUP(A1814,지정휴게시간,2,FALSE),K1814-J1814-휴게시간))</f>
        <v/>
      </c>
      <c r="M1814" s="142" t="str">
        <f>IFERROR(VLOOKUP(Text(A1814,"m월 d일"),양력휴일,2,FALSE),IFERROR(VLOOKUP(Text(B1814,"m월 d일"),음력휴일,2,FALSE),IFERROR(VLOOKUP(A1814,양력지정휴일,2,FALSE), IFERROR(VLOOKUP(B1814,음력지정휴일,2,FALSE), ""))))</f>
        <v/>
      </c>
      <c r="N1814" s="128"/>
      <c r="O1814" s="128" t="str">
        <f>IFERROR(VLOOKUP(N1814,연차지정일수,2,FALSE),"")</f>
        <v/>
      </c>
      <c r="P1814" s="143"/>
      <c r="Q1814" s="2"/>
    </row>
    <row r="1815">
      <c r="A1815" s="129">
        <v>46010.0</v>
      </c>
      <c r="B1815" s="129">
        <f>VLOOKUP($A1815,달력데이터,MATCH("음력 날짜",달력제목,0),FALSE)</f>
        <v>45960</v>
      </c>
      <c r="C1815" s="128">
        <f t="shared" si="1"/>
        <v>2025</v>
      </c>
      <c r="D1815" s="128">
        <f t="shared" si="2"/>
        <v>12</v>
      </c>
      <c r="E1815" s="128">
        <f t="shared" si="3"/>
        <v>3</v>
      </c>
      <c r="F1815" s="128">
        <f t="shared" si="4"/>
        <v>2025</v>
      </c>
      <c r="G1815" s="128">
        <f t="shared" si="5"/>
        <v>12</v>
      </c>
      <c r="H1815" s="128">
        <f t="shared" si="6"/>
        <v>19</v>
      </c>
      <c r="I1815" s="128" t="str">
        <f t="shared" si="7"/>
        <v>금</v>
      </c>
      <c r="J1815" s="99"/>
      <c r="K1815" s="99"/>
      <c r="L1815" s="141" t="str">
        <f>IF(J1815-K1815=0,,IFERROR(K1815-J1815-휴게시간-VLOOKUP(A1815,지정휴게시간,2,FALSE),K1815-J1815-휴게시간))</f>
        <v/>
      </c>
      <c r="M1815" s="142" t="str">
        <f>IFERROR(VLOOKUP(Text(A1815,"m월 d일"),양력휴일,2,FALSE),IFERROR(VLOOKUP(Text(B1815,"m월 d일"),음력휴일,2,FALSE),IFERROR(VLOOKUP(A1815,양력지정휴일,2,FALSE), IFERROR(VLOOKUP(B1815,음력지정휴일,2,FALSE), ""))))</f>
        <v/>
      </c>
      <c r="N1815" s="128"/>
      <c r="O1815" s="128" t="str">
        <f>IFERROR(VLOOKUP(N1815,연차지정일수,2,FALSE),"")</f>
        <v/>
      </c>
      <c r="P1815" s="143"/>
      <c r="Q1815" s="2"/>
    </row>
    <row r="1816">
      <c r="A1816" s="129">
        <v>46011.0</v>
      </c>
      <c r="B1816" s="129">
        <f>VLOOKUP($A1816,달력데이터,MATCH("음력 날짜",달력제목,0),FALSE)</f>
        <v>45962</v>
      </c>
      <c r="C1816" s="128">
        <f t="shared" si="1"/>
        <v>2025</v>
      </c>
      <c r="D1816" s="128">
        <f t="shared" si="2"/>
        <v>12</v>
      </c>
      <c r="E1816" s="128">
        <f t="shared" si="3"/>
        <v>3</v>
      </c>
      <c r="F1816" s="128">
        <f t="shared" si="4"/>
        <v>2025</v>
      </c>
      <c r="G1816" s="128">
        <f t="shared" si="5"/>
        <v>12</v>
      </c>
      <c r="H1816" s="128">
        <f t="shared" si="6"/>
        <v>20</v>
      </c>
      <c r="I1816" s="128" t="str">
        <f t="shared" si="7"/>
        <v>토</v>
      </c>
      <c r="J1816" s="99"/>
      <c r="K1816" s="99"/>
      <c r="L1816" s="141" t="str">
        <f>IF(J1816-K1816=0,,IFERROR(K1816-J1816-휴게시간-VLOOKUP(A1816,지정휴게시간,2,FALSE),K1816-J1816-휴게시간))</f>
        <v/>
      </c>
      <c r="M1816" s="142" t="str">
        <f>IFERROR(VLOOKUP(Text(A1816,"m월 d일"),양력휴일,2,FALSE),IFERROR(VLOOKUP(Text(B1816,"m월 d일"),음력휴일,2,FALSE),IFERROR(VLOOKUP(A1816,양력지정휴일,2,FALSE), IFERROR(VLOOKUP(B1816,음력지정휴일,2,FALSE), ""))))</f>
        <v/>
      </c>
      <c r="N1816" s="128"/>
      <c r="O1816" s="128" t="str">
        <f>IFERROR(VLOOKUP(N1816,연차지정일수,2,FALSE),"")</f>
        <v/>
      </c>
      <c r="P1816" s="143"/>
      <c r="Q1816" s="2"/>
    </row>
    <row r="1817">
      <c r="A1817" s="129">
        <v>46012.0</v>
      </c>
      <c r="B1817" s="129">
        <f>VLOOKUP($A1817,달력데이터,MATCH("음력 날짜",달력제목,0),FALSE)</f>
        <v>45963</v>
      </c>
      <c r="C1817" s="128">
        <f t="shared" si="1"/>
        <v>2025</v>
      </c>
      <c r="D1817" s="128">
        <f t="shared" si="2"/>
        <v>12</v>
      </c>
      <c r="E1817" s="128">
        <f t="shared" si="3"/>
        <v>3</v>
      </c>
      <c r="F1817" s="128">
        <f t="shared" si="4"/>
        <v>2025</v>
      </c>
      <c r="G1817" s="128">
        <f t="shared" si="5"/>
        <v>12</v>
      </c>
      <c r="H1817" s="128">
        <f t="shared" si="6"/>
        <v>21</v>
      </c>
      <c r="I1817" s="128" t="str">
        <f t="shared" si="7"/>
        <v>일</v>
      </c>
      <c r="J1817" s="99"/>
      <c r="K1817" s="99"/>
      <c r="L1817" s="141" t="str">
        <f>IF(J1817-K1817=0,,IFERROR(K1817-J1817-휴게시간-VLOOKUP(A1817,지정휴게시간,2,FALSE),K1817-J1817-휴게시간))</f>
        <v/>
      </c>
      <c r="M1817" s="142" t="str">
        <f>IFERROR(VLOOKUP(Text(A1817,"m월 d일"),양력휴일,2,FALSE),IFERROR(VLOOKUP(Text(B1817,"m월 d일"),음력휴일,2,FALSE),IFERROR(VLOOKUP(A1817,양력지정휴일,2,FALSE), IFERROR(VLOOKUP(B1817,음력지정휴일,2,FALSE), ""))))</f>
        <v/>
      </c>
      <c r="N1817" s="128"/>
      <c r="O1817" s="128" t="str">
        <f>IFERROR(VLOOKUP(N1817,연차지정일수,2,FALSE),"")</f>
        <v/>
      </c>
      <c r="P1817" s="143"/>
      <c r="Q1817" s="2"/>
    </row>
    <row r="1818">
      <c r="A1818" s="129">
        <v>46013.0</v>
      </c>
      <c r="B1818" s="129">
        <f>VLOOKUP($A1818,달력데이터,MATCH("음력 날짜",달력제목,0),FALSE)</f>
        <v>45964</v>
      </c>
      <c r="C1818" s="128">
        <f t="shared" si="1"/>
        <v>2025</v>
      </c>
      <c r="D1818" s="128">
        <f t="shared" si="2"/>
        <v>12</v>
      </c>
      <c r="E1818" s="128">
        <f t="shared" si="3"/>
        <v>4</v>
      </c>
      <c r="F1818" s="128">
        <f t="shared" si="4"/>
        <v>2025</v>
      </c>
      <c r="G1818" s="128">
        <f t="shared" si="5"/>
        <v>12</v>
      </c>
      <c r="H1818" s="128">
        <f t="shared" si="6"/>
        <v>22</v>
      </c>
      <c r="I1818" s="128" t="str">
        <f t="shared" si="7"/>
        <v>월</v>
      </c>
      <c r="J1818" s="99"/>
      <c r="K1818" s="99"/>
      <c r="L1818" s="141" t="str">
        <f>IF(J1818-K1818=0,,IFERROR(K1818-J1818-휴게시간-VLOOKUP(A1818,지정휴게시간,2,FALSE),K1818-J1818-휴게시간))</f>
        <v/>
      </c>
      <c r="M1818" s="142" t="str">
        <f>IFERROR(VLOOKUP(Text(A1818,"m월 d일"),양력휴일,2,FALSE),IFERROR(VLOOKUP(Text(B1818,"m월 d일"),음력휴일,2,FALSE),IFERROR(VLOOKUP(A1818,양력지정휴일,2,FALSE), IFERROR(VLOOKUP(B1818,음력지정휴일,2,FALSE), ""))))</f>
        <v/>
      </c>
      <c r="N1818" s="128"/>
      <c r="O1818" s="128" t="str">
        <f>IFERROR(VLOOKUP(N1818,연차지정일수,2,FALSE),"")</f>
        <v/>
      </c>
      <c r="P1818" s="143"/>
      <c r="Q1818" s="2"/>
    </row>
    <row r="1819">
      <c r="A1819" s="129">
        <v>46014.0</v>
      </c>
      <c r="B1819" s="129">
        <f>VLOOKUP($A1819,달력데이터,MATCH("음력 날짜",달력제목,0),FALSE)</f>
        <v>45965</v>
      </c>
      <c r="C1819" s="128">
        <f t="shared" si="1"/>
        <v>2025</v>
      </c>
      <c r="D1819" s="128">
        <f t="shared" si="2"/>
        <v>12</v>
      </c>
      <c r="E1819" s="128">
        <f t="shared" si="3"/>
        <v>4</v>
      </c>
      <c r="F1819" s="128">
        <f t="shared" si="4"/>
        <v>2025</v>
      </c>
      <c r="G1819" s="128">
        <f t="shared" si="5"/>
        <v>12</v>
      </c>
      <c r="H1819" s="128">
        <f t="shared" si="6"/>
        <v>23</v>
      </c>
      <c r="I1819" s="128" t="str">
        <f t="shared" si="7"/>
        <v>화</v>
      </c>
      <c r="J1819" s="99"/>
      <c r="K1819" s="99"/>
      <c r="L1819" s="141" t="str">
        <f>IF(J1819-K1819=0,,IFERROR(K1819-J1819-휴게시간-VLOOKUP(A1819,지정휴게시간,2,FALSE),K1819-J1819-휴게시간))</f>
        <v/>
      </c>
      <c r="M1819" s="142" t="str">
        <f>IFERROR(VLOOKUP(Text(A1819,"m월 d일"),양력휴일,2,FALSE),IFERROR(VLOOKUP(Text(B1819,"m월 d일"),음력휴일,2,FALSE),IFERROR(VLOOKUP(A1819,양력지정휴일,2,FALSE), IFERROR(VLOOKUP(B1819,음력지정휴일,2,FALSE), ""))))</f>
        <v/>
      </c>
      <c r="N1819" s="128"/>
      <c r="O1819" s="128" t="str">
        <f>IFERROR(VLOOKUP(N1819,연차지정일수,2,FALSE),"")</f>
        <v/>
      </c>
      <c r="P1819" s="143"/>
      <c r="Q1819" s="2"/>
    </row>
    <row r="1820">
      <c r="A1820" s="129">
        <v>46015.0</v>
      </c>
      <c r="B1820" s="129">
        <f>VLOOKUP($A1820,달력데이터,MATCH("음력 날짜",달력제목,0),FALSE)</f>
        <v>45966</v>
      </c>
      <c r="C1820" s="128">
        <f t="shared" si="1"/>
        <v>2025</v>
      </c>
      <c r="D1820" s="128">
        <f t="shared" si="2"/>
        <v>12</v>
      </c>
      <c r="E1820" s="128">
        <f t="shared" si="3"/>
        <v>4</v>
      </c>
      <c r="F1820" s="128">
        <f t="shared" si="4"/>
        <v>2025</v>
      </c>
      <c r="G1820" s="128">
        <f t="shared" si="5"/>
        <v>12</v>
      </c>
      <c r="H1820" s="128">
        <f t="shared" si="6"/>
        <v>24</v>
      </c>
      <c r="I1820" s="128" t="str">
        <f t="shared" si="7"/>
        <v>수</v>
      </c>
      <c r="J1820" s="99"/>
      <c r="K1820" s="99"/>
      <c r="L1820" s="141" t="str">
        <f>IF(J1820-K1820=0,,IFERROR(K1820-J1820-휴게시간-VLOOKUP(A1820,지정휴게시간,2,FALSE),K1820-J1820-휴게시간))</f>
        <v/>
      </c>
      <c r="M1820" s="142" t="str">
        <f>IFERROR(VLOOKUP(Text(A1820,"m월 d일"),양력휴일,2,FALSE),IFERROR(VLOOKUP(Text(B1820,"m월 d일"),음력휴일,2,FALSE),IFERROR(VLOOKUP(A1820,양력지정휴일,2,FALSE), IFERROR(VLOOKUP(B1820,음력지정휴일,2,FALSE), ""))))</f>
        <v/>
      </c>
      <c r="N1820" s="128"/>
      <c r="O1820" s="128" t="str">
        <f>IFERROR(VLOOKUP(N1820,연차지정일수,2,FALSE),"")</f>
        <v/>
      </c>
      <c r="P1820" s="143"/>
      <c r="Q1820" s="2"/>
    </row>
    <row r="1821">
      <c r="A1821" s="129">
        <v>46016.0</v>
      </c>
      <c r="B1821" s="129">
        <f>VLOOKUP($A1821,달력데이터,MATCH("음력 날짜",달력제목,0),FALSE)</f>
        <v>45967</v>
      </c>
      <c r="C1821" s="128">
        <f t="shared" si="1"/>
        <v>2025</v>
      </c>
      <c r="D1821" s="128">
        <f t="shared" si="2"/>
        <v>12</v>
      </c>
      <c r="E1821" s="128">
        <f t="shared" si="3"/>
        <v>4</v>
      </c>
      <c r="F1821" s="128">
        <f t="shared" si="4"/>
        <v>2025</v>
      </c>
      <c r="G1821" s="128">
        <f t="shared" si="5"/>
        <v>12</v>
      </c>
      <c r="H1821" s="128">
        <f t="shared" si="6"/>
        <v>25</v>
      </c>
      <c r="I1821" s="128" t="str">
        <f t="shared" si="7"/>
        <v>목</v>
      </c>
      <c r="J1821" s="99"/>
      <c r="K1821" s="99"/>
      <c r="L1821" s="141" t="str">
        <f>IF(J1821-K1821=0,,IFERROR(K1821-J1821-휴게시간-VLOOKUP(A1821,지정휴게시간,2,FALSE),K1821-J1821-휴게시간))</f>
        <v/>
      </c>
      <c r="M1821" s="142" t="str">
        <f>IFERROR(VLOOKUP(Text(A1821,"m월 d일"),양력휴일,2,FALSE),IFERROR(VLOOKUP(Text(B1821,"m월 d일"),음력휴일,2,FALSE),IFERROR(VLOOKUP(A1821,양력지정휴일,2,FALSE), IFERROR(VLOOKUP(B1821,음력지정휴일,2,FALSE), ""))))</f>
        <v>기독탄신일</v>
      </c>
      <c r="N1821" s="128"/>
      <c r="O1821" s="128" t="str">
        <f>IFERROR(VLOOKUP(N1821,연차지정일수,2,FALSE),"")</f>
        <v/>
      </c>
      <c r="P1821" s="143"/>
      <c r="Q1821" s="2"/>
    </row>
    <row r="1822">
      <c r="A1822" s="129">
        <v>46017.0</v>
      </c>
      <c r="B1822" s="129">
        <f>VLOOKUP($A1822,달력데이터,MATCH("음력 날짜",달력제목,0),FALSE)</f>
        <v>45968</v>
      </c>
      <c r="C1822" s="128">
        <f t="shared" si="1"/>
        <v>2025</v>
      </c>
      <c r="D1822" s="128">
        <f t="shared" si="2"/>
        <v>12</v>
      </c>
      <c r="E1822" s="128">
        <f t="shared" si="3"/>
        <v>4</v>
      </c>
      <c r="F1822" s="128">
        <f t="shared" si="4"/>
        <v>2025</v>
      </c>
      <c r="G1822" s="128">
        <f t="shared" si="5"/>
        <v>12</v>
      </c>
      <c r="H1822" s="128">
        <f t="shared" si="6"/>
        <v>26</v>
      </c>
      <c r="I1822" s="128" t="str">
        <f t="shared" si="7"/>
        <v>금</v>
      </c>
      <c r="J1822" s="99"/>
      <c r="K1822" s="99"/>
      <c r="L1822" s="141" t="str">
        <f>IF(J1822-K1822=0,,IFERROR(K1822-J1822-휴게시간-VLOOKUP(A1822,지정휴게시간,2,FALSE),K1822-J1822-휴게시간))</f>
        <v/>
      </c>
      <c r="M1822" s="142" t="str">
        <f>IFERROR(VLOOKUP(Text(A1822,"m월 d일"),양력휴일,2,FALSE),IFERROR(VLOOKUP(Text(B1822,"m월 d일"),음력휴일,2,FALSE),IFERROR(VLOOKUP(A1822,양력지정휴일,2,FALSE), IFERROR(VLOOKUP(B1822,음력지정휴일,2,FALSE), ""))))</f>
        <v/>
      </c>
      <c r="N1822" s="128"/>
      <c r="O1822" s="128" t="str">
        <f>IFERROR(VLOOKUP(N1822,연차지정일수,2,FALSE),"")</f>
        <v/>
      </c>
      <c r="P1822" s="143"/>
      <c r="Q1822" s="2"/>
    </row>
    <row r="1823">
      <c r="A1823" s="129">
        <v>46018.0</v>
      </c>
      <c r="B1823" s="129">
        <f>VLOOKUP($A1823,달력데이터,MATCH("음력 날짜",달력제목,0),FALSE)</f>
        <v>45969</v>
      </c>
      <c r="C1823" s="128">
        <f t="shared" si="1"/>
        <v>2025</v>
      </c>
      <c r="D1823" s="128">
        <f t="shared" si="2"/>
        <v>12</v>
      </c>
      <c r="E1823" s="128">
        <f t="shared" si="3"/>
        <v>4</v>
      </c>
      <c r="F1823" s="128">
        <f t="shared" si="4"/>
        <v>2025</v>
      </c>
      <c r="G1823" s="128">
        <f t="shared" si="5"/>
        <v>12</v>
      </c>
      <c r="H1823" s="128">
        <f t="shared" si="6"/>
        <v>27</v>
      </c>
      <c r="I1823" s="128" t="str">
        <f t="shared" si="7"/>
        <v>토</v>
      </c>
      <c r="J1823" s="99"/>
      <c r="K1823" s="99"/>
      <c r="L1823" s="141" t="str">
        <f>IF(J1823-K1823=0,,IFERROR(K1823-J1823-휴게시간-VLOOKUP(A1823,지정휴게시간,2,FALSE),K1823-J1823-휴게시간))</f>
        <v/>
      </c>
      <c r="M1823" s="142" t="str">
        <f>IFERROR(VLOOKUP(Text(A1823,"m월 d일"),양력휴일,2,FALSE),IFERROR(VLOOKUP(Text(B1823,"m월 d일"),음력휴일,2,FALSE),IFERROR(VLOOKUP(A1823,양력지정휴일,2,FALSE), IFERROR(VLOOKUP(B1823,음력지정휴일,2,FALSE), ""))))</f>
        <v/>
      </c>
      <c r="N1823" s="128"/>
      <c r="O1823" s="128" t="str">
        <f>IFERROR(VLOOKUP(N1823,연차지정일수,2,FALSE),"")</f>
        <v/>
      </c>
      <c r="P1823" s="143"/>
      <c r="Q1823" s="2"/>
    </row>
    <row r="1824">
      <c r="A1824" s="129">
        <v>46019.0</v>
      </c>
      <c r="B1824" s="129">
        <f>VLOOKUP($A1824,달력데이터,MATCH("음력 날짜",달력제목,0),FALSE)</f>
        <v>45970</v>
      </c>
      <c r="C1824" s="128">
        <f t="shared" si="1"/>
        <v>2025</v>
      </c>
      <c r="D1824" s="128">
        <f t="shared" si="2"/>
        <v>12</v>
      </c>
      <c r="E1824" s="128">
        <f t="shared" si="3"/>
        <v>4</v>
      </c>
      <c r="F1824" s="128">
        <f t="shared" si="4"/>
        <v>2025</v>
      </c>
      <c r="G1824" s="128">
        <f t="shared" si="5"/>
        <v>12</v>
      </c>
      <c r="H1824" s="128">
        <f t="shared" si="6"/>
        <v>28</v>
      </c>
      <c r="I1824" s="128" t="str">
        <f t="shared" si="7"/>
        <v>일</v>
      </c>
      <c r="J1824" s="99"/>
      <c r="K1824" s="99"/>
      <c r="L1824" s="141" t="str">
        <f>IF(J1824-K1824=0,,IFERROR(K1824-J1824-휴게시간-VLOOKUP(A1824,지정휴게시간,2,FALSE),K1824-J1824-휴게시간))</f>
        <v/>
      </c>
      <c r="M1824" s="142" t="str">
        <f>IFERROR(VLOOKUP(Text(A1824,"m월 d일"),양력휴일,2,FALSE),IFERROR(VLOOKUP(Text(B1824,"m월 d일"),음력휴일,2,FALSE),IFERROR(VLOOKUP(A1824,양력지정휴일,2,FALSE), IFERROR(VLOOKUP(B1824,음력지정휴일,2,FALSE), ""))))</f>
        <v/>
      </c>
      <c r="N1824" s="128"/>
      <c r="O1824" s="128" t="str">
        <f>IFERROR(VLOOKUP(N1824,연차지정일수,2,FALSE),"")</f>
        <v/>
      </c>
      <c r="P1824" s="143"/>
      <c r="Q1824" s="2"/>
    </row>
    <row r="1825">
      <c r="A1825" s="129">
        <v>46020.0</v>
      </c>
      <c r="B1825" s="129">
        <f>VLOOKUP($A1825,달력데이터,MATCH("음력 날짜",달력제목,0),FALSE)</f>
        <v>45971</v>
      </c>
      <c r="C1825" s="128">
        <f t="shared" si="1"/>
        <v>2025</v>
      </c>
      <c r="D1825" s="128">
        <f t="shared" si="2"/>
        <v>12</v>
      </c>
      <c r="E1825" s="128">
        <f t="shared" si="3"/>
        <v>5</v>
      </c>
      <c r="F1825" s="128">
        <f t="shared" si="4"/>
        <v>2025</v>
      </c>
      <c r="G1825" s="128">
        <f t="shared" si="5"/>
        <v>12</v>
      </c>
      <c r="H1825" s="128">
        <f t="shared" si="6"/>
        <v>29</v>
      </c>
      <c r="I1825" s="128" t="str">
        <f t="shared" si="7"/>
        <v>월</v>
      </c>
      <c r="J1825" s="99"/>
      <c r="K1825" s="99"/>
      <c r="L1825" s="141" t="str">
        <f>IF(J1825-K1825=0,,IFERROR(K1825-J1825-휴게시간-VLOOKUP(A1825,지정휴게시간,2,FALSE),K1825-J1825-휴게시간))</f>
        <v/>
      </c>
      <c r="M1825" s="142" t="str">
        <f>IFERROR(VLOOKUP(Text(A1825,"m월 d일"),양력휴일,2,FALSE),IFERROR(VLOOKUP(Text(B1825,"m월 d일"),음력휴일,2,FALSE),IFERROR(VLOOKUP(A1825,양력지정휴일,2,FALSE), IFERROR(VLOOKUP(B1825,음력지정휴일,2,FALSE), ""))))</f>
        <v/>
      </c>
      <c r="N1825" s="128"/>
      <c r="O1825" s="128" t="str">
        <f>IFERROR(VLOOKUP(N1825,연차지정일수,2,FALSE),"")</f>
        <v/>
      </c>
      <c r="P1825" s="143"/>
      <c r="Q1825" s="2"/>
    </row>
    <row r="1826">
      <c r="A1826" s="129">
        <v>46021.0</v>
      </c>
      <c r="B1826" s="129">
        <f>VLOOKUP($A1826,달력데이터,MATCH("음력 날짜",달력제목,0),FALSE)</f>
        <v>45972</v>
      </c>
      <c r="C1826" s="128">
        <f t="shared" si="1"/>
        <v>2025</v>
      </c>
      <c r="D1826" s="128">
        <f t="shared" si="2"/>
        <v>12</v>
      </c>
      <c r="E1826" s="128">
        <f t="shared" si="3"/>
        <v>5</v>
      </c>
      <c r="F1826" s="128">
        <f t="shared" si="4"/>
        <v>2025</v>
      </c>
      <c r="G1826" s="128">
        <f t="shared" si="5"/>
        <v>12</v>
      </c>
      <c r="H1826" s="128">
        <f t="shared" si="6"/>
        <v>30</v>
      </c>
      <c r="I1826" s="128" t="str">
        <f t="shared" si="7"/>
        <v>화</v>
      </c>
      <c r="J1826" s="99"/>
      <c r="K1826" s="99"/>
      <c r="L1826" s="141" t="str">
        <f>IF(J1826-K1826=0,,IFERROR(K1826-J1826-휴게시간-VLOOKUP(A1826,지정휴게시간,2,FALSE),K1826-J1826-휴게시간))</f>
        <v/>
      </c>
      <c r="M1826" s="142" t="str">
        <f>IFERROR(VLOOKUP(Text(A1826,"m월 d일"),양력휴일,2,FALSE),IFERROR(VLOOKUP(Text(B1826,"m월 d일"),음력휴일,2,FALSE),IFERROR(VLOOKUP(A1826,양력지정휴일,2,FALSE), IFERROR(VLOOKUP(B1826,음력지정휴일,2,FALSE), ""))))</f>
        <v/>
      </c>
      <c r="N1826" s="128"/>
      <c r="O1826" s="128" t="str">
        <f>IFERROR(VLOOKUP(N1826,연차지정일수,2,FALSE),"")</f>
        <v/>
      </c>
      <c r="P1826" s="143"/>
      <c r="Q1826" s="2"/>
    </row>
    <row r="1827">
      <c r="A1827" s="129">
        <v>46022.0</v>
      </c>
      <c r="B1827" s="129">
        <f>VLOOKUP($A1827,달력데이터,MATCH("음력 날짜",달력제목,0),FALSE)</f>
        <v>45973</v>
      </c>
      <c r="C1827" s="128">
        <f t="shared" si="1"/>
        <v>2025</v>
      </c>
      <c r="D1827" s="128">
        <f t="shared" si="2"/>
        <v>12</v>
      </c>
      <c r="E1827" s="128">
        <f t="shared" si="3"/>
        <v>5</v>
      </c>
      <c r="F1827" s="128">
        <f t="shared" si="4"/>
        <v>2025</v>
      </c>
      <c r="G1827" s="128">
        <f t="shared" si="5"/>
        <v>12</v>
      </c>
      <c r="H1827" s="128">
        <f t="shared" si="6"/>
        <v>31</v>
      </c>
      <c r="I1827" s="128" t="str">
        <f t="shared" si="7"/>
        <v>수</v>
      </c>
      <c r="J1827" s="99"/>
      <c r="K1827" s="99"/>
      <c r="L1827" s="141" t="str">
        <f>IF(J1827-K1827=0,,IFERROR(K1827-J1827-휴게시간-VLOOKUP(A1827,지정휴게시간,2,FALSE),K1827-J1827-휴게시간))</f>
        <v/>
      </c>
      <c r="M1827" s="142" t="str">
        <f>IFERROR(VLOOKUP(Text(A1827,"m월 d일"),양력휴일,2,FALSE),IFERROR(VLOOKUP(Text(B1827,"m월 d일"),음력휴일,2,FALSE),IFERROR(VLOOKUP(A1827,양력지정휴일,2,FALSE), IFERROR(VLOOKUP(B1827,음력지정휴일,2,FALSE), ""))))</f>
        <v/>
      </c>
      <c r="N1827" s="128"/>
      <c r="O1827" s="128" t="str">
        <f>IFERROR(VLOOKUP(N1827,연차지정일수,2,FALSE),"")</f>
        <v/>
      </c>
      <c r="P1827" s="143"/>
      <c r="Q1827" s="2"/>
    </row>
    <row r="1828">
      <c r="A1828" s="129">
        <v>46023.0</v>
      </c>
      <c r="B1828" s="129">
        <f>VLOOKUP($A1828,달력데이터,MATCH("음력 날짜",달력제목,0),FALSE)</f>
        <v>45974</v>
      </c>
      <c r="C1828" s="128">
        <f t="shared" si="1"/>
        <v>2025</v>
      </c>
      <c r="D1828" s="128">
        <f t="shared" si="2"/>
        <v>12</v>
      </c>
      <c r="E1828" s="128">
        <f t="shared" si="3"/>
        <v>5</v>
      </c>
      <c r="F1828" s="128">
        <f t="shared" si="4"/>
        <v>2026</v>
      </c>
      <c r="G1828" s="128">
        <f t="shared" si="5"/>
        <v>1</v>
      </c>
      <c r="H1828" s="128">
        <f t="shared" si="6"/>
        <v>1</v>
      </c>
      <c r="I1828" s="128" t="str">
        <f t="shared" si="7"/>
        <v>목</v>
      </c>
      <c r="J1828" s="99"/>
      <c r="K1828" s="99"/>
      <c r="L1828" s="141" t="str">
        <f>IF(J1828-K1828=0,,IFERROR(K1828-J1828-휴게시간-VLOOKUP(A1828,지정휴게시간,2,FALSE),K1828-J1828-휴게시간))</f>
        <v/>
      </c>
      <c r="M1828" s="142" t="str">
        <f>IFERROR(VLOOKUP(Text(A1828,"m월 d일"),양력휴일,2,FALSE),IFERROR(VLOOKUP(Text(B1828,"m월 d일"),음력휴일,2,FALSE),IFERROR(VLOOKUP(A1828,양력지정휴일,2,FALSE), IFERROR(VLOOKUP(B1828,음력지정휴일,2,FALSE), ""))))</f>
        <v>신정</v>
      </c>
      <c r="N1828" s="128"/>
      <c r="O1828" s="128" t="str">
        <f>IFERROR(VLOOKUP(N1828,연차지정일수,2,FALSE),"")</f>
        <v/>
      </c>
      <c r="P1828" s="143"/>
      <c r="Q1828" s="2"/>
    </row>
    <row r="1829">
      <c r="A1829" s="129">
        <v>46024.0</v>
      </c>
      <c r="B1829" s="129">
        <f>VLOOKUP($A1829,달력데이터,MATCH("음력 날짜",달력제목,0),FALSE)</f>
        <v>45975</v>
      </c>
      <c r="C1829" s="128">
        <f t="shared" si="1"/>
        <v>2025</v>
      </c>
      <c r="D1829" s="128">
        <f t="shared" si="2"/>
        <v>12</v>
      </c>
      <c r="E1829" s="128">
        <f t="shared" si="3"/>
        <v>5</v>
      </c>
      <c r="F1829" s="128">
        <f t="shared" si="4"/>
        <v>2026</v>
      </c>
      <c r="G1829" s="128">
        <f t="shared" si="5"/>
        <v>1</v>
      </c>
      <c r="H1829" s="128">
        <f t="shared" si="6"/>
        <v>2</v>
      </c>
      <c r="I1829" s="128" t="str">
        <f t="shared" si="7"/>
        <v>금</v>
      </c>
      <c r="J1829" s="99"/>
      <c r="K1829" s="99"/>
      <c r="L1829" s="141" t="str">
        <f>IF(J1829-K1829=0,,IFERROR(K1829-J1829-휴게시간-VLOOKUP(A1829,지정휴게시간,2,FALSE),K1829-J1829-휴게시간))</f>
        <v/>
      </c>
      <c r="M1829" s="142" t="str">
        <f>IFERROR(VLOOKUP(Text(A1829,"m월 d일"),양력휴일,2,FALSE),IFERROR(VLOOKUP(Text(B1829,"m월 d일"),음력휴일,2,FALSE),IFERROR(VLOOKUP(A1829,양력지정휴일,2,FALSE), IFERROR(VLOOKUP(B1829,음력지정휴일,2,FALSE), ""))))</f>
        <v/>
      </c>
      <c r="N1829" s="128"/>
      <c r="O1829" s="128" t="str">
        <f>IFERROR(VLOOKUP(N1829,연차지정일수,2,FALSE),"")</f>
        <v/>
      </c>
      <c r="P1829" s="143"/>
      <c r="Q1829" s="2"/>
    </row>
    <row r="1830">
      <c r="A1830" s="129">
        <v>46025.0</v>
      </c>
      <c r="B1830" s="129">
        <f>VLOOKUP($A1830,달력데이터,MATCH("음력 날짜",달력제목,0),FALSE)</f>
        <v>45976</v>
      </c>
      <c r="C1830" s="128">
        <f t="shared" si="1"/>
        <v>2025</v>
      </c>
      <c r="D1830" s="128">
        <f t="shared" si="2"/>
        <v>12</v>
      </c>
      <c r="E1830" s="128">
        <f t="shared" si="3"/>
        <v>5</v>
      </c>
      <c r="F1830" s="128">
        <f t="shared" si="4"/>
        <v>2026</v>
      </c>
      <c r="G1830" s="128">
        <f t="shared" si="5"/>
        <v>1</v>
      </c>
      <c r="H1830" s="128">
        <f t="shared" si="6"/>
        <v>3</v>
      </c>
      <c r="I1830" s="128" t="str">
        <f t="shared" si="7"/>
        <v>토</v>
      </c>
      <c r="J1830" s="99"/>
      <c r="K1830" s="99"/>
      <c r="L1830" s="141" t="str">
        <f>IF(J1830-K1830=0,,IFERROR(K1830-J1830-휴게시간-VLOOKUP(A1830,지정휴게시간,2,FALSE),K1830-J1830-휴게시간))</f>
        <v/>
      </c>
      <c r="M1830" s="142" t="str">
        <f>IFERROR(VLOOKUP(Text(A1830,"m월 d일"),양력휴일,2,FALSE),IFERROR(VLOOKUP(Text(B1830,"m월 d일"),음력휴일,2,FALSE),IFERROR(VLOOKUP(A1830,양력지정휴일,2,FALSE), IFERROR(VLOOKUP(B1830,음력지정휴일,2,FALSE), ""))))</f>
        <v/>
      </c>
      <c r="N1830" s="128"/>
      <c r="O1830" s="128" t="str">
        <f>IFERROR(VLOOKUP(N1830,연차지정일수,2,FALSE),"")</f>
        <v/>
      </c>
      <c r="P1830" s="143"/>
      <c r="Q1830" s="2"/>
    </row>
    <row r="1831">
      <c r="A1831" s="129">
        <v>46026.0</v>
      </c>
      <c r="B1831" s="129">
        <f>VLOOKUP($A1831,달력데이터,MATCH("음력 날짜",달력제목,0),FALSE)</f>
        <v>45977</v>
      </c>
      <c r="C1831" s="128">
        <f t="shared" si="1"/>
        <v>2025</v>
      </c>
      <c r="D1831" s="128">
        <f t="shared" si="2"/>
        <v>12</v>
      </c>
      <c r="E1831" s="128">
        <f t="shared" si="3"/>
        <v>5</v>
      </c>
      <c r="F1831" s="128">
        <f t="shared" si="4"/>
        <v>2026</v>
      </c>
      <c r="G1831" s="128">
        <f t="shared" si="5"/>
        <v>1</v>
      </c>
      <c r="H1831" s="128">
        <f t="shared" si="6"/>
        <v>4</v>
      </c>
      <c r="I1831" s="128" t="str">
        <f t="shared" si="7"/>
        <v>일</v>
      </c>
      <c r="J1831" s="99"/>
      <c r="K1831" s="99"/>
      <c r="L1831" s="141" t="str">
        <f>IF(J1831-K1831=0,,IFERROR(K1831-J1831-휴게시간-VLOOKUP(A1831,지정휴게시간,2,FALSE),K1831-J1831-휴게시간))</f>
        <v/>
      </c>
      <c r="M1831" s="142" t="str">
        <f>IFERROR(VLOOKUP(Text(A1831,"m월 d일"),양력휴일,2,FALSE),IFERROR(VLOOKUP(Text(B1831,"m월 d일"),음력휴일,2,FALSE),IFERROR(VLOOKUP(A1831,양력지정휴일,2,FALSE), IFERROR(VLOOKUP(B1831,음력지정휴일,2,FALSE), ""))))</f>
        <v/>
      </c>
      <c r="N1831" s="128"/>
      <c r="O1831" s="128" t="str">
        <f>IFERROR(VLOOKUP(N1831,연차지정일수,2,FALSE),"")</f>
        <v/>
      </c>
      <c r="P1831" s="143"/>
      <c r="Q1831" s="2"/>
    </row>
    <row r="1832">
      <c r="A1832" s="129">
        <v>46027.0</v>
      </c>
      <c r="B1832" s="129">
        <f>VLOOKUP($A1832,달력데이터,MATCH("음력 날짜",달력제목,0),FALSE)</f>
        <v>45978</v>
      </c>
      <c r="C1832" s="128">
        <f t="shared" si="1"/>
        <v>2026</v>
      </c>
      <c r="D1832" s="128">
        <f t="shared" si="2"/>
        <v>1</v>
      </c>
      <c r="E1832" s="128">
        <f t="shared" si="3"/>
        <v>1</v>
      </c>
      <c r="F1832" s="128">
        <f t="shared" si="4"/>
        <v>2026</v>
      </c>
      <c r="G1832" s="128">
        <f t="shared" si="5"/>
        <v>1</v>
      </c>
      <c r="H1832" s="128">
        <f t="shared" si="6"/>
        <v>5</v>
      </c>
      <c r="I1832" s="128" t="str">
        <f t="shared" si="7"/>
        <v>월</v>
      </c>
      <c r="J1832" s="99"/>
      <c r="K1832" s="99"/>
      <c r="L1832" s="141" t="str">
        <f>IF(J1832-K1832=0,,IFERROR(K1832-J1832-휴게시간-VLOOKUP(A1832,지정휴게시간,2,FALSE),K1832-J1832-휴게시간))</f>
        <v/>
      </c>
      <c r="M1832" s="142" t="str">
        <f>IFERROR(VLOOKUP(Text(A1832,"m월 d일"),양력휴일,2,FALSE),IFERROR(VLOOKUP(Text(B1832,"m월 d일"),음력휴일,2,FALSE),IFERROR(VLOOKUP(A1832,양력지정휴일,2,FALSE), IFERROR(VLOOKUP(B1832,음력지정휴일,2,FALSE), ""))))</f>
        <v/>
      </c>
      <c r="N1832" s="128"/>
      <c r="O1832" s="128" t="str">
        <f>IFERROR(VLOOKUP(N1832,연차지정일수,2,FALSE),"")</f>
        <v/>
      </c>
      <c r="P1832" s="143"/>
      <c r="Q1832" s="2"/>
    </row>
    <row r="1833">
      <c r="A1833" s="129">
        <v>46028.0</v>
      </c>
      <c r="B1833" s="129">
        <f>VLOOKUP($A1833,달력데이터,MATCH("음력 날짜",달력제목,0),FALSE)</f>
        <v>45979</v>
      </c>
      <c r="C1833" s="128">
        <f t="shared" si="1"/>
        <v>2026</v>
      </c>
      <c r="D1833" s="128">
        <f t="shared" si="2"/>
        <v>1</v>
      </c>
      <c r="E1833" s="128">
        <f t="shared" si="3"/>
        <v>1</v>
      </c>
      <c r="F1833" s="128">
        <f t="shared" si="4"/>
        <v>2026</v>
      </c>
      <c r="G1833" s="128">
        <f t="shared" si="5"/>
        <v>1</v>
      </c>
      <c r="H1833" s="128">
        <f t="shared" si="6"/>
        <v>6</v>
      </c>
      <c r="I1833" s="128" t="str">
        <f t="shared" si="7"/>
        <v>화</v>
      </c>
      <c r="J1833" s="99"/>
      <c r="K1833" s="99"/>
      <c r="L1833" s="141" t="str">
        <f>IF(J1833-K1833=0,,IFERROR(K1833-J1833-휴게시간-VLOOKUP(A1833,지정휴게시간,2,FALSE),K1833-J1833-휴게시간))</f>
        <v/>
      </c>
      <c r="M1833" s="142" t="str">
        <f>IFERROR(VLOOKUP(Text(A1833,"m월 d일"),양력휴일,2,FALSE),IFERROR(VLOOKUP(Text(B1833,"m월 d일"),음력휴일,2,FALSE),IFERROR(VLOOKUP(A1833,양력지정휴일,2,FALSE), IFERROR(VLOOKUP(B1833,음력지정휴일,2,FALSE), ""))))</f>
        <v/>
      </c>
      <c r="N1833" s="128"/>
      <c r="O1833" s="128" t="str">
        <f>IFERROR(VLOOKUP(N1833,연차지정일수,2,FALSE),"")</f>
        <v/>
      </c>
      <c r="P1833" s="143"/>
      <c r="Q1833" s="2"/>
    </row>
    <row r="1834">
      <c r="A1834" s="129">
        <v>46029.0</v>
      </c>
      <c r="B1834" s="129">
        <f>VLOOKUP($A1834,달력데이터,MATCH("음력 날짜",달력제목,0),FALSE)</f>
        <v>45980</v>
      </c>
      <c r="C1834" s="128">
        <f t="shared" si="1"/>
        <v>2026</v>
      </c>
      <c r="D1834" s="128">
        <f t="shared" si="2"/>
        <v>1</v>
      </c>
      <c r="E1834" s="128">
        <f t="shared" si="3"/>
        <v>1</v>
      </c>
      <c r="F1834" s="128">
        <f t="shared" si="4"/>
        <v>2026</v>
      </c>
      <c r="G1834" s="128">
        <f t="shared" si="5"/>
        <v>1</v>
      </c>
      <c r="H1834" s="128">
        <f t="shared" si="6"/>
        <v>7</v>
      </c>
      <c r="I1834" s="128" t="str">
        <f t="shared" si="7"/>
        <v>수</v>
      </c>
      <c r="J1834" s="99"/>
      <c r="K1834" s="99"/>
      <c r="L1834" s="141" t="str">
        <f>IF(J1834-K1834=0,,IFERROR(K1834-J1834-휴게시간-VLOOKUP(A1834,지정휴게시간,2,FALSE),K1834-J1834-휴게시간))</f>
        <v/>
      </c>
      <c r="M1834" s="142" t="str">
        <f>IFERROR(VLOOKUP(Text(A1834,"m월 d일"),양력휴일,2,FALSE),IFERROR(VLOOKUP(Text(B1834,"m월 d일"),음력휴일,2,FALSE),IFERROR(VLOOKUP(A1834,양력지정휴일,2,FALSE), IFERROR(VLOOKUP(B1834,음력지정휴일,2,FALSE), ""))))</f>
        <v/>
      </c>
      <c r="N1834" s="128"/>
      <c r="O1834" s="128" t="str">
        <f>IFERROR(VLOOKUP(N1834,연차지정일수,2,FALSE),"")</f>
        <v/>
      </c>
      <c r="P1834" s="143"/>
      <c r="Q1834" s="2"/>
    </row>
    <row r="1835">
      <c r="A1835" s="129">
        <v>46030.0</v>
      </c>
      <c r="B1835" s="129">
        <f>VLOOKUP($A1835,달력데이터,MATCH("음력 날짜",달력제목,0),FALSE)</f>
        <v>45981</v>
      </c>
      <c r="C1835" s="128">
        <f t="shared" si="1"/>
        <v>2026</v>
      </c>
      <c r="D1835" s="128">
        <f t="shared" si="2"/>
        <v>1</v>
      </c>
      <c r="E1835" s="128">
        <f t="shared" si="3"/>
        <v>1</v>
      </c>
      <c r="F1835" s="128">
        <f t="shared" si="4"/>
        <v>2026</v>
      </c>
      <c r="G1835" s="128">
        <f t="shared" si="5"/>
        <v>1</v>
      </c>
      <c r="H1835" s="128">
        <f t="shared" si="6"/>
        <v>8</v>
      </c>
      <c r="I1835" s="128" t="str">
        <f t="shared" si="7"/>
        <v>목</v>
      </c>
      <c r="J1835" s="99"/>
      <c r="K1835" s="99"/>
      <c r="L1835" s="141" t="str">
        <f>IF(J1835-K1835=0,,IFERROR(K1835-J1835-휴게시간-VLOOKUP(A1835,지정휴게시간,2,FALSE),K1835-J1835-휴게시간))</f>
        <v/>
      </c>
      <c r="M1835" s="142" t="str">
        <f>IFERROR(VLOOKUP(Text(A1835,"m월 d일"),양력휴일,2,FALSE),IFERROR(VLOOKUP(Text(B1835,"m월 d일"),음력휴일,2,FALSE),IFERROR(VLOOKUP(A1835,양력지정휴일,2,FALSE), IFERROR(VLOOKUP(B1835,음력지정휴일,2,FALSE), ""))))</f>
        <v/>
      </c>
      <c r="N1835" s="128"/>
      <c r="O1835" s="128" t="str">
        <f>IFERROR(VLOOKUP(N1835,연차지정일수,2,FALSE),"")</f>
        <v/>
      </c>
      <c r="P1835" s="143"/>
      <c r="Q1835" s="2"/>
    </row>
    <row r="1836">
      <c r="A1836" s="129">
        <v>46031.0</v>
      </c>
      <c r="B1836" s="129">
        <f>VLOOKUP($A1836,달력데이터,MATCH("음력 날짜",달력제목,0),FALSE)</f>
        <v>45982</v>
      </c>
      <c r="C1836" s="128">
        <f t="shared" si="1"/>
        <v>2026</v>
      </c>
      <c r="D1836" s="128">
        <f t="shared" si="2"/>
        <v>1</v>
      </c>
      <c r="E1836" s="128">
        <f t="shared" si="3"/>
        <v>1</v>
      </c>
      <c r="F1836" s="128">
        <f t="shared" si="4"/>
        <v>2026</v>
      </c>
      <c r="G1836" s="128">
        <f t="shared" si="5"/>
        <v>1</v>
      </c>
      <c r="H1836" s="128">
        <f t="shared" si="6"/>
        <v>9</v>
      </c>
      <c r="I1836" s="128" t="str">
        <f t="shared" si="7"/>
        <v>금</v>
      </c>
      <c r="J1836" s="99"/>
      <c r="K1836" s="99"/>
      <c r="L1836" s="141" t="str">
        <f>IF(J1836-K1836=0,,IFERROR(K1836-J1836-휴게시간-VLOOKUP(A1836,지정휴게시간,2,FALSE),K1836-J1836-휴게시간))</f>
        <v/>
      </c>
      <c r="M1836" s="142" t="str">
        <f>IFERROR(VLOOKUP(Text(A1836,"m월 d일"),양력휴일,2,FALSE),IFERROR(VLOOKUP(Text(B1836,"m월 d일"),음력휴일,2,FALSE),IFERROR(VLOOKUP(A1836,양력지정휴일,2,FALSE), IFERROR(VLOOKUP(B1836,음력지정휴일,2,FALSE), ""))))</f>
        <v/>
      </c>
      <c r="N1836" s="128"/>
      <c r="O1836" s="128" t="str">
        <f>IFERROR(VLOOKUP(N1836,연차지정일수,2,FALSE),"")</f>
        <v/>
      </c>
      <c r="P1836" s="143"/>
      <c r="Q1836" s="2"/>
    </row>
    <row r="1837">
      <c r="A1837" s="129">
        <v>46032.0</v>
      </c>
      <c r="B1837" s="129">
        <f>VLOOKUP($A1837,달력데이터,MATCH("음력 날짜",달력제목,0),FALSE)</f>
        <v>45983</v>
      </c>
      <c r="C1837" s="128">
        <f t="shared" si="1"/>
        <v>2026</v>
      </c>
      <c r="D1837" s="128">
        <f t="shared" si="2"/>
        <v>1</v>
      </c>
      <c r="E1837" s="128">
        <f t="shared" si="3"/>
        <v>1</v>
      </c>
      <c r="F1837" s="128">
        <f t="shared" si="4"/>
        <v>2026</v>
      </c>
      <c r="G1837" s="128">
        <f t="shared" si="5"/>
        <v>1</v>
      </c>
      <c r="H1837" s="128">
        <f t="shared" si="6"/>
        <v>10</v>
      </c>
      <c r="I1837" s="128" t="str">
        <f t="shared" si="7"/>
        <v>토</v>
      </c>
      <c r="J1837" s="99"/>
      <c r="K1837" s="99"/>
      <c r="L1837" s="141" t="str">
        <f>IF(J1837-K1837=0,,IFERROR(K1837-J1837-휴게시간-VLOOKUP(A1837,지정휴게시간,2,FALSE),K1837-J1837-휴게시간))</f>
        <v/>
      </c>
      <c r="M1837" s="142" t="str">
        <f>IFERROR(VLOOKUP(Text(A1837,"m월 d일"),양력휴일,2,FALSE),IFERROR(VLOOKUP(Text(B1837,"m월 d일"),음력휴일,2,FALSE),IFERROR(VLOOKUP(A1837,양력지정휴일,2,FALSE), IFERROR(VLOOKUP(B1837,음력지정휴일,2,FALSE), ""))))</f>
        <v/>
      </c>
      <c r="N1837" s="128"/>
      <c r="O1837" s="128" t="str">
        <f>IFERROR(VLOOKUP(N1837,연차지정일수,2,FALSE),"")</f>
        <v/>
      </c>
      <c r="P1837" s="143"/>
      <c r="Q1837" s="2"/>
    </row>
    <row r="1838">
      <c r="A1838" s="129">
        <v>46033.0</v>
      </c>
      <c r="B1838" s="129">
        <f>VLOOKUP($A1838,달력데이터,MATCH("음력 날짜",달력제목,0),FALSE)</f>
        <v>45984</v>
      </c>
      <c r="C1838" s="128">
        <f t="shared" si="1"/>
        <v>2026</v>
      </c>
      <c r="D1838" s="128">
        <f t="shared" si="2"/>
        <v>1</v>
      </c>
      <c r="E1838" s="128">
        <f t="shared" si="3"/>
        <v>1</v>
      </c>
      <c r="F1838" s="128">
        <f t="shared" si="4"/>
        <v>2026</v>
      </c>
      <c r="G1838" s="128">
        <f t="shared" si="5"/>
        <v>1</v>
      </c>
      <c r="H1838" s="128">
        <f t="shared" si="6"/>
        <v>11</v>
      </c>
      <c r="I1838" s="128" t="str">
        <f t="shared" si="7"/>
        <v>일</v>
      </c>
      <c r="J1838" s="99"/>
      <c r="K1838" s="99"/>
      <c r="L1838" s="141" t="str">
        <f>IF(J1838-K1838=0,,IFERROR(K1838-J1838-휴게시간-VLOOKUP(A1838,지정휴게시간,2,FALSE),K1838-J1838-휴게시간))</f>
        <v/>
      </c>
      <c r="M1838" s="142" t="str">
        <f>IFERROR(VLOOKUP(Text(A1838,"m월 d일"),양력휴일,2,FALSE),IFERROR(VLOOKUP(Text(B1838,"m월 d일"),음력휴일,2,FALSE),IFERROR(VLOOKUP(A1838,양력지정휴일,2,FALSE), IFERROR(VLOOKUP(B1838,음력지정휴일,2,FALSE), ""))))</f>
        <v/>
      </c>
      <c r="N1838" s="128"/>
      <c r="O1838" s="128" t="str">
        <f>IFERROR(VLOOKUP(N1838,연차지정일수,2,FALSE),"")</f>
        <v/>
      </c>
      <c r="P1838" s="143"/>
      <c r="Q1838" s="2"/>
    </row>
    <row r="1839">
      <c r="A1839" s="129">
        <v>46034.0</v>
      </c>
      <c r="B1839" s="129">
        <f>VLOOKUP($A1839,달력데이터,MATCH("음력 날짜",달력제목,0),FALSE)</f>
        <v>45985</v>
      </c>
      <c r="C1839" s="128">
        <f t="shared" si="1"/>
        <v>2026</v>
      </c>
      <c r="D1839" s="128">
        <f t="shared" si="2"/>
        <v>1</v>
      </c>
      <c r="E1839" s="128">
        <f t="shared" si="3"/>
        <v>2</v>
      </c>
      <c r="F1839" s="128">
        <f t="shared" si="4"/>
        <v>2026</v>
      </c>
      <c r="G1839" s="128">
        <f t="shared" si="5"/>
        <v>1</v>
      </c>
      <c r="H1839" s="128">
        <f t="shared" si="6"/>
        <v>12</v>
      </c>
      <c r="I1839" s="128" t="str">
        <f t="shared" si="7"/>
        <v>월</v>
      </c>
      <c r="J1839" s="99"/>
      <c r="K1839" s="99"/>
      <c r="L1839" s="141" t="str">
        <f>IF(J1839-K1839=0,,IFERROR(K1839-J1839-휴게시간-VLOOKUP(A1839,지정휴게시간,2,FALSE),K1839-J1839-휴게시간))</f>
        <v/>
      </c>
      <c r="M1839" s="142" t="str">
        <f>IFERROR(VLOOKUP(Text(A1839,"m월 d일"),양력휴일,2,FALSE),IFERROR(VLOOKUP(Text(B1839,"m월 d일"),음력휴일,2,FALSE),IFERROR(VLOOKUP(A1839,양력지정휴일,2,FALSE), IFERROR(VLOOKUP(B1839,음력지정휴일,2,FALSE), ""))))</f>
        <v/>
      </c>
      <c r="N1839" s="128"/>
      <c r="O1839" s="128" t="str">
        <f>IFERROR(VLOOKUP(N1839,연차지정일수,2,FALSE),"")</f>
        <v/>
      </c>
      <c r="P1839" s="143"/>
      <c r="Q1839" s="2"/>
    </row>
    <row r="1840">
      <c r="A1840" s="129">
        <v>46035.0</v>
      </c>
      <c r="B1840" s="129">
        <f>VLOOKUP($A1840,달력데이터,MATCH("음력 날짜",달력제목,0),FALSE)</f>
        <v>45986</v>
      </c>
      <c r="C1840" s="128">
        <f t="shared" si="1"/>
        <v>2026</v>
      </c>
      <c r="D1840" s="128">
        <f t="shared" si="2"/>
        <v>1</v>
      </c>
      <c r="E1840" s="128">
        <f t="shared" si="3"/>
        <v>2</v>
      </c>
      <c r="F1840" s="128">
        <f t="shared" si="4"/>
        <v>2026</v>
      </c>
      <c r="G1840" s="128">
        <f t="shared" si="5"/>
        <v>1</v>
      </c>
      <c r="H1840" s="128">
        <f t="shared" si="6"/>
        <v>13</v>
      </c>
      <c r="I1840" s="128" t="str">
        <f t="shared" si="7"/>
        <v>화</v>
      </c>
      <c r="J1840" s="99"/>
      <c r="K1840" s="99"/>
      <c r="L1840" s="141" t="str">
        <f>IF(J1840-K1840=0,,IFERROR(K1840-J1840-휴게시간-VLOOKUP(A1840,지정휴게시간,2,FALSE),K1840-J1840-휴게시간))</f>
        <v/>
      </c>
      <c r="M1840" s="142" t="str">
        <f>IFERROR(VLOOKUP(Text(A1840,"m월 d일"),양력휴일,2,FALSE),IFERROR(VLOOKUP(Text(B1840,"m월 d일"),음력휴일,2,FALSE),IFERROR(VLOOKUP(A1840,양력지정휴일,2,FALSE), IFERROR(VLOOKUP(B1840,음력지정휴일,2,FALSE), ""))))</f>
        <v/>
      </c>
      <c r="N1840" s="128"/>
      <c r="O1840" s="128" t="str">
        <f>IFERROR(VLOOKUP(N1840,연차지정일수,2,FALSE),"")</f>
        <v/>
      </c>
      <c r="P1840" s="143"/>
      <c r="Q1840" s="2"/>
    </row>
    <row r="1841">
      <c r="A1841" s="129">
        <v>46036.0</v>
      </c>
      <c r="B1841" s="129">
        <f>VLOOKUP($A1841,달력데이터,MATCH("음력 날짜",달력제목,0),FALSE)</f>
        <v>45987</v>
      </c>
      <c r="C1841" s="128">
        <f t="shared" si="1"/>
        <v>2026</v>
      </c>
      <c r="D1841" s="128">
        <f t="shared" si="2"/>
        <v>1</v>
      </c>
      <c r="E1841" s="128">
        <f t="shared" si="3"/>
        <v>2</v>
      </c>
      <c r="F1841" s="128">
        <f t="shared" si="4"/>
        <v>2026</v>
      </c>
      <c r="G1841" s="128">
        <f t="shared" si="5"/>
        <v>1</v>
      </c>
      <c r="H1841" s="128">
        <f t="shared" si="6"/>
        <v>14</v>
      </c>
      <c r="I1841" s="128" t="str">
        <f t="shared" si="7"/>
        <v>수</v>
      </c>
      <c r="J1841" s="99"/>
      <c r="K1841" s="99"/>
      <c r="L1841" s="141" t="str">
        <f>IF(J1841-K1841=0,,IFERROR(K1841-J1841-휴게시간-VLOOKUP(A1841,지정휴게시간,2,FALSE),K1841-J1841-휴게시간))</f>
        <v/>
      </c>
      <c r="M1841" s="142" t="str">
        <f>IFERROR(VLOOKUP(Text(A1841,"m월 d일"),양력휴일,2,FALSE),IFERROR(VLOOKUP(Text(B1841,"m월 d일"),음력휴일,2,FALSE),IFERROR(VLOOKUP(A1841,양력지정휴일,2,FALSE), IFERROR(VLOOKUP(B1841,음력지정휴일,2,FALSE), ""))))</f>
        <v/>
      </c>
      <c r="N1841" s="128"/>
      <c r="O1841" s="128" t="str">
        <f>IFERROR(VLOOKUP(N1841,연차지정일수,2,FALSE),"")</f>
        <v/>
      </c>
      <c r="P1841" s="143"/>
      <c r="Q1841" s="2"/>
    </row>
    <row r="1842">
      <c r="A1842" s="129">
        <v>46037.0</v>
      </c>
      <c r="B1842" s="129">
        <f>VLOOKUP($A1842,달력데이터,MATCH("음력 날짜",달력제목,0),FALSE)</f>
        <v>45988</v>
      </c>
      <c r="C1842" s="128">
        <f t="shared" si="1"/>
        <v>2026</v>
      </c>
      <c r="D1842" s="128">
        <f t="shared" si="2"/>
        <v>1</v>
      </c>
      <c r="E1842" s="128">
        <f t="shared" si="3"/>
        <v>2</v>
      </c>
      <c r="F1842" s="128">
        <f t="shared" si="4"/>
        <v>2026</v>
      </c>
      <c r="G1842" s="128">
        <f t="shared" si="5"/>
        <v>1</v>
      </c>
      <c r="H1842" s="128">
        <f t="shared" si="6"/>
        <v>15</v>
      </c>
      <c r="I1842" s="128" t="str">
        <f t="shared" si="7"/>
        <v>목</v>
      </c>
      <c r="J1842" s="99"/>
      <c r="K1842" s="99"/>
      <c r="L1842" s="141" t="str">
        <f>IF(J1842-K1842=0,,IFERROR(K1842-J1842-휴게시간-VLOOKUP(A1842,지정휴게시간,2,FALSE),K1842-J1842-휴게시간))</f>
        <v/>
      </c>
      <c r="M1842" s="142" t="str">
        <f>IFERROR(VLOOKUP(Text(A1842,"m월 d일"),양력휴일,2,FALSE),IFERROR(VLOOKUP(Text(B1842,"m월 d일"),음력휴일,2,FALSE),IFERROR(VLOOKUP(A1842,양력지정휴일,2,FALSE), IFERROR(VLOOKUP(B1842,음력지정휴일,2,FALSE), ""))))</f>
        <v/>
      </c>
      <c r="N1842" s="128"/>
      <c r="O1842" s="128" t="str">
        <f>IFERROR(VLOOKUP(N1842,연차지정일수,2,FALSE),"")</f>
        <v/>
      </c>
      <c r="P1842" s="143"/>
      <c r="Q1842" s="2"/>
    </row>
    <row r="1843">
      <c r="A1843" s="129">
        <v>46038.0</v>
      </c>
      <c r="B1843" s="129">
        <f>VLOOKUP($A1843,달력데이터,MATCH("음력 날짜",달력제목,0),FALSE)</f>
        <v>45989</v>
      </c>
      <c r="C1843" s="128">
        <f t="shared" si="1"/>
        <v>2026</v>
      </c>
      <c r="D1843" s="128">
        <f t="shared" si="2"/>
        <v>1</v>
      </c>
      <c r="E1843" s="128">
        <f t="shared" si="3"/>
        <v>2</v>
      </c>
      <c r="F1843" s="128">
        <f t="shared" si="4"/>
        <v>2026</v>
      </c>
      <c r="G1843" s="128">
        <f t="shared" si="5"/>
        <v>1</v>
      </c>
      <c r="H1843" s="128">
        <f t="shared" si="6"/>
        <v>16</v>
      </c>
      <c r="I1843" s="128" t="str">
        <f t="shared" si="7"/>
        <v>금</v>
      </c>
      <c r="J1843" s="99"/>
      <c r="K1843" s="99"/>
      <c r="L1843" s="141" t="str">
        <f>IF(J1843-K1843=0,,IFERROR(K1843-J1843-휴게시간-VLOOKUP(A1843,지정휴게시간,2,FALSE),K1843-J1843-휴게시간))</f>
        <v/>
      </c>
      <c r="M1843" s="142" t="str">
        <f>IFERROR(VLOOKUP(Text(A1843,"m월 d일"),양력휴일,2,FALSE),IFERROR(VLOOKUP(Text(B1843,"m월 d일"),음력휴일,2,FALSE),IFERROR(VLOOKUP(A1843,양력지정휴일,2,FALSE), IFERROR(VLOOKUP(B1843,음력지정휴일,2,FALSE), ""))))</f>
        <v/>
      </c>
      <c r="N1843" s="128"/>
      <c r="O1843" s="128" t="str">
        <f>IFERROR(VLOOKUP(N1843,연차지정일수,2,FALSE),"")</f>
        <v/>
      </c>
      <c r="P1843" s="143"/>
      <c r="Q1843" s="2"/>
    </row>
    <row r="1844">
      <c r="A1844" s="129">
        <v>46039.0</v>
      </c>
      <c r="B1844" s="129">
        <f>VLOOKUP($A1844,달력데이터,MATCH("음력 날짜",달력제목,0),FALSE)</f>
        <v>45990</v>
      </c>
      <c r="C1844" s="128">
        <f t="shared" si="1"/>
        <v>2026</v>
      </c>
      <c r="D1844" s="128">
        <f t="shared" si="2"/>
        <v>1</v>
      </c>
      <c r="E1844" s="128">
        <f t="shared" si="3"/>
        <v>2</v>
      </c>
      <c r="F1844" s="128">
        <f t="shared" si="4"/>
        <v>2026</v>
      </c>
      <c r="G1844" s="128">
        <f t="shared" si="5"/>
        <v>1</v>
      </c>
      <c r="H1844" s="128">
        <f t="shared" si="6"/>
        <v>17</v>
      </c>
      <c r="I1844" s="128" t="str">
        <f t="shared" si="7"/>
        <v>토</v>
      </c>
      <c r="J1844" s="99"/>
      <c r="K1844" s="99"/>
      <c r="L1844" s="141" t="str">
        <f>IF(J1844-K1844=0,,IFERROR(K1844-J1844-휴게시간-VLOOKUP(A1844,지정휴게시간,2,FALSE),K1844-J1844-휴게시간))</f>
        <v/>
      </c>
      <c r="M1844" s="142" t="str">
        <f>IFERROR(VLOOKUP(Text(A1844,"m월 d일"),양력휴일,2,FALSE),IFERROR(VLOOKUP(Text(B1844,"m월 d일"),음력휴일,2,FALSE),IFERROR(VLOOKUP(A1844,양력지정휴일,2,FALSE), IFERROR(VLOOKUP(B1844,음력지정휴일,2,FALSE), ""))))</f>
        <v/>
      </c>
      <c r="N1844" s="128"/>
      <c r="O1844" s="128" t="str">
        <f>IFERROR(VLOOKUP(N1844,연차지정일수,2,FALSE),"")</f>
        <v/>
      </c>
      <c r="P1844" s="143"/>
      <c r="Q1844" s="2"/>
    </row>
    <row r="1845">
      <c r="A1845" s="129">
        <v>46040.0</v>
      </c>
      <c r="B1845" s="129">
        <f>VLOOKUP($A1845,달력데이터,MATCH("음력 날짜",달력제목,0),FALSE)</f>
        <v>45991</v>
      </c>
      <c r="C1845" s="128">
        <f t="shared" si="1"/>
        <v>2026</v>
      </c>
      <c r="D1845" s="128">
        <f t="shared" si="2"/>
        <v>1</v>
      </c>
      <c r="E1845" s="128">
        <f t="shared" si="3"/>
        <v>2</v>
      </c>
      <c r="F1845" s="128">
        <f t="shared" si="4"/>
        <v>2026</v>
      </c>
      <c r="G1845" s="128">
        <f t="shared" si="5"/>
        <v>1</v>
      </c>
      <c r="H1845" s="128">
        <f t="shared" si="6"/>
        <v>18</v>
      </c>
      <c r="I1845" s="128" t="str">
        <f t="shared" si="7"/>
        <v>일</v>
      </c>
      <c r="J1845" s="99"/>
      <c r="K1845" s="99"/>
      <c r="L1845" s="141" t="str">
        <f>IF(J1845-K1845=0,,IFERROR(K1845-J1845-휴게시간-VLOOKUP(A1845,지정휴게시간,2,FALSE),K1845-J1845-휴게시간))</f>
        <v/>
      </c>
      <c r="M1845" s="142" t="str">
        <f>IFERROR(VLOOKUP(Text(A1845,"m월 d일"),양력휴일,2,FALSE),IFERROR(VLOOKUP(Text(B1845,"m월 d일"),음력휴일,2,FALSE),IFERROR(VLOOKUP(A1845,양력지정휴일,2,FALSE), IFERROR(VLOOKUP(B1845,음력지정휴일,2,FALSE), ""))))</f>
        <v/>
      </c>
      <c r="N1845" s="128"/>
      <c r="O1845" s="128" t="str">
        <f>IFERROR(VLOOKUP(N1845,연차지정일수,2,FALSE),"")</f>
        <v/>
      </c>
      <c r="P1845" s="143"/>
      <c r="Q1845" s="2"/>
    </row>
    <row r="1846">
      <c r="A1846" s="129">
        <v>46041.0</v>
      </c>
      <c r="B1846" s="129">
        <f>VLOOKUP($A1846,달력데이터,MATCH("음력 날짜",달력제목,0),FALSE)</f>
        <v>45992</v>
      </c>
      <c r="C1846" s="128">
        <f t="shared" si="1"/>
        <v>2026</v>
      </c>
      <c r="D1846" s="128">
        <f t="shared" si="2"/>
        <v>1</v>
      </c>
      <c r="E1846" s="128">
        <f t="shared" si="3"/>
        <v>3</v>
      </c>
      <c r="F1846" s="128">
        <f t="shared" si="4"/>
        <v>2026</v>
      </c>
      <c r="G1846" s="128">
        <f t="shared" si="5"/>
        <v>1</v>
      </c>
      <c r="H1846" s="128">
        <f t="shared" si="6"/>
        <v>19</v>
      </c>
      <c r="I1846" s="128" t="str">
        <f t="shared" si="7"/>
        <v>월</v>
      </c>
      <c r="J1846" s="99"/>
      <c r="K1846" s="99"/>
      <c r="L1846" s="141" t="str">
        <f>IF(J1846-K1846=0,,IFERROR(K1846-J1846-휴게시간-VLOOKUP(A1846,지정휴게시간,2,FALSE),K1846-J1846-휴게시간))</f>
        <v/>
      </c>
      <c r="M1846" s="142" t="str">
        <f>IFERROR(VLOOKUP(Text(A1846,"m월 d일"),양력휴일,2,FALSE),IFERROR(VLOOKUP(Text(B1846,"m월 d일"),음력휴일,2,FALSE),IFERROR(VLOOKUP(A1846,양력지정휴일,2,FALSE), IFERROR(VLOOKUP(B1846,음력지정휴일,2,FALSE), ""))))</f>
        <v/>
      </c>
      <c r="N1846" s="128"/>
      <c r="O1846" s="128" t="str">
        <f>IFERROR(VLOOKUP(N1846,연차지정일수,2,FALSE),"")</f>
        <v/>
      </c>
      <c r="P1846" s="143"/>
      <c r="Q1846" s="2"/>
    </row>
    <row r="1847">
      <c r="A1847" s="129">
        <v>46042.0</v>
      </c>
      <c r="B1847" s="129">
        <f>VLOOKUP($A1847,달력데이터,MATCH("음력 날짜",달력제목,0),FALSE)</f>
        <v>45993</v>
      </c>
      <c r="C1847" s="128">
        <f t="shared" si="1"/>
        <v>2026</v>
      </c>
      <c r="D1847" s="128">
        <f t="shared" si="2"/>
        <v>1</v>
      </c>
      <c r="E1847" s="128">
        <f t="shared" si="3"/>
        <v>3</v>
      </c>
      <c r="F1847" s="128">
        <f t="shared" si="4"/>
        <v>2026</v>
      </c>
      <c r="G1847" s="128">
        <f t="shared" si="5"/>
        <v>1</v>
      </c>
      <c r="H1847" s="128">
        <f t="shared" si="6"/>
        <v>20</v>
      </c>
      <c r="I1847" s="128" t="str">
        <f t="shared" si="7"/>
        <v>화</v>
      </c>
      <c r="J1847" s="99"/>
      <c r="K1847" s="99"/>
      <c r="L1847" s="141" t="str">
        <f>IF(J1847-K1847=0,,IFERROR(K1847-J1847-휴게시간-VLOOKUP(A1847,지정휴게시간,2,FALSE),K1847-J1847-휴게시간))</f>
        <v/>
      </c>
      <c r="M1847" s="142" t="str">
        <f>IFERROR(VLOOKUP(Text(A1847,"m월 d일"),양력휴일,2,FALSE),IFERROR(VLOOKUP(Text(B1847,"m월 d일"),음력휴일,2,FALSE),IFERROR(VLOOKUP(A1847,양력지정휴일,2,FALSE), IFERROR(VLOOKUP(B1847,음력지정휴일,2,FALSE), ""))))</f>
        <v/>
      </c>
      <c r="N1847" s="128"/>
      <c r="O1847" s="128" t="str">
        <f>IFERROR(VLOOKUP(N1847,연차지정일수,2,FALSE),"")</f>
        <v/>
      </c>
      <c r="P1847" s="143"/>
      <c r="Q1847" s="2"/>
    </row>
    <row r="1848">
      <c r="A1848" s="129">
        <v>46043.0</v>
      </c>
      <c r="B1848" s="129">
        <f>VLOOKUP($A1848,달력데이터,MATCH("음력 날짜",달력제목,0),FALSE)</f>
        <v>45994</v>
      </c>
      <c r="C1848" s="128">
        <f t="shared" si="1"/>
        <v>2026</v>
      </c>
      <c r="D1848" s="128">
        <f t="shared" si="2"/>
        <v>1</v>
      </c>
      <c r="E1848" s="128">
        <f t="shared" si="3"/>
        <v>3</v>
      </c>
      <c r="F1848" s="128">
        <f t="shared" si="4"/>
        <v>2026</v>
      </c>
      <c r="G1848" s="128">
        <f t="shared" si="5"/>
        <v>1</v>
      </c>
      <c r="H1848" s="128">
        <f t="shared" si="6"/>
        <v>21</v>
      </c>
      <c r="I1848" s="128" t="str">
        <f t="shared" si="7"/>
        <v>수</v>
      </c>
      <c r="J1848" s="99"/>
      <c r="K1848" s="99"/>
      <c r="L1848" s="141" t="str">
        <f>IF(J1848-K1848=0,,IFERROR(K1848-J1848-휴게시간-VLOOKUP(A1848,지정휴게시간,2,FALSE),K1848-J1848-휴게시간))</f>
        <v/>
      </c>
      <c r="M1848" s="142" t="str">
        <f>IFERROR(VLOOKUP(Text(A1848,"m월 d일"),양력휴일,2,FALSE),IFERROR(VLOOKUP(Text(B1848,"m월 d일"),음력휴일,2,FALSE),IFERROR(VLOOKUP(A1848,양력지정휴일,2,FALSE), IFERROR(VLOOKUP(B1848,음력지정휴일,2,FALSE), ""))))</f>
        <v/>
      </c>
      <c r="N1848" s="128"/>
      <c r="O1848" s="128" t="str">
        <f>IFERROR(VLOOKUP(N1848,연차지정일수,2,FALSE),"")</f>
        <v/>
      </c>
      <c r="P1848" s="143"/>
      <c r="Q1848" s="2"/>
    </row>
    <row r="1849">
      <c r="A1849" s="129">
        <v>46044.0</v>
      </c>
      <c r="B1849" s="129">
        <f>VLOOKUP($A1849,달력데이터,MATCH("음력 날짜",달력제목,0),FALSE)</f>
        <v>45995</v>
      </c>
      <c r="C1849" s="128">
        <f t="shared" si="1"/>
        <v>2026</v>
      </c>
      <c r="D1849" s="128">
        <f t="shared" si="2"/>
        <v>1</v>
      </c>
      <c r="E1849" s="128">
        <f t="shared" si="3"/>
        <v>3</v>
      </c>
      <c r="F1849" s="128">
        <f t="shared" si="4"/>
        <v>2026</v>
      </c>
      <c r="G1849" s="128">
        <f t="shared" si="5"/>
        <v>1</v>
      </c>
      <c r="H1849" s="128">
        <f t="shared" si="6"/>
        <v>22</v>
      </c>
      <c r="I1849" s="128" t="str">
        <f t="shared" si="7"/>
        <v>목</v>
      </c>
      <c r="J1849" s="99"/>
      <c r="K1849" s="99"/>
      <c r="L1849" s="141" t="str">
        <f>IF(J1849-K1849=0,,IFERROR(K1849-J1849-휴게시간-VLOOKUP(A1849,지정휴게시간,2,FALSE),K1849-J1849-휴게시간))</f>
        <v/>
      </c>
      <c r="M1849" s="142" t="str">
        <f>IFERROR(VLOOKUP(Text(A1849,"m월 d일"),양력휴일,2,FALSE),IFERROR(VLOOKUP(Text(B1849,"m월 d일"),음력휴일,2,FALSE),IFERROR(VLOOKUP(A1849,양력지정휴일,2,FALSE), IFERROR(VLOOKUP(B1849,음력지정휴일,2,FALSE), ""))))</f>
        <v/>
      </c>
      <c r="N1849" s="128"/>
      <c r="O1849" s="128" t="str">
        <f>IFERROR(VLOOKUP(N1849,연차지정일수,2,FALSE),"")</f>
        <v/>
      </c>
      <c r="P1849" s="143"/>
      <c r="Q1849" s="2"/>
    </row>
    <row r="1850">
      <c r="A1850" s="129">
        <v>46045.0</v>
      </c>
      <c r="B1850" s="129">
        <f>VLOOKUP($A1850,달력데이터,MATCH("음력 날짜",달력제목,0),FALSE)</f>
        <v>45996</v>
      </c>
      <c r="C1850" s="128">
        <f t="shared" si="1"/>
        <v>2026</v>
      </c>
      <c r="D1850" s="128">
        <f t="shared" si="2"/>
        <v>1</v>
      </c>
      <c r="E1850" s="128">
        <f t="shared" si="3"/>
        <v>3</v>
      </c>
      <c r="F1850" s="128">
        <f t="shared" si="4"/>
        <v>2026</v>
      </c>
      <c r="G1850" s="128">
        <f t="shared" si="5"/>
        <v>1</v>
      </c>
      <c r="H1850" s="128">
        <f t="shared" si="6"/>
        <v>23</v>
      </c>
      <c r="I1850" s="128" t="str">
        <f t="shared" si="7"/>
        <v>금</v>
      </c>
      <c r="J1850" s="99"/>
      <c r="K1850" s="99"/>
      <c r="L1850" s="141" t="str">
        <f>IF(J1850-K1850=0,,IFERROR(K1850-J1850-휴게시간-VLOOKUP(A1850,지정휴게시간,2,FALSE),K1850-J1850-휴게시간))</f>
        <v/>
      </c>
      <c r="M1850" s="142" t="str">
        <f>IFERROR(VLOOKUP(Text(A1850,"m월 d일"),양력휴일,2,FALSE),IFERROR(VLOOKUP(Text(B1850,"m월 d일"),음력휴일,2,FALSE),IFERROR(VLOOKUP(A1850,양력지정휴일,2,FALSE), IFERROR(VLOOKUP(B1850,음력지정휴일,2,FALSE), ""))))</f>
        <v/>
      </c>
      <c r="N1850" s="128"/>
      <c r="O1850" s="128" t="str">
        <f>IFERROR(VLOOKUP(N1850,연차지정일수,2,FALSE),"")</f>
        <v/>
      </c>
      <c r="P1850" s="143"/>
      <c r="Q1850" s="2"/>
    </row>
    <row r="1851">
      <c r="A1851" s="129">
        <v>46046.0</v>
      </c>
      <c r="B1851" s="129">
        <f>VLOOKUP($A1851,달력데이터,MATCH("음력 날짜",달력제목,0),FALSE)</f>
        <v>45997</v>
      </c>
      <c r="C1851" s="128">
        <f t="shared" si="1"/>
        <v>2026</v>
      </c>
      <c r="D1851" s="128">
        <f t="shared" si="2"/>
        <v>1</v>
      </c>
      <c r="E1851" s="128">
        <f t="shared" si="3"/>
        <v>3</v>
      </c>
      <c r="F1851" s="128">
        <f t="shared" si="4"/>
        <v>2026</v>
      </c>
      <c r="G1851" s="128">
        <f t="shared" si="5"/>
        <v>1</v>
      </c>
      <c r="H1851" s="128">
        <f t="shared" si="6"/>
        <v>24</v>
      </c>
      <c r="I1851" s="128" t="str">
        <f t="shared" si="7"/>
        <v>토</v>
      </c>
      <c r="J1851" s="99"/>
      <c r="K1851" s="99"/>
      <c r="L1851" s="141" t="str">
        <f>IF(J1851-K1851=0,,IFERROR(K1851-J1851-휴게시간-VLOOKUP(A1851,지정휴게시간,2,FALSE),K1851-J1851-휴게시간))</f>
        <v/>
      </c>
      <c r="M1851" s="142" t="str">
        <f>IFERROR(VLOOKUP(Text(A1851,"m월 d일"),양력휴일,2,FALSE),IFERROR(VLOOKUP(Text(B1851,"m월 d일"),음력휴일,2,FALSE),IFERROR(VLOOKUP(A1851,양력지정휴일,2,FALSE), IFERROR(VLOOKUP(B1851,음력지정휴일,2,FALSE), ""))))</f>
        <v/>
      </c>
      <c r="N1851" s="128"/>
      <c r="O1851" s="128" t="str">
        <f>IFERROR(VLOOKUP(N1851,연차지정일수,2,FALSE),"")</f>
        <v/>
      </c>
      <c r="P1851" s="143"/>
      <c r="Q1851" s="2"/>
    </row>
    <row r="1852">
      <c r="A1852" s="129">
        <v>46047.0</v>
      </c>
      <c r="B1852" s="129">
        <f>VLOOKUP($A1852,달력데이터,MATCH("음력 날짜",달력제목,0),FALSE)</f>
        <v>45998</v>
      </c>
      <c r="C1852" s="128">
        <f t="shared" si="1"/>
        <v>2026</v>
      </c>
      <c r="D1852" s="128">
        <f t="shared" si="2"/>
        <v>1</v>
      </c>
      <c r="E1852" s="128">
        <f t="shared" si="3"/>
        <v>3</v>
      </c>
      <c r="F1852" s="128">
        <f t="shared" si="4"/>
        <v>2026</v>
      </c>
      <c r="G1852" s="128">
        <f t="shared" si="5"/>
        <v>1</v>
      </c>
      <c r="H1852" s="128">
        <f t="shared" si="6"/>
        <v>25</v>
      </c>
      <c r="I1852" s="128" t="str">
        <f t="shared" si="7"/>
        <v>일</v>
      </c>
      <c r="J1852" s="99"/>
      <c r="K1852" s="99"/>
      <c r="L1852" s="141" t="str">
        <f>IF(J1852-K1852=0,,IFERROR(K1852-J1852-휴게시간-VLOOKUP(A1852,지정휴게시간,2,FALSE),K1852-J1852-휴게시간))</f>
        <v/>
      </c>
      <c r="M1852" s="142" t="str">
        <f>IFERROR(VLOOKUP(Text(A1852,"m월 d일"),양력휴일,2,FALSE),IFERROR(VLOOKUP(Text(B1852,"m월 d일"),음력휴일,2,FALSE),IFERROR(VLOOKUP(A1852,양력지정휴일,2,FALSE), IFERROR(VLOOKUP(B1852,음력지정휴일,2,FALSE), ""))))</f>
        <v/>
      </c>
      <c r="N1852" s="128"/>
      <c r="O1852" s="128" t="str">
        <f>IFERROR(VLOOKUP(N1852,연차지정일수,2,FALSE),"")</f>
        <v/>
      </c>
      <c r="P1852" s="143"/>
      <c r="Q1852" s="2"/>
    </row>
    <row r="1853">
      <c r="A1853" s="129">
        <v>46048.0</v>
      </c>
      <c r="B1853" s="129">
        <f>VLOOKUP($A1853,달력데이터,MATCH("음력 날짜",달력제목,0),FALSE)</f>
        <v>45999</v>
      </c>
      <c r="C1853" s="128">
        <f t="shared" si="1"/>
        <v>2026</v>
      </c>
      <c r="D1853" s="128">
        <f t="shared" si="2"/>
        <v>1</v>
      </c>
      <c r="E1853" s="128">
        <f t="shared" si="3"/>
        <v>4</v>
      </c>
      <c r="F1853" s="128">
        <f t="shared" si="4"/>
        <v>2026</v>
      </c>
      <c r="G1853" s="128">
        <f t="shared" si="5"/>
        <v>1</v>
      </c>
      <c r="H1853" s="128">
        <f t="shared" si="6"/>
        <v>26</v>
      </c>
      <c r="I1853" s="128" t="str">
        <f t="shared" si="7"/>
        <v>월</v>
      </c>
      <c r="J1853" s="99"/>
      <c r="K1853" s="99"/>
      <c r="L1853" s="141" t="str">
        <f>IF(J1853-K1853=0,,IFERROR(K1853-J1853-휴게시간-VLOOKUP(A1853,지정휴게시간,2,FALSE),K1853-J1853-휴게시간))</f>
        <v/>
      </c>
      <c r="M1853" s="142" t="str">
        <f>IFERROR(VLOOKUP(Text(A1853,"m월 d일"),양력휴일,2,FALSE),IFERROR(VLOOKUP(Text(B1853,"m월 d일"),음력휴일,2,FALSE),IFERROR(VLOOKUP(A1853,양력지정휴일,2,FALSE), IFERROR(VLOOKUP(B1853,음력지정휴일,2,FALSE), ""))))</f>
        <v/>
      </c>
      <c r="N1853" s="128"/>
      <c r="O1853" s="128" t="str">
        <f>IFERROR(VLOOKUP(N1853,연차지정일수,2,FALSE),"")</f>
        <v/>
      </c>
      <c r="P1853" s="143"/>
      <c r="Q1853" s="2"/>
    </row>
    <row r="1854">
      <c r="A1854" s="129">
        <v>46049.0</v>
      </c>
      <c r="B1854" s="129">
        <f>VLOOKUP($A1854,달력데이터,MATCH("음력 날짜",달력제목,0),FALSE)</f>
        <v>46000</v>
      </c>
      <c r="C1854" s="128">
        <f t="shared" si="1"/>
        <v>2026</v>
      </c>
      <c r="D1854" s="128">
        <f t="shared" si="2"/>
        <v>1</v>
      </c>
      <c r="E1854" s="128">
        <f t="shared" si="3"/>
        <v>4</v>
      </c>
      <c r="F1854" s="128">
        <f t="shared" si="4"/>
        <v>2026</v>
      </c>
      <c r="G1854" s="128">
        <f t="shared" si="5"/>
        <v>1</v>
      </c>
      <c r="H1854" s="128">
        <f t="shared" si="6"/>
        <v>27</v>
      </c>
      <c r="I1854" s="128" t="str">
        <f t="shared" si="7"/>
        <v>화</v>
      </c>
      <c r="J1854" s="99"/>
      <c r="K1854" s="99"/>
      <c r="L1854" s="141" t="str">
        <f>IF(J1854-K1854=0,,IFERROR(K1854-J1854-휴게시간-VLOOKUP(A1854,지정휴게시간,2,FALSE),K1854-J1854-휴게시간))</f>
        <v/>
      </c>
      <c r="M1854" s="142" t="str">
        <f>IFERROR(VLOOKUP(Text(A1854,"m월 d일"),양력휴일,2,FALSE),IFERROR(VLOOKUP(Text(B1854,"m월 d일"),음력휴일,2,FALSE),IFERROR(VLOOKUP(A1854,양력지정휴일,2,FALSE), IFERROR(VLOOKUP(B1854,음력지정휴일,2,FALSE), ""))))</f>
        <v/>
      </c>
      <c r="N1854" s="128"/>
      <c r="O1854" s="128" t="str">
        <f>IFERROR(VLOOKUP(N1854,연차지정일수,2,FALSE),"")</f>
        <v/>
      </c>
      <c r="P1854" s="143"/>
      <c r="Q1854" s="2"/>
    </row>
    <row r="1855">
      <c r="A1855" s="129">
        <v>46050.0</v>
      </c>
      <c r="B1855" s="129">
        <f>VLOOKUP($A1855,달력데이터,MATCH("음력 날짜",달력제목,0),FALSE)</f>
        <v>46001</v>
      </c>
      <c r="C1855" s="128">
        <f t="shared" si="1"/>
        <v>2026</v>
      </c>
      <c r="D1855" s="128">
        <f t="shared" si="2"/>
        <v>1</v>
      </c>
      <c r="E1855" s="128">
        <f t="shared" si="3"/>
        <v>4</v>
      </c>
      <c r="F1855" s="128">
        <f t="shared" si="4"/>
        <v>2026</v>
      </c>
      <c r="G1855" s="128">
        <f t="shared" si="5"/>
        <v>1</v>
      </c>
      <c r="H1855" s="128">
        <f t="shared" si="6"/>
        <v>28</v>
      </c>
      <c r="I1855" s="128" t="str">
        <f t="shared" si="7"/>
        <v>수</v>
      </c>
      <c r="J1855" s="99"/>
      <c r="K1855" s="99"/>
      <c r="L1855" s="141" t="str">
        <f>IF(J1855-K1855=0,,IFERROR(K1855-J1855-휴게시간-VLOOKUP(A1855,지정휴게시간,2,FALSE),K1855-J1855-휴게시간))</f>
        <v/>
      </c>
      <c r="M1855" s="142" t="str">
        <f>IFERROR(VLOOKUP(Text(A1855,"m월 d일"),양력휴일,2,FALSE),IFERROR(VLOOKUP(Text(B1855,"m월 d일"),음력휴일,2,FALSE),IFERROR(VLOOKUP(A1855,양력지정휴일,2,FALSE), IFERROR(VLOOKUP(B1855,음력지정휴일,2,FALSE), ""))))</f>
        <v/>
      </c>
      <c r="N1855" s="128"/>
      <c r="O1855" s="128" t="str">
        <f>IFERROR(VLOOKUP(N1855,연차지정일수,2,FALSE),"")</f>
        <v/>
      </c>
      <c r="P1855" s="143"/>
      <c r="Q1855" s="2"/>
    </row>
    <row r="1856">
      <c r="A1856" s="129">
        <v>46051.0</v>
      </c>
      <c r="B1856" s="129">
        <f>VLOOKUP($A1856,달력데이터,MATCH("음력 날짜",달력제목,0),FALSE)</f>
        <v>46002</v>
      </c>
      <c r="C1856" s="128">
        <f t="shared" si="1"/>
        <v>2026</v>
      </c>
      <c r="D1856" s="128">
        <f t="shared" si="2"/>
        <v>1</v>
      </c>
      <c r="E1856" s="128">
        <f t="shared" si="3"/>
        <v>4</v>
      </c>
      <c r="F1856" s="128">
        <f t="shared" si="4"/>
        <v>2026</v>
      </c>
      <c r="G1856" s="128">
        <f t="shared" si="5"/>
        <v>1</v>
      </c>
      <c r="H1856" s="128">
        <f t="shared" si="6"/>
        <v>29</v>
      </c>
      <c r="I1856" s="128" t="str">
        <f t="shared" si="7"/>
        <v>목</v>
      </c>
      <c r="J1856" s="99"/>
      <c r="K1856" s="99"/>
      <c r="L1856" s="141" t="str">
        <f>IF(J1856-K1856=0,,IFERROR(K1856-J1856-휴게시간-VLOOKUP(A1856,지정휴게시간,2,FALSE),K1856-J1856-휴게시간))</f>
        <v/>
      </c>
      <c r="M1856" s="142" t="str">
        <f>IFERROR(VLOOKUP(Text(A1856,"m월 d일"),양력휴일,2,FALSE),IFERROR(VLOOKUP(Text(B1856,"m월 d일"),음력휴일,2,FALSE),IFERROR(VLOOKUP(A1856,양력지정휴일,2,FALSE), IFERROR(VLOOKUP(B1856,음력지정휴일,2,FALSE), ""))))</f>
        <v/>
      </c>
      <c r="N1856" s="128"/>
      <c r="O1856" s="128" t="str">
        <f>IFERROR(VLOOKUP(N1856,연차지정일수,2,FALSE),"")</f>
        <v/>
      </c>
      <c r="P1856" s="143"/>
      <c r="Q1856" s="2"/>
    </row>
    <row r="1857">
      <c r="A1857" s="129">
        <v>46052.0</v>
      </c>
      <c r="B1857" s="129">
        <f>VLOOKUP($A1857,달력데이터,MATCH("음력 날짜",달력제목,0),FALSE)</f>
        <v>46003</v>
      </c>
      <c r="C1857" s="128">
        <f t="shared" si="1"/>
        <v>2026</v>
      </c>
      <c r="D1857" s="128">
        <f t="shared" si="2"/>
        <v>1</v>
      </c>
      <c r="E1857" s="128">
        <f t="shared" si="3"/>
        <v>4</v>
      </c>
      <c r="F1857" s="128">
        <f t="shared" si="4"/>
        <v>2026</v>
      </c>
      <c r="G1857" s="128">
        <f t="shared" si="5"/>
        <v>1</v>
      </c>
      <c r="H1857" s="128">
        <f t="shared" si="6"/>
        <v>30</v>
      </c>
      <c r="I1857" s="128" t="str">
        <f t="shared" si="7"/>
        <v>금</v>
      </c>
      <c r="J1857" s="99"/>
      <c r="K1857" s="99"/>
      <c r="L1857" s="141" t="str">
        <f>IF(J1857-K1857=0,,IFERROR(K1857-J1857-휴게시간-VLOOKUP(A1857,지정휴게시간,2,FALSE),K1857-J1857-휴게시간))</f>
        <v/>
      </c>
      <c r="M1857" s="142" t="str">
        <f>IFERROR(VLOOKUP(Text(A1857,"m월 d일"),양력휴일,2,FALSE),IFERROR(VLOOKUP(Text(B1857,"m월 d일"),음력휴일,2,FALSE),IFERROR(VLOOKUP(A1857,양력지정휴일,2,FALSE), IFERROR(VLOOKUP(B1857,음력지정휴일,2,FALSE), ""))))</f>
        <v/>
      </c>
      <c r="N1857" s="128"/>
      <c r="O1857" s="128" t="str">
        <f>IFERROR(VLOOKUP(N1857,연차지정일수,2,FALSE),"")</f>
        <v/>
      </c>
      <c r="P1857" s="143"/>
      <c r="Q1857" s="2"/>
    </row>
    <row r="1858">
      <c r="A1858" s="129">
        <v>46053.0</v>
      </c>
      <c r="B1858" s="129">
        <f>VLOOKUP($A1858,달력데이터,MATCH("음력 날짜",달력제목,0),FALSE)</f>
        <v>46004</v>
      </c>
      <c r="C1858" s="128">
        <f t="shared" si="1"/>
        <v>2026</v>
      </c>
      <c r="D1858" s="128">
        <f t="shared" si="2"/>
        <v>1</v>
      </c>
      <c r="E1858" s="128">
        <f t="shared" si="3"/>
        <v>4</v>
      </c>
      <c r="F1858" s="128">
        <f t="shared" si="4"/>
        <v>2026</v>
      </c>
      <c r="G1858" s="128">
        <f t="shared" si="5"/>
        <v>1</v>
      </c>
      <c r="H1858" s="128">
        <f t="shared" si="6"/>
        <v>31</v>
      </c>
      <c r="I1858" s="128" t="str">
        <f t="shared" si="7"/>
        <v>토</v>
      </c>
      <c r="J1858" s="99"/>
      <c r="K1858" s="99"/>
      <c r="L1858" s="141" t="str">
        <f>IF(J1858-K1858=0,,IFERROR(K1858-J1858-휴게시간-VLOOKUP(A1858,지정휴게시간,2,FALSE),K1858-J1858-휴게시간))</f>
        <v/>
      </c>
      <c r="M1858" s="142" t="str">
        <f>IFERROR(VLOOKUP(Text(A1858,"m월 d일"),양력휴일,2,FALSE),IFERROR(VLOOKUP(Text(B1858,"m월 d일"),음력휴일,2,FALSE),IFERROR(VLOOKUP(A1858,양력지정휴일,2,FALSE), IFERROR(VLOOKUP(B1858,음력지정휴일,2,FALSE), ""))))</f>
        <v/>
      </c>
      <c r="N1858" s="128"/>
      <c r="O1858" s="128" t="str">
        <f>IFERROR(VLOOKUP(N1858,연차지정일수,2,FALSE),"")</f>
        <v/>
      </c>
      <c r="P1858" s="143"/>
      <c r="Q1858" s="2"/>
    </row>
    <row r="1859">
      <c r="A1859" s="129">
        <v>46054.0</v>
      </c>
      <c r="B1859" s="129">
        <f>VLOOKUP($A1859,달력데이터,MATCH("음력 날짜",달력제목,0),FALSE)</f>
        <v>46005</v>
      </c>
      <c r="C1859" s="128">
        <f t="shared" si="1"/>
        <v>2026</v>
      </c>
      <c r="D1859" s="128">
        <f t="shared" si="2"/>
        <v>1</v>
      </c>
      <c r="E1859" s="128">
        <f t="shared" si="3"/>
        <v>4</v>
      </c>
      <c r="F1859" s="128">
        <f t="shared" si="4"/>
        <v>2026</v>
      </c>
      <c r="G1859" s="128">
        <f t="shared" si="5"/>
        <v>2</v>
      </c>
      <c r="H1859" s="128">
        <f t="shared" si="6"/>
        <v>1</v>
      </c>
      <c r="I1859" s="128" t="str">
        <f t="shared" si="7"/>
        <v>일</v>
      </c>
      <c r="J1859" s="99"/>
      <c r="K1859" s="99"/>
      <c r="L1859" s="141" t="str">
        <f>IF(J1859-K1859=0,,IFERROR(K1859-J1859-휴게시간-VLOOKUP(A1859,지정휴게시간,2,FALSE),K1859-J1859-휴게시간))</f>
        <v/>
      </c>
      <c r="M1859" s="142" t="str">
        <f>IFERROR(VLOOKUP(Text(A1859,"m월 d일"),양력휴일,2,FALSE),IFERROR(VLOOKUP(Text(B1859,"m월 d일"),음력휴일,2,FALSE),IFERROR(VLOOKUP(A1859,양력지정휴일,2,FALSE), IFERROR(VLOOKUP(B1859,음력지정휴일,2,FALSE), ""))))</f>
        <v/>
      </c>
      <c r="N1859" s="128"/>
      <c r="O1859" s="128" t="str">
        <f>IFERROR(VLOOKUP(N1859,연차지정일수,2,FALSE),"")</f>
        <v/>
      </c>
      <c r="P1859" s="143"/>
      <c r="Q1859" s="2"/>
    </row>
    <row r="1860">
      <c r="A1860" s="129">
        <v>46055.0</v>
      </c>
      <c r="B1860" s="129">
        <f>VLOOKUP($A1860,달력데이터,MATCH("음력 날짜",달력제목,0),FALSE)</f>
        <v>46006</v>
      </c>
      <c r="C1860" s="128">
        <f t="shared" si="1"/>
        <v>2026</v>
      </c>
      <c r="D1860" s="128">
        <f t="shared" si="2"/>
        <v>2</v>
      </c>
      <c r="E1860" s="128">
        <f t="shared" si="3"/>
        <v>1</v>
      </c>
      <c r="F1860" s="128">
        <f t="shared" si="4"/>
        <v>2026</v>
      </c>
      <c r="G1860" s="128">
        <f t="shared" si="5"/>
        <v>2</v>
      </c>
      <c r="H1860" s="128">
        <f t="shared" si="6"/>
        <v>2</v>
      </c>
      <c r="I1860" s="128" t="str">
        <f t="shared" si="7"/>
        <v>월</v>
      </c>
      <c r="J1860" s="99"/>
      <c r="K1860" s="99"/>
      <c r="L1860" s="141" t="str">
        <f>IF(J1860-K1860=0,,IFERROR(K1860-J1860-휴게시간-VLOOKUP(A1860,지정휴게시간,2,FALSE),K1860-J1860-휴게시간))</f>
        <v/>
      </c>
      <c r="M1860" s="142" t="str">
        <f>IFERROR(VLOOKUP(Text(A1860,"m월 d일"),양력휴일,2,FALSE),IFERROR(VLOOKUP(Text(B1860,"m월 d일"),음력휴일,2,FALSE),IFERROR(VLOOKUP(A1860,양력지정휴일,2,FALSE), IFERROR(VLOOKUP(B1860,음력지정휴일,2,FALSE), ""))))</f>
        <v/>
      </c>
      <c r="N1860" s="128"/>
      <c r="O1860" s="128" t="str">
        <f>IFERROR(VLOOKUP(N1860,연차지정일수,2,FALSE),"")</f>
        <v/>
      </c>
      <c r="P1860" s="143"/>
      <c r="Q1860" s="2"/>
    </row>
    <row r="1861">
      <c r="A1861" s="129">
        <v>46056.0</v>
      </c>
      <c r="B1861" s="129">
        <f>VLOOKUP($A1861,달력데이터,MATCH("음력 날짜",달력제목,0),FALSE)</f>
        <v>46007</v>
      </c>
      <c r="C1861" s="128">
        <f t="shared" si="1"/>
        <v>2026</v>
      </c>
      <c r="D1861" s="128">
        <f t="shared" si="2"/>
        <v>2</v>
      </c>
      <c r="E1861" s="128">
        <f t="shared" si="3"/>
        <v>1</v>
      </c>
      <c r="F1861" s="128">
        <f t="shared" si="4"/>
        <v>2026</v>
      </c>
      <c r="G1861" s="128">
        <f t="shared" si="5"/>
        <v>2</v>
      </c>
      <c r="H1861" s="128">
        <f t="shared" si="6"/>
        <v>3</v>
      </c>
      <c r="I1861" s="128" t="str">
        <f t="shared" si="7"/>
        <v>화</v>
      </c>
      <c r="J1861" s="99"/>
      <c r="K1861" s="99"/>
      <c r="L1861" s="141" t="str">
        <f>IF(J1861-K1861=0,,IFERROR(K1861-J1861-휴게시간-VLOOKUP(A1861,지정휴게시간,2,FALSE),K1861-J1861-휴게시간))</f>
        <v/>
      </c>
      <c r="M1861" s="142" t="str">
        <f>IFERROR(VLOOKUP(Text(A1861,"m월 d일"),양력휴일,2,FALSE),IFERROR(VLOOKUP(Text(B1861,"m월 d일"),음력휴일,2,FALSE),IFERROR(VLOOKUP(A1861,양력지정휴일,2,FALSE), IFERROR(VLOOKUP(B1861,음력지정휴일,2,FALSE), ""))))</f>
        <v/>
      </c>
      <c r="N1861" s="128"/>
      <c r="O1861" s="128" t="str">
        <f>IFERROR(VLOOKUP(N1861,연차지정일수,2,FALSE),"")</f>
        <v/>
      </c>
      <c r="P1861" s="143"/>
      <c r="Q1861" s="2"/>
    </row>
    <row r="1862">
      <c r="A1862" s="129">
        <v>46057.0</v>
      </c>
      <c r="B1862" s="129">
        <f>VLOOKUP($A1862,달력데이터,MATCH("음력 날짜",달력제목,0),FALSE)</f>
        <v>46008</v>
      </c>
      <c r="C1862" s="128">
        <f t="shared" si="1"/>
        <v>2026</v>
      </c>
      <c r="D1862" s="128">
        <f t="shared" si="2"/>
        <v>2</v>
      </c>
      <c r="E1862" s="128">
        <f t="shared" si="3"/>
        <v>1</v>
      </c>
      <c r="F1862" s="128">
        <f t="shared" si="4"/>
        <v>2026</v>
      </c>
      <c r="G1862" s="128">
        <f t="shared" si="5"/>
        <v>2</v>
      </c>
      <c r="H1862" s="128">
        <f t="shared" si="6"/>
        <v>4</v>
      </c>
      <c r="I1862" s="128" t="str">
        <f t="shared" si="7"/>
        <v>수</v>
      </c>
      <c r="J1862" s="99"/>
      <c r="K1862" s="99"/>
      <c r="L1862" s="141" t="str">
        <f>IF(J1862-K1862=0,,IFERROR(K1862-J1862-휴게시간-VLOOKUP(A1862,지정휴게시간,2,FALSE),K1862-J1862-휴게시간))</f>
        <v/>
      </c>
      <c r="M1862" s="142" t="str">
        <f>IFERROR(VLOOKUP(Text(A1862,"m월 d일"),양력휴일,2,FALSE),IFERROR(VLOOKUP(Text(B1862,"m월 d일"),음력휴일,2,FALSE),IFERROR(VLOOKUP(A1862,양력지정휴일,2,FALSE), IFERROR(VLOOKUP(B1862,음력지정휴일,2,FALSE), ""))))</f>
        <v/>
      </c>
      <c r="N1862" s="128"/>
      <c r="O1862" s="128" t="str">
        <f>IFERROR(VLOOKUP(N1862,연차지정일수,2,FALSE),"")</f>
        <v/>
      </c>
      <c r="P1862" s="143"/>
      <c r="Q1862" s="2"/>
    </row>
    <row r="1863">
      <c r="A1863" s="129">
        <v>46058.0</v>
      </c>
      <c r="B1863" s="129">
        <f>VLOOKUP($A1863,달력데이터,MATCH("음력 날짜",달력제목,0),FALSE)</f>
        <v>46009</v>
      </c>
      <c r="C1863" s="128">
        <f t="shared" si="1"/>
        <v>2026</v>
      </c>
      <c r="D1863" s="128">
        <f t="shared" si="2"/>
        <v>2</v>
      </c>
      <c r="E1863" s="128">
        <f t="shared" si="3"/>
        <v>1</v>
      </c>
      <c r="F1863" s="128">
        <f t="shared" si="4"/>
        <v>2026</v>
      </c>
      <c r="G1863" s="128">
        <f t="shared" si="5"/>
        <v>2</v>
      </c>
      <c r="H1863" s="128">
        <f t="shared" si="6"/>
        <v>5</v>
      </c>
      <c r="I1863" s="128" t="str">
        <f t="shared" si="7"/>
        <v>목</v>
      </c>
      <c r="J1863" s="99"/>
      <c r="K1863" s="99"/>
      <c r="L1863" s="141" t="str">
        <f>IF(J1863-K1863=0,,IFERROR(K1863-J1863-휴게시간-VLOOKUP(A1863,지정휴게시간,2,FALSE),K1863-J1863-휴게시간))</f>
        <v/>
      </c>
      <c r="M1863" s="142" t="str">
        <f>IFERROR(VLOOKUP(Text(A1863,"m월 d일"),양력휴일,2,FALSE),IFERROR(VLOOKUP(Text(B1863,"m월 d일"),음력휴일,2,FALSE),IFERROR(VLOOKUP(A1863,양력지정휴일,2,FALSE), IFERROR(VLOOKUP(B1863,음력지정휴일,2,FALSE), ""))))</f>
        <v/>
      </c>
      <c r="N1863" s="128"/>
      <c r="O1863" s="128" t="str">
        <f>IFERROR(VLOOKUP(N1863,연차지정일수,2,FALSE),"")</f>
        <v/>
      </c>
      <c r="P1863" s="143"/>
      <c r="Q1863" s="2"/>
    </row>
    <row r="1864">
      <c r="A1864" s="129">
        <v>46059.0</v>
      </c>
      <c r="B1864" s="129">
        <f>VLOOKUP($A1864,달력데이터,MATCH("음력 날짜",달력제목,0),FALSE)</f>
        <v>46010</v>
      </c>
      <c r="C1864" s="128">
        <f t="shared" si="1"/>
        <v>2026</v>
      </c>
      <c r="D1864" s="128">
        <f t="shared" si="2"/>
        <v>2</v>
      </c>
      <c r="E1864" s="128">
        <f t="shared" si="3"/>
        <v>1</v>
      </c>
      <c r="F1864" s="128">
        <f t="shared" si="4"/>
        <v>2026</v>
      </c>
      <c r="G1864" s="128">
        <f t="shared" si="5"/>
        <v>2</v>
      </c>
      <c r="H1864" s="128">
        <f t="shared" si="6"/>
        <v>6</v>
      </c>
      <c r="I1864" s="128" t="str">
        <f t="shared" si="7"/>
        <v>금</v>
      </c>
      <c r="J1864" s="99"/>
      <c r="K1864" s="99"/>
      <c r="L1864" s="141" t="str">
        <f>IF(J1864-K1864=0,,IFERROR(K1864-J1864-휴게시간-VLOOKUP(A1864,지정휴게시간,2,FALSE),K1864-J1864-휴게시간))</f>
        <v/>
      </c>
      <c r="M1864" s="142" t="str">
        <f>IFERROR(VLOOKUP(Text(A1864,"m월 d일"),양력휴일,2,FALSE),IFERROR(VLOOKUP(Text(B1864,"m월 d일"),음력휴일,2,FALSE),IFERROR(VLOOKUP(A1864,양력지정휴일,2,FALSE), IFERROR(VLOOKUP(B1864,음력지정휴일,2,FALSE), ""))))</f>
        <v/>
      </c>
      <c r="N1864" s="128"/>
      <c r="O1864" s="128" t="str">
        <f>IFERROR(VLOOKUP(N1864,연차지정일수,2,FALSE),"")</f>
        <v/>
      </c>
      <c r="P1864" s="143"/>
      <c r="Q1864" s="2"/>
    </row>
    <row r="1865">
      <c r="A1865" s="129">
        <v>46060.0</v>
      </c>
      <c r="B1865" s="129">
        <f>VLOOKUP($A1865,달력데이터,MATCH("음력 날짜",달력제목,0),FALSE)</f>
        <v>46011</v>
      </c>
      <c r="C1865" s="128">
        <f t="shared" si="1"/>
        <v>2026</v>
      </c>
      <c r="D1865" s="128">
        <f t="shared" si="2"/>
        <v>2</v>
      </c>
      <c r="E1865" s="128">
        <f t="shared" si="3"/>
        <v>1</v>
      </c>
      <c r="F1865" s="128">
        <f t="shared" si="4"/>
        <v>2026</v>
      </c>
      <c r="G1865" s="128">
        <f t="shared" si="5"/>
        <v>2</v>
      </c>
      <c r="H1865" s="128">
        <f t="shared" si="6"/>
        <v>7</v>
      </c>
      <c r="I1865" s="128" t="str">
        <f t="shared" si="7"/>
        <v>토</v>
      </c>
      <c r="J1865" s="99"/>
      <c r="K1865" s="99"/>
      <c r="L1865" s="141" t="str">
        <f>IF(J1865-K1865=0,,IFERROR(K1865-J1865-휴게시간-VLOOKUP(A1865,지정휴게시간,2,FALSE),K1865-J1865-휴게시간))</f>
        <v/>
      </c>
      <c r="M1865" s="142" t="str">
        <f>IFERROR(VLOOKUP(Text(A1865,"m월 d일"),양력휴일,2,FALSE),IFERROR(VLOOKUP(Text(B1865,"m월 d일"),음력휴일,2,FALSE),IFERROR(VLOOKUP(A1865,양력지정휴일,2,FALSE), IFERROR(VLOOKUP(B1865,음력지정휴일,2,FALSE), ""))))</f>
        <v/>
      </c>
      <c r="N1865" s="128"/>
      <c r="O1865" s="128" t="str">
        <f>IFERROR(VLOOKUP(N1865,연차지정일수,2,FALSE),"")</f>
        <v/>
      </c>
      <c r="P1865" s="143"/>
      <c r="Q1865" s="2"/>
    </row>
    <row r="1866">
      <c r="A1866" s="129">
        <v>46061.0</v>
      </c>
      <c r="B1866" s="129">
        <f>VLOOKUP($A1866,달력데이터,MATCH("음력 날짜",달력제목,0),FALSE)</f>
        <v>46012</v>
      </c>
      <c r="C1866" s="128">
        <f t="shared" si="1"/>
        <v>2026</v>
      </c>
      <c r="D1866" s="128">
        <f t="shared" si="2"/>
        <v>2</v>
      </c>
      <c r="E1866" s="128">
        <f t="shared" si="3"/>
        <v>1</v>
      </c>
      <c r="F1866" s="128">
        <f t="shared" si="4"/>
        <v>2026</v>
      </c>
      <c r="G1866" s="128">
        <f t="shared" si="5"/>
        <v>2</v>
      </c>
      <c r="H1866" s="128">
        <f t="shared" si="6"/>
        <v>8</v>
      </c>
      <c r="I1866" s="128" t="str">
        <f t="shared" si="7"/>
        <v>일</v>
      </c>
      <c r="J1866" s="99"/>
      <c r="K1866" s="99"/>
      <c r="L1866" s="141" t="str">
        <f>IF(J1866-K1866=0,,IFERROR(K1866-J1866-휴게시간-VLOOKUP(A1866,지정휴게시간,2,FALSE),K1866-J1866-휴게시간))</f>
        <v/>
      </c>
      <c r="M1866" s="142" t="str">
        <f>IFERROR(VLOOKUP(Text(A1866,"m월 d일"),양력휴일,2,FALSE),IFERROR(VLOOKUP(Text(B1866,"m월 d일"),음력휴일,2,FALSE),IFERROR(VLOOKUP(A1866,양력지정휴일,2,FALSE), IFERROR(VLOOKUP(B1866,음력지정휴일,2,FALSE), ""))))</f>
        <v/>
      </c>
      <c r="N1866" s="128"/>
      <c r="O1866" s="128" t="str">
        <f>IFERROR(VLOOKUP(N1866,연차지정일수,2,FALSE),"")</f>
        <v/>
      </c>
      <c r="P1866" s="143"/>
      <c r="Q1866" s="2"/>
    </row>
    <row r="1867">
      <c r="A1867" s="129">
        <v>46062.0</v>
      </c>
      <c r="B1867" s="129">
        <f>VLOOKUP($A1867,달력데이터,MATCH("음력 날짜",달력제목,0),FALSE)</f>
        <v>46013</v>
      </c>
      <c r="C1867" s="128">
        <f t="shared" si="1"/>
        <v>2026</v>
      </c>
      <c r="D1867" s="128">
        <f t="shared" si="2"/>
        <v>2</v>
      </c>
      <c r="E1867" s="128">
        <f t="shared" si="3"/>
        <v>2</v>
      </c>
      <c r="F1867" s="128">
        <f t="shared" si="4"/>
        <v>2026</v>
      </c>
      <c r="G1867" s="128">
        <f t="shared" si="5"/>
        <v>2</v>
      </c>
      <c r="H1867" s="128">
        <f t="shared" si="6"/>
        <v>9</v>
      </c>
      <c r="I1867" s="128" t="str">
        <f t="shared" si="7"/>
        <v>월</v>
      </c>
      <c r="J1867" s="99"/>
      <c r="K1867" s="99"/>
      <c r="L1867" s="141" t="str">
        <f>IF(J1867-K1867=0,,IFERROR(K1867-J1867-휴게시간-VLOOKUP(A1867,지정휴게시간,2,FALSE),K1867-J1867-휴게시간))</f>
        <v/>
      </c>
      <c r="M1867" s="142" t="str">
        <f>IFERROR(VLOOKUP(Text(A1867,"m월 d일"),양력휴일,2,FALSE),IFERROR(VLOOKUP(Text(B1867,"m월 d일"),음력휴일,2,FALSE),IFERROR(VLOOKUP(A1867,양력지정휴일,2,FALSE), IFERROR(VLOOKUP(B1867,음력지정휴일,2,FALSE), ""))))</f>
        <v/>
      </c>
      <c r="N1867" s="128"/>
      <c r="O1867" s="128" t="str">
        <f>IFERROR(VLOOKUP(N1867,연차지정일수,2,FALSE),"")</f>
        <v/>
      </c>
      <c r="P1867" s="143"/>
      <c r="Q1867" s="2"/>
    </row>
    <row r="1868">
      <c r="A1868" s="129">
        <v>46063.0</v>
      </c>
      <c r="B1868" s="129">
        <f>VLOOKUP($A1868,달력데이터,MATCH("음력 날짜",달력제목,0),FALSE)</f>
        <v>46014</v>
      </c>
      <c r="C1868" s="128">
        <f t="shared" si="1"/>
        <v>2026</v>
      </c>
      <c r="D1868" s="128">
        <f t="shared" si="2"/>
        <v>2</v>
      </c>
      <c r="E1868" s="128">
        <f t="shared" si="3"/>
        <v>2</v>
      </c>
      <c r="F1868" s="128">
        <f t="shared" si="4"/>
        <v>2026</v>
      </c>
      <c r="G1868" s="128">
        <f t="shared" si="5"/>
        <v>2</v>
      </c>
      <c r="H1868" s="128">
        <f t="shared" si="6"/>
        <v>10</v>
      </c>
      <c r="I1868" s="128" t="str">
        <f t="shared" si="7"/>
        <v>화</v>
      </c>
      <c r="J1868" s="99"/>
      <c r="K1868" s="99"/>
      <c r="L1868" s="141" t="str">
        <f>IF(J1868-K1868=0,,IFERROR(K1868-J1868-휴게시간-VLOOKUP(A1868,지정휴게시간,2,FALSE),K1868-J1868-휴게시간))</f>
        <v/>
      </c>
      <c r="M1868" s="142" t="str">
        <f>IFERROR(VLOOKUP(Text(A1868,"m월 d일"),양력휴일,2,FALSE),IFERROR(VLOOKUP(Text(B1868,"m월 d일"),음력휴일,2,FALSE),IFERROR(VLOOKUP(A1868,양력지정휴일,2,FALSE), IFERROR(VLOOKUP(B1868,음력지정휴일,2,FALSE), ""))))</f>
        <v/>
      </c>
      <c r="N1868" s="128"/>
      <c r="O1868" s="128" t="str">
        <f>IFERROR(VLOOKUP(N1868,연차지정일수,2,FALSE),"")</f>
        <v/>
      </c>
      <c r="P1868" s="143"/>
      <c r="Q1868" s="2"/>
    </row>
    <row r="1869">
      <c r="A1869" s="129">
        <v>46064.0</v>
      </c>
      <c r="B1869" s="129">
        <f>VLOOKUP($A1869,달력데이터,MATCH("음력 날짜",달력제목,0),FALSE)</f>
        <v>46015</v>
      </c>
      <c r="C1869" s="128">
        <f t="shared" si="1"/>
        <v>2026</v>
      </c>
      <c r="D1869" s="128">
        <f t="shared" si="2"/>
        <v>2</v>
      </c>
      <c r="E1869" s="128">
        <f t="shared" si="3"/>
        <v>2</v>
      </c>
      <c r="F1869" s="128">
        <f t="shared" si="4"/>
        <v>2026</v>
      </c>
      <c r="G1869" s="128">
        <f t="shared" si="5"/>
        <v>2</v>
      </c>
      <c r="H1869" s="128">
        <f t="shared" si="6"/>
        <v>11</v>
      </c>
      <c r="I1869" s="128" t="str">
        <f t="shared" si="7"/>
        <v>수</v>
      </c>
      <c r="J1869" s="99"/>
      <c r="K1869" s="99"/>
      <c r="L1869" s="141" t="str">
        <f>IF(J1869-K1869=0,,IFERROR(K1869-J1869-휴게시간-VLOOKUP(A1869,지정휴게시간,2,FALSE),K1869-J1869-휴게시간))</f>
        <v/>
      </c>
      <c r="M1869" s="142" t="str">
        <f>IFERROR(VLOOKUP(Text(A1869,"m월 d일"),양력휴일,2,FALSE),IFERROR(VLOOKUP(Text(B1869,"m월 d일"),음력휴일,2,FALSE),IFERROR(VLOOKUP(A1869,양력지정휴일,2,FALSE), IFERROR(VLOOKUP(B1869,음력지정휴일,2,FALSE), ""))))</f>
        <v/>
      </c>
      <c r="N1869" s="128"/>
      <c r="O1869" s="128" t="str">
        <f>IFERROR(VLOOKUP(N1869,연차지정일수,2,FALSE),"")</f>
        <v/>
      </c>
      <c r="P1869" s="143"/>
      <c r="Q1869" s="2"/>
    </row>
    <row r="1870">
      <c r="A1870" s="129">
        <v>46065.0</v>
      </c>
      <c r="B1870" s="129">
        <f>VLOOKUP($A1870,달력데이터,MATCH("음력 날짜",달력제목,0),FALSE)</f>
        <v>46016</v>
      </c>
      <c r="C1870" s="128">
        <f t="shared" si="1"/>
        <v>2026</v>
      </c>
      <c r="D1870" s="128">
        <f t="shared" si="2"/>
        <v>2</v>
      </c>
      <c r="E1870" s="128">
        <f t="shared" si="3"/>
        <v>2</v>
      </c>
      <c r="F1870" s="128">
        <f t="shared" si="4"/>
        <v>2026</v>
      </c>
      <c r="G1870" s="128">
        <f t="shared" si="5"/>
        <v>2</v>
      </c>
      <c r="H1870" s="128">
        <f t="shared" si="6"/>
        <v>12</v>
      </c>
      <c r="I1870" s="128" t="str">
        <f t="shared" si="7"/>
        <v>목</v>
      </c>
      <c r="J1870" s="99"/>
      <c r="K1870" s="99"/>
      <c r="L1870" s="141" t="str">
        <f>IF(J1870-K1870=0,,IFERROR(K1870-J1870-휴게시간-VLOOKUP(A1870,지정휴게시간,2,FALSE),K1870-J1870-휴게시간))</f>
        <v/>
      </c>
      <c r="M1870" s="142" t="str">
        <f>IFERROR(VLOOKUP(Text(A1870,"m월 d일"),양력휴일,2,FALSE),IFERROR(VLOOKUP(Text(B1870,"m월 d일"),음력휴일,2,FALSE),IFERROR(VLOOKUP(A1870,양력지정휴일,2,FALSE), IFERROR(VLOOKUP(B1870,음력지정휴일,2,FALSE), ""))))</f>
        <v/>
      </c>
      <c r="N1870" s="128"/>
      <c r="O1870" s="128" t="str">
        <f>IFERROR(VLOOKUP(N1870,연차지정일수,2,FALSE),"")</f>
        <v/>
      </c>
      <c r="P1870" s="143"/>
      <c r="Q1870" s="2"/>
    </row>
    <row r="1871">
      <c r="A1871" s="129">
        <v>46066.0</v>
      </c>
      <c r="B1871" s="129">
        <f>VLOOKUP($A1871,달력데이터,MATCH("음력 날짜",달력제목,0),FALSE)</f>
        <v>46017</v>
      </c>
      <c r="C1871" s="128">
        <f t="shared" si="1"/>
        <v>2026</v>
      </c>
      <c r="D1871" s="128">
        <f t="shared" si="2"/>
        <v>2</v>
      </c>
      <c r="E1871" s="128">
        <f t="shared" si="3"/>
        <v>2</v>
      </c>
      <c r="F1871" s="128">
        <f t="shared" si="4"/>
        <v>2026</v>
      </c>
      <c r="G1871" s="128">
        <f t="shared" si="5"/>
        <v>2</v>
      </c>
      <c r="H1871" s="128">
        <f t="shared" si="6"/>
        <v>13</v>
      </c>
      <c r="I1871" s="128" t="str">
        <f t="shared" si="7"/>
        <v>금</v>
      </c>
      <c r="J1871" s="99"/>
      <c r="K1871" s="99"/>
      <c r="L1871" s="141" t="str">
        <f>IF(J1871-K1871=0,,IFERROR(K1871-J1871-휴게시간-VLOOKUP(A1871,지정휴게시간,2,FALSE),K1871-J1871-휴게시간))</f>
        <v/>
      </c>
      <c r="M1871" s="142" t="str">
        <f>IFERROR(VLOOKUP(Text(A1871,"m월 d일"),양력휴일,2,FALSE),IFERROR(VLOOKUP(Text(B1871,"m월 d일"),음력휴일,2,FALSE),IFERROR(VLOOKUP(A1871,양력지정휴일,2,FALSE), IFERROR(VLOOKUP(B1871,음력지정휴일,2,FALSE), ""))))</f>
        <v/>
      </c>
      <c r="N1871" s="128"/>
      <c r="O1871" s="128" t="str">
        <f>IFERROR(VLOOKUP(N1871,연차지정일수,2,FALSE),"")</f>
        <v/>
      </c>
      <c r="P1871" s="143"/>
      <c r="Q1871" s="2"/>
    </row>
    <row r="1872">
      <c r="A1872" s="129">
        <v>46067.0</v>
      </c>
      <c r="B1872" s="129">
        <f>VLOOKUP($A1872,달력데이터,MATCH("음력 날짜",달력제목,0),FALSE)</f>
        <v>46018</v>
      </c>
      <c r="C1872" s="128">
        <f t="shared" si="1"/>
        <v>2026</v>
      </c>
      <c r="D1872" s="128">
        <f t="shared" si="2"/>
        <v>2</v>
      </c>
      <c r="E1872" s="128">
        <f t="shared" si="3"/>
        <v>2</v>
      </c>
      <c r="F1872" s="128">
        <f t="shared" si="4"/>
        <v>2026</v>
      </c>
      <c r="G1872" s="128">
        <f t="shared" si="5"/>
        <v>2</v>
      </c>
      <c r="H1872" s="128">
        <f t="shared" si="6"/>
        <v>14</v>
      </c>
      <c r="I1872" s="128" t="str">
        <f t="shared" si="7"/>
        <v>토</v>
      </c>
      <c r="J1872" s="99"/>
      <c r="K1872" s="99"/>
      <c r="L1872" s="141" t="str">
        <f>IF(J1872-K1872=0,,IFERROR(K1872-J1872-휴게시간-VLOOKUP(A1872,지정휴게시간,2,FALSE),K1872-J1872-휴게시간))</f>
        <v/>
      </c>
      <c r="M1872" s="142" t="str">
        <f>IFERROR(VLOOKUP(Text(A1872,"m월 d일"),양력휴일,2,FALSE),IFERROR(VLOOKUP(Text(B1872,"m월 d일"),음력휴일,2,FALSE),IFERROR(VLOOKUP(A1872,양력지정휴일,2,FALSE), IFERROR(VLOOKUP(B1872,음력지정휴일,2,FALSE), ""))))</f>
        <v/>
      </c>
      <c r="N1872" s="128"/>
      <c r="O1872" s="128" t="str">
        <f>IFERROR(VLOOKUP(N1872,연차지정일수,2,FALSE),"")</f>
        <v/>
      </c>
      <c r="P1872" s="143"/>
      <c r="Q1872" s="2"/>
    </row>
    <row r="1873">
      <c r="A1873" s="129">
        <v>46068.0</v>
      </c>
      <c r="B1873" s="129">
        <f>VLOOKUP($A1873,달력데이터,MATCH("음력 날짜",달력제목,0),FALSE)</f>
        <v>46019</v>
      </c>
      <c r="C1873" s="128">
        <f t="shared" si="1"/>
        <v>2026</v>
      </c>
      <c r="D1873" s="128">
        <f t="shared" si="2"/>
        <v>2</v>
      </c>
      <c r="E1873" s="128">
        <f t="shared" si="3"/>
        <v>2</v>
      </c>
      <c r="F1873" s="128">
        <f t="shared" si="4"/>
        <v>2026</v>
      </c>
      <c r="G1873" s="128">
        <f t="shared" si="5"/>
        <v>2</v>
      </c>
      <c r="H1873" s="128">
        <f t="shared" si="6"/>
        <v>15</v>
      </c>
      <c r="I1873" s="128" t="str">
        <f t="shared" si="7"/>
        <v>일</v>
      </c>
      <c r="J1873" s="99"/>
      <c r="K1873" s="99"/>
      <c r="L1873" s="141" t="str">
        <f>IF(J1873-K1873=0,,IFERROR(K1873-J1873-휴게시간-VLOOKUP(A1873,지정휴게시간,2,FALSE),K1873-J1873-휴게시간))</f>
        <v/>
      </c>
      <c r="M1873" s="142" t="str">
        <f>IFERROR(VLOOKUP(Text(A1873,"m월 d일"),양력휴일,2,FALSE),IFERROR(VLOOKUP(Text(B1873,"m월 d일"),음력휴일,2,FALSE),IFERROR(VLOOKUP(A1873,양력지정휴일,2,FALSE), IFERROR(VLOOKUP(B1873,음력지정휴일,2,FALSE), ""))))</f>
        <v/>
      </c>
      <c r="N1873" s="128"/>
      <c r="O1873" s="128" t="str">
        <f>IFERROR(VLOOKUP(N1873,연차지정일수,2,FALSE),"")</f>
        <v/>
      </c>
      <c r="P1873" s="143"/>
      <c r="Q1873" s="2"/>
    </row>
    <row r="1874">
      <c r="A1874" s="129">
        <v>46069.0</v>
      </c>
      <c r="B1874" s="129">
        <f>VLOOKUP($A1874,달력데이터,MATCH("음력 날짜",달력제목,0),FALSE)</f>
        <v>46020</v>
      </c>
      <c r="C1874" s="128">
        <f t="shared" si="1"/>
        <v>2026</v>
      </c>
      <c r="D1874" s="128">
        <f t="shared" si="2"/>
        <v>2</v>
      </c>
      <c r="E1874" s="128">
        <f t="shared" si="3"/>
        <v>3</v>
      </c>
      <c r="F1874" s="128">
        <f t="shared" si="4"/>
        <v>2026</v>
      </c>
      <c r="G1874" s="128">
        <f t="shared" si="5"/>
        <v>2</v>
      </c>
      <c r="H1874" s="128">
        <f t="shared" si="6"/>
        <v>16</v>
      </c>
      <c r="I1874" s="128" t="str">
        <f t="shared" si="7"/>
        <v>월</v>
      </c>
      <c r="J1874" s="99"/>
      <c r="K1874" s="99"/>
      <c r="L1874" s="141" t="str">
        <f>IF(J1874-K1874=0,,IFERROR(K1874-J1874-휴게시간-VLOOKUP(A1874,지정휴게시간,2,FALSE),K1874-J1874-휴게시간))</f>
        <v/>
      </c>
      <c r="M1874" s="142" t="str">
        <f>IFERROR(VLOOKUP(Text(A1874,"m월 d일"),양력휴일,2,FALSE),IFERROR(VLOOKUP(Text(B1874,"m월 d일"),음력휴일,2,FALSE),IFERROR(VLOOKUP(A1874,양력지정휴일,2,FALSE), IFERROR(VLOOKUP(B1874,음력지정휴일,2,FALSE), ""))))</f>
        <v>설날연휴</v>
      </c>
      <c r="N1874" s="128"/>
      <c r="O1874" s="128" t="str">
        <f>IFERROR(VLOOKUP(N1874,연차지정일수,2,FALSE),"")</f>
        <v/>
      </c>
      <c r="P1874" s="143"/>
      <c r="Q1874" s="2"/>
    </row>
    <row r="1875">
      <c r="A1875" s="129">
        <v>46070.0</v>
      </c>
      <c r="B1875" s="129">
        <f>VLOOKUP($A1875,달력데이터,MATCH("음력 날짜",달력제목,0),FALSE)</f>
        <v>46023</v>
      </c>
      <c r="C1875" s="128">
        <f t="shared" si="1"/>
        <v>2026</v>
      </c>
      <c r="D1875" s="128">
        <f t="shared" si="2"/>
        <v>2</v>
      </c>
      <c r="E1875" s="128">
        <f t="shared" si="3"/>
        <v>3</v>
      </c>
      <c r="F1875" s="128">
        <f t="shared" si="4"/>
        <v>2026</v>
      </c>
      <c r="G1875" s="128">
        <f t="shared" si="5"/>
        <v>2</v>
      </c>
      <c r="H1875" s="128">
        <f t="shared" si="6"/>
        <v>17</v>
      </c>
      <c r="I1875" s="128" t="str">
        <f t="shared" si="7"/>
        <v>화</v>
      </c>
      <c r="J1875" s="99"/>
      <c r="K1875" s="99"/>
      <c r="L1875" s="141" t="str">
        <f>IF(J1875-K1875=0,,IFERROR(K1875-J1875-휴게시간-VLOOKUP(A1875,지정휴게시간,2,FALSE),K1875-J1875-휴게시간))</f>
        <v/>
      </c>
      <c r="M1875" s="142" t="str">
        <f>IFERROR(VLOOKUP(Text(A1875,"m월 d일"),양력휴일,2,FALSE),IFERROR(VLOOKUP(Text(B1875,"m월 d일"),음력휴일,2,FALSE),IFERROR(VLOOKUP(A1875,양력지정휴일,2,FALSE), IFERROR(VLOOKUP(B1875,음력지정휴일,2,FALSE), ""))))</f>
        <v>설날연휴</v>
      </c>
      <c r="N1875" s="128"/>
      <c r="O1875" s="128" t="str">
        <f>IFERROR(VLOOKUP(N1875,연차지정일수,2,FALSE),"")</f>
        <v/>
      </c>
      <c r="P1875" s="143"/>
      <c r="Q1875" s="2"/>
    </row>
    <row r="1876">
      <c r="A1876" s="129">
        <v>46071.0</v>
      </c>
      <c r="B1876" s="129">
        <f>VLOOKUP($A1876,달력데이터,MATCH("음력 날짜",달력제목,0),FALSE)</f>
        <v>46024</v>
      </c>
      <c r="C1876" s="128">
        <f t="shared" si="1"/>
        <v>2026</v>
      </c>
      <c r="D1876" s="128">
        <f t="shared" si="2"/>
        <v>2</v>
      </c>
      <c r="E1876" s="128">
        <f t="shared" si="3"/>
        <v>3</v>
      </c>
      <c r="F1876" s="128">
        <f t="shared" si="4"/>
        <v>2026</v>
      </c>
      <c r="G1876" s="128">
        <f t="shared" si="5"/>
        <v>2</v>
      </c>
      <c r="H1876" s="128">
        <f t="shared" si="6"/>
        <v>18</v>
      </c>
      <c r="I1876" s="128" t="str">
        <f t="shared" si="7"/>
        <v>수</v>
      </c>
      <c r="J1876" s="99"/>
      <c r="K1876" s="99"/>
      <c r="L1876" s="141" t="str">
        <f>IF(J1876-K1876=0,,IFERROR(K1876-J1876-휴게시간-VLOOKUP(A1876,지정휴게시간,2,FALSE),K1876-J1876-휴게시간))</f>
        <v/>
      </c>
      <c r="M1876" s="142" t="str">
        <f>IFERROR(VLOOKUP(Text(A1876,"m월 d일"),양력휴일,2,FALSE),IFERROR(VLOOKUP(Text(B1876,"m월 d일"),음력휴일,2,FALSE),IFERROR(VLOOKUP(A1876,양력지정휴일,2,FALSE), IFERROR(VLOOKUP(B1876,음력지정휴일,2,FALSE), ""))))</f>
        <v>설날연휴</v>
      </c>
      <c r="N1876" s="128"/>
      <c r="O1876" s="128" t="str">
        <f>IFERROR(VLOOKUP(N1876,연차지정일수,2,FALSE),"")</f>
        <v/>
      </c>
      <c r="P1876" s="143"/>
      <c r="Q1876" s="2"/>
    </row>
    <row r="1877">
      <c r="A1877" s="129">
        <v>46072.0</v>
      </c>
      <c r="B1877" s="129">
        <f>VLOOKUP($A1877,달력데이터,MATCH("음력 날짜",달력제목,0),FALSE)</f>
        <v>46025</v>
      </c>
      <c r="C1877" s="128">
        <f t="shared" si="1"/>
        <v>2026</v>
      </c>
      <c r="D1877" s="128">
        <f t="shared" si="2"/>
        <v>2</v>
      </c>
      <c r="E1877" s="128">
        <f t="shared" si="3"/>
        <v>3</v>
      </c>
      <c r="F1877" s="128">
        <f t="shared" si="4"/>
        <v>2026</v>
      </c>
      <c r="G1877" s="128">
        <f t="shared" si="5"/>
        <v>2</v>
      </c>
      <c r="H1877" s="128">
        <f t="shared" si="6"/>
        <v>19</v>
      </c>
      <c r="I1877" s="128" t="str">
        <f t="shared" si="7"/>
        <v>목</v>
      </c>
      <c r="J1877" s="99"/>
      <c r="K1877" s="99"/>
      <c r="L1877" s="141" t="str">
        <f>IF(J1877-K1877=0,,IFERROR(K1877-J1877-휴게시간-VLOOKUP(A1877,지정휴게시간,2,FALSE),K1877-J1877-휴게시간))</f>
        <v/>
      </c>
      <c r="M1877" s="142" t="str">
        <f>IFERROR(VLOOKUP(Text(A1877,"m월 d일"),양력휴일,2,FALSE),IFERROR(VLOOKUP(Text(B1877,"m월 d일"),음력휴일,2,FALSE),IFERROR(VLOOKUP(A1877,양력지정휴일,2,FALSE), IFERROR(VLOOKUP(B1877,음력지정휴일,2,FALSE), ""))))</f>
        <v/>
      </c>
      <c r="N1877" s="128"/>
      <c r="O1877" s="128" t="str">
        <f>IFERROR(VLOOKUP(N1877,연차지정일수,2,FALSE),"")</f>
        <v/>
      </c>
      <c r="P1877" s="143"/>
      <c r="Q1877" s="2"/>
    </row>
    <row r="1878">
      <c r="A1878" s="129">
        <v>46073.0</v>
      </c>
      <c r="B1878" s="129">
        <f>VLOOKUP($A1878,달력데이터,MATCH("음력 날짜",달력제목,0),FALSE)</f>
        <v>46026</v>
      </c>
      <c r="C1878" s="128">
        <f t="shared" si="1"/>
        <v>2026</v>
      </c>
      <c r="D1878" s="128">
        <f t="shared" si="2"/>
        <v>2</v>
      </c>
      <c r="E1878" s="128">
        <f t="shared" si="3"/>
        <v>3</v>
      </c>
      <c r="F1878" s="128">
        <f t="shared" si="4"/>
        <v>2026</v>
      </c>
      <c r="G1878" s="128">
        <f t="shared" si="5"/>
        <v>2</v>
      </c>
      <c r="H1878" s="128">
        <f t="shared" si="6"/>
        <v>20</v>
      </c>
      <c r="I1878" s="128" t="str">
        <f t="shared" si="7"/>
        <v>금</v>
      </c>
      <c r="J1878" s="99"/>
      <c r="K1878" s="99"/>
      <c r="L1878" s="141" t="str">
        <f>IF(J1878-K1878=0,,IFERROR(K1878-J1878-휴게시간-VLOOKUP(A1878,지정휴게시간,2,FALSE),K1878-J1878-휴게시간))</f>
        <v/>
      </c>
      <c r="M1878" s="142" t="str">
        <f>IFERROR(VLOOKUP(Text(A1878,"m월 d일"),양력휴일,2,FALSE),IFERROR(VLOOKUP(Text(B1878,"m월 d일"),음력휴일,2,FALSE),IFERROR(VLOOKUP(A1878,양력지정휴일,2,FALSE), IFERROR(VLOOKUP(B1878,음력지정휴일,2,FALSE), ""))))</f>
        <v/>
      </c>
      <c r="N1878" s="128"/>
      <c r="O1878" s="128" t="str">
        <f>IFERROR(VLOOKUP(N1878,연차지정일수,2,FALSE),"")</f>
        <v/>
      </c>
      <c r="P1878" s="143"/>
      <c r="Q1878" s="2"/>
    </row>
    <row r="1879">
      <c r="A1879" s="129">
        <v>46074.0</v>
      </c>
      <c r="B1879" s="129">
        <f>VLOOKUP($A1879,달력데이터,MATCH("음력 날짜",달력제목,0),FALSE)</f>
        <v>46027</v>
      </c>
      <c r="C1879" s="128">
        <f t="shared" si="1"/>
        <v>2026</v>
      </c>
      <c r="D1879" s="128">
        <f t="shared" si="2"/>
        <v>2</v>
      </c>
      <c r="E1879" s="128">
        <f t="shared" si="3"/>
        <v>3</v>
      </c>
      <c r="F1879" s="128">
        <f t="shared" si="4"/>
        <v>2026</v>
      </c>
      <c r="G1879" s="128">
        <f t="shared" si="5"/>
        <v>2</v>
      </c>
      <c r="H1879" s="128">
        <f t="shared" si="6"/>
        <v>21</v>
      </c>
      <c r="I1879" s="128" t="str">
        <f t="shared" si="7"/>
        <v>토</v>
      </c>
      <c r="J1879" s="99"/>
      <c r="K1879" s="99"/>
      <c r="L1879" s="141" t="str">
        <f>IF(J1879-K1879=0,,IFERROR(K1879-J1879-휴게시간-VLOOKUP(A1879,지정휴게시간,2,FALSE),K1879-J1879-휴게시간))</f>
        <v/>
      </c>
      <c r="M1879" s="142" t="str">
        <f>IFERROR(VLOOKUP(Text(A1879,"m월 d일"),양력휴일,2,FALSE),IFERROR(VLOOKUP(Text(B1879,"m월 d일"),음력휴일,2,FALSE),IFERROR(VLOOKUP(A1879,양력지정휴일,2,FALSE), IFERROR(VLOOKUP(B1879,음력지정휴일,2,FALSE), ""))))</f>
        <v/>
      </c>
      <c r="N1879" s="128"/>
      <c r="O1879" s="128" t="str">
        <f>IFERROR(VLOOKUP(N1879,연차지정일수,2,FALSE),"")</f>
        <v/>
      </c>
      <c r="P1879" s="143"/>
      <c r="Q1879" s="2"/>
    </row>
    <row r="1880">
      <c r="A1880" s="129">
        <v>46075.0</v>
      </c>
      <c r="B1880" s="129">
        <f>VLOOKUP($A1880,달력데이터,MATCH("음력 날짜",달력제목,0),FALSE)</f>
        <v>46028</v>
      </c>
      <c r="C1880" s="128">
        <f t="shared" si="1"/>
        <v>2026</v>
      </c>
      <c r="D1880" s="128">
        <f t="shared" si="2"/>
        <v>2</v>
      </c>
      <c r="E1880" s="128">
        <f t="shared" si="3"/>
        <v>3</v>
      </c>
      <c r="F1880" s="128">
        <f t="shared" si="4"/>
        <v>2026</v>
      </c>
      <c r="G1880" s="128">
        <f t="shared" si="5"/>
        <v>2</v>
      </c>
      <c r="H1880" s="128">
        <f t="shared" si="6"/>
        <v>22</v>
      </c>
      <c r="I1880" s="128" t="str">
        <f t="shared" si="7"/>
        <v>일</v>
      </c>
      <c r="J1880" s="99"/>
      <c r="K1880" s="99"/>
      <c r="L1880" s="141" t="str">
        <f>IF(J1880-K1880=0,,IFERROR(K1880-J1880-휴게시간-VLOOKUP(A1880,지정휴게시간,2,FALSE),K1880-J1880-휴게시간))</f>
        <v/>
      </c>
      <c r="M1880" s="142" t="str">
        <f>IFERROR(VLOOKUP(Text(A1880,"m월 d일"),양력휴일,2,FALSE),IFERROR(VLOOKUP(Text(B1880,"m월 d일"),음력휴일,2,FALSE),IFERROR(VLOOKUP(A1880,양력지정휴일,2,FALSE), IFERROR(VLOOKUP(B1880,음력지정휴일,2,FALSE), ""))))</f>
        <v/>
      </c>
      <c r="N1880" s="128"/>
      <c r="O1880" s="128" t="str">
        <f>IFERROR(VLOOKUP(N1880,연차지정일수,2,FALSE),"")</f>
        <v/>
      </c>
      <c r="P1880" s="143"/>
      <c r="Q1880" s="2"/>
    </row>
    <row r="1881">
      <c r="A1881" s="129">
        <v>46076.0</v>
      </c>
      <c r="B1881" s="129">
        <f>VLOOKUP($A1881,달력데이터,MATCH("음력 날짜",달력제목,0),FALSE)</f>
        <v>46029</v>
      </c>
      <c r="C1881" s="128">
        <f t="shared" si="1"/>
        <v>2026</v>
      </c>
      <c r="D1881" s="128">
        <f t="shared" si="2"/>
        <v>2</v>
      </c>
      <c r="E1881" s="128">
        <f t="shared" si="3"/>
        <v>4</v>
      </c>
      <c r="F1881" s="128">
        <f t="shared" si="4"/>
        <v>2026</v>
      </c>
      <c r="G1881" s="128">
        <f t="shared" si="5"/>
        <v>2</v>
      </c>
      <c r="H1881" s="128">
        <f t="shared" si="6"/>
        <v>23</v>
      </c>
      <c r="I1881" s="128" t="str">
        <f t="shared" si="7"/>
        <v>월</v>
      </c>
      <c r="J1881" s="99"/>
      <c r="K1881" s="99"/>
      <c r="L1881" s="141" t="str">
        <f>IF(J1881-K1881=0,,IFERROR(K1881-J1881-휴게시간-VLOOKUP(A1881,지정휴게시간,2,FALSE),K1881-J1881-휴게시간))</f>
        <v/>
      </c>
      <c r="M1881" s="142" t="str">
        <f>IFERROR(VLOOKUP(Text(A1881,"m월 d일"),양력휴일,2,FALSE),IFERROR(VLOOKUP(Text(B1881,"m월 d일"),음력휴일,2,FALSE),IFERROR(VLOOKUP(A1881,양력지정휴일,2,FALSE), IFERROR(VLOOKUP(B1881,음력지정휴일,2,FALSE), ""))))</f>
        <v/>
      </c>
      <c r="N1881" s="128"/>
      <c r="O1881" s="128" t="str">
        <f>IFERROR(VLOOKUP(N1881,연차지정일수,2,FALSE),"")</f>
        <v/>
      </c>
      <c r="P1881" s="143"/>
      <c r="Q1881" s="2"/>
    </row>
    <row r="1882">
      <c r="A1882" s="129">
        <v>46077.0</v>
      </c>
      <c r="B1882" s="129">
        <f>VLOOKUP($A1882,달력데이터,MATCH("음력 날짜",달력제목,0),FALSE)</f>
        <v>46030</v>
      </c>
      <c r="C1882" s="128">
        <f t="shared" si="1"/>
        <v>2026</v>
      </c>
      <c r="D1882" s="128">
        <f t="shared" si="2"/>
        <v>2</v>
      </c>
      <c r="E1882" s="128">
        <f t="shared" si="3"/>
        <v>4</v>
      </c>
      <c r="F1882" s="128">
        <f t="shared" si="4"/>
        <v>2026</v>
      </c>
      <c r="G1882" s="128">
        <f t="shared" si="5"/>
        <v>2</v>
      </c>
      <c r="H1882" s="128">
        <f t="shared" si="6"/>
        <v>24</v>
      </c>
      <c r="I1882" s="128" t="str">
        <f t="shared" si="7"/>
        <v>화</v>
      </c>
      <c r="J1882" s="99"/>
      <c r="K1882" s="99"/>
      <c r="L1882" s="141" t="str">
        <f>IF(J1882-K1882=0,,IFERROR(K1882-J1882-휴게시간-VLOOKUP(A1882,지정휴게시간,2,FALSE),K1882-J1882-휴게시간))</f>
        <v/>
      </c>
      <c r="M1882" s="142" t="str">
        <f>IFERROR(VLOOKUP(Text(A1882,"m월 d일"),양력휴일,2,FALSE),IFERROR(VLOOKUP(Text(B1882,"m월 d일"),음력휴일,2,FALSE),IFERROR(VLOOKUP(A1882,양력지정휴일,2,FALSE), IFERROR(VLOOKUP(B1882,음력지정휴일,2,FALSE), ""))))</f>
        <v/>
      </c>
      <c r="N1882" s="128"/>
      <c r="O1882" s="128" t="str">
        <f>IFERROR(VLOOKUP(N1882,연차지정일수,2,FALSE),"")</f>
        <v/>
      </c>
      <c r="P1882" s="143"/>
      <c r="Q1882" s="2"/>
    </row>
    <row r="1883">
      <c r="A1883" s="129">
        <v>46078.0</v>
      </c>
      <c r="B1883" s="129">
        <f>VLOOKUP($A1883,달력데이터,MATCH("음력 날짜",달력제목,0),FALSE)</f>
        <v>46031</v>
      </c>
      <c r="C1883" s="128">
        <f t="shared" si="1"/>
        <v>2026</v>
      </c>
      <c r="D1883" s="128">
        <f t="shared" si="2"/>
        <v>2</v>
      </c>
      <c r="E1883" s="128">
        <f t="shared" si="3"/>
        <v>4</v>
      </c>
      <c r="F1883" s="128">
        <f t="shared" si="4"/>
        <v>2026</v>
      </c>
      <c r="G1883" s="128">
        <f t="shared" si="5"/>
        <v>2</v>
      </c>
      <c r="H1883" s="128">
        <f t="shared" si="6"/>
        <v>25</v>
      </c>
      <c r="I1883" s="128" t="str">
        <f t="shared" si="7"/>
        <v>수</v>
      </c>
      <c r="J1883" s="99"/>
      <c r="K1883" s="99"/>
      <c r="L1883" s="141" t="str">
        <f>IF(J1883-K1883=0,,IFERROR(K1883-J1883-휴게시간-VLOOKUP(A1883,지정휴게시간,2,FALSE),K1883-J1883-휴게시간))</f>
        <v/>
      </c>
      <c r="M1883" s="142" t="str">
        <f>IFERROR(VLOOKUP(Text(A1883,"m월 d일"),양력휴일,2,FALSE),IFERROR(VLOOKUP(Text(B1883,"m월 d일"),음력휴일,2,FALSE),IFERROR(VLOOKUP(A1883,양력지정휴일,2,FALSE), IFERROR(VLOOKUP(B1883,음력지정휴일,2,FALSE), ""))))</f>
        <v/>
      </c>
      <c r="N1883" s="128"/>
      <c r="O1883" s="128" t="str">
        <f>IFERROR(VLOOKUP(N1883,연차지정일수,2,FALSE),"")</f>
        <v/>
      </c>
      <c r="P1883" s="143"/>
      <c r="Q1883" s="2"/>
    </row>
    <row r="1884">
      <c r="A1884" s="129">
        <v>46079.0</v>
      </c>
      <c r="B1884" s="129">
        <f>VLOOKUP($A1884,달력데이터,MATCH("음력 날짜",달력제목,0),FALSE)</f>
        <v>46032</v>
      </c>
      <c r="C1884" s="128">
        <f t="shared" si="1"/>
        <v>2026</v>
      </c>
      <c r="D1884" s="128">
        <f t="shared" si="2"/>
        <v>2</v>
      </c>
      <c r="E1884" s="128">
        <f t="shared" si="3"/>
        <v>4</v>
      </c>
      <c r="F1884" s="128">
        <f t="shared" si="4"/>
        <v>2026</v>
      </c>
      <c r="G1884" s="128">
        <f t="shared" si="5"/>
        <v>2</v>
      </c>
      <c r="H1884" s="128">
        <f t="shared" si="6"/>
        <v>26</v>
      </c>
      <c r="I1884" s="128" t="str">
        <f t="shared" si="7"/>
        <v>목</v>
      </c>
      <c r="J1884" s="99"/>
      <c r="K1884" s="99"/>
      <c r="L1884" s="141" t="str">
        <f>IF(J1884-K1884=0,,IFERROR(K1884-J1884-휴게시간-VLOOKUP(A1884,지정휴게시간,2,FALSE),K1884-J1884-휴게시간))</f>
        <v/>
      </c>
      <c r="M1884" s="142" t="str">
        <f>IFERROR(VLOOKUP(Text(A1884,"m월 d일"),양력휴일,2,FALSE),IFERROR(VLOOKUP(Text(B1884,"m월 d일"),음력휴일,2,FALSE),IFERROR(VLOOKUP(A1884,양력지정휴일,2,FALSE), IFERROR(VLOOKUP(B1884,음력지정휴일,2,FALSE), ""))))</f>
        <v/>
      </c>
      <c r="N1884" s="128"/>
      <c r="O1884" s="128" t="str">
        <f>IFERROR(VLOOKUP(N1884,연차지정일수,2,FALSE),"")</f>
        <v/>
      </c>
      <c r="P1884" s="143"/>
      <c r="Q1884" s="2"/>
    </row>
    <row r="1885">
      <c r="A1885" s="129">
        <v>46080.0</v>
      </c>
      <c r="B1885" s="129">
        <f>VLOOKUP($A1885,달력데이터,MATCH("음력 날짜",달력제목,0),FALSE)</f>
        <v>46033</v>
      </c>
      <c r="C1885" s="128">
        <f t="shared" si="1"/>
        <v>2026</v>
      </c>
      <c r="D1885" s="128">
        <f t="shared" si="2"/>
        <v>2</v>
      </c>
      <c r="E1885" s="128">
        <f t="shared" si="3"/>
        <v>4</v>
      </c>
      <c r="F1885" s="128">
        <f t="shared" si="4"/>
        <v>2026</v>
      </c>
      <c r="G1885" s="128">
        <f t="shared" si="5"/>
        <v>2</v>
      </c>
      <c r="H1885" s="128">
        <f t="shared" si="6"/>
        <v>27</v>
      </c>
      <c r="I1885" s="128" t="str">
        <f t="shared" si="7"/>
        <v>금</v>
      </c>
      <c r="J1885" s="99"/>
      <c r="K1885" s="99"/>
      <c r="L1885" s="141" t="str">
        <f>IF(J1885-K1885=0,,IFERROR(K1885-J1885-휴게시간-VLOOKUP(A1885,지정휴게시간,2,FALSE),K1885-J1885-휴게시간))</f>
        <v/>
      </c>
      <c r="M1885" s="142" t="str">
        <f>IFERROR(VLOOKUP(Text(A1885,"m월 d일"),양력휴일,2,FALSE),IFERROR(VLOOKUP(Text(B1885,"m월 d일"),음력휴일,2,FALSE),IFERROR(VLOOKUP(A1885,양력지정휴일,2,FALSE), IFERROR(VLOOKUP(B1885,음력지정휴일,2,FALSE), ""))))</f>
        <v/>
      </c>
      <c r="N1885" s="128"/>
      <c r="O1885" s="128" t="str">
        <f>IFERROR(VLOOKUP(N1885,연차지정일수,2,FALSE),"")</f>
        <v/>
      </c>
      <c r="P1885" s="143"/>
      <c r="Q1885" s="2"/>
    </row>
    <row r="1886">
      <c r="A1886" s="129">
        <v>46081.0</v>
      </c>
      <c r="B1886" s="129">
        <f>VLOOKUP($A1886,달력데이터,MATCH("음력 날짜",달력제목,0),FALSE)</f>
        <v>46034</v>
      </c>
      <c r="C1886" s="128">
        <f t="shared" si="1"/>
        <v>2026</v>
      </c>
      <c r="D1886" s="128">
        <f t="shared" si="2"/>
        <v>2</v>
      </c>
      <c r="E1886" s="128">
        <f t="shared" si="3"/>
        <v>4</v>
      </c>
      <c r="F1886" s="128">
        <f t="shared" si="4"/>
        <v>2026</v>
      </c>
      <c r="G1886" s="128">
        <f t="shared" si="5"/>
        <v>2</v>
      </c>
      <c r="H1886" s="128">
        <f t="shared" si="6"/>
        <v>28</v>
      </c>
      <c r="I1886" s="128" t="str">
        <f t="shared" si="7"/>
        <v>토</v>
      </c>
      <c r="J1886" s="99"/>
      <c r="K1886" s="99"/>
      <c r="L1886" s="141" t="str">
        <f>IF(J1886-K1886=0,,IFERROR(K1886-J1886-휴게시간-VLOOKUP(A1886,지정휴게시간,2,FALSE),K1886-J1886-휴게시간))</f>
        <v/>
      </c>
      <c r="M1886" s="142" t="str">
        <f>IFERROR(VLOOKUP(Text(A1886,"m월 d일"),양력휴일,2,FALSE),IFERROR(VLOOKUP(Text(B1886,"m월 d일"),음력휴일,2,FALSE),IFERROR(VLOOKUP(A1886,양력지정휴일,2,FALSE), IFERROR(VLOOKUP(B1886,음력지정휴일,2,FALSE), ""))))</f>
        <v/>
      </c>
      <c r="N1886" s="128"/>
      <c r="O1886" s="128" t="str">
        <f>IFERROR(VLOOKUP(N1886,연차지정일수,2,FALSE),"")</f>
        <v/>
      </c>
      <c r="P1886" s="143"/>
      <c r="Q1886" s="2"/>
    </row>
    <row r="1887">
      <c r="A1887" s="129">
        <v>46082.0</v>
      </c>
      <c r="B1887" s="129">
        <f>VLOOKUP($A1887,달력데이터,MATCH("음력 날짜",달력제목,0),FALSE)</f>
        <v>46035</v>
      </c>
      <c r="C1887" s="128">
        <f t="shared" si="1"/>
        <v>2026</v>
      </c>
      <c r="D1887" s="128">
        <f t="shared" si="2"/>
        <v>2</v>
      </c>
      <c r="E1887" s="128">
        <f t="shared" si="3"/>
        <v>4</v>
      </c>
      <c r="F1887" s="128">
        <f t="shared" si="4"/>
        <v>2026</v>
      </c>
      <c r="G1887" s="128">
        <f t="shared" si="5"/>
        <v>3</v>
      </c>
      <c r="H1887" s="128">
        <f t="shared" si="6"/>
        <v>1</v>
      </c>
      <c r="I1887" s="128" t="str">
        <f t="shared" si="7"/>
        <v>일</v>
      </c>
      <c r="J1887" s="99"/>
      <c r="K1887" s="99"/>
      <c r="L1887" s="141" t="str">
        <f>IF(J1887-K1887=0,,IFERROR(K1887-J1887-휴게시간-VLOOKUP(A1887,지정휴게시간,2,FALSE),K1887-J1887-휴게시간))</f>
        <v/>
      </c>
      <c r="M1887" s="142" t="str">
        <f>IFERROR(VLOOKUP(Text(A1887,"m월 d일"),양력휴일,2,FALSE),IFERROR(VLOOKUP(Text(B1887,"m월 d일"),음력휴일,2,FALSE),IFERROR(VLOOKUP(A1887,양력지정휴일,2,FALSE), IFERROR(VLOOKUP(B1887,음력지정휴일,2,FALSE), ""))))</f>
        <v>삼일절</v>
      </c>
      <c r="N1887" s="128"/>
      <c r="O1887" s="128" t="str">
        <f>IFERROR(VLOOKUP(N1887,연차지정일수,2,FALSE),"")</f>
        <v/>
      </c>
      <c r="P1887" s="143"/>
      <c r="Q1887" s="2"/>
    </row>
    <row r="1888">
      <c r="A1888" s="129">
        <v>46083.0</v>
      </c>
      <c r="B1888" s="129">
        <f>VLOOKUP($A1888,달력데이터,MATCH("음력 날짜",달력제목,0),FALSE)</f>
        <v>46036</v>
      </c>
      <c r="C1888" s="128">
        <f t="shared" si="1"/>
        <v>2026</v>
      </c>
      <c r="D1888" s="128">
        <f t="shared" si="2"/>
        <v>3</v>
      </c>
      <c r="E1888" s="128">
        <f t="shared" si="3"/>
        <v>1</v>
      </c>
      <c r="F1888" s="128">
        <f t="shared" si="4"/>
        <v>2026</v>
      </c>
      <c r="G1888" s="128">
        <f t="shared" si="5"/>
        <v>3</v>
      </c>
      <c r="H1888" s="128">
        <f t="shared" si="6"/>
        <v>2</v>
      </c>
      <c r="I1888" s="128" t="str">
        <f t="shared" si="7"/>
        <v>월</v>
      </c>
      <c r="J1888" s="99"/>
      <c r="K1888" s="99"/>
      <c r="L1888" s="141" t="str">
        <f>IF(J1888-K1888=0,,IFERROR(K1888-J1888-휴게시간-VLOOKUP(A1888,지정휴게시간,2,FALSE),K1888-J1888-휴게시간))</f>
        <v/>
      </c>
      <c r="M1888" s="142" t="str">
        <f>IFERROR(VLOOKUP(Text(A1888,"m월 d일"),양력휴일,2,FALSE),IFERROR(VLOOKUP(Text(B1888,"m월 d일"),음력휴일,2,FALSE),IFERROR(VLOOKUP(A1888,양력지정휴일,2,FALSE), IFERROR(VLOOKUP(B1888,음력지정휴일,2,FALSE), ""))))</f>
        <v/>
      </c>
      <c r="N1888" s="128"/>
      <c r="O1888" s="128" t="str">
        <f>IFERROR(VLOOKUP(N1888,연차지정일수,2,FALSE),"")</f>
        <v/>
      </c>
      <c r="P1888" s="143"/>
      <c r="Q1888" s="2"/>
    </row>
    <row r="1889">
      <c r="A1889" s="129">
        <v>46084.0</v>
      </c>
      <c r="B1889" s="129">
        <f>VLOOKUP($A1889,달력데이터,MATCH("음력 날짜",달력제목,0),FALSE)</f>
        <v>46037</v>
      </c>
      <c r="C1889" s="128">
        <f t="shared" si="1"/>
        <v>2026</v>
      </c>
      <c r="D1889" s="128">
        <f t="shared" si="2"/>
        <v>3</v>
      </c>
      <c r="E1889" s="128">
        <f t="shared" si="3"/>
        <v>1</v>
      </c>
      <c r="F1889" s="128">
        <f t="shared" si="4"/>
        <v>2026</v>
      </c>
      <c r="G1889" s="128">
        <f t="shared" si="5"/>
        <v>3</v>
      </c>
      <c r="H1889" s="128">
        <f t="shared" si="6"/>
        <v>3</v>
      </c>
      <c r="I1889" s="128" t="str">
        <f t="shared" si="7"/>
        <v>화</v>
      </c>
      <c r="J1889" s="99"/>
      <c r="K1889" s="99"/>
      <c r="L1889" s="141" t="str">
        <f>IF(J1889-K1889=0,,IFERROR(K1889-J1889-휴게시간-VLOOKUP(A1889,지정휴게시간,2,FALSE),K1889-J1889-휴게시간))</f>
        <v/>
      </c>
      <c r="M1889" s="142" t="str">
        <f>IFERROR(VLOOKUP(Text(A1889,"m월 d일"),양력휴일,2,FALSE),IFERROR(VLOOKUP(Text(B1889,"m월 d일"),음력휴일,2,FALSE),IFERROR(VLOOKUP(A1889,양력지정휴일,2,FALSE), IFERROR(VLOOKUP(B1889,음력지정휴일,2,FALSE), ""))))</f>
        <v/>
      </c>
      <c r="N1889" s="128"/>
      <c r="O1889" s="128" t="str">
        <f>IFERROR(VLOOKUP(N1889,연차지정일수,2,FALSE),"")</f>
        <v/>
      </c>
      <c r="P1889" s="143"/>
      <c r="Q1889" s="2"/>
    </row>
    <row r="1890">
      <c r="A1890" s="129">
        <v>46085.0</v>
      </c>
      <c r="B1890" s="129">
        <f>VLOOKUP($A1890,달력데이터,MATCH("음력 날짜",달력제목,0),FALSE)</f>
        <v>46038</v>
      </c>
      <c r="C1890" s="128">
        <f t="shared" si="1"/>
        <v>2026</v>
      </c>
      <c r="D1890" s="128">
        <f t="shared" si="2"/>
        <v>3</v>
      </c>
      <c r="E1890" s="128">
        <f t="shared" si="3"/>
        <v>1</v>
      </c>
      <c r="F1890" s="128">
        <f t="shared" si="4"/>
        <v>2026</v>
      </c>
      <c r="G1890" s="128">
        <f t="shared" si="5"/>
        <v>3</v>
      </c>
      <c r="H1890" s="128">
        <f t="shared" si="6"/>
        <v>4</v>
      </c>
      <c r="I1890" s="128" t="str">
        <f t="shared" si="7"/>
        <v>수</v>
      </c>
      <c r="J1890" s="99"/>
      <c r="K1890" s="99"/>
      <c r="L1890" s="141" t="str">
        <f>IF(J1890-K1890=0,,IFERROR(K1890-J1890-휴게시간-VLOOKUP(A1890,지정휴게시간,2,FALSE),K1890-J1890-휴게시간))</f>
        <v/>
      </c>
      <c r="M1890" s="142" t="str">
        <f>IFERROR(VLOOKUP(Text(A1890,"m월 d일"),양력휴일,2,FALSE),IFERROR(VLOOKUP(Text(B1890,"m월 d일"),음력휴일,2,FALSE),IFERROR(VLOOKUP(A1890,양력지정휴일,2,FALSE), IFERROR(VLOOKUP(B1890,음력지정휴일,2,FALSE), ""))))</f>
        <v/>
      </c>
      <c r="N1890" s="128"/>
      <c r="O1890" s="128" t="str">
        <f>IFERROR(VLOOKUP(N1890,연차지정일수,2,FALSE),"")</f>
        <v/>
      </c>
      <c r="P1890" s="143"/>
      <c r="Q1890" s="2"/>
    </row>
    <row r="1891">
      <c r="A1891" s="129">
        <v>46086.0</v>
      </c>
      <c r="B1891" s="129">
        <f>VLOOKUP($A1891,달력데이터,MATCH("음력 날짜",달력제목,0),FALSE)</f>
        <v>46039</v>
      </c>
      <c r="C1891" s="128">
        <f t="shared" si="1"/>
        <v>2026</v>
      </c>
      <c r="D1891" s="128">
        <f t="shared" si="2"/>
        <v>3</v>
      </c>
      <c r="E1891" s="128">
        <f t="shared" si="3"/>
        <v>1</v>
      </c>
      <c r="F1891" s="128">
        <f t="shared" si="4"/>
        <v>2026</v>
      </c>
      <c r="G1891" s="128">
        <f t="shared" si="5"/>
        <v>3</v>
      </c>
      <c r="H1891" s="128">
        <f t="shared" si="6"/>
        <v>5</v>
      </c>
      <c r="I1891" s="128" t="str">
        <f t="shared" si="7"/>
        <v>목</v>
      </c>
      <c r="J1891" s="99"/>
      <c r="K1891" s="99"/>
      <c r="L1891" s="141" t="str">
        <f>IF(J1891-K1891=0,,IFERROR(K1891-J1891-휴게시간-VLOOKUP(A1891,지정휴게시간,2,FALSE),K1891-J1891-휴게시간))</f>
        <v/>
      </c>
      <c r="M1891" s="142" t="str">
        <f>IFERROR(VLOOKUP(Text(A1891,"m월 d일"),양력휴일,2,FALSE),IFERROR(VLOOKUP(Text(B1891,"m월 d일"),음력휴일,2,FALSE),IFERROR(VLOOKUP(A1891,양력지정휴일,2,FALSE), IFERROR(VLOOKUP(B1891,음력지정휴일,2,FALSE), ""))))</f>
        <v/>
      </c>
      <c r="N1891" s="128"/>
      <c r="O1891" s="128" t="str">
        <f>IFERROR(VLOOKUP(N1891,연차지정일수,2,FALSE),"")</f>
        <v/>
      </c>
      <c r="P1891" s="143"/>
      <c r="Q1891" s="2"/>
    </row>
    <row r="1892">
      <c r="A1892" s="129">
        <v>46087.0</v>
      </c>
      <c r="B1892" s="129">
        <f>VLOOKUP($A1892,달력데이터,MATCH("음력 날짜",달력제목,0),FALSE)</f>
        <v>46040</v>
      </c>
      <c r="C1892" s="128">
        <f t="shared" si="1"/>
        <v>2026</v>
      </c>
      <c r="D1892" s="128">
        <f t="shared" si="2"/>
        <v>3</v>
      </c>
      <c r="E1892" s="128">
        <f t="shared" si="3"/>
        <v>1</v>
      </c>
      <c r="F1892" s="128">
        <f t="shared" si="4"/>
        <v>2026</v>
      </c>
      <c r="G1892" s="128">
        <f t="shared" si="5"/>
        <v>3</v>
      </c>
      <c r="H1892" s="128">
        <f t="shared" si="6"/>
        <v>6</v>
      </c>
      <c r="I1892" s="128" t="str">
        <f t="shared" si="7"/>
        <v>금</v>
      </c>
      <c r="J1892" s="99"/>
      <c r="K1892" s="99"/>
      <c r="L1892" s="141" t="str">
        <f>IF(J1892-K1892=0,,IFERROR(K1892-J1892-휴게시간-VLOOKUP(A1892,지정휴게시간,2,FALSE),K1892-J1892-휴게시간))</f>
        <v/>
      </c>
      <c r="M1892" s="142" t="str">
        <f>IFERROR(VLOOKUP(Text(A1892,"m월 d일"),양력휴일,2,FALSE),IFERROR(VLOOKUP(Text(B1892,"m월 d일"),음력휴일,2,FALSE),IFERROR(VLOOKUP(A1892,양력지정휴일,2,FALSE), IFERROR(VLOOKUP(B1892,음력지정휴일,2,FALSE), ""))))</f>
        <v/>
      </c>
      <c r="N1892" s="128"/>
      <c r="O1892" s="128" t="str">
        <f>IFERROR(VLOOKUP(N1892,연차지정일수,2,FALSE),"")</f>
        <v/>
      </c>
      <c r="P1892" s="143"/>
      <c r="Q1892" s="2"/>
    </row>
    <row r="1893">
      <c r="A1893" s="129">
        <v>46088.0</v>
      </c>
      <c r="B1893" s="129">
        <f>VLOOKUP($A1893,달력데이터,MATCH("음력 날짜",달력제목,0),FALSE)</f>
        <v>46041</v>
      </c>
      <c r="C1893" s="128">
        <f t="shared" si="1"/>
        <v>2026</v>
      </c>
      <c r="D1893" s="128">
        <f t="shared" si="2"/>
        <v>3</v>
      </c>
      <c r="E1893" s="128">
        <f t="shared" si="3"/>
        <v>1</v>
      </c>
      <c r="F1893" s="128">
        <f t="shared" si="4"/>
        <v>2026</v>
      </c>
      <c r="G1893" s="128">
        <f t="shared" si="5"/>
        <v>3</v>
      </c>
      <c r="H1893" s="128">
        <f t="shared" si="6"/>
        <v>7</v>
      </c>
      <c r="I1893" s="128" t="str">
        <f t="shared" si="7"/>
        <v>토</v>
      </c>
      <c r="J1893" s="99"/>
      <c r="K1893" s="99"/>
      <c r="L1893" s="141" t="str">
        <f>IF(J1893-K1893=0,,IFERROR(K1893-J1893-휴게시간-VLOOKUP(A1893,지정휴게시간,2,FALSE),K1893-J1893-휴게시간))</f>
        <v/>
      </c>
      <c r="M1893" s="142" t="str">
        <f>IFERROR(VLOOKUP(Text(A1893,"m월 d일"),양력휴일,2,FALSE),IFERROR(VLOOKUP(Text(B1893,"m월 d일"),음력휴일,2,FALSE),IFERROR(VLOOKUP(A1893,양력지정휴일,2,FALSE), IFERROR(VLOOKUP(B1893,음력지정휴일,2,FALSE), ""))))</f>
        <v/>
      </c>
      <c r="N1893" s="128"/>
      <c r="O1893" s="128" t="str">
        <f>IFERROR(VLOOKUP(N1893,연차지정일수,2,FALSE),"")</f>
        <v/>
      </c>
      <c r="P1893" s="143"/>
      <c r="Q1893" s="2"/>
    </row>
    <row r="1894">
      <c r="A1894" s="129">
        <v>46089.0</v>
      </c>
      <c r="B1894" s="129">
        <f>VLOOKUP($A1894,달력데이터,MATCH("음력 날짜",달력제목,0),FALSE)</f>
        <v>46042</v>
      </c>
      <c r="C1894" s="128">
        <f t="shared" si="1"/>
        <v>2026</v>
      </c>
      <c r="D1894" s="128">
        <f t="shared" si="2"/>
        <v>3</v>
      </c>
      <c r="E1894" s="128">
        <f t="shared" si="3"/>
        <v>1</v>
      </c>
      <c r="F1894" s="128">
        <f t="shared" si="4"/>
        <v>2026</v>
      </c>
      <c r="G1894" s="128">
        <f t="shared" si="5"/>
        <v>3</v>
      </c>
      <c r="H1894" s="128">
        <f t="shared" si="6"/>
        <v>8</v>
      </c>
      <c r="I1894" s="128" t="str">
        <f t="shared" si="7"/>
        <v>일</v>
      </c>
      <c r="J1894" s="99"/>
      <c r="K1894" s="99"/>
      <c r="L1894" s="141" t="str">
        <f>IF(J1894-K1894=0,,IFERROR(K1894-J1894-휴게시간-VLOOKUP(A1894,지정휴게시간,2,FALSE),K1894-J1894-휴게시간))</f>
        <v/>
      </c>
      <c r="M1894" s="142" t="str">
        <f>IFERROR(VLOOKUP(Text(A1894,"m월 d일"),양력휴일,2,FALSE),IFERROR(VLOOKUP(Text(B1894,"m월 d일"),음력휴일,2,FALSE),IFERROR(VLOOKUP(A1894,양력지정휴일,2,FALSE), IFERROR(VLOOKUP(B1894,음력지정휴일,2,FALSE), ""))))</f>
        <v/>
      </c>
      <c r="N1894" s="128"/>
      <c r="O1894" s="128" t="str">
        <f>IFERROR(VLOOKUP(N1894,연차지정일수,2,FALSE),"")</f>
        <v/>
      </c>
      <c r="P1894" s="143"/>
      <c r="Q1894" s="2"/>
    </row>
    <row r="1895">
      <c r="A1895" s="129">
        <v>46090.0</v>
      </c>
      <c r="B1895" s="129">
        <f>VLOOKUP($A1895,달력데이터,MATCH("음력 날짜",달력제목,0),FALSE)</f>
        <v>46043</v>
      </c>
      <c r="C1895" s="128">
        <f t="shared" si="1"/>
        <v>2026</v>
      </c>
      <c r="D1895" s="128">
        <f t="shared" si="2"/>
        <v>3</v>
      </c>
      <c r="E1895" s="128">
        <f t="shared" si="3"/>
        <v>2</v>
      </c>
      <c r="F1895" s="128">
        <f t="shared" si="4"/>
        <v>2026</v>
      </c>
      <c r="G1895" s="128">
        <f t="shared" si="5"/>
        <v>3</v>
      </c>
      <c r="H1895" s="128">
        <f t="shared" si="6"/>
        <v>9</v>
      </c>
      <c r="I1895" s="128" t="str">
        <f t="shared" si="7"/>
        <v>월</v>
      </c>
      <c r="J1895" s="99"/>
      <c r="K1895" s="99"/>
      <c r="L1895" s="141" t="str">
        <f>IF(J1895-K1895=0,,IFERROR(K1895-J1895-휴게시간-VLOOKUP(A1895,지정휴게시간,2,FALSE),K1895-J1895-휴게시간))</f>
        <v/>
      </c>
      <c r="M1895" s="142" t="str">
        <f>IFERROR(VLOOKUP(Text(A1895,"m월 d일"),양력휴일,2,FALSE),IFERROR(VLOOKUP(Text(B1895,"m월 d일"),음력휴일,2,FALSE),IFERROR(VLOOKUP(A1895,양력지정휴일,2,FALSE), IFERROR(VLOOKUP(B1895,음력지정휴일,2,FALSE), ""))))</f>
        <v/>
      </c>
      <c r="N1895" s="128"/>
      <c r="O1895" s="128" t="str">
        <f>IFERROR(VLOOKUP(N1895,연차지정일수,2,FALSE),"")</f>
        <v/>
      </c>
      <c r="P1895" s="143"/>
      <c r="Q1895" s="2"/>
    </row>
    <row r="1896">
      <c r="A1896" s="129">
        <v>46091.0</v>
      </c>
      <c r="B1896" s="129">
        <f>VLOOKUP($A1896,달력데이터,MATCH("음력 날짜",달력제목,0),FALSE)</f>
        <v>46044</v>
      </c>
      <c r="C1896" s="128">
        <f t="shared" si="1"/>
        <v>2026</v>
      </c>
      <c r="D1896" s="128">
        <f t="shared" si="2"/>
        <v>3</v>
      </c>
      <c r="E1896" s="128">
        <f t="shared" si="3"/>
        <v>2</v>
      </c>
      <c r="F1896" s="128">
        <f t="shared" si="4"/>
        <v>2026</v>
      </c>
      <c r="G1896" s="128">
        <f t="shared" si="5"/>
        <v>3</v>
      </c>
      <c r="H1896" s="128">
        <f t="shared" si="6"/>
        <v>10</v>
      </c>
      <c r="I1896" s="128" t="str">
        <f t="shared" si="7"/>
        <v>화</v>
      </c>
      <c r="J1896" s="99"/>
      <c r="K1896" s="99"/>
      <c r="L1896" s="141" t="str">
        <f>IF(J1896-K1896=0,,IFERROR(K1896-J1896-휴게시간-VLOOKUP(A1896,지정휴게시간,2,FALSE),K1896-J1896-휴게시간))</f>
        <v/>
      </c>
      <c r="M1896" s="142" t="str">
        <f>IFERROR(VLOOKUP(Text(A1896,"m월 d일"),양력휴일,2,FALSE),IFERROR(VLOOKUP(Text(B1896,"m월 d일"),음력휴일,2,FALSE),IFERROR(VLOOKUP(A1896,양력지정휴일,2,FALSE), IFERROR(VLOOKUP(B1896,음력지정휴일,2,FALSE), ""))))</f>
        <v/>
      </c>
      <c r="N1896" s="128"/>
      <c r="O1896" s="128" t="str">
        <f>IFERROR(VLOOKUP(N1896,연차지정일수,2,FALSE),"")</f>
        <v/>
      </c>
      <c r="P1896" s="143"/>
      <c r="Q1896" s="2"/>
    </row>
    <row r="1897">
      <c r="A1897" s="129">
        <v>46092.0</v>
      </c>
      <c r="B1897" s="129">
        <f>VLOOKUP($A1897,달력데이터,MATCH("음력 날짜",달력제목,0),FALSE)</f>
        <v>46045</v>
      </c>
      <c r="C1897" s="128">
        <f t="shared" si="1"/>
        <v>2026</v>
      </c>
      <c r="D1897" s="128">
        <f t="shared" si="2"/>
        <v>3</v>
      </c>
      <c r="E1897" s="128">
        <f t="shared" si="3"/>
        <v>2</v>
      </c>
      <c r="F1897" s="128">
        <f t="shared" si="4"/>
        <v>2026</v>
      </c>
      <c r="G1897" s="128">
        <f t="shared" si="5"/>
        <v>3</v>
      </c>
      <c r="H1897" s="128">
        <f t="shared" si="6"/>
        <v>11</v>
      </c>
      <c r="I1897" s="128" t="str">
        <f t="shared" si="7"/>
        <v>수</v>
      </c>
      <c r="J1897" s="99"/>
      <c r="K1897" s="99"/>
      <c r="L1897" s="141" t="str">
        <f>IF(J1897-K1897=0,,IFERROR(K1897-J1897-휴게시간-VLOOKUP(A1897,지정휴게시간,2,FALSE),K1897-J1897-휴게시간))</f>
        <v/>
      </c>
      <c r="M1897" s="142" t="str">
        <f>IFERROR(VLOOKUP(Text(A1897,"m월 d일"),양력휴일,2,FALSE),IFERROR(VLOOKUP(Text(B1897,"m월 d일"),음력휴일,2,FALSE),IFERROR(VLOOKUP(A1897,양력지정휴일,2,FALSE), IFERROR(VLOOKUP(B1897,음력지정휴일,2,FALSE), ""))))</f>
        <v/>
      </c>
      <c r="N1897" s="128"/>
      <c r="O1897" s="128" t="str">
        <f>IFERROR(VLOOKUP(N1897,연차지정일수,2,FALSE),"")</f>
        <v/>
      </c>
      <c r="P1897" s="143"/>
      <c r="Q1897" s="2"/>
    </row>
    <row r="1898">
      <c r="A1898" s="129">
        <v>46093.0</v>
      </c>
      <c r="B1898" s="129">
        <f>VLOOKUP($A1898,달력데이터,MATCH("음력 날짜",달력제목,0),FALSE)</f>
        <v>46046</v>
      </c>
      <c r="C1898" s="128">
        <f t="shared" si="1"/>
        <v>2026</v>
      </c>
      <c r="D1898" s="128">
        <f t="shared" si="2"/>
        <v>3</v>
      </c>
      <c r="E1898" s="128">
        <f t="shared" si="3"/>
        <v>2</v>
      </c>
      <c r="F1898" s="128">
        <f t="shared" si="4"/>
        <v>2026</v>
      </c>
      <c r="G1898" s="128">
        <f t="shared" si="5"/>
        <v>3</v>
      </c>
      <c r="H1898" s="128">
        <f t="shared" si="6"/>
        <v>12</v>
      </c>
      <c r="I1898" s="128" t="str">
        <f t="shared" si="7"/>
        <v>목</v>
      </c>
      <c r="J1898" s="99"/>
      <c r="K1898" s="99"/>
      <c r="L1898" s="141" t="str">
        <f>IF(J1898-K1898=0,,IFERROR(K1898-J1898-휴게시간-VLOOKUP(A1898,지정휴게시간,2,FALSE),K1898-J1898-휴게시간))</f>
        <v/>
      </c>
      <c r="M1898" s="142" t="str">
        <f>IFERROR(VLOOKUP(Text(A1898,"m월 d일"),양력휴일,2,FALSE),IFERROR(VLOOKUP(Text(B1898,"m월 d일"),음력휴일,2,FALSE),IFERROR(VLOOKUP(A1898,양력지정휴일,2,FALSE), IFERROR(VLOOKUP(B1898,음력지정휴일,2,FALSE), ""))))</f>
        <v/>
      </c>
      <c r="N1898" s="128"/>
      <c r="O1898" s="128" t="str">
        <f>IFERROR(VLOOKUP(N1898,연차지정일수,2,FALSE),"")</f>
        <v/>
      </c>
      <c r="P1898" s="143"/>
      <c r="Q1898" s="2"/>
    </row>
    <row r="1899">
      <c r="A1899" s="129">
        <v>46094.0</v>
      </c>
      <c r="B1899" s="129">
        <f>VLOOKUP($A1899,달력데이터,MATCH("음력 날짜",달력제목,0),FALSE)</f>
        <v>46047</v>
      </c>
      <c r="C1899" s="128">
        <f t="shared" si="1"/>
        <v>2026</v>
      </c>
      <c r="D1899" s="128">
        <f t="shared" si="2"/>
        <v>3</v>
      </c>
      <c r="E1899" s="128">
        <f t="shared" si="3"/>
        <v>2</v>
      </c>
      <c r="F1899" s="128">
        <f t="shared" si="4"/>
        <v>2026</v>
      </c>
      <c r="G1899" s="128">
        <f t="shared" si="5"/>
        <v>3</v>
      </c>
      <c r="H1899" s="128">
        <f t="shared" si="6"/>
        <v>13</v>
      </c>
      <c r="I1899" s="128" t="str">
        <f t="shared" si="7"/>
        <v>금</v>
      </c>
      <c r="J1899" s="99"/>
      <c r="K1899" s="99"/>
      <c r="L1899" s="141" t="str">
        <f>IF(J1899-K1899=0,,IFERROR(K1899-J1899-휴게시간-VLOOKUP(A1899,지정휴게시간,2,FALSE),K1899-J1899-휴게시간))</f>
        <v/>
      </c>
      <c r="M1899" s="142" t="str">
        <f>IFERROR(VLOOKUP(Text(A1899,"m월 d일"),양력휴일,2,FALSE),IFERROR(VLOOKUP(Text(B1899,"m월 d일"),음력휴일,2,FALSE),IFERROR(VLOOKUP(A1899,양력지정휴일,2,FALSE), IFERROR(VLOOKUP(B1899,음력지정휴일,2,FALSE), ""))))</f>
        <v/>
      </c>
      <c r="N1899" s="128"/>
      <c r="O1899" s="128" t="str">
        <f>IFERROR(VLOOKUP(N1899,연차지정일수,2,FALSE),"")</f>
        <v/>
      </c>
      <c r="P1899" s="143"/>
      <c r="Q1899" s="2"/>
    </row>
    <row r="1900">
      <c r="A1900" s="129">
        <v>46095.0</v>
      </c>
      <c r="B1900" s="129">
        <f>VLOOKUP($A1900,달력데이터,MATCH("음력 날짜",달력제목,0),FALSE)</f>
        <v>46048</v>
      </c>
      <c r="C1900" s="128">
        <f t="shared" si="1"/>
        <v>2026</v>
      </c>
      <c r="D1900" s="128">
        <f t="shared" si="2"/>
        <v>3</v>
      </c>
      <c r="E1900" s="128">
        <f t="shared" si="3"/>
        <v>2</v>
      </c>
      <c r="F1900" s="128">
        <f t="shared" si="4"/>
        <v>2026</v>
      </c>
      <c r="G1900" s="128">
        <f t="shared" si="5"/>
        <v>3</v>
      </c>
      <c r="H1900" s="128">
        <f t="shared" si="6"/>
        <v>14</v>
      </c>
      <c r="I1900" s="128" t="str">
        <f t="shared" si="7"/>
        <v>토</v>
      </c>
      <c r="J1900" s="99"/>
      <c r="K1900" s="99"/>
      <c r="L1900" s="141" t="str">
        <f>IF(J1900-K1900=0,,IFERROR(K1900-J1900-휴게시간-VLOOKUP(A1900,지정휴게시간,2,FALSE),K1900-J1900-휴게시간))</f>
        <v/>
      </c>
      <c r="M1900" s="142" t="str">
        <f>IFERROR(VLOOKUP(Text(A1900,"m월 d일"),양력휴일,2,FALSE),IFERROR(VLOOKUP(Text(B1900,"m월 d일"),음력휴일,2,FALSE),IFERROR(VLOOKUP(A1900,양력지정휴일,2,FALSE), IFERROR(VLOOKUP(B1900,음력지정휴일,2,FALSE), ""))))</f>
        <v/>
      </c>
      <c r="N1900" s="128"/>
      <c r="O1900" s="128" t="str">
        <f>IFERROR(VLOOKUP(N1900,연차지정일수,2,FALSE),"")</f>
        <v/>
      </c>
      <c r="P1900" s="143"/>
      <c r="Q1900" s="2"/>
    </row>
    <row r="1901">
      <c r="A1901" s="129">
        <v>46096.0</v>
      </c>
      <c r="B1901" s="129">
        <f>VLOOKUP($A1901,달력데이터,MATCH("음력 날짜",달력제목,0),FALSE)</f>
        <v>46049</v>
      </c>
      <c r="C1901" s="128">
        <f t="shared" si="1"/>
        <v>2026</v>
      </c>
      <c r="D1901" s="128">
        <f t="shared" si="2"/>
        <v>3</v>
      </c>
      <c r="E1901" s="128">
        <f t="shared" si="3"/>
        <v>2</v>
      </c>
      <c r="F1901" s="128">
        <f t="shared" si="4"/>
        <v>2026</v>
      </c>
      <c r="G1901" s="128">
        <f t="shared" si="5"/>
        <v>3</v>
      </c>
      <c r="H1901" s="128">
        <f t="shared" si="6"/>
        <v>15</v>
      </c>
      <c r="I1901" s="128" t="str">
        <f t="shared" si="7"/>
        <v>일</v>
      </c>
      <c r="J1901" s="99"/>
      <c r="K1901" s="99"/>
      <c r="L1901" s="141" t="str">
        <f>IF(J1901-K1901=0,,IFERROR(K1901-J1901-휴게시간-VLOOKUP(A1901,지정휴게시간,2,FALSE),K1901-J1901-휴게시간))</f>
        <v/>
      </c>
      <c r="M1901" s="142" t="str">
        <f>IFERROR(VLOOKUP(Text(A1901,"m월 d일"),양력휴일,2,FALSE),IFERROR(VLOOKUP(Text(B1901,"m월 d일"),음력휴일,2,FALSE),IFERROR(VLOOKUP(A1901,양력지정휴일,2,FALSE), IFERROR(VLOOKUP(B1901,음력지정휴일,2,FALSE), ""))))</f>
        <v/>
      </c>
      <c r="N1901" s="128"/>
      <c r="O1901" s="128" t="str">
        <f>IFERROR(VLOOKUP(N1901,연차지정일수,2,FALSE),"")</f>
        <v/>
      </c>
      <c r="P1901" s="143"/>
      <c r="Q1901" s="2"/>
    </row>
    <row r="1902">
      <c r="A1902" s="129">
        <v>46097.0</v>
      </c>
      <c r="B1902" s="129">
        <f>VLOOKUP($A1902,달력데이터,MATCH("음력 날짜",달력제목,0),FALSE)</f>
        <v>46050</v>
      </c>
      <c r="C1902" s="128">
        <f t="shared" si="1"/>
        <v>2026</v>
      </c>
      <c r="D1902" s="128">
        <f t="shared" si="2"/>
        <v>3</v>
      </c>
      <c r="E1902" s="128">
        <f t="shared" si="3"/>
        <v>3</v>
      </c>
      <c r="F1902" s="128">
        <f t="shared" si="4"/>
        <v>2026</v>
      </c>
      <c r="G1902" s="128">
        <f t="shared" si="5"/>
        <v>3</v>
      </c>
      <c r="H1902" s="128">
        <f t="shared" si="6"/>
        <v>16</v>
      </c>
      <c r="I1902" s="128" t="str">
        <f t="shared" si="7"/>
        <v>월</v>
      </c>
      <c r="J1902" s="99"/>
      <c r="K1902" s="99"/>
      <c r="L1902" s="141" t="str">
        <f>IF(J1902-K1902=0,,IFERROR(K1902-J1902-휴게시간-VLOOKUP(A1902,지정휴게시간,2,FALSE),K1902-J1902-휴게시간))</f>
        <v/>
      </c>
      <c r="M1902" s="142" t="str">
        <f>IFERROR(VLOOKUP(Text(A1902,"m월 d일"),양력휴일,2,FALSE),IFERROR(VLOOKUP(Text(B1902,"m월 d일"),음력휴일,2,FALSE),IFERROR(VLOOKUP(A1902,양력지정휴일,2,FALSE), IFERROR(VLOOKUP(B1902,음력지정휴일,2,FALSE), ""))))</f>
        <v/>
      </c>
      <c r="N1902" s="128"/>
      <c r="O1902" s="128" t="str">
        <f>IFERROR(VLOOKUP(N1902,연차지정일수,2,FALSE),"")</f>
        <v/>
      </c>
      <c r="P1902" s="143"/>
      <c r="Q1902" s="2"/>
    </row>
    <row r="1903">
      <c r="A1903" s="129">
        <v>46098.0</v>
      </c>
      <c r="B1903" s="129">
        <f>VLOOKUP($A1903,달력데이터,MATCH("음력 날짜",달력제목,0),FALSE)</f>
        <v>46051</v>
      </c>
      <c r="C1903" s="128">
        <f t="shared" si="1"/>
        <v>2026</v>
      </c>
      <c r="D1903" s="128">
        <f t="shared" si="2"/>
        <v>3</v>
      </c>
      <c r="E1903" s="128">
        <f t="shared" si="3"/>
        <v>3</v>
      </c>
      <c r="F1903" s="128">
        <f t="shared" si="4"/>
        <v>2026</v>
      </c>
      <c r="G1903" s="128">
        <f t="shared" si="5"/>
        <v>3</v>
      </c>
      <c r="H1903" s="128">
        <f t="shared" si="6"/>
        <v>17</v>
      </c>
      <c r="I1903" s="128" t="str">
        <f t="shared" si="7"/>
        <v>화</v>
      </c>
      <c r="J1903" s="99"/>
      <c r="K1903" s="99"/>
      <c r="L1903" s="141" t="str">
        <f>IF(J1903-K1903=0,,IFERROR(K1903-J1903-휴게시간-VLOOKUP(A1903,지정휴게시간,2,FALSE),K1903-J1903-휴게시간))</f>
        <v/>
      </c>
      <c r="M1903" s="142" t="str">
        <f>IFERROR(VLOOKUP(Text(A1903,"m월 d일"),양력휴일,2,FALSE),IFERROR(VLOOKUP(Text(B1903,"m월 d일"),음력휴일,2,FALSE),IFERROR(VLOOKUP(A1903,양력지정휴일,2,FALSE), IFERROR(VLOOKUP(B1903,음력지정휴일,2,FALSE), ""))))</f>
        <v/>
      </c>
      <c r="N1903" s="128"/>
      <c r="O1903" s="128" t="str">
        <f>IFERROR(VLOOKUP(N1903,연차지정일수,2,FALSE),"")</f>
        <v/>
      </c>
      <c r="P1903" s="143"/>
      <c r="Q1903" s="2"/>
    </row>
    <row r="1904">
      <c r="A1904" s="129">
        <v>46099.0</v>
      </c>
      <c r="B1904" s="129">
        <f>VLOOKUP($A1904,달력데이터,MATCH("음력 날짜",달력제목,0),FALSE)</f>
        <v>46052</v>
      </c>
      <c r="C1904" s="128">
        <f t="shared" si="1"/>
        <v>2026</v>
      </c>
      <c r="D1904" s="128">
        <f t="shared" si="2"/>
        <v>3</v>
      </c>
      <c r="E1904" s="128">
        <f t="shared" si="3"/>
        <v>3</v>
      </c>
      <c r="F1904" s="128">
        <f t="shared" si="4"/>
        <v>2026</v>
      </c>
      <c r="G1904" s="128">
        <f t="shared" si="5"/>
        <v>3</v>
      </c>
      <c r="H1904" s="128">
        <f t="shared" si="6"/>
        <v>18</v>
      </c>
      <c r="I1904" s="128" t="str">
        <f t="shared" si="7"/>
        <v>수</v>
      </c>
      <c r="J1904" s="99"/>
      <c r="K1904" s="99"/>
      <c r="L1904" s="141" t="str">
        <f>IF(J1904-K1904=0,,IFERROR(K1904-J1904-휴게시간-VLOOKUP(A1904,지정휴게시간,2,FALSE),K1904-J1904-휴게시간))</f>
        <v/>
      </c>
      <c r="M1904" s="142" t="str">
        <f>IFERROR(VLOOKUP(Text(A1904,"m월 d일"),양력휴일,2,FALSE),IFERROR(VLOOKUP(Text(B1904,"m월 d일"),음력휴일,2,FALSE),IFERROR(VLOOKUP(A1904,양력지정휴일,2,FALSE), IFERROR(VLOOKUP(B1904,음력지정휴일,2,FALSE), ""))))</f>
        <v/>
      </c>
      <c r="N1904" s="128"/>
      <c r="O1904" s="128" t="str">
        <f>IFERROR(VLOOKUP(N1904,연차지정일수,2,FALSE),"")</f>
        <v/>
      </c>
      <c r="P1904" s="143"/>
      <c r="Q1904" s="2"/>
    </row>
    <row r="1905">
      <c r="A1905" s="129">
        <v>46100.0</v>
      </c>
      <c r="B1905" s="129">
        <f>VLOOKUP($A1905,달력데이터,MATCH("음력 날짜",달력제목,0),FALSE)</f>
        <v>46054</v>
      </c>
      <c r="C1905" s="128">
        <f t="shared" si="1"/>
        <v>2026</v>
      </c>
      <c r="D1905" s="128">
        <f t="shared" si="2"/>
        <v>3</v>
      </c>
      <c r="E1905" s="128">
        <f t="shared" si="3"/>
        <v>3</v>
      </c>
      <c r="F1905" s="128">
        <f t="shared" si="4"/>
        <v>2026</v>
      </c>
      <c r="G1905" s="128">
        <f t="shared" si="5"/>
        <v>3</v>
      </c>
      <c r="H1905" s="128">
        <f t="shared" si="6"/>
        <v>19</v>
      </c>
      <c r="I1905" s="128" t="str">
        <f t="shared" si="7"/>
        <v>목</v>
      </c>
      <c r="J1905" s="99"/>
      <c r="K1905" s="99"/>
      <c r="L1905" s="141" t="str">
        <f>IF(J1905-K1905=0,,IFERROR(K1905-J1905-휴게시간-VLOOKUP(A1905,지정휴게시간,2,FALSE),K1905-J1905-휴게시간))</f>
        <v/>
      </c>
      <c r="M1905" s="142" t="str">
        <f>IFERROR(VLOOKUP(Text(A1905,"m월 d일"),양력휴일,2,FALSE),IFERROR(VLOOKUP(Text(B1905,"m월 d일"),음력휴일,2,FALSE),IFERROR(VLOOKUP(A1905,양력지정휴일,2,FALSE), IFERROR(VLOOKUP(B1905,음력지정휴일,2,FALSE), ""))))</f>
        <v/>
      </c>
      <c r="N1905" s="128"/>
      <c r="O1905" s="128" t="str">
        <f>IFERROR(VLOOKUP(N1905,연차지정일수,2,FALSE),"")</f>
        <v/>
      </c>
      <c r="P1905" s="143"/>
      <c r="Q1905" s="2"/>
    </row>
    <row r="1906">
      <c r="A1906" s="129">
        <v>46101.0</v>
      </c>
      <c r="B1906" s="129">
        <f>VLOOKUP($A1906,달력데이터,MATCH("음력 날짜",달력제목,0),FALSE)</f>
        <v>46055</v>
      </c>
      <c r="C1906" s="128">
        <f t="shared" si="1"/>
        <v>2026</v>
      </c>
      <c r="D1906" s="128">
        <f t="shared" si="2"/>
        <v>3</v>
      </c>
      <c r="E1906" s="128">
        <f t="shared" si="3"/>
        <v>3</v>
      </c>
      <c r="F1906" s="128">
        <f t="shared" si="4"/>
        <v>2026</v>
      </c>
      <c r="G1906" s="128">
        <f t="shared" si="5"/>
        <v>3</v>
      </c>
      <c r="H1906" s="128">
        <f t="shared" si="6"/>
        <v>20</v>
      </c>
      <c r="I1906" s="128" t="str">
        <f t="shared" si="7"/>
        <v>금</v>
      </c>
      <c r="J1906" s="99"/>
      <c r="K1906" s="99"/>
      <c r="L1906" s="141" t="str">
        <f>IF(J1906-K1906=0,,IFERROR(K1906-J1906-휴게시간-VLOOKUP(A1906,지정휴게시간,2,FALSE),K1906-J1906-휴게시간))</f>
        <v/>
      </c>
      <c r="M1906" s="142" t="str">
        <f>IFERROR(VLOOKUP(Text(A1906,"m월 d일"),양력휴일,2,FALSE),IFERROR(VLOOKUP(Text(B1906,"m월 d일"),음력휴일,2,FALSE),IFERROR(VLOOKUP(A1906,양력지정휴일,2,FALSE), IFERROR(VLOOKUP(B1906,음력지정휴일,2,FALSE), ""))))</f>
        <v/>
      </c>
      <c r="N1906" s="128"/>
      <c r="O1906" s="128" t="str">
        <f>IFERROR(VLOOKUP(N1906,연차지정일수,2,FALSE),"")</f>
        <v/>
      </c>
      <c r="P1906" s="143"/>
      <c r="Q1906" s="2"/>
    </row>
    <row r="1907">
      <c r="A1907" s="129">
        <v>46102.0</v>
      </c>
      <c r="B1907" s="129">
        <f>VLOOKUP($A1907,달력데이터,MATCH("음력 날짜",달력제목,0),FALSE)</f>
        <v>46056</v>
      </c>
      <c r="C1907" s="128">
        <f t="shared" si="1"/>
        <v>2026</v>
      </c>
      <c r="D1907" s="128">
        <f t="shared" si="2"/>
        <v>3</v>
      </c>
      <c r="E1907" s="128">
        <f t="shared" si="3"/>
        <v>3</v>
      </c>
      <c r="F1907" s="128">
        <f t="shared" si="4"/>
        <v>2026</v>
      </c>
      <c r="G1907" s="128">
        <f t="shared" si="5"/>
        <v>3</v>
      </c>
      <c r="H1907" s="128">
        <f t="shared" si="6"/>
        <v>21</v>
      </c>
      <c r="I1907" s="128" t="str">
        <f t="shared" si="7"/>
        <v>토</v>
      </c>
      <c r="J1907" s="99"/>
      <c r="K1907" s="99"/>
      <c r="L1907" s="141" t="str">
        <f>IF(J1907-K1907=0,,IFERROR(K1907-J1907-휴게시간-VLOOKUP(A1907,지정휴게시간,2,FALSE),K1907-J1907-휴게시간))</f>
        <v/>
      </c>
      <c r="M1907" s="142" t="str">
        <f>IFERROR(VLOOKUP(Text(A1907,"m월 d일"),양력휴일,2,FALSE),IFERROR(VLOOKUP(Text(B1907,"m월 d일"),음력휴일,2,FALSE),IFERROR(VLOOKUP(A1907,양력지정휴일,2,FALSE), IFERROR(VLOOKUP(B1907,음력지정휴일,2,FALSE), ""))))</f>
        <v/>
      </c>
      <c r="N1907" s="128"/>
      <c r="O1907" s="128" t="str">
        <f>IFERROR(VLOOKUP(N1907,연차지정일수,2,FALSE),"")</f>
        <v/>
      </c>
      <c r="P1907" s="143"/>
      <c r="Q1907" s="2"/>
    </row>
    <row r="1908">
      <c r="A1908" s="129">
        <v>46103.0</v>
      </c>
      <c r="B1908" s="129">
        <f>VLOOKUP($A1908,달력데이터,MATCH("음력 날짜",달력제목,0),FALSE)</f>
        <v>46057</v>
      </c>
      <c r="C1908" s="128">
        <f t="shared" si="1"/>
        <v>2026</v>
      </c>
      <c r="D1908" s="128">
        <f t="shared" si="2"/>
        <v>3</v>
      </c>
      <c r="E1908" s="128">
        <f t="shared" si="3"/>
        <v>3</v>
      </c>
      <c r="F1908" s="128">
        <f t="shared" si="4"/>
        <v>2026</v>
      </c>
      <c r="G1908" s="128">
        <f t="shared" si="5"/>
        <v>3</v>
      </c>
      <c r="H1908" s="128">
        <f t="shared" si="6"/>
        <v>22</v>
      </c>
      <c r="I1908" s="128" t="str">
        <f t="shared" si="7"/>
        <v>일</v>
      </c>
      <c r="J1908" s="99"/>
      <c r="K1908" s="99"/>
      <c r="L1908" s="141" t="str">
        <f>IF(J1908-K1908=0,,IFERROR(K1908-J1908-휴게시간-VLOOKUP(A1908,지정휴게시간,2,FALSE),K1908-J1908-휴게시간))</f>
        <v/>
      </c>
      <c r="M1908" s="142" t="str">
        <f>IFERROR(VLOOKUP(Text(A1908,"m월 d일"),양력휴일,2,FALSE),IFERROR(VLOOKUP(Text(B1908,"m월 d일"),음력휴일,2,FALSE),IFERROR(VLOOKUP(A1908,양력지정휴일,2,FALSE), IFERROR(VLOOKUP(B1908,음력지정휴일,2,FALSE), ""))))</f>
        <v/>
      </c>
      <c r="N1908" s="128"/>
      <c r="O1908" s="128" t="str">
        <f>IFERROR(VLOOKUP(N1908,연차지정일수,2,FALSE),"")</f>
        <v/>
      </c>
      <c r="P1908" s="143"/>
      <c r="Q1908" s="2"/>
    </row>
    <row r="1909">
      <c r="A1909" s="129">
        <v>46104.0</v>
      </c>
      <c r="B1909" s="129">
        <f>VLOOKUP($A1909,달력데이터,MATCH("음력 날짜",달력제목,0),FALSE)</f>
        <v>46058</v>
      </c>
      <c r="C1909" s="128">
        <f t="shared" si="1"/>
        <v>2026</v>
      </c>
      <c r="D1909" s="128">
        <f t="shared" si="2"/>
        <v>3</v>
      </c>
      <c r="E1909" s="128">
        <f t="shared" si="3"/>
        <v>4</v>
      </c>
      <c r="F1909" s="128">
        <f t="shared" si="4"/>
        <v>2026</v>
      </c>
      <c r="G1909" s="128">
        <f t="shared" si="5"/>
        <v>3</v>
      </c>
      <c r="H1909" s="128">
        <f t="shared" si="6"/>
        <v>23</v>
      </c>
      <c r="I1909" s="128" t="str">
        <f t="shared" si="7"/>
        <v>월</v>
      </c>
      <c r="J1909" s="99"/>
      <c r="K1909" s="99"/>
      <c r="L1909" s="141" t="str">
        <f>IF(J1909-K1909=0,,IFERROR(K1909-J1909-휴게시간-VLOOKUP(A1909,지정휴게시간,2,FALSE),K1909-J1909-휴게시간))</f>
        <v/>
      </c>
      <c r="M1909" s="142" t="str">
        <f>IFERROR(VLOOKUP(Text(A1909,"m월 d일"),양력휴일,2,FALSE),IFERROR(VLOOKUP(Text(B1909,"m월 d일"),음력휴일,2,FALSE),IFERROR(VLOOKUP(A1909,양력지정휴일,2,FALSE), IFERROR(VLOOKUP(B1909,음력지정휴일,2,FALSE), ""))))</f>
        <v/>
      </c>
      <c r="N1909" s="128"/>
      <c r="O1909" s="128" t="str">
        <f>IFERROR(VLOOKUP(N1909,연차지정일수,2,FALSE),"")</f>
        <v/>
      </c>
      <c r="P1909" s="143"/>
      <c r="Q1909" s="2"/>
    </row>
    <row r="1910">
      <c r="A1910" s="129">
        <v>46105.0</v>
      </c>
      <c r="B1910" s="129">
        <f>VLOOKUP($A1910,달력데이터,MATCH("음력 날짜",달력제목,0),FALSE)</f>
        <v>46059</v>
      </c>
      <c r="C1910" s="128">
        <f t="shared" si="1"/>
        <v>2026</v>
      </c>
      <c r="D1910" s="128">
        <f t="shared" si="2"/>
        <v>3</v>
      </c>
      <c r="E1910" s="128">
        <f t="shared" si="3"/>
        <v>4</v>
      </c>
      <c r="F1910" s="128">
        <f t="shared" si="4"/>
        <v>2026</v>
      </c>
      <c r="G1910" s="128">
        <f t="shared" si="5"/>
        <v>3</v>
      </c>
      <c r="H1910" s="128">
        <f t="shared" si="6"/>
        <v>24</v>
      </c>
      <c r="I1910" s="128" t="str">
        <f t="shared" si="7"/>
        <v>화</v>
      </c>
      <c r="J1910" s="99"/>
      <c r="K1910" s="99"/>
      <c r="L1910" s="141" t="str">
        <f>IF(J1910-K1910=0,,IFERROR(K1910-J1910-휴게시간-VLOOKUP(A1910,지정휴게시간,2,FALSE),K1910-J1910-휴게시간))</f>
        <v/>
      </c>
      <c r="M1910" s="142" t="str">
        <f>IFERROR(VLOOKUP(Text(A1910,"m월 d일"),양력휴일,2,FALSE),IFERROR(VLOOKUP(Text(B1910,"m월 d일"),음력휴일,2,FALSE),IFERROR(VLOOKUP(A1910,양력지정휴일,2,FALSE), IFERROR(VLOOKUP(B1910,음력지정휴일,2,FALSE), ""))))</f>
        <v/>
      </c>
      <c r="N1910" s="128"/>
      <c r="O1910" s="128" t="str">
        <f>IFERROR(VLOOKUP(N1910,연차지정일수,2,FALSE),"")</f>
        <v/>
      </c>
      <c r="P1910" s="143"/>
      <c r="Q1910" s="2"/>
    </row>
    <row r="1911">
      <c r="A1911" s="129">
        <v>46106.0</v>
      </c>
      <c r="B1911" s="129">
        <f>VLOOKUP($A1911,달력데이터,MATCH("음력 날짜",달력제목,0),FALSE)</f>
        <v>46060</v>
      </c>
      <c r="C1911" s="128">
        <f t="shared" si="1"/>
        <v>2026</v>
      </c>
      <c r="D1911" s="128">
        <f t="shared" si="2"/>
        <v>3</v>
      </c>
      <c r="E1911" s="128">
        <f t="shared" si="3"/>
        <v>4</v>
      </c>
      <c r="F1911" s="128">
        <f t="shared" si="4"/>
        <v>2026</v>
      </c>
      <c r="G1911" s="128">
        <f t="shared" si="5"/>
        <v>3</v>
      </c>
      <c r="H1911" s="128">
        <f t="shared" si="6"/>
        <v>25</v>
      </c>
      <c r="I1911" s="128" t="str">
        <f t="shared" si="7"/>
        <v>수</v>
      </c>
      <c r="J1911" s="99"/>
      <c r="K1911" s="99"/>
      <c r="L1911" s="141" t="str">
        <f>IF(J1911-K1911=0,,IFERROR(K1911-J1911-휴게시간-VLOOKUP(A1911,지정휴게시간,2,FALSE),K1911-J1911-휴게시간))</f>
        <v/>
      </c>
      <c r="M1911" s="142" t="str">
        <f>IFERROR(VLOOKUP(Text(A1911,"m월 d일"),양력휴일,2,FALSE),IFERROR(VLOOKUP(Text(B1911,"m월 d일"),음력휴일,2,FALSE),IFERROR(VLOOKUP(A1911,양력지정휴일,2,FALSE), IFERROR(VLOOKUP(B1911,음력지정휴일,2,FALSE), ""))))</f>
        <v/>
      </c>
      <c r="N1911" s="128"/>
      <c r="O1911" s="128" t="str">
        <f>IFERROR(VLOOKUP(N1911,연차지정일수,2,FALSE),"")</f>
        <v/>
      </c>
      <c r="P1911" s="143"/>
      <c r="Q1911" s="2"/>
    </row>
    <row r="1912">
      <c r="A1912" s="129">
        <v>46107.0</v>
      </c>
      <c r="B1912" s="129">
        <f>VLOOKUP($A1912,달력데이터,MATCH("음력 날짜",달력제목,0),FALSE)</f>
        <v>46061</v>
      </c>
      <c r="C1912" s="128">
        <f t="shared" si="1"/>
        <v>2026</v>
      </c>
      <c r="D1912" s="128">
        <f t="shared" si="2"/>
        <v>3</v>
      </c>
      <c r="E1912" s="128">
        <f t="shared" si="3"/>
        <v>4</v>
      </c>
      <c r="F1912" s="128">
        <f t="shared" si="4"/>
        <v>2026</v>
      </c>
      <c r="G1912" s="128">
        <f t="shared" si="5"/>
        <v>3</v>
      </c>
      <c r="H1912" s="128">
        <f t="shared" si="6"/>
        <v>26</v>
      </c>
      <c r="I1912" s="128" t="str">
        <f t="shared" si="7"/>
        <v>목</v>
      </c>
      <c r="J1912" s="99"/>
      <c r="K1912" s="99"/>
      <c r="L1912" s="141" t="str">
        <f>IF(J1912-K1912=0,,IFERROR(K1912-J1912-휴게시간-VLOOKUP(A1912,지정휴게시간,2,FALSE),K1912-J1912-휴게시간))</f>
        <v/>
      </c>
      <c r="M1912" s="142" t="str">
        <f>IFERROR(VLOOKUP(Text(A1912,"m월 d일"),양력휴일,2,FALSE),IFERROR(VLOOKUP(Text(B1912,"m월 d일"),음력휴일,2,FALSE),IFERROR(VLOOKUP(A1912,양력지정휴일,2,FALSE), IFERROR(VLOOKUP(B1912,음력지정휴일,2,FALSE), ""))))</f>
        <v/>
      </c>
      <c r="N1912" s="128"/>
      <c r="O1912" s="128" t="str">
        <f>IFERROR(VLOOKUP(N1912,연차지정일수,2,FALSE),"")</f>
        <v/>
      </c>
      <c r="P1912" s="143"/>
      <c r="Q1912" s="2"/>
    </row>
    <row r="1913">
      <c r="A1913" s="129">
        <v>46108.0</v>
      </c>
      <c r="B1913" s="129">
        <f>VLOOKUP($A1913,달력데이터,MATCH("음력 날짜",달력제목,0),FALSE)</f>
        <v>46062</v>
      </c>
      <c r="C1913" s="128">
        <f t="shared" si="1"/>
        <v>2026</v>
      </c>
      <c r="D1913" s="128">
        <f t="shared" si="2"/>
        <v>3</v>
      </c>
      <c r="E1913" s="128">
        <f t="shared" si="3"/>
        <v>4</v>
      </c>
      <c r="F1913" s="128">
        <f t="shared" si="4"/>
        <v>2026</v>
      </c>
      <c r="G1913" s="128">
        <f t="shared" si="5"/>
        <v>3</v>
      </c>
      <c r="H1913" s="128">
        <f t="shared" si="6"/>
        <v>27</v>
      </c>
      <c r="I1913" s="128" t="str">
        <f t="shared" si="7"/>
        <v>금</v>
      </c>
      <c r="J1913" s="99"/>
      <c r="K1913" s="99"/>
      <c r="L1913" s="141" t="str">
        <f>IF(J1913-K1913=0,,IFERROR(K1913-J1913-휴게시간-VLOOKUP(A1913,지정휴게시간,2,FALSE),K1913-J1913-휴게시간))</f>
        <v/>
      </c>
      <c r="M1913" s="142" t="str">
        <f>IFERROR(VLOOKUP(Text(A1913,"m월 d일"),양력휴일,2,FALSE),IFERROR(VLOOKUP(Text(B1913,"m월 d일"),음력휴일,2,FALSE),IFERROR(VLOOKUP(A1913,양력지정휴일,2,FALSE), IFERROR(VLOOKUP(B1913,음력지정휴일,2,FALSE), ""))))</f>
        <v/>
      </c>
      <c r="N1913" s="128"/>
      <c r="O1913" s="128" t="str">
        <f>IFERROR(VLOOKUP(N1913,연차지정일수,2,FALSE),"")</f>
        <v/>
      </c>
      <c r="P1913" s="143"/>
      <c r="Q1913" s="2"/>
    </row>
    <row r="1914">
      <c r="A1914" s="129">
        <v>46109.0</v>
      </c>
      <c r="B1914" s="129">
        <f>VLOOKUP($A1914,달력데이터,MATCH("음력 날짜",달력제목,0),FALSE)</f>
        <v>46063</v>
      </c>
      <c r="C1914" s="128">
        <f t="shared" si="1"/>
        <v>2026</v>
      </c>
      <c r="D1914" s="128">
        <f t="shared" si="2"/>
        <v>3</v>
      </c>
      <c r="E1914" s="128">
        <f t="shared" si="3"/>
        <v>4</v>
      </c>
      <c r="F1914" s="128">
        <f t="shared" si="4"/>
        <v>2026</v>
      </c>
      <c r="G1914" s="128">
        <f t="shared" si="5"/>
        <v>3</v>
      </c>
      <c r="H1914" s="128">
        <f t="shared" si="6"/>
        <v>28</v>
      </c>
      <c r="I1914" s="128" t="str">
        <f t="shared" si="7"/>
        <v>토</v>
      </c>
      <c r="J1914" s="99"/>
      <c r="K1914" s="99"/>
      <c r="L1914" s="141" t="str">
        <f>IF(J1914-K1914=0,,IFERROR(K1914-J1914-휴게시간-VLOOKUP(A1914,지정휴게시간,2,FALSE),K1914-J1914-휴게시간))</f>
        <v/>
      </c>
      <c r="M1914" s="142" t="str">
        <f>IFERROR(VLOOKUP(Text(A1914,"m월 d일"),양력휴일,2,FALSE),IFERROR(VLOOKUP(Text(B1914,"m월 d일"),음력휴일,2,FALSE),IFERROR(VLOOKUP(A1914,양력지정휴일,2,FALSE), IFERROR(VLOOKUP(B1914,음력지정휴일,2,FALSE), ""))))</f>
        <v/>
      </c>
      <c r="N1914" s="128"/>
      <c r="O1914" s="128" t="str">
        <f>IFERROR(VLOOKUP(N1914,연차지정일수,2,FALSE),"")</f>
        <v/>
      </c>
      <c r="P1914" s="143"/>
      <c r="Q1914" s="2"/>
    </row>
    <row r="1915">
      <c r="A1915" s="129">
        <v>46110.0</v>
      </c>
      <c r="B1915" s="129">
        <f>VLOOKUP($A1915,달력데이터,MATCH("음력 날짜",달력제목,0),FALSE)</f>
        <v>46064</v>
      </c>
      <c r="C1915" s="128">
        <f t="shared" si="1"/>
        <v>2026</v>
      </c>
      <c r="D1915" s="128">
        <f t="shared" si="2"/>
        <v>3</v>
      </c>
      <c r="E1915" s="128">
        <f t="shared" si="3"/>
        <v>4</v>
      </c>
      <c r="F1915" s="128">
        <f t="shared" si="4"/>
        <v>2026</v>
      </c>
      <c r="G1915" s="128">
        <f t="shared" si="5"/>
        <v>3</v>
      </c>
      <c r="H1915" s="128">
        <f t="shared" si="6"/>
        <v>29</v>
      </c>
      <c r="I1915" s="128" t="str">
        <f t="shared" si="7"/>
        <v>일</v>
      </c>
      <c r="J1915" s="99"/>
      <c r="K1915" s="99"/>
      <c r="L1915" s="141" t="str">
        <f>IF(J1915-K1915=0,,IFERROR(K1915-J1915-휴게시간-VLOOKUP(A1915,지정휴게시간,2,FALSE),K1915-J1915-휴게시간))</f>
        <v/>
      </c>
      <c r="M1915" s="142" t="str">
        <f>IFERROR(VLOOKUP(Text(A1915,"m월 d일"),양력휴일,2,FALSE),IFERROR(VLOOKUP(Text(B1915,"m월 d일"),음력휴일,2,FALSE),IFERROR(VLOOKUP(A1915,양력지정휴일,2,FALSE), IFERROR(VLOOKUP(B1915,음력지정휴일,2,FALSE), ""))))</f>
        <v/>
      </c>
      <c r="N1915" s="128"/>
      <c r="O1915" s="128" t="str">
        <f>IFERROR(VLOOKUP(N1915,연차지정일수,2,FALSE),"")</f>
        <v/>
      </c>
      <c r="P1915" s="143"/>
      <c r="Q1915" s="2"/>
    </row>
    <row r="1916">
      <c r="A1916" s="129">
        <v>46111.0</v>
      </c>
      <c r="B1916" s="129">
        <f>VLOOKUP($A1916,달력데이터,MATCH("음력 날짜",달력제목,0),FALSE)</f>
        <v>46065</v>
      </c>
      <c r="C1916" s="128">
        <f t="shared" si="1"/>
        <v>2026</v>
      </c>
      <c r="D1916" s="128">
        <f t="shared" si="2"/>
        <v>3</v>
      </c>
      <c r="E1916" s="128">
        <f t="shared" si="3"/>
        <v>5</v>
      </c>
      <c r="F1916" s="128">
        <f t="shared" si="4"/>
        <v>2026</v>
      </c>
      <c r="G1916" s="128">
        <f t="shared" si="5"/>
        <v>3</v>
      </c>
      <c r="H1916" s="128">
        <f t="shared" si="6"/>
        <v>30</v>
      </c>
      <c r="I1916" s="128" t="str">
        <f t="shared" si="7"/>
        <v>월</v>
      </c>
      <c r="J1916" s="99"/>
      <c r="K1916" s="99"/>
      <c r="L1916" s="141" t="str">
        <f>IF(J1916-K1916=0,,IFERROR(K1916-J1916-휴게시간-VLOOKUP(A1916,지정휴게시간,2,FALSE),K1916-J1916-휴게시간))</f>
        <v/>
      </c>
      <c r="M1916" s="142" t="str">
        <f>IFERROR(VLOOKUP(Text(A1916,"m월 d일"),양력휴일,2,FALSE),IFERROR(VLOOKUP(Text(B1916,"m월 d일"),음력휴일,2,FALSE),IFERROR(VLOOKUP(A1916,양력지정휴일,2,FALSE), IFERROR(VLOOKUP(B1916,음력지정휴일,2,FALSE), ""))))</f>
        <v/>
      </c>
      <c r="N1916" s="128"/>
      <c r="O1916" s="128" t="str">
        <f>IFERROR(VLOOKUP(N1916,연차지정일수,2,FALSE),"")</f>
        <v/>
      </c>
      <c r="P1916" s="143"/>
      <c r="Q1916" s="2"/>
    </row>
    <row r="1917">
      <c r="A1917" s="129">
        <v>46112.0</v>
      </c>
      <c r="B1917" s="129">
        <f>VLOOKUP($A1917,달력데이터,MATCH("음력 날짜",달력제목,0),FALSE)</f>
        <v>46066</v>
      </c>
      <c r="C1917" s="128">
        <f t="shared" si="1"/>
        <v>2026</v>
      </c>
      <c r="D1917" s="128">
        <f t="shared" si="2"/>
        <v>3</v>
      </c>
      <c r="E1917" s="128">
        <f t="shared" si="3"/>
        <v>5</v>
      </c>
      <c r="F1917" s="128">
        <f t="shared" si="4"/>
        <v>2026</v>
      </c>
      <c r="G1917" s="128">
        <f t="shared" si="5"/>
        <v>3</v>
      </c>
      <c r="H1917" s="128">
        <f t="shared" si="6"/>
        <v>31</v>
      </c>
      <c r="I1917" s="128" t="str">
        <f t="shared" si="7"/>
        <v>화</v>
      </c>
      <c r="J1917" s="99"/>
      <c r="K1917" s="99"/>
      <c r="L1917" s="141" t="str">
        <f>IF(J1917-K1917=0,,IFERROR(K1917-J1917-휴게시간-VLOOKUP(A1917,지정휴게시간,2,FALSE),K1917-J1917-휴게시간))</f>
        <v/>
      </c>
      <c r="M1917" s="142" t="str">
        <f>IFERROR(VLOOKUP(Text(A1917,"m월 d일"),양력휴일,2,FALSE),IFERROR(VLOOKUP(Text(B1917,"m월 d일"),음력휴일,2,FALSE),IFERROR(VLOOKUP(A1917,양력지정휴일,2,FALSE), IFERROR(VLOOKUP(B1917,음력지정휴일,2,FALSE), ""))))</f>
        <v/>
      </c>
      <c r="N1917" s="128"/>
      <c r="O1917" s="128" t="str">
        <f>IFERROR(VLOOKUP(N1917,연차지정일수,2,FALSE),"")</f>
        <v/>
      </c>
      <c r="P1917" s="143"/>
      <c r="Q1917" s="2"/>
    </row>
    <row r="1918">
      <c r="A1918" s="129">
        <v>46113.0</v>
      </c>
      <c r="B1918" s="129">
        <f>VLOOKUP($A1918,달력데이터,MATCH("음력 날짜",달력제목,0),FALSE)</f>
        <v>46067</v>
      </c>
      <c r="C1918" s="128">
        <f t="shared" si="1"/>
        <v>2026</v>
      </c>
      <c r="D1918" s="128">
        <f t="shared" si="2"/>
        <v>3</v>
      </c>
      <c r="E1918" s="128">
        <f t="shared" si="3"/>
        <v>5</v>
      </c>
      <c r="F1918" s="128">
        <f t="shared" si="4"/>
        <v>2026</v>
      </c>
      <c r="G1918" s="128">
        <f t="shared" si="5"/>
        <v>4</v>
      </c>
      <c r="H1918" s="128">
        <f t="shared" si="6"/>
        <v>1</v>
      </c>
      <c r="I1918" s="128" t="str">
        <f t="shared" si="7"/>
        <v>수</v>
      </c>
      <c r="J1918" s="99"/>
      <c r="K1918" s="99"/>
      <c r="L1918" s="141" t="str">
        <f>IF(J1918-K1918=0,,IFERROR(K1918-J1918-휴게시간-VLOOKUP(A1918,지정휴게시간,2,FALSE),K1918-J1918-휴게시간))</f>
        <v/>
      </c>
      <c r="M1918" s="142" t="str">
        <f>IFERROR(VLOOKUP(Text(A1918,"m월 d일"),양력휴일,2,FALSE),IFERROR(VLOOKUP(Text(B1918,"m월 d일"),음력휴일,2,FALSE),IFERROR(VLOOKUP(A1918,양력지정휴일,2,FALSE), IFERROR(VLOOKUP(B1918,음력지정휴일,2,FALSE), ""))))</f>
        <v/>
      </c>
      <c r="N1918" s="128"/>
      <c r="O1918" s="128" t="str">
        <f>IFERROR(VLOOKUP(N1918,연차지정일수,2,FALSE),"")</f>
        <v/>
      </c>
      <c r="P1918" s="143"/>
      <c r="Q1918" s="2"/>
    </row>
    <row r="1919">
      <c r="A1919" s="129">
        <v>46114.0</v>
      </c>
      <c r="B1919" s="129">
        <f>VLOOKUP($A1919,달력데이터,MATCH("음력 날짜",달력제목,0),FALSE)</f>
        <v>46068</v>
      </c>
      <c r="C1919" s="128">
        <f t="shared" si="1"/>
        <v>2026</v>
      </c>
      <c r="D1919" s="128">
        <f t="shared" si="2"/>
        <v>3</v>
      </c>
      <c r="E1919" s="128">
        <f t="shared" si="3"/>
        <v>5</v>
      </c>
      <c r="F1919" s="128">
        <f t="shared" si="4"/>
        <v>2026</v>
      </c>
      <c r="G1919" s="128">
        <f t="shared" si="5"/>
        <v>4</v>
      </c>
      <c r="H1919" s="128">
        <f t="shared" si="6"/>
        <v>2</v>
      </c>
      <c r="I1919" s="128" t="str">
        <f t="shared" si="7"/>
        <v>목</v>
      </c>
      <c r="J1919" s="99"/>
      <c r="K1919" s="99"/>
      <c r="L1919" s="141" t="str">
        <f>IF(J1919-K1919=0,,IFERROR(K1919-J1919-휴게시간-VLOOKUP(A1919,지정휴게시간,2,FALSE),K1919-J1919-휴게시간))</f>
        <v/>
      </c>
      <c r="M1919" s="142" t="str">
        <f>IFERROR(VLOOKUP(Text(A1919,"m월 d일"),양력휴일,2,FALSE),IFERROR(VLOOKUP(Text(B1919,"m월 d일"),음력휴일,2,FALSE),IFERROR(VLOOKUP(A1919,양력지정휴일,2,FALSE), IFERROR(VLOOKUP(B1919,음력지정휴일,2,FALSE), ""))))</f>
        <v/>
      </c>
      <c r="N1919" s="128"/>
      <c r="O1919" s="128" t="str">
        <f>IFERROR(VLOOKUP(N1919,연차지정일수,2,FALSE),"")</f>
        <v/>
      </c>
      <c r="P1919" s="143"/>
      <c r="Q1919" s="2"/>
    </row>
    <row r="1920">
      <c r="A1920" s="129">
        <v>46115.0</v>
      </c>
      <c r="B1920" s="129">
        <f>VLOOKUP($A1920,달력데이터,MATCH("음력 날짜",달력제목,0),FALSE)</f>
        <v>46069</v>
      </c>
      <c r="C1920" s="128">
        <f t="shared" si="1"/>
        <v>2026</v>
      </c>
      <c r="D1920" s="128">
        <f t="shared" si="2"/>
        <v>3</v>
      </c>
      <c r="E1920" s="128">
        <f t="shared" si="3"/>
        <v>5</v>
      </c>
      <c r="F1920" s="128">
        <f t="shared" si="4"/>
        <v>2026</v>
      </c>
      <c r="G1920" s="128">
        <f t="shared" si="5"/>
        <v>4</v>
      </c>
      <c r="H1920" s="128">
        <f t="shared" si="6"/>
        <v>3</v>
      </c>
      <c r="I1920" s="128" t="str">
        <f t="shared" si="7"/>
        <v>금</v>
      </c>
      <c r="J1920" s="99"/>
      <c r="K1920" s="99"/>
      <c r="L1920" s="141" t="str">
        <f>IF(J1920-K1920=0,,IFERROR(K1920-J1920-휴게시간-VLOOKUP(A1920,지정휴게시간,2,FALSE),K1920-J1920-휴게시간))</f>
        <v/>
      </c>
      <c r="M1920" s="142" t="str">
        <f>IFERROR(VLOOKUP(Text(A1920,"m월 d일"),양력휴일,2,FALSE),IFERROR(VLOOKUP(Text(B1920,"m월 d일"),음력휴일,2,FALSE),IFERROR(VLOOKUP(A1920,양력지정휴일,2,FALSE), IFERROR(VLOOKUP(B1920,음력지정휴일,2,FALSE), ""))))</f>
        <v/>
      </c>
      <c r="N1920" s="128"/>
      <c r="O1920" s="128" t="str">
        <f>IFERROR(VLOOKUP(N1920,연차지정일수,2,FALSE),"")</f>
        <v/>
      </c>
      <c r="P1920" s="143"/>
      <c r="Q1920" s="2"/>
    </row>
    <row r="1921">
      <c r="A1921" s="129">
        <v>46116.0</v>
      </c>
      <c r="B1921" s="129">
        <f>VLOOKUP($A1921,달력데이터,MATCH("음력 날짜",달력제목,0),FALSE)</f>
        <v>46070</v>
      </c>
      <c r="C1921" s="128">
        <f t="shared" si="1"/>
        <v>2026</v>
      </c>
      <c r="D1921" s="128">
        <f t="shared" si="2"/>
        <v>3</v>
      </c>
      <c r="E1921" s="128">
        <f t="shared" si="3"/>
        <v>5</v>
      </c>
      <c r="F1921" s="128">
        <f t="shared" si="4"/>
        <v>2026</v>
      </c>
      <c r="G1921" s="128">
        <f t="shared" si="5"/>
        <v>4</v>
      </c>
      <c r="H1921" s="128">
        <f t="shared" si="6"/>
        <v>4</v>
      </c>
      <c r="I1921" s="128" t="str">
        <f t="shared" si="7"/>
        <v>토</v>
      </c>
      <c r="J1921" s="99"/>
      <c r="K1921" s="99"/>
      <c r="L1921" s="141" t="str">
        <f>IF(J1921-K1921=0,,IFERROR(K1921-J1921-휴게시간-VLOOKUP(A1921,지정휴게시간,2,FALSE),K1921-J1921-휴게시간))</f>
        <v/>
      </c>
      <c r="M1921" s="142" t="str">
        <f>IFERROR(VLOOKUP(Text(A1921,"m월 d일"),양력휴일,2,FALSE),IFERROR(VLOOKUP(Text(B1921,"m월 d일"),음력휴일,2,FALSE),IFERROR(VLOOKUP(A1921,양력지정휴일,2,FALSE), IFERROR(VLOOKUP(B1921,음력지정휴일,2,FALSE), ""))))</f>
        <v/>
      </c>
      <c r="N1921" s="128"/>
      <c r="O1921" s="128" t="str">
        <f>IFERROR(VLOOKUP(N1921,연차지정일수,2,FALSE),"")</f>
        <v/>
      </c>
      <c r="P1921" s="143"/>
      <c r="Q1921" s="2"/>
    </row>
    <row r="1922">
      <c r="A1922" s="129">
        <v>46117.0</v>
      </c>
      <c r="B1922" s="129">
        <f>VLOOKUP($A1922,달력데이터,MATCH("음력 날짜",달력제목,0),FALSE)</f>
        <v>46071</v>
      </c>
      <c r="C1922" s="128">
        <f t="shared" si="1"/>
        <v>2026</v>
      </c>
      <c r="D1922" s="128">
        <f t="shared" si="2"/>
        <v>3</v>
      </c>
      <c r="E1922" s="128">
        <f t="shared" si="3"/>
        <v>5</v>
      </c>
      <c r="F1922" s="128">
        <f t="shared" si="4"/>
        <v>2026</v>
      </c>
      <c r="G1922" s="128">
        <f t="shared" si="5"/>
        <v>4</v>
      </c>
      <c r="H1922" s="128">
        <f t="shared" si="6"/>
        <v>5</v>
      </c>
      <c r="I1922" s="128" t="str">
        <f t="shared" si="7"/>
        <v>일</v>
      </c>
      <c r="J1922" s="99"/>
      <c r="K1922" s="99"/>
      <c r="L1922" s="141" t="str">
        <f>IF(J1922-K1922=0,,IFERROR(K1922-J1922-휴게시간-VLOOKUP(A1922,지정휴게시간,2,FALSE),K1922-J1922-휴게시간))</f>
        <v/>
      </c>
      <c r="M1922" s="142" t="str">
        <f>IFERROR(VLOOKUP(Text(A1922,"m월 d일"),양력휴일,2,FALSE),IFERROR(VLOOKUP(Text(B1922,"m월 d일"),음력휴일,2,FALSE),IFERROR(VLOOKUP(A1922,양력지정휴일,2,FALSE), IFERROR(VLOOKUP(B1922,음력지정휴일,2,FALSE), ""))))</f>
        <v/>
      </c>
      <c r="N1922" s="128"/>
      <c r="O1922" s="128" t="str">
        <f>IFERROR(VLOOKUP(N1922,연차지정일수,2,FALSE),"")</f>
        <v/>
      </c>
      <c r="P1922" s="143"/>
      <c r="Q1922" s="2"/>
    </row>
    <row r="1923">
      <c r="A1923" s="129">
        <v>46118.0</v>
      </c>
      <c r="B1923" s="129">
        <f>VLOOKUP($A1923,달력데이터,MATCH("음력 날짜",달력제목,0),FALSE)</f>
        <v>46072</v>
      </c>
      <c r="C1923" s="128">
        <f t="shared" si="1"/>
        <v>2026</v>
      </c>
      <c r="D1923" s="128">
        <f t="shared" si="2"/>
        <v>4</v>
      </c>
      <c r="E1923" s="128">
        <f t="shared" si="3"/>
        <v>1</v>
      </c>
      <c r="F1923" s="128">
        <f t="shared" si="4"/>
        <v>2026</v>
      </c>
      <c r="G1923" s="128">
        <f t="shared" si="5"/>
        <v>4</v>
      </c>
      <c r="H1923" s="128">
        <f t="shared" si="6"/>
        <v>6</v>
      </c>
      <c r="I1923" s="128" t="str">
        <f t="shared" si="7"/>
        <v>월</v>
      </c>
      <c r="J1923" s="99"/>
      <c r="K1923" s="99"/>
      <c r="L1923" s="141" t="str">
        <f>IF(J1923-K1923=0,,IFERROR(K1923-J1923-휴게시간-VLOOKUP(A1923,지정휴게시간,2,FALSE),K1923-J1923-휴게시간))</f>
        <v/>
      </c>
      <c r="M1923" s="142" t="str">
        <f>IFERROR(VLOOKUP(Text(A1923,"m월 d일"),양력휴일,2,FALSE),IFERROR(VLOOKUP(Text(B1923,"m월 d일"),음력휴일,2,FALSE),IFERROR(VLOOKUP(A1923,양력지정휴일,2,FALSE), IFERROR(VLOOKUP(B1923,음력지정휴일,2,FALSE), ""))))</f>
        <v/>
      </c>
      <c r="N1923" s="128"/>
      <c r="O1923" s="128" t="str">
        <f>IFERROR(VLOOKUP(N1923,연차지정일수,2,FALSE),"")</f>
        <v/>
      </c>
      <c r="P1923" s="143"/>
      <c r="Q1923" s="2"/>
    </row>
    <row r="1924">
      <c r="A1924" s="129">
        <v>46119.0</v>
      </c>
      <c r="B1924" s="129">
        <f>VLOOKUP($A1924,달력데이터,MATCH("음력 날짜",달력제목,0),FALSE)</f>
        <v>46073</v>
      </c>
      <c r="C1924" s="128">
        <f t="shared" si="1"/>
        <v>2026</v>
      </c>
      <c r="D1924" s="128">
        <f t="shared" si="2"/>
        <v>4</v>
      </c>
      <c r="E1924" s="128">
        <f t="shared" si="3"/>
        <v>1</v>
      </c>
      <c r="F1924" s="128">
        <f t="shared" si="4"/>
        <v>2026</v>
      </c>
      <c r="G1924" s="128">
        <f t="shared" si="5"/>
        <v>4</v>
      </c>
      <c r="H1924" s="128">
        <f t="shared" si="6"/>
        <v>7</v>
      </c>
      <c r="I1924" s="128" t="str">
        <f t="shared" si="7"/>
        <v>화</v>
      </c>
      <c r="J1924" s="99"/>
      <c r="K1924" s="99"/>
      <c r="L1924" s="141" t="str">
        <f>IF(J1924-K1924=0,,IFERROR(K1924-J1924-휴게시간-VLOOKUP(A1924,지정휴게시간,2,FALSE),K1924-J1924-휴게시간))</f>
        <v/>
      </c>
      <c r="M1924" s="142" t="str">
        <f>IFERROR(VLOOKUP(Text(A1924,"m월 d일"),양력휴일,2,FALSE),IFERROR(VLOOKUP(Text(B1924,"m월 d일"),음력휴일,2,FALSE),IFERROR(VLOOKUP(A1924,양력지정휴일,2,FALSE), IFERROR(VLOOKUP(B1924,음력지정휴일,2,FALSE), ""))))</f>
        <v/>
      </c>
      <c r="N1924" s="128"/>
      <c r="O1924" s="128" t="str">
        <f>IFERROR(VLOOKUP(N1924,연차지정일수,2,FALSE),"")</f>
        <v/>
      </c>
      <c r="P1924" s="143"/>
      <c r="Q1924" s="2"/>
    </row>
    <row r="1925">
      <c r="A1925" s="129">
        <v>46120.0</v>
      </c>
      <c r="B1925" s="129">
        <f>VLOOKUP($A1925,달력데이터,MATCH("음력 날짜",달력제목,0),FALSE)</f>
        <v>46074</v>
      </c>
      <c r="C1925" s="128">
        <f t="shared" si="1"/>
        <v>2026</v>
      </c>
      <c r="D1925" s="128">
        <f t="shared" si="2"/>
        <v>4</v>
      </c>
      <c r="E1925" s="128">
        <f t="shared" si="3"/>
        <v>1</v>
      </c>
      <c r="F1925" s="128">
        <f t="shared" si="4"/>
        <v>2026</v>
      </c>
      <c r="G1925" s="128">
        <f t="shared" si="5"/>
        <v>4</v>
      </c>
      <c r="H1925" s="128">
        <f t="shared" si="6"/>
        <v>8</v>
      </c>
      <c r="I1925" s="128" t="str">
        <f t="shared" si="7"/>
        <v>수</v>
      </c>
      <c r="J1925" s="99"/>
      <c r="K1925" s="99"/>
      <c r="L1925" s="141" t="str">
        <f>IF(J1925-K1925=0,,IFERROR(K1925-J1925-휴게시간-VLOOKUP(A1925,지정휴게시간,2,FALSE),K1925-J1925-휴게시간))</f>
        <v/>
      </c>
      <c r="M1925" s="142" t="str">
        <f>IFERROR(VLOOKUP(Text(A1925,"m월 d일"),양력휴일,2,FALSE),IFERROR(VLOOKUP(Text(B1925,"m월 d일"),음력휴일,2,FALSE),IFERROR(VLOOKUP(A1925,양력지정휴일,2,FALSE), IFERROR(VLOOKUP(B1925,음력지정휴일,2,FALSE), ""))))</f>
        <v/>
      </c>
      <c r="N1925" s="128"/>
      <c r="O1925" s="128" t="str">
        <f>IFERROR(VLOOKUP(N1925,연차지정일수,2,FALSE),"")</f>
        <v/>
      </c>
      <c r="P1925" s="143"/>
      <c r="Q1925" s="2"/>
    </row>
    <row r="1926">
      <c r="A1926" s="129">
        <v>46121.0</v>
      </c>
      <c r="B1926" s="129">
        <f>VLOOKUP($A1926,달력데이터,MATCH("음력 날짜",달력제목,0),FALSE)</f>
        <v>46075</v>
      </c>
      <c r="C1926" s="128">
        <f t="shared" si="1"/>
        <v>2026</v>
      </c>
      <c r="D1926" s="128">
        <f t="shared" si="2"/>
        <v>4</v>
      </c>
      <c r="E1926" s="128">
        <f t="shared" si="3"/>
        <v>1</v>
      </c>
      <c r="F1926" s="128">
        <f t="shared" si="4"/>
        <v>2026</v>
      </c>
      <c r="G1926" s="128">
        <f t="shared" si="5"/>
        <v>4</v>
      </c>
      <c r="H1926" s="128">
        <f t="shared" si="6"/>
        <v>9</v>
      </c>
      <c r="I1926" s="128" t="str">
        <f t="shared" si="7"/>
        <v>목</v>
      </c>
      <c r="J1926" s="99"/>
      <c r="K1926" s="99"/>
      <c r="L1926" s="141" t="str">
        <f>IF(J1926-K1926=0,,IFERROR(K1926-J1926-휴게시간-VLOOKUP(A1926,지정휴게시간,2,FALSE),K1926-J1926-휴게시간))</f>
        <v/>
      </c>
      <c r="M1926" s="142" t="str">
        <f>IFERROR(VLOOKUP(Text(A1926,"m월 d일"),양력휴일,2,FALSE),IFERROR(VLOOKUP(Text(B1926,"m월 d일"),음력휴일,2,FALSE),IFERROR(VLOOKUP(A1926,양력지정휴일,2,FALSE), IFERROR(VLOOKUP(B1926,음력지정휴일,2,FALSE), ""))))</f>
        <v/>
      </c>
      <c r="N1926" s="128"/>
      <c r="O1926" s="128" t="str">
        <f>IFERROR(VLOOKUP(N1926,연차지정일수,2,FALSE),"")</f>
        <v/>
      </c>
      <c r="P1926" s="143"/>
      <c r="Q1926" s="2"/>
    </row>
    <row r="1927">
      <c r="A1927" s="129">
        <v>46122.0</v>
      </c>
      <c r="B1927" s="129">
        <f>VLOOKUP($A1927,달력데이터,MATCH("음력 날짜",달력제목,0),FALSE)</f>
        <v>46076</v>
      </c>
      <c r="C1927" s="128">
        <f t="shared" si="1"/>
        <v>2026</v>
      </c>
      <c r="D1927" s="128">
        <f t="shared" si="2"/>
        <v>4</v>
      </c>
      <c r="E1927" s="128">
        <f t="shared" si="3"/>
        <v>1</v>
      </c>
      <c r="F1927" s="128">
        <f t="shared" si="4"/>
        <v>2026</v>
      </c>
      <c r="G1927" s="128">
        <f t="shared" si="5"/>
        <v>4</v>
      </c>
      <c r="H1927" s="128">
        <f t="shared" si="6"/>
        <v>10</v>
      </c>
      <c r="I1927" s="128" t="str">
        <f t="shared" si="7"/>
        <v>금</v>
      </c>
      <c r="J1927" s="99"/>
      <c r="K1927" s="99"/>
      <c r="L1927" s="141" t="str">
        <f>IF(J1927-K1927=0,,IFERROR(K1927-J1927-휴게시간-VLOOKUP(A1927,지정휴게시간,2,FALSE),K1927-J1927-휴게시간))</f>
        <v/>
      </c>
      <c r="M1927" s="142" t="str">
        <f>IFERROR(VLOOKUP(Text(A1927,"m월 d일"),양력휴일,2,FALSE),IFERROR(VLOOKUP(Text(B1927,"m월 d일"),음력휴일,2,FALSE),IFERROR(VLOOKUP(A1927,양력지정휴일,2,FALSE), IFERROR(VLOOKUP(B1927,음력지정휴일,2,FALSE), ""))))</f>
        <v/>
      </c>
      <c r="N1927" s="128"/>
      <c r="O1927" s="128" t="str">
        <f>IFERROR(VLOOKUP(N1927,연차지정일수,2,FALSE),"")</f>
        <v/>
      </c>
      <c r="P1927" s="143"/>
      <c r="Q1927" s="2"/>
    </row>
    <row r="1928">
      <c r="A1928" s="129">
        <v>46123.0</v>
      </c>
      <c r="B1928" s="129">
        <f>VLOOKUP($A1928,달력데이터,MATCH("음력 날짜",달력제목,0),FALSE)</f>
        <v>46077</v>
      </c>
      <c r="C1928" s="128">
        <f t="shared" si="1"/>
        <v>2026</v>
      </c>
      <c r="D1928" s="128">
        <f t="shared" si="2"/>
        <v>4</v>
      </c>
      <c r="E1928" s="128">
        <f t="shared" si="3"/>
        <v>1</v>
      </c>
      <c r="F1928" s="128">
        <f t="shared" si="4"/>
        <v>2026</v>
      </c>
      <c r="G1928" s="128">
        <f t="shared" si="5"/>
        <v>4</v>
      </c>
      <c r="H1928" s="128">
        <f t="shared" si="6"/>
        <v>11</v>
      </c>
      <c r="I1928" s="128" t="str">
        <f t="shared" si="7"/>
        <v>토</v>
      </c>
      <c r="J1928" s="99"/>
      <c r="K1928" s="99"/>
      <c r="L1928" s="141" t="str">
        <f>IF(J1928-K1928=0,,IFERROR(K1928-J1928-휴게시간-VLOOKUP(A1928,지정휴게시간,2,FALSE),K1928-J1928-휴게시간))</f>
        <v/>
      </c>
      <c r="M1928" s="142" t="str">
        <f>IFERROR(VLOOKUP(Text(A1928,"m월 d일"),양력휴일,2,FALSE),IFERROR(VLOOKUP(Text(B1928,"m월 d일"),음력휴일,2,FALSE),IFERROR(VLOOKUP(A1928,양력지정휴일,2,FALSE), IFERROR(VLOOKUP(B1928,음력지정휴일,2,FALSE), ""))))</f>
        <v/>
      </c>
      <c r="N1928" s="128"/>
      <c r="O1928" s="128" t="str">
        <f>IFERROR(VLOOKUP(N1928,연차지정일수,2,FALSE),"")</f>
        <v/>
      </c>
      <c r="P1928" s="143"/>
      <c r="Q1928" s="2"/>
    </row>
    <row r="1929">
      <c r="A1929" s="129">
        <v>46124.0</v>
      </c>
      <c r="B1929" s="129">
        <f>VLOOKUP($A1929,달력데이터,MATCH("음력 날짜",달력제목,0),FALSE)</f>
        <v>46078</v>
      </c>
      <c r="C1929" s="128">
        <f t="shared" si="1"/>
        <v>2026</v>
      </c>
      <c r="D1929" s="128">
        <f t="shared" si="2"/>
        <v>4</v>
      </c>
      <c r="E1929" s="128">
        <f t="shared" si="3"/>
        <v>1</v>
      </c>
      <c r="F1929" s="128">
        <f t="shared" si="4"/>
        <v>2026</v>
      </c>
      <c r="G1929" s="128">
        <f t="shared" si="5"/>
        <v>4</v>
      </c>
      <c r="H1929" s="128">
        <f t="shared" si="6"/>
        <v>12</v>
      </c>
      <c r="I1929" s="128" t="str">
        <f t="shared" si="7"/>
        <v>일</v>
      </c>
      <c r="J1929" s="99"/>
      <c r="K1929" s="99"/>
      <c r="L1929" s="141" t="str">
        <f>IF(J1929-K1929=0,,IFERROR(K1929-J1929-휴게시간-VLOOKUP(A1929,지정휴게시간,2,FALSE),K1929-J1929-휴게시간))</f>
        <v/>
      </c>
      <c r="M1929" s="142" t="str">
        <f>IFERROR(VLOOKUP(Text(A1929,"m월 d일"),양력휴일,2,FALSE),IFERROR(VLOOKUP(Text(B1929,"m월 d일"),음력휴일,2,FALSE),IFERROR(VLOOKUP(A1929,양력지정휴일,2,FALSE), IFERROR(VLOOKUP(B1929,음력지정휴일,2,FALSE), ""))))</f>
        <v/>
      </c>
      <c r="N1929" s="128"/>
      <c r="O1929" s="128" t="str">
        <f>IFERROR(VLOOKUP(N1929,연차지정일수,2,FALSE),"")</f>
        <v/>
      </c>
      <c r="P1929" s="143"/>
      <c r="Q1929" s="2"/>
    </row>
    <row r="1930">
      <c r="A1930" s="129">
        <v>46125.0</v>
      </c>
      <c r="B1930" s="129">
        <f>VLOOKUP($A1930,달력데이터,MATCH("음력 날짜",달력제목,0),FALSE)</f>
        <v>46079</v>
      </c>
      <c r="C1930" s="128">
        <f t="shared" si="1"/>
        <v>2026</v>
      </c>
      <c r="D1930" s="128">
        <f t="shared" si="2"/>
        <v>4</v>
      </c>
      <c r="E1930" s="128">
        <f t="shared" si="3"/>
        <v>2</v>
      </c>
      <c r="F1930" s="128">
        <f t="shared" si="4"/>
        <v>2026</v>
      </c>
      <c r="G1930" s="128">
        <f t="shared" si="5"/>
        <v>4</v>
      </c>
      <c r="H1930" s="128">
        <f t="shared" si="6"/>
        <v>13</v>
      </c>
      <c r="I1930" s="128" t="str">
        <f t="shared" si="7"/>
        <v>월</v>
      </c>
      <c r="J1930" s="99"/>
      <c r="K1930" s="99"/>
      <c r="L1930" s="141" t="str">
        <f>IF(J1930-K1930=0,,IFERROR(K1930-J1930-휴게시간-VLOOKUP(A1930,지정휴게시간,2,FALSE),K1930-J1930-휴게시간))</f>
        <v/>
      </c>
      <c r="M1930" s="142" t="str">
        <f>IFERROR(VLOOKUP(Text(A1930,"m월 d일"),양력휴일,2,FALSE),IFERROR(VLOOKUP(Text(B1930,"m월 d일"),음력휴일,2,FALSE),IFERROR(VLOOKUP(A1930,양력지정휴일,2,FALSE), IFERROR(VLOOKUP(B1930,음력지정휴일,2,FALSE), ""))))</f>
        <v/>
      </c>
      <c r="N1930" s="128"/>
      <c r="O1930" s="128" t="str">
        <f>IFERROR(VLOOKUP(N1930,연차지정일수,2,FALSE),"")</f>
        <v/>
      </c>
      <c r="P1930" s="143"/>
      <c r="Q1930" s="2"/>
    </row>
    <row r="1931">
      <c r="A1931" s="129">
        <v>46126.0</v>
      </c>
      <c r="B1931" s="129">
        <f>VLOOKUP($A1931,달력데이터,MATCH("음력 날짜",달력제목,0),FALSE)</f>
        <v>46080</v>
      </c>
      <c r="C1931" s="128">
        <f t="shared" si="1"/>
        <v>2026</v>
      </c>
      <c r="D1931" s="128">
        <f t="shared" si="2"/>
        <v>4</v>
      </c>
      <c r="E1931" s="128">
        <f t="shared" si="3"/>
        <v>2</v>
      </c>
      <c r="F1931" s="128">
        <f t="shared" si="4"/>
        <v>2026</v>
      </c>
      <c r="G1931" s="128">
        <f t="shared" si="5"/>
        <v>4</v>
      </c>
      <c r="H1931" s="128">
        <f t="shared" si="6"/>
        <v>14</v>
      </c>
      <c r="I1931" s="128" t="str">
        <f t="shared" si="7"/>
        <v>화</v>
      </c>
      <c r="J1931" s="99"/>
      <c r="K1931" s="99"/>
      <c r="L1931" s="141" t="str">
        <f>IF(J1931-K1931=0,,IFERROR(K1931-J1931-휴게시간-VLOOKUP(A1931,지정휴게시간,2,FALSE),K1931-J1931-휴게시간))</f>
        <v/>
      </c>
      <c r="M1931" s="142" t="str">
        <f>IFERROR(VLOOKUP(Text(A1931,"m월 d일"),양력휴일,2,FALSE),IFERROR(VLOOKUP(Text(B1931,"m월 d일"),음력휴일,2,FALSE),IFERROR(VLOOKUP(A1931,양력지정휴일,2,FALSE), IFERROR(VLOOKUP(B1931,음력지정휴일,2,FALSE), ""))))</f>
        <v/>
      </c>
      <c r="N1931" s="128"/>
      <c r="O1931" s="128" t="str">
        <f>IFERROR(VLOOKUP(N1931,연차지정일수,2,FALSE),"")</f>
        <v/>
      </c>
      <c r="P1931" s="143"/>
      <c r="Q1931" s="2"/>
    </row>
    <row r="1932">
      <c r="A1932" s="129">
        <v>46127.0</v>
      </c>
      <c r="B1932" s="129">
        <f>VLOOKUP($A1932,달력데이터,MATCH("음력 날짜",달력제목,0),FALSE)</f>
        <v>46081</v>
      </c>
      <c r="C1932" s="128">
        <f t="shared" si="1"/>
        <v>2026</v>
      </c>
      <c r="D1932" s="128">
        <f t="shared" si="2"/>
        <v>4</v>
      </c>
      <c r="E1932" s="128">
        <f t="shared" si="3"/>
        <v>2</v>
      </c>
      <c r="F1932" s="128">
        <f t="shared" si="4"/>
        <v>2026</v>
      </c>
      <c r="G1932" s="128">
        <f t="shared" si="5"/>
        <v>4</v>
      </c>
      <c r="H1932" s="128">
        <f t="shared" si="6"/>
        <v>15</v>
      </c>
      <c r="I1932" s="128" t="str">
        <f t="shared" si="7"/>
        <v>수</v>
      </c>
      <c r="J1932" s="99"/>
      <c r="K1932" s="99"/>
      <c r="L1932" s="141" t="str">
        <f>IF(J1932-K1932=0,,IFERROR(K1932-J1932-휴게시간-VLOOKUP(A1932,지정휴게시간,2,FALSE),K1932-J1932-휴게시간))</f>
        <v/>
      </c>
      <c r="M1932" s="142" t="str">
        <f>IFERROR(VLOOKUP(Text(A1932,"m월 d일"),양력휴일,2,FALSE),IFERROR(VLOOKUP(Text(B1932,"m월 d일"),음력휴일,2,FALSE),IFERROR(VLOOKUP(A1932,양력지정휴일,2,FALSE), IFERROR(VLOOKUP(B1932,음력지정휴일,2,FALSE), ""))))</f>
        <v/>
      </c>
      <c r="N1932" s="128"/>
      <c r="O1932" s="128" t="str">
        <f>IFERROR(VLOOKUP(N1932,연차지정일수,2,FALSE),"")</f>
        <v/>
      </c>
      <c r="P1932" s="143"/>
      <c r="Q1932" s="2"/>
    </row>
    <row r="1933">
      <c r="A1933" s="129">
        <v>46128.0</v>
      </c>
      <c r="B1933" s="129" t="str">
        <f>VLOOKUP($A1933,달력데이터,MATCH("음력 날짜",달력제목,0),FALSE)</f>
        <v> 2026-02-29 </v>
      </c>
      <c r="C1933" s="128">
        <f t="shared" si="1"/>
        <v>2026</v>
      </c>
      <c r="D1933" s="128">
        <f t="shared" si="2"/>
        <v>4</v>
      </c>
      <c r="E1933" s="128">
        <f t="shared" si="3"/>
        <v>2</v>
      </c>
      <c r="F1933" s="128">
        <f t="shared" si="4"/>
        <v>2026</v>
      </c>
      <c r="G1933" s="128">
        <f t="shared" si="5"/>
        <v>4</v>
      </c>
      <c r="H1933" s="128">
        <f t="shared" si="6"/>
        <v>16</v>
      </c>
      <c r="I1933" s="128" t="str">
        <f t="shared" si="7"/>
        <v>목</v>
      </c>
      <c r="J1933" s="99"/>
      <c r="K1933" s="99"/>
      <c r="L1933" s="141" t="str">
        <f>IF(J1933-K1933=0,,IFERROR(K1933-J1933-휴게시간-VLOOKUP(A1933,지정휴게시간,2,FALSE),K1933-J1933-휴게시간))</f>
        <v/>
      </c>
      <c r="M1933" s="142" t="str">
        <f>IFERROR(VLOOKUP(Text(A1933,"m월 d일"),양력휴일,2,FALSE),IFERROR(VLOOKUP(Text(B1933,"m월 d일"),음력휴일,2,FALSE),IFERROR(VLOOKUP(A1933,양력지정휴일,2,FALSE), IFERROR(VLOOKUP(B1933,음력지정휴일,2,FALSE), ""))))</f>
        <v/>
      </c>
      <c r="N1933" s="128"/>
      <c r="O1933" s="128" t="str">
        <f>IFERROR(VLOOKUP(N1933,연차지정일수,2,FALSE),"")</f>
        <v/>
      </c>
      <c r="P1933" s="143"/>
      <c r="Q1933" s="2"/>
    </row>
    <row r="1934">
      <c r="A1934" s="129">
        <v>46129.0</v>
      </c>
      <c r="B1934" s="129">
        <f>VLOOKUP($A1934,달력데이터,MATCH("음력 날짜",달력제목,0),FALSE)</f>
        <v>46082</v>
      </c>
      <c r="C1934" s="128">
        <f t="shared" si="1"/>
        <v>2026</v>
      </c>
      <c r="D1934" s="128">
        <f t="shared" si="2"/>
        <v>4</v>
      </c>
      <c r="E1934" s="128">
        <f t="shared" si="3"/>
        <v>2</v>
      </c>
      <c r="F1934" s="128">
        <f t="shared" si="4"/>
        <v>2026</v>
      </c>
      <c r="G1934" s="128">
        <f t="shared" si="5"/>
        <v>4</v>
      </c>
      <c r="H1934" s="128">
        <f t="shared" si="6"/>
        <v>17</v>
      </c>
      <c r="I1934" s="128" t="str">
        <f t="shared" si="7"/>
        <v>금</v>
      </c>
      <c r="J1934" s="99"/>
      <c r="K1934" s="99"/>
      <c r="L1934" s="141" t="str">
        <f>IF(J1934-K1934=0,,IFERROR(K1934-J1934-휴게시간-VLOOKUP(A1934,지정휴게시간,2,FALSE),K1934-J1934-휴게시간))</f>
        <v/>
      </c>
      <c r="M1934" s="142" t="str">
        <f>IFERROR(VLOOKUP(Text(A1934,"m월 d일"),양력휴일,2,FALSE),IFERROR(VLOOKUP(Text(B1934,"m월 d일"),음력휴일,2,FALSE),IFERROR(VLOOKUP(A1934,양력지정휴일,2,FALSE), IFERROR(VLOOKUP(B1934,음력지정휴일,2,FALSE), ""))))</f>
        <v/>
      </c>
      <c r="N1934" s="128"/>
      <c r="O1934" s="128" t="str">
        <f>IFERROR(VLOOKUP(N1934,연차지정일수,2,FALSE),"")</f>
        <v/>
      </c>
      <c r="P1934" s="143"/>
      <c r="Q1934" s="2"/>
    </row>
    <row r="1935">
      <c r="A1935" s="129">
        <v>46130.0</v>
      </c>
      <c r="B1935" s="129">
        <f>VLOOKUP($A1935,달력데이터,MATCH("음력 날짜",달력제목,0),FALSE)</f>
        <v>46083</v>
      </c>
      <c r="C1935" s="128">
        <f t="shared" si="1"/>
        <v>2026</v>
      </c>
      <c r="D1935" s="128">
        <f t="shared" si="2"/>
        <v>4</v>
      </c>
      <c r="E1935" s="128">
        <f t="shared" si="3"/>
        <v>2</v>
      </c>
      <c r="F1935" s="128">
        <f t="shared" si="4"/>
        <v>2026</v>
      </c>
      <c r="G1935" s="128">
        <f t="shared" si="5"/>
        <v>4</v>
      </c>
      <c r="H1935" s="128">
        <f t="shared" si="6"/>
        <v>18</v>
      </c>
      <c r="I1935" s="128" t="str">
        <f t="shared" si="7"/>
        <v>토</v>
      </c>
      <c r="J1935" s="99"/>
      <c r="K1935" s="99"/>
      <c r="L1935" s="141" t="str">
        <f>IF(J1935-K1935=0,,IFERROR(K1935-J1935-휴게시간-VLOOKUP(A1935,지정휴게시간,2,FALSE),K1935-J1935-휴게시간))</f>
        <v/>
      </c>
      <c r="M1935" s="142" t="str">
        <f>IFERROR(VLOOKUP(Text(A1935,"m월 d일"),양력휴일,2,FALSE),IFERROR(VLOOKUP(Text(B1935,"m월 d일"),음력휴일,2,FALSE),IFERROR(VLOOKUP(A1935,양력지정휴일,2,FALSE), IFERROR(VLOOKUP(B1935,음력지정휴일,2,FALSE), ""))))</f>
        <v/>
      </c>
      <c r="N1935" s="128"/>
      <c r="O1935" s="128" t="str">
        <f>IFERROR(VLOOKUP(N1935,연차지정일수,2,FALSE),"")</f>
        <v/>
      </c>
      <c r="P1935" s="143"/>
      <c r="Q1935" s="2"/>
    </row>
    <row r="1936">
      <c r="A1936" s="129">
        <v>46131.0</v>
      </c>
      <c r="B1936" s="129">
        <f>VLOOKUP($A1936,달력데이터,MATCH("음력 날짜",달력제목,0),FALSE)</f>
        <v>46084</v>
      </c>
      <c r="C1936" s="128">
        <f t="shared" si="1"/>
        <v>2026</v>
      </c>
      <c r="D1936" s="128">
        <f t="shared" si="2"/>
        <v>4</v>
      </c>
      <c r="E1936" s="128">
        <f t="shared" si="3"/>
        <v>2</v>
      </c>
      <c r="F1936" s="128">
        <f t="shared" si="4"/>
        <v>2026</v>
      </c>
      <c r="G1936" s="128">
        <f t="shared" si="5"/>
        <v>4</v>
      </c>
      <c r="H1936" s="128">
        <f t="shared" si="6"/>
        <v>19</v>
      </c>
      <c r="I1936" s="128" t="str">
        <f t="shared" si="7"/>
        <v>일</v>
      </c>
      <c r="J1936" s="99"/>
      <c r="K1936" s="99"/>
      <c r="L1936" s="141" t="str">
        <f>IF(J1936-K1936=0,,IFERROR(K1936-J1936-휴게시간-VLOOKUP(A1936,지정휴게시간,2,FALSE),K1936-J1936-휴게시간))</f>
        <v/>
      </c>
      <c r="M1936" s="142" t="str">
        <f>IFERROR(VLOOKUP(Text(A1936,"m월 d일"),양력휴일,2,FALSE),IFERROR(VLOOKUP(Text(B1936,"m월 d일"),음력휴일,2,FALSE),IFERROR(VLOOKUP(A1936,양력지정휴일,2,FALSE), IFERROR(VLOOKUP(B1936,음력지정휴일,2,FALSE), ""))))</f>
        <v/>
      </c>
      <c r="N1936" s="128"/>
      <c r="O1936" s="128" t="str">
        <f>IFERROR(VLOOKUP(N1936,연차지정일수,2,FALSE),"")</f>
        <v/>
      </c>
      <c r="P1936" s="143"/>
      <c r="Q1936" s="2"/>
    </row>
    <row r="1937">
      <c r="A1937" s="129">
        <v>46132.0</v>
      </c>
      <c r="B1937" s="129">
        <f>VLOOKUP($A1937,달력데이터,MATCH("음력 날짜",달력제목,0),FALSE)</f>
        <v>46085</v>
      </c>
      <c r="C1937" s="128">
        <f t="shared" si="1"/>
        <v>2026</v>
      </c>
      <c r="D1937" s="128">
        <f t="shared" si="2"/>
        <v>4</v>
      </c>
      <c r="E1937" s="128">
        <f t="shared" si="3"/>
        <v>3</v>
      </c>
      <c r="F1937" s="128">
        <f t="shared" si="4"/>
        <v>2026</v>
      </c>
      <c r="G1937" s="128">
        <f t="shared" si="5"/>
        <v>4</v>
      </c>
      <c r="H1937" s="128">
        <f t="shared" si="6"/>
        <v>20</v>
      </c>
      <c r="I1937" s="128" t="str">
        <f t="shared" si="7"/>
        <v>월</v>
      </c>
      <c r="J1937" s="99"/>
      <c r="K1937" s="99"/>
      <c r="L1937" s="141" t="str">
        <f>IF(J1937-K1937=0,,IFERROR(K1937-J1937-휴게시간-VLOOKUP(A1937,지정휴게시간,2,FALSE),K1937-J1937-휴게시간))</f>
        <v/>
      </c>
      <c r="M1937" s="142" t="str">
        <f>IFERROR(VLOOKUP(Text(A1937,"m월 d일"),양력휴일,2,FALSE),IFERROR(VLOOKUP(Text(B1937,"m월 d일"),음력휴일,2,FALSE),IFERROR(VLOOKUP(A1937,양력지정휴일,2,FALSE), IFERROR(VLOOKUP(B1937,음력지정휴일,2,FALSE), ""))))</f>
        <v/>
      </c>
      <c r="N1937" s="128"/>
      <c r="O1937" s="128" t="str">
        <f>IFERROR(VLOOKUP(N1937,연차지정일수,2,FALSE),"")</f>
        <v/>
      </c>
      <c r="P1937" s="143"/>
      <c r="Q1937" s="2"/>
    </row>
    <row r="1938">
      <c r="A1938" s="129">
        <v>46133.0</v>
      </c>
      <c r="B1938" s="129">
        <f>VLOOKUP($A1938,달력데이터,MATCH("음력 날짜",달력제목,0),FALSE)</f>
        <v>46086</v>
      </c>
      <c r="C1938" s="128">
        <f t="shared" si="1"/>
        <v>2026</v>
      </c>
      <c r="D1938" s="128">
        <f t="shared" si="2"/>
        <v>4</v>
      </c>
      <c r="E1938" s="128">
        <f t="shared" si="3"/>
        <v>3</v>
      </c>
      <c r="F1938" s="128">
        <f t="shared" si="4"/>
        <v>2026</v>
      </c>
      <c r="G1938" s="128">
        <f t="shared" si="5"/>
        <v>4</v>
      </c>
      <c r="H1938" s="128">
        <f t="shared" si="6"/>
        <v>21</v>
      </c>
      <c r="I1938" s="128" t="str">
        <f t="shared" si="7"/>
        <v>화</v>
      </c>
      <c r="J1938" s="99"/>
      <c r="K1938" s="99"/>
      <c r="L1938" s="141" t="str">
        <f>IF(J1938-K1938=0,,IFERROR(K1938-J1938-휴게시간-VLOOKUP(A1938,지정휴게시간,2,FALSE),K1938-J1938-휴게시간))</f>
        <v/>
      </c>
      <c r="M1938" s="142" t="str">
        <f>IFERROR(VLOOKUP(Text(A1938,"m월 d일"),양력휴일,2,FALSE),IFERROR(VLOOKUP(Text(B1938,"m월 d일"),음력휴일,2,FALSE),IFERROR(VLOOKUP(A1938,양력지정휴일,2,FALSE), IFERROR(VLOOKUP(B1938,음력지정휴일,2,FALSE), ""))))</f>
        <v/>
      </c>
      <c r="N1938" s="128"/>
      <c r="O1938" s="128" t="str">
        <f>IFERROR(VLOOKUP(N1938,연차지정일수,2,FALSE),"")</f>
        <v/>
      </c>
      <c r="P1938" s="143"/>
      <c r="Q1938" s="2"/>
    </row>
    <row r="1939">
      <c r="A1939" s="129">
        <v>46134.0</v>
      </c>
      <c r="B1939" s="129">
        <f>VLOOKUP($A1939,달력데이터,MATCH("음력 날짜",달력제목,0),FALSE)</f>
        <v>46087</v>
      </c>
      <c r="C1939" s="128">
        <f t="shared" si="1"/>
        <v>2026</v>
      </c>
      <c r="D1939" s="128">
        <f t="shared" si="2"/>
        <v>4</v>
      </c>
      <c r="E1939" s="128">
        <f t="shared" si="3"/>
        <v>3</v>
      </c>
      <c r="F1939" s="128">
        <f t="shared" si="4"/>
        <v>2026</v>
      </c>
      <c r="G1939" s="128">
        <f t="shared" si="5"/>
        <v>4</v>
      </c>
      <c r="H1939" s="128">
        <f t="shared" si="6"/>
        <v>22</v>
      </c>
      <c r="I1939" s="128" t="str">
        <f t="shared" si="7"/>
        <v>수</v>
      </c>
      <c r="J1939" s="99"/>
      <c r="K1939" s="99"/>
      <c r="L1939" s="141" t="str">
        <f>IF(J1939-K1939=0,,IFERROR(K1939-J1939-휴게시간-VLOOKUP(A1939,지정휴게시간,2,FALSE),K1939-J1939-휴게시간))</f>
        <v/>
      </c>
      <c r="M1939" s="142" t="str">
        <f>IFERROR(VLOOKUP(Text(A1939,"m월 d일"),양력휴일,2,FALSE),IFERROR(VLOOKUP(Text(B1939,"m월 d일"),음력휴일,2,FALSE),IFERROR(VLOOKUP(A1939,양력지정휴일,2,FALSE), IFERROR(VLOOKUP(B1939,음력지정휴일,2,FALSE), ""))))</f>
        <v/>
      </c>
      <c r="N1939" s="128"/>
      <c r="O1939" s="128" t="str">
        <f>IFERROR(VLOOKUP(N1939,연차지정일수,2,FALSE),"")</f>
        <v/>
      </c>
      <c r="P1939" s="143"/>
      <c r="Q1939" s="2"/>
    </row>
    <row r="1940">
      <c r="A1940" s="129">
        <v>46135.0</v>
      </c>
      <c r="B1940" s="129">
        <f>VLOOKUP($A1940,달력데이터,MATCH("음력 날짜",달력제목,0),FALSE)</f>
        <v>46088</v>
      </c>
      <c r="C1940" s="128">
        <f t="shared" si="1"/>
        <v>2026</v>
      </c>
      <c r="D1940" s="128">
        <f t="shared" si="2"/>
        <v>4</v>
      </c>
      <c r="E1940" s="128">
        <f t="shared" si="3"/>
        <v>3</v>
      </c>
      <c r="F1940" s="128">
        <f t="shared" si="4"/>
        <v>2026</v>
      </c>
      <c r="G1940" s="128">
        <f t="shared" si="5"/>
        <v>4</v>
      </c>
      <c r="H1940" s="128">
        <f t="shared" si="6"/>
        <v>23</v>
      </c>
      <c r="I1940" s="128" t="str">
        <f t="shared" si="7"/>
        <v>목</v>
      </c>
      <c r="J1940" s="99"/>
      <c r="K1940" s="99"/>
      <c r="L1940" s="141" t="str">
        <f>IF(J1940-K1940=0,,IFERROR(K1940-J1940-휴게시간-VLOOKUP(A1940,지정휴게시간,2,FALSE),K1940-J1940-휴게시간))</f>
        <v/>
      </c>
      <c r="M1940" s="142" t="str">
        <f>IFERROR(VLOOKUP(Text(A1940,"m월 d일"),양력휴일,2,FALSE),IFERROR(VLOOKUP(Text(B1940,"m월 d일"),음력휴일,2,FALSE),IFERROR(VLOOKUP(A1940,양력지정휴일,2,FALSE), IFERROR(VLOOKUP(B1940,음력지정휴일,2,FALSE), ""))))</f>
        <v/>
      </c>
      <c r="N1940" s="128"/>
      <c r="O1940" s="128" t="str">
        <f>IFERROR(VLOOKUP(N1940,연차지정일수,2,FALSE),"")</f>
        <v/>
      </c>
      <c r="P1940" s="143"/>
      <c r="Q1940" s="2"/>
    </row>
    <row r="1941">
      <c r="A1941" s="129">
        <v>46136.0</v>
      </c>
      <c r="B1941" s="129">
        <f>VLOOKUP($A1941,달력데이터,MATCH("음력 날짜",달력제목,0),FALSE)</f>
        <v>46089</v>
      </c>
      <c r="C1941" s="128">
        <f t="shared" si="1"/>
        <v>2026</v>
      </c>
      <c r="D1941" s="128">
        <f t="shared" si="2"/>
        <v>4</v>
      </c>
      <c r="E1941" s="128">
        <f t="shared" si="3"/>
        <v>3</v>
      </c>
      <c r="F1941" s="128">
        <f t="shared" si="4"/>
        <v>2026</v>
      </c>
      <c r="G1941" s="128">
        <f t="shared" si="5"/>
        <v>4</v>
      </c>
      <c r="H1941" s="128">
        <f t="shared" si="6"/>
        <v>24</v>
      </c>
      <c r="I1941" s="128" t="str">
        <f t="shared" si="7"/>
        <v>금</v>
      </c>
      <c r="J1941" s="99"/>
      <c r="K1941" s="99"/>
      <c r="L1941" s="141" t="str">
        <f>IF(J1941-K1941=0,,IFERROR(K1941-J1941-휴게시간-VLOOKUP(A1941,지정휴게시간,2,FALSE),K1941-J1941-휴게시간))</f>
        <v/>
      </c>
      <c r="M1941" s="142" t="str">
        <f>IFERROR(VLOOKUP(Text(A1941,"m월 d일"),양력휴일,2,FALSE),IFERROR(VLOOKUP(Text(B1941,"m월 d일"),음력휴일,2,FALSE),IFERROR(VLOOKUP(A1941,양력지정휴일,2,FALSE), IFERROR(VLOOKUP(B1941,음력지정휴일,2,FALSE), ""))))</f>
        <v/>
      </c>
      <c r="N1941" s="128"/>
      <c r="O1941" s="128" t="str">
        <f>IFERROR(VLOOKUP(N1941,연차지정일수,2,FALSE),"")</f>
        <v/>
      </c>
      <c r="P1941" s="143"/>
      <c r="Q1941" s="2"/>
    </row>
    <row r="1942">
      <c r="A1942" s="129">
        <v>46137.0</v>
      </c>
      <c r="B1942" s="129">
        <f>VLOOKUP($A1942,달력데이터,MATCH("음력 날짜",달력제목,0),FALSE)</f>
        <v>46090</v>
      </c>
      <c r="C1942" s="128">
        <f t="shared" si="1"/>
        <v>2026</v>
      </c>
      <c r="D1942" s="128">
        <f t="shared" si="2"/>
        <v>4</v>
      </c>
      <c r="E1942" s="128">
        <f t="shared" si="3"/>
        <v>3</v>
      </c>
      <c r="F1942" s="128">
        <f t="shared" si="4"/>
        <v>2026</v>
      </c>
      <c r="G1942" s="128">
        <f t="shared" si="5"/>
        <v>4</v>
      </c>
      <c r="H1942" s="128">
        <f t="shared" si="6"/>
        <v>25</v>
      </c>
      <c r="I1942" s="128" t="str">
        <f t="shared" si="7"/>
        <v>토</v>
      </c>
      <c r="J1942" s="99"/>
      <c r="K1942" s="99"/>
      <c r="L1942" s="141" t="str">
        <f>IF(J1942-K1942=0,,IFERROR(K1942-J1942-휴게시간-VLOOKUP(A1942,지정휴게시간,2,FALSE),K1942-J1942-휴게시간))</f>
        <v/>
      </c>
      <c r="M1942" s="142" t="str">
        <f>IFERROR(VLOOKUP(Text(A1942,"m월 d일"),양력휴일,2,FALSE),IFERROR(VLOOKUP(Text(B1942,"m월 d일"),음력휴일,2,FALSE),IFERROR(VLOOKUP(A1942,양력지정휴일,2,FALSE), IFERROR(VLOOKUP(B1942,음력지정휴일,2,FALSE), ""))))</f>
        <v/>
      </c>
      <c r="N1942" s="128"/>
      <c r="O1942" s="128" t="str">
        <f>IFERROR(VLOOKUP(N1942,연차지정일수,2,FALSE),"")</f>
        <v/>
      </c>
      <c r="P1942" s="143"/>
      <c r="Q1942" s="2"/>
    </row>
    <row r="1943">
      <c r="A1943" s="129">
        <v>46138.0</v>
      </c>
      <c r="B1943" s="129">
        <f>VLOOKUP($A1943,달력데이터,MATCH("음력 날짜",달력제목,0),FALSE)</f>
        <v>46091</v>
      </c>
      <c r="C1943" s="128">
        <f t="shared" si="1"/>
        <v>2026</v>
      </c>
      <c r="D1943" s="128">
        <f t="shared" si="2"/>
        <v>4</v>
      </c>
      <c r="E1943" s="128">
        <f t="shared" si="3"/>
        <v>3</v>
      </c>
      <c r="F1943" s="128">
        <f t="shared" si="4"/>
        <v>2026</v>
      </c>
      <c r="G1943" s="128">
        <f t="shared" si="5"/>
        <v>4</v>
      </c>
      <c r="H1943" s="128">
        <f t="shared" si="6"/>
        <v>26</v>
      </c>
      <c r="I1943" s="128" t="str">
        <f t="shared" si="7"/>
        <v>일</v>
      </c>
      <c r="J1943" s="99"/>
      <c r="K1943" s="99"/>
      <c r="L1943" s="141" t="str">
        <f>IF(J1943-K1943=0,,IFERROR(K1943-J1943-휴게시간-VLOOKUP(A1943,지정휴게시간,2,FALSE),K1943-J1943-휴게시간))</f>
        <v/>
      </c>
      <c r="M1943" s="142" t="str">
        <f>IFERROR(VLOOKUP(Text(A1943,"m월 d일"),양력휴일,2,FALSE),IFERROR(VLOOKUP(Text(B1943,"m월 d일"),음력휴일,2,FALSE),IFERROR(VLOOKUP(A1943,양력지정휴일,2,FALSE), IFERROR(VLOOKUP(B1943,음력지정휴일,2,FALSE), ""))))</f>
        <v/>
      </c>
      <c r="N1943" s="128"/>
      <c r="O1943" s="128" t="str">
        <f>IFERROR(VLOOKUP(N1943,연차지정일수,2,FALSE),"")</f>
        <v/>
      </c>
      <c r="P1943" s="143"/>
      <c r="Q1943" s="2"/>
    </row>
    <row r="1944">
      <c r="A1944" s="129">
        <v>46139.0</v>
      </c>
      <c r="B1944" s="129">
        <f>VLOOKUP($A1944,달력데이터,MATCH("음력 날짜",달력제목,0),FALSE)</f>
        <v>46092</v>
      </c>
      <c r="C1944" s="128">
        <f t="shared" si="1"/>
        <v>2026</v>
      </c>
      <c r="D1944" s="128">
        <f t="shared" si="2"/>
        <v>4</v>
      </c>
      <c r="E1944" s="128">
        <f t="shared" si="3"/>
        <v>4</v>
      </c>
      <c r="F1944" s="128">
        <f t="shared" si="4"/>
        <v>2026</v>
      </c>
      <c r="G1944" s="128">
        <f t="shared" si="5"/>
        <v>4</v>
      </c>
      <c r="H1944" s="128">
        <f t="shared" si="6"/>
        <v>27</v>
      </c>
      <c r="I1944" s="128" t="str">
        <f t="shared" si="7"/>
        <v>월</v>
      </c>
      <c r="J1944" s="99"/>
      <c r="K1944" s="99"/>
      <c r="L1944" s="141" t="str">
        <f>IF(J1944-K1944=0,,IFERROR(K1944-J1944-휴게시간-VLOOKUP(A1944,지정휴게시간,2,FALSE),K1944-J1944-휴게시간))</f>
        <v/>
      </c>
      <c r="M1944" s="142" t="str">
        <f>IFERROR(VLOOKUP(Text(A1944,"m월 d일"),양력휴일,2,FALSE),IFERROR(VLOOKUP(Text(B1944,"m월 d일"),음력휴일,2,FALSE),IFERROR(VLOOKUP(A1944,양력지정휴일,2,FALSE), IFERROR(VLOOKUP(B1944,음력지정휴일,2,FALSE), ""))))</f>
        <v/>
      </c>
      <c r="N1944" s="128"/>
      <c r="O1944" s="128" t="str">
        <f>IFERROR(VLOOKUP(N1944,연차지정일수,2,FALSE),"")</f>
        <v/>
      </c>
      <c r="P1944" s="143"/>
      <c r="Q1944" s="2"/>
    </row>
    <row r="1945">
      <c r="A1945" s="129">
        <v>46140.0</v>
      </c>
      <c r="B1945" s="129">
        <f>VLOOKUP($A1945,달력데이터,MATCH("음력 날짜",달력제목,0),FALSE)</f>
        <v>46093</v>
      </c>
      <c r="C1945" s="128">
        <f t="shared" si="1"/>
        <v>2026</v>
      </c>
      <c r="D1945" s="128">
        <f t="shared" si="2"/>
        <v>4</v>
      </c>
      <c r="E1945" s="128">
        <f t="shared" si="3"/>
        <v>4</v>
      </c>
      <c r="F1945" s="128">
        <f t="shared" si="4"/>
        <v>2026</v>
      </c>
      <c r="G1945" s="128">
        <f t="shared" si="5"/>
        <v>4</v>
      </c>
      <c r="H1945" s="128">
        <f t="shared" si="6"/>
        <v>28</v>
      </c>
      <c r="I1945" s="128" t="str">
        <f t="shared" si="7"/>
        <v>화</v>
      </c>
      <c r="J1945" s="99"/>
      <c r="K1945" s="99"/>
      <c r="L1945" s="141" t="str">
        <f>IF(J1945-K1945=0,,IFERROR(K1945-J1945-휴게시간-VLOOKUP(A1945,지정휴게시간,2,FALSE),K1945-J1945-휴게시간))</f>
        <v/>
      </c>
      <c r="M1945" s="142" t="str">
        <f>IFERROR(VLOOKUP(Text(A1945,"m월 d일"),양력휴일,2,FALSE),IFERROR(VLOOKUP(Text(B1945,"m월 d일"),음력휴일,2,FALSE),IFERROR(VLOOKUP(A1945,양력지정휴일,2,FALSE), IFERROR(VLOOKUP(B1945,음력지정휴일,2,FALSE), ""))))</f>
        <v/>
      </c>
      <c r="N1945" s="128"/>
      <c r="O1945" s="128" t="str">
        <f>IFERROR(VLOOKUP(N1945,연차지정일수,2,FALSE),"")</f>
        <v/>
      </c>
      <c r="P1945" s="143"/>
      <c r="Q1945" s="2"/>
    </row>
    <row r="1946">
      <c r="A1946" s="129">
        <v>46141.0</v>
      </c>
      <c r="B1946" s="129">
        <f>VLOOKUP($A1946,달력데이터,MATCH("음력 날짜",달력제목,0),FALSE)</f>
        <v>46094</v>
      </c>
      <c r="C1946" s="128">
        <f t="shared" si="1"/>
        <v>2026</v>
      </c>
      <c r="D1946" s="128">
        <f t="shared" si="2"/>
        <v>4</v>
      </c>
      <c r="E1946" s="128">
        <f t="shared" si="3"/>
        <v>4</v>
      </c>
      <c r="F1946" s="128">
        <f t="shared" si="4"/>
        <v>2026</v>
      </c>
      <c r="G1946" s="128">
        <f t="shared" si="5"/>
        <v>4</v>
      </c>
      <c r="H1946" s="128">
        <f t="shared" si="6"/>
        <v>29</v>
      </c>
      <c r="I1946" s="128" t="str">
        <f t="shared" si="7"/>
        <v>수</v>
      </c>
      <c r="J1946" s="99"/>
      <c r="K1946" s="99"/>
      <c r="L1946" s="141" t="str">
        <f>IF(J1946-K1946=0,,IFERROR(K1946-J1946-휴게시간-VLOOKUP(A1946,지정휴게시간,2,FALSE),K1946-J1946-휴게시간))</f>
        <v/>
      </c>
      <c r="M1946" s="142" t="str">
        <f>IFERROR(VLOOKUP(Text(A1946,"m월 d일"),양력휴일,2,FALSE),IFERROR(VLOOKUP(Text(B1946,"m월 d일"),음력휴일,2,FALSE),IFERROR(VLOOKUP(A1946,양력지정휴일,2,FALSE), IFERROR(VLOOKUP(B1946,음력지정휴일,2,FALSE), ""))))</f>
        <v/>
      </c>
      <c r="N1946" s="128"/>
      <c r="O1946" s="128" t="str">
        <f>IFERROR(VLOOKUP(N1946,연차지정일수,2,FALSE),"")</f>
        <v/>
      </c>
      <c r="P1946" s="143"/>
      <c r="Q1946" s="2"/>
    </row>
    <row r="1947">
      <c r="A1947" s="129">
        <v>46142.0</v>
      </c>
      <c r="B1947" s="129">
        <f>VLOOKUP($A1947,달력데이터,MATCH("음력 날짜",달력제목,0),FALSE)</f>
        <v>46095</v>
      </c>
      <c r="C1947" s="128">
        <f t="shared" si="1"/>
        <v>2026</v>
      </c>
      <c r="D1947" s="128">
        <f t="shared" si="2"/>
        <v>4</v>
      </c>
      <c r="E1947" s="128">
        <f t="shared" si="3"/>
        <v>4</v>
      </c>
      <c r="F1947" s="128">
        <f t="shared" si="4"/>
        <v>2026</v>
      </c>
      <c r="G1947" s="128">
        <f t="shared" si="5"/>
        <v>4</v>
      </c>
      <c r="H1947" s="128">
        <f t="shared" si="6"/>
        <v>30</v>
      </c>
      <c r="I1947" s="128" t="str">
        <f t="shared" si="7"/>
        <v>목</v>
      </c>
      <c r="J1947" s="99"/>
      <c r="K1947" s="99"/>
      <c r="L1947" s="141" t="str">
        <f>IF(J1947-K1947=0,,IFERROR(K1947-J1947-휴게시간-VLOOKUP(A1947,지정휴게시간,2,FALSE),K1947-J1947-휴게시간))</f>
        <v/>
      </c>
      <c r="M1947" s="142" t="str">
        <f>IFERROR(VLOOKUP(Text(A1947,"m월 d일"),양력휴일,2,FALSE),IFERROR(VLOOKUP(Text(B1947,"m월 d일"),음력휴일,2,FALSE),IFERROR(VLOOKUP(A1947,양력지정휴일,2,FALSE), IFERROR(VLOOKUP(B1947,음력지정휴일,2,FALSE), ""))))</f>
        <v/>
      </c>
      <c r="N1947" s="128"/>
      <c r="O1947" s="128" t="str">
        <f>IFERROR(VLOOKUP(N1947,연차지정일수,2,FALSE),"")</f>
        <v/>
      </c>
      <c r="P1947" s="143"/>
      <c r="Q1947" s="2"/>
    </row>
    <row r="1948">
      <c r="A1948" s="129">
        <v>46143.0</v>
      </c>
      <c r="B1948" s="129">
        <f>VLOOKUP($A1948,달력데이터,MATCH("음력 날짜",달력제목,0),FALSE)</f>
        <v>46096</v>
      </c>
      <c r="C1948" s="128">
        <f t="shared" si="1"/>
        <v>2026</v>
      </c>
      <c r="D1948" s="128">
        <f t="shared" si="2"/>
        <v>4</v>
      </c>
      <c r="E1948" s="128">
        <f t="shared" si="3"/>
        <v>4</v>
      </c>
      <c r="F1948" s="128">
        <f t="shared" si="4"/>
        <v>2026</v>
      </c>
      <c r="G1948" s="128">
        <f t="shared" si="5"/>
        <v>5</v>
      </c>
      <c r="H1948" s="128">
        <f t="shared" si="6"/>
        <v>1</v>
      </c>
      <c r="I1948" s="128" t="str">
        <f t="shared" si="7"/>
        <v>금</v>
      </c>
      <c r="J1948" s="99"/>
      <c r="K1948" s="99"/>
      <c r="L1948" s="141" t="str">
        <f>IF(J1948-K1948=0,,IFERROR(K1948-J1948-휴게시간-VLOOKUP(A1948,지정휴게시간,2,FALSE),K1948-J1948-휴게시간))</f>
        <v/>
      </c>
      <c r="M1948" s="142" t="str">
        <f>IFERROR(VLOOKUP(Text(A1948,"m월 d일"),양력휴일,2,FALSE),IFERROR(VLOOKUP(Text(B1948,"m월 d일"),음력휴일,2,FALSE),IFERROR(VLOOKUP(A1948,양력지정휴일,2,FALSE), IFERROR(VLOOKUP(B1948,음력지정휴일,2,FALSE), ""))))</f>
        <v>근로자의 날</v>
      </c>
      <c r="N1948" s="128"/>
      <c r="O1948" s="128" t="str">
        <f>IFERROR(VLOOKUP(N1948,연차지정일수,2,FALSE),"")</f>
        <v/>
      </c>
      <c r="P1948" s="143"/>
      <c r="Q1948" s="2"/>
    </row>
    <row r="1949">
      <c r="A1949" s="129">
        <v>46144.0</v>
      </c>
      <c r="B1949" s="129">
        <f>VLOOKUP($A1949,달력데이터,MATCH("음력 날짜",달력제목,0),FALSE)</f>
        <v>46097</v>
      </c>
      <c r="C1949" s="128">
        <f t="shared" si="1"/>
        <v>2026</v>
      </c>
      <c r="D1949" s="128">
        <f t="shared" si="2"/>
        <v>4</v>
      </c>
      <c r="E1949" s="128">
        <f t="shared" si="3"/>
        <v>4</v>
      </c>
      <c r="F1949" s="128">
        <f t="shared" si="4"/>
        <v>2026</v>
      </c>
      <c r="G1949" s="128">
        <f t="shared" si="5"/>
        <v>5</v>
      </c>
      <c r="H1949" s="128">
        <f t="shared" si="6"/>
        <v>2</v>
      </c>
      <c r="I1949" s="128" t="str">
        <f t="shared" si="7"/>
        <v>토</v>
      </c>
      <c r="J1949" s="99"/>
      <c r="K1949" s="99"/>
      <c r="L1949" s="141" t="str">
        <f>IF(J1949-K1949=0,,IFERROR(K1949-J1949-휴게시간-VLOOKUP(A1949,지정휴게시간,2,FALSE),K1949-J1949-휴게시간))</f>
        <v/>
      </c>
      <c r="M1949" s="142" t="str">
        <f>IFERROR(VLOOKUP(Text(A1949,"m월 d일"),양력휴일,2,FALSE),IFERROR(VLOOKUP(Text(B1949,"m월 d일"),음력휴일,2,FALSE),IFERROR(VLOOKUP(A1949,양력지정휴일,2,FALSE), IFERROR(VLOOKUP(B1949,음력지정휴일,2,FALSE), ""))))</f>
        <v/>
      </c>
      <c r="N1949" s="128"/>
      <c r="O1949" s="128" t="str">
        <f>IFERROR(VLOOKUP(N1949,연차지정일수,2,FALSE),"")</f>
        <v/>
      </c>
      <c r="P1949" s="143"/>
      <c r="Q1949" s="2"/>
    </row>
    <row r="1950">
      <c r="A1950" s="129">
        <v>46145.0</v>
      </c>
      <c r="B1950" s="129">
        <f>VLOOKUP($A1950,달력데이터,MATCH("음력 날짜",달력제목,0),FALSE)</f>
        <v>46098</v>
      </c>
      <c r="C1950" s="128">
        <f t="shared" si="1"/>
        <v>2026</v>
      </c>
      <c r="D1950" s="128">
        <f t="shared" si="2"/>
        <v>4</v>
      </c>
      <c r="E1950" s="128">
        <f t="shared" si="3"/>
        <v>4</v>
      </c>
      <c r="F1950" s="128">
        <f t="shared" si="4"/>
        <v>2026</v>
      </c>
      <c r="G1950" s="128">
        <f t="shared" si="5"/>
        <v>5</v>
      </c>
      <c r="H1950" s="128">
        <f t="shared" si="6"/>
        <v>3</v>
      </c>
      <c r="I1950" s="128" t="str">
        <f t="shared" si="7"/>
        <v>일</v>
      </c>
      <c r="J1950" s="99"/>
      <c r="K1950" s="99"/>
      <c r="L1950" s="141" t="str">
        <f>IF(J1950-K1950=0,,IFERROR(K1950-J1950-휴게시간-VLOOKUP(A1950,지정휴게시간,2,FALSE),K1950-J1950-휴게시간))</f>
        <v/>
      </c>
      <c r="M1950" s="142" t="str">
        <f>IFERROR(VLOOKUP(Text(A1950,"m월 d일"),양력휴일,2,FALSE),IFERROR(VLOOKUP(Text(B1950,"m월 d일"),음력휴일,2,FALSE),IFERROR(VLOOKUP(A1950,양력지정휴일,2,FALSE), IFERROR(VLOOKUP(B1950,음력지정휴일,2,FALSE), ""))))</f>
        <v/>
      </c>
      <c r="N1950" s="128"/>
      <c r="O1950" s="128" t="str">
        <f>IFERROR(VLOOKUP(N1950,연차지정일수,2,FALSE),"")</f>
        <v/>
      </c>
      <c r="P1950" s="143"/>
      <c r="Q1950" s="2"/>
    </row>
    <row r="1951">
      <c r="A1951" s="129">
        <v>46146.0</v>
      </c>
      <c r="B1951" s="129">
        <f>VLOOKUP($A1951,달력데이터,MATCH("음력 날짜",달력제목,0),FALSE)</f>
        <v>46099</v>
      </c>
      <c r="C1951" s="128">
        <f t="shared" si="1"/>
        <v>2026</v>
      </c>
      <c r="D1951" s="128">
        <f t="shared" si="2"/>
        <v>5</v>
      </c>
      <c r="E1951" s="128">
        <f t="shared" si="3"/>
        <v>1</v>
      </c>
      <c r="F1951" s="128">
        <f t="shared" si="4"/>
        <v>2026</v>
      </c>
      <c r="G1951" s="128">
        <f t="shared" si="5"/>
        <v>5</v>
      </c>
      <c r="H1951" s="128">
        <f t="shared" si="6"/>
        <v>4</v>
      </c>
      <c r="I1951" s="128" t="str">
        <f t="shared" si="7"/>
        <v>월</v>
      </c>
      <c r="J1951" s="99"/>
      <c r="K1951" s="99"/>
      <c r="L1951" s="141" t="str">
        <f>IF(J1951-K1951=0,,IFERROR(K1951-J1951-휴게시간-VLOOKUP(A1951,지정휴게시간,2,FALSE),K1951-J1951-휴게시간))</f>
        <v/>
      </c>
      <c r="M1951" s="142" t="str">
        <f>IFERROR(VLOOKUP(Text(A1951,"m월 d일"),양력휴일,2,FALSE),IFERROR(VLOOKUP(Text(B1951,"m월 d일"),음력휴일,2,FALSE),IFERROR(VLOOKUP(A1951,양력지정휴일,2,FALSE), IFERROR(VLOOKUP(B1951,음력지정휴일,2,FALSE), ""))))</f>
        <v/>
      </c>
      <c r="N1951" s="128"/>
      <c r="O1951" s="128" t="str">
        <f>IFERROR(VLOOKUP(N1951,연차지정일수,2,FALSE),"")</f>
        <v/>
      </c>
      <c r="P1951" s="143"/>
      <c r="Q1951" s="2"/>
    </row>
    <row r="1952">
      <c r="A1952" s="129">
        <v>46147.0</v>
      </c>
      <c r="B1952" s="129">
        <f>VLOOKUP($A1952,달력데이터,MATCH("음력 날짜",달력제목,0),FALSE)</f>
        <v>46100</v>
      </c>
      <c r="C1952" s="128">
        <f t="shared" si="1"/>
        <v>2026</v>
      </c>
      <c r="D1952" s="128">
        <f t="shared" si="2"/>
        <v>5</v>
      </c>
      <c r="E1952" s="128">
        <f t="shared" si="3"/>
        <v>1</v>
      </c>
      <c r="F1952" s="128">
        <f t="shared" si="4"/>
        <v>2026</v>
      </c>
      <c r="G1952" s="128">
        <f t="shared" si="5"/>
        <v>5</v>
      </c>
      <c r="H1952" s="128">
        <f t="shared" si="6"/>
        <v>5</v>
      </c>
      <c r="I1952" s="128" t="str">
        <f t="shared" si="7"/>
        <v>화</v>
      </c>
      <c r="J1952" s="99"/>
      <c r="K1952" s="99"/>
      <c r="L1952" s="141" t="str">
        <f>IF(J1952-K1952=0,,IFERROR(K1952-J1952-휴게시간-VLOOKUP(A1952,지정휴게시간,2,FALSE),K1952-J1952-휴게시간))</f>
        <v/>
      </c>
      <c r="M1952" s="142" t="str">
        <f>IFERROR(VLOOKUP(Text(A1952,"m월 d일"),양력휴일,2,FALSE),IFERROR(VLOOKUP(Text(B1952,"m월 d일"),음력휴일,2,FALSE),IFERROR(VLOOKUP(A1952,양력지정휴일,2,FALSE), IFERROR(VLOOKUP(B1952,음력지정휴일,2,FALSE), ""))))</f>
        <v>어린이날</v>
      </c>
      <c r="N1952" s="128"/>
      <c r="O1952" s="128" t="str">
        <f>IFERROR(VLOOKUP(N1952,연차지정일수,2,FALSE),"")</f>
        <v/>
      </c>
      <c r="P1952" s="143"/>
      <c r="Q1952" s="2"/>
    </row>
    <row r="1953">
      <c r="A1953" s="129">
        <v>46148.0</v>
      </c>
      <c r="B1953" s="129">
        <f>VLOOKUP($A1953,달력데이터,MATCH("음력 날짜",달력제목,0),FALSE)</f>
        <v>46101</v>
      </c>
      <c r="C1953" s="128">
        <f t="shared" si="1"/>
        <v>2026</v>
      </c>
      <c r="D1953" s="128">
        <f t="shared" si="2"/>
        <v>5</v>
      </c>
      <c r="E1953" s="128">
        <f t="shared" si="3"/>
        <v>1</v>
      </c>
      <c r="F1953" s="128">
        <f t="shared" si="4"/>
        <v>2026</v>
      </c>
      <c r="G1953" s="128">
        <f t="shared" si="5"/>
        <v>5</v>
      </c>
      <c r="H1953" s="128">
        <f t="shared" si="6"/>
        <v>6</v>
      </c>
      <c r="I1953" s="128" t="str">
        <f t="shared" si="7"/>
        <v>수</v>
      </c>
      <c r="J1953" s="99"/>
      <c r="K1953" s="99"/>
      <c r="L1953" s="141" t="str">
        <f>IF(J1953-K1953=0,,IFERROR(K1953-J1953-휴게시간-VLOOKUP(A1953,지정휴게시간,2,FALSE),K1953-J1953-휴게시간))</f>
        <v/>
      </c>
      <c r="M1953" s="142" t="str">
        <f>IFERROR(VLOOKUP(Text(A1953,"m월 d일"),양력휴일,2,FALSE),IFERROR(VLOOKUP(Text(B1953,"m월 d일"),음력휴일,2,FALSE),IFERROR(VLOOKUP(A1953,양력지정휴일,2,FALSE), IFERROR(VLOOKUP(B1953,음력지정휴일,2,FALSE), ""))))</f>
        <v/>
      </c>
      <c r="N1953" s="128"/>
      <c r="O1953" s="128" t="str">
        <f>IFERROR(VLOOKUP(N1953,연차지정일수,2,FALSE),"")</f>
        <v/>
      </c>
      <c r="P1953" s="143"/>
      <c r="Q1953" s="2"/>
    </row>
    <row r="1954">
      <c r="A1954" s="129">
        <v>46149.0</v>
      </c>
      <c r="B1954" s="129">
        <f>VLOOKUP($A1954,달력데이터,MATCH("음력 날짜",달력제목,0),FALSE)</f>
        <v>46102</v>
      </c>
      <c r="C1954" s="128">
        <f t="shared" si="1"/>
        <v>2026</v>
      </c>
      <c r="D1954" s="128">
        <f t="shared" si="2"/>
        <v>5</v>
      </c>
      <c r="E1954" s="128">
        <f t="shared" si="3"/>
        <v>1</v>
      </c>
      <c r="F1954" s="128">
        <f t="shared" si="4"/>
        <v>2026</v>
      </c>
      <c r="G1954" s="128">
        <f t="shared" si="5"/>
        <v>5</v>
      </c>
      <c r="H1954" s="128">
        <f t="shared" si="6"/>
        <v>7</v>
      </c>
      <c r="I1954" s="128" t="str">
        <f t="shared" si="7"/>
        <v>목</v>
      </c>
      <c r="J1954" s="99"/>
      <c r="K1954" s="99"/>
      <c r="L1954" s="141" t="str">
        <f>IF(J1954-K1954=0,,IFERROR(K1954-J1954-휴게시간-VLOOKUP(A1954,지정휴게시간,2,FALSE),K1954-J1954-휴게시간))</f>
        <v/>
      </c>
      <c r="M1954" s="142" t="str">
        <f>IFERROR(VLOOKUP(Text(A1954,"m월 d일"),양력휴일,2,FALSE),IFERROR(VLOOKUP(Text(B1954,"m월 d일"),음력휴일,2,FALSE),IFERROR(VLOOKUP(A1954,양력지정휴일,2,FALSE), IFERROR(VLOOKUP(B1954,음력지정휴일,2,FALSE), ""))))</f>
        <v/>
      </c>
      <c r="N1954" s="128"/>
      <c r="O1954" s="128" t="str">
        <f>IFERROR(VLOOKUP(N1954,연차지정일수,2,FALSE),"")</f>
        <v/>
      </c>
      <c r="P1954" s="143"/>
      <c r="Q1954" s="2"/>
    </row>
    <row r="1955">
      <c r="A1955" s="129">
        <v>46150.0</v>
      </c>
      <c r="B1955" s="129">
        <f>VLOOKUP($A1955,달력데이터,MATCH("음력 날짜",달력제목,0),FALSE)</f>
        <v>46103</v>
      </c>
      <c r="C1955" s="128">
        <f t="shared" si="1"/>
        <v>2026</v>
      </c>
      <c r="D1955" s="128">
        <f t="shared" si="2"/>
        <v>5</v>
      </c>
      <c r="E1955" s="128">
        <f t="shared" si="3"/>
        <v>1</v>
      </c>
      <c r="F1955" s="128">
        <f t="shared" si="4"/>
        <v>2026</v>
      </c>
      <c r="G1955" s="128">
        <f t="shared" si="5"/>
        <v>5</v>
      </c>
      <c r="H1955" s="128">
        <f t="shared" si="6"/>
        <v>8</v>
      </c>
      <c r="I1955" s="128" t="str">
        <f t="shared" si="7"/>
        <v>금</v>
      </c>
      <c r="J1955" s="99"/>
      <c r="K1955" s="99"/>
      <c r="L1955" s="141" t="str">
        <f>IF(J1955-K1955=0,,IFERROR(K1955-J1955-휴게시간-VLOOKUP(A1955,지정휴게시간,2,FALSE),K1955-J1955-휴게시간))</f>
        <v/>
      </c>
      <c r="M1955" s="142" t="str">
        <f>IFERROR(VLOOKUP(Text(A1955,"m월 d일"),양력휴일,2,FALSE),IFERROR(VLOOKUP(Text(B1955,"m월 d일"),음력휴일,2,FALSE),IFERROR(VLOOKUP(A1955,양력지정휴일,2,FALSE), IFERROR(VLOOKUP(B1955,음력지정휴일,2,FALSE), ""))))</f>
        <v/>
      </c>
      <c r="N1955" s="128"/>
      <c r="O1955" s="128" t="str">
        <f>IFERROR(VLOOKUP(N1955,연차지정일수,2,FALSE),"")</f>
        <v/>
      </c>
      <c r="P1955" s="143"/>
      <c r="Q1955" s="2"/>
    </row>
    <row r="1956">
      <c r="A1956" s="129">
        <v>46151.0</v>
      </c>
      <c r="B1956" s="129">
        <f>VLOOKUP($A1956,달력데이터,MATCH("음력 날짜",달력제목,0),FALSE)</f>
        <v>46104</v>
      </c>
      <c r="C1956" s="128">
        <f t="shared" si="1"/>
        <v>2026</v>
      </c>
      <c r="D1956" s="128">
        <f t="shared" si="2"/>
        <v>5</v>
      </c>
      <c r="E1956" s="128">
        <f t="shared" si="3"/>
        <v>1</v>
      </c>
      <c r="F1956" s="128">
        <f t="shared" si="4"/>
        <v>2026</v>
      </c>
      <c r="G1956" s="128">
        <f t="shared" si="5"/>
        <v>5</v>
      </c>
      <c r="H1956" s="128">
        <f t="shared" si="6"/>
        <v>9</v>
      </c>
      <c r="I1956" s="128" t="str">
        <f t="shared" si="7"/>
        <v>토</v>
      </c>
      <c r="J1956" s="99"/>
      <c r="K1956" s="99"/>
      <c r="L1956" s="141" t="str">
        <f>IF(J1956-K1956=0,,IFERROR(K1956-J1956-휴게시간-VLOOKUP(A1956,지정휴게시간,2,FALSE),K1956-J1956-휴게시간))</f>
        <v/>
      </c>
      <c r="M1956" s="142" t="str">
        <f>IFERROR(VLOOKUP(Text(A1956,"m월 d일"),양력휴일,2,FALSE),IFERROR(VLOOKUP(Text(B1956,"m월 d일"),음력휴일,2,FALSE),IFERROR(VLOOKUP(A1956,양력지정휴일,2,FALSE), IFERROR(VLOOKUP(B1956,음력지정휴일,2,FALSE), ""))))</f>
        <v/>
      </c>
      <c r="N1956" s="128"/>
      <c r="O1956" s="128" t="str">
        <f>IFERROR(VLOOKUP(N1956,연차지정일수,2,FALSE),"")</f>
        <v/>
      </c>
      <c r="P1956" s="143"/>
      <c r="Q1956" s="2"/>
    </row>
    <row r="1957">
      <c r="A1957" s="129">
        <v>46152.0</v>
      </c>
      <c r="B1957" s="129">
        <f>VLOOKUP($A1957,달력데이터,MATCH("음력 날짜",달력제목,0),FALSE)</f>
        <v>46105</v>
      </c>
      <c r="C1957" s="128">
        <f t="shared" si="1"/>
        <v>2026</v>
      </c>
      <c r="D1957" s="128">
        <f t="shared" si="2"/>
        <v>5</v>
      </c>
      <c r="E1957" s="128">
        <f t="shared" si="3"/>
        <v>1</v>
      </c>
      <c r="F1957" s="128">
        <f t="shared" si="4"/>
        <v>2026</v>
      </c>
      <c r="G1957" s="128">
        <f t="shared" si="5"/>
        <v>5</v>
      </c>
      <c r="H1957" s="128">
        <f t="shared" si="6"/>
        <v>10</v>
      </c>
      <c r="I1957" s="128" t="str">
        <f t="shared" si="7"/>
        <v>일</v>
      </c>
      <c r="J1957" s="99"/>
      <c r="K1957" s="99"/>
      <c r="L1957" s="141" t="str">
        <f>IF(J1957-K1957=0,,IFERROR(K1957-J1957-휴게시간-VLOOKUP(A1957,지정휴게시간,2,FALSE),K1957-J1957-휴게시간))</f>
        <v/>
      </c>
      <c r="M1957" s="142" t="str">
        <f>IFERROR(VLOOKUP(Text(A1957,"m월 d일"),양력휴일,2,FALSE),IFERROR(VLOOKUP(Text(B1957,"m월 d일"),음력휴일,2,FALSE),IFERROR(VLOOKUP(A1957,양력지정휴일,2,FALSE), IFERROR(VLOOKUP(B1957,음력지정휴일,2,FALSE), ""))))</f>
        <v/>
      </c>
      <c r="N1957" s="128"/>
      <c r="O1957" s="128" t="str">
        <f>IFERROR(VLOOKUP(N1957,연차지정일수,2,FALSE),"")</f>
        <v/>
      </c>
      <c r="P1957" s="143"/>
      <c r="Q1957" s="2"/>
    </row>
    <row r="1958">
      <c r="A1958" s="129">
        <v>46153.0</v>
      </c>
      <c r="B1958" s="129">
        <f>VLOOKUP($A1958,달력데이터,MATCH("음력 날짜",달력제목,0),FALSE)</f>
        <v>46106</v>
      </c>
      <c r="C1958" s="128">
        <f t="shared" si="1"/>
        <v>2026</v>
      </c>
      <c r="D1958" s="128">
        <f t="shared" si="2"/>
        <v>5</v>
      </c>
      <c r="E1958" s="128">
        <f t="shared" si="3"/>
        <v>2</v>
      </c>
      <c r="F1958" s="128">
        <f t="shared" si="4"/>
        <v>2026</v>
      </c>
      <c r="G1958" s="128">
        <f t="shared" si="5"/>
        <v>5</v>
      </c>
      <c r="H1958" s="128">
        <f t="shared" si="6"/>
        <v>11</v>
      </c>
      <c r="I1958" s="128" t="str">
        <f t="shared" si="7"/>
        <v>월</v>
      </c>
      <c r="J1958" s="99"/>
      <c r="K1958" s="99"/>
      <c r="L1958" s="141" t="str">
        <f>IF(J1958-K1958=0,,IFERROR(K1958-J1958-휴게시간-VLOOKUP(A1958,지정휴게시간,2,FALSE),K1958-J1958-휴게시간))</f>
        <v/>
      </c>
      <c r="M1958" s="142" t="str">
        <f>IFERROR(VLOOKUP(Text(A1958,"m월 d일"),양력휴일,2,FALSE),IFERROR(VLOOKUP(Text(B1958,"m월 d일"),음력휴일,2,FALSE),IFERROR(VLOOKUP(A1958,양력지정휴일,2,FALSE), IFERROR(VLOOKUP(B1958,음력지정휴일,2,FALSE), ""))))</f>
        <v/>
      </c>
      <c r="N1958" s="128"/>
      <c r="O1958" s="128" t="str">
        <f>IFERROR(VLOOKUP(N1958,연차지정일수,2,FALSE),"")</f>
        <v/>
      </c>
      <c r="P1958" s="143"/>
      <c r="Q1958" s="2"/>
    </row>
    <row r="1959">
      <c r="A1959" s="129">
        <v>46154.0</v>
      </c>
      <c r="B1959" s="129">
        <f>VLOOKUP($A1959,달력데이터,MATCH("음력 날짜",달력제목,0),FALSE)</f>
        <v>46107</v>
      </c>
      <c r="C1959" s="128">
        <f t="shared" si="1"/>
        <v>2026</v>
      </c>
      <c r="D1959" s="128">
        <f t="shared" si="2"/>
        <v>5</v>
      </c>
      <c r="E1959" s="128">
        <f t="shared" si="3"/>
        <v>2</v>
      </c>
      <c r="F1959" s="128">
        <f t="shared" si="4"/>
        <v>2026</v>
      </c>
      <c r="G1959" s="128">
        <f t="shared" si="5"/>
        <v>5</v>
      </c>
      <c r="H1959" s="128">
        <f t="shared" si="6"/>
        <v>12</v>
      </c>
      <c r="I1959" s="128" t="str">
        <f t="shared" si="7"/>
        <v>화</v>
      </c>
      <c r="J1959" s="99"/>
      <c r="K1959" s="99"/>
      <c r="L1959" s="141" t="str">
        <f>IF(J1959-K1959=0,,IFERROR(K1959-J1959-휴게시간-VLOOKUP(A1959,지정휴게시간,2,FALSE),K1959-J1959-휴게시간))</f>
        <v/>
      </c>
      <c r="M1959" s="142" t="str">
        <f>IFERROR(VLOOKUP(Text(A1959,"m월 d일"),양력휴일,2,FALSE),IFERROR(VLOOKUP(Text(B1959,"m월 d일"),음력휴일,2,FALSE),IFERROR(VLOOKUP(A1959,양력지정휴일,2,FALSE), IFERROR(VLOOKUP(B1959,음력지정휴일,2,FALSE), ""))))</f>
        <v/>
      </c>
      <c r="N1959" s="128"/>
      <c r="O1959" s="128" t="str">
        <f>IFERROR(VLOOKUP(N1959,연차지정일수,2,FALSE),"")</f>
        <v/>
      </c>
      <c r="P1959" s="143"/>
      <c r="Q1959" s="2"/>
    </row>
    <row r="1960">
      <c r="A1960" s="129">
        <v>46155.0</v>
      </c>
      <c r="B1960" s="129">
        <f>VLOOKUP($A1960,달력데이터,MATCH("음력 날짜",달력제목,0),FALSE)</f>
        <v>46108</v>
      </c>
      <c r="C1960" s="128">
        <f t="shared" si="1"/>
        <v>2026</v>
      </c>
      <c r="D1960" s="128">
        <f t="shared" si="2"/>
        <v>5</v>
      </c>
      <c r="E1960" s="128">
        <f t="shared" si="3"/>
        <v>2</v>
      </c>
      <c r="F1960" s="128">
        <f t="shared" si="4"/>
        <v>2026</v>
      </c>
      <c r="G1960" s="128">
        <f t="shared" si="5"/>
        <v>5</v>
      </c>
      <c r="H1960" s="128">
        <f t="shared" si="6"/>
        <v>13</v>
      </c>
      <c r="I1960" s="128" t="str">
        <f t="shared" si="7"/>
        <v>수</v>
      </c>
      <c r="J1960" s="99"/>
      <c r="K1960" s="99"/>
      <c r="L1960" s="141" t="str">
        <f>IF(J1960-K1960=0,,IFERROR(K1960-J1960-휴게시간-VLOOKUP(A1960,지정휴게시간,2,FALSE),K1960-J1960-휴게시간))</f>
        <v/>
      </c>
      <c r="M1960" s="142" t="str">
        <f>IFERROR(VLOOKUP(Text(A1960,"m월 d일"),양력휴일,2,FALSE),IFERROR(VLOOKUP(Text(B1960,"m월 d일"),음력휴일,2,FALSE),IFERROR(VLOOKUP(A1960,양력지정휴일,2,FALSE), IFERROR(VLOOKUP(B1960,음력지정휴일,2,FALSE), ""))))</f>
        <v/>
      </c>
      <c r="N1960" s="128"/>
      <c r="O1960" s="128" t="str">
        <f>IFERROR(VLOOKUP(N1960,연차지정일수,2,FALSE),"")</f>
        <v/>
      </c>
      <c r="P1960" s="143"/>
      <c r="Q1960" s="2"/>
    </row>
    <row r="1961">
      <c r="A1961" s="129">
        <v>46156.0</v>
      </c>
      <c r="B1961" s="129">
        <f>VLOOKUP($A1961,달력데이터,MATCH("음력 날짜",달력제목,0),FALSE)</f>
        <v>46109</v>
      </c>
      <c r="C1961" s="128">
        <f t="shared" si="1"/>
        <v>2026</v>
      </c>
      <c r="D1961" s="128">
        <f t="shared" si="2"/>
        <v>5</v>
      </c>
      <c r="E1961" s="128">
        <f t="shared" si="3"/>
        <v>2</v>
      </c>
      <c r="F1961" s="128">
        <f t="shared" si="4"/>
        <v>2026</v>
      </c>
      <c r="G1961" s="128">
        <f t="shared" si="5"/>
        <v>5</v>
      </c>
      <c r="H1961" s="128">
        <f t="shared" si="6"/>
        <v>14</v>
      </c>
      <c r="I1961" s="128" t="str">
        <f t="shared" si="7"/>
        <v>목</v>
      </c>
      <c r="J1961" s="99"/>
      <c r="K1961" s="99"/>
      <c r="L1961" s="141" t="str">
        <f>IF(J1961-K1961=0,,IFERROR(K1961-J1961-휴게시간-VLOOKUP(A1961,지정휴게시간,2,FALSE),K1961-J1961-휴게시간))</f>
        <v/>
      </c>
      <c r="M1961" s="142" t="str">
        <f>IFERROR(VLOOKUP(Text(A1961,"m월 d일"),양력휴일,2,FALSE),IFERROR(VLOOKUP(Text(B1961,"m월 d일"),음력휴일,2,FALSE),IFERROR(VLOOKUP(A1961,양력지정휴일,2,FALSE), IFERROR(VLOOKUP(B1961,음력지정휴일,2,FALSE), ""))))</f>
        <v/>
      </c>
      <c r="N1961" s="128"/>
      <c r="O1961" s="128" t="str">
        <f>IFERROR(VLOOKUP(N1961,연차지정일수,2,FALSE),"")</f>
        <v/>
      </c>
      <c r="P1961" s="143"/>
      <c r="Q1961" s="2"/>
    </row>
    <row r="1962">
      <c r="A1962" s="129">
        <v>46157.0</v>
      </c>
      <c r="B1962" s="129">
        <f>VLOOKUP($A1962,달력데이터,MATCH("음력 날짜",달력제목,0),FALSE)</f>
        <v>46110</v>
      </c>
      <c r="C1962" s="128">
        <f t="shared" si="1"/>
        <v>2026</v>
      </c>
      <c r="D1962" s="128">
        <f t="shared" si="2"/>
        <v>5</v>
      </c>
      <c r="E1962" s="128">
        <f t="shared" si="3"/>
        <v>2</v>
      </c>
      <c r="F1962" s="128">
        <f t="shared" si="4"/>
        <v>2026</v>
      </c>
      <c r="G1962" s="128">
        <f t="shared" si="5"/>
        <v>5</v>
      </c>
      <c r="H1962" s="128">
        <f t="shared" si="6"/>
        <v>15</v>
      </c>
      <c r="I1962" s="128" t="str">
        <f t="shared" si="7"/>
        <v>금</v>
      </c>
      <c r="J1962" s="99"/>
      <c r="K1962" s="99"/>
      <c r="L1962" s="141" t="str">
        <f>IF(J1962-K1962=0,,IFERROR(K1962-J1962-휴게시간-VLOOKUP(A1962,지정휴게시간,2,FALSE),K1962-J1962-휴게시간))</f>
        <v/>
      </c>
      <c r="M1962" s="142" t="str">
        <f>IFERROR(VLOOKUP(Text(A1962,"m월 d일"),양력휴일,2,FALSE),IFERROR(VLOOKUP(Text(B1962,"m월 d일"),음력휴일,2,FALSE),IFERROR(VLOOKUP(A1962,양력지정휴일,2,FALSE), IFERROR(VLOOKUP(B1962,음력지정휴일,2,FALSE), ""))))</f>
        <v/>
      </c>
      <c r="N1962" s="128"/>
      <c r="O1962" s="128" t="str">
        <f>IFERROR(VLOOKUP(N1962,연차지정일수,2,FALSE),"")</f>
        <v/>
      </c>
      <c r="P1962" s="143"/>
      <c r="Q1962" s="2"/>
    </row>
    <row r="1963">
      <c r="A1963" s="129">
        <v>46158.0</v>
      </c>
      <c r="B1963" s="129">
        <f>VLOOKUP($A1963,달력데이터,MATCH("음력 날짜",달력제목,0),FALSE)</f>
        <v>46111</v>
      </c>
      <c r="C1963" s="128">
        <f t="shared" si="1"/>
        <v>2026</v>
      </c>
      <c r="D1963" s="128">
        <f t="shared" si="2"/>
        <v>5</v>
      </c>
      <c r="E1963" s="128">
        <f t="shared" si="3"/>
        <v>2</v>
      </c>
      <c r="F1963" s="128">
        <f t="shared" si="4"/>
        <v>2026</v>
      </c>
      <c r="G1963" s="128">
        <f t="shared" si="5"/>
        <v>5</v>
      </c>
      <c r="H1963" s="128">
        <f t="shared" si="6"/>
        <v>16</v>
      </c>
      <c r="I1963" s="128" t="str">
        <f t="shared" si="7"/>
        <v>토</v>
      </c>
      <c r="J1963" s="99"/>
      <c r="K1963" s="99"/>
      <c r="L1963" s="141" t="str">
        <f>IF(J1963-K1963=0,,IFERROR(K1963-J1963-휴게시간-VLOOKUP(A1963,지정휴게시간,2,FALSE),K1963-J1963-휴게시간))</f>
        <v/>
      </c>
      <c r="M1963" s="142" t="str">
        <f>IFERROR(VLOOKUP(Text(A1963,"m월 d일"),양력휴일,2,FALSE),IFERROR(VLOOKUP(Text(B1963,"m월 d일"),음력휴일,2,FALSE),IFERROR(VLOOKUP(A1963,양력지정휴일,2,FALSE), IFERROR(VLOOKUP(B1963,음력지정휴일,2,FALSE), ""))))</f>
        <v/>
      </c>
      <c r="N1963" s="128"/>
      <c r="O1963" s="128" t="str">
        <f>IFERROR(VLOOKUP(N1963,연차지정일수,2,FALSE),"")</f>
        <v/>
      </c>
      <c r="P1963" s="143"/>
      <c r="Q1963" s="2"/>
    </row>
    <row r="1964">
      <c r="A1964" s="129">
        <v>46159.0</v>
      </c>
      <c r="B1964" s="129">
        <f>VLOOKUP($A1964,달력데이터,MATCH("음력 날짜",달력제목,0),FALSE)</f>
        <v>46113</v>
      </c>
      <c r="C1964" s="128">
        <f t="shared" si="1"/>
        <v>2026</v>
      </c>
      <c r="D1964" s="128">
        <f t="shared" si="2"/>
        <v>5</v>
      </c>
      <c r="E1964" s="128">
        <f t="shared" si="3"/>
        <v>2</v>
      </c>
      <c r="F1964" s="128">
        <f t="shared" si="4"/>
        <v>2026</v>
      </c>
      <c r="G1964" s="128">
        <f t="shared" si="5"/>
        <v>5</v>
      </c>
      <c r="H1964" s="128">
        <f t="shared" si="6"/>
        <v>17</v>
      </c>
      <c r="I1964" s="128" t="str">
        <f t="shared" si="7"/>
        <v>일</v>
      </c>
      <c r="J1964" s="99"/>
      <c r="K1964" s="99"/>
      <c r="L1964" s="141" t="str">
        <f>IF(J1964-K1964=0,,IFERROR(K1964-J1964-휴게시간-VLOOKUP(A1964,지정휴게시간,2,FALSE),K1964-J1964-휴게시간))</f>
        <v/>
      </c>
      <c r="M1964" s="142" t="str">
        <f>IFERROR(VLOOKUP(Text(A1964,"m월 d일"),양력휴일,2,FALSE),IFERROR(VLOOKUP(Text(B1964,"m월 d일"),음력휴일,2,FALSE),IFERROR(VLOOKUP(A1964,양력지정휴일,2,FALSE), IFERROR(VLOOKUP(B1964,음력지정휴일,2,FALSE), ""))))</f>
        <v/>
      </c>
      <c r="N1964" s="128"/>
      <c r="O1964" s="128" t="str">
        <f>IFERROR(VLOOKUP(N1964,연차지정일수,2,FALSE),"")</f>
        <v/>
      </c>
      <c r="P1964" s="143"/>
      <c r="Q1964" s="2"/>
    </row>
    <row r="1965">
      <c r="A1965" s="129">
        <v>46160.0</v>
      </c>
      <c r="B1965" s="129">
        <f>VLOOKUP($A1965,달력데이터,MATCH("음력 날짜",달력제목,0),FALSE)</f>
        <v>46114</v>
      </c>
      <c r="C1965" s="128">
        <f t="shared" si="1"/>
        <v>2026</v>
      </c>
      <c r="D1965" s="128">
        <f t="shared" si="2"/>
        <v>5</v>
      </c>
      <c r="E1965" s="128">
        <f t="shared" si="3"/>
        <v>3</v>
      </c>
      <c r="F1965" s="128">
        <f t="shared" si="4"/>
        <v>2026</v>
      </c>
      <c r="G1965" s="128">
        <f t="shared" si="5"/>
        <v>5</v>
      </c>
      <c r="H1965" s="128">
        <f t="shared" si="6"/>
        <v>18</v>
      </c>
      <c r="I1965" s="128" t="str">
        <f t="shared" si="7"/>
        <v>월</v>
      </c>
      <c r="J1965" s="99"/>
      <c r="K1965" s="99"/>
      <c r="L1965" s="141" t="str">
        <f>IF(J1965-K1965=0,,IFERROR(K1965-J1965-휴게시간-VLOOKUP(A1965,지정휴게시간,2,FALSE),K1965-J1965-휴게시간))</f>
        <v/>
      </c>
      <c r="M1965" s="142" t="str">
        <f>IFERROR(VLOOKUP(Text(A1965,"m월 d일"),양력휴일,2,FALSE),IFERROR(VLOOKUP(Text(B1965,"m월 d일"),음력휴일,2,FALSE),IFERROR(VLOOKUP(A1965,양력지정휴일,2,FALSE), IFERROR(VLOOKUP(B1965,음력지정휴일,2,FALSE), ""))))</f>
        <v/>
      </c>
      <c r="N1965" s="128"/>
      <c r="O1965" s="128" t="str">
        <f>IFERROR(VLOOKUP(N1965,연차지정일수,2,FALSE),"")</f>
        <v/>
      </c>
      <c r="P1965" s="143"/>
      <c r="Q1965" s="2"/>
    </row>
    <row r="1966">
      <c r="A1966" s="129">
        <v>46161.0</v>
      </c>
      <c r="B1966" s="129">
        <f>VLOOKUP($A1966,달력데이터,MATCH("음력 날짜",달력제목,0),FALSE)</f>
        <v>46115</v>
      </c>
      <c r="C1966" s="128">
        <f t="shared" si="1"/>
        <v>2026</v>
      </c>
      <c r="D1966" s="128">
        <f t="shared" si="2"/>
        <v>5</v>
      </c>
      <c r="E1966" s="128">
        <f t="shared" si="3"/>
        <v>3</v>
      </c>
      <c r="F1966" s="128">
        <f t="shared" si="4"/>
        <v>2026</v>
      </c>
      <c r="G1966" s="128">
        <f t="shared" si="5"/>
        <v>5</v>
      </c>
      <c r="H1966" s="128">
        <f t="shared" si="6"/>
        <v>19</v>
      </c>
      <c r="I1966" s="128" t="str">
        <f t="shared" si="7"/>
        <v>화</v>
      </c>
      <c r="J1966" s="99"/>
      <c r="K1966" s="99"/>
      <c r="L1966" s="141" t="str">
        <f>IF(J1966-K1966=0,,IFERROR(K1966-J1966-휴게시간-VLOOKUP(A1966,지정휴게시간,2,FALSE),K1966-J1966-휴게시간))</f>
        <v/>
      </c>
      <c r="M1966" s="142" t="str">
        <f>IFERROR(VLOOKUP(Text(A1966,"m월 d일"),양력휴일,2,FALSE),IFERROR(VLOOKUP(Text(B1966,"m월 d일"),음력휴일,2,FALSE),IFERROR(VLOOKUP(A1966,양력지정휴일,2,FALSE), IFERROR(VLOOKUP(B1966,음력지정휴일,2,FALSE), ""))))</f>
        <v/>
      </c>
      <c r="N1966" s="128"/>
      <c r="O1966" s="128" t="str">
        <f>IFERROR(VLOOKUP(N1966,연차지정일수,2,FALSE),"")</f>
        <v/>
      </c>
      <c r="P1966" s="143"/>
      <c r="Q1966" s="2"/>
    </row>
    <row r="1967">
      <c r="A1967" s="129">
        <v>46162.0</v>
      </c>
      <c r="B1967" s="129">
        <f>VLOOKUP($A1967,달력데이터,MATCH("음력 날짜",달력제목,0),FALSE)</f>
        <v>46116</v>
      </c>
      <c r="C1967" s="128">
        <f t="shared" si="1"/>
        <v>2026</v>
      </c>
      <c r="D1967" s="128">
        <f t="shared" si="2"/>
        <v>5</v>
      </c>
      <c r="E1967" s="128">
        <f t="shared" si="3"/>
        <v>3</v>
      </c>
      <c r="F1967" s="128">
        <f t="shared" si="4"/>
        <v>2026</v>
      </c>
      <c r="G1967" s="128">
        <f t="shared" si="5"/>
        <v>5</v>
      </c>
      <c r="H1967" s="128">
        <f t="shared" si="6"/>
        <v>20</v>
      </c>
      <c r="I1967" s="128" t="str">
        <f t="shared" si="7"/>
        <v>수</v>
      </c>
      <c r="J1967" s="99"/>
      <c r="K1967" s="99"/>
      <c r="L1967" s="141" t="str">
        <f>IF(J1967-K1967=0,,IFERROR(K1967-J1967-휴게시간-VLOOKUP(A1967,지정휴게시간,2,FALSE),K1967-J1967-휴게시간))</f>
        <v/>
      </c>
      <c r="M1967" s="142" t="str">
        <f>IFERROR(VLOOKUP(Text(A1967,"m월 d일"),양력휴일,2,FALSE),IFERROR(VLOOKUP(Text(B1967,"m월 d일"),음력휴일,2,FALSE),IFERROR(VLOOKUP(A1967,양력지정휴일,2,FALSE), IFERROR(VLOOKUP(B1967,음력지정휴일,2,FALSE), ""))))</f>
        <v/>
      </c>
      <c r="N1967" s="128"/>
      <c r="O1967" s="128" t="str">
        <f>IFERROR(VLOOKUP(N1967,연차지정일수,2,FALSE),"")</f>
        <v/>
      </c>
      <c r="P1967" s="143"/>
      <c r="Q1967" s="2"/>
    </row>
    <row r="1968">
      <c r="A1968" s="129">
        <v>46163.0</v>
      </c>
      <c r="B1968" s="129">
        <f>VLOOKUP($A1968,달력데이터,MATCH("음력 날짜",달력제목,0),FALSE)</f>
        <v>46117</v>
      </c>
      <c r="C1968" s="128">
        <f t="shared" si="1"/>
        <v>2026</v>
      </c>
      <c r="D1968" s="128">
        <f t="shared" si="2"/>
        <v>5</v>
      </c>
      <c r="E1968" s="128">
        <f t="shared" si="3"/>
        <v>3</v>
      </c>
      <c r="F1968" s="128">
        <f t="shared" si="4"/>
        <v>2026</v>
      </c>
      <c r="G1968" s="128">
        <f t="shared" si="5"/>
        <v>5</v>
      </c>
      <c r="H1968" s="128">
        <f t="shared" si="6"/>
        <v>21</v>
      </c>
      <c r="I1968" s="128" t="str">
        <f t="shared" si="7"/>
        <v>목</v>
      </c>
      <c r="J1968" s="99"/>
      <c r="K1968" s="99"/>
      <c r="L1968" s="141" t="str">
        <f>IF(J1968-K1968=0,,IFERROR(K1968-J1968-휴게시간-VLOOKUP(A1968,지정휴게시간,2,FALSE),K1968-J1968-휴게시간))</f>
        <v/>
      </c>
      <c r="M1968" s="142" t="str">
        <f>IFERROR(VLOOKUP(Text(A1968,"m월 d일"),양력휴일,2,FALSE),IFERROR(VLOOKUP(Text(B1968,"m월 d일"),음력휴일,2,FALSE),IFERROR(VLOOKUP(A1968,양력지정휴일,2,FALSE), IFERROR(VLOOKUP(B1968,음력지정휴일,2,FALSE), ""))))</f>
        <v/>
      </c>
      <c r="N1968" s="128"/>
      <c r="O1968" s="128" t="str">
        <f>IFERROR(VLOOKUP(N1968,연차지정일수,2,FALSE),"")</f>
        <v/>
      </c>
      <c r="P1968" s="143"/>
      <c r="Q1968" s="2"/>
    </row>
    <row r="1969">
      <c r="A1969" s="129">
        <v>46164.0</v>
      </c>
      <c r="B1969" s="129">
        <f>VLOOKUP($A1969,달력데이터,MATCH("음력 날짜",달력제목,0),FALSE)</f>
        <v>46118</v>
      </c>
      <c r="C1969" s="128">
        <f t="shared" si="1"/>
        <v>2026</v>
      </c>
      <c r="D1969" s="128">
        <f t="shared" si="2"/>
        <v>5</v>
      </c>
      <c r="E1969" s="128">
        <f t="shared" si="3"/>
        <v>3</v>
      </c>
      <c r="F1969" s="128">
        <f t="shared" si="4"/>
        <v>2026</v>
      </c>
      <c r="G1969" s="128">
        <f t="shared" si="5"/>
        <v>5</v>
      </c>
      <c r="H1969" s="128">
        <f t="shared" si="6"/>
        <v>22</v>
      </c>
      <c r="I1969" s="128" t="str">
        <f t="shared" si="7"/>
        <v>금</v>
      </c>
      <c r="J1969" s="99"/>
      <c r="K1969" s="99"/>
      <c r="L1969" s="141" t="str">
        <f>IF(J1969-K1969=0,,IFERROR(K1969-J1969-휴게시간-VLOOKUP(A1969,지정휴게시간,2,FALSE),K1969-J1969-휴게시간))</f>
        <v/>
      </c>
      <c r="M1969" s="142" t="str">
        <f>IFERROR(VLOOKUP(Text(A1969,"m월 d일"),양력휴일,2,FALSE),IFERROR(VLOOKUP(Text(B1969,"m월 d일"),음력휴일,2,FALSE),IFERROR(VLOOKUP(A1969,양력지정휴일,2,FALSE), IFERROR(VLOOKUP(B1969,음력지정휴일,2,FALSE), ""))))</f>
        <v/>
      </c>
      <c r="N1969" s="128"/>
      <c r="O1969" s="128" t="str">
        <f>IFERROR(VLOOKUP(N1969,연차지정일수,2,FALSE),"")</f>
        <v/>
      </c>
      <c r="P1969" s="143"/>
      <c r="Q1969" s="2"/>
    </row>
    <row r="1970">
      <c r="A1970" s="129">
        <v>46165.0</v>
      </c>
      <c r="B1970" s="129">
        <f>VLOOKUP($A1970,달력데이터,MATCH("음력 날짜",달력제목,0),FALSE)</f>
        <v>46119</v>
      </c>
      <c r="C1970" s="128">
        <f t="shared" si="1"/>
        <v>2026</v>
      </c>
      <c r="D1970" s="128">
        <f t="shared" si="2"/>
        <v>5</v>
      </c>
      <c r="E1970" s="128">
        <f t="shared" si="3"/>
        <v>3</v>
      </c>
      <c r="F1970" s="128">
        <f t="shared" si="4"/>
        <v>2026</v>
      </c>
      <c r="G1970" s="128">
        <f t="shared" si="5"/>
        <v>5</v>
      </c>
      <c r="H1970" s="128">
        <f t="shared" si="6"/>
        <v>23</v>
      </c>
      <c r="I1970" s="128" t="str">
        <f t="shared" si="7"/>
        <v>토</v>
      </c>
      <c r="J1970" s="99"/>
      <c r="K1970" s="99"/>
      <c r="L1970" s="141" t="str">
        <f>IF(J1970-K1970=0,,IFERROR(K1970-J1970-휴게시간-VLOOKUP(A1970,지정휴게시간,2,FALSE),K1970-J1970-휴게시간))</f>
        <v/>
      </c>
      <c r="M1970" s="142" t="str">
        <f>IFERROR(VLOOKUP(Text(A1970,"m월 d일"),양력휴일,2,FALSE),IFERROR(VLOOKUP(Text(B1970,"m월 d일"),음력휴일,2,FALSE),IFERROR(VLOOKUP(A1970,양력지정휴일,2,FALSE), IFERROR(VLOOKUP(B1970,음력지정휴일,2,FALSE), ""))))</f>
        <v/>
      </c>
      <c r="N1970" s="128"/>
      <c r="O1970" s="128" t="str">
        <f>IFERROR(VLOOKUP(N1970,연차지정일수,2,FALSE),"")</f>
        <v/>
      </c>
      <c r="P1970" s="143"/>
      <c r="Q1970" s="2"/>
    </row>
    <row r="1971">
      <c r="A1971" s="129">
        <v>46166.0</v>
      </c>
      <c r="B1971" s="129">
        <f>VLOOKUP($A1971,달력데이터,MATCH("음력 날짜",달력제목,0),FALSE)</f>
        <v>46120</v>
      </c>
      <c r="C1971" s="128">
        <f t="shared" si="1"/>
        <v>2026</v>
      </c>
      <c r="D1971" s="128">
        <f t="shared" si="2"/>
        <v>5</v>
      </c>
      <c r="E1971" s="128">
        <f t="shared" si="3"/>
        <v>3</v>
      </c>
      <c r="F1971" s="128">
        <f t="shared" si="4"/>
        <v>2026</v>
      </c>
      <c r="G1971" s="128">
        <f t="shared" si="5"/>
        <v>5</v>
      </c>
      <c r="H1971" s="128">
        <f t="shared" si="6"/>
        <v>24</v>
      </c>
      <c r="I1971" s="128" t="str">
        <f t="shared" si="7"/>
        <v>일</v>
      </c>
      <c r="J1971" s="99"/>
      <c r="K1971" s="99"/>
      <c r="L1971" s="141" t="str">
        <f>IF(J1971-K1971=0,,IFERROR(K1971-J1971-휴게시간-VLOOKUP(A1971,지정휴게시간,2,FALSE),K1971-J1971-휴게시간))</f>
        <v/>
      </c>
      <c r="M1971" s="142" t="str">
        <f>IFERROR(VLOOKUP(Text(A1971,"m월 d일"),양력휴일,2,FALSE),IFERROR(VLOOKUP(Text(B1971,"m월 d일"),음력휴일,2,FALSE),IFERROR(VLOOKUP(A1971,양력지정휴일,2,FALSE), IFERROR(VLOOKUP(B1971,음력지정휴일,2,FALSE), ""))))</f>
        <v>부처님오신날</v>
      </c>
      <c r="N1971" s="128"/>
      <c r="O1971" s="128" t="str">
        <f>IFERROR(VLOOKUP(N1971,연차지정일수,2,FALSE),"")</f>
        <v/>
      </c>
      <c r="P1971" s="143"/>
      <c r="Q1971" s="2"/>
    </row>
    <row r="1972">
      <c r="A1972" s="129">
        <v>46167.0</v>
      </c>
      <c r="B1972" s="129">
        <f>VLOOKUP($A1972,달력데이터,MATCH("음력 날짜",달력제목,0),FALSE)</f>
        <v>46121</v>
      </c>
      <c r="C1972" s="128">
        <f t="shared" si="1"/>
        <v>2026</v>
      </c>
      <c r="D1972" s="128">
        <f t="shared" si="2"/>
        <v>5</v>
      </c>
      <c r="E1972" s="128">
        <f t="shared" si="3"/>
        <v>4</v>
      </c>
      <c r="F1972" s="128">
        <f t="shared" si="4"/>
        <v>2026</v>
      </c>
      <c r="G1972" s="128">
        <f t="shared" si="5"/>
        <v>5</v>
      </c>
      <c r="H1972" s="128">
        <f t="shared" si="6"/>
        <v>25</v>
      </c>
      <c r="I1972" s="128" t="str">
        <f t="shared" si="7"/>
        <v>월</v>
      </c>
      <c r="J1972" s="99"/>
      <c r="K1972" s="99"/>
      <c r="L1972" s="141" t="str">
        <f>IF(J1972-K1972=0,,IFERROR(K1972-J1972-휴게시간-VLOOKUP(A1972,지정휴게시간,2,FALSE),K1972-J1972-휴게시간))</f>
        <v/>
      </c>
      <c r="M1972" s="142" t="str">
        <f>IFERROR(VLOOKUP(Text(A1972,"m월 d일"),양력휴일,2,FALSE),IFERROR(VLOOKUP(Text(B1972,"m월 d일"),음력휴일,2,FALSE),IFERROR(VLOOKUP(A1972,양력지정휴일,2,FALSE), IFERROR(VLOOKUP(B1972,음력지정휴일,2,FALSE), ""))))</f>
        <v/>
      </c>
      <c r="N1972" s="128"/>
      <c r="O1972" s="128" t="str">
        <f>IFERROR(VLOOKUP(N1972,연차지정일수,2,FALSE),"")</f>
        <v/>
      </c>
      <c r="P1972" s="143"/>
      <c r="Q1972" s="2"/>
    </row>
    <row r="1973">
      <c r="A1973" s="129">
        <v>46168.0</v>
      </c>
      <c r="B1973" s="129">
        <f>VLOOKUP($A1973,달력데이터,MATCH("음력 날짜",달력제목,0),FALSE)</f>
        <v>46122</v>
      </c>
      <c r="C1973" s="128">
        <f t="shared" si="1"/>
        <v>2026</v>
      </c>
      <c r="D1973" s="128">
        <f t="shared" si="2"/>
        <v>5</v>
      </c>
      <c r="E1973" s="128">
        <f t="shared" si="3"/>
        <v>4</v>
      </c>
      <c r="F1973" s="128">
        <f t="shared" si="4"/>
        <v>2026</v>
      </c>
      <c r="G1973" s="128">
        <f t="shared" si="5"/>
        <v>5</v>
      </c>
      <c r="H1973" s="128">
        <f t="shared" si="6"/>
        <v>26</v>
      </c>
      <c r="I1973" s="128" t="str">
        <f t="shared" si="7"/>
        <v>화</v>
      </c>
      <c r="J1973" s="99"/>
      <c r="K1973" s="99"/>
      <c r="L1973" s="141" t="str">
        <f>IF(J1973-K1973=0,,IFERROR(K1973-J1973-휴게시간-VLOOKUP(A1973,지정휴게시간,2,FALSE),K1973-J1973-휴게시간))</f>
        <v/>
      </c>
      <c r="M1973" s="142" t="str">
        <f>IFERROR(VLOOKUP(Text(A1973,"m월 d일"),양력휴일,2,FALSE),IFERROR(VLOOKUP(Text(B1973,"m월 d일"),음력휴일,2,FALSE),IFERROR(VLOOKUP(A1973,양력지정휴일,2,FALSE), IFERROR(VLOOKUP(B1973,음력지정휴일,2,FALSE), ""))))</f>
        <v/>
      </c>
      <c r="N1973" s="128"/>
      <c r="O1973" s="128" t="str">
        <f>IFERROR(VLOOKUP(N1973,연차지정일수,2,FALSE),"")</f>
        <v/>
      </c>
      <c r="P1973" s="143"/>
      <c r="Q1973" s="2"/>
    </row>
    <row r="1974">
      <c r="A1974" s="129">
        <v>46169.0</v>
      </c>
      <c r="B1974" s="129">
        <f>VLOOKUP($A1974,달력데이터,MATCH("음력 날짜",달력제목,0),FALSE)</f>
        <v>46123</v>
      </c>
      <c r="C1974" s="128">
        <f t="shared" si="1"/>
        <v>2026</v>
      </c>
      <c r="D1974" s="128">
        <f t="shared" si="2"/>
        <v>5</v>
      </c>
      <c r="E1974" s="128">
        <f t="shared" si="3"/>
        <v>4</v>
      </c>
      <c r="F1974" s="128">
        <f t="shared" si="4"/>
        <v>2026</v>
      </c>
      <c r="G1974" s="128">
        <f t="shared" si="5"/>
        <v>5</v>
      </c>
      <c r="H1974" s="128">
        <f t="shared" si="6"/>
        <v>27</v>
      </c>
      <c r="I1974" s="128" t="str">
        <f t="shared" si="7"/>
        <v>수</v>
      </c>
      <c r="J1974" s="99"/>
      <c r="K1974" s="99"/>
      <c r="L1974" s="141" t="str">
        <f>IF(J1974-K1974=0,,IFERROR(K1974-J1974-휴게시간-VLOOKUP(A1974,지정휴게시간,2,FALSE),K1974-J1974-휴게시간))</f>
        <v/>
      </c>
      <c r="M1974" s="142" t="str">
        <f>IFERROR(VLOOKUP(Text(A1974,"m월 d일"),양력휴일,2,FALSE),IFERROR(VLOOKUP(Text(B1974,"m월 d일"),음력휴일,2,FALSE),IFERROR(VLOOKUP(A1974,양력지정휴일,2,FALSE), IFERROR(VLOOKUP(B1974,음력지정휴일,2,FALSE), ""))))</f>
        <v/>
      </c>
      <c r="N1974" s="128"/>
      <c r="O1974" s="128" t="str">
        <f>IFERROR(VLOOKUP(N1974,연차지정일수,2,FALSE),"")</f>
        <v/>
      </c>
      <c r="P1974" s="143"/>
      <c r="Q1974" s="2"/>
    </row>
    <row r="1975">
      <c r="A1975" s="129">
        <v>46170.0</v>
      </c>
      <c r="B1975" s="129">
        <f>VLOOKUP($A1975,달력데이터,MATCH("음력 날짜",달력제목,0),FALSE)</f>
        <v>46124</v>
      </c>
      <c r="C1975" s="128">
        <f t="shared" si="1"/>
        <v>2026</v>
      </c>
      <c r="D1975" s="128">
        <f t="shared" si="2"/>
        <v>5</v>
      </c>
      <c r="E1975" s="128">
        <f t="shared" si="3"/>
        <v>4</v>
      </c>
      <c r="F1975" s="128">
        <f t="shared" si="4"/>
        <v>2026</v>
      </c>
      <c r="G1975" s="128">
        <f t="shared" si="5"/>
        <v>5</v>
      </c>
      <c r="H1975" s="128">
        <f t="shared" si="6"/>
        <v>28</v>
      </c>
      <c r="I1975" s="128" t="str">
        <f t="shared" si="7"/>
        <v>목</v>
      </c>
      <c r="J1975" s="99"/>
      <c r="K1975" s="99"/>
      <c r="L1975" s="141" t="str">
        <f>IF(J1975-K1975=0,,IFERROR(K1975-J1975-휴게시간-VLOOKUP(A1975,지정휴게시간,2,FALSE),K1975-J1975-휴게시간))</f>
        <v/>
      </c>
      <c r="M1975" s="142" t="str">
        <f>IFERROR(VLOOKUP(Text(A1975,"m월 d일"),양력휴일,2,FALSE),IFERROR(VLOOKUP(Text(B1975,"m월 d일"),음력휴일,2,FALSE),IFERROR(VLOOKUP(A1975,양력지정휴일,2,FALSE), IFERROR(VLOOKUP(B1975,음력지정휴일,2,FALSE), ""))))</f>
        <v/>
      </c>
      <c r="N1975" s="128"/>
      <c r="O1975" s="128" t="str">
        <f>IFERROR(VLOOKUP(N1975,연차지정일수,2,FALSE),"")</f>
        <v/>
      </c>
      <c r="P1975" s="143"/>
      <c r="Q1975" s="2"/>
    </row>
    <row r="1976">
      <c r="A1976" s="129">
        <v>46171.0</v>
      </c>
      <c r="B1976" s="129">
        <f>VLOOKUP($A1976,달력데이터,MATCH("음력 날짜",달력제목,0),FALSE)</f>
        <v>46125</v>
      </c>
      <c r="C1976" s="128">
        <f t="shared" si="1"/>
        <v>2026</v>
      </c>
      <c r="D1976" s="128">
        <f t="shared" si="2"/>
        <v>5</v>
      </c>
      <c r="E1976" s="128">
        <f t="shared" si="3"/>
        <v>4</v>
      </c>
      <c r="F1976" s="128">
        <f t="shared" si="4"/>
        <v>2026</v>
      </c>
      <c r="G1976" s="128">
        <f t="shared" si="5"/>
        <v>5</v>
      </c>
      <c r="H1976" s="128">
        <f t="shared" si="6"/>
        <v>29</v>
      </c>
      <c r="I1976" s="128" t="str">
        <f t="shared" si="7"/>
        <v>금</v>
      </c>
      <c r="J1976" s="99"/>
      <c r="K1976" s="99"/>
      <c r="L1976" s="141" t="str">
        <f>IF(J1976-K1976=0,,IFERROR(K1976-J1976-휴게시간-VLOOKUP(A1976,지정휴게시간,2,FALSE),K1976-J1976-휴게시간))</f>
        <v/>
      </c>
      <c r="M1976" s="142" t="str">
        <f>IFERROR(VLOOKUP(Text(A1976,"m월 d일"),양력휴일,2,FALSE),IFERROR(VLOOKUP(Text(B1976,"m월 d일"),음력휴일,2,FALSE),IFERROR(VLOOKUP(A1976,양력지정휴일,2,FALSE), IFERROR(VLOOKUP(B1976,음력지정휴일,2,FALSE), ""))))</f>
        <v/>
      </c>
      <c r="N1976" s="128"/>
      <c r="O1976" s="128" t="str">
        <f>IFERROR(VLOOKUP(N1976,연차지정일수,2,FALSE),"")</f>
        <v/>
      </c>
      <c r="P1976" s="143"/>
      <c r="Q1976" s="2"/>
    </row>
    <row r="1977">
      <c r="A1977" s="129">
        <v>46172.0</v>
      </c>
      <c r="B1977" s="129">
        <f>VLOOKUP($A1977,달력데이터,MATCH("음력 날짜",달력제목,0),FALSE)</f>
        <v>46126</v>
      </c>
      <c r="C1977" s="128">
        <f t="shared" si="1"/>
        <v>2026</v>
      </c>
      <c r="D1977" s="128">
        <f t="shared" si="2"/>
        <v>5</v>
      </c>
      <c r="E1977" s="128">
        <f t="shared" si="3"/>
        <v>4</v>
      </c>
      <c r="F1977" s="128">
        <f t="shared" si="4"/>
        <v>2026</v>
      </c>
      <c r="G1977" s="128">
        <f t="shared" si="5"/>
        <v>5</v>
      </c>
      <c r="H1977" s="128">
        <f t="shared" si="6"/>
        <v>30</v>
      </c>
      <c r="I1977" s="128" t="str">
        <f t="shared" si="7"/>
        <v>토</v>
      </c>
      <c r="J1977" s="99"/>
      <c r="K1977" s="99"/>
      <c r="L1977" s="141" t="str">
        <f>IF(J1977-K1977=0,,IFERROR(K1977-J1977-휴게시간-VLOOKUP(A1977,지정휴게시간,2,FALSE),K1977-J1977-휴게시간))</f>
        <v/>
      </c>
      <c r="M1977" s="142" t="str">
        <f>IFERROR(VLOOKUP(Text(A1977,"m월 d일"),양력휴일,2,FALSE),IFERROR(VLOOKUP(Text(B1977,"m월 d일"),음력휴일,2,FALSE),IFERROR(VLOOKUP(A1977,양력지정휴일,2,FALSE), IFERROR(VLOOKUP(B1977,음력지정휴일,2,FALSE), ""))))</f>
        <v/>
      </c>
      <c r="N1977" s="128"/>
      <c r="O1977" s="128" t="str">
        <f>IFERROR(VLOOKUP(N1977,연차지정일수,2,FALSE),"")</f>
        <v/>
      </c>
      <c r="P1977" s="143"/>
      <c r="Q1977" s="2"/>
    </row>
    <row r="1978">
      <c r="A1978" s="129">
        <v>46173.0</v>
      </c>
      <c r="B1978" s="129">
        <f>VLOOKUP($A1978,달력데이터,MATCH("음력 날짜",달력제목,0),FALSE)</f>
        <v>46127</v>
      </c>
      <c r="C1978" s="128">
        <f t="shared" si="1"/>
        <v>2026</v>
      </c>
      <c r="D1978" s="128">
        <f t="shared" si="2"/>
        <v>5</v>
      </c>
      <c r="E1978" s="128">
        <f t="shared" si="3"/>
        <v>4</v>
      </c>
      <c r="F1978" s="128">
        <f t="shared" si="4"/>
        <v>2026</v>
      </c>
      <c r="G1978" s="128">
        <f t="shared" si="5"/>
        <v>5</v>
      </c>
      <c r="H1978" s="128">
        <f t="shared" si="6"/>
        <v>31</v>
      </c>
      <c r="I1978" s="128" t="str">
        <f t="shared" si="7"/>
        <v>일</v>
      </c>
      <c r="J1978" s="99"/>
      <c r="K1978" s="99"/>
      <c r="L1978" s="141" t="str">
        <f>IF(J1978-K1978=0,,IFERROR(K1978-J1978-휴게시간-VLOOKUP(A1978,지정휴게시간,2,FALSE),K1978-J1978-휴게시간))</f>
        <v/>
      </c>
      <c r="M1978" s="142" t="str">
        <f>IFERROR(VLOOKUP(Text(A1978,"m월 d일"),양력휴일,2,FALSE),IFERROR(VLOOKUP(Text(B1978,"m월 d일"),음력휴일,2,FALSE),IFERROR(VLOOKUP(A1978,양력지정휴일,2,FALSE), IFERROR(VLOOKUP(B1978,음력지정휴일,2,FALSE), ""))))</f>
        <v/>
      </c>
      <c r="N1978" s="128"/>
      <c r="O1978" s="128" t="str">
        <f>IFERROR(VLOOKUP(N1978,연차지정일수,2,FALSE),"")</f>
        <v/>
      </c>
      <c r="P1978" s="143"/>
      <c r="Q1978" s="2"/>
    </row>
    <row r="1979">
      <c r="A1979" s="129">
        <v>46174.0</v>
      </c>
      <c r="B1979" s="129">
        <f>VLOOKUP($A1979,달력데이터,MATCH("음력 날짜",달력제목,0),FALSE)</f>
        <v>46128</v>
      </c>
      <c r="C1979" s="128">
        <f t="shared" si="1"/>
        <v>2026</v>
      </c>
      <c r="D1979" s="128">
        <f t="shared" si="2"/>
        <v>5</v>
      </c>
      <c r="E1979" s="128">
        <f t="shared" si="3"/>
        <v>1</v>
      </c>
      <c r="F1979" s="128">
        <f t="shared" si="4"/>
        <v>2026</v>
      </c>
      <c r="G1979" s="128">
        <f t="shared" si="5"/>
        <v>6</v>
      </c>
      <c r="H1979" s="128">
        <f t="shared" si="6"/>
        <v>1</v>
      </c>
      <c r="I1979" s="128" t="str">
        <f t="shared" si="7"/>
        <v>월</v>
      </c>
      <c r="J1979" s="99"/>
      <c r="K1979" s="99"/>
      <c r="L1979" s="141" t="str">
        <f>IF(J1979-K1979=0,,IFERROR(K1979-J1979-휴게시간-VLOOKUP(A1979,지정휴게시간,2,FALSE),K1979-J1979-휴게시간))</f>
        <v/>
      </c>
      <c r="M1979" s="142" t="str">
        <f>IFERROR(VLOOKUP(Text(A1979,"m월 d일"),양력휴일,2,FALSE),IFERROR(VLOOKUP(Text(B1979,"m월 d일"),음력휴일,2,FALSE),IFERROR(VLOOKUP(A1979,양력지정휴일,2,FALSE), IFERROR(VLOOKUP(B1979,음력지정휴일,2,FALSE), ""))))</f>
        <v/>
      </c>
      <c r="N1979" s="128"/>
      <c r="O1979" s="128" t="str">
        <f>IFERROR(VLOOKUP(N1979,연차지정일수,2,FALSE),"")</f>
        <v/>
      </c>
      <c r="P1979" s="143"/>
      <c r="Q1979" s="2"/>
    </row>
    <row r="1980">
      <c r="A1980" s="129">
        <v>46175.0</v>
      </c>
      <c r="B1980" s="129">
        <f>VLOOKUP($A1980,달력데이터,MATCH("음력 날짜",달력제목,0),FALSE)</f>
        <v>46129</v>
      </c>
      <c r="C1980" s="128">
        <f t="shared" si="1"/>
        <v>2026</v>
      </c>
      <c r="D1980" s="128">
        <f t="shared" si="2"/>
        <v>5</v>
      </c>
      <c r="E1980" s="128">
        <f t="shared" si="3"/>
        <v>1</v>
      </c>
      <c r="F1980" s="128">
        <f t="shared" si="4"/>
        <v>2026</v>
      </c>
      <c r="G1980" s="128">
        <f t="shared" si="5"/>
        <v>6</v>
      </c>
      <c r="H1980" s="128">
        <f t="shared" si="6"/>
        <v>2</v>
      </c>
      <c r="I1980" s="128" t="str">
        <f t="shared" si="7"/>
        <v>화</v>
      </c>
      <c r="J1980" s="99"/>
      <c r="K1980" s="99"/>
      <c r="L1980" s="141" t="str">
        <f>IF(J1980-K1980=0,,IFERROR(K1980-J1980-휴게시간-VLOOKUP(A1980,지정휴게시간,2,FALSE),K1980-J1980-휴게시간))</f>
        <v/>
      </c>
      <c r="M1980" s="142" t="str">
        <f>IFERROR(VLOOKUP(Text(A1980,"m월 d일"),양력휴일,2,FALSE),IFERROR(VLOOKUP(Text(B1980,"m월 d일"),음력휴일,2,FALSE),IFERROR(VLOOKUP(A1980,양력지정휴일,2,FALSE), IFERROR(VLOOKUP(B1980,음력지정휴일,2,FALSE), ""))))</f>
        <v/>
      </c>
      <c r="N1980" s="128"/>
      <c r="O1980" s="128" t="str">
        <f>IFERROR(VLOOKUP(N1980,연차지정일수,2,FALSE),"")</f>
        <v/>
      </c>
      <c r="P1980" s="143"/>
      <c r="Q1980" s="2"/>
    </row>
    <row r="1981">
      <c r="A1981" s="129">
        <v>46176.0</v>
      </c>
      <c r="B1981" s="129">
        <f>VLOOKUP($A1981,달력데이터,MATCH("음력 날짜",달력제목,0),FALSE)</f>
        <v>46130</v>
      </c>
      <c r="C1981" s="128">
        <f t="shared" si="1"/>
        <v>2026</v>
      </c>
      <c r="D1981" s="128">
        <f t="shared" si="2"/>
        <v>5</v>
      </c>
      <c r="E1981" s="128">
        <f t="shared" si="3"/>
        <v>1</v>
      </c>
      <c r="F1981" s="128">
        <f t="shared" si="4"/>
        <v>2026</v>
      </c>
      <c r="G1981" s="128">
        <f t="shared" si="5"/>
        <v>6</v>
      </c>
      <c r="H1981" s="128">
        <f t="shared" si="6"/>
        <v>3</v>
      </c>
      <c r="I1981" s="128" t="str">
        <f t="shared" si="7"/>
        <v>수</v>
      </c>
      <c r="J1981" s="99"/>
      <c r="K1981" s="99"/>
      <c r="L1981" s="141" t="str">
        <f>IF(J1981-K1981=0,,IFERROR(K1981-J1981-휴게시간-VLOOKUP(A1981,지정휴게시간,2,FALSE),K1981-J1981-휴게시간))</f>
        <v/>
      </c>
      <c r="M1981" s="142" t="str">
        <f>IFERROR(VLOOKUP(Text(A1981,"m월 d일"),양력휴일,2,FALSE),IFERROR(VLOOKUP(Text(B1981,"m월 d일"),음력휴일,2,FALSE),IFERROR(VLOOKUP(A1981,양력지정휴일,2,FALSE), IFERROR(VLOOKUP(B1981,음력지정휴일,2,FALSE), ""))))</f>
        <v/>
      </c>
      <c r="N1981" s="128"/>
      <c r="O1981" s="128" t="str">
        <f>IFERROR(VLOOKUP(N1981,연차지정일수,2,FALSE),"")</f>
        <v/>
      </c>
      <c r="P1981" s="143"/>
      <c r="Q1981" s="2"/>
    </row>
    <row r="1982">
      <c r="A1982" s="129">
        <v>46177.0</v>
      </c>
      <c r="B1982" s="129">
        <f>VLOOKUP($A1982,달력데이터,MATCH("음력 날짜",달력제목,0),FALSE)</f>
        <v>46131</v>
      </c>
      <c r="C1982" s="128">
        <f t="shared" si="1"/>
        <v>2026</v>
      </c>
      <c r="D1982" s="128">
        <f t="shared" si="2"/>
        <v>5</v>
      </c>
      <c r="E1982" s="128">
        <f t="shared" si="3"/>
        <v>1</v>
      </c>
      <c r="F1982" s="128">
        <f t="shared" si="4"/>
        <v>2026</v>
      </c>
      <c r="G1982" s="128">
        <f t="shared" si="5"/>
        <v>6</v>
      </c>
      <c r="H1982" s="128">
        <f t="shared" si="6"/>
        <v>4</v>
      </c>
      <c r="I1982" s="128" t="str">
        <f t="shared" si="7"/>
        <v>목</v>
      </c>
      <c r="J1982" s="99"/>
      <c r="K1982" s="99"/>
      <c r="L1982" s="141" t="str">
        <f>IF(J1982-K1982=0,,IFERROR(K1982-J1982-휴게시간-VLOOKUP(A1982,지정휴게시간,2,FALSE),K1982-J1982-휴게시간))</f>
        <v/>
      </c>
      <c r="M1982" s="142" t="str">
        <f>IFERROR(VLOOKUP(Text(A1982,"m월 d일"),양력휴일,2,FALSE),IFERROR(VLOOKUP(Text(B1982,"m월 d일"),음력휴일,2,FALSE),IFERROR(VLOOKUP(A1982,양력지정휴일,2,FALSE), IFERROR(VLOOKUP(B1982,음력지정휴일,2,FALSE), ""))))</f>
        <v/>
      </c>
      <c r="N1982" s="128"/>
      <c r="O1982" s="128" t="str">
        <f>IFERROR(VLOOKUP(N1982,연차지정일수,2,FALSE),"")</f>
        <v/>
      </c>
      <c r="P1982" s="143"/>
      <c r="Q1982" s="2"/>
    </row>
    <row r="1983">
      <c r="A1983" s="129">
        <v>46178.0</v>
      </c>
      <c r="B1983" s="129">
        <f>VLOOKUP($A1983,달력데이터,MATCH("음력 날짜",달력제목,0),FALSE)</f>
        <v>46132</v>
      </c>
      <c r="C1983" s="128">
        <f t="shared" si="1"/>
        <v>2026</v>
      </c>
      <c r="D1983" s="128">
        <f t="shared" si="2"/>
        <v>5</v>
      </c>
      <c r="E1983" s="128">
        <f t="shared" si="3"/>
        <v>1</v>
      </c>
      <c r="F1983" s="128">
        <f t="shared" si="4"/>
        <v>2026</v>
      </c>
      <c r="G1983" s="128">
        <f t="shared" si="5"/>
        <v>6</v>
      </c>
      <c r="H1983" s="128">
        <f t="shared" si="6"/>
        <v>5</v>
      </c>
      <c r="I1983" s="128" t="str">
        <f t="shared" si="7"/>
        <v>금</v>
      </c>
      <c r="J1983" s="99"/>
      <c r="K1983" s="99"/>
      <c r="L1983" s="141" t="str">
        <f>IF(J1983-K1983=0,,IFERROR(K1983-J1983-휴게시간-VLOOKUP(A1983,지정휴게시간,2,FALSE),K1983-J1983-휴게시간))</f>
        <v/>
      </c>
      <c r="M1983" s="142" t="str">
        <f>IFERROR(VLOOKUP(Text(A1983,"m월 d일"),양력휴일,2,FALSE),IFERROR(VLOOKUP(Text(B1983,"m월 d일"),음력휴일,2,FALSE),IFERROR(VLOOKUP(A1983,양력지정휴일,2,FALSE), IFERROR(VLOOKUP(B1983,음력지정휴일,2,FALSE), ""))))</f>
        <v/>
      </c>
      <c r="N1983" s="128"/>
      <c r="O1983" s="128" t="str">
        <f>IFERROR(VLOOKUP(N1983,연차지정일수,2,FALSE),"")</f>
        <v/>
      </c>
      <c r="P1983" s="143"/>
      <c r="Q1983" s="2"/>
    </row>
    <row r="1984">
      <c r="A1984" s="129">
        <v>46179.0</v>
      </c>
      <c r="B1984" s="129">
        <f>VLOOKUP($A1984,달력데이터,MATCH("음력 날짜",달력제목,0),FALSE)</f>
        <v>46133</v>
      </c>
      <c r="C1984" s="128">
        <f t="shared" si="1"/>
        <v>2026</v>
      </c>
      <c r="D1984" s="128">
        <f t="shared" si="2"/>
        <v>5</v>
      </c>
      <c r="E1984" s="128">
        <f t="shared" si="3"/>
        <v>1</v>
      </c>
      <c r="F1984" s="128">
        <f t="shared" si="4"/>
        <v>2026</v>
      </c>
      <c r="G1984" s="128">
        <f t="shared" si="5"/>
        <v>6</v>
      </c>
      <c r="H1984" s="128">
        <f t="shared" si="6"/>
        <v>6</v>
      </c>
      <c r="I1984" s="128" t="str">
        <f t="shared" si="7"/>
        <v>토</v>
      </c>
      <c r="J1984" s="99"/>
      <c r="K1984" s="99"/>
      <c r="L1984" s="141" t="str">
        <f>IF(J1984-K1984=0,,IFERROR(K1984-J1984-휴게시간-VLOOKUP(A1984,지정휴게시간,2,FALSE),K1984-J1984-휴게시간))</f>
        <v/>
      </c>
      <c r="M1984" s="142" t="str">
        <f>IFERROR(VLOOKUP(Text(A1984,"m월 d일"),양력휴일,2,FALSE),IFERROR(VLOOKUP(Text(B1984,"m월 d일"),음력휴일,2,FALSE),IFERROR(VLOOKUP(A1984,양력지정휴일,2,FALSE), IFERROR(VLOOKUP(B1984,음력지정휴일,2,FALSE), ""))))</f>
        <v>현충일</v>
      </c>
      <c r="N1984" s="128"/>
      <c r="O1984" s="128" t="str">
        <f>IFERROR(VLOOKUP(N1984,연차지정일수,2,FALSE),"")</f>
        <v/>
      </c>
      <c r="P1984" s="143"/>
      <c r="Q1984" s="2"/>
    </row>
    <row r="1985">
      <c r="A1985" s="129">
        <v>46180.0</v>
      </c>
      <c r="B1985" s="129">
        <f>VLOOKUP($A1985,달력데이터,MATCH("음력 날짜",달력제목,0),FALSE)</f>
        <v>46134</v>
      </c>
      <c r="C1985" s="128">
        <f t="shared" si="1"/>
        <v>2026</v>
      </c>
      <c r="D1985" s="128">
        <f t="shared" si="2"/>
        <v>5</v>
      </c>
      <c r="E1985" s="128">
        <f t="shared" si="3"/>
        <v>1</v>
      </c>
      <c r="F1985" s="128">
        <f t="shared" si="4"/>
        <v>2026</v>
      </c>
      <c r="G1985" s="128">
        <f t="shared" si="5"/>
        <v>6</v>
      </c>
      <c r="H1985" s="128">
        <f t="shared" si="6"/>
        <v>7</v>
      </c>
      <c r="I1985" s="128" t="str">
        <f t="shared" si="7"/>
        <v>일</v>
      </c>
      <c r="J1985" s="99"/>
      <c r="K1985" s="99"/>
      <c r="L1985" s="141" t="str">
        <f>IF(J1985-K1985=0,,IFERROR(K1985-J1985-휴게시간-VLOOKUP(A1985,지정휴게시간,2,FALSE),K1985-J1985-휴게시간))</f>
        <v/>
      </c>
      <c r="M1985" s="142" t="str">
        <f>IFERROR(VLOOKUP(Text(A1985,"m월 d일"),양력휴일,2,FALSE),IFERROR(VLOOKUP(Text(B1985,"m월 d일"),음력휴일,2,FALSE),IFERROR(VLOOKUP(A1985,양력지정휴일,2,FALSE), IFERROR(VLOOKUP(B1985,음력지정휴일,2,FALSE), ""))))</f>
        <v/>
      </c>
      <c r="N1985" s="128"/>
      <c r="O1985" s="128" t="str">
        <f>IFERROR(VLOOKUP(N1985,연차지정일수,2,FALSE),"")</f>
        <v/>
      </c>
      <c r="P1985" s="143"/>
      <c r="Q1985" s="2"/>
    </row>
    <row r="1986">
      <c r="A1986" s="129">
        <v>46181.0</v>
      </c>
      <c r="B1986" s="129">
        <f>VLOOKUP($A1986,달력데이터,MATCH("음력 날짜",달력제목,0),FALSE)</f>
        <v>46135</v>
      </c>
      <c r="C1986" s="128">
        <f t="shared" si="1"/>
        <v>2026</v>
      </c>
      <c r="D1986" s="128">
        <f t="shared" si="2"/>
        <v>6</v>
      </c>
      <c r="E1986" s="128">
        <f t="shared" si="3"/>
        <v>2</v>
      </c>
      <c r="F1986" s="128">
        <f t="shared" si="4"/>
        <v>2026</v>
      </c>
      <c r="G1986" s="128">
        <f t="shared" si="5"/>
        <v>6</v>
      </c>
      <c r="H1986" s="128">
        <f t="shared" si="6"/>
        <v>8</v>
      </c>
      <c r="I1986" s="128" t="str">
        <f t="shared" si="7"/>
        <v>월</v>
      </c>
      <c r="J1986" s="99"/>
      <c r="K1986" s="99"/>
      <c r="L1986" s="141" t="str">
        <f>IF(J1986-K1986=0,,IFERROR(K1986-J1986-휴게시간-VLOOKUP(A1986,지정휴게시간,2,FALSE),K1986-J1986-휴게시간))</f>
        <v/>
      </c>
      <c r="M1986" s="142" t="str">
        <f>IFERROR(VLOOKUP(Text(A1986,"m월 d일"),양력휴일,2,FALSE),IFERROR(VLOOKUP(Text(B1986,"m월 d일"),음력휴일,2,FALSE),IFERROR(VLOOKUP(A1986,양력지정휴일,2,FALSE), IFERROR(VLOOKUP(B1986,음력지정휴일,2,FALSE), ""))))</f>
        <v/>
      </c>
      <c r="N1986" s="128"/>
      <c r="O1986" s="128" t="str">
        <f>IFERROR(VLOOKUP(N1986,연차지정일수,2,FALSE),"")</f>
        <v/>
      </c>
      <c r="P1986" s="143"/>
      <c r="Q1986" s="2"/>
    </row>
    <row r="1987">
      <c r="A1987" s="129">
        <v>46182.0</v>
      </c>
      <c r="B1987" s="129">
        <f>VLOOKUP($A1987,달력데이터,MATCH("음력 날짜",달력제목,0),FALSE)</f>
        <v>46136</v>
      </c>
      <c r="C1987" s="128">
        <f t="shared" si="1"/>
        <v>2026</v>
      </c>
      <c r="D1987" s="128">
        <f t="shared" si="2"/>
        <v>6</v>
      </c>
      <c r="E1987" s="128">
        <f t="shared" si="3"/>
        <v>2</v>
      </c>
      <c r="F1987" s="128">
        <f t="shared" si="4"/>
        <v>2026</v>
      </c>
      <c r="G1987" s="128">
        <f t="shared" si="5"/>
        <v>6</v>
      </c>
      <c r="H1987" s="128">
        <f t="shared" si="6"/>
        <v>9</v>
      </c>
      <c r="I1987" s="128" t="str">
        <f t="shared" si="7"/>
        <v>화</v>
      </c>
      <c r="J1987" s="99"/>
      <c r="K1987" s="99"/>
      <c r="L1987" s="141" t="str">
        <f>IF(J1987-K1987=0,,IFERROR(K1987-J1987-휴게시간-VLOOKUP(A1987,지정휴게시간,2,FALSE),K1987-J1987-휴게시간))</f>
        <v/>
      </c>
      <c r="M1987" s="142" t="str">
        <f>IFERROR(VLOOKUP(Text(A1987,"m월 d일"),양력휴일,2,FALSE),IFERROR(VLOOKUP(Text(B1987,"m월 d일"),음력휴일,2,FALSE),IFERROR(VLOOKUP(A1987,양력지정휴일,2,FALSE), IFERROR(VLOOKUP(B1987,음력지정휴일,2,FALSE), ""))))</f>
        <v/>
      </c>
      <c r="N1987" s="128"/>
      <c r="O1987" s="128" t="str">
        <f>IFERROR(VLOOKUP(N1987,연차지정일수,2,FALSE),"")</f>
        <v/>
      </c>
      <c r="P1987" s="143"/>
      <c r="Q1987" s="2"/>
    </row>
    <row r="1988">
      <c r="A1988" s="129">
        <v>46183.0</v>
      </c>
      <c r="B1988" s="129">
        <f>VLOOKUP($A1988,달력데이터,MATCH("음력 날짜",달력제목,0),FALSE)</f>
        <v>46137</v>
      </c>
      <c r="C1988" s="128">
        <f t="shared" si="1"/>
        <v>2026</v>
      </c>
      <c r="D1988" s="128">
        <f t="shared" si="2"/>
        <v>6</v>
      </c>
      <c r="E1988" s="128">
        <f t="shared" si="3"/>
        <v>2</v>
      </c>
      <c r="F1988" s="128">
        <f t="shared" si="4"/>
        <v>2026</v>
      </c>
      <c r="G1988" s="128">
        <f t="shared" si="5"/>
        <v>6</v>
      </c>
      <c r="H1988" s="128">
        <f t="shared" si="6"/>
        <v>10</v>
      </c>
      <c r="I1988" s="128" t="str">
        <f t="shared" si="7"/>
        <v>수</v>
      </c>
      <c r="J1988" s="99"/>
      <c r="K1988" s="99"/>
      <c r="L1988" s="141" t="str">
        <f>IF(J1988-K1988=0,,IFERROR(K1988-J1988-휴게시간-VLOOKUP(A1988,지정휴게시간,2,FALSE),K1988-J1988-휴게시간))</f>
        <v/>
      </c>
      <c r="M1988" s="142" t="str">
        <f>IFERROR(VLOOKUP(Text(A1988,"m월 d일"),양력휴일,2,FALSE),IFERROR(VLOOKUP(Text(B1988,"m월 d일"),음력휴일,2,FALSE),IFERROR(VLOOKUP(A1988,양력지정휴일,2,FALSE), IFERROR(VLOOKUP(B1988,음력지정휴일,2,FALSE), ""))))</f>
        <v/>
      </c>
      <c r="N1988" s="128"/>
      <c r="O1988" s="128" t="str">
        <f>IFERROR(VLOOKUP(N1988,연차지정일수,2,FALSE),"")</f>
        <v/>
      </c>
      <c r="P1988" s="143"/>
      <c r="Q1988" s="2"/>
    </row>
    <row r="1989">
      <c r="A1989" s="129">
        <v>46184.0</v>
      </c>
      <c r="B1989" s="129">
        <f>VLOOKUP($A1989,달력데이터,MATCH("음력 날짜",달력제목,0),FALSE)</f>
        <v>46138</v>
      </c>
      <c r="C1989" s="128">
        <f t="shared" si="1"/>
        <v>2026</v>
      </c>
      <c r="D1989" s="128">
        <f t="shared" si="2"/>
        <v>6</v>
      </c>
      <c r="E1989" s="128">
        <f t="shared" si="3"/>
        <v>2</v>
      </c>
      <c r="F1989" s="128">
        <f t="shared" si="4"/>
        <v>2026</v>
      </c>
      <c r="G1989" s="128">
        <f t="shared" si="5"/>
        <v>6</v>
      </c>
      <c r="H1989" s="128">
        <f t="shared" si="6"/>
        <v>11</v>
      </c>
      <c r="I1989" s="128" t="str">
        <f t="shared" si="7"/>
        <v>목</v>
      </c>
      <c r="J1989" s="99"/>
      <c r="K1989" s="99"/>
      <c r="L1989" s="141" t="str">
        <f>IF(J1989-K1989=0,,IFERROR(K1989-J1989-휴게시간-VLOOKUP(A1989,지정휴게시간,2,FALSE),K1989-J1989-휴게시간))</f>
        <v/>
      </c>
      <c r="M1989" s="142" t="str">
        <f>IFERROR(VLOOKUP(Text(A1989,"m월 d일"),양력휴일,2,FALSE),IFERROR(VLOOKUP(Text(B1989,"m월 d일"),음력휴일,2,FALSE),IFERROR(VLOOKUP(A1989,양력지정휴일,2,FALSE), IFERROR(VLOOKUP(B1989,음력지정휴일,2,FALSE), ""))))</f>
        <v/>
      </c>
      <c r="N1989" s="128"/>
      <c r="O1989" s="128" t="str">
        <f>IFERROR(VLOOKUP(N1989,연차지정일수,2,FALSE),"")</f>
        <v/>
      </c>
      <c r="P1989" s="143"/>
      <c r="Q1989" s="2"/>
    </row>
    <row r="1990">
      <c r="A1990" s="129">
        <v>46185.0</v>
      </c>
      <c r="B1990" s="129">
        <f>VLOOKUP($A1990,달력데이터,MATCH("음력 날짜",달력제목,0),FALSE)</f>
        <v>46139</v>
      </c>
      <c r="C1990" s="128">
        <f t="shared" si="1"/>
        <v>2026</v>
      </c>
      <c r="D1990" s="128">
        <f t="shared" si="2"/>
        <v>6</v>
      </c>
      <c r="E1990" s="128">
        <f t="shared" si="3"/>
        <v>2</v>
      </c>
      <c r="F1990" s="128">
        <f t="shared" si="4"/>
        <v>2026</v>
      </c>
      <c r="G1990" s="128">
        <f t="shared" si="5"/>
        <v>6</v>
      </c>
      <c r="H1990" s="128">
        <f t="shared" si="6"/>
        <v>12</v>
      </c>
      <c r="I1990" s="128" t="str">
        <f t="shared" si="7"/>
        <v>금</v>
      </c>
      <c r="J1990" s="99"/>
      <c r="K1990" s="99"/>
      <c r="L1990" s="141" t="str">
        <f>IF(J1990-K1990=0,,IFERROR(K1990-J1990-휴게시간-VLOOKUP(A1990,지정휴게시간,2,FALSE),K1990-J1990-휴게시간))</f>
        <v/>
      </c>
      <c r="M1990" s="142" t="str">
        <f>IFERROR(VLOOKUP(Text(A1990,"m월 d일"),양력휴일,2,FALSE),IFERROR(VLOOKUP(Text(B1990,"m월 d일"),음력휴일,2,FALSE),IFERROR(VLOOKUP(A1990,양력지정휴일,2,FALSE), IFERROR(VLOOKUP(B1990,음력지정휴일,2,FALSE), ""))))</f>
        <v/>
      </c>
      <c r="N1990" s="128"/>
      <c r="O1990" s="128" t="str">
        <f>IFERROR(VLOOKUP(N1990,연차지정일수,2,FALSE),"")</f>
        <v/>
      </c>
      <c r="P1990" s="143"/>
      <c r="Q1990" s="2"/>
    </row>
    <row r="1991">
      <c r="A1991" s="129">
        <v>46186.0</v>
      </c>
      <c r="B1991" s="129">
        <f>VLOOKUP($A1991,달력데이터,MATCH("음력 날짜",달력제목,0),FALSE)</f>
        <v>46140</v>
      </c>
      <c r="C1991" s="128">
        <f t="shared" si="1"/>
        <v>2026</v>
      </c>
      <c r="D1991" s="128">
        <f t="shared" si="2"/>
        <v>6</v>
      </c>
      <c r="E1991" s="128">
        <f t="shared" si="3"/>
        <v>2</v>
      </c>
      <c r="F1991" s="128">
        <f t="shared" si="4"/>
        <v>2026</v>
      </c>
      <c r="G1991" s="128">
        <f t="shared" si="5"/>
        <v>6</v>
      </c>
      <c r="H1991" s="128">
        <f t="shared" si="6"/>
        <v>13</v>
      </c>
      <c r="I1991" s="128" t="str">
        <f t="shared" si="7"/>
        <v>토</v>
      </c>
      <c r="J1991" s="99"/>
      <c r="K1991" s="99"/>
      <c r="L1991" s="141" t="str">
        <f>IF(J1991-K1991=0,,IFERROR(K1991-J1991-휴게시간-VLOOKUP(A1991,지정휴게시간,2,FALSE),K1991-J1991-휴게시간))</f>
        <v/>
      </c>
      <c r="M1991" s="142" t="str">
        <f>IFERROR(VLOOKUP(Text(A1991,"m월 d일"),양력휴일,2,FALSE),IFERROR(VLOOKUP(Text(B1991,"m월 d일"),음력휴일,2,FALSE),IFERROR(VLOOKUP(A1991,양력지정휴일,2,FALSE), IFERROR(VLOOKUP(B1991,음력지정휴일,2,FALSE), ""))))</f>
        <v/>
      </c>
      <c r="N1991" s="128"/>
      <c r="O1991" s="128" t="str">
        <f>IFERROR(VLOOKUP(N1991,연차지정일수,2,FALSE),"")</f>
        <v/>
      </c>
      <c r="P1991" s="143"/>
      <c r="Q1991" s="2"/>
    </row>
    <row r="1992">
      <c r="A1992" s="129">
        <v>46187.0</v>
      </c>
      <c r="B1992" s="129">
        <f>VLOOKUP($A1992,달력데이터,MATCH("음력 날짜",달력제목,0),FALSE)</f>
        <v>46141</v>
      </c>
      <c r="C1992" s="128">
        <f t="shared" si="1"/>
        <v>2026</v>
      </c>
      <c r="D1992" s="128">
        <f t="shared" si="2"/>
        <v>6</v>
      </c>
      <c r="E1992" s="128">
        <f t="shared" si="3"/>
        <v>2</v>
      </c>
      <c r="F1992" s="128">
        <f t="shared" si="4"/>
        <v>2026</v>
      </c>
      <c r="G1992" s="128">
        <f t="shared" si="5"/>
        <v>6</v>
      </c>
      <c r="H1992" s="128">
        <f t="shared" si="6"/>
        <v>14</v>
      </c>
      <c r="I1992" s="128" t="str">
        <f t="shared" si="7"/>
        <v>일</v>
      </c>
      <c r="J1992" s="99"/>
      <c r="K1992" s="99"/>
      <c r="L1992" s="141" t="str">
        <f>IF(J1992-K1992=0,,IFERROR(K1992-J1992-휴게시간-VLOOKUP(A1992,지정휴게시간,2,FALSE),K1992-J1992-휴게시간))</f>
        <v/>
      </c>
      <c r="M1992" s="142" t="str">
        <f>IFERROR(VLOOKUP(Text(A1992,"m월 d일"),양력휴일,2,FALSE),IFERROR(VLOOKUP(Text(B1992,"m월 d일"),음력휴일,2,FALSE),IFERROR(VLOOKUP(A1992,양력지정휴일,2,FALSE), IFERROR(VLOOKUP(B1992,음력지정휴일,2,FALSE), ""))))</f>
        <v/>
      </c>
      <c r="N1992" s="128"/>
      <c r="O1992" s="128" t="str">
        <f>IFERROR(VLOOKUP(N1992,연차지정일수,2,FALSE),"")</f>
        <v/>
      </c>
      <c r="P1992" s="143"/>
      <c r="Q1992" s="2"/>
    </row>
    <row r="1993">
      <c r="A1993" s="129">
        <v>46188.0</v>
      </c>
      <c r="B1993" s="129">
        <f>VLOOKUP($A1993,달력데이터,MATCH("음력 날짜",달력제목,0),FALSE)</f>
        <v>46143</v>
      </c>
      <c r="C1993" s="128">
        <f t="shared" si="1"/>
        <v>2026</v>
      </c>
      <c r="D1993" s="128">
        <f t="shared" si="2"/>
        <v>6</v>
      </c>
      <c r="E1993" s="128">
        <f t="shared" si="3"/>
        <v>3</v>
      </c>
      <c r="F1993" s="128">
        <f t="shared" si="4"/>
        <v>2026</v>
      </c>
      <c r="G1993" s="128">
        <f t="shared" si="5"/>
        <v>6</v>
      </c>
      <c r="H1993" s="128">
        <f t="shared" si="6"/>
        <v>15</v>
      </c>
      <c r="I1993" s="128" t="str">
        <f t="shared" si="7"/>
        <v>월</v>
      </c>
      <c r="J1993" s="99"/>
      <c r="K1993" s="99"/>
      <c r="L1993" s="141" t="str">
        <f>IF(J1993-K1993=0,,IFERROR(K1993-J1993-휴게시간-VLOOKUP(A1993,지정휴게시간,2,FALSE),K1993-J1993-휴게시간))</f>
        <v/>
      </c>
      <c r="M1993" s="142" t="str">
        <f>IFERROR(VLOOKUP(Text(A1993,"m월 d일"),양력휴일,2,FALSE),IFERROR(VLOOKUP(Text(B1993,"m월 d일"),음력휴일,2,FALSE),IFERROR(VLOOKUP(A1993,양력지정휴일,2,FALSE), IFERROR(VLOOKUP(B1993,음력지정휴일,2,FALSE), ""))))</f>
        <v/>
      </c>
      <c r="N1993" s="128"/>
      <c r="O1993" s="128" t="str">
        <f>IFERROR(VLOOKUP(N1993,연차지정일수,2,FALSE),"")</f>
        <v/>
      </c>
      <c r="P1993" s="143"/>
      <c r="Q1993" s="2"/>
    </row>
    <row r="1994">
      <c r="A1994" s="129">
        <v>46189.0</v>
      </c>
      <c r="B1994" s="129">
        <f>VLOOKUP($A1994,달력데이터,MATCH("음력 날짜",달력제목,0),FALSE)</f>
        <v>46144</v>
      </c>
      <c r="C1994" s="128">
        <f t="shared" si="1"/>
        <v>2026</v>
      </c>
      <c r="D1994" s="128">
        <f t="shared" si="2"/>
        <v>6</v>
      </c>
      <c r="E1994" s="128">
        <f t="shared" si="3"/>
        <v>3</v>
      </c>
      <c r="F1994" s="128">
        <f t="shared" si="4"/>
        <v>2026</v>
      </c>
      <c r="G1994" s="128">
        <f t="shared" si="5"/>
        <v>6</v>
      </c>
      <c r="H1994" s="128">
        <f t="shared" si="6"/>
        <v>16</v>
      </c>
      <c r="I1994" s="128" t="str">
        <f t="shared" si="7"/>
        <v>화</v>
      </c>
      <c r="J1994" s="99"/>
      <c r="K1994" s="99"/>
      <c r="L1994" s="141" t="str">
        <f>IF(J1994-K1994=0,,IFERROR(K1994-J1994-휴게시간-VLOOKUP(A1994,지정휴게시간,2,FALSE),K1994-J1994-휴게시간))</f>
        <v/>
      </c>
      <c r="M1994" s="142" t="str">
        <f>IFERROR(VLOOKUP(Text(A1994,"m월 d일"),양력휴일,2,FALSE),IFERROR(VLOOKUP(Text(B1994,"m월 d일"),음력휴일,2,FALSE),IFERROR(VLOOKUP(A1994,양력지정휴일,2,FALSE), IFERROR(VLOOKUP(B1994,음력지정휴일,2,FALSE), ""))))</f>
        <v/>
      </c>
      <c r="N1994" s="128"/>
      <c r="O1994" s="128" t="str">
        <f>IFERROR(VLOOKUP(N1994,연차지정일수,2,FALSE),"")</f>
        <v/>
      </c>
      <c r="P1994" s="143"/>
      <c r="Q1994" s="2"/>
    </row>
    <row r="1995">
      <c r="A1995" s="129">
        <v>46190.0</v>
      </c>
      <c r="B1995" s="129">
        <f>VLOOKUP($A1995,달력데이터,MATCH("음력 날짜",달력제목,0),FALSE)</f>
        <v>46145</v>
      </c>
      <c r="C1995" s="128">
        <f t="shared" si="1"/>
        <v>2026</v>
      </c>
      <c r="D1995" s="128">
        <f t="shared" si="2"/>
        <v>6</v>
      </c>
      <c r="E1995" s="128">
        <f t="shared" si="3"/>
        <v>3</v>
      </c>
      <c r="F1995" s="128">
        <f t="shared" si="4"/>
        <v>2026</v>
      </c>
      <c r="G1995" s="128">
        <f t="shared" si="5"/>
        <v>6</v>
      </c>
      <c r="H1995" s="128">
        <f t="shared" si="6"/>
        <v>17</v>
      </c>
      <c r="I1995" s="128" t="str">
        <f t="shared" si="7"/>
        <v>수</v>
      </c>
      <c r="J1995" s="99"/>
      <c r="K1995" s="99"/>
      <c r="L1995" s="141" t="str">
        <f>IF(J1995-K1995=0,,IFERROR(K1995-J1995-휴게시간-VLOOKUP(A1995,지정휴게시간,2,FALSE),K1995-J1995-휴게시간))</f>
        <v/>
      </c>
      <c r="M1995" s="142" t="str">
        <f>IFERROR(VLOOKUP(Text(A1995,"m월 d일"),양력휴일,2,FALSE),IFERROR(VLOOKUP(Text(B1995,"m월 d일"),음력휴일,2,FALSE),IFERROR(VLOOKUP(A1995,양력지정휴일,2,FALSE), IFERROR(VLOOKUP(B1995,음력지정휴일,2,FALSE), ""))))</f>
        <v/>
      </c>
      <c r="N1995" s="128"/>
      <c r="O1995" s="128" t="str">
        <f>IFERROR(VLOOKUP(N1995,연차지정일수,2,FALSE),"")</f>
        <v/>
      </c>
      <c r="P1995" s="143"/>
      <c r="Q1995" s="2"/>
    </row>
    <row r="1996">
      <c r="A1996" s="129">
        <v>46191.0</v>
      </c>
      <c r="B1996" s="129">
        <f>VLOOKUP($A1996,달력데이터,MATCH("음력 날짜",달력제목,0),FALSE)</f>
        <v>46146</v>
      </c>
      <c r="C1996" s="128">
        <f t="shared" si="1"/>
        <v>2026</v>
      </c>
      <c r="D1996" s="128">
        <f t="shared" si="2"/>
        <v>6</v>
      </c>
      <c r="E1996" s="128">
        <f t="shared" si="3"/>
        <v>3</v>
      </c>
      <c r="F1996" s="128">
        <f t="shared" si="4"/>
        <v>2026</v>
      </c>
      <c r="G1996" s="128">
        <f t="shared" si="5"/>
        <v>6</v>
      </c>
      <c r="H1996" s="128">
        <f t="shared" si="6"/>
        <v>18</v>
      </c>
      <c r="I1996" s="128" t="str">
        <f t="shared" si="7"/>
        <v>목</v>
      </c>
      <c r="J1996" s="99"/>
      <c r="K1996" s="99"/>
      <c r="L1996" s="141" t="str">
        <f>IF(J1996-K1996=0,,IFERROR(K1996-J1996-휴게시간-VLOOKUP(A1996,지정휴게시간,2,FALSE),K1996-J1996-휴게시간))</f>
        <v/>
      </c>
      <c r="M1996" s="142" t="str">
        <f>IFERROR(VLOOKUP(Text(A1996,"m월 d일"),양력휴일,2,FALSE),IFERROR(VLOOKUP(Text(B1996,"m월 d일"),음력휴일,2,FALSE),IFERROR(VLOOKUP(A1996,양력지정휴일,2,FALSE), IFERROR(VLOOKUP(B1996,음력지정휴일,2,FALSE), ""))))</f>
        <v/>
      </c>
      <c r="N1996" s="128"/>
      <c r="O1996" s="128" t="str">
        <f>IFERROR(VLOOKUP(N1996,연차지정일수,2,FALSE),"")</f>
        <v/>
      </c>
      <c r="P1996" s="143"/>
      <c r="Q1996" s="2"/>
    </row>
    <row r="1997">
      <c r="A1997" s="129">
        <v>46192.0</v>
      </c>
      <c r="B1997" s="129">
        <f>VLOOKUP($A1997,달력데이터,MATCH("음력 날짜",달력제목,0),FALSE)</f>
        <v>46147</v>
      </c>
      <c r="C1997" s="128">
        <f t="shared" si="1"/>
        <v>2026</v>
      </c>
      <c r="D1997" s="128">
        <f t="shared" si="2"/>
        <v>6</v>
      </c>
      <c r="E1997" s="128">
        <f t="shared" si="3"/>
        <v>3</v>
      </c>
      <c r="F1997" s="128">
        <f t="shared" si="4"/>
        <v>2026</v>
      </c>
      <c r="G1997" s="128">
        <f t="shared" si="5"/>
        <v>6</v>
      </c>
      <c r="H1997" s="128">
        <f t="shared" si="6"/>
        <v>19</v>
      </c>
      <c r="I1997" s="128" t="str">
        <f t="shared" si="7"/>
        <v>금</v>
      </c>
      <c r="J1997" s="99"/>
      <c r="K1997" s="99"/>
      <c r="L1997" s="141" t="str">
        <f>IF(J1997-K1997=0,,IFERROR(K1997-J1997-휴게시간-VLOOKUP(A1997,지정휴게시간,2,FALSE),K1997-J1997-휴게시간))</f>
        <v/>
      </c>
      <c r="M1997" s="142" t="str">
        <f>IFERROR(VLOOKUP(Text(A1997,"m월 d일"),양력휴일,2,FALSE),IFERROR(VLOOKUP(Text(B1997,"m월 d일"),음력휴일,2,FALSE),IFERROR(VLOOKUP(A1997,양력지정휴일,2,FALSE), IFERROR(VLOOKUP(B1997,음력지정휴일,2,FALSE), ""))))</f>
        <v/>
      </c>
      <c r="N1997" s="128"/>
      <c r="O1997" s="128" t="str">
        <f>IFERROR(VLOOKUP(N1997,연차지정일수,2,FALSE),"")</f>
        <v/>
      </c>
      <c r="P1997" s="143"/>
      <c r="Q1997" s="2"/>
    </row>
    <row r="1998">
      <c r="A1998" s="129">
        <v>46193.0</v>
      </c>
      <c r="B1998" s="129">
        <f>VLOOKUP($A1998,달력데이터,MATCH("음력 날짜",달력제목,0),FALSE)</f>
        <v>46148</v>
      </c>
      <c r="C1998" s="128">
        <f t="shared" si="1"/>
        <v>2026</v>
      </c>
      <c r="D1998" s="128">
        <f t="shared" si="2"/>
        <v>6</v>
      </c>
      <c r="E1998" s="128">
        <f t="shared" si="3"/>
        <v>3</v>
      </c>
      <c r="F1998" s="128">
        <f t="shared" si="4"/>
        <v>2026</v>
      </c>
      <c r="G1998" s="128">
        <f t="shared" si="5"/>
        <v>6</v>
      </c>
      <c r="H1998" s="128">
        <f t="shared" si="6"/>
        <v>20</v>
      </c>
      <c r="I1998" s="128" t="str">
        <f t="shared" si="7"/>
        <v>토</v>
      </c>
      <c r="J1998" s="99"/>
      <c r="K1998" s="99"/>
      <c r="L1998" s="141" t="str">
        <f>IF(J1998-K1998=0,,IFERROR(K1998-J1998-휴게시간-VLOOKUP(A1998,지정휴게시간,2,FALSE),K1998-J1998-휴게시간))</f>
        <v/>
      </c>
      <c r="M1998" s="142" t="str">
        <f>IFERROR(VLOOKUP(Text(A1998,"m월 d일"),양력휴일,2,FALSE),IFERROR(VLOOKUP(Text(B1998,"m월 d일"),음력휴일,2,FALSE),IFERROR(VLOOKUP(A1998,양력지정휴일,2,FALSE), IFERROR(VLOOKUP(B1998,음력지정휴일,2,FALSE), ""))))</f>
        <v/>
      </c>
      <c r="N1998" s="128"/>
      <c r="O1998" s="128" t="str">
        <f>IFERROR(VLOOKUP(N1998,연차지정일수,2,FALSE),"")</f>
        <v/>
      </c>
      <c r="P1998" s="143"/>
      <c r="Q1998" s="2"/>
    </row>
    <row r="1999">
      <c r="A1999" s="129">
        <v>46194.0</v>
      </c>
      <c r="B1999" s="129">
        <f>VLOOKUP($A1999,달력데이터,MATCH("음력 날짜",달력제목,0),FALSE)</f>
        <v>46149</v>
      </c>
      <c r="C1999" s="128">
        <f t="shared" si="1"/>
        <v>2026</v>
      </c>
      <c r="D1999" s="128">
        <f t="shared" si="2"/>
        <v>6</v>
      </c>
      <c r="E1999" s="128">
        <f t="shared" si="3"/>
        <v>3</v>
      </c>
      <c r="F1999" s="128">
        <f t="shared" si="4"/>
        <v>2026</v>
      </c>
      <c r="G1999" s="128">
        <f t="shared" si="5"/>
        <v>6</v>
      </c>
      <c r="H1999" s="128">
        <f t="shared" si="6"/>
        <v>21</v>
      </c>
      <c r="I1999" s="128" t="str">
        <f t="shared" si="7"/>
        <v>일</v>
      </c>
      <c r="J1999" s="99"/>
      <c r="K1999" s="99"/>
      <c r="L1999" s="141" t="str">
        <f>IF(J1999-K1999=0,,IFERROR(K1999-J1999-휴게시간-VLOOKUP(A1999,지정휴게시간,2,FALSE),K1999-J1999-휴게시간))</f>
        <v/>
      </c>
      <c r="M1999" s="142" t="str">
        <f>IFERROR(VLOOKUP(Text(A1999,"m월 d일"),양력휴일,2,FALSE),IFERROR(VLOOKUP(Text(B1999,"m월 d일"),음력휴일,2,FALSE),IFERROR(VLOOKUP(A1999,양력지정휴일,2,FALSE), IFERROR(VLOOKUP(B1999,음력지정휴일,2,FALSE), ""))))</f>
        <v/>
      </c>
      <c r="N1999" s="128"/>
      <c r="O1999" s="128" t="str">
        <f>IFERROR(VLOOKUP(N1999,연차지정일수,2,FALSE),"")</f>
        <v/>
      </c>
      <c r="P1999" s="143"/>
      <c r="Q1999" s="2"/>
    </row>
    <row r="2000">
      <c r="A2000" s="129">
        <v>46195.0</v>
      </c>
      <c r="B2000" s="129">
        <f>VLOOKUP($A2000,달력데이터,MATCH("음력 날짜",달력제목,0),FALSE)</f>
        <v>46150</v>
      </c>
      <c r="C2000" s="128">
        <f t="shared" si="1"/>
        <v>2026</v>
      </c>
      <c r="D2000" s="128">
        <f t="shared" si="2"/>
        <v>6</v>
      </c>
      <c r="E2000" s="128">
        <f t="shared" si="3"/>
        <v>4</v>
      </c>
      <c r="F2000" s="128">
        <f t="shared" si="4"/>
        <v>2026</v>
      </c>
      <c r="G2000" s="128">
        <f t="shared" si="5"/>
        <v>6</v>
      </c>
      <c r="H2000" s="128">
        <f t="shared" si="6"/>
        <v>22</v>
      </c>
      <c r="I2000" s="128" t="str">
        <f t="shared" si="7"/>
        <v>월</v>
      </c>
      <c r="J2000" s="99"/>
      <c r="K2000" s="99"/>
      <c r="L2000" s="141" t="str">
        <f>IF(J2000-K2000=0,,IFERROR(K2000-J2000-휴게시간-VLOOKUP(A2000,지정휴게시간,2,FALSE),K2000-J2000-휴게시간))</f>
        <v/>
      </c>
      <c r="M2000" s="142" t="str">
        <f>IFERROR(VLOOKUP(Text(A2000,"m월 d일"),양력휴일,2,FALSE),IFERROR(VLOOKUP(Text(B2000,"m월 d일"),음력휴일,2,FALSE),IFERROR(VLOOKUP(A2000,양력지정휴일,2,FALSE), IFERROR(VLOOKUP(B2000,음력지정휴일,2,FALSE), ""))))</f>
        <v/>
      </c>
      <c r="N2000" s="128"/>
      <c r="O2000" s="128" t="str">
        <f>IFERROR(VLOOKUP(N2000,연차지정일수,2,FALSE),"")</f>
        <v/>
      </c>
      <c r="P2000" s="143"/>
      <c r="Q2000" s="2"/>
    </row>
    <row r="2001">
      <c r="A2001" s="129">
        <v>46196.0</v>
      </c>
      <c r="B2001" s="129">
        <f>VLOOKUP($A2001,달력데이터,MATCH("음력 날짜",달력제목,0),FALSE)</f>
        <v>46151</v>
      </c>
      <c r="C2001" s="128">
        <f t="shared" si="1"/>
        <v>2026</v>
      </c>
      <c r="D2001" s="128">
        <f t="shared" si="2"/>
        <v>6</v>
      </c>
      <c r="E2001" s="128">
        <f t="shared" si="3"/>
        <v>4</v>
      </c>
      <c r="F2001" s="128">
        <f t="shared" si="4"/>
        <v>2026</v>
      </c>
      <c r="G2001" s="128">
        <f t="shared" si="5"/>
        <v>6</v>
      </c>
      <c r="H2001" s="128">
        <f t="shared" si="6"/>
        <v>23</v>
      </c>
      <c r="I2001" s="128" t="str">
        <f t="shared" si="7"/>
        <v>화</v>
      </c>
      <c r="J2001" s="99"/>
      <c r="K2001" s="99"/>
      <c r="L2001" s="141" t="str">
        <f>IF(J2001-K2001=0,,IFERROR(K2001-J2001-휴게시간-VLOOKUP(A2001,지정휴게시간,2,FALSE),K2001-J2001-휴게시간))</f>
        <v/>
      </c>
      <c r="M2001" s="142" t="str">
        <f>IFERROR(VLOOKUP(Text(A2001,"m월 d일"),양력휴일,2,FALSE),IFERROR(VLOOKUP(Text(B2001,"m월 d일"),음력휴일,2,FALSE),IFERROR(VLOOKUP(A2001,양력지정휴일,2,FALSE), IFERROR(VLOOKUP(B2001,음력지정휴일,2,FALSE), ""))))</f>
        <v/>
      </c>
      <c r="N2001" s="128"/>
      <c r="O2001" s="128" t="str">
        <f>IFERROR(VLOOKUP(N2001,연차지정일수,2,FALSE),"")</f>
        <v/>
      </c>
      <c r="P2001" s="143"/>
      <c r="Q2001" s="2"/>
    </row>
    <row r="2002">
      <c r="A2002" s="129">
        <v>46197.0</v>
      </c>
      <c r="B2002" s="129">
        <f>VLOOKUP($A2002,달력데이터,MATCH("음력 날짜",달력제목,0),FALSE)</f>
        <v>46152</v>
      </c>
      <c r="C2002" s="128">
        <f t="shared" si="1"/>
        <v>2026</v>
      </c>
      <c r="D2002" s="128">
        <f t="shared" si="2"/>
        <v>6</v>
      </c>
      <c r="E2002" s="128">
        <f t="shared" si="3"/>
        <v>4</v>
      </c>
      <c r="F2002" s="128">
        <f t="shared" si="4"/>
        <v>2026</v>
      </c>
      <c r="G2002" s="128">
        <f t="shared" si="5"/>
        <v>6</v>
      </c>
      <c r="H2002" s="128">
        <f t="shared" si="6"/>
        <v>24</v>
      </c>
      <c r="I2002" s="128" t="str">
        <f t="shared" si="7"/>
        <v>수</v>
      </c>
      <c r="J2002" s="99"/>
      <c r="K2002" s="99"/>
      <c r="L2002" s="141" t="str">
        <f>IF(J2002-K2002=0,,IFERROR(K2002-J2002-휴게시간-VLOOKUP(A2002,지정휴게시간,2,FALSE),K2002-J2002-휴게시간))</f>
        <v/>
      </c>
      <c r="M2002" s="142" t="str">
        <f>IFERROR(VLOOKUP(Text(A2002,"m월 d일"),양력휴일,2,FALSE),IFERROR(VLOOKUP(Text(B2002,"m월 d일"),음력휴일,2,FALSE),IFERROR(VLOOKUP(A2002,양력지정휴일,2,FALSE), IFERROR(VLOOKUP(B2002,음력지정휴일,2,FALSE), ""))))</f>
        <v/>
      </c>
      <c r="N2002" s="128"/>
      <c r="O2002" s="128" t="str">
        <f>IFERROR(VLOOKUP(N2002,연차지정일수,2,FALSE),"")</f>
        <v/>
      </c>
      <c r="P2002" s="143"/>
      <c r="Q2002" s="2"/>
    </row>
    <row r="2003">
      <c r="A2003" s="129">
        <v>46198.0</v>
      </c>
      <c r="B2003" s="129">
        <f>VLOOKUP($A2003,달력데이터,MATCH("음력 날짜",달력제목,0),FALSE)</f>
        <v>46153</v>
      </c>
      <c r="C2003" s="128">
        <f t="shared" si="1"/>
        <v>2026</v>
      </c>
      <c r="D2003" s="128">
        <f t="shared" si="2"/>
        <v>6</v>
      </c>
      <c r="E2003" s="128">
        <f t="shared" si="3"/>
        <v>4</v>
      </c>
      <c r="F2003" s="128">
        <f t="shared" si="4"/>
        <v>2026</v>
      </c>
      <c r="G2003" s="128">
        <f t="shared" si="5"/>
        <v>6</v>
      </c>
      <c r="H2003" s="128">
        <f t="shared" si="6"/>
        <v>25</v>
      </c>
      <c r="I2003" s="128" t="str">
        <f t="shared" si="7"/>
        <v>목</v>
      </c>
      <c r="J2003" s="99"/>
      <c r="K2003" s="99"/>
      <c r="L2003" s="141" t="str">
        <f>IF(J2003-K2003=0,,IFERROR(K2003-J2003-휴게시간-VLOOKUP(A2003,지정휴게시간,2,FALSE),K2003-J2003-휴게시간))</f>
        <v/>
      </c>
      <c r="M2003" s="142" t="str">
        <f>IFERROR(VLOOKUP(Text(A2003,"m월 d일"),양력휴일,2,FALSE),IFERROR(VLOOKUP(Text(B2003,"m월 d일"),음력휴일,2,FALSE),IFERROR(VLOOKUP(A2003,양력지정휴일,2,FALSE), IFERROR(VLOOKUP(B2003,음력지정휴일,2,FALSE), ""))))</f>
        <v/>
      </c>
      <c r="N2003" s="128"/>
      <c r="O2003" s="128" t="str">
        <f>IFERROR(VLOOKUP(N2003,연차지정일수,2,FALSE),"")</f>
        <v/>
      </c>
      <c r="P2003" s="143"/>
      <c r="Q2003" s="2"/>
    </row>
    <row r="2004">
      <c r="A2004" s="129">
        <v>46199.0</v>
      </c>
      <c r="B2004" s="129">
        <f>VLOOKUP($A2004,달력데이터,MATCH("음력 날짜",달력제목,0),FALSE)</f>
        <v>46154</v>
      </c>
      <c r="C2004" s="128">
        <f t="shared" si="1"/>
        <v>2026</v>
      </c>
      <c r="D2004" s="128">
        <f t="shared" si="2"/>
        <v>6</v>
      </c>
      <c r="E2004" s="128">
        <f t="shared" si="3"/>
        <v>4</v>
      </c>
      <c r="F2004" s="128">
        <f t="shared" si="4"/>
        <v>2026</v>
      </c>
      <c r="G2004" s="128">
        <f t="shared" si="5"/>
        <v>6</v>
      </c>
      <c r="H2004" s="128">
        <f t="shared" si="6"/>
        <v>26</v>
      </c>
      <c r="I2004" s="128" t="str">
        <f t="shared" si="7"/>
        <v>금</v>
      </c>
      <c r="J2004" s="99"/>
      <c r="K2004" s="99"/>
      <c r="L2004" s="141" t="str">
        <f>IF(J2004-K2004=0,,IFERROR(K2004-J2004-휴게시간-VLOOKUP(A2004,지정휴게시간,2,FALSE),K2004-J2004-휴게시간))</f>
        <v/>
      </c>
      <c r="M2004" s="142" t="str">
        <f>IFERROR(VLOOKUP(Text(A2004,"m월 d일"),양력휴일,2,FALSE),IFERROR(VLOOKUP(Text(B2004,"m월 d일"),음력휴일,2,FALSE),IFERROR(VLOOKUP(A2004,양력지정휴일,2,FALSE), IFERROR(VLOOKUP(B2004,음력지정휴일,2,FALSE), ""))))</f>
        <v/>
      </c>
      <c r="N2004" s="128"/>
      <c r="O2004" s="128" t="str">
        <f>IFERROR(VLOOKUP(N2004,연차지정일수,2,FALSE),"")</f>
        <v/>
      </c>
      <c r="P2004" s="143"/>
      <c r="Q2004" s="2"/>
    </row>
    <row r="2005">
      <c r="A2005" s="129">
        <v>46200.0</v>
      </c>
      <c r="B2005" s="129">
        <f>VLOOKUP($A2005,달력데이터,MATCH("음력 날짜",달력제목,0),FALSE)</f>
        <v>46155</v>
      </c>
      <c r="C2005" s="128">
        <f t="shared" si="1"/>
        <v>2026</v>
      </c>
      <c r="D2005" s="128">
        <f t="shared" si="2"/>
        <v>6</v>
      </c>
      <c r="E2005" s="128">
        <f t="shared" si="3"/>
        <v>4</v>
      </c>
      <c r="F2005" s="128">
        <f t="shared" si="4"/>
        <v>2026</v>
      </c>
      <c r="G2005" s="128">
        <f t="shared" si="5"/>
        <v>6</v>
      </c>
      <c r="H2005" s="128">
        <f t="shared" si="6"/>
        <v>27</v>
      </c>
      <c r="I2005" s="128" t="str">
        <f t="shared" si="7"/>
        <v>토</v>
      </c>
      <c r="J2005" s="99"/>
      <c r="K2005" s="99"/>
      <c r="L2005" s="141" t="str">
        <f>IF(J2005-K2005=0,,IFERROR(K2005-J2005-휴게시간-VLOOKUP(A2005,지정휴게시간,2,FALSE),K2005-J2005-휴게시간))</f>
        <v/>
      </c>
      <c r="M2005" s="142" t="str">
        <f>IFERROR(VLOOKUP(Text(A2005,"m월 d일"),양력휴일,2,FALSE),IFERROR(VLOOKUP(Text(B2005,"m월 d일"),음력휴일,2,FALSE),IFERROR(VLOOKUP(A2005,양력지정휴일,2,FALSE), IFERROR(VLOOKUP(B2005,음력지정휴일,2,FALSE), ""))))</f>
        <v/>
      </c>
      <c r="N2005" s="128"/>
      <c r="O2005" s="128" t="str">
        <f>IFERROR(VLOOKUP(N2005,연차지정일수,2,FALSE),"")</f>
        <v/>
      </c>
      <c r="P2005" s="143"/>
      <c r="Q2005" s="2"/>
    </row>
    <row r="2006">
      <c r="A2006" s="129">
        <v>46201.0</v>
      </c>
      <c r="B2006" s="129">
        <f>VLOOKUP($A2006,달력데이터,MATCH("음력 날짜",달력제목,0),FALSE)</f>
        <v>46156</v>
      </c>
      <c r="C2006" s="128">
        <f t="shared" si="1"/>
        <v>2026</v>
      </c>
      <c r="D2006" s="128">
        <f t="shared" si="2"/>
        <v>6</v>
      </c>
      <c r="E2006" s="128">
        <f t="shared" si="3"/>
        <v>4</v>
      </c>
      <c r="F2006" s="128">
        <f t="shared" si="4"/>
        <v>2026</v>
      </c>
      <c r="G2006" s="128">
        <f t="shared" si="5"/>
        <v>6</v>
      </c>
      <c r="H2006" s="128">
        <f t="shared" si="6"/>
        <v>28</v>
      </c>
      <c r="I2006" s="128" t="str">
        <f t="shared" si="7"/>
        <v>일</v>
      </c>
      <c r="J2006" s="99"/>
      <c r="K2006" s="99"/>
      <c r="L2006" s="141" t="str">
        <f>IF(J2006-K2006=0,,IFERROR(K2006-J2006-휴게시간-VLOOKUP(A2006,지정휴게시간,2,FALSE),K2006-J2006-휴게시간))</f>
        <v/>
      </c>
      <c r="M2006" s="142" t="str">
        <f>IFERROR(VLOOKUP(Text(A2006,"m월 d일"),양력휴일,2,FALSE),IFERROR(VLOOKUP(Text(B2006,"m월 d일"),음력휴일,2,FALSE),IFERROR(VLOOKUP(A2006,양력지정휴일,2,FALSE), IFERROR(VLOOKUP(B2006,음력지정휴일,2,FALSE), ""))))</f>
        <v/>
      </c>
      <c r="N2006" s="128"/>
      <c r="O2006" s="128" t="str">
        <f>IFERROR(VLOOKUP(N2006,연차지정일수,2,FALSE),"")</f>
        <v/>
      </c>
      <c r="P2006" s="143"/>
      <c r="Q2006" s="2"/>
    </row>
    <row r="2007">
      <c r="A2007" s="129">
        <v>46202.0</v>
      </c>
      <c r="B2007" s="129">
        <f>VLOOKUP($A2007,달력데이터,MATCH("음력 날짜",달력제목,0),FALSE)</f>
        <v>46157</v>
      </c>
      <c r="C2007" s="128">
        <f t="shared" si="1"/>
        <v>2026</v>
      </c>
      <c r="D2007" s="128">
        <f t="shared" si="2"/>
        <v>6</v>
      </c>
      <c r="E2007" s="128">
        <f t="shared" si="3"/>
        <v>5</v>
      </c>
      <c r="F2007" s="128">
        <f t="shared" si="4"/>
        <v>2026</v>
      </c>
      <c r="G2007" s="128">
        <f t="shared" si="5"/>
        <v>6</v>
      </c>
      <c r="H2007" s="128">
        <f t="shared" si="6"/>
        <v>29</v>
      </c>
      <c r="I2007" s="128" t="str">
        <f t="shared" si="7"/>
        <v>월</v>
      </c>
      <c r="J2007" s="99"/>
      <c r="K2007" s="99"/>
      <c r="L2007" s="141" t="str">
        <f>IF(J2007-K2007=0,,IFERROR(K2007-J2007-휴게시간-VLOOKUP(A2007,지정휴게시간,2,FALSE),K2007-J2007-휴게시간))</f>
        <v/>
      </c>
      <c r="M2007" s="142" t="str">
        <f>IFERROR(VLOOKUP(Text(A2007,"m월 d일"),양력휴일,2,FALSE),IFERROR(VLOOKUP(Text(B2007,"m월 d일"),음력휴일,2,FALSE),IFERROR(VLOOKUP(A2007,양력지정휴일,2,FALSE), IFERROR(VLOOKUP(B2007,음력지정휴일,2,FALSE), ""))))</f>
        <v/>
      </c>
      <c r="N2007" s="128"/>
      <c r="O2007" s="128" t="str">
        <f>IFERROR(VLOOKUP(N2007,연차지정일수,2,FALSE),"")</f>
        <v/>
      </c>
      <c r="P2007" s="143"/>
      <c r="Q2007" s="2"/>
    </row>
    <row r="2008">
      <c r="A2008" s="129">
        <v>46203.0</v>
      </c>
      <c r="B2008" s="129">
        <f>VLOOKUP($A2008,달력데이터,MATCH("음력 날짜",달력제목,0),FALSE)</f>
        <v>46158</v>
      </c>
      <c r="C2008" s="128">
        <f t="shared" si="1"/>
        <v>2026</v>
      </c>
      <c r="D2008" s="128">
        <f t="shared" si="2"/>
        <v>6</v>
      </c>
      <c r="E2008" s="128">
        <f t="shared" si="3"/>
        <v>5</v>
      </c>
      <c r="F2008" s="128">
        <f t="shared" si="4"/>
        <v>2026</v>
      </c>
      <c r="G2008" s="128">
        <f t="shared" si="5"/>
        <v>6</v>
      </c>
      <c r="H2008" s="128">
        <f t="shared" si="6"/>
        <v>30</v>
      </c>
      <c r="I2008" s="128" t="str">
        <f t="shared" si="7"/>
        <v>화</v>
      </c>
      <c r="J2008" s="99"/>
      <c r="K2008" s="99"/>
      <c r="L2008" s="141" t="str">
        <f>IF(J2008-K2008=0,,IFERROR(K2008-J2008-휴게시간-VLOOKUP(A2008,지정휴게시간,2,FALSE),K2008-J2008-휴게시간))</f>
        <v/>
      </c>
      <c r="M2008" s="142" t="str">
        <f>IFERROR(VLOOKUP(Text(A2008,"m월 d일"),양력휴일,2,FALSE),IFERROR(VLOOKUP(Text(B2008,"m월 d일"),음력휴일,2,FALSE),IFERROR(VLOOKUP(A2008,양력지정휴일,2,FALSE), IFERROR(VLOOKUP(B2008,음력지정휴일,2,FALSE), ""))))</f>
        <v/>
      </c>
      <c r="N2008" s="128"/>
      <c r="O2008" s="128" t="str">
        <f>IFERROR(VLOOKUP(N2008,연차지정일수,2,FALSE),"")</f>
        <v/>
      </c>
      <c r="P2008" s="143"/>
      <c r="Q2008" s="2"/>
    </row>
    <row r="2009">
      <c r="A2009" s="129">
        <v>46204.0</v>
      </c>
      <c r="B2009" s="129">
        <f>VLOOKUP($A2009,달력데이터,MATCH("음력 날짜",달력제목,0),FALSE)</f>
        <v>46159</v>
      </c>
      <c r="C2009" s="128">
        <f t="shared" si="1"/>
        <v>2026</v>
      </c>
      <c r="D2009" s="128">
        <f t="shared" si="2"/>
        <v>6</v>
      </c>
      <c r="E2009" s="128">
        <f t="shared" si="3"/>
        <v>5</v>
      </c>
      <c r="F2009" s="128">
        <f t="shared" si="4"/>
        <v>2026</v>
      </c>
      <c r="G2009" s="128">
        <f t="shared" si="5"/>
        <v>7</v>
      </c>
      <c r="H2009" s="128">
        <f t="shared" si="6"/>
        <v>1</v>
      </c>
      <c r="I2009" s="128" t="str">
        <f t="shared" si="7"/>
        <v>수</v>
      </c>
      <c r="J2009" s="99"/>
      <c r="K2009" s="99"/>
      <c r="L2009" s="141" t="str">
        <f>IF(J2009-K2009=0,,IFERROR(K2009-J2009-휴게시간-VLOOKUP(A2009,지정휴게시간,2,FALSE),K2009-J2009-휴게시간))</f>
        <v/>
      </c>
      <c r="M2009" s="142" t="str">
        <f>IFERROR(VLOOKUP(Text(A2009,"m월 d일"),양력휴일,2,FALSE),IFERROR(VLOOKUP(Text(B2009,"m월 d일"),음력휴일,2,FALSE),IFERROR(VLOOKUP(A2009,양력지정휴일,2,FALSE), IFERROR(VLOOKUP(B2009,음력지정휴일,2,FALSE), ""))))</f>
        <v/>
      </c>
      <c r="N2009" s="128"/>
      <c r="O2009" s="128" t="str">
        <f>IFERROR(VLOOKUP(N2009,연차지정일수,2,FALSE),"")</f>
        <v/>
      </c>
      <c r="P2009" s="143"/>
      <c r="Q2009" s="2"/>
    </row>
    <row r="2010">
      <c r="A2010" s="129">
        <v>46205.0</v>
      </c>
      <c r="B2010" s="129">
        <f>VLOOKUP($A2010,달력데이터,MATCH("음력 날짜",달력제목,0),FALSE)</f>
        <v>46160</v>
      </c>
      <c r="C2010" s="128">
        <f t="shared" si="1"/>
        <v>2026</v>
      </c>
      <c r="D2010" s="128">
        <f t="shared" si="2"/>
        <v>6</v>
      </c>
      <c r="E2010" s="128">
        <f t="shared" si="3"/>
        <v>5</v>
      </c>
      <c r="F2010" s="128">
        <f t="shared" si="4"/>
        <v>2026</v>
      </c>
      <c r="G2010" s="128">
        <f t="shared" si="5"/>
        <v>7</v>
      </c>
      <c r="H2010" s="128">
        <f t="shared" si="6"/>
        <v>2</v>
      </c>
      <c r="I2010" s="128" t="str">
        <f t="shared" si="7"/>
        <v>목</v>
      </c>
      <c r="J2010" s="99"/>
      <c r="K2010" s="99"/>
      <c r="L2010" s="141" t="str">
        <f>IF(J2010-K2010=0,,IFERROR(K2010-J2010-휴게시간-VLOOKUP(A2010,지정휴게시간,2,FALSE),K2010-J2010-휴게시간))</f>
        <v/>
      </c>
      <c r="M2010" s="142" t="str">
        <f>IFERROR(VLOOKUP(Text(A2010,"m월 d일"),양력휴일,2,FALSE),IFERROR(VLOOKUP(Text(B2010,"m월 d일"),음력휴일,2,FALSE),IFERROR(VLOOKUP(A2010,양력지정휴일,2,FALSE), IFERROR(VLOOKUP(B2010,음력지정휴일,2,FALSE), ""))))</f>
        <v/>
      </c>
      <c r="N2010" s="128"/>
      <c r="O2010" s="128" t="str">
        <f>IFERROR(VLOOKUP(N2010,연차지정일수,2,FALSE),"")</f>
        <v/>
      </c>
      <c r="P2010" s="143"/>
      <c r="Q2010" s="2"/>
    </row>
    <row r="2011">
      <c r="A2011" s="129">
        <v>46206.0</v>
      </c>
      <c r="B2011" s="129">
        <f>VLOOKUP($A2011,달력데이터,MATCH("음력 날짜",달력제목,0),FALSE)</f>
        <v>46161</v>
      </c>
      <c r="C2011" s="128">
        <f t="shared" si="1"/>
        <v>2026</v>
      </c>
      <c r="D2011" s="128">
        <f t="shared" si="2"/>
        <v>6</v>
      </c>
      <c r="E2011" s="128">
        <f t="shared" si="3"/>
        <v>5</v>
      </c>
      <c r="F2011" s="128">
        <f t="shared" si="4"/>
        <v>2026</v>
      </c>
      <c r="G2011" s="128">
        <f t="shared" si="5"/>
        <v>7</v>
      </c>
      <c r="H2011" s="128">
        <f t="shared" si="6"/>
        <v>3</v>
      </c>
      <c r="I2011" s="128" t="str">
        <f t="shared" si="7"/>
        <v>금</v>
      </c>
      <c r="J2011" s="99"/>
      <c r="K2011" s="99"/>
      <c r="L2011" s="141" t="str">
        <f>IF(J2011-K2011=0,,IFERROR(K2011-J2011-휴게시간-VLOOKUP(A2011,지정휴게시간,2,FALSE),K2011-J2011-휴게시간))</f>
        <v/>
      </c>
      <c r="M2011" s="142" t="str">
        <f>IFERROR(VLOOKUP(Text(A2011,"m월 d일"),양력휴일,2,FALSE),IFERROR(VLOOKUP(Text(B2011,"m월 d일"),음력휴일,2,FALSE),IFERROR(VLOOKUP(A2011,양력지정휴일,2,FALSE), IFERROR(VLOOKUP(B2011,음력지정휴일,2,FALSE), ""))))</f>
        <v/>
      </c>
      <c r="N2011" s="128"/>
      <c r="O2011" s="128" t="str">
        <f>IFERROR(VLOOKUP(N2011,연차지정일수,2,FALSE),"")</f>
        <v/>
      </c>
      <c r="P2011" s="143"/>
      <c r="Q2011" s="2"/>
    </row>
    <row r="2012">
      <c r="A2012" s="129">
        <v>46207.0</v>
      </c>
      <c r="B2012" s="129">
        <f>VLOOKUP($A2012,달력데이터,MATCH("음력 날짜",달력제목,0),FALSE)</f>
        <v>46162</v>
      </c>
      <c r="C2012" s="128">
        <f t="shared" si="1"/>
        <v>2026</v>
      </c>
      <c r="D2012" s="128">
        <f t="shared" si="2"/>
        <v>6</v>
      </c>
      <c r="E2012" s="128">
        <f t="shared" si="3"/>
        <v>5</v>
      </c>
      <c r="F2012" s="128">
        <f t="shared" si="4"/>
        <v>2026</v>
      </c>
      <c r="G2012" s="128">
        <f t="shared" si="5"/>
        <v>7</v>
      </c>
      <c r="H2012" s="128">
        <f t="shared" si="6"/>
        <v>4</v>
      </c>
      <c r="I2012" s="128" t="str">
        <f t="shared" si="7"/>
        <v>토</v>
      </c>
      <c r="J2012" s="99"/>
      <c r="K2012" s="99"/>
      <c r="L2012" s="141" t="str">
        <f>IF(J2012-K2012=0,,IFERROR(K2012-J2012-휴게시간-VLOOKUP(A2012,지정휴게시간,2,FALSE),K2012-J2012-휴게시간))</f>
        <v/>
      </c>
      <c r="M2012" s="142" t="str">
        <f>IFERROR(VLOOKUP(Text(A2012,"m월 d일"),양력휴일,2,FALSE),IFERROR(VLOOKUP(Text(B2012,"m월 d일"),음력휴일,2,FALSE),IFERROR(VLOOKUP(A2012,양력지정휴일,2,FALSE), IFERROR(VLOOKUP(B2012,음력지정휴일,2,FALSE), ""))))</f>
        <v/>
      </c>
      <c r="N2012" s="128"/>
      <c r="O2012" s="128" t="str">
        <f>IFERROR(VLOOKUP(N2012,연차지정일수,2,FALSE),"")</f>
        <v/>
      </c>
      <c r="P2012" s="143"/>
      <c r="Q2012" s="2"/>
    </row>
    <row r="2013">
      <c r="A2013" s="129">
        <v>46208.0</v>
      </c>
      <c r="B2013" s="129">
        <f>VLOOKUP($A2013,달력데이터,MATCH("음력 날짜",달력제목,0),FALSE)</f>
        <v>46163</v>
      </c>
      <c r="C2013" s="128">
        <f t="shared" si="1"/>
        <v>2026</v>
      </c>
      <c r="D2013" s="128">
        <f t="shared" si="2"/>
        <v>6</v>
      </c>
      <c r="E2013" s="128">
        <f t="shared" si="3"/>
        <v>5</v>
      </c>
      <c r="F2013" s="128">
        <f t="shared" si="4"/>
        <v>2026</v>
      </c>
      <c r="G2013" s="128">
        <f t="shared" si="5"/>
        <v>7</v>
      </c>
      <c r="H2013" s="128">
        <f t="shared" si="6"/>
        <v>5</v>
      </c>
      <c r="I2013" s="128" t="str">
        <f t="shared" si="7"/>
        <v>일</v>
      </c>
      <c r="J2013" s="99"/>
      <c r="K2013" s="99"/>
      <c r="L2013" s="141" t="str">
        <f>IF(J2013-K2013=0,,IFERROR(K2013-J2013-휴게시간-VLOOKUP(A2013,지정휴게시간,2,FALSE),K2013-J2013-휴게시간))</f>
        <v/>
      </c>
      <c r="M2013" s="142" t="str">
        <f>IFERROR(VLOOKUP(Text(A2013,"m월 d일"),양력휴일,2,FALSE),IFERROR(VLOOKUP(Text(B2013,"m월 d일"),음력휴일,2,FALSE),IFERROR(VLOOKUP(A2013,양력지정휴일,2,FALSE), IFERROR(VLOOKUP(B2013,음력지정휴일,2,FALSE), ""))))</f>
        <v/>
      </c>
      <c r="N2013" s="128"/>
      <c r="O2013" s="128" t="str">
        <f>IFERROR(VLOOKUP(N2013,연차지정일수,2,FALSE),"")</f>
        <v/>
      </c>
      <c r="P2013" s="143"/>
      <c r="Q2013" s="2"/>
    </row>
    <row r="2014">
      <c r="A2014" s="129">
        <v>46209.0</v>
      </c>
      <c r="B2014" s="129">
        <f>VLOOKUP($A2014,달력데이터,MATCH("음력 날짜",달력제목,0),FALSE)</f>
        <v>46164</v>
      </c>
      <c r="C2014" s="128">
        <f t="shared" si="1"/>
        <v>2026</v>
      </c>
      <c r="D2014" s="128">
        <f t="shared" si="2"/>
        <v>7</v>
      </c>
      <c r="E2014" s="128">
        <f t="shared" si="3"/>
        <v>1</v>
      </c>
      <c r="F2014" s="128">
        <f t="shared" si="4"/>
        <v>2026</v>
      </c>
      <c r="G2014" s="128">
        <f t="shared" si="5"/>
        <v>7</v>
      </c>
      <c r="H2014" s="128">
        <f t="shared" si="6"/>
        <v>6</v>
      </c>
      <c r="I2014" s="128" t="str">
        <f t="shared" si="7"/>
        <v>월</v>
      </c>
      <c r="J2014" s="99"/>
      <c r="K2014" s="99"/>
      <c r="L2014" s="141" t="str">
        <f>IF(J2014-K2014=0,,IFERROR(K2014-J2014-휴게시간-VLOOKUP(A2014,지정휴게시간,2,FALSE),K2014-J2014-휴게시간))</f>
        <v/>
      </c>
      <c r="M2014" s="142" t="str">
        <f>IFERROR(VLOOKUP(Text(A2014,"m월 d일"),양력휴일,2,FALSE),IFERROR(VLOOKUP(Text(B2014,"m월 d일"),음력휴일,2,FALSE),IFERROR(VLOOKUP(A2014,양력지정휴일,2,FALSE), IFERROR(VLOOKUP(B2014,음력지정휴일,2,FALSE), ""))))</f>
        <v/>
      </c>
      <c r="N2014" s="128"/>
      <c r="O2014" s="128" t="str">
        <f>IFERROR(VLOOKUP(N2014,연차지정일수,2,FALSE),"")</f>
        <v/>
      </c>
      <c r="P2014" s="143"/>
      <c r="Q2014" s="2"/>
    </row>
    <row r="2015">
      <c r="A2015" s="129">
        <v>46210.0</v>
      </c>
      <c r="B2015" s="129">
        <f>VLOOKUP($A2015,달력데이터,MATCH("음력 날짜",달력제목,0),FALSE)</f>
        <v>46165</v>
      </c>
      <c r="C2015" s="128">
        <f t="shared" si="1"/>
        <v>2026</v>
      </c>
      <c r="D2015" s="128">
        <f t="shared" si="2"/>
        <v>7</v>
      </c>
      <c r="E2015" s="128">
        <f t="shared" si="3"/>
        <v>1</v>
      </c>
      <c r="F2015" s="128">
        <f t="shared" si="4"/>
        <v>2026</v>
      </c>
      <c r="G2015" s="128">
        <f t="shared" si="5"/>
        <v>7</v>
      </c>
      <c r="H2015" s="128">
        <f t="shared" si="6"/>
        <v>7</v>
      </c>
      <c r="I2015" s="128" t="str">
        <f t="shared" si="7"/>
        <v>화</v>
      </c>
      <c r="J2015" s="99"/>
      <c r="K2015" s="99"/>
      <c r="L2015" s="141" t="str">
        <f>IF(J2015-K2015=0,,IFERROR(K2015-J2015-휴게시간-VLOOKUP(A2015,지정휴게시간,2,FALSE),K2015-J2015-휴게시간))</f>
        <v/>
      </c>
      <c r="M2015" s="142" t="str">
        <f>IFERROR(VLOOKUP(Text(A2015,"m월 d일"),양력휴일,2,FALSE),IFERROR(VLOOKUP(Text(B2015,"m월 d일"),음력휴일,2,FALSE),IFERROR(VLOOKUP(A2015,양력지정휴일,2,FALSE), IFERROR(VLOOKUP(B2015,음력지정휴일,2,FALSE), ""))))</f>
        <v/>
      </c>
      <c r="N2015" s="128"/>
      <c r="O2015" s="128" t="str">
        <f>IFERROR(VLOOKUP(N2015,연차지정일수,2,FALSE),"")</f>
        <v/>
      </c>
      <c r="P2015" s="143"/>
      <c r="Q2015" s="2"/>
    </row>
    <row r="2016">
      <c r="A2016" s="129">
        <v>46211.0</v>
      </c>
      <c r="B2016" s="129">
        <f>VLOOKUP($A2016,달력데이터,MATCH("음력 날짜",달력제목,0),FALSE)</f>
        <v>46166</v>
      </c>
      <c r="C2016" s="128">
        <f t="shared" si="1"/>
        <v>2026</v>
      </c>
      <c r="D2016" s="128">
        <f t="shared" si="2"/>
        <v>7</v>
      </c>
      <c r="E2016" s="128">
        <f t="shared" si="3"/>
        <v>1</v>
      </c>
      <c r="F2016" s="128">
        <f t="shared" si="4"/>
        <v>2026</v>
      </c>
      <c r="G2016" s="128">
        <f t="shared" si="5"/>
        <v>7</v>
      </c>
      <c r="H2016" s="128">
        <f t="shared" si="6"/>
        <v>8</v>
      </c>
      <c r="I2016" s="128" t="str">
        <f t="shared" si="7"/>
        <v>수</v>
      </c>
      <c r="J2016" s="99"/>
      <c r="K2016" s="99"/>
      <c r="L2016" s="141" t="str">
        <f>IF(J2016-K2016=0,,IFERROR(K2016-J2016-휴게시간-VLOOKUP(A2016,지정휴게시간,2,FALSE),K2016-J2016-휴게시간))</f>
        <v/>
      </c>
      <c r="M2016" s="142" t="str">
        <f>IFERROR(VLOOKUP(Text(A2016,"m월 d일"),양력휴일,2,FALSE),IFERROR(VLOOKUP(Text(B2016,"m월 d일"),음력휴일,2,FALSE),IFERROR(VLOOKUP(A2016,양력지정휴일,2,FALSE), IFERROR(VLOOKUP(B2016,음력지정휴일,2,FALSE), ""))))</f>
        <v/>
      </c>
      <c r="N2016" s="128"/>
      <c r="O2016" s="128" t="str">
        <f>IFERROR(VLOOKUP(N2016,연차지정일수,2,FALSE),"")</f>
        <v/>
      </c>
      <c r="P2016" s="143"/>
      <c r="Q2016" s="2"/>
    </row>
    <row r="2017">
      <c r="A2017" s="129">
        <v>46212.0</v>
      </c>
      <c r="B2017" s="129">
        <f>VLOOKUP($A2017,달력데이터,MATCH("음력 날짜",달력제목,0),FALSE)</f>
        <v>46167</v>
      </c>
      <c r="C2017" s="128">
        <f t="shared" si="1"/>
        <v>2026</v>
      </c>
      <c r="D2017" s="128">
        <f t="shared" si="2"/>
        <v>7</v>
      </c>
      <c r="E2017" s="128">
        <f t="shared" si="3"/>
        <v>1</v>
      </c>
      <c r="F2017" s="128">
        <f t="shared" si="4"/>
        <v>2026</v>
      </c>
      <c r="G2017" s="128">
        <f t="shared" si="5"/>
        <v>7</v>
      </c>
      <c r="H2017" s="128">
        <f t="shared" si="6"/>
        <v>9</v>
      </c>
      <c r="I2017" s="128" t="str">
        <f t="shared" si="7"/>
        <v>목</v>
      </c>
      <c r="J2017" s="99"/>
      <c r="K2017" s="99"/>
      <c r="L2017" s="141" t="str">
        <f>IF(J2017-K2017=0,,IFERROR(K2017-J2017-휴게시간-VLOOKUP(A2017,지정휴게시간,2,FALSE),K2017-J2017-휴게시간))</f>
        <v/>
      </c>
      <c r="M2017" s="142" t="str">
        <f>IFERROR(VLOOKUP(Text(A2017,"m월 d일"),양력휴일,2,FALSE),IFERROR(VLOOKUP(Text(B2017,"m월 d일"),음력휴일,2,FALSE),IFERROR(VLOOKUP(A2017,양력지정휴일,2,FALSE), IFERROR(VLOOKUP(B2017,음력지정휴일,2,FALSE), ""))))</f>
        <v/>
      </c>
      <c r="N2017" s="128"/>
      <c r="O2017" s="128" t="str">
        <f>IFERROR(VLOOKUP(N2017,연차지정일수,2,FALSE),"")</f>
        <v/>
      </c>
      <c r="P2017" s="143"/>
      <c r="Q2017" s="2"/>
    </row>
    <row r="2018">
      <c r="A2018" s="129">
        <v>46213.0</v>
      </c>
      <c r="B2018" s="129">
        <f>VLOOKUP($A2018,달력데이터,MATCH("음력 날짜",달력제목,0),FALSE)</f>
        <v>46168</v>
      </c>
      <c r="C2018" s="128">
        <f t="shared" si="1"/>
        <v>2026</v>
      </c>
      <c r="D2018" s="128">
        <f t="shared" si="2"/>
        <v>7</v>
      </c>
      <c r="E2018" s="128">
        <f t="shared" si="3"/>
        <v>1</v>
      </c>
      <c r="F2018" s="128">
        <f t="shared" si="4"/>
        <v>2026</v>
      </c>
      <c r="G2018" s="128">
        <f t="shared" si="5"/>
        <v>7</v>
      </c>
      <c r="H2018" s="128">
        <f t="shared" si="6"/>
        <v>10</v>
      </c>
      <c r="I2018" s="128" t="str">
        <f t="shared" si="7"/>
        <v>금</v>
      </c>
      <c r="J2018" s="99"/>
      <c r="K2018" s="99"/>
      <c r="L2018" s="141" t="str">
        <f>IF(J2018-K2018=0,,IFERROR(K2018-J2018-휴게시간-VLOOKUP(A2018,지정휴게시간,2,FALSE),K2018-J2018-휴게시간))</f>
        <v/>
      </c>
      <c r="M2018" s="142" t="str">
        <f>IFERROR(VLOOKUP(Text(A2018,"m월 d일"),양력휴일,2,FALSE),IFERROR(VLOOKUP(Text(B2018,"m월 d일"),음력휴일,2,FALSE),IFERROR(VLOOKUP(A2018,양력지정휴일,2,FALSE), IFERROR(VLOOKUP(B2018,음력지정휴일,2,FALSE), ""))))</f>
        <v/>
      </c>
      <c r="N2018" s="128"/>
      <c r="O2018" s="128" t="str">
        <f>IFERROR(VLOOKUP(N2018,연차지정일수,2,FALSE),"")</f>
        <v/>
      </c>
      <c r="P2018" s="143"/>
      <c r="Q2018" s="2"/>
    </row>
    <row r="2019">
      <c r="A2019" s="129">
        <v>46214.0</v>
      </c>
      <c r="B2019" s="129">
        <f>VLOOKUP($A2019,달력데이터,MATCH("음력 날짜",달력제목,0),FALSE)</f>
        <v>46169</v>
      </c>
      <c r="C2019" s="128">
        <f t="shared" si="1"/>
        <v>2026</v>
      </c>
      <c r="D2019" s="128">
        <f t="shared" si="2"/>
        <v>7</v>
      </c>
      <c r="E2019" s="128">
        <f t="shared" si="3"/>
        <v>1</v>
      </c>
      <c r="F2019" s="128">
        <f t="shared" si="4"/>
        <v>2026</v>
      </c>
      <c r="G2019" s="128">
        <f t="shared" si="5"/>
        <v>7</v>
      </c>
      <c r="H2019" s="128">
        <f t="shared" si="6"/>
        <v>11</v>
      </c>
      <c r="I2019" s="128" t="str">
        <f t="shared" si="7"/>
        <v>토</v>
      </c>
      <c r="J2019" s="99"/>
      <c r="K2019" s="99"/>
      <c r="L2019" s="141" t="str">
        <f>IF(J2019-K2019=0,,IFERROR(K2019-J2019-휴게시간-VLOOKUP(A2019,지정휴게시간,2,FALSE),K2019-J2019-휴게시간))</f>
        <v/>
      </c>
      <c r="M2019" s="142" t="str">
        <f>IFERROR(VLOOKUP(Text(A2019,"m월 d일"),양력휴일,2,FALSE),IFERROR(VLOOKUP(Text(B2019,"m월 d일"),음력휴일,2,FALSE),IFERROR(VLOOKUP(A2019,양력지정휴일,2,FALSE), IFERROR(VLOOKUP(B2019,음력지정휴일,2,FALSE), ""))))</f>
        <v/>
      </c>
      <c r="N2019" s="128"/>
      <c r="O2019" s="128" t="str">
        <f>IFERROR(VLOOKUP(N2019,연차지정일수,2,FALSE),"")</f>
        <v/>
      </c>
      <c r="P2019" s="143"/>
      <c r="Q2019" s="2"/>
    </row>
    <row r="2020">
      <c r="A2020" s="129">
        <v>46215.0</v>
      </c>
      <c r="B2020" s="129">
        <f>VLOOKUP($A2020,달력데이터,MATCH("음력 날짜",달력제목,0),FALSE)</f>
        <v>46170</v>
      </c>
      <c r="C2020" s="128">
        <f t="shared" si="1"/>
        <v>2026</v>
      </c>
      <c r="D2020" s="128">
        <f t="shared" si="2"/>
        <v>7</v>
      </c>
      <c r="E2020" s="128">
        <f t="shared" si="3"/>
        <v>1</v>
      </c>
      <c r="F2020" s="128">
        <f t="shared" si="4"/>
        <v>2026</v>
      </c>
      <c r="G2020" s="128">
        <f t="shared" si="5"/>
        <v>7</v>
      </c>
      <c r="H2020" s="128">
        <f t="shared" si="6"/>
        <v>12</v>
      </c>
      <c r="I2020" s="128" t="str">
        <f t="shared" si="7"/>
        <v>일</v>
      </c>
      <c r="J2020" s="99"/>
      <c r="K2020" s="99"/>
      <c r="L2020" s="141" t="str">
        <f>IF(J2020-K2020=0,,IFERROR(K2020-J2020-휴게시간-VLOOKUP(A2020,지정휴게시간,2,FALSE),K2020-J2020-휴게시간))</f>
        <v/>
      </c>
      <c r="M2020" s="142" t="str">
        <f>IFERROR(VLOOKUP(Text(A2020,"m월 d일"),양력휴일,2,FALSE),IFERROR(VLOOKUP(Text(B2020,"m월 d일"),음력휴일,2,FALSE),IFERROR(VLOOKUP(A2020,양력지정휴일,2,FALSE), IFERROR(VLOOKUP(B2020,음력지정휴일,2,FALSE), ""))))</f>
        <v/>
      </c>
      <c r="N2020" s="128"/>
      <c r="O2020" s="128" t="str">
        <f>IFERROR(VLOOKUP(N2020,연차지정일수,2,FALSE),"")</f>
        <v/>
      </c>
      <c r="P2020" s="143"/>
      <c r="Q2020" s="2"/>
    </row>
    <row r="2021">
      <c r="A2021" s="129">
        <v>46216.0</v>
      </c>
      <c r="B2021" s="129">
        <f>VLOOKUP($A2021,달력데이터,MATCH("음력 날짜",달력제목,0),FALSE)</f>
        <v>46171</v>
      </c>
      <c r="C2021" s="128">
        <f t="shared" si="1"/>
        <v>2026</v>
      </c>
      <c r="D2021" s="128">
        <f t="shared" si="2"/>
        <v>7</v>
      </c>
      <c r="E2021" s="128">
        <f t="shared" si="3"/>
        <v>2</v>
      </c>
      <c r="F2021" s="128">
        <f t="shared" si="4"/>
        <v>2026</v>
      </c>
      <c r="G2021" s="128">
        <f t="shared" si="5"/>
        <v>7</v>
      </c>
      <c r="H2021" s="128">
        <f t="shared" si="6"/>
        <v>13</v>
      </c>
      <c r="I2021" s="128" t="str">
        <f t="shared" si="7"/>
        <v>월</v>
      </c>
      <c r="J2021" s="99"/>
      <c r="K2021" s="99"/>
      <c r="L2021" s="141" t="str">
        <f>IF(J2021-K2021=0,,IFERROR(K2021-J2021-휴게시간-VLOOKUP(A2021,지정휴게시간,2,FALSE),K2021-J2021-휴게시간))</f>
        <v/>
      </c>
      <c r="M2021" s="142" t="str">
        <f>IFERROR(VLOOKUP(Text(A2021,"m월 d일"),양력휴일,2,FALSE),IFERROR(VLOOKUP(Text(B2021,"m월 d일"),음력휴일,2,FALSE),IFERROR(VLOOKUP(A2021,양력지정휴일,2,FALSE), IFERROR(VLOOKUP(B2021,음력지정휴일,2,FALSE), ""))))</f>
        <v/>
      </c>
      <c r="N2021" s="128"/>
      <c r="O2021" s="128" t="str">
        <f>IFERROR(VLOOKUP(N2021,연차지정일수,2,FALSE),"")</f>
        <v/>
      </c>
      <c r="P2021" s="143"/>
      <c r="Q2021" s="2"/>
    </row>
    <row r="2022">
      <c r="A2022" s="129">
        <v>46217.0</v>
      </c>
      <c r="B2022" s="129">
        <f>VLOOKUP($A2022,달력데이터,MATCH("음력 날짜",달력제목,0),FALSE)</f>
        <v>46174</v>
      </c>
      <c r="C2022" s="128">
        <f t="shared" si="1"/>
        <v>2026</v>
      </c>
      <c r="D2022" s="128">
        <f t="shared" si="2"/>
        <v>7</v>
      </c>
      <c r="E2022" s="128">
        <f t="shared" si="3"/>
        <v>2</v>
      </c>
      <c r="F2022" s="128">
        <f t="shared" si="4"/>
        <v>2026</v>
      </c>
      <c r="G2022" s="128">
        <f t="shared" si="5"/>
        <v>7</v>
      </c>
      <c r="H2022" s="128">
        <f t="shared" si="6"/>
        <v>14</v>
      </c>
      <c r="I2022" s="128" t="str">
        <f t="shared" si="7"/>
        <v>화</v>
      </c>
      <c r="J2022" s="99"/>
      <c r="K2022" s="99"/>
      <c r="L2022" s="141" t="str">
        <f>IF(J2022-K2022=0,,IFERROR(K2022-J2022-휴게시간-VLOOKUP(A2022,지정휴게시간,2,FALSE),K2022-J2022-휴게시간))</f>
        <v/>
      </c>
      <c r="M2022" s="142" t="str">
        <f>IFERROR(VLOOKUP(Text(A2022,"m월 d일"),양력휴일,2,FALSE),IFERROR(VLOOKUP(Text(B2022,"m월 d일"),음력휴일,2,FALSE),IFERROR(VLOOKUP(A2022,양력지정휴일,2,FALSE), IFERROR(VLOOKUP(B2022,음력지정휴일,2,FALSE), ""))))</f>
        <v/>
      </c>
      <c r="N2022" s="128"/>
      <c r="O2022" s="128" t="str">
        <f>IFERROR(VLOOKUP(N2022,연차지정일수,2,FALSE),"")</f>
        <v/>
      </c>
      <c r="P2022" s="143"/>
      <c r="Q2022" s="2"/>
    </row>
    <row r="2023">
      <c r="A2023" s="129">
        <v>46218.0</v>
      </c>
      <c r="B2023" s="129">
        <f>VLOOKUP($A2023,달력데이터,MATCH("음력 날짜",달력제목,0),FALSE)</f>
        <v>46175</v>
      </c>
      <c r="C2023" s="128">
        <f t="shared" si="1"/>
        <v>2026</v>
      </c>
      <c r="D2023" s="128">
        <f t="shared" si="2"/>
        <v>7</v>
      </c>
      <c r="E2023" s="128">
        <f t="shared" si="3"/>
        <v>2</v>
      </c>
      <c r="F2023" s="128">
        <f t="shared" si="4"/>
        <v>2026</v>
      </c>
      <c r="G2023" s="128">
        <f t="shared" si="5"/>
        <v>7</v>
      </c>
      <c r="H2023" s="128">
        <f t="shared" si="6"/>
        <v>15</v>
      </c>
      <c r="I2023" s="128" t="str">
        <f t="shared" si="7"/>
        <v>수</v>
      </c>
      <c r="J2023" s="99"/>
      <c r="K2023" s="99"/>
      <c r="L2023" s="141" t="str">
        <f>IF(J2023-K2023=0,,IFERROR(K2023-J2023-휴게시간-VLOOKUP(A2023,지정휴게시간,2,FALSE),K2023-J2023-휴게시간))</f>
        <v/>
      </c>
      <c r="M2023" s="142" t="str">
        <f>IFERROR(VLOOKUP(Text(A2023,"m월 d일"),양력휴일,2,FALSE),IFERROR(VLOOKUP(Text(B2023,"m월 d일"),음력휴일,2,FALSE),IFERROR(VLOOKUP(A2023,양력지정휴일,2,FALSE), IFERROR(VLOOKUP(B2023,음력지정휴일,2,FALSE), ""))))</f>
        <v/>
      </c>
      <c r="N2023" s="128"/>
      <c r="O2023" s="128" t="str">
        <f>IFERROR(VLOOKUP(N2023,연차지정일수,2,FALSE),"")</f>
        <v/>
      </c>
      <c r="P2023" s="143"/>
      <c r="Q2023" s="2"/>
    </row>
    <row r="2024">
      <c r="A2024" s="129">
        <v>46219.0</v>
      </c>
      <c r="B2024" s="129">
        <f>VLOOKUP($A2024,달력데이터,MATCH("음력 날짜",달력제목,0),FALSE)</f>
        <v>46176</v>
      </c>
      <c r="C2024" s="128">
        <f t="shared" si="1"/>
        <v>2026</v>
      </c>
      <c r="D2024" s="128">
        <f t="shared" si="2"/>
        <v>7</v>
      </c>
      <c r="E2024" s="128">
        <f t="shared" si="3"/>
        <v>2</v>
      </c>
      <c r="F2024" s="128">
        <f t="shared" si="4"/>
        <v>2026</v>
      </c>
      <c r="G2024" s="128">
        <f t="shared" si="5"/>
        <v>7</v>
      </c>
      <c r="H2024" s="128">
        <f t="shared" si="6"/>
        <v>16</v>
      </c>
      <c r="I2024" s="128" t="str">
        <f t="shared" si="7"/>
        <v>목</v>
      </c>
      <c r="J2024" s="99"/>
      <c r="K2024" s="99"/>
      <c r="L2024" s="141" t="str">
        <f>IF(J2024-K2024=0,,IFERROR(K2024-J2024-휴게시간-VLOOKUP(A2024,지정휴게시간,2,FALSE),K2024-J2024-휴게시간))</f>
        <v/>
      </c>
      <c r="M2024" s="142" t="str">
        <f>IFERROR(VLOOKUP(Text(A2024,"m월 d일"),양력휴일,2,FALSE),IFERROR(VLOOKUP(Text(B2024,"m월 d일"),음력휴일,2,FALSE),IFERROR(VLOOKUP(A2024,양력지정휴일,2,FALSE), IFERROR(VLOOKUP(B2024,음력지정휴일,2,FALSE), ""))))</f>
        <v/>
      </c>
      <c r="N2024" s="128"/>
      <c r="O2024" s="128" t="str">
        <f>IFERROR(VLOOKUP(N2024,연차지정일수,2,FALSE),"")</f>
        <v/>
      </c>
      <c r="P2024" s="143"/>
      <c r="Q2024" s="2"/>
    </row>
    <row r="2025">
      <c r="A2025" s="129">
        <v>46220.0</v>
      </c>
      <c r="B2025" s="129">
        <f>VLOOKUP($A2025,달력데이터,MATCH("음력 날짜",달력제목,0),FALSE)</f>
        <v>46177</v>
      </c>
      <c r="C2025" s="128">
        <f t="shared" si="1"/>
        <v>2026</v>
      </c>
      <c r="D2025" s="128">
        <f t="shared" si="2"/>
        <v>7</v>
      </c>
      <c r="E2025" s="128">
        <f t="shared" si="3"/>
        <v>2</v>
      </c>
      <c r="F2025" s="128">
        <f t="shared" si="4"/>
        <v>2026</v>
      </c>
      <c r="G2025" s="128">
        <f t="shared" si="5"/>
        <v>7</v>
      </c>
      <c r="H2025" s="128">
        <f t="shared" si="6"/>
        <v>17</v>
      </c>
      <c r="I2025" s="128" t="str">
        <f t="shared" si="7"/>
        <v>금</v>
      </c>
      <c r="J2025" s="99"/>
      <c r="K2025" s="99"/>
      <c r="L2025" s="141" t="str">
        <f>IF(J2025-K2025=0,,IFERROR(K2025-J2025-휴게시간-VLOOKUP(A2025,지정휴게시간,2,FALSE),K2025-J2025-휴게시간))</f>
        <v/>
      </c>
      <c r="M2025" s="142" t="str">
        <f>IFERROR(VLOOKUP(Text(A2025,"m월 d일"),양력휴일,2,FALSE),IFERROR(VLOOKUP(Text(B2025,"m월 d일"),음력휴일,2,FALSE),IFERROR(VLOOKUP(A2025,양력지정휴일,2,FALSE), IFERROR(VLOOKUP(B2025,음력지정휴일,2,FALSE), ""))))</f>
        <v/>
      </c>
      <c r="N2025" s="128"/>
      <c r="O2025" s="128" t="str">
        <f>IFERROR(VLOOKUP(N2025,연차지정일수,2,FALSE),"")</f>
        <v/>
      </c>
      <c r="P2025" s="143"/>
      <c r="Q2025" s="2"/>
    </row>
    <row r="2026">
      <c r="A2026" s="129">
        <v>46221.0</v>
      </c>
      <c r="B2026" s="129">
        <f>VLOOKUP($A2026,달력데이터,MATCH("음력 날짜",달력제목,0),FALSE)</f>
        <v>46178</v>
      </c>
      <c r="C2026" s="128">
        <f t="shared" si="1"/>
        <v>2026</v>
      </c>
      <c r="D2026" s="128">
        <f t="shared" si="2"/>
        <v>7</v>
      </c>
      <c r="E2026" s="128">
        <f t="shared" si="3"/>
        <v>2</v>
      </c>
      <c r="F2026" s="128">
        <f t="shared" si="4"/>
        <v>2026</v>
      </c>
      <c r="G2026" s="128">
        <f t="shared" si="5"/>
        <v>7</v>
      </c>
      <c r="H2026" s="128">
        <f t="shared" si="6"/>
        <v>18</v>
      </c>
      <c r="I2026" s="128" t="str">
        <f t="shared" si="7"/>
        <v>토</v>
      </c>
      <c r="J2026" s="99"/>
      <c r="K2026" s="99"/>
      <c r="L2026" s="141" t="str">
        <f>IF(J2026-K2026=0,,IFERROR(K2026-J2026-휴게시간-VLOOKUP(A2026,지정휴게시간,2,FALSE),K2026-J2026-휴게시간))</f>
        <v/>
      </c>
      <c r="M2026" s="142" t="str">
        <f>IFERROR(VLOOKUP(Text(A2026,"m월 d일"),양력휴일,2,FALSE),IFERROR(VLOOKUP(Text(B2026,"m월 d일"),음력휴일,2,FALSE),IFERROR(VLOOKUP(A2026,양력지정휴일,2,FALSE), IFERROR(VLOOKUP(B2026,음력지정휴일,2,FALSE), ""))))</f>
        <v/>
      </c>
      <c r="N2026" s="128"/>
      <c r="O2026" s="128" t="str">
        <f>IFERROR(VLOOKUP(N2026,연차지정일수,2,FALSE),"")</f>
        <v/>
      </c>
      <c r="P2026" s="143"/>
      <c r="Q2026" s="2"/>
    </row>
    <row r="2027">
      <c r="A2027" s="129">
        <v>46222.0</v>
      </c>
      <c r="B2027" s="129">
        <f>VLOOKUP($A2027,달력데이터,MATCH("음력 날짜",달력제목,0),FALSE)</f>
        <v>46179</v>
      </c>
      <c r="C2027" s="128">
        <f t="shared" si="1"/>
        <v>2026</v>
      </c>
      <c r="D2027" s="128">
        <f t="shared" si="2"/>
        <v>7</v>
      </c>
      <c r="E2027" s="128">
        <f t="shared" si="3"/>
        <v>2</v>
      </c>
      <c r="F2027" s="128">
        <f t="shared" si="4"/>
        <v>2026</v>
      </c>
      <c r="G2027" s="128">
        <f t="shared" si="5"/>
        <v>7</v>
      </c>
      <c r="H2027" s="128">
        <f t="shared" si="6"/>
        <v>19</v>
      </c>
      <c r="I2027" s="128" t="str">
        <f t="shared" si="7"/>
        <v>일</v>
      </c>
      <c r="J2027" s="99"/>
      <c r="K2027" s="99"/>
      <c r="L2027" s="141" t="str">
        <f>IF(J2027-K2027=0,,IFERROR(K2027-J2027-휴게시간-VLOOKUP(A2027,지정휴게시간,2,FALSE),K2027-J2027-휴게시간))</f>
        <v/>
      </c>
      <c r="M2027" s="142" t="str">
        <f>IFERROR(VLOOKUP(Text(A2027,"m월 d일"),양력휴일,2,FALSE),IFERROR(VLOOKUP(Text(B2027,"m월 d일"),음력휴일,2,FALSE),IFERROR(VLOOKUP(A2027,양력지정휴일,2,FALSE), IFERROR(VLOOKUP(B2027,음력지정휴일,2,FALSE), ""))))</f>
        <v/>
      </c>
      <c r="N2027" s="128"/>
      <c r="O2027" s="128" t="str">
        <f>IFERROR(VLOOKUP(N2027,연차지정일수,2,FALSE),"")</f>
        <v/>
      </c>
      <c r="P2027" s="143"/>
      <c r="Q2027" s="2"/>
    </row>
    <row r="2028">
      <c r="A2028" s="129">
        <v>46223.0</v>
      </c>
      <c r="B2028" s="129">
        <f>VLOOKUP($A2028,달력데이터,MATCH("음력 날짜",달력제목,0),FALSE)</f>
        <v>46180</v>
      </c>
      <c r="C2028" s="128">
        <f t="shared" si="1"/>
        <v>2026</v>
      </c>
      <c r="D2028" s="128">
        <f t="shared" si="2"/>
        <v>7</v>
      </c>
      <c r="E2028" s="128">
        <f t="shared" si="3"/>
        <v>3</v>
      </c>
      <c r="F2028" s="128">
        <f t="shared" si="4"/>
        <v>2026</v>
      </c>
      <c r="G2028" s="128">
        <f t="shared" si="5"/>
        <v>7</v>
      </c>
      <c r="H2028" s="128">
        <f t="shared" si="6"/>
        <v>20</v>
      </c>
      <c r="I2028" s="128" t="str">
        <f t="shared" si="7"/>
        <v>월</v>
      </c>
      <c r="J2028" s="99"/>
      <c r="K2028" s="99"/>
      <c r="L2028" s="141" t="str">
        <f>IF(J2028-K2028=0,,IFERROR(K2028-J2028-휴게시간-VLOOKUP(A2028,지정휴게시간,2,FALSE),K2028-J2028-휴게시간))</f>
        <v/>
      </c>
      <c r="M2028" s="142" t="str">
        <f>IFERROR(VLOOKUP(Text(A2028,"m월 d일"),양력휴일,2,FALSE),IFERROR(VLOOKUP(Text(B2028,"m월 d일"),음력휴일,2,FALSE),IFERROR(VLOOKUP(A2028,양력지정휴일,2,FALSE), IFERROR(VLOOKUP(B2028,음력지정휴일,2,FALSE), ""))))</f>
        <v/>
      </c>
      <c r="N2028" s="128"/>
      <c r="O2028" s="128" t="str">
        <f>IFERROR(VLOOKUP(N2028,연차지정일수,2,FALSE),"")</f>
        <v/>
      </c>
      <c r="P2028" s="143"/>
      <c r="Q2028" s="2"/>
    </row>
    <row r="2029">
      <c r="A2029" s="129">
        <v>46224.0</v>
      </c>
      <c r="B2029" s="129">
        <f>VLOOKUP($A2029,달력데이터,MATCH("음력 날짜",달력제목,0),FALSE)</f>
        <v>46181</v>
      </c>
      <c r="C2029" s="128">
        <f t="shared" si="1"/>
        <v>2026</v>
      </c>
      <c r="D2029" s="128">
        <f t="shared" si="2"/>
        <v>7</v>
      </c>
      <c r="E2029" s="128">
        <f t="shared" si="3"/>
        <v>3</v>
      </c>
      <c r="F2029" s="128">
        <f t="shared" si="4"/>
        <v>2026</v>
      </c>
      <c r="G2029" s="128">
        <f t="shared" si="5"/>
        <v>7</v>
      </c>
      <c r="H2029" s="128">
        <f t="shared" si="6"/>
        <v>21</v>
      </c>
      <c r="I2029" s="128" t="str">
        <f t="shared" si="7"/>
        <v>화</v>
      </c>
      <c r="J2029" s="99"/>
      <c r="K2029" s="99"/>
      <c r="L2029" s="141" t="str">
        <f>IF(J2029-K2029=0,,IFERROR(K2029-J2029-휴게시간-VLOOKUP(A2029,지정휴게시간,2,FALSE),K2029-J2029-휴게시간))</f>
        <v/>
      </c>
      <c r="M2029" s="142" t="str">
        <f>IFERROR(VLOOKUP(Text(A2029,"m월 d일"),양력휴일,2,FALSE),IFERROR(VLOOKUP(Text(B2029,"m월 d일"),음력휴일,2,FALSE),IFERROR(VLOOKUP(A2029,양력지정휴일,2,FALSE), IFERROR(VLOOKUP(B2029,음력지정휴일,2,FALSE), ""))))</f>
        <v/>
      </c>
      <c r="N2029" s="128"/>
      <c r="O2029" s="128" t="str">
        <f>IFERROR(VLOOKUP(N2029,연차지정일수,2,FALSE),"")</f>
        <v/>
      </c>
      <c r="P2029" s="143"/>
      <c r="Q2029" s="2"/>
    </row>
    <row r="2030">
      <c r="A2030" s="129">
        <v>46225.0</v>
      </c>
      <c r="B2030" s="129">
        <f>VLOOKUP($A2030,달력데이터,MATCH("음력 날짜",달력제목,0),FALSE)</f>
        <v>46182</v>
      </c>
      <c r="C2030" s="128">
        <f t="shared" si="1"/>
        <v>2026</v>
      </c>
      <c r="D2030" s="128">
        <f t="shared" si="2"/>
        <v>7</v>
      </c>
      <c r="E2030" s="128">
        <f t="shared" si="3"/>
        <v>3</v>
      </c>
      <c r="F2030" s="128">
        <f t="shared" si="4"/>
        <v>2026</v>
      </c>
      <c r="G2030" s="128">
        <f t="shared" si="5"/>
        <v>7</v>
      </c>
      <c r="H2030" s="128">
        <f t="shared" si="6"/>
        <v>22</v>
      </c>
      <c r="I2030" s="128" t="str">
        <f t="shared" si="7"/>
        <v>수</v>
      </c>
      <c r="J2030" s="99"/>
      <c r="K2030" s="99"/>
      <c r="L2030" s="141" t="str">
        <f>IF(J2030-K2030=0,,IFERROR(K2030-J2030-휴게시간-VLOOKUP(A2030,지정휴게시간,2,FALSE),K2030-J2030-휴게시간))</f>
        <v/>
      </c>
      <c r="M2030" s="142" t="str">
        <f>IFERROR(VLOOKUP(Text(A2030,"m월 d일"),양력휴일,2,FALSE),IFERROR(VLOOKUP(Text(B2030,"m월 d일"),음력휴일,2,FALSE),IFERROR(VLOOKUP(A2030,양력지정휴일,2,FALSE), IFERROR(VLOOKUP(B2030,음력지정휴일,2,FALSE), ""))))</f>
        <v/>
      </c>
      <c r="N2030" s="128"/>
      <c r="O2030" s="128" t="str">
        <f>IFERROR(VLOOKUP(N2030,연차지정일수,2,FALSE),"")</f>
        <v/>
      </c>
      <c r="P2030" s="143"/>
      <c r="Q2030" s="2"/>
    </row>
    <row r="2031">
      <c r="A2031" s="129">
        <v>46226.0</v>
      </c>
      <c r="B2031" s="129">
        <f>VLOOKUP($A2031,달력데이터,MATCH("음력 날짜",달력제목,0),FALSE)</f>
        <v>46183</v>
      </c>
      <c r="C2031" s="128">
        <f t="shared" si="1"/>
        <v>2026</v>
      </c>
      <c r="D2031" s="128">
        <f t="shared" si="2"/>
        <v>7</v>
      </c>
      <c r="E2031" s="128">
        <f t="shared" si="3"/>
        <v>3</v>
      </c>
      <c r="F2031" s="128">
        <f t="shared" si="4"/>
        <v>2026</v>
      </c>
      <c r="G2031" s="128">
        <f t="shared" si="5"/>
        <v>7</v>
      </c>
      <c r="H2031" s="128">
        <f t="shared" si="6"/>
        <v>23</v>
      </c>
      <c r="I2031" s="128" t="str">
        <f t="shared" si="7"/>
        <v>목</v>
      </c>
      <c r="J2031" s="99"/>
      <c r="K2031" s="99"/>
      <c r="L2031" s="141" t="str">
        <f>IF(J2031-K2031=0,,IFERROR(K2031-J2031-휴게시간-VLOOKUP(A2031,지정휴게시간,2,FALSE),K2031-J2031-휴게시간))</f>
        <v/>
      </c>
      <c r="M2031" s="142" t="str">
        <f>IFERROR(VLOOKUP(Text(A2031,"m월 d일"),양력휴일,2,FALSE),IFERROR(VLOOKUP(Text(B2031,"m월 d일"),음력휴일,2,FALSE),IFERROR(VLOOKUP(A2031,양력지정휴일,2,FALSE), IFERROR(VLOOKUP(B2031,음력지정휴일,2,FALSE), ""))))</f>
        <v/>
      </c>
      <c r="N2031" s="128"/>
      <c r="O2031" s="128" t="str">
        <f>IFERROR(VLOOKUP(N2031,연차지정일수,2,FALSE),"")</f>
        <v/>
      </c>
      <c r="P2031" s="143"/>
      <c r="Q2031" s="2"/>
    </row>
    <row r="2032">
      <c r="A2032" s="129">
        <v>46227.0</v>
      </c>
      <c r="B2032" s="129">
        <f>VLOOKUP($A2032,달력데이터,MATCH("음력 날짜",달력제목,0),FALSE)</f>
        <v>46184</v>
      </c>
      <c r="C2032" s="128">
        <f t="shared" si="1"/>
        <v>2026</v>
      </c>
      <c r="D2032" s="128">
        <f t="shared" si="2"/>
        <v>7</v>
      </c>
      <c r="E2032" s="128">
        <f t="shared" si="3"/>
        <v>3</v>
      </c>
      <c r="F2032" s="128">
        <f t="shared" si="4"/>
        <v>2026</v>
      </c>
      <c r="G2032" s="128">
        <f t="shared" si="5"/>
        <v>7</v>
      </c>
      <c r="H2032" s="128">
        <f t="shared" si="6"/>
        <v>24</v>
      </c>
      <c r="I2032" s="128" t="str">
        <f t="shared" si="7"/>
        <v>금</v>
      </c>
      <c r="J2032" s="99"/>
      <c r="K2032" s="99"/>
      <c r="L2032" s="141" t="str">
        <f>IF(J2032-K2032=0,,IFERROR(K2032-J2032-휴게시간-VLOOKUP(A2032,지정휴게시간,2,FALSE),K2032-J2032-휴게시간))</f>
        <v/>
      </c>
      <c r="M2032" s="142" t="str">
        <f>IFERROR(VLOOKUP(Text(A2032,"m월 d일"),양력휴일,2,FALSE),IFERROR(VLOOKUP(Text(B2032,"m월 d일"),음력휴일,2,FALSE),IFERROR(VLOOKUP(A2032,양력지정휴일,2,FALSE), IFERROR(VLOOKUP(B2032,음력지정휴일,2,FALSE), ""))))</f>
        <v/>
      </c>
      <c r="N2032" s="128"/>
      <c r="O2032" s="128" t="str">
        <f>IFERROR(VLOOKUP(N2032,연차지정일수,2,FALSE),"")</f>
        <v/>
      </c>
      <c r="P2032" s="143"/>
      <c r="Q2032" s="2"/>
    </row>
    <row r="2033">
      <c r="A2033" s="129">
        <v>46228.0</v>
      </c>
      <c r="B2033" s="129">
        <f>VLOOKUP($A2033,달력데이터,MATCH("음력 날짜",달력제목,0),FALSE)</f>
        <v>46185</v>
      </c>
      <c r="C2033" s="128">
        <f t="shared" si="1"/>
        <v>2026</v>
      </c>
      <c r="D2033" s="128">
        <f t="shared" si="2"/>
        <v>7</v>
      </c>
      <c r="E2033" s="128">
        <f t="shared" si="3"/>
        <v>3</v>
      </c>
      <c r="F2033" s="128">
        <f t="shared" si="4"/>
        <v>2026</v>
      </c>
      <c r="G2033" s="128">
        <f t="shared" si="5"/>
        <v>7</v>
      </c>
      <c r="H2033" s="128">
        <f t="shared" si="6"/>
        <v>25</v>
      </c>
      <c r="I2033" s="128" t="str">
        <f t="shared" si="7"/>
        <v>토</v>
      </c>
      <c r="J2033" s="99"/>
      <c r="K2033" s="99"/>
      <c r="L2033" s="141" t="str">
        <f>IF(J2033-K2033=0,,IFERROR(K2033-J2033-휴게시간-VLOOKUP(A2033,지정휴게시간,2,FALSE),K2033-J2033-휴게시간))</f>
        <v/>
      </c>
      <c r="M2033" s="142" t="str">
        <f>IFERROR(VLOOKUP(Text(A2033,"m월 d일"),양력휴일,2,FALSE),IFERROR(VLOOKUP(Text(B2033,"m월 d일"),음력휴일,2,FALSE),IFERROR(VLOOKUP(A2033,양력지정휴일,2,FALSE), IFERROR(VLOOKUP(B2033,음력지정휴일,2,FALSE), ""))))</f>
        <v/>
      </c>
      <c r="N2033" s="128"/>
      <c r="O2033" s="128" t="str">
        <f>IFERROR(VLOOKUP(N2033,연차지정일수,2,FALSE),"")</f>
        <v/>
      </c>
      <c r="P2033" s="143"/>
      <c r="Q2033" s="2"/>
    </row>
    <row r="2034">
      <c r="A2034" s="129">
        <v>46229.0</v>
      </c>
      <c r="B2034" s="129">
        <f>VLOOKUP($A2034,달력데이터,MATCH("음력 날짜",달력제목,0),FALSE)</f>
        <v>46186</v>
      </c>
      <c r="C2034" s="128">
        <f t="shared" si="1"/>
        <v>2026</v>
      </c>
      <c r="D2034" s="128">
        <f t="shared" si="2"/>
        <v>7</v>
      </c>
      <c r="E2034" s="128">
        <f t="shared" si="3"/>
        <v>3</v>
      </c>
      <c r="F2034" s="128">
        <f t="shared" si="4"/>
        <v>2026</v>
      </c>
      <c r="G2034" s="128">
        <f t="shared" si="5"/>
        <v>7</v>
      </c>
      <c r="H2034" s="128">
        <f t="shared" si="6"/>
        <v>26</v>
      </c>
      <c r="I2034" s="128" t="str">
        <f t="shared" si="7"/>
        <v>일</v>
      </c>
      <c r="J2034" s="99"/>
      <c r="K2034" s="99"/>
      <c r="L2034" s="141" t="str">
        <f>IF(J2034-K2034=0,,IFERROR(K2034-J2034-휴게시간-VLOOKUP(A2034,지정휴게시간,2,FALSE),K2034-J2034-휴게시간))</f>
        <v/>
      </c>
      <c r="M2034" s="142" t="str">
        <f>IFERROR(VLOOKUP(Text(A2034,"m월 d일"),양력휴일,2,FALSE),IFERROR(VLOOKUP(Text(B2034,"m월 d일"),음력휴일,2,FALSE),IFERROR(VLOOKUP(A2034,양력지정휴일,2,FALSE), IFERROR(VLOOKUP(B2034,음력지정휴일,2,FALSE), ""))))</f>
        <v/>
      </c>
      <c r="N2034" s="128"/>
      <c r="O2034" s="128" t="str">
        <f>IFERROR(VLOOKUP(N2034,연차지정일수,2,FALSE),"")</f>
        <v/>
      </c>
      <c r="P2034" s="143"/>
      <c r="Q2034" s="2"/>
    </row>
    <row r="2035">
      <c r="A2035" s="129">
        <v>46230.0</v>
      </c>
      <c r="B2035" s="129">
        <f>VLOOKUP($A2035,달력데이터,MATCH("음력 날짜",달력제목,0),FALSE)</f>
        <v>46187</v>
      </c>
      <c r="C2035" s="128">
        <f t="shared" si="1"/>
        <v>2026</v>
      </c>
      <c r="D2035" s="128">
        <f t="shared" si="2"/>
        <v>7</v>
      </c>
      <c r="E2035" s="128">
        <f t="shared" si="3"/>
        <v>4</v>
      </c>
      <c r="F2035" s="128">
        <f t="shared" si="4"/>
        <v>2026</v>
      </c>
      <c r="G2035" s="128">
        <f t="shared" si="5"/>
        <v>7</v>
      </c>
      <c r="H2035" s="128">
        <f t="shared" si="6"/>
        <v>27</v>
      </c>
      <c r="I2035" s="128" t="str">
        <f t="shared" si="7"/>
        <v>월</v>
      </c>
      <c r="J2035" s="99"/>
      <c r="K2035" s="99"/>
      <c r="L2035" s="141" t="str">
        <f>IF(J2035-K2035=0,,IFERROR(K2035-J2035-휴게시간-VLOOKUP(A2035,지정휴게시간,2,FALSE),K2035-J2035-휴게시간))</f>
        <v/>
      </c>
      <c r="M2035" s="142" t="str">
        <f>IFERROR(VLOOKUP(Text(A2035,"m월 d일"),양력휴일,2,FALSE),IFERROR(VLOOKUP(Text(B2035,"m월 d일"),음력휴일,2,FALSE),IFERROR(VLOOKUP(A2035,양력지정휴일,2,FALSE), IFERROR(VLOOKUP(B2035,음력지정휴일,2,FALSE), ""))))</f>
        <v/>
      </c>
      <c r="N2035" s="128"/>
      <c r="O2035" s="128" t="str">
        <f>IFERROR(VLOOKUP(N2035,연차지정일수,2,FALSE),"")</f>
        <v/>
      </c>
      <c r="P2035" s="143"/>
      <c r="Q2035" s="2"/>
    </row>
    <row r="2036">
      <c r="A2036" s="129">
        <v>46231.0</v>
      </c>
      <c r="B2036" s="129">
        <f>VLOOKUP($A2036,달력데이터,MATCH("음력 날짜",달력제목,0),FALSE)</f>
        <v>46188</v>
      </c>
      <c r="C2036" s="128">
        <f t="shared" si="1"/>
        <v>2026</v>
      </c>
      <c r="D2036" s="128">
        <f t="shared" si="2"/>
        <v>7</v>
      </c>
      <c r="E2036" s="128">
        <f t="shared" si="3"/>
        <v>4</v>
      </c>
      <c r="F2036" s="128">
        <f t="shared" si="4"/>
        <v>2026</v>
      </c>
      <c r="G2036" s="128">
        <f t="shared" si="5"/>
        <v>7</v>
      </c>
      <c r="H2036" s="128">
        <f t="shared" si="6"/>
        <v>28</v>
      </c>
      <c r="I2036" s="128" t="str">
        <f t="shared" si="7"/>
        <v>화</v>
      </c>
      <c r="J2036" s="99"/>
      <c r="K2036" s="99"/>
      <c r="L2036" s="141" t="str">
        <f>IF(J2036-K2036=0,,IFERROR(K2036-J2036-휴게시간-VLOOKUP(A2036,지정휴게시간,2,FALSE),K2036-J2036-휴게시간))</f>
        <v/>
      </c>
      <c r="M2036" s="142" t="str">
        <f>IFERROR(VLOOKUP(Text(A2036,"m월 d일"),양력휴일,2,FALSE),IFERROR(VLOOKUP(Text(B2036,"m월 d일"),음력휴일,2,FALSE),IFERROR(VLOOKUP(A2036,양력지정휴일,2,FALSE), IFERROR(VLOOKUP(B2036,음력지정휴일,2,FALSE), ""))))</f>
        <v/>
      </c>
      <c r="N2036" s="128"/>
      <c r="O2036" s="128" t="str">
        <f>IFERROR(VLOOKUP(N2036,연차지정일수,2,FALSE),"")</f>
        <v/>
      </c>
      <c r="P2036" s="143"/>
      <c r="Q2036" s="2"/>
    </row>
    <row r="2037">
      <c r="A2037" s="129">
        <v>46232.0</v>
      </c>
      <c r="B2037" s="129">
        <f>VLOOKUP($A2037,달력데이터,MATCH("음력 날짜",달력제목,0),FALSE)</f>
        <v>46189</v>
      </c>
      <c r="C2037" s="128">
        <f t="shared" si="1"/>
        <v>2026</v>
      </c>
      <c r="D2037" s="128">
        <f t="shared" si="2"/>
        <v>7</v>
      </c>
      <c r="E2037" s="128">
        <f t="shared" si="3"/>
        <v>4</v>
      </c>
      <c r="F2037" s="128">
        <f t="shared" si="4"/>
        <v>2026</v>
      </c>
      <c r="G2037" s="128">
        <f t="shared" si="5"/>
        <v>7</v>
      </c>
      <c r="H2037" s="128">
        <f t="shared" si="6"/>
        <v>29</v>
      </c>
      <c r="I2037" s="128" t="str">
        <f t="shared" si="7"/>
        <v>수</v>
      </c>
      <c r="J2037" s="99"/>
      <c r="K2037" s="99"/>
      <c r="L2037" s="141" t="str">
        <f>IF(J2037-K2037=0,,IFERROR(K2037-J2037-휴게시간-VLOOKUP(A2037,지정휴게시간,2,FALSE),K2037-J2037-휴게시간))</f>
        <v/>
      </c>
      <c r="M2037" s="142" t="str">
        <f>IFERROR(VLOOKUP(Text(A2037,"m월 d일"),양력휴일,2,FALSE),IFERROR(VLOOKUP(Text(B2037,"m월 d일"),음력휴일,2,FALSE),IFERROR(VLOOKUP(A2037,양력지정휴일,2,FALSE), IFERROR(VLOOKUP(B2037,음력지정휴일,2,FALSE), ""))))</f>
        <v/>
      </c>
      <c r="N2037" s="128"/>
      <c r="O2037" s="128" t="str">
        <f>IFERROR(VLOOKUP(N2037,연차지정일수,2,FALSE),"")</f>
        <v/>
      </c>
      <c r="P2037" s="143"/>
      <c r="Q2037" s="2"/>
    </row>
    <row r="2038">
      <c r="A2038" s="129">
        <v>46233.0</v>
      </c>
      <c r="B2038" s="129">
        <f>VLOOKUP($A2038,달력데이터,MATCH("음력 날짜",달력제목,0),FALSE)</f>
        <v>46190</v>
      </c>
      <c r="C2038" s="128">
        <f t="shared" si="1"/>
        <v>2026</v>
      </c>
      <c r="D2038" s="128">
        <f t="shared" si="2"/>
        <v>7</v>
      </c>
      <c r="E2038" s="128">
        <f t="shared" si="3"/>
        <v>4</v>
      </c>
      <c r="F2038" s="128">
        <f t="shared" si="4"/>
        <v>2026</v>
      </c>
      <c r="G2038" s="128">
        <f t="shared" si="5"/>
        <v>7</v>
      </c>
      <c r="H2038" s="128">
        <f t="shared" si="6"/>
        <v>30</v>
      </c>
      <c r="I2038" s="128" t="str">
        <f t="shared" si="7"/>
        <v>목</v>
      </c>
      <c r="J2038" s="99"/>
      <c r="K2038" s="99"/>
      <c r="L2038" s="141" t="str">
        <f>IF(J2038-K2038=0,,IFERROR(K2038-J2038-휴게시간-VLOOKUP(A2038,지정휴게시간,2,FALSE),K2038-J2038-휴게시간))</f>
        <v/>
      </c>
      <c r="M2038" s="142" t="str">
        <f>IFERROR(VLOOKUP(Text(A2038,"m월 d일"),양력휴일,2,FALSE),IFERROR(VLOOKUP(Text(B2038,"m월 d일"),음력휴일,2,FALSE),IFERROR(VLOOKUP(A2038,양력지정휴일,2,FALSE), IFERROR(VLOOKUP(B2038,음력지정휴일,2,FALSE), ""))))</f>
        <v/>
      </c>
      <c r="N2038" s="128"/>
      <c r="O2038" s="128" t="str">
        <f>IFERROR(VLOOKUP(N2038,연차지정일수,2,FALSE),"")</f>
        <v/>
      </c>
      <c r="P2038" s="143"/>
      <c r="Q2038" s="2"/>
    </row>
    <row r="2039">
      <c r="A2039" s="129">
        <v>46234.0</v>
      </c>
      <c r="B2039" s="129">
        <f>VLOOKUP($A2039,달력데이터,MATCH("음력 날짜",달력제목,0),FALSE)</f>
        <v>46191</v>
      </c>
      <c r="C2039" s="128">
        <f t="shared" si="1"/>
        <v>2026</v>
      </c>
      <c r="D2039" s="128">
        <f t="shared" si="2"/>
        <v>7</v>
      </c>
      <c r="E2039" s="128">
        <f t="shared" si="3"/>
        <v>4</v>
      </c>
      <c r="F2039" s="128">
        <f t="shared" si="4"/>
        <v>2026</v>
      </c>
      <c r="G2039" s="128">
        <f t="shared" si="5"/>
        <v>7</v>
      </c>
      <c r="H2039" s="128">
        <f t="shared" si="6"/>
        <v>31</v>
      </c>
      <c r="I2039" s="128" t="str">
        <f t="shared" si="7"/>
        <v>금</v>
      </c>
      <c r="J2039" s="99"/>
      <c r="K2039" s="99"/>
      <c r="L2039" s="141" t="str">
        <f>IF(J2039-K2039=0,,IFERROR(K2039-J2039-휴게시간-VLOOKUP(A2039,지정휴게시간,2,FALSE),K2039-J2039-휴게시간))</f>
        <v/>
      </c>
      <c r="M2039" s="142" t="str">
        <f>IFERROR(VLOOKUP(Text(A2039,"m월 d일"),양력휴일,2,FALSE),IFERROR(VLOOKUP(Text(B2039,"m월 d일"),음력휴일,2,FALSE),IFERROR(VLOOKUP(A2039,양력지정휴일,2,FALSE), IFERROR(VLOOKUP(B2039,음력지정휴일,2,FALSE), ""))))</f>
        <v/>
      </c>
      <c r="N2039" s="128"/>
      <c r="O2039" s="128" t="str">
        <f>IFERROR(VLOOKUP(N2039,연차지정일수,2,FALSE),"")</f>
        <v/>
      </c>
      <c r="P2039" s="143"/>
      <c r="Q2039" s="2"/>
    </row>
    <row r="2040">
      <c r="A2040" s="129">
        <v>46235.0</v>
      </c>
      <c r="B2040" s="129">
        <f>VLOOKUP($A2040,달력데이터,MATCH("음력 날짜",달력제목,0),FALSE)</f>
        <v>46192</v>
      </c>
      <c r="C2040" s="128">
        <f t="shared" si="1"/>
        <v>2026</v>
      </c>
      <c r="D2040" s="128">
        <f t="shared" si="2"/>
        <v>7</v>
      </c>
      <c r="E2040" s="128">
        <f t="shared" si="3"/>
        <v>4</v>
      </c>
      <c r="F2040" s="128">
        <f t="shared" si="4"/>
        <v>2026</v>
      </c>
      <c r="G2040" s="128">
        <f t="shared" si="5"/>
        <v>8</v>
      </c>
      <c r="H2040" s="128">
        <f t="shared" si="6"/>
        <v>1</v>
      </c>
      <c r="I2040" s="128" t="str">
        <f t="shared" si="7"/>
        <v>토</v>
      </c>
      <c r="J2040" s="99"/>
      <c r="K2040" s="99"/>
      <c r="L2040" s="141" t="str">
        <f>IF(J2040-K2040=0,,IFERROR(K2040-J2040-휴게시간-VLOOKUP(A2040,지정휴게시간,2,FALSE),K2040-J2040-휴게시간))</f>
        <v/>
      </c>
      <c r="M2040" s="142" t="str">
        <f>IFERROR(VLOOKUP(Text(A2040,"m월 d일"),양력휴일,2,FALSE),IFERROR(VLOOKUP(Text(B2040,"m월 d일"),음력휴일,2,FALSE),IFERROR(VLOOKUP(A2040,양력지정휴일,2,FALSE), IFERROR(VLOOKUP(B2040,음력지정휴일,2,FALSE), ""))))</f>
        <v/>
      </c>
      <c r="N2040" s="128"/>
      <c r="O2040" s="128" t="str">
        <f>IFERROR(VLOOKUP(N2040,연차지정일수,2,FALSE),"")</f>
        <v/>
      </c>
      <c r="P2040" s="143"/>
      <c r="Q2040" s="2"/>
    </row>
    <row r="2041">
      <c r="A2041" s="129">
        <v>46236.0</v>
      </c>
      <c r="B2041" s="129">
        <f>VLOOKUP($A2041,달력데이터,MATCH("음력 날짜",달력제목,0),FALSE)</f>
        <v>46193</v>
      </c>
      <c r="C2041" s="128">
        <f t="shared" si="1"/>
        <v>2026</v>
      </c>
      <c r="D2041" s="128">
        <f t="shared" si="2"/>
        <v>7</v>
      </c>
      <c r="E2041" s="128">
        <f t="shared" si="3"/>
        <v>4</v>
      </c>
      <c r="F2041" s="128">
        <f t="shared" si="4"/>
        <v>2026</v>
      </c>
      <c r="G2041" s="128">
        <f t="shared" si="5"/>
        <v>8</v>
      </c>
      <c r="H2041" s="128">
        <f t="shared" si="6"/>
        <v>2</v>
      </c>
      <c r="I2041" s="128" t="str">
        <f t="shared" si="7"/>
        <v>일</v>
      </c>
      <c r="J2041" s="99"/>
      <c r="K2041" s="99"/>
      <c r="L2041" s="141" t="str">
        <f>IF(J2041-K2041=0,,IFERROR(K2041-J2041-휴게시간-VLOOKUP(A2041,지정휴게시간,2,FALSE),K2041-J2041-휴게시간))</f>
        <v/>
      </c>
      <c r="M2041" s="142" t="str">
        <f>IFERROR(VLOOKUP(Text(A2041,"m월 d일"),양력휴일,2,FALSE),IFERROR(VLOOKUP(Text(B2041,"m월 d일"),음력휴일,2,FALSE),IFERROR(VLOOKUP(A2041,양력지정휴일,2,FALSE), IFERROR(VLOOKUP(B2041,음력지정휴일,2,FALSE), ""))))</f>
        <v/>
      </c>
      <c r="N2041" s="128"/>
      <c r="O2041" s="128" t="str">
        <f>IFERROR(VLOOKUP(N2041,연차지정일수,2,FALSE),"")</f>
        <v/>
      </c>
      <c r="P2041" s="143"/>
      <c r="Q2041" s="2"/>
    </row>
    <row r="2042">
      <c r="A2042" s="129">
        <v>46237.0</v>
      </c>
      <c r="B2042" s="129">
        <f>VLOOKUP($A2042,달력데이터,MATCH("음력 날짜",달력제목,0),FALSE)</f>
        <v>46194</v>
      </c>
      <c r="C2042" s="128">
        <f t="shared" si="1"/>
        <v>2026</v>
      </c>
      <c r="D2042" s="128">
        <f t="shared" si="2"/>
        <v>8</v>
      </c>
      <c r="E2042" s="128">
        <f t="shared" si="3"/>
        <v>1</v>
      </c>
      <c r="F2042" s="128">
        <f t="shared" si="4"/>
        <v>2026</v>
      </c>
      <c r="G2042" s="128">
        <f t="shared" si="5"/>
        <v>8</v>
      </c>
      <c r="H2042" s="128">
        <f t="shared" si="6"/>
        <v>3</v>
      </c>
      <c r="I2042" s="128" t="str">
        <f t="shared" si="7"/>
        <v>월</v>
      </c>
      <c r="J2042" s="99"/>
      <c r="K2042" s="99"/>
      <c r="L2042" s="141" t="str">
        <f>IF(J2042-K2042=0,,IFERROR(K2042-J2042-휴게시간-VLOOKUP(A2042,지정휴게시간,2,FALSE),K2042-J2042-휴게시간))</f>
        <v/>
      </c>
      <c r="M2042" s="142" t="str">
        <f>IFERROR(VLOOKUP(Text(A2042,"m월 d일"),양력휴일,2,FALSE),IFERROR(VLOOKUP(Text(B2042,"m월 d일"),음력휴일,2,FALSE),IFERROR(VLOOKUP(A2042,양력지정휴일,2,FALSE), IFERROR(VLOOKUP(B2042,음력지정휴일,2,FALSE), ""))))</f>
        <v/>
      </c>
      <c r="N2042" s="128"/>
      <c r="O2042" s="128" t="str">
        <f>IFERROR(VLOOKUP(N2042,연차지정일수,2,FALSE),"")</f>
        <v/>
      </c>
      <c r="P2042" s="143"/>
      <c r="Q2042" s="2"/>
    </row>
    <row r="2043">
      <c r="A2043" s="129">
        <v>46238.0</v>
      </c>
      <c r="B2043" s="129">
        <f>VLOOKUP($A2043,달력데이터,MATCH("음력 날짜",달력제목,0),FALSE)</f>
        <v>46195</v>
      </c>
      <c r="C2043" s="128">
        <f t="shared" si="1"/>
        <v>2026</v>
      </c>
      <c r="D2043" s="128">
        <f t="shared" si="2"/>
        <v>8</v>
      </c>
      <c r="E2043" s="128">
        <f t="shared" si="3"/>
        <v>1</v>
      </c>
      <c r="F2043" s="128">
        <f t="shared" si="4"/>
        <v>2026</v>
      </c>
      <c r="G2043" s="128">
        <f t="shared" si="5"/>
        <v>8</v>
      </c>
      <c r="H2043" s="128">
        <f t="shared" si="6"/>
        <v>4</v>
      </c>
      <c r="I2043" s="128" t="str">
        <f t="shared" si="7"/>
        <v>화</v>
      </c>
      <c r="J2043" s="99"/>
      <c r="K2043" s="99"/>
      <c r="L2043" s="141" t="str">
        <f>IF(J2043-K2043=0,,IFERROR(K2043-J2043-휴게시간-VLOOKUP(A2043,지정휴게시간,2,FALSE),K2043-J2043-휴게시간))</f>
        <v/>
      </c>
      <c r="M2043" s="142" t="str">
        <f>IFERROR(VLOOKUP(Text(A2043,"m월 d일"),양력휴일,2,FALSE),IFERROR(VLOOKUP(Text(B2043,"m월 d일"),음력휴일,2,FALSE),IFERROR(VLOOKUP(A2043,양력지정휴일,2,FALSE), IFERROR(VLOOKUP(B2043,음력지정휴일,2,FALSE), ""))))</f>
        <v/>
      </c>
      <c r="N2043" s="128"/>
      <c r="O2043" s="128" t="str">
        <f>IFERROR(VLOOKUP(N2043,연차지정일수,2,FALSE),"")</f>
        <v/>
      </c>
      <c r="P2043" s="143"/>
      <c r="Q2043" s="2"/>
    </row>
    <row r="2044">
      <c r="A2044" s="129">
        <v>46239.0</v>
      </c>
      <c r="B2044" s="129">
        <f>VLOOKUP($A2044,달력데이터,MATCH("음력 날짜",달력제목,0),FALSE)</f>
        <v>46196</v>
      </c>
      <c r="C2044" s="128">
        <f t="shared" si="1"/>
        <v>2026</v>
      </c>
      <c r="D2044" s="128">
        <f t="shared" si="2"/>
        <v>8</v>
      </c>
      <c r="E2044" s="128">
        <f t="shared" si="3"/>
        <v>1</v>
      </c>
      <c r="F2044" s="128">
        <f t="shared" si="4"/>
        <v>2026</v>
      </c>
      <c r="G2044" s="128">
        <f t="shared" si="5"/>
        <v>8</v>
      </c>
      <c r="H2044" s="128">
        <f t="shared" si="6"/>
        <v>5</v>
      </c>
      <c r="I2044" s="128" t="str">
        <f t="shared" si="7"/>
        <v>수</v>
      </c>
      <c r="J2044" s="99"/>
      <c r="K2044" s="99"/>
      <c r="L2044" s="141" t="str">
        <f>IF(J2044-K2044=0,,IFERROR(K2044-J2044-휴게시간-VLOOKUP(A2044,지정휴게시간,2,FALSE),K2044-J2044-휴게시간))</f>
        <v/>
      </c>
      <c r="M2044" s="142" t="str">
        <f>IFERROR(VLOOKUP(Text(A2044,"m월 d일"),양력휴일,2,FALSE),IFERROR(VLOOKUP(Text(B2044,"m월 d일"),음력휴일,2,FALSE),IFERROR(VLOOKUP(A2044,양력지정휴일,2,FALSE), IFERROR(VLOOKUP(B2044,음력지정휴일,2,FALSE), ""))))</f>
        <v/>
      </c>
      <c r="N2044" s="128"/>
      <c r="O2044" s="128" t="str">
        <f>IFERROR(VLOOKUP(N2044,연차지정일수,2,FALSE),"")</f>
        <v/>
      </c>
      <c r="P2044" s="143"/>
      <c r="Q2044" s="2"/>
    </row>
    <row r="2045">
      <c r="A2045" s="129">
        <v>46240.0</v>
      </c>
      <c r="B2045" s="129">
        <f>VLOOKUP($A2045,달력데이터,MATCH("음력 날짜",달력제목,0),FALSE)</f>
        <v>46197</v>
      </c>
      <c r="C2045" s="128">
        <f t="shared" si="1"/>
        <v>2026</v>
      </c>
      <c r="D2045" s="128">
        <f t="shared" si="2"/>
        <v>8</v>
      </c>
      <c r="E2045" s="128">
        <f t="shared" si="3"/>
        <v>1</v>
      </c>
      <c r="F2045" s="128">
        <f t="shared" si="4"/>
        <v>2026</v>
      </c>
      <c r="G2045" s="128">
        <f t="shared" si="5"/>
        <v>8</v>
      </c>
      <c r="H2045" s="128">
        <f t="shared" si="6"/>
        <v>6</v>
      </c>
      <c r="I2045" s="128" t="str">
        <f t="shared" si="7"/>
        <v>목</v>
      </c>
      <c r="J2045" s="99"/>
      <c r="K2045" s="99"/>
      <c r="L2045" s="141" t="str">
        <f>IF(J2045-K2045=0,,IFERROR(K2045-J2045-휴게시간-VLOOKUP(A2045,지정휴게시간,2,FALSE),K2045-J2045-휴게시간))</f>
        <v/>
      </c>
      <c r="M2045" s="142" t="str">
        <f>IFERROR(VLOOKUP(Text(A2045,"m월 d일"),양력휴일,2,FALSE),IFERROR(VLOOKUP(Text(B2045,"m월 d일"),음력휴일,2,FALSE),IFERROR(VLOOKUP(A2045,양력지정휴일,2,FALSE), IFERROR(VLOOKUP(B2045,음력지정휴일,2,FALSE), ""))))</f>
        <v/>
      </c>
      <c r="N2045" s="128"/>
      <c r="O2045" s="128" t="str">
        <f>IFERROR(VLOOKUP(N2045,연차지정일수,2,FALSE),"")</f>
        <v/>
      </c>
      <c r="P2045" s="143"/>
      <c r="Q2045" s="2"/>
    </row>
    <row r="2046">
      <c r="A2046" s="129">
        <v>46241.0</v>
      </c>
      <c r="B2046" s="129">
        <f>VLOOKUP($A2046,달력데이터,MATCH("음력 날짜",달력제목,0),FALSE)</f>
        <v>46198</v>
      </c>
      <c r="C2046" s="128">
        <f t="shared" si="1"/>
        <v>2026</v>
      </c>
      <c r="D2046" s="128">
        <f t="shared" si="2"/>
        <v>8</v>
      </c>
      <c r="E2046" s="128">
        <f t="shared" si="3"/>
        <v>1</v>
      </c>
      <c r="F2046" s="128">
        <f t="shared" si="4"/>
        <v>2026</v>
      </c>
      <c r="G2046" s="128">
        <f t="shared" si="5"/>
        <v>8</v>
      </c>
      <c r="H2046" s="128">
        <f t="shared" si="6"/>
        <v>7</v>
      </c>
      <c r="I2046" s="128" t="str">
        <f t="shared" si="7"/>
        <v>금</v>
      </c>
      <c r="J2046" s="99"/>
      <c r="K2046" s="99"/>
      <c r="L2046" s="141" t="str">
        <f>IF(J2046-K2046=0,,IFERROR(K2046-J2046-휴게시간-VLOOKUP(A2046,지정휴게시간,2,FALSE),K2046-J2046-휴게시간))</f>
        <v/>
      </c>
      <c r="M2046" s="142" t="str">
        <f>IFERROR(VLOOKUP(Text(A2046,"m월 d일"),양력휴일,2,FALSE),IFERROR(VLOOKUP(Text(B2046,"m월 d일"),음력휴일,2,FALSE),IFERROR(VLOOKUP(A2046,양력지정휴일,2,FALSE), IFERROR(VLOOKUP(B2046,음력지정휴일,2,FALSE), ""))))</f>
        <v/>
      </c>
      <c r="N2046" s="128"/>
      <c r="O2046" s="128" t="str">
        <f>IFERROR(VLOOKUP(N2046,연차지정일수,2,FALSE),"")</f>
        <v/>
      </c>
      <c r="P2046" s="143"/>
      <c r="Q2046" s="2"/>
    </row>
    <row r="2047">
      <c r="A2047" s="129">
        <v>46242.0</v>
      </c>
      <c r="B2047" s="129">
        <f>VLOOKUP($A2047,달력데이터,MATCH("음력 날짜",달력제목,0),FALSE)</f>
        <v>46199</v>
      </c>
      <c r="C2047" s="128">
        <f t="shared" si="1"/>
        <v>2026</v>
      </c>
      <c r="D2047" s="128">
        <f t="shared" si="2"/>
        <v>8</v>
      </c>
      <c r="E2047" s="128">
        <f t="shared" si="3"/>
        <v>1</v>
      </c>
      <c r="F2047" s="128">
        <f t="shared" si="4"/>
        <v>2026</v>
      </c>
      <c r="G2047" s="128">
        <f t="shared" si="5"/>
        <v>8</v>
      </c>
      <c r="H2047" s="128">
        <f t="shared" si="6"/>
        <v>8</v>
      </c>
      <c r="I2047" s="128" t="str">
        <f t="shared" si="7"/>
        <v>토</v>
      </c>
      <c r="J2047" s="99"/>
      <c r="K2047" s="99"/>
      <c r="L2047" s="141" t="str">
        <f>IF(J2047-K2047=0,,IFERROR(K2047-J2047-휴게시간-VLOOKUP(A2047,지정휴게시간,2,FALSE),K2047-J2047-휴게시간))</f>
        <v/>
      </c>
      <c r="M2047" s="142" t="str">
        <f>IFERROR(VLOOKUP(Text(A2047,"m월 d일"),양력휴일,2,FALSE),IFERROR(VLOOKUP(Text(B2047,"m월 d일"),음력휴일,2,FALSE),IFERROR(VLOOKUP(A2047,양력지정휴일,2,FALSE), IFERROR(VLOOKUP(B2047,음력지정휴일,2,FALSE), ""))))</f>
        <v/>
      </c>
      <c r="N2047" s="128"/>
      <c r="O2047" s="128" t="str">
        <f>IFERROR(VLOOKUP(N2047,연차지정일수,2,FALSE),"")</f>
        <v/>
      </c>
      <c r="P2047" s="143"/>
      <c r="Q2047" s="2"/>
    </row>
    <row r="2048">
      <c r="A2048" s="129">
        <v>46243.0</v>
      </c>
      <c r="B2048" s="129">
        <f>VLOOKUP($A2048,달력데이터,MATCH("음력 날짜",달력제목,0),FALSE)</f>
        <v>46200</v>
      </c>
      <c r="C2048" s="128">
        <f t="shared" si="1"/>
        <v>2026</v>
      </c>
      <c r="D2048" s="128">
        <f t="shared" si="2"/>
        <v>8</v>
      </c>
      <c r="E2048" s="128">
        <f t="shared" si="3"/>
        <v>1</v>
      </c>
      <c r="F2048" s="128">
        <f t="shared" si="4"/>
        <v>2026</v>
      </c>
      <c r="G2048" s="128">
        <f t="shared" si="5"/>
        <v>8</v>
      </c>
      <c r="H2048" s="128">
        <f t="shared" si="6"/>
        <v>9</v>
      </c>
      <c r="I2048" s="128" t="str">
        <f t="shared" si="7"/>
        <v>일</v>
      </c>
      <c r="J2048" s="99"/>
      <c r="K2048" s="99"/>
      <c r="L2048" s="141" t="str">
        <f>IF(J2048-K2048=0,,IFERROR(K2048-J2048-휴게시간-VLOOKUP(A2048,지정휴게시간,2,FALSE),K2048-J2048-휴게시간))</f>
        <v/>
      </c>
      <c r="M2048" s="142" t="str">
        <f>IFERROR(VLOOKUP(Text(A2048,"m월 d일"),양력휴일,2,FALSE),IFERROR(VLOOKUP(Text(B2048,"m월 d일"),음력휴일,2,FALSE),IFERROR(VLOOKUP(A2048,양력지정휴일,2,FALSE), IFERROR(VLOOKUP(B2048,음력지정휴일,2,FALSE), ""))))</f>
        <v/>
      </c>
      <c r="N2048" s="128"/>
      <c r="O2048" s="128" t="str">
        <f>IFERROR(VLOOKUP(N2048,연차지정일수,2,FALSE),"")</f>
        <v/>
      </c>
      <c r="P2048" s="143"/>
      <c r="Q2048" s="2"/>
    </row>
    <row r="2049">
      <c r="A2049" s="129">
        <v>46244.0</v>
      </c>
      <c r="B2049" s="129">
        <f>VLOOKUP($A2049,달력데이터,MATCH("음력 날짜",달력제목,0),FALSE)</f>
        <v>46201</v>
      </c>
      <c r="C2049" s="128">
        <f t="shared" si="1"/>
        <v>2026</v>
      </c>
      <c r="D2049" s="128">
        <f t="shared" si="2"/>
        <v>8</v>
      </c>
      <c r="E2049" s="128">
        <f t="shared" si="3"/>
        <v>2</v>
      </c>
      <c r="F2049" s="128">
        <f t="shared" si="4"/>
        <v>2026</v>
      </c>
      <c r="G2049" s="128">
        <f t="shared" si="5"/>
        <v>8</v>
      </c>
      <c r="H2049" s="128">
        <f t="shared" si="6"/>
        <v>10</v>
      </c>
      <c r="I2049" s="128" t="str">
        <f t="shared" si="7"/>
        <v>월</v>
      </c>
      <c r="J2049" s="99"/>
      <c r="K2049" s="99"/>
      <c r="L2049" s="141" t="str">
        <f>IF(J2049-K2049=0,,IFERROR(K2049-J2049-휴게시간-VLOOKUP(A2049,지정휴게시간,2,FALSE),K2049-J2049-휴게시간))</f>
        <v/>
      </c>
      <c r="M2049" s="142" t="str">
        <f>IFERROR(VLOOKUP(Text(A2049,"m월 d일"),양력휴일,2,FALSE),IFERROR(VLOOKUP(Text(B2049,"m월 d일"),음력휴일,2,FALSE),IFERROR(VLOOKUP(A2049,양력지정휴일,2,FALSE), IFERROR(VLOOKUP(B2049,음력지정휴일,2,FALSE), ""))))</f>
        <v/>
      </c>
      <c r="N2049" s="128"/>
      <c r="O2049" s="128" t="str">
        <f>IFERROR(VLOOKUP(N2049,연차지정일수,2,FALSE),"")</f>
        <v/>
      </c>
      <c r="P2049" s="143"/>
      <c r="Q2049" s="2"/>
    </row>
    <row r="2050">
      <c r="A2050" s="129">
        <v>46245.0</v>
      </c>
      <c r="B2050" s="129">
        <f>VLOOKUP($A2050,달력데이터,MATCH("음력 날짜",달력제목,0),FALSE)</f>
        <v>46202</v>
      </c>
      <c r="C2050" s="128">
        <f t="shared" si="1"/>
        <v>2026</v>
      </c>
      <c r="D2050" s="128">
        <f t="shared" si="2"/>
        <v>8</v>
      </c>
      <c r="E2050" s="128">
        <f t="shared" si="3"/>
        <v>2</v>
      </c>
      <c r="F2050" s="128">
        <f t="shared" si="4"/>
        <v>2026</v>
      </c>
      <c r="G2050" s="128">
        <f t="shared" si="5"/>
        <v>8</v>
      </c>
      <c r="H2050" s="128">
        <f t="shared" si="6"/>
        <v>11</v>
      </c>
      <c r="I2050" s="128" t="str">
        <f t="shared" si="7"/>
        <v>화</v>
      </c>
      <c r="J2050" s="99"/>
      <c r="K2050" s="99"/>
      <c r="L2050" s="141" t="str">
        <f>IF(J2050-K2050=0,,IFERROR(K2050-J2050-휴게시간-VLOOKUP(A2050,지정휴게시간,2,FALSE),K2050-J2050-휴게시간))</f>
        <v/>
      </c>
      <c r="M2050" s="142" t="str">
        <f>IFERROR(VLOOKUP(Text(A2050,"m월 d일"),양력휴일,2,FALSE),IFERROR(VLOOKUP(Text(B2050,"m월 d일"),음력휴일,2,FALSE),IFERROR(VLOOKUP(A2050,양력지정휴일,2,FALSE), IFERROR(VLOOKUP(B2050,음력지정휴일,2,FALSE), ""))))</f>
        <v/>
      </c>
      <c r="N2050" s="128"/>
      <c r="O2050" s="128" t="str">
        <f>IFERROR(VLOOKUP(N2050,연차지정일수,2,FALSE),"")</f>
        <v/>
      </c>
      <c r="P2050" s="143"/>
      <c r="Q2050" s="2"/>
    </row>
    <row r="2051">
      <c r="A2051" s="129">
        <v>46246.0</v>
      </c>
      <c r="B2051" s="129">
        <f>VLOOKUP($A2051,달력데이터,MATCH("음력 날짜",달력제목,0),FALSE)</f>
        <v>46203</v>
      </c>
      <c r="C2051" s="128">
        <f t="shared" si="1"/>
        <v>2026</v>
      </c>
      <c r="D2051" s="128">
        <f t="shared" si="2"/>
        <v>8</v>
      </c>
      <c r="E2051" s="128">
        <f t="shared" si="3"/>
        <v>2</v>
      </c>
      <c r="F2051" s="128">
        <f t="shared" si="4"/>
        <v>2026</v>
      </c>
      <c r="G2051" s="128">
        <f t="shared" si="5"/>
        <v>8</v>
      </c>
      <c r="H2051" s="128">
        <f t="shared" si="6"/>
        <v>12</v>
      </c>
      <c r="I2051" s="128" t="str">
        <f t="shared" si="7"/>
        <v>수</v>
      </c>
      <c r="J2051" s="99"/>
      <c r="K2051" s="99"/>
      <c r="L2051" s="141" t="str">
        <f>IF(J2051-K2051=0,,IFERROR(K2051-J2051-휴게시간-VLOOKUP(A2051,지정휴게시간,2,FALSE),K2051-J2051-휴게시간))</f>
        <v/>
      </c>
      <c r="M2051" s="142" t="str">
        <f>IFERROR(VLOOKUP(Text(A2051,"m월 d일"),양력휴일,2,FALSE),IFERROR(VLOOKUP(Text(B2051,"m월 d일"),음력휴일,2,FALSE),IFERROR(VLOOKUP(A2051,양력지정휴일,2,FALSE), IFERROR(VLOOKUP(B2051,음력지정휴일,2,FALSE), ""))))</f>
        <v/>
      </c>
      <c r="N2051" s="128"/>
      <c r="O2051" s="128" t="str">
        <f>IFERROR(VLOOKUP(N2051,연차지정일수,2,FALSE),"")</f>
        <v/>
      </c>
      <c r="P2051" s="143"/>
      <c r="Q2051" s="2"/>
    </row>
    <row r="2052">
      <c r="A2052" s="129">
        <v>46247.0</v>
      </c>
      <c r="B2052" s="129">
        <f>VLOOKUP($A2052,달력데이터,MATCH("음력 날짜",달력제목,0),FALSE)</f>
        <v>46204</v>
      </c>
      <c r="C2052" s="128">
        <f t="shared" si="1"/>
        <v>2026</v>
      </c>
      <c r="D2052" s="128">
        <f t="shared" si="2"/>
        <v>8</v>
      </c>
      <c r="E2052" s="128">
        <f t="shared" si="3"/>
        <v>2</v>
      </c>
      <c r="F2052" s="128">
        <f t="shared" si="4"/>
        <v>2026</v>
      </c>
      <c r="G2052" s="128">
        <f t="shared" si="5"/>
        <v>8</v>
      </c>
      <c r="H2052" s="128">
        <f t="shared" si="6"/>
        <v>13</v>
      </c>
      <c r="I2052" s="128" t="str">
        <f t="shared" si="7"/>
        <v>목</v>
      </c>
      <c r="J2052" s="99"/>
      <c r="K2052" s="99"/>
      <c r="L2052" s="141" t="str">
        <f>IF(J2052-K2052=0,,IFERROR(K2052-J2052-휴게시간-VLOOKUP(A2052,지정휴게시간,2,FALSE),K2052-J2052-휴게시간))</f>
        <v/>
      </c>
      <c r="M2052" s="142" t="str">
        <f>IFERROR(VLOOKUP(Text(A2052,"m월 d일"),양력휴일,2,FALSE),IFERROR(VLOOKUP(Text(B2052,"m월 d일"),음력휴일,2,FALSE),IFERROR(VLOOKUP(A2052,양력지정휴일,2,FALSE), IFERROR(VLOOKUP(B2052,음력지정휴일,2,FALSE), ""))))</f>
        <v/>
      </c>
      <c r="N2052" s="128"/>
      <c r="O2052" s="128" t="str">
        <f>IFERROR(VLOOKUP(N2052,연차지정일수,2,FALSE),"")</f>
        <v/>
      </c>
      <c r="P2052" s="143"/>
      <c r="Q2052" s="2"/>
    </row>
    <row r="2053">
      <c r="A2053" s="129">
        <v>46248.0</v>
      </c>
      <c r="B2053" s="129">
        <f>VLOOKUP($A2053,달력데이터,MATCH("음력 날짜",달력제목,0),FALSE)</f>
        <v>46205</v>
      </c>
      <c r="C2053" s="128">
        <f t="shared" si="1"/>
        <v>2026</v>
      </c>
      <c r="D2053" s="128">
        <f t="shared" si="2"/>
        <v>8</v>
      </c>
      <c r="E2053" s="128">
        <f t="shared" si="3"/>
        <v>2</v>
      </c>
      <c r="F2053" s="128">
        <f t="shared" si="4"/>
        <v>2026</v>
      </c>
      <c r="G2053" s="128">
        <f t="shared" si="5"/>
        <v>8</v>
      </c>
      <c r="H2053" s="128">
        <f t="shared" si="6"/>
        <v>14</v>
      </c>
      <c r="I2053" s="128" t="str">
        <f t="shared" si="7"/>
        <v>금</v>
      </c>
      <c r="J2053" s="99"/>
      <c r="K2053" s="99"/>
      <c r="L2053" s="141" t="str">
        <f>IF(J2053-K2053=0,,IFERROR(K2053-J2053-휴게시간-VLOOKUP(A2053,지정휴게시간,2,FALSE),K2053-J2053-휴게시간))</f>
        <v/>
      </c>
      <c r="M2053" s="142" t="str">
        <f>IFERROR(VLOOKUP(Text(A2053,"m월 d일"),양력휴일,2,FALSE),IFERROR(VLOOKUP(Text(B2053,"m월 d일"),음력휴일,2,FALSE),IFERROR(VLOOKUP(A2053,양력지정휴일,2,FALSE), IFERROR(VLOOKUP(B2053,음력지정휴일,2,FALSE), ""))))</f>
        <v/>
      </c>
      <c r="N2053" s="128"/>
      <c r="O2053" s="128" t="str">
        <f>IFERROR(VLOOKUP(N2053,연차지정일수,2,FALSE),"")</f>
        <v/>
      </c>
      <c r="P2053" s="143"/>
      <c r="Q2053" s="2"/>
    </row>
    <row r="2054">
      <c r="A2054" s="129">
        <v>46249.0</v>
      </c>
      <c r="B2054" s="129">
        <f>VLOOKUP($A2054,달력데이터,MATCH("음력 날짜",달력제목,0),FALSE)</f>
        <v>46206</v>
      </c>
      <c r="C2054" s="128">
        <f t="shared" si="1"/>
        <v>2026</v>
      </c>
      <c r="D2054" s="128">
        <f t="shared" si="2"/>
        <v>8</v>
      </c>
      <c r="E2054" s="128">
        <f t="shared" si="3"/>
        <v>2</v>
      </c>
      <c r="F2054" s="128">
        <f t="shared" si="4"/>
        <v>2026</v>
      </c>
      <c r="G2054" s="128">
        <f t="shared" si="5"/>
        <v>8</v>
      </c>
      <c r="H2054" s="128">
        <f t="shared" si="6"/>
        <v>15</v>
      </c>
      <c r="I2054" s="128" t="str">
        <f t="shared" si="7"/>
        <v>토</v>
      </c>
      <c r="J2054" s="99"/>
      <c r="K2054" s="99"/>
      <c r="L2054" s="141" t="str">
        <f>IF(J2054-K2054=0,,IFERROR(K2054-J2054-휴게시간-VLOOKUP(A2054,지정휴게시간,2,FALSE),K2054-J2054-휴게시간))</f>
        <v/>
      </c>
      <c r="M2054" s="142" t="str">
        <f>IFERROR(VLOOKUP(Text(A2054,"m월 d일"),양력휴일,2,FALSE),IFERROR(VLOOKUP(Text(B2054,"m월 d일"),음력휴일,2,FALSE),IFERROR(VLOOKUP(A2054,양력지정휴일,2,FALSE), IFERROR(VLOOKUP(B2054,음력지정휴일,2,FALSE), ""))))</f>
        <v>광복절</v>
      </c>
      <c r="N2054" s="128"/>
      <c r="O2054" s="128" t="str">
        <f>IFERROR(VLOOKUP(N2054,연차지정일수,2,FALSE),"")</f>
        <v/>
      </c>
      <c r="P2054" s="143"/>
      <c r="Q2054" s="2"/>
    </row>
    <row r="2055">
      <c r="A2055" s="129">
        <v>46250.0</v>
      </c>
      <c r="B2055" s="129">
        <f>VLOOKUP($A2055,달력데이터,MATCH("음력 날짜",달력제목,0),FALSE)</f>
        <v>46207</v>
      </c>
      <c r="C2055" s="128">
        <f t="shared" si="1"/>
        <v>2026</v>
      </c>
      <c r="D2055" s="128">
        <f t="shared" si="2"/>
        <v>8</v>
      </c>
      <c r="E2055" s="128">
        <f t="shared" si="3"/>
        <v>2</v>
      </c>
      <c r="F2055" s="128">
        <f t="shared" si="4"/>
        <v>2026</v>
      </c>
      <c r="G2055" s="128">
        <f t="shared" si="5"/>
        <v>8</v>
      </c>
      <c r="H2055" s="128">
        <f t="shared" si="6"/>
        <v>16</v>
      </c>
      <c r="I2055" s="128" t="str">
        <f t="shared" si="7"/>
        <v>일</v>
      </c>
      <c r="J2055" s="99"/>
      <c r="K2055" s="99"/>
      <c r="L2055" s="141" t="str">
        <f>IF(J2055-K2055=0,,IFERROR(K2055-J2055-휴게시간-VLOOKUP(A2055,지정휴게시간,2,FALSE),K2055-J2055-휴게시간))</f>
        <v/>
      </c>
      <c r="M2055" s="142" t="str">
        <f>IFERROR(VLOOKUP(Text(A2055,"m월 d일"),양력휴일,2,FALSE),IFERROR(VLOOKUP(Text(B2055,"m월 d일"),음력휴일,2,FALSE),IFERROR(VLOOKUP(A2055,양력지정휴일,2,FALSE), IFERROR(VLOOKUP(B2055,음력지정휴일,2,FALSE), ""))))</f>
        <v/>
      </c>
      <c r="N2055" s="128"/>
      <c r="O2055" s="128" t="str">
        <f>IFERROR(VLOOKUP(N2055,연차지정일수,2,FALSE),"")</f>
        <v/>
      </c>
      <c r="P2055" s="143"/>
      <c r="Q2055" s="2"/>
    </row>
    <row r="2056">
      <c r="A2056" s="129">
        <v>46251.0</v>
      </c>
      <c r="B2056" s="129">
        <f>VLOOKUP($A2056,달력데이터,MATCH("음력 날짜",달력제목,0),FALSE)</f>
        <v>46208</v>
      </c>
      <c r="C2056" s="128">
        <f t="shared" si="1"/>
        <v>2026</v>
      </c>
      <c r="D2056" s="128">
        <f t="shared" si="2"/>
        <v>8</v>
      </c>
      <c r="E2056" s="128">
        <f t="shared" si="3"/>
        <v>3</v>
      </c>
      <c r="F2056" s="128">
        <f t="shared" si="4"/>
        <v>2026</v>
      </c>
      <c r="G2056" s="128">
        <f t="shared" si="5"/>
        <v>8</v>
      </c>
      <c r="H2056" s="128">
        <f t="shared" si="6"/>
        <v>17</v>
      </c>
      <c r="I2056" s="128" t="str">
        <f t="shared" si="7"/>
        <v>월</v>
      </c>
      <c r="J2056" s="99"/>
      <c r="K2056" s="99"/>
      <c r="L2056" s="141" t="str">
        <f>IF(J2056-K2056=0,,IFERROR(K2056-J2056-휴게시간-VLOOKUP(A2056,지정휴게시간,2,FALSE),K2056-J2056-휴게시간))</f>
        <v/>
      </c>
      <c r="M2056" s="142" t="str">
        <f>IFERROR(VLOOKUP(Text(A2056,"m월 d일"),양력휴일,2,FALSE),IFERROR(VLOOKUP(Text(B2056,"m월 d일"),음력휴일,2,FALSE),IFERROR(VLOOKUP(A2056,양력지정휴일,2,FALSE), IFERROR(VLOOKUP(B2056,음력지정휴일,2,FALSE), ""))))</f>
        <v/>
      </c>
      <c r="N2056" s="128"/>
      <c r="O2056" s="128" t="str">
        <f>IFERROR(VLOOKUP(N2056,연차지정일수,2,FALSE),"")</f>
        <v/>
      </c>
      <c r="P2056" s="143"/>
      <c r="Q2056" s="2"/>
    </row>
    <row r="2057">
      <c r="A2057" s="129">
        <v>46252.0</v>
      </c>
      <c r="B2057" s="129">
        <f>VLOOKUP($A2057,달력데이터,MATCH("음력 날짜",달력제목,0),FALSE)</f>
        <v>46209</v>
      </c>
      <c r="C2057" s="128">
        <f t="shared" si="1"/>
        <v>2026</v>
      </c>
      <c r="D2057" s="128">
        <f t="shared" si="2"/>
        <v>8</v>
      </c>
      <c r="E2057" s="128">
        <f t="shared" si="3"/>
        <v>3</v>
      </c>
      <c r="F2057" s="128">
        <f t="shared" si="4"/>
        <v>2026</v>
      </c>
      <c r="G2057" s="128">
        <f t="shared" si="5"/>
        <v>8</v>
      </c>
      <c r="H2057" s="128">
        <f t="shared" si="6"/>
        <v>18</v>
      </c>
      <c r="I2057" s="128" t="str">
        <f t="shared" si="7"/>
        <v>화</v>
      </c>
      <c r="J2057" s="99"/>
      <c r="K2057" s="99"/>
      <c r="L2057" s="141" t="str">
        <f>IF(J2057-K2057=0,,IFERROR(K2057-J2057-휴게시간-VLOOKUP(A2057,지정휴게시간,2,FALSE),K2057-J2057-휴게시간))</f>
        <v/>
      </c>
      <c r="M2057" s="142" t="str">
        <f>IFERROR(VLOOKUP(Text(A2057,"m월 d일"),양력휴일,2,FALSE),IFERROR(VLOOKUP(Text(B2057,"m월 d일"),음력휴일,2,FALSE),IFERROR(VLOOKUP(A2057,양력지정휴일,2,FALSE), IFERROR(VLOOKUP(B2057,음력지정휴일,2,FALSE), ""))))</f>
        <v/>
      </c>
      <c r="N2057" s="128"/>
      <c r="O2057" s="128" t="str">
        <f>IFERROR(VLOOKUP(N2057,연차지정일수,2,FALSE),"")</f>
        <v/>
      </c>
      <c r="P2057" s="143"/>
      <c r="Q2057" s="2"/>
    </row>
    <row r="2058">
      <c r="A2058" s="129">
        <v>46253.0</v>
      </c>
      <c r="B2058" s="129">
        <f>VLOOKUP($A2058,달력데이터,MATCH("음력 날짜",달력제목,0),FALSE)</f>
        <v>46210</v>
      </c>
      <c r="C2058" s="128">
        <f t="shared" si="1"/>
        <v>2026</v>
      </c>
      <c r="D2058" s="128">
        <f t="shared" si="2"/>
        <v>8</v>
      </c>
      <c r="E2058" s="128">
        <f t="shared" si="3"/>
        <v>3</v>
      </c>
      <c r="F2058" s="128">
        <f t="shared" si="4"/>
        <v>2026</v>
      </c>
      <c r="G2058" s="128">
        <f t="shared" si="5"/>
        <v>8</v>
      </c>
      <c r="H2058" s="128">
        <f t="shared" si="6"/>
        <v>19</v>
      </c>
      <c r="I2058" s="128" t="str">
        <f t="shared" si="7"/>
        <v>수</v>
      </c>
      <c r="J2058" s="99"/>
      <c r="K2058" s="99"/>
      <c r="L2058" s="141" t="str">
        <f>IF(J2058-K2058=0,,IFERROR(K2058-J2058-휴게시간-VLOOKUP(A2058,지정휴게시간,2,FALSE),K2058-J2058-휴게시간))</f>
        <v/>
      </c>
      <c r="M2058" s="142" t="str">
        <f>IFERROR(VLOOKUP(Text(A2058,"m월 d일"),양력휴일,2,FALSE),IFERROR(VLOOKUP(Text(B2058,"m월 d일"),음력휴일,2,FALSE),IFERROR(VLOOKUP(A2058,양력지정휴일,2,FALSE), IFERROR(VLOOKUP(B2058,음력지정휴일,2,FALSE), ""))))</f>
        <v/>
      </c>
      <c r="N2058" s="128"/>
      <c r="O2058" s="128" t="str">
        <f>IFERROR(VLOOKUP(N2058,연차지정일수,2,FALSE),"")</f>
        <v/>
      </c>
      <c r="P2058" s="143"/>
      <c r="Q2058" s="2"/>
    </row>
    <row r="2059">
      <c r="A2059" s="129">
        <v>46254.0</v>
      </c>
      <c r="B2059" s="129">
        <f>VLOOKUP($A2059,달력데이터,MATCH("음력 날짜",달력제목,0),FALSE)</f>
        <v>46211</v>
      </c>
      <c r="C2059" s="128">
        <f t="shared" si="1"/>
        <v>2026</v>
      </c>
      <c r="D2059" s="128">
        <f t="shared" si="2"/>
        <v>8</v>
      </c>
      <c r="E2059" s="128">
        <f t="shared" si="3"/>
        <v>3</v>
      </c>
      <c r="F2059" s="128">
        <f t="shared" si="4"/>
        <v>2026</v>
      </c>
      <c r="G2059" s="128">
        <f t="shared" si="5"/>
        <v>8</v>
      </c>
      <c r="H2059" s="128">
        <f t="shared" si="6"/>
        <v>20</v>
      </c>
      <c r="I2059" s="128" t="str">
        <f t="shared" si="7"/>
        <v>목</v>
      </c>
      <c r="J2059" s="99"/>
      <c r="K2059" s="99"/>
      <c r="L2059" s="141" t="str">
        <f>IF(J2059-K2059=0,,IFERROR(K2059-J2059-휴게시간-VLOOKUP(A2059,지정휴게시간,2,FALSE),K2059-J2059-휴게시간))</f>
        <v/>
      </c>
      <c r="M2059" s="142" t="str">
        <f>IFERROR(VLOOKUP(Text(A2059,"m월 d일"),양력휴일,2,FALSE),IFERROR(VLOOKUP(Text(B2059,"m월 d일"),음력휴일,2,FALSE),IFERROR(VLOOKUP(A2059,양력지정휴일,2,FALSE), IFERROR(VLOOKUP(B2059,음력지정휴일,2,FALSE), ""))))</f>
        <v/>
      </c>
      <c r="N2059" s="128"/>
      <c r="O2059" s="128" t="str">
        <f>IFERROR(VLOOKUP(N2059,연차지정일수,2,FALSE),"")</f>
        <v/>
      </c>
      <c r="P2059" s="143"/>
      <c r="Q2059" s="2"/>
    </row>
    <row r="2060">
      <c r="A2060" s="129">
        <v>46255.0</v>
      </c>
      <c r="B2060" s="129">
        <f>VLOOKUP($A2060,달력데이터,MATCH("음력 날짜",달력제목,0),FALSE)</f>
        <v>46212</v>
      </c>
      <c r="C2060" s="128">
        <f t="shared" si="1"/>
        <v>2026</v>
      </c>
      <c r="D2060" s="128">
        <f t="shared" si="2"/>
        <v>8</v>
      </c>
      <c r="E2060" s="128">
        <f t="shared" si="3"/>
        <v>3</v>
      </c>
      <c r="F2060" s="128">
        <f t="shared" si="4"/>
        <v>2026</v>
      </c>
      <c r="G2060" s="128">
        <f t="shared" si="5"/>
        <v>8</v>
      </c>
      <c r="H2060" s="128">
        <f t="shared" si="6"/>
        <v>21</v>
      </c>
      <c r="I2060" s="128" t="str">
        <f t="shared" si="7"/>
        <v>금</v>
      </c>
      <c r="J2060" s="99"/>
      <c r="K2060" s="99"/>
      <c r="L2060" s="141" t="str">
        <f>IF(J2060-K2060=0,,IFERROR(K2060-J2060-휴게시간-VLOOKUP(A2060,지정휴게시간,2,FALSE),K2060-J2060-휴게시간))</f>
        <v/>
      </c>
      <c r="M2060" s="142" t="str">
        <f>IFERROR(VLOOKUP(Text(A2060,"m월 d일"),양력휴일,2,FALSE),IFERROR(VLOOKUP(Text(B2060,"m월 d일"),음력휴일,2,FALSE),IFERROR(VLOOKUP(A2060,양력지정휴일,2,FALSE), IFERROR(VLOOKUP(B2060,음력지정휴일,2,FALSE), ""))))</f>
        <v/>
      </c>
      <c r="N2060" s="128"/>
      <c r="O2060" s="128" t="str">
        <f>IFERROR(VLOOKUP(N2060,연차지정일수,2,FALSE),"")</f>
        <v/>
      </c>
      <c r="P2060" s="143"/>
      <c r="Q2060" s="2"/>
    </row>
    <row r="2061">
      <c r="A2061" s="129">
        <v>46256.0</v>
      </c>
      <c r="B2061" s="129">
        <f>VLOOKUP($A2061,달력데이터,MATCH("음력 날짜",달력제목,0),FALSE)</f>
        <v>46213</v>
      </c>
      <c r="C2061" s="128">
        <f t="shared" si="1"/>
        <v>2026</v>
      </c>
      <c r="D2061" s="128">
        <f t="shared" si="2"/>
        <v>8</v>
      </c>
      <c r="E2061" s="128">
        <f t="shared" si="3"/>
        <v>3</v>
      </c>
      <c r="F2061" s="128">
        <f t="shared" si="4"/>
        <v>2026</v>
      </c>
      <c r="G2061" s="128">
        <f t="shared" si="5"/>
        <v>8</v>
      </c>
      <c r="H2061" s="128">
        <f t="shared" si="6"/>
        <v>22</v>
      </c>
      <c r="I2061" s="128" t="str">
        <f t="shared" si="7"/>
        <v>토</v>
      </c>
      <c r="J2061" s="99"/>
      <c r="K2061" s="99"/>
      <c r="L2061" s="141" t="str">
        <f>IF(J2061-K2061=0,,IFERROR(K2061-J2061-휴게시간-VLOOKUP(A2061,지정휴게시간,2,FALSE),K2061-J2061-휴게시간))</f>
        <v/>
      </c>
      <c r="M2061" s="142" t="str">
        <f>IFERROR(VLOOKUP(Text(A2061,"m월 d일"),양력휴일,2,FALSE),IFERROR(VLOOKUP(Text(B2061,"m월 d일"),음력휴일,2,FALSE),IFERROR(VLOOKUP(A2061,양력지정휴일,2,FALSE), IFERROR(VLOOKUP(B2061,음력지정휴일,2,FALSE), ""))))</f>
        <v/>
      </c>
      <c r="N2061" s="128"/>
      <c r="O2061" s="128" t="str">
        <f>IFERROR(VLOOKUP(N2061,연차지정일수,2,FALSE),"")</f>
        <v/>
      </c>
      <c r="P2061" s="143"/>
      <c r="Q2061" s="2"/>
    </row>
    <row r="2062">
      <c r="A2062" s="129">
        <v>46257.0</v>
      </c>
      <c r="B2062" s="129">
        <f>VLOOKUP($A2062,달력데이터,MATCH("음력 날짜",달력제목,0),FALSE)</f>
        <v>46214</v>
      </c>
      <c r="C2062" s="128">
        <f t="shared" si="1"/>
        <v>2026</v>
      </c>
      <c r="D2062" s="128">
        <f t="shared" si="2"/>
        <v>8</v>
      </c>
      <c r="E2062" s="128">
        <f t="shared" si="3"/>
        <v>3</v>
      </c>
      <c r="F2062" s="128">
        <f t="shared" si="4"/>
        <v>2026</v>
      </c>
      <c r="G2062" s="128">
        <f t="shared" si="5"/>
        <v>8</v>
      </c>
      <c r="H2062" s="128">
        <f t="shared" si="6"/>
        <v>23</v>
      </c>
      <c r="I2062" s="128" t="str">
        <f t="shared" si="7"/>
        <v>일</v>
      </c>
      <c r="J2062" s="99"/>
      <c r="K2062" s="99"/>
      <c r="L2062" s="141" t="str">
        <f>IF(J2062-K2062=0,,IFERROR(K2062-J2062-휴게시간-VLOOKUP(A2062,지정휴게시간,2,FALSE),K2062-J2062-휴게시간))</f>
        <v/>
      </c>
      <c r="M2062" s="142" t="str">
        <f>IFERROR(VLOOKUP(Text(A2062,"m월 d일"),양력휴일,2,FALSE),IFERROR(VLOOKUP(Text(B2062,"m월 d일"),음력휴일,2,FALSE),IFERROR(VLOOKUP(A2062,양력지정휴일,2,FALSE), IFERROR(VLOOKUP(B2062,음력지정휴일,2,FALSE), ""))))</f>
        <v/>
      </c>
      <c r="N2062" s="128"/>
      <c r="O2062" s="128" t="str">
        <f>IFERROR(VLOOKUP(N2062,연차지정일수,2,FALSE),"")</f>
        <v/>
      </c>
      <c r="P2062" s="143"/>
      <c r="Q2062" s="2"/>
    </row>
    <row r="2063">
      <c r="A2063" s="129">
        <v>46258.0</v>
      </c>
      <c r="B2063" s="129">
        <f>VLOOKUP($A2063,달력데이터,MATCH("음력 날짜",달력제목,0),FALSE)</f>
        <v>46215</v>
      </c>
      <c r="C2063" s="128">
        <f t="shared" si="1"/>
        <v>2026</v>
      </c>
      <c r="D2063" s="128">
        <f t="shared" si="2"/>
        <v>8</v>
      </c>
      <c r="E2063" s="128">
        <f t="shared" si="3"/>
        <v>4</v>
      </c>
      <c r="F2063" s="128">
        <f t="shared" si="4"/>
        <v>2026</v>
      </c>
      <c r="G2063" s="128">
        <f t="shared" si="5"/>
        <v>8</v>
      </c>
      <c r="H2063" s="128">
        <f t="shared" si="6"/>
        <v>24</v>
      </c>
      <c r="I2063" s="128" t="str">
        <f t="shared" si="7"/>
        <v>월</v>
      </c>
      <c r="J2063" s="99"/>
      <c r="K2063" s="99"/>
      <c r="L2063" s="141" t="str">
        <f>IF(J2063-K2063=0,,IFERROR(K2063-J2063-휴게시간-VLOOKUP(A2063,지정휴게시간,2,FALSE),K2063-J2063-휴게시간))</f>
        <v/>
      </c>
      <c r="M2063" s="142" t="str">
        <f>IFERROR(VLOOKUP(Text(A2063,"m월 d일"),양력휴일,2,FALSE),IFERROR(VLOOKUP(Text(B2063,"m월 d일"),음력휴일,2,FALSE),IFERROR(VLOOKUP(A2063,양력지정휴일,2,FALSE), IFERROR(VLOOKUP(B2063,음력지정휴일,2,FALSE), ""))))</f>
        <v/>
      </c>
      <c r="N2063" s="128"/>
      <c r="O2063" s="128" t="str">
        <f>IFERROR(VLOOKUP(N2063,연차지정일수,2,FALSE),"")</f>
        <v/>
      </c>
      <c r="P2063" s="143"/>
      <c r="Q2063" s="2"/>
    </row>
    <row r="2064">
      <c r="A2064" s="129">
        <v>46259.0</v>
      </c>
      <c r="B2064" s="129">
        <f>VLOOKUP($A2064,달력데이터,MATCH("음력 날짜",달력제목,0),FALSE)</f>
        <v>46216</v>
      </c>
      <c r="C2064" s="128">
        <f t="shared" si="1"/>
        <v>2026</v>
      </c>
      <c r="D2064" s="128">
        <f t="shared" si="2"/>
        <v>8</v>
      </c>
      <c r="E2064" s="128">
        <f t="shared" si="3"/>
        <v>4</v>
      </c>
      <c r="F2064" s="128">
        <f t="shared" si="4"/>
        <v>2026</v>
      </c>
      <c r="G2064" s="128">
        <f t="shared" si="5"/>
        <v>8</v>
      </c>
      <c r="H2064" s="128">
        <f t="shared" si="6"/>
        <v>25</v>
      </c>
      <c r="I2064" s="128" t="str">
        <f t="shared" si="7"/>
        <v>화</v>
      </c>
      <c r="J2064" s="99"/>
      <c r="K2064" s="99"/>
      <c r="L2064" s="141" t="str">
        <f>IF(J2064-K2064=0,,IFERROR(K2064-J2064-휴게시간-VLOOKUP(A2064,지정휴게시간,2,FALSE),K2064-J2064-휴게시간))</f>
        <v/>
      </c>
      <c r="M2064" s="142" t="str">
        <f>IFERROR(VLOOKUP(Text(A2064,"m월 d일"),양력휴일,2,FALSE),IFERROR(VLOOKUP(Text(B2064,"m월 d일"),음력휴일,2,FALSE),IFERROR(VLOOKUP(A2064,양력지정휴일,2,FALSE), IFERROR(VLOOKUP(B2064,음력지정휴일,2,FALSE), ""))))</f>
        <v/>
      </c>
      <c r="N2064" s="128"/>
      <c r="O2064" s="128" t="str">
        <f>IFERROR(VLOOKUP(N2064,연차지정일수,2,FALSE),"")</f>
        <v/>
      </c>
      <c r="P2064" s="143"/>
      <c r="Q2064" s="2"/>
    </row>
    <row r="2065">
      <c r="A2065" s="129">
        <v>46260.0</v>
      </c>
      <c r="B2065" s="129">
        <f>VLOOKUP($A2065,달력데이터,MATCH("음력 날짜",달력제목,0),FALSE)</f>
        <v>46217</v>
      </c>
      <c r="C2065" s="128">
        <f t="shared" si="1"/>
        <v>2026</v>
      </c>
      <c r="D2065" s="128">
        <f t="shared" si="2"/>
        <v>8</v>
      </c>
      <c r="E2065" s="128">
        <f t="shared" si="3"/>
        <v>4</v>
      </c>
      <c r="F2065" s="128">
        <f t="shared" si="4"/>
        <v>2026</v>
      </c>
      <c r="G2065" s="128">
        <f t="shared" si="5"/>
        <v>8</v>
      </c>
      <c r="H2065" s="128">
        <f t="shared" si="6"/>
        <v>26</v>
      </c>
      <c r="I2065" s="128" t="str">
        <f t="shared" si="7"/>
        <v>수</v>
      </c>
      <c r="J2065" s="99"/>
      <c r="K2065" s="99"/>
      <c r="L2065" s="141" t="str">
        <f>IF(J2065-K2065=0,,IFERROR(K2065-J2065-휴게시간-VLOOKUP(A2065,지정휴게시간,2,FALSE),K2065-J2065-휴게시간))</f>
        <v/>
      </c>
      <c r="M2065" s="142" t="str">
        <f>IFERROR(VLOOKUP(Text(A2065,"m월 d일"),양력휴일,2,FALSE),IFERROR(VLOOKUP(Text(B2065,"m월 d일"),음력휴일,2,FALSE),IFERROR(VLOOKUP(A2065,양력지정휴일,2,FALSE), IFERROR(VLOOKUP(B2065,음력지정휴일,2,FALSE), ""))))</f>
        <v/>
      </c>
      <c r="N2065" s="128"/>
      <c r="O2065" s="128" t="str">
        <f>IFERROR(VLOOKUP(N2065,연차지정일수,2,FALSE),"")</f>
        <v/>
      </c>
      <c r="P2065" s="143"/>
      <c r="Q2065" s="2"/>
    </row>
    <row r="2066">
      <c r="A2066" s="129">
        <v>46261.0</v>
      </c>
      <c r="B2066" s="129">
        <f>VLOOKUP($A2066,달력데이터,MATCH("음력 날짜",달력제목,0),FALSE)</f>
        <v>46218</v>
      </c>
      <c r="C2066" s="128">
        <f t="shared" si="1"/>
        <v>2026</v>
      </c>
      <c r="D2066" s="128">
        <f t="shared" si="2"/>
        <v>8</v>
      </c>
      <c r="E2066" s="128">
        <f t="shared" si="3"/>
        <v>4</v>
      </c>
      <c r="F2066" s="128">
        <f t="shared" si="4"/>
        <v>2026</v>
      </c>
      <c r="G2066" s="128">
        <f t="shared" si="5"/>
        <v>8</v>
      </c>
      <c r="H2066" s="128">
        <f t="shared" si="6"/>
        <v>27</v>
      </c>
      <c r="I2066" s="128" t="str">
        <f t="shared" si="7"/>
        <v>목</v>
      </c>
      <c r="J2066" s="99"/>
      <c r="K2066" s="99"/>
      <c r="L2066" s="141" t="str">
        <f>IF(J2066-K2066=0,,IFERROR(K2066-J2066-휴게시간-VLOOKUP(A2066,지정휴게시간,2,FALSE),K2066-J2066-휴게시간))</f>
        <v/>
      </c>
      <c r="M2066" s="142" t="str">
        <f>IFERROR(VLOOKUP(Text(A2066,"m월 d일"),양력휴일,2,FALSE),IFERROR(VLOOKUP(Text(B2066,"m월 d일"),음력휴일,2,FALSE),IFERROR(VLOOKUP(A2066,양력지정휴일,2,FALSE), IFERROR(VLOOKUP(B2066,음력지정휴일,2,FALSE), ""))))</f>
        <v/>
      </c>
      <c r="N2066" s="128"/>
      <c r="O2066" s="128" t="str">
        <f>IFERROR(VLOOKUP(N2066,연차지정일수,2,FALSE),"")</f>
        <v/>
      </c>
      <c r="P2066" s="143"/>
      <c r="Q2066" s="2"/>
    </row>
    <row r="2067">
      <c r="A2067" s="129">
        <v>46262.0</v>
      </c>
      <c r="B2067" s="129">
        <f>VLOOKUP($A2067,달력데이터,MATCH("음력 날짜",달력제목,0),FALSE)</f>
        <v>46219</v>
      </c>
      <c r="C2067" s="128">
        <f t="shared" si="1"/>
        <v>2026</v>
      </c>
      <c r="D2067" s="128">
        <f t="shared" si="2"/>
        <v>8</v>
      </c>
      <c r="E2067" s="128">
        <f t="shared" si="3"/>
        <v>4</v>
      </c>
      <c r="F2067" s="128">
        <f t="shared" si="4"/>
        <v>2026</v>
      </c>
      <c r="G2067" s="128">
        <f t="shared" si="5"/>
        <v>8</v>
      </c>
      <c r="H2067" s="128">
        <f t="shared" si="6"/>
        <v>28</v>
      </c>
      <c r="I2067" s="128" t="str">
        <f t="shared" si="7"/>
        <v>금</v>
      </c>
      <c r="J2067" s="99"/>
      <c r="K2067" s="99"/>
      <c r="L2067" s="141" t="str">
        <f>IF(J2067-K2067=0,,IFERROR(K2067-J2067-휴게시간-VLOOKUP(A2067,지정휴게시간,2,FALSE),K2067-J2067-휴게시간))</f>
        <v/>
      </c>
      <c r="M2067" s="142" t="str">
        <f>IFERROR(VLOOKUP(Text(A2067,"m월 d일"),양력휴일,2,FALSE),IFERROR(VLOOKUP(Text(B2067,"m월 d일"),음력휴일,2,FALSE),IFERROR(VLOOKUP(A2067,양력지정휴일,2,FALSE), IFERROR(VLOOKUP(B2067,음력지정휴일,2,FALSE), ""))))</f>
        <v/>
      </c>
      <c r="N2067" s="128"/>
      <c r="O2067" s="128" t="str">
        <f>IFERROR(VLOOKUP(N2067,연차지정일수,2,FALSE),"")</f>
        <v/>
      </c>
      <c r="P2067" s="143"/>
      <c r="Q2067" s="2"/>
    </row>
    <row r="2068">
      <c r="A2068" s="129">
        <v>46263.0</v>
      </c>
      <c r="B2068" s="129">
        <f>VLOOKUP($A2068,달력데이터,MATCH("음력 날짜",달력제목,0),FALSE)</f>
        <v>46220</v>
      </c>
      <c r="C2068" s="128">
        <f t="shared" si="1"/>
        <v>2026</v>
      </c>
      <c r="D2068" s="128">
        <f t="shared" si="2"/>
        <v>8</v>
      </c>
      <c r="E2068" s="128">
        <f t="shared" si="3"/>
        <v>4</v>
      </c>
      <c r="F2068" s="128">
        <f t="shared" si="4"/>
        <v>2026</v>
      </c>
      <c r="G2068" s="128">
        <f t="shared" si="5"/>
        <v>8</v>
      </c>
      <c r="H2068" s="128">
        <f t="shared" si="6"/>
        <v>29</v>
      </c>
      <c r="I2068" s="128" t="str">
        <f t="shared" si="7"/>
        <v>토</v>
      </c>
      <c r="J2068" s="99"/>
      <c r="K2068" s="99"/>
      <c r="L2068" s="141" t="str">
        <f>IF(J2068-K2068=0,,IFERROR(K2068-J2068-휴게시간-VLOOKUP(A2068,지정휴게시간,2,FALSE),K2068-J2068-휴게시간))</f>
        <v/>
      </c>
      <c r="M2068" s="142" t="str">
        <f>IFERROR(VLOOKUP(Text(A2068,"m월 d일"),양력휴일,2,FALSE),IFERROR(VLOOKUP(Text(B2068,"m월 d일"),음력휴일,2,FALSE),IFERROR(VLOOKUP(A2068,양력지정휴일,2,FALSE), IFERROR(VLOOKUP(B2068,음력지정휴일,2,FALSE), ""))))</f>
        <v/>
      </c>
      <c r="N2068" s="128"/>
      <c r="O2068" s="128" t="str">
        <f>IFERROR(VLOOKUP(N2068,연차지정일수,2,FALSE),"")</f>
        <v/>
      </c>
      <c r="P2068" s="143"/>
      <c r="Q2068" s="2"/>
    </row>
    <row r="2069">
      <c r="A2069" s="129">
        <v>46264.0</v>
      </c>
      <c r="B2069" s="129">
        <f>VLOOKUP($A2069,달력데이터,MATCH("음력 날짜",달력제목,0),FALSE)</f>
        <v>46221</v>
      </c>
      <c r="C2069" s="128">
        <f t="shared" si="1"/>
        <v>2026</v>
      </c>
      <c r="D2069" s="128">
        <f t="shared" si="2"/>
        <v>8</v>
      </c>
      <c r="E2069" s="128">
        <f t="shared" si="3"/>
        <v>4</v>
      </c>
      <c r="F2069" s="128">
        <f t="shared" si="4"/>
        <v>2026</v>
      </c>
      <c r="G2069" s="128">
        <f t="shared" si="5"/>
        <v>8</v>
      </c>
      <c r="H2069" s="128">
        <f t="shared" si="6"/>
        <v>30</v>
      </c>
      <c r="I2069" s="128" t="str">
        <f t="shared" si="7"/>
        <v>일</v>
      </c>
      <c r="J2069" s="99"/>
      <c r="K2069" s="99"/>
      <c r="L2069" s="141" t="str">
        <f>IF(J2069-K2069=0,,IFERROR(K2069-J2069-휴게시간-VLOOKUP(A2069,지정휴게시간,2,FALSE),K2069-J2069-휴게시간))</f>
        <v/>
      </c>
      <c r="M2069" s="142" t="str">
        <f>IFERROR(VLOOKUP(Text(A2069,"m월 d일"),양력휴일,2,FALSE),IFERROR(VLOOKUP(Text(B2069,"m월 d일"),음력휴일,2,FALSE),IFERROR(VLOOKUP(A2069,양력지정휴일,2,FALSE), IFERROR(VLOOKUP(B2069,음력지정휴일,2,FALSE), ""))))</f>
        <v/>
      </c>
      <c r="N2069" s="128"/>
      <c r="O2069" s="128" t="str">
        <f>IFERROR(VLOOKUP(N2069,연차지정일수,2,FALSE),"")</f>
        <v/>
      </c>
      <c r="P2069" s="143"/>
      <c r="Q2069" s="2"/>
    </row>
    <row r="2070">
      <c r="A2070" s="129">
        <v>46265.0</v>
      </c>
      <c r="B2070" s="129">
        <f>VLOOKUP($A2070,달력데이터,MATCH("음력 날짜",달력제목,0),FALSE)</f>
        <v>46222</v>
      </c>
      <c r="C2070" s="128">
        <f t="shared" si="1"/>
        <v>2026</v>
      </c>
      <c r="D2070" s="128">
        <f t="shared" si="2"/>
        <v>8</v>
      </c>
      <c r="E2070" s="128">
        <f t="shared" si="3"/>
        <v>5</v>
      </c>
      <c r="F2070" s="128">
        <f t="shared" si="4"/>
        <v>2026</v>
      </c>
      <c r="G2070" s="128">
        <f t="shared" si="5"/>
        <v>8</v>
      </c>
      <c r="H2070" s="128">
        <f t="shared" si="6"/>
        <v>31</v>
      </c>
      <c r="I2070" s="128" t="str">
        <f t="shared" si="7"/>
        <v>월</v>
      </c>
      <c r="J2070" s="99"/>
      <c r="K2070" s="99"/>
      <c r="L2070" s="141" t="str">
        <f>IF(J2070-K2070=0,,IFERROR(K2070-J2070-휴게시간-VLOOKUP(A2070,지정휴게시간,2,FALSE),K2070-J2070-휴게시간))</f>
        <v/>
      </c>
      <c r="M2070" s="142" t="str">
        <f>IFERROR(VLOOKUP(Text(A2070,"m월 d일"),양력휴일,2,FALSE),IFERROR(VLOOKUP(Text(B2070,"m월 d일"),음력휴일,2,FALSE),IFERROR(VLOOKUP(A2070,양력지정휴일,2,FALSE), IFERROR(VLOOKUP(B2070,음력지정휴일,2,FALSE), ""))))</f>
        <v/>
      </c>
      <c r="N2070" s="128"/>
      <c r="O2070" s="128" t="str">
        <f>IFERROR(VLOOKUP(N2070,연차지정일수,2,FALSE),"")</f>
        <v/>
      </c>
      <c r="P2070" s="143"/>
      <c r="Q2070" s="2"/>
    </row>
    <row r="2071">
      <c r="A2071" s="129">
        <v>46266.0</v>
      </c>
      <c r="B2071" s="129">
        <f>VLOOKUP($A2071,달력데이터,MATCH("음력 날짜",달력제목,0),FALSE)</f>
        <v>46223</v>
      </c>
      <c r="C2071" s="128">
        <f t="shared" si="1"/>
        <v>2026</v>
      </c>
      <c r="D2071" s="128">
        <f t="shared" si="2"/>
        <v>8</v>
      </c>
      <c r="E2071" s="128">
        <f t="shared" si="3"/>
        <v>5</v>
      </c>
      <c r="F2071" s="128">
        <f t="shared" si="4"/>
        <v>2026</v>
      </c>
      <c r="G2071" s="128">
        <f t="shared" si="5"/>
        <v>9</v>
      </c>
      <c r="H2071" s="128">
        <f t="shared" si="6"/>
        <v>1</v>
      </c>
      <c r="I2071" s="128" t="str">
        <f t="shared" si="7"/>
        <v>화</v>
      </c>
      <c r="J2071" s="99"/>
      <c r="K2071" s="99"/>
      <c r="L2071" s="141" t="str">
        <f>IF(J2071-K2071=0,,IFERROR(K2071-J2071-휴게시간-VLOOKUP(A2071,지정휴게시간,2,FALSE),K2071-J2071-휴게시간))</f>
        <v/>
      </c>
      <c r="M2071" s="142" t="str">
        <f>IFERROR(VLOOKUP(Text(A2071,"m월 d일"),양력휴일,2,FALSE),IFERROR(VLOOKUP(Text(B2071,"m월 d일"),음력휴일,2,FALSE),IFERROR(VLOOKUP(A2071,양력지정휴일,2,FALSE), IFERROR(VLOOKUP(B2071,음력지정휴일,2,FALSE), ""))))</f>
        <v/>
      </c>
      <c r="N2071" s="128"/>
      <c r="O2071" s="128" t="str">
        <f>IFERROR(VLOOKUP(N2071,연차지정일수,2,FALSE),"")</f>
        <v/>
      </c>
      <c r="P2071" s="143"/>
      <c r="Q2071" s="2"/>
    </row>
    <row r="2072">
      <c r="A2072" s="129">
        <v>46267.0</v>
      </c>
      <c r="B2072" s="129">
        <f>VLOOKUP($A2072,달력데이터,MATCH("음력 날짜",달력제목,0),FALSE)</f>
        <v>46224</v>
      </c>
      <c r="C2072" s="128">
        <f t="shared" si="1"/>
        <v>2026</v>
      </c>
      <c r="D2072" s="128">
        <f t="shared" si="2"/>
        <v>8</v>
      </c>
      <c r="E2072" s="128">
        <f t="shared" si="3"/>
        <v>5</v>
      </c>
      <c r="F2072" s="128">
        <f t="shared" si="4"/>
        <v>2026</v>
      </c>
      <c r="G2072" s="128">
        <f t="shared" si="5"/>
        <v>9</v>
      </c>
      <c r="H2072" s="128">
        <f t="shared" si="6"/>
        <v>2</v>
      </c>
      <c r="I2072" s="128" t="str">
        <f t="shared" si="7"/>
        <v>수</v>
      </c>
      <c r="J2072" s="99"/>
      <c r="K2072" s="99"/>
      <c r="L2072" s="141" t="str">
        <f>IF(J2072-K2072=0,,IFERROR(K2072-J2072-휴게시간-VLOOKUP(A2072,지정휴게시간,2,FALSE),K2072-J2072-휴게시간))</f>
        <v/>
      </c>
      <c r="M2072" s="142" t="str">
        <f>IFERROR(VLOOKUP(Text(A2072,"m월 d일"),양력휴일,2,FALSE),IFERROR(VLOOKUP(Text(B2072,"m월 d일"),음력휴일,2,FALSE),IFERROR(VLOOKUP(A2072,양력지정휴일,2,FALSE), IFERROR(VLOOKUP(B2072,음력지정휴일,2,FALSE), ""))))</f>
        <v/>
      </c>
      <c r="N2072" s="128"/>
      <c r="O2072" s="128" t="str">
        <f>IFERROR(VLOOKUP(N2072,연차지정일수,2,FALSE),"")</f>
        <v/>
      </c>
      <c r="P2072" s="143"/>
      <c r="Q2072" s="2"/>
    </row>
    <row r="2073">
      <c r="A2073" s="129">
        <v>46268.0</v>
      </c>
      <c r="B2073" s="129">
        <f>VLOOKUP($A2073,달력데이터,MATCH("음력 날짜",달력제목,0),FALSE)</f>
        <v>46225</v>
      </c>
      <c r="C2073" s="128">
        <f t="shared" si="1"/>
        <v>2026</v>
      </c>
      <c r="D2073" s="128">
        <f t="shared" si="2"/>
        <v>8</v>
      </c>
      <c r="E2073" s="128">
        <f t="shared" si="3"/>
        <v>5</v>
      </c>
      <c r="F2073" s="128">
        <f t="shared" si="4"/>
        <v>2026</v>
      </c>
      <c r="G2073" s="128">
        <f t="shared" si="5"/>
        <v>9</v>
      </c>
      <c r="H2073" s="128">
        <f t="shared" si="6"/>
        <v>3</v>
      </c>
      <c r="I2073" s="128" t="str">
        <f t="shared" si="7"/>
        <v>목</v>
      </c>
      <c r="J2073" s="99"/>
      <c r="K2073" s="99"/>
      <c r="L2073" s="141" t="str">
        <f>IF(J2073-K2073=0,,IFERROR(K2073-J2073-휴게시간-VLOOKUP(A2073,지정휴게시간,2,FALSE),K2073-J2073-휴게시간))</f>
        <v/>
      </c>
      <c r="M2073" s="142" t="str">
        <f>IFERROR(VLOOKUP(Text(A2073,"m월 d일"),양력휴일,2,FALSE),IFERROR(VLOOKUP(Text(B2073,"m월 d일"),음력휴일,2,FALSE),IFERROR(VLOOKUP(A2073,양력지정휴일,2,FALSE), IFERROR(VLOOKUP(B2073,음력지정휴일,2,FALSE), ""))))</f>
        <v/>
      </c>
      <c r="N2073" s="128"/>
      <c r="O2073" s="128" t="str">
        <f>IFERROR(VLOOKUP(N2073,연차지정일수,2,FALSE),"")</f>
        <v/>
      </c>
      <c r="P2073" s="143"/>
      <c r="Q2073" s="2"/>
    </row>
    <row r="2074">
      <c r="A2074" s="129">
        <v>46269.0</v>
      </c>
      <c r="B2074" s="129">
        <f>VLOOKUP($A2074,달력데이터,MATCH("음력 날짜",달력제목,0),FALSE)</f>
        <v>46226</v>
      </c>
      <c r="C2074" s="128">
        <f t="shared" si="1"/>
        <v>2026</v>
      </c>
      <c r="D2074" s="128">
        <f t="shared" si="2"/>
        <v>8</v>
      </c>
      <c r="E2074" s="128">
        <f t="shared" si="3"/>
        <v>5</v>
      </c>
      <c r="F2074" s="128">
        <f t="shared" si="4"/>
        <v>2026</v>
      </c>
      <c r="G2074" s="128">
        <f t="shared" si="5"/>
        <v>9</v>
      </c>
      <c r="H2074" s="128">
        <f t="shared" si="6"/>
        <v>4</v>
      </c>
      <c r="I2074" s="128" t="str">
        <f t="shared" si="7"/>
        <v>금</v>
      </c>
      <c r="J2074" s="99"/>
      <c r="K2074" s="99"/>
      <c r="L2074" s="141" t="str">
        <f>IF(J2074-K2074=0,,IFERROR(K2074-J2074-휴게시간-VLOOKUP(A2074,지정휴게시간,2,FALSE),K2074-J2074-휴게시간))</f>
        <v/>
      </c>
      <c r="M2074" s="142" t="str">
        <f>IFERROR(VLOOKUP(Text(A2074,"m월 d일"),양력휴일,2,FALSE),IFERROR(VLOOKUP(Text(B2074,"m월 d일"),음력휴일,2,FALSE),IFERROR(VLOOKUP(A2074,양력지정휴일,2,FALSE), IFERROR(VLOOKUP(B2074,음력지정휴일,2,FALSE), ""))))</f>
        <v/>
      </c>
      <c r="N2074" s="128"/>
      <c r="O2074" s="128" t="str">
        <f>IFERROR(VLOOKUP(N2074,연차지정일수,2,FALSE),"")</f>
        <v/>
      </c>
      <c r="P2074" s="143"/>
      <c r="Q2074" s="2"/>
    </row>
    <row r="2075">
      <c r="A2075" s="129">
        <v>46270.0</v>
      </c>
      <c r="B2075" s="129">
        <f>VLOOKUP($A2075,달력데이터,MATCH("음력 날짜",달력제목,0),FALSE)</f>
        <v>46227</v>
      </c>
      <c r="C2075" s="128">
        <f t="shared" si="1"/>
        <v>2026</v>
      </c>
      <c r="D2075" s="128">
        <f t="shared" si="2"/>
        <v>8</v>
      </c>
      <c r="E2075" s="128">
        <f t="shared" si="3"/>
        <v>5</v>
      </c>
      <c r="F2075" s="128">
        <f t="shared" si="4"/>
        <v>2026</v>
      </c>
      <c r="G2075" s="128">
        <f t="shared" si="5"/>
        <v>9</v>
      </c>
      <c r="H2075" s="128">
        <f t="shared" si="6"/>
        <v>5</v>
      </c>
      <c r="I2075" s="128" t="str">
        <f t="shared" si="7"/>
        <v>토</v>
      </c>
      <c r="J2075" s="99"/>
      <c r="K2075" s="99"/>
      <c r="L2075" s="141" t="str">
        <f>IF(J2075-K2075=0,,IFERROR(K2075-J2075-휴게시간-VLOOKUP(A2075,지정휴게시간,2,FALSE),K2075-J2075-휴게시간))</f>
        <v/>
      </c>
      <c r="M2075" s="142" t="str">
        <f>IFERROR(VLOOKUP(Text(A2075,"m월 d일"),양력휴일,2,FALSE),IFERROR(VLOOKUP(Text(B2075,"m월 d일"),음력휴일,2,FALSE),IFERROR(VLOOKUP(A2075,양력지정휴일,2,FALSE), IFERROR(VLOOKUP(B2075,음력지정휴일,2,FALSE), ""))))</f>
        <v/>
      </c>
      <c r="N2075" s="128"/>
      <c r="O2075" s="128" t="str">
        <f>IFERROR(VLOOKUP(N2075,연차지정일수,2,FALSE),"")</f>
        <v/>
      </c>
      <c r="P2075" s="143"/>
      <c r="Q2075" s="2"/>
    </row>
    <row r="2076">
      <c r="A2076" s="129">
        <v>46271.0</v>
      </c>
      <c r="B2076" s="129">
        <f>VLOOKUP($A2076,달력데이터,MATCH("음력 날짜",달력제목,0),FALSE)</f>
        <v>46228</v>
      </c>
      <c r="C2076" s="128">
        <f t="shared" si="1"/>
        <v>2026</v>
      </c>
      <c r="D2076" s="128">
        <f t="shared" si="2"/>
        <v>8</v>
      </c>
      <c r="E2076" s="128">
        <f t="shared" si="3"/>
        <v>5</v>
      </c>
      <c r="F2076" s="128">
        <f t="shared" si="4"/>
        <v>2026</v>
      </c>
      <c r="G2076" s="128">
        <f t="shared" si="5"/>
        <v>9</v>
      </c>
      <c r="H2076" s="128">
        <f t="shared" si="6"/>
        <v>6</v>
      </c>
      <c r="I2076" s="128" t="str">
        <f t="shared" si="7"/>
        <v>일</v>
      </c>
      <c r="J2076" s="99"/>
      <c r="K2076" s="99"/>
      <c r="L2076" s="141" t="str">
        <f>IF(J2076-K2076=0,,IFERROR(K2076-J2076-휴게시간-VLOOKUP(A2076,지정휴게시간,2,FALSE),K2076-J2076-휴게시간))</f>
        <v/>
      </c>
      <c r="M2076" s="142" t="str">
        <f>IFERROR(VLOOKUP(Text(A2076,"m월 d일"),양력휴일,2,FALSE),IFERROR(VLOOKUP(Text(B2076,"m월 d일"),음력휴일,2,FALSE),IFERROR(VLOOKUP(A2076,양력지정휴일,2,FALSE), IFERROR(VLOOKUP(B2076,음력지정휴일,2,FALSE), ""))))</f>
        <v/>
      </c>
      <c r="N2076" s="128"/>
      <c r="O2076" s="128" t="str">
        <f>IFERROR(VLOOKUP(N2076,연차지정일수,2,FALSE),"")</f>
        <v/>
      </c>
      <c r="P2076" s="143"/>
      <c r="Q2076" s="2"/>
    </row>
    <row r="2077">
      <c r="A2077" s="129">
        <v>46272.0</v>
      </c>
      <c r="B2077" s="129">
        <f>VLOOKUP($A2077,달력데이터,MATCH("음력 날짜",달력제목,0),FALSE)</f>
        <v>46229</v>
      </c>
      <c r="C2077" s="128">
        <f t="shared" si="1"/>
        <v>2026</v>
      </c>
      <c r="D2077" s="128">
        <f t="shared" si="2"/>
        <v>9</v>
      </c>
      <c r="E2077" s="128">
        <f t="shared" si="3"/>
        <v>1</v>
      </c>
      <c r="F2077" s="128">
        <f t="shared" si="4"/>
        <v>2026</v>
      </c>
      <c r="G2077" s="128">
        <f t="shared" si="5"/>
        <v>9</v>
      </c>
      <c r="H2077" s="128">
        <f t="shared" si="6"/>
        <v>7</v>
      </c>
      <c r="I2077" s="128" t="str">
        <f t="shared" si="7"/>
        <v>월</v>
      </c>
      <c r="J2077" s="99"/>
      <c r="K2077" s="99"/>
      <c r="L2077" s="141" t="str">
        <f>IF(J2077-K2077=0,,IFERROR(K2077-J2077-휴게시간-VLOOKUP(A2077,지정휴게시간,2,FALSE),K2077-J2077-휴게시간))</f>
        <v/>
      </c>
      <c r="M2077" s="142" t="str">
        <f>IFERROR(VLOOKUP(Text(A2077,"m월 d일"),양력휴일,2,FALSE),IFERROR(VLOOKUP(Text(B2077,"m월 d일"),음력휴일,2,FALSE),IFERROR(VLOOKUP(A2077,양력지정휴일,2,FALSE), IFERROR(VLOOKUP(B2077,음력지정휴일,2,FALSE), ""))))</f>
        <v/>
      </c>
      <c r="N2077" s="128"/>
      <c r="O2077" s="128" t="str">
        <f>IFERROR(VLOOKUP(N2077,연차지정일수,2,FALSE),"")</f>
        <v/>
      </c>
      <c r="P2077" s="143"/>
      <c r="Q2077" s="2"/>
    </row>
    <row r="2078">
      <c r="A2078" s="129">
        <v>46273.0</v>
      </c>
      <c r="B2078" s="129">
        <f>VLOOKUP($A2078,달력데이터,MATCH("음력 날짜",달력제목,0),FALSE)</f>
        <v>46230</v>
      </c>
      <c r="C2078" s="128">
        <f t="shared" si="1"/>
        <v>2026</v>
      </c>
      <c r="D2078" s="128">
        <f t="shared" si="2"/>
        <v>9</v>
      </c>
      <c r="E2078" s="128">
        <f t="shared" si="3"/>
        <v>1</v>
      </c>
      <c r="F2078" s="128">
        <f t="shared" si="4"/>
        <v>2026</v>
      </c>
      <c r="G2078" s="128">
        <f t="shared" si="5"/>
        <v>9</v>
      </c>
      <c r="H2078" s="128">
        <f t="shared" si="6"/>
        <v>8</v>
      </c>
      <c r="I2078" s="128" t="str">
        <f t="shared" si="7"/>
        <v>화</v>
      </c>
      <c r="J2078" s="99"/>
      <c r="K2078" s="99"/>
      <c r="L2078" s="141" t="str">
        <f>IF(J2078-K2078=0,,IFERROR(K2078-J2078-휴게시간-VLOOKUP(A2078,지정휴게시간,2,FALSE),K2078-J2078-휴게시간))</f>
        <v/>
      </c>
      <c r="M2078" s="142" t="str">
        <f>IFERROR(VLOOKUP(Text(A2078,"m월 d일"),양력휴일,2,FALSE),IFERROR(VLOOKUP(Text(B2078,"m월 d일"),음력휴일,2,FALSE),IFERROR(VLOOKUP(A2078,양력지정휴일,2,FALSE), IFERROR(VLOOKUP(B2078,음력지정휴일,2,FALSE), ""))))</f>
        <v/>
      </c>
      <c r="N2078" s="128"/>
      <c r="O2078" s="128" t="str">
        <f>IFERROR(VLOOKUP(N2078,연차지정일수,2,FALSE),"")</f>
        <v/>
      </c>
      <c r="P2078" s="143"/>
      <c r="Q2078" s="2"/>
    </row>
    <row r="2079">
      <c r="A2079" s="129">
        <v>46274.0</v>
      </c>
      <c r="B2079" s="129">
        <f>VLOOKUP($A2079,달력데이터,MATCH("음력 날짜",달력제목,0),FALSE)</f>
        <v>46231</v>
      </c>
      <c r="C2079" s="128">
        <f t="shared" si="1"/>
        <v>2026</v>
      </c>
      <c r="D2079" s="128">
        <f t="shared" si="2"/>
        <v>9</v>
      </c>
      <c r="E2079" s="128">
        <f t="shared" si="3"/>
        <v>1</v>
      </c>
      <c r="F2079" s="128">
        <f t="shared" si="4"/>
        <v>2026</v>
      </c>
      <c r="G2079" s="128">
        <f t="shared" si="5"/>
        <v>9</v>
      </c>
      <c r="H2079" s="128">
        <f t="shared" si="6"/>
        <v>9</v>
      </c>
      <c r="I2079" s="128" t="str">
        <f t="shared" si="7"/>
        <v>수</v>
      </c>
      <c r="J2079" s="99"/>
      <c r="K2079" s="99"/>
      <c r="L2079" s="141" t="str">
        <f>IF(J2079-K2079=0,,IFERROR(K2079-J2079-휴게시간-VLOOKUP(A2079,지정휴게시간,2,FALSE),K2079-J2079-휴게시간))</f>
        <v/>
      </c>
      <c r="M2079" s="142" t="str">
        <f>IFERROR(VLOOKUP(Text(A2079,"m월 d일"),양력휴일,2,FALSE),IFERROR(VLOOKUP(Text(B2079,"m월 d일"),음력휴일,2,FALSE),IFERROR(VLOOKUP(A2079,양력지정휴일,2,FALSE), IFERROR(VLOOKUP(B2079,음력지정휴일,2,FALSE), ""))))</f>
        <v/>
      </c>
      <c r="N2079" s="128"/>
      <c r="O2079" s="128" t="str">
        <f>IFERROR(VLOOKUP(N2079,연차지정일수,2,FALSE),"")</f>
        <v/>
      </c>
      <c r="P2079" s="143"/>
      <c r="Q2079" s="2"/>
    </row>
    <row r="2080">
      <c r="A2080" s="129">
        <v>46275.0</v>
      </c>
      <c r="B2080" s="129">
        <f>VLOOKUP($A2080,달력데이터,MATCH("음력 날짜",달력제목,0),FALSE)</f>
        <v>46232</v>
      </c>
      <c r="C2080" s="128">
        <f t="shared" si="1"/>
        <v>2026</v>
      </c>
      <c r="D2080" s="128">
        <f t="shared" si="2"/>
        <v>9</v>
      </c>
      <c r="E2080" s="128">
        <f t="shared" si="3"/>
        <v>1</v>
      </c>
      <c r="F2080" s="128">
        <f t="shared" si="4"/>
        <v>2026</v>
      </c>
      <c r="G2080" s="128">
        <f t="shared" si="5"/>
        <v>9</v>
      </c>
      <c r="H2080" s="128">
        <f t="shared" si="6"/>
        <v>10</v>
      </c>
      <c r="I2080" s="128" t="str">
        <f t="shared" si="7"/>
        <v>목</v>
      </c>
      <c r="J2080" s="99"/>
      <c r="K2080" s="99"/>
      <c r="L2080" s="141" t="str">
        <f>IF(J2080-K2080=0,,IFERROR(K2080-J2080-휴게시간-VLOOKUP(A2080,지정휴게시간,2,FALSE),K2080-J2080-휴게시간))</f>
        <v/>
      </c>
      <c r="M2080" s="142" t="str">
        <f>IFERROR(VLOOKUP(Text(A2080,"m월 d일"),양력휴일,2,FALSE),IFERROR(VLOOKUP(Text(B2080,"m월 d일"),음력휴일,2,FALSE),IFERROR(VLOOKUP(A2080,양력지정휴일,2,FALSE), IFERROR(VLOOKUP(B2080,음력지정휴일,2,FALSE), ""))))</f>
        <v/>
      </c>
      <c r="N2080" s="128"/>
      <c r="O2080" s="128" t="str">
        <f>IFERROR(VLOOKUP(N2080,연차지정일수,2,FALSE),"")</f>
        <v/>
      </c>
      <c r="P2080" s="143"/>
      <c r="Q2080" s="2"/>
    </row>
    <row r="2081">
      <c r="A2081" s="129">
        <v>46276.0</v>
      </c>
      <c r="B2081" s="129">
        <f>VLOOKUP($A2081,달력데이터,MATCH("음력 날짜",달력제목,0),FALSE)</f>
        <v>46235</v>
      </c>
      <c r="C2081" s="128">
        <f t="shared" si="1"/>
        <v>2026</v>
      </c>
      <c r="D2081" s="128">
        <f t="shared" si="2"/>
        <v>9</v>
      </c>
      <c r="E2081" s="128">
        <f t="shared" si="3"/>
        <v>1</v>
      </c>
      <c r="F2081" s="128">
        <f t="shared" si="4"/>
        <v>2026</v>
      </c>
      <c r="G2081" s="128">
        <f t="shared" si="5"/>
        <v>9</v>
      </c>
      <c r="H2081" s="128">
        <f t="shared" si="6"/>
        <v>11</v>
      </c>
      <c r="I2081" s="128" t="str">
        <f t="shared" si="7"/>
        <v>금</v>
      </c>
      <c r="J2081" s="99"/>
      <c r="K2081" s="99"/>
      <c r="L2081" s="141" t="str">
        <f>IF(J2081-K2081=0,,IFERROR(K2081-J2081-휴게시간-VLOOKUP(A2081,지정휴게시간,2,FALSE),K2081-J2081-휴게시간))</f>
        <v/>
      </c>
      <c r="M2081" s="142" t="str">
        <f>IFERROR(VLOOKUP(Text(A2081,"m월 d일"),양력휴일,2,FALSE),IFERROR(VLOOKUP(Text(B2081,"m월 d일"),음력휴일,2,FALSE),IFERROR(VLOOKUP(A2081,양력지정휴일,2,FALSE), IFERROR(VLOOKUP(B2081,음력지정휴일,2,FALSE), ""))))</f>
        <v/>
      </c>
      <c r="N2081" s="128"/>
      <c r="O2081" s="128" t="str">
        <f>IFERROR(VLOOKUP(N2081,연차지정일수,2,FALSE),"")</f>
        <v/>
      </c>
      <c r="P2081" s="143"/>
      <c r="Q2081" s="2"/>
    </row>
    <row r="2082">
      <c r="A2082" s="129">
        <v>46277.0</v>
      </c>
      <c r="B2082" s="129">
        <f>VLOOKUP($A2082,달력데이터,MATCH("음력 날짜",달력제목,0),FALSE)</f>
        <v>46236</v>
      </c>
      <c r="C2082" s="128">
        <f t="shared" si="1"/>
        <v>2026</v>
      </c>
      <c r="D2082" s="128">
        <f t="shared" si="2"/>
        <v>9</v>
      </c>
      <c r="E2082" s="128">
        <f t="shared" si="3"/>
        <v>1</v>
      </c>
      <c r="F2082" s="128">
        <f t="shared" si="4"/>
        <v>2026</v>
      </c>
      <c r="G2082" s="128">
        <f t="shared" si="5"/>
        <v>9</v>
      </c>
      <c r="H2082" s="128">
        <f t="shared" si="6"/>
        <v>12</v>
      </c>
      <c r="I2082" s="128" t="str">
        <f t="shared" si="7"/>
        <v>토</v>
      </c>
      <c r="J2082" s="99"/>
      <c r="K2082" s="99"/>
      <c r="L2082" s="141" t="str">
        <f>IF(J2082-K2082=0,,IFERROR(K2082-J2082-휴게시간-VLOOKUP(A2082,지정휴게시간,2,FALSE),K2082-J2082-휴게시간))</f>
        <v/>
      </c>
      <c r="M2082" s="142" t="str">
        <f>IFERROR(VLOOKUP(Text(A2082,"m월 d일"),양력휴일,2,FALSE),IFERROR(VLOOKUP(Text(B2082,"m월 d일"),음력휴일,2,FALSE),IFERROR(VLOOKUP(A2082,양력지정휴일,2,FALSE), IFERROR(VLOOKUP(B2082,음력지정휴일,2,FALSE), ""))))</f>
        <v/>
      </c>
      <c r="N2082" s="128"/>
      <c r="O2082" s="128" t="str">
        <f>IFERROR(VLOOKUP(N2082,연차지정일수,2,FALSE),"")</f>
        <v/>
      </c>
      <c r="P2082" s="143"/>
      <c r="Q2082" s="2"/>
    </row>
    <row r="2083">
      <c r="A2083" s="129">
        <v>46278.0</v>
      </c>
      <c r="B2083" s="129">
        <f>VLOOKUP($A2083,달력데이터,MATCH("음력 날짜",달력제목,0),FALSE)</f>
        <v>46237</v>
      </c>
      <c r="C2083" s="128">
        <f t="shared" si="1"/>
        <v>2026</v>
      </c>
      <c r="D2083" s="128">
        <f t="shared" si="2"/>
        <v>9</v>
      </c>
      <c r="E2083" s="128">
        <f t="shared" si="3"/>
        <v>1</v>
      </c>
      <c r="F2083" s="128">
        <f t="shared" si="4"/>
        <v>2026</v>
      </c>
      <c r="G2083" s="128">
        <f t="shared" si="5"/>
        <v>9</v>
      </c>
      <c r="H2083" s="128">
        <f t="shared" si="6"/>
        <v>13</v>
      </c>
      <c r="I2083" s="128" t="str">
        <f t="shared" si="7"/>
        <v>일</v>
      </c>
      <c r="J2083" s="99"/>
      <c r="K2083" s="99"/>
      <c r="L2083" s="141" t="str">
        <f>IF(J2083-K2083=0,,IFERROR(K2083-J2083-휴게시간-VLOOKUP(A2083,지정휴게시간,2,FALSE),K2083-J2083-휴게시간))</f>
        <v/>
      </c>
      <c r="M2083" s="142" t="str">
        <f>IFERROR(VLOOKUP(Text(A2083,"m월 d일"),양력휴일,2,FALSE),IFERROR(VLOOKUP(Text(B2083,"m월 d일"),음력휴일,2,FALSE),IFERROR(VLOOKUP(A2083,양력지정휴일,2,FALSE), IFERROR(VLOOKUP(B2083,음력지정휴일,2,FALSE), ""))))</f>
        <v/>
      </c>
      <c r="N2083" s="128"/>
      <c r="O2083" s="128" t="str">
        <f>IFERROR(VLOOKUP(N2083,연차지정일수,2,FALSE),"")</f>
        <v/>
      </c>
      <c r="P2083" s="143"/>
      <c r="Q2083" s="2"/>
    </row>
    <row r="2084">
      <c r="A2084" s="129">
        <v>46279.0</v>
      </c>
      <c r="B2084" s="129">
        <f>VLOOKUP($A2084,달력데이터,MATCH("음력 날짜",달력제목,0),FALSE)</f>
        <v>46238</v>
      </c>
      <c r="C2084" s="128">
        <f t="shared" si="1"/>
        <v>2026</v>
      </c>
      <c r="D2084" s="128">
        <f t="shared" si="2"/>
        <v>9</v>
      </c>
      <c r="E2084" s="128">
        <f t="shared" si="3"/>
        <v>2</v>
      </c>
      <c r="F2084" s="128">
        <f t="shared" si="4"/>
        <v>2026</v>
      </c>
      <c r="G2084" s="128">
        <f t="shared" si="5"/>
        <v>9</v>
      </c>
      <c r="H2084" s="128">
        <f t="shared" si="6"/>
        <v>14</v>
      </c>
      <c r="I2084" s="128" t="str">
        <f t="shared" si="7"/>
        <v>월</v>
      </c>
      <c r="J2084" s="99"/>
      <c r="K2084" s="99"/>
      <c r="L2084" s="141" t="str">
        <f>IF(J2084-K2084=0,,IFERROR(K2084-J2084-휴게시간-VLOOKUP(A2084,지정휴게시간,2,FALSE),K2084-J2084-휴게시간))</f>
        <v/>
      </c>
      <c r="M2084" s="142" t="str">
        <f>IFERROR(VLOOKUP(Text(A2084,"m월 d일"),양력휴일,2,FALSE),IFERROR(VLOOKUP(Text(B2084,"m월 d일"),음력휴일,2,FALSE),IFERROR(VLOOKUP(A2084,양력지정휴일,2,FALSE), IFERROR(VLOOKUP(B2084,음력지정휴일,2,FALSE), ""))))</f>
        <v/>
      </c>
      <c r="N2084" s="128"/>
      <c r="O2084" s="128" t="str">
        <f>IFERROR(VLOOKUP(N2084,연차지정일수,2,FALSE),"")</f>
        <v/>
      </c>
      <c r="P2084" s="143"/>
      <c r="Q2084" s="2"/>
    </row>
    <row r="2085">
      <c r="A2085" s="129">
        <v>46280.0</v>
      </c>
      <c r="B2085" s="129">
        <f>VLOOKUP($A2085,달력데이터,MATCH("음력 날짜",달력제목,0),FALSE)</f>
        <v>46239</v>
      </c>
      <c r="C2085" s="128">
        <f t="shared" si="1"/>
        <v>2026</v>
      </c>
      <c r="D2085" s="128">
        <f t="shared" si="2"/>
        <v>9</v>
      </c>
      <c r="E2085" s="128">
        <f t="shared" si="3"/>
        <v>2</v>
      </c>
      <c r="F2085" s="128">
        <f t="shared" si="4"/>
        <v>2026</v>
      </c>
      <c r="G2085" s="128">
        <f t="shared" si="5"/>
        <v>9</v>
      </c>
      <c r="H2085" s="128">
        <f t="shared" si="6"/>
        <v>15</v>
      </c>
      <c r="I2085" s="128" t="str">
        <f t="shared" si="7"/>
        <v>화</v>
      </c>
      <c r="J2085" s="99"/>
      <c r="K2085" s="99"/>
      <c r="L2085" s="141" t="str">
        <f>IF(J2085-K2085=0,,IFERROR(K2085-J2085-휴게시간-VLOOKUP(A2085,지정휴게시간,2,FALSE),K2085-J2085-휴게시간))</f>
        <v/>
      </c>
      <c r="M2085" s="142" t="str">
        <f>IFERROR(VLOOKUP(Text(A2085,"m월 d일"),양력휴일,2,FALSE),IFERROR(VLOOKUP(Text(B2085,"m월 d일"),음력휴일,2,FALSE),IFERROR(VLOOKUP(A2085,양력지정휴일,2,FALSE), IFERROR(VLOOKUP(B2085,음력지정휴일,2,FALSE), ""))))</f>
        <v/>
      </c>
      <c r="N2085" s="128"/>
      <c r="O2085" s="128" t="str">
        <f>IFERROR(VLOOKUP(N2085,연차지정일수,2,FALSE),"")</f>
        <v/>
      </c>
      <c r="P2085" s="143"/>
      <c r="Q2085" s="2"/>
    </row>
    <row r="2086">
      <c r="A2086" s="129">
        <v>46281.0</v>
      </c>
      <c r="B2086" s="129">
        <f>VLOOKUP($A2086,달력데이터,MATCH("음력 날짜",달력제목,0),FALSE)</f>
        <v>46240</v>
      </c>
      <c r="C2086" s="128">
        <f t="shared" si="1"/>
        <v>2026</v>
      </c>
      <c r="D2086" s="128">
        <f t="shared" si="2"/>
        <v>9</v>
      </c>
      <c r="E2086" s="128">
        <f t="shared" si="3"/>
        <v>2</v>
      </c>
      <c r="F2086" s="128">
        <f t="shared" si="4"/>
        <v>2026</v>
      </c>
      <c r="G2086" s="128">
        <f t="shared" si="5"/>
        <v>9</v>
      </c>
      <c r="H2086" s="128">
        <f t="shared" si="6"/>
        <v>16</v>
      </c>
      <c r="I2086" s="128" t="str">
        <f t="shared" si="7"/>
        <v>수</v>
      </c>
      <c r="J2086" s="99"/>
      <c r="K2086" s="99"/>
      <c r="L2086" s="141" t="str">
        <f>IF(J2086-K2086=0,,IFERROR(K2086-J2086-휴게시간-VLOOKUP(A2086,지정휴게시간,2,FALSE),K2086-J2086-휴게시간))</f>
        <v/>
      </c>
      <c r="M2086" s="142" t="str">
        <f>IFERROR(VLOOKUP(Text(A2086,"m월 d일"),양력휴일,2,FALSE),IFERROR(VLOOKUP(Text(B2086,"m월 d일"),음력휴일,2,FALSE),IFERROR(VLOOKUP(A2086,양력지정휴일,2,FALSE), IFERROR(VLOOKUP(B2086,음력지정휴일,2,FALSE), ""))))</f>
        <v/>
      </c>
      <c r="N2086" s="128"/>
      <c r="O2086" s="128" t="str">
        <f>IFERROR(VLOOKUP(N2086,연차지정일수,2,FALSE),"")</f>
        <v/>
      </c>
      <c r="P2086" s="143"/>
      <c r="Q2086" s="2"/>
    </row>
    <row r="2087">
      <c r="A2087" s="129">
        <v>46282.0</v>
      </c>
      <c r="B2087" s="129">
        <f>VLOOKUP($A2087,달력데이터,MATCH("음력 날짜",달력제목,0),FALSE)</f>
        <v>46241</v>
      </c>
      <c r="C2087" s="128">
        <f t="shared" si="1"/>
        <v>2026</v>
      </c>
      <c r="D2087" s="128">
        <f t="shared" si="2"/>
        <v>9</v>
      </c>
      <c r="E2087" s="128">
        <f t="shared" si="3"/>
        <v>2</v>
      </c>
      <c r="F2087" s="128">
        <f t="shared" si="4"/>
        <v>2026</v>
      </c>
      <c r="G2087" s="128">
        <f t="shared" si="5"/>
        <v>9</v>
      </c>
      <c r="H2087" s="128">
        <f t="shared" si="6"/>
        <v>17</v>
      </c>
      <c r="I2087" s="128" t="str">
        <f t="shared" si="7"/>
        <v>목</v>
      </c>
      <c r="J2087" s="99"/>
      <c r="K2087" s="99"/>
      <c r="L2087" s="141" t="str">
        <f>IF(J2087-K2087=0,,IFERROR(K2087-J2087-휴게시간-VLOOKUP(A2087,지정휴게시간,2,FALSE),K2087-J2087-휴게시간))</f>
        <v/>
      </c>
      <c r="M2087" s="142" t="str">
        <f>IFERROR(VLOOKUP(Text(A2087,"m월 d일"),양력휴일,2,FALSE),IFERROR(VLOOKUP(Text(B2087,"m월 d일"),음력휴일,2,FALSE),IFERROR(VLOOKUP(A2087,양력지정휴일,2,FALSE), IFERROR(VLOOKUP(B2087,음력지정휴일,2,FALSE), ""))))</f>
        <v/>
      </c>
      <c r="N2087" s="128"/>
      <c r="O2087" s="128" t="str">
        <f>IFERROR(VLOOKUP(N2087,연차지정일수,2,FALSE),"")</f>
        <v/>
      </c>
      <c r="P2087" s="143"/>
      <c r="Q2087" s="2"/>
    </row>
    <row r="2088">
      <c r="A2088" s="129">
        <v>46283.0</v>
      </c>
      <c r="B2088" s="129">
        <f>VLOOKUP($A2088,달력데이터,MATCH("음력 날짜",달력제목,0),FALSE)</f>
        <v>46242</v>
      </c>
      <c r="C2088" s="128">
        <f t="shared" si="1"/>
        <v>2026</v>
      </c>
      <c r="D2088" s="128">
        <f t="shared" si="2"/>
        <v>9</v>
      </c>
      <c r="E2088" s="128">
        <f t="shared" si="3"/>
        <v>2</v>
      </c>
      <c r="F2088" s="128">
        <f t="shared" si="4"/>
        <v>2026</v>
      </c>
      <c r="G2088" s="128">
        <f t="shared" si="5"/>
        <v>9</v>
      </c>
      <c r="H2088" s="128">
        <f t="shared" si="6"/>
        <v>18</v>
      </c>
      <c r="I2088" s="128" t="str">
        <f t="shared" si="7"/>
        <v>금</v>
      </c>
      <c r="J2088" s="99"/>
      <c r="K2088" s="99"/>
      <c r="L2088" s="141" t="str">
        <f>IF(J2088-K2088=0,,IFERROR(K2088-J2088-휴게시간-VLOOKUP(A2088,지정휴게시간,2,FALSE),K2088-J2088-휴게시간))</f>
        <v/>
      </c>
      <c r="M2088" s="142" t="str">
        <f>IFERROR(VLOOKUP(Text(A2088,"m월 d일"),양력휴일,2,FALSE),IFERROR(VLOOKUP(Text(B2088,"m월 d일"),음력휴일,2,FALSE),IFERROR(VLOOKUP(A2088,양력지정휴일,2,FALSE), IFERROR(VLOOKUP(B2088,음력지정휴일,2,FALSE), ""))))</f>
        <v/>
      </c>
      <c r="N2088" s="128"/>
      <c r="O2088" s="128" t="str">
        <f>IFERROR(VLOOKUP(N2088,연차지정일수,2,FALSE),"")</f>
        <v/>
      </c>
      <c r="P2088" s="143"/>
      <c r="Q2088" s="2"/>
    </row>
    <row r="2089">
      <c r="A2089" s="129">
        <v>46284.0</v>
      </c>
      <c r="B2089" s="129">
        <f>VLOOKUP($A2089,달력데이터,MATCH("음력 날짜",달력제목,0),FALSE)</f>
        <v>46243</v>
      </c>
      <c r="C2089" s="128">
        <f t="shared" si="1"/>
        <v>2026</v>
      </c>
      <c r="D2089" s="128">
        <f t="shared" si="2"/>
        <v>9</v>
      </c>
      <c r="E2089" s="128">
        <f t="shared" si="3"/>
        <v>2</v>
      </c>
      <c r="F2089" s="128">
        <f t="shared" si="4"/>
        <v>2026</v>
      </c>
      <c r="G2089" s="128">
        <f t="shared" si="5"/>
        <v>9</v>
      </c>
      <c r="H2089" s="128">
        <f t="shared" si="6"/>
        <v>19</v>
      </c>
      <c r="I2089" s="128" t="str">
        <f t="shared" si="7"/>
        <v>토</v>
      </c>
      <c r="J2089" s="99"/>
      <c r="K2089" s="99"/>
      <c r="L2089" s="141" t="str">
        <f>IF(J2089-K2089=0,,IFERROR(K2089-J2089-휴게시간-VLOOKUP(A2089,지정휴게시간,2,FALSE),K2089-J2089-휴게시간))</f>
        <v/>
      </c>
      <c r="M2089" s="142" t="str">
        <f>IFERROR(VLOOKUP(Text(A2089,"m월 d일"),양력휴일,2,FALSE),IFERROR(VLOOKUP(Text(B2089,"m월 d일"),음력휴일,2,FALSE),IFERROR(VLOOKUP(A2089,양력지정휴일,2,FALSE), IFERROR(VLOOKUP(B2089,음력지정휴일,2,FALSE), ""))))</f>
        <v/>
      </c>
      <c r="N2089" s="128"/>
      <c r="O2089" s="128" t="str">
        <f>IFERROR(VLOOKUP(N2089,연차지정일수,2,FALSE),"")</f>
        <v/>
      </c>
      <c r="P2089" s="143"/>
      <c r="Q2089" s="2"/>
    </row>
    <row r="2090">
      <c r="A2090" s="129">
        <v>46285.0</v>
      </c>
      <c r="B2090" s="129">
        <f>VLOOKUP($A2090,달력데이터,MATCH("음력 날짜",달력제목,0),FALSE)</f>
        <v>46244</v>
      </c>
      <c r="C2090" s="128">
        <f t="shared" si="1"/>
        <v>2026</v>
      </c>
      <c r="D2090" s="128">
        <f t="shared" si="2"/>
        <v>9</v>
      </c>
      <c r="E2090" s="128">
        <f t="shared" si="3"/>
        <v>2</v>
      </c>
      <c r="F2090" s="128">
        <f t="shared" si="4"/>
        <v>2026</v>
      </c>
      <c r="G2090" s="128">
        <f t="shared" si="5"/>
        <v>9</v>
      </c>
      <c r="H2090" s="128">
        <f t="shared" si="6"/>
        <v>20</v>
      </c>
      <c r="I2090" s="128" t="str">
        <f t="shared" si="7"/>
        <v>일</v>
      </c>
      <c r="J2090" s="99"/>
      <c r="K2090" s="99"/>
      <c r="L2090" s="141" t="str">
        <f>IF(J2090-K2090=0,,IFERROR(K2090-J2090-휴게시간-VLOOKUP(A2090,지정휴게시간,2,FALSE),K2090-J2090-휴게시간))</f>
        <v/>
      </c>
      <c r="M2090" s="142" t="str">
        <f>IFERROR(VLOOKUP(Text(A2090,"m월 d일"),양력휴일,2,FALSE),IFERROR(VLOOKUP(Text(B2090,"m월 d일"),음력휴일,2,FALSE),IFERROR(VLOOKUP(A2090,양력지정휴일,2,FALSE), IFERROR(VLOOKUP(B2090,음력지정휴일,2,FALSE), ""))))</f>
        <v/>
      </c>
      <c r="N2090" s="128"/>
      <c r="O2090" s="128" t="str">
        <f>IFERROR(VLOOKUP(N2090,연차지정일수,2,FALSE),"")</f>
        <v/>
      </c>
      <c r="P2090" s="143"/>
      <c r="Q2090" s="2"/>
    </row>
    <row r="2091">
      <c r="A2091" s="129">
        <v>46286.0</v>
      </c>
      <c r="B2091" s="129">
        <f>VLOOKUP($A2091,달력데이터,MATCH("음력 날짜",달력제목,0),FALSE)</f>
        <v>46245</v>
      </c>
      <c r="C2091" s="128">
        <f t="shared" si="1"/>
        <v>2026</v>
      </c>
      <c r="D2091" s="128">
        <f t="shared" si="2"/>
        <v>9</v>
      </c>
      <c r="E2091" s="128">
        <f t="shared" si="3"/>
        <v>3</v>
      </c>
      <c r="F2091" s="128">
        <f t="shared" si="4"/>
        <v>2026</v>
      </c>
      <c r="G2091" s="128">
        <f t="shared" si="5"/>
        <v>9</v>
      </c>
      <c r="H2091" s="128">
        <f t="shared" si="6"/>
        <v>21</v>
      </c>
      <c r="I2091" s="128" t="str">
        <f t="shared" si="7"/>
        <v>월</v>
      </c>
      <c r="J2091" s="99"/>
      <c r="K2091" s="99"/>
      <c r="L2091" s="141" t="str">
        <f>IF(J2091-K2091=0,,IFERROR(K2091-J2091-휴게시간-VLOOKUP(A2091,지정휴게시간,2,FALSE),K2091-J2091-휴게시간))</f>
        <v/>
      </c>
      <c r="M2091" s="142" t="str">
        <f>IFERROR(VLOOKUP(Text(A2091,"m월 d일"),양력휴일,2,FALSE),IFERROR(VLOOKUP(Text(B2091,"m월 d일"),음력휴일,2,FALSE),IFERROR(VLOOKUP(A2091,양력지정휴일,2,FALSE), IFERROR(VLOOKUP(B2091,음력지정휴일,2,FALSE), ""))))</f>
        <v/>
      </c>
      <c r="N2091" s="128"/>
      <c r="O2091" s="128" t="str">
        <f>IFERROR(VLOOKUP(N2091,연차지정일수,2,FALSE),"")</f>
        <v/>
      </c>
      <c r="P2091" s="143"/>
      <c r="Q2091" s="2"/>
    </row>
    <row r="2092">
      <c r="A2092" s="129">
        <v>46287.0</v>
      </c>
      <c r="B2092" s="129">
        <f>VLOOKUP($A2092,달력데이터,MATCH("음력 날짜",달력제목,0),FALSE)</f>
        <v>46246</v>
      </c>
      <c r="C2092" s="128">
        <f t="shared" si="1"/>
        <v>2026</v>
      </c>
      <c r="D2092" s="128">
        <f t="shared" si="2"/>
        <v>9</v>
      </c>
      <c r="E2092" s="128">
        <f t="shared" si="3"/>
        <v>3</v>
      </c>
      <c r="F2092" s="128">
        <f t="shared" si="4"/>
        <v>2026</v>
      </c>
      <c r="G2092" s="128">
        <f t="shared" si="5"/>
        <v>9</v>
      </c>
      <c r="H2092" s="128">
        <f t="shared" si="6"/>
        <v>22</v>
      </c>
      <c r="I2092" s="128" t="str">
        <f t="shared" si="7"/>
        <v>화</v>
      </c>
      <c r="J2092" s="99"/>
      <c r="K2092" s="99"/>
      <c r="L2092" s="141" t="str">
        <f>IF(J2092-K2092=0,,IFERROR(K2092-J2092-휴게시간-VLOOKUP(A2092,지정휴게시간,2,FALSE),K2092-J2092-휴게시간))</f>
        <v/>
      </c>
      <c r="M2092" s="142" t="str">
        <f>IFERROR(VLOOKUP(Text(A2092,"m월 d일"),양력휴일,2,FALSE),IFERROR(VLOOKUP(Text(B2092,"m월 d일"),음력휴일,2,FALSE),IFERROR(VLOOKUP(A2092,양력지정휴일,2,FALSE), IFERROR(VLOOKUP(B2092,음력지정휴일,2,FALSE), ""))))</f>
        <v/>
      </c>
      <c r="N2092" s="128"/>
      <c r="O2092" s="128" t="str">
        <f>IFERROR(VLOOKUP(N2092,연차지정일수,2,FALSE),"")</f>
        <v/>
      </c>
      <c r="P2092" s="143"/>
      <c r="Q2092" s="2"/>
    </row>
    <row r="2093">
      <c r="A2093" s="129">
        <v>46288.0</v>
      </c>
      <c r="B2093" s="129">
        <f>VLOOKUP($A2093,달력데이터,MATCH("음력 날짜",달력제목,0),FALSE)</f>
        <v>46247</v>
      </c>
      <c r="C2093" s="128">
        <f t="shared" si="1"/>
        <v>2026</v>
      </c>
      <c r="D2093" s="128">
        <f t="shared" si="2"/>
        <v>9</v>
      </c>
      <c r="E2093" s="128">
        <f t="shared" si="3"/>
        <v>3</v>
      </c>
      <c r="F2093" s="128">
        <f t="shared" si="4"/>
        <v>2026</v>
      </c>
      <c r="G2093" s="128">
        <f t="shared" si="5"/>
        <v>9</v>
      </c>
      <c r="H2093" s="128">
        <f t="shared" si="6"/>
        <v>23</v>
      </c>
      <c r="I2093" s="128" t="str">
        <f t="shared" si="7"/>
        <v>수</v>
      </c>
      <c r="J2093" s="99"/>
      <c r="K2093" s="99"/>
      <c r="L2093" s="141" t="str">
        <f>IF(J2093-K2093=0,,IFERROR(K2093-J2093-휴게시간-VLOOKUP(A2093,지정휴게시간,2,FALSE),K2093-J2093-휴게시간))</f>
        <v/>
      </c>
      <c r="M2093" s="142" t="str">
        <f>IFERROR(VLOOKUP(Text(A2093,"m월 d일"),양력휴일,2,FALSE),IFERROR(VLOOKUP(Text(B2093,"m월 d일"),음력휴일,2,FALSE),IFERROR(VLOOKUP(A2093,양력지정휴일,2,FALSE), IFERROR(VLOOKUP(B2093,음력지정휴일,2,FALSE), ""))))</f>
        <v/>
      </c>
      <c r="N2093" s="128"/>
      <c r="O2093" s="128" t="str">
        <f>IFERROR(VLOOKUP(N2093,연차지정일수,2,FALSE),"")</f>
        <v/>
      </c>
      <c r="P2093" s="143"/>
      <c r="Q2093" s="2"/>
    </row>
    <row r="2094">
      <c r="A2094" s="129">
        <v>46289.0</v>
      </c>
      <c r="B2094" s="129">
        <f>VLOOKUP($A2094,달력데이터,MATCH("음력 날짜",달력제목,0),FALSE)</f>
        <v>46248</v>
      </c>
      <c r="C2094" s="128">
        <f t="shared" si="1"/>
        <v>2026</v>
      </c>
      <c r="D2094" s="128">
        <f t="shared" si="2"/>
        <v>9</v>
      </c>
      <c r="E2094" s="128">
        <f t="shared" si="3"/>
        <v>3</v>
      </c>
      <c r="F2094" s="128">
        <f t="shared" si="4"/>
        <v>2026</v>
      </c>
      <c r="G2094" s="128">
        <f t="shared" si="5"/>
        <v>9</v>
      </c>
      <c r="H2094" s="128">
        <f t="shared" si="6"/>
        <v>24</v>
      </c>
      <c r="I2094" s="128" t="str">
        <f t="shared" si="7"/>
        <v>목</v>
      </c>
      <c r="J2094" s="99"/>
      <c r="K2094" s="99"/>
      <c r="L2094" s="141" t="str">
        <f>IF(J2094-K2094=0,,IFERROR(K2094-J2094-휴게시간-VLOOKUP(A2094,지정휴게시간,2,FALSE),K2094-J2094-휴게시간))</f>
        <v/>
      </c>
      <c r="M2094" s="142" t="str">
        <f>IFERROR(VLOOKUP(Text(A2094,"m월 d일"),양력휴일,2,FALSE),IFERROR(VLOOKUP(Text(B2094,"m월 d일"),음력휴일,2,FALSE),IFERROR(VLOOKUP(A2094,양력지정휴일,2,FALSE), IFERROR(VLOOKUP(B2094,음력지정휴일,2,FALSE), ""))))</f>
        <v>추석연휴</v>
      </c>
      <c r="N2094" s="128"/>
      <c r="O2094" s="128" t="str">
        <f>IFERROR(VLOOKUP(N2094,연차지정일수,2,FALSE),"")</f>
        <v/>
      </c>
      <c r="P2094" s="143"/>
      <c r="Q2094" s="2"/>
    </row>
    <row r="2095">
      <c r="A2095" s="129">
        <v>46290.0</v>
      </c>
      <c r="B2095" s="129">
        <f>VLOOKUP($A2095,달력데이터,MATCH("음력 날짜",달력제목,0),FALSE)</f>
        <v>46249</v>
      </c>
      <c r="C2095" s="128">
        <f t="shared" si="1"/>
        <v>2026</v>
      </c>
      <c r="D2095" s="128">
        <f t="shared" si="2"/>
        <v>9</v>
      </c>
      <c r="E2095" s="128">
        <f t="shared" si="3"/>
        <v>3</v>
      </c>
      <c r="F2095" s="128">
        <f t="shared" si="4"/>
        <v>2026</v>
      </c>
      <c r="G2095" s="128">
        <f t="shared" si="5"/>
        <v>9</v>
      </c>
      <c r="H2095" s="128">
        <f t="shared" si="6"/>
        <v>25</v>
      </c>
      <c r="I2095" s="128" t="str">
        <f t="shared" si="7"/>
        <v>금</v>
      </c>
      <c r="J2095" s="99"/>
      <c r="K2095" s="99"/>
      <c r="L2095" s="141" t="str">
        <f>IF(J2095-K2095=0,,IFERROR(K2095-J2095-휴게시간-VLOOKUP(A2095,지정휴게시간,2,FALSE),K2095-J2095-휴게시간))</f>
        <v/>
      </c>
      <c r="M2095" s="142" t="str">
        <f>IFERROR(VLOOKUP(Text(A2095,"m월 d일"),양력휴일,2,FALSE),IFERROR(VLOOKUP(Text(B2095,"m월 d일"),음력휴일,2,FALSE),IFERROR(VLOOKUP(A2095,양력지정휴일,2,FALSE), IFERROR(VLOOKUP(B2095,음력지정휴일,2,FALSE), ""))))</f>
        <v>추석연휴</v>
      </c>
      <c r="N2095" s="128"/>
      <c r="O2095" s="128" t="str">
        <f>IFERROR(VLOOKUP(N2095,연차지정일수,2,FALSE),"")</f>
        <v/>
      </c>
      <c r="P2095" s="143"/>
      <c r="Q2095" s="2"/>
    </row>
    <row r="2096">
      <c r="A2096" s="129">
        <v>46291.0</v>
      </c>
      <c r="B2096" s="129">
        <f>VLOOKUP($A2096,달력데이터,MATCH("음력 날짜",달력제목,0),FALSE)</f>
        <v>46250</v>
      </c>
      <c r="C2096" s="128">
        <f t="shared" si="1"/>
        <v>2026</v>
      </c>
      <c r="D2096" s="128">
        <f t="shared" si="2"/>
        <v>9</v>
      </c>
      <c r="E2096" s="128">
        <f t="shared" si="3"/>
        <v>3</v>
      </c>
      <c r="F2096" s="128">
        <f t="shared" si="4"/>
        <v>2026</v>
      </c>
      <c r="G2096" s="128">
        <f t="shared" si="5"/>
        <v>9</v>
      </c>
      <c r="H2096" s="128">
        <f t="shared" si="6"/>
        <v>26</v>
      </c>
      <c r="I2096" s="128" t="str">
        <f t="shared" si="7"/>
        <v>토</v>
      </c>
      <c r="J2096" s="99"/>
      <c r="K2096" s="99"/>
      <c r="L2096" s="141" t="str">
        <f>IF(J2096-K2096=0,,IFERROR(K2096-J2096-휴게시간-VLOOKUP(A2096,지정휴게시간,2,FALSE),K2096-J2096-휴게시간))</f>
        <v/>
      </c>
      <c r="M2096" s="142" t="str">
        <f>IFERROR(VLOOKUP(Text(A2096,"m월 d일"),양력휴일,2,FALSE),IFERROR(VLOOKUP(Text(B2096,"m월 d일"),음력휴일,2,FALSE),IFERROR(VLOOKUP(A2096,양력지정휴일,2,FALSE), IFERROR(VLOOKUP(B2096,음력지정휴일,2,FALSE), ""))))</f>
        <v>추석연휴</v>
      </c>
      <c r="N2096" s="128"/>
      <c r="O2096" s="128" t="str">
        <f>IFERROR(VLOOKUP(N2096,연차지정일수,2,FALSE),"")</f>
        <v/>
      </c>
      <c r="P2096" s="143"/>
      <c r="Q2096" s="2"/>
    </row>
    <row r="2097">
      <c r="A2097" s="129">
        <v>46292.0</v>
      </c>
      <c r="B2097" s="129">
        <f>VLOOKUP($A2097,달력데이터,MATCH("음력 날짜",달력제목,0),FALSE)</f>
        <v>46251</v>
      </c>
      <c r="C2097" s="128">
        <f t="shared" si="1"/>
        <v>2026</v>
      </c>
      <c r="D2097" s="128">
        <f t="shared" si="2"/>
        <v>9</v>
      </c>
      <c r="E2097" s="128">
        <f t="shared" si="3"/>
        <v>3</v>
      </c>
      <c r="F2097" s="128">
        <f t="shared" si="4"/>
        <v>2026</v>
      </c>
      <c r="G2097" s="128">
        <f t="shared" si="5"/>
        <v>9</v>
      </c>
      <c r="H2097" s="128">
        <f t="shared" si="6"/>
        <v>27</v>
      </c>
      <c r="I2097" s="128" t="str">
        <f t="shared" si="7"/>
        <v>일</v>
      </c>
      <c r="J2097" s="99"/>
      <c r="K2097" s="99"/>
      <c r="L2097" s="141" t="str">
        <f>IF(J2097-K2097=0,,IFERROR(K2097-J2097-휴게시간-VLOOKUP(A2097,지정휴게시간,2,FALSE),K2097-J2097-휴게시간))</f>
        <v/>
      </c>
      <c r="M2097" s="142" t="str">
        <f>IFERROR(VLOOKUP(Text(A2097,"m월 d일"),양력휴일,2,FALSE),IFERROR(VLOOKUP(Text(B2097,"m월 d일"),음력휴일,2,FALSE),IFERROR(VLOOKUP(A2097,양력지정휴일,2,FALSE), IFERROR(VLOOKUP(B2097,음력지정휴일,2,FALSE), ""))))</f>
        <v/>
      </c>
      <c r="N2097" s="128"/>
      <c r="O2097" s="128" t="str">
        <f>IFERROR(VLOOKUP(N2097,연차지정일수,2,FALSE),"")</f>
        <v/>
      </c>
      <c r="P2097" s="143"/>
      <c r="Q2097" s="2"/>
    </row>
    <row r="2098">
      <c r="A2098" s="129">
        <v>46293.0</v>
      </c>
      <c r="B2098" s="129">
        <f>VLOOKUP($A2098,달력데이터,MATCH("음력 날짜",달력제목,0),FALSE)</f>
        <v>46252</v>
      </c>
      <c r="C2098" s="128">
        <f t="shared" si="1"/>
        <v>2026</v>
      </c>
      <c r="D2098" s="128">
        <f t="shared" si="2"/>
        <v>9</v>
      </c>
      <c r="E2098" s="128">
        <f t="shared" si="3"/>
        <v>4</v>
      </c>
      <c r="F2098" s="128">
        <f t="shared" si="4"/>
        <v>2026</v>
      </c>
      <c r="G2098" s="128">
        <f t="shared" si="5"/>
        <v>9</v>
      </c>
      <c r="H2098" s="128">
        <f t="shared" si="6"/>
        <v>28</v>
      </c>
      <c r="I2098" s="128" t="str">
        <f t="shared" si="7"/>
        <v>월</v>
      </c>
      <c r="J2098" s="99"/>
      <c r="K2098" s="99"/>
      <c r="L2098" s="141" t="str">
        <f>IF(J2098-K2098=0,,IFERROR(K2098-J2098-휴게시간-VLOOKUP(A2098,지정휴게시간,2,FALSE),K2098-J2098-휴게시간))</f>
        <v/>
      </c>
      <c r="M2098" s="142" t="str">
        <f>IFERROR(VLOOKUP(Text(A2098,"m월 d일"),양력휴일,2,FALSE),IFERROR(VLOOKUP(Text(B2098,"m월 d일"),음력휴일,2,FALSE),IFERROR(VLOOKUP(A2098,양력지정휴일,2,FALSE), IFERROR(VLOOKUP(B2098,음력지정휴일,2,FALSE), ""))))</f>
        <v/>
      </c>
      <c r="N2098" s="128"/>
      <c r="O2098" s="128" t="str">
        <f>IFERROR(VLOOKUP(N2098,연차지정일수,2,FALSE),"")</f>
        <v/>
      </c>
      <c r="P2098" s="143"/>
      <c r="Q2098" s="2"/>
    </row>
    <row r="2099">
      <c r="A2099" s="129">
        <v>46294.0</v>
      </c>
      <c r="B2099" s="129">
        <f>VLOOKUP($A2099,달력데이터,MATCH("음력 날짜",달력제목,0),FALSE)</f>
        <v>46253</v>
      </c>
      <c r="C2099" s="128">
        <f t="shared" si="1"/>
        <v>2026</v>
      </c>
      <c r="D2099" s="128">
        <f t="shared" si="2"/>
        <v>9</v>
      </c>
      <c r="E2099" s="128">
        <f t="shared" si="3"/>
        <v>4</v>
      </c>
      <c r="F2099" s="128">
        <f t="shared" si="4"/>
        <v>2026</v>
      </c>
      <c r="G2099" s="128">
        <f t="shared" si="5"/>
        <v>9</v>
      </c>
      <c r="H2099" s="128">
        <f t="shared" si="6"/>
        <v>29</v>
      </c>
      <c r="I2099" s="128" t="str">
        <f t="shared" si="7"/>
        <v>화</v>
      </c>
      <c r="J2099" s="99"/>
      <c r="K2099" s="99"/>
      <c r="L2099" s="141" t="str">
        <f>IF(J2099-K2099=0,,IFERROR(K2099-J2099-휴게시간-VLOOKUP(A2099,지정휴게시간,2,FALSE),K2099-J2099-휴게시간))</f>
        <v/>
      </c>
      <c r="M2099" s="142" t="str">
        <f>IFERROR(VLOOKUP(Text(A2099,"m월 d일"),양력휴일,2,FALSE),IFERROR(VLOOKUP(Text(B2099,"m월 d일"),음력휴일,2,FALSE),IFERROR(VLOOKUP(A2099,양력지정휴일,2,FALSE), IFERROR(VLOOKUP(B2099,음력지정휴일,2,FALSE), ""))))</f>
        <v/>
      </c>
      <c r="N2099" s="128"/>
      <c r="O2099" s="128" t="str">
        <f>IFERROR(VLOOKUP(N2099,연차지정일수,2,FALSE),"")</f>
        <v/>
      </c>
      <c r="P2099" s="143"/>
      <c r="Q2099" s="2"/>
    </row>
    <row r="2100">
      <c r="A2100" s="129">
        <v>46295.0</v>
      </c>
      <c r="B2100" s="129">
        <f>VLOOKUP($A2100,달력데이터,MATCH("음력 날짜",달력제목,0),FALSE)</f>
        <v>46254</v>
      </c>
      <c r="C2100" s="128">
        <f t="shared" si="1"/>
        <v>2026</v>
      </c>
      <c r="D2100" s="128">
        <f t="shared" si="2"/>
        <v>9</v>
      </c>
      <c r="E2100" s="128">
        <f t="shared" si="3"/>
        <v>4</v>
      </c>
      <c r="F2100" s="128">
        <f t="shared" si="4"/>
        <v>2026</v>
      </c>
      <c r="G2100" s="128">
        <f t="shared" si="5"/>
        <v>9</v>
      </c>
      <c r="H2100" s="128">
        <f t="shared" si="6"/>
        <v>30</v>
      </c>
      <c r="I2100" s="128" t="str">
        <f t="shared" si="7"/>
        <v>수</v>
      </c>
      <c r="J2100" s="99"/>
      <c r="K2100" s="99"/>
      <c r="L2100" s="141" t="str">
        <f>IF(J2100-K2100=0,,IFERROR(K2100-J2100-휴게시간-VLOOKUP(A2100,지정휴게시간,2,FALSE),K2100-J2100-휴게시간))</f>
        <v/>
      </c>
      <c r="M2100" s="142" t="str">
        <f>IFERROR(VLOOKUP(Text(A2100,"m월 d일"),양력휴일,2,FALSE),IFERROR(VLOOKUP(Text(B2100,"m월 d일"),음력휴일,2,FALSE),IFERROR(VLOOKUP(A2100,양력지정휴일,2,FALSE), IFERROR(VLOOKUP(B2100,음력지정휴일,2,FALSE), ""))))</f>
        <v/>
      </c>
      <c r="N2100" s="128"/>
      <c r="O2100" s="128" t="str">
        <f>IFERROR(VLOOKUP(N2100,연차지정일수,2,FALSE),"")</f>
        <v/>
      </c>
      <c r="P2100" s="143"/>
      <c r="Q2100" s="2"/>
    </row>
    <row r="2101">
      <c r="A2101" s="129">
        <v>46296.0</v>
      </c>
      <c r="B2101" s="129">
        <f>VLOOKUP($A2101,달력데이터,MATCH("음력 날짜",달력제목,0),FALSE)</f>
        <v>46255</v>
      </c>
      <c r="C2101" s="128">
        <f t="shared" si="1"/>
        <v>2026</v>
      </c>
      <c r="D2101" s="128">
        <f t="shared" si="2"/>
        <v>9</v>
      </c>
      <c r="E2101" s="128">
        <f t="shared" si="3"/>
        <v>4</v>
      </c>
      <c r="F2101" s="128">
        <f t="shared" si="4"/>
        <v>2026</v>
      </c>
      <c r="G2101" s="128">
        <f t="shared" si="5"/>
        <v>10</v>
      </c>
      <c r="H2101" s="128">
        <f t="shared" si="6"/>
        <v>1</v>
      </c>
      <c r="I2101" s="128" t="str">
        <f t="shared" si="7"/>
        <v>목</v>
      </c>
      <c r="J2101" s="99"/>
      <c r="K2101" s="99"/>
      <c r="L2101" s="141" t="str">
        <f>IF(J2101-K2101=0,,IFERROR(K2101-J2101-휴게시간-VLOOKUP(A2101,지정휴게시간,2,FALSE),K2101-J2101-휴게시간))</f>
        <v/>
      </c>
      <c r="M2101" s="142" t="str">
        <f>IFERROR(VLOOKUP(Text(A2101,"m월 d일"),양력휴일,2,FALSE),IFERROR(VLOOKUP(Text(B2101,"m월 d일"),음력휴일,2,FALSE),IFERROR(VLOOKUP(A2101,양력지정휴일,2,FALSE), IFERROR(VLOOKUP(B2101,음력지정휴일,2,FALSE), ""))))</f>
        <v/>
      </c>
      <c r="N2101" s="128"/>
      <c r="O2101" s="128" t="str">
        <f>IFERROR(VLOOKUP(N2101,연차지정일수,2,FALSE),"")</f>
        <v/>
      </c>
      <c r="P2101" s="143"/>
      <c r="Q2101" s="2"/>
    </row>
    <row r="2102">
      <c r="A2102" s="129">
        <v>46297.0</v>
      </c>
      <c r="B2102" s="129">
        <f>VLOOKUP($A2102,달력데이터,MATCH("음력 날짜",달력제목,0),FALSE)</f>
        <v>46256</v>
      </c>
      <c r="C2102" s="128">
        <f t="shared" si="1"/>
        <v>2026</v>
      </c>
      <c r="D2102" s="128">
        <f t="shared" si="2"/>
        <v>9</v>
      </c>
      <c r="E2102" s="128">
        <f t="shared" si="3"/>
        <v>4</v>
      </c>
      <c r="F2102" s="128">
        <f t="shared" si="4"/>
        <v>2026</v>
      </c>
      <c r="G2102" s="128">
        <f t="shared" si="5"/>
        <v>10</v>
      </c>
      <c r="H2102" s="128">
        <f t="shared" si="6"/>
        <v>2</v>
      </c>
      <c r="I2102" s="128" t="str">
        <f t="shared" si="7"/>
        <v>금</v>
      </c>
      <c r="J2102" s="99"/>
      <c r="K2102" s="99"/>
      <c r="L2102" s="141" t="str">
        <f>IF(J2102-K2102=0,,IFERROR(K2102-J2102-휴게시간-VLOOKUP(A2102,지정휴게시간,2,FALSE),K2102-J2102-휴게시간))</f>
        <v/>
      </c>
      <c r="M2102" s="142" t="str">
        <f>IFERROR(VLOOKUP(Text(A2102,"m월 d일"),양력휴일,2,FALSE),IFERROR(VLOOKUP(Text(B2102,"m월 d일"),음력휴일,2,FALSE),IFERROR(VLOOKUP(A2102,양력지정휴일,2,FALSE), IFERROR(VLOOKUP(B2102,음력지정휴일,2,FALSE), ""))))</f>
        <v/>
      </c>
      <c r="N2102" s="128"/>
      <c r="O2102" s="128" t="str">
        <f>IFERROR(VLOOKUP(N2102,연차지정일수,2,FALSE),"")</f>
        <v/>
      </c>
      <c r="P2102" s="143"/>
      <c r="Q2102" s="2"/>
    </row>
    <row r="2103">
      <c r="A2103" s="129">
        <v>46298.0</v>
      </c>
      <c r="B2103" s="129">
        <f>VLOOKUP($A2103,달력데이터,MATCH("음력 날짜",달력제목,0),FALSE)</f>
        <v>46257</v>
      </c>
      <c r="C2103" s="128">
        <f t="shared" si="1"/>
        <v>2026</v>
      </c>
      <c r="D2103" s="128">
        <f t="shared" si="2"/>
        <v>9</v>
      </c>
      <c r="E2103" s="128">
        <f t="shared" si="3"/>
        <v>4</v>
      </c>
      <c r="F2103" s="128">
        <f t="shared" si="4"/>
        <v>2026</v>
      </c>
      <c r="G2103" s="128">
        <f t="shared" si="5"/>
        <v>10</v>
      </c>
      <c r="H2103" s="128">
        <f t="shared" si="6"/>
        <v>3</v>
      </c>
      <c r="I2103" s="128" t="str">
        <f t="shared" si="7"/>
        <v>토</v>
      </c>
      <c r="J2103" s="99"/>
      <c r="K2103" s="99"/>
      <c r="L2103" s="141" t="str">
        <f>IF(J2103-K2103=0,,IFERROR(K2103-J2103-휴게시간-VLOOKUP(A2103,지정휴게시간,2,FALSE),K2103-J2103-휴게시간))</f>
        <v/>
      </c>
      <c r="M2103" s="142" t="str">
        <f>IFERROR(VLOOKUP(Text(A2103,"m월 d일"),양력휴일,2,FALSE),IFERROR(VLOOKUP(Text(B2103,"m월 d일"),음력휴일,2,FALSE),IFERROR(VLOOKUP(A2103,양력지정휴일,2,FALSE), IFERROR(VLOOKUP(B2103,음력지정휴일,2,FALSE), ""))))</f>
        <v>개천절</v>
      </c>
      <c r="N2103" s="128"/>
      <c r="O2103" s="128" t="str">
        <f>IFERROR(VLOOKUP(N2103,연차지정일수,2,FALSE),"")</f>
        <v/>
      </c>
      <c r="P2103" s="143"/>
      <c r="Q2103" s="2"/>
    </row>
    <row r="2104">
      <c r="A2104" s="129">
        <v>46299.0</v>
      </c>
      <c r="B2104" s="129">
        <f>VLOOKUP($A2104,달력데이터,MATCH("음력 날짜",달력제목,0),FALSE)</f>
        <v>46258</v>
      </c>
      <c r="C2104" s="128">
        <f t="shared" si="1"/>
        <v>2026</v>
      </c>
      <c r="D2104" s="128">
        <f t="shared" si="2"/>
        <v>9</v>
      </c>
      <c r="E2104" s="128">
        <f t="shared" si="3"/>
        <v>4</v>
      </c>
      <c r="F2104" s="128">
        <f t="shared" si="4"/>
        <v>2026</v>
      </c>
      <c r="G2104" s="128">
        <f t="shared" si="5"/>
        <v>10</v>
      </c>
      <c r="H2104" s="128">
        <f t="shared" si="6"/>
        <v>4</v>
      </c>
      <c r="I2104" s="128" t="str">
        <f t="shared" si="7"/>
        <v>일</v>
      </c>
      <c r="J2104" s="99"/>
      <c r="K2104" s="99"/>
      <c r="L2104" s="141" t="str">
        <f>IF(J2104-K2104=0,,IFERROR(K2104-J2104-휴게시간-VLOOKUP(A2104,지정휴게시간,2,FALSE),K2104-J2104-휴게시간))</f>
        <v/>
      </c>
      <c r="M2104" s="142" t="str">
        <f>IFERROR(VLOOKUP(Text(A2104,"m월 d일"),양력휴일,2,FALSE),IFERROR(VLOOKUP(Text(B2104,"m월 d일"),음력휴일,2,FALSE),IFERROR(VLOOKUP(A2104,양력지정휴일,2,FALSE), IFERROR(VLOOKUP(B2104,음력지정휴일,2,FALSE), ""))))</f>
        <v/>
      </c>
      <c r="N2104" s="128"/>
      <c r="O2104" s="128" t="str">
        <f>IFERROR(VLOOKUP(N2104,연차지정일수,2,FALSE),"")</f>
        <v/>
      </c>
      <c r="P2104" s="143"/>
      <c r="Q2104" s="2"/>
    </row>
    <row r="2105">
      <c r="A2105" s="129">
        <v>46300.0</v>
      </c>
      <c r="B2105" s="129">
        <f>VLOOKUP($A2105,달력데이터,MATCH("음력 날짜",달력제목,0),FALSE)</f>
        <v>46259</v>
      </c>
      <c r="C2105" s="128">
        <f t="shared" si="1"/>
        <v>2026</v>
      </c>
      <c r="D2105" s="128">
        <f t="shared" si="2"/>
        <v>10</v>
      </c>
      <c r="E2105" s="128">
        <f t="shared" si="3"/>
        <v>1</v>
      </c>
      <c r="F2105" s="128">
        <f t="shared" si="4"/>
        <v>2026</v>
      </c>
      <c r="G2105" s="128">
        <f t="shared" si="5"/>
        <v>10</v>
      </c>
      <c r="H2105" s="128">
        <f t="shared" si="6"/>
        <v>5</v>
      </c>
      <c r="I2105" s="128" t="str">
        <f t="shared" si="7"/>
        <v>월</v>
      </c>
      <c r="J2105" s="99"/>
      <c r="K2105" s="99"/>
      <c r="L2105" s="141" t="str">
        <f>IF(J2105-K2105=0,,IFERROR(K2105-J2105-휴게시간-VLOOKUP(A2105,지정휴게시간,2,FALSE),K2105-J2105-휴게시간))</f>
        <v/>
      </c>
      <c r="M2105" s="142" t="str">
        <f>IFERROR(VLOOKUP(Text(A2105,"m월 d일"),양력휴일,2,FALSE),IFERROR(VLOOKUP(Text(B2105,"m월 d일"),음력휴일,2,FALSE),IFERROR(VLOOKUP(A2105,양력지정휴일,2,FALSE), IFERROR(VLOOKUP(B2105,음력지정휴일,2,FALSE), ""))))</f>
        <v/>
      </c>
      <c r="N2105" s="128"/>
      <c r="O2105" s="128" t="str">
        <f>IFERROR(VLOOKUP(N2105,연차지정일수,2,FALSE),"")</f>
        <v/>
      </c>
      <c r="P2105" s="143"/>
      <c r="Q2105" s="2"/>
    </row>
    <row r="2106">
      <c r="A2106" s="129">
        <v>46301.0</v>
      </c>
      <c r="B2106" s="129">
        <f>VLOOKUP($A2106,달력데이터,MATCH("음력 날짜",달력제목,0),FALSE)</f>
        <v>46260</v>
      </c>
      <c r="C2106" s="128">
        <f t="shared" si="1"/>
        <v>2026</v>
      </c>
      <c r="D2106" s="128">
        <f t="shared" si="2"/>
        <v>10</v>
      </c>
      <c r="E2106" s="128">
        <f t="shared" si="3"/>
        <v>1</v>
      </c>
      <c r="F2106" s="128">
        <f t="shared" si="4"/>
        <v>2026</v>
      </c>
      <c r="G2106" s="128">
        <f t="shared" si="5"/>
        <v>10</v>
      </c>
      <c r="H2106" s="128">
        <f t="shared" si="6"/>
        <v>6</v>
      </c>
      <c r="I2106" s="128" t="str">
        <f t="shared" si="7"/>
        <v>화</v>
      </c>
      <c r="J2106" s="99"/>
      <c r="K2106" s="99"/>
      <c r="L2106" s="141" t="str">
        <f>IF(J2106-K2106=0,,IFERROR(K2106-J2106-휴게시간-VLOOKUP(A2106,지정휴게시간,2,FALSE),K2106-J2106-휴게시간))</f>
        <v/>
      </c>
      <c r="M2106" s="142" t="str">
        <f>IFERROR(VLOOKUP(Text(A2106,"m월 d일"),양력휴일,2,FALSE),IFERROR(VLOOKUP(Text(B2106,"m월 d일"),음력휴일,2,FALSE),IFERROR(VLOOKUP(A2106,양력지정휴일,2,FALSE), IFERROR(VLOOKUP(B2106,음력지정휴일,2,FALSE), ""))))</f>
        <v/>
      </c>
      <c r="N2106" s="128"/>
      <c r="O2106" s="128" t="str">
        <f>IFERROR(VLOOKUP(N2106,연차지정일수,2,FALSE),"")</f>
        <v/>
      </c>
      <c r="P2106" s="143"/>
      <c r="Q2106" s="2"/>
    </row>
    <row r="2107">
      <c r="A2107" s="129">
        <v>46302.0</v>
      </c>
      <c r="B2107" s="129">
        <f>VLOOKUP($A2107,달력데이터,MATCH("음력 날짜",달력제목,0),FALSE)</f>
        <v>46261</v>
      </c>
      <c r="C2107" s="128">
        <f t="shared" si="1"/>
        <v>2026</v>
      </c>
      <c r="D2107" s="128">
        <f t="shared" si="2"/>
        <v>10</v>
      </c>
      <c r="E2107" s="128">
        <f t="shared" si="3"/>
        <v>1</v>
      </c>
      <c r="F2107" s="128">
        <f t="shared" si="4"/>
        <v>2026</v>
      </c>
      <c r="G2107" s="128">
        <f t="shared" si="5"/>
        <v>10</v>
      </c>
      <c r="H2107" s="128">
        <f t="shared" si="6"/>
        <v>7</v>
      </c>
      <c r="I2107" s="128" t="str">
        <f t="shared" si="7"/>
        <v>수</v>
      </c>
      <c r="J2107" s="99"/>
      <c r="K2107" s="99"/>
      <c r="L2107" s="141" t="str">
        <f>IF(J2107-K2107=0,,IFERROR(K2107-J2107-휴게시간-VLOOKUP(A2107,지정휴게시간,2,FALSE),K2107-J2107-휴게시간))</f>
        <v/>
      </c>
      <c r="M2107" s="142" t="str">
        <f>IFERROR(VLOOKUP(Text(A2107,"m월 d일"),양력휴일,2,FALSE),IFERROR(VLOOKUP(Text(B2107,"m월 d일"),음력휴일,2,FALSE),IFERROR(VLOOKUP(A2107,양력지정휴일,2,FALSE), IFERROR(VLOOKUP(B2107,음력지정휴일,2,FALSE), ""))))</f>
        <v/>
      </c>
      <c r="N2107" s="128"/>
      <c r="O2107" s="128" t="str">
        <f>IFERROR(VLOOKUP(N2107,연차지정일수,2,FALSE),"")</f>
        <v/>
      </c>
      <c r="P2107" s="143"/>
      <c r="Q2107" s="2"/>
    </row>
    <row r="2108">
      <c r="A2108" s="129">
        <v>46303.0</v>
      </c>
      <c r="B2108" s="129">
        <f>VLOOKUP($A2108,달력데이터,MATCH("음력 날짜",달력제목,0),FALSE)</f>
        <v>46262</v>
      </c>
      <c r="C2108" s="128">
        <f t="shared" si="1"/>
        <v>2026</v>
      </c>
      <c r="D2108" s="128">
        <f t="shared" si="2"/>
        <v>10</v>
      </c>
      <c r="E2108" s="128">
        <f t="shared" si="3"/>
        <v>1</v>
      </c>
      <c r="F2108" s="128">
        <f t="shared" si="4"/>
        <v>2026</v>
      </c>
      <c r="G2108" s="128">
        <f t="shared" si="5"/>
        <v>10</v>
      </c>
      <c r="H2108" s="128">
        <f t="shared" si="6"/>
        <v>8</v>
      </c>
      <c r="I2108" s="128" t="str">
        <f t="shared" si="7"/>
        <v>목</v>
      </c>
      <c r="J2108" s="99"/>
      <c r="K2108" s="99"/>
      <c r="L2108" s="141" t="str">
        <f>IF(J2108-K2108=0,,IFERROR(K2108-J2108-휴게시간-VLOOKUP(A2108,지정휴게시간,2,FALSE),K2108-J2108-휴게시간))</f>
        <v/>
      </c>
      <c r="M2108" s="142" t="str">
        <f>IFERROR(VLOOKUP(Text(A2108,"m월 d일"),양력휴일,2,FALSE),IFERROR(VLOOKUP(Text(B2108,"m월 d일"),음력휴일,2,FALSE),IFERROR(VLOOKUP(A2108,양력지정휴일,2,FALSE), IFERROR(VLOOKUP(B2108,음력지정휴일,2,FALSE), ""))))</f>
        <v/>
      </c>
      <c r="N2108" s="128"/>
      <c r="O2108" s="128" t="str">
        <f>IFERROR(VLOOKUP(N2108,연차지정일수,2,FALSE),"")</f>
        <v/>
      </c>
      <c r="P2108" s="143"/>
      <c r="Q2108" s="2"/>
    </row>
    <row r="2109">
      <c r="A2109" s="129">
        <v>46304.0</v>
      </c>
      <c r="B2109" s="129">
        <f>VLOOKUP($A2109,달력데이터,MATCH("음력 날짜",달력제목,0),FALSE)</f>
        <v>46263</v>
      </c>
      <c r="C2109" s="128">
        <f t="shared" si="1"/>
        <v>2026</v>
      </c>
      <c r="D2109" s="128">
        <f t="shared" si="2"/>
        <v>10</v>
      </c>
      <c r="E2109" s="128">
        <f t="shared" si="3"/>
        <v>1</v>
      </c>
      <c r="F2109" s="128">
        <f t="shared" si="4"/>
        <v>2026</v>
      </c>
      <c r="G2109" s="128">
        <f t="shared" si="5"/>
        <v>10</v>
      </c>
      <c r="H2109" s="128">
        <f t="shared" si="6"/>
        <v>9</v>
      </c>
      <c r="I2109" s="128" t="str">
        <f t="shared" si="7"/>
        <v>금</v>
      </c>
      <c r="J2109" s="99"/>
      <c r="K2109" s="99"/>
      <c r="L2109" s="141" t="str">
        <f>IF(J2109-K2109=0,,IFERROR(K2109-J2109-휴게시간-VLOOKUP(A2109,지정휴게시간,2,FALSE),K2109-J2109-휴게시간))</f>
        <v/>
      </c>
      <c r="M2109" s="142" t="str">
        <f>IFERROR(VLOOKUP(Text(A2109,"m월 d일"),양력휴일,2,FALSE),IFERROR(VLOOKUP(Text(B2109,"m월 d일"),음력휴일,2,FALSE),IFERROR(VLOOKUP(A2109,양력지정휴일,2,FALSE), IFERROR(VLOOKUP(B2109,음력지정휴일,2,FALSE), ""))))</f>
        <v>한글날</v>
      </c>
      <c r="N2109" s="128"/>
      <c r="O2109" s="128" t="str">
        <f>IFERROR(VLOOKUP(N2109,연차지정일수,2,FALSE),"")</f>
        <v/>
      </c>
      <c r="P2109" s="143"/>
      <c r="Q2109" s="2"/>
    </row>
    <row r="2110">
      <c r="A2110" s="129">
        <v>46305.0</v>
      </c>
      <c r="B2110" s="129">
        <f>VLOOKUP($A2110,달력데이터,MATCH("음력 날짜",달력제목,0),FALSE)</f>
        <v>46264</v>
      </c>
      <c r="C2110" s="128">
        <f t="shared" si="1"/>
        <v>2026</v>
      </c>
      <c r="D2110" s="128">
        <f t="shared" si="2"/>
        <v>10</v>
      </c>
      <c r="E2110" s="128">
        <f t="shared" si="3"/>
        <v>1</v>
      </c>
      <c r="F2110" s="128">
        <f t="shared" si="4"/>
        <v>2026</v>
      </c>
      <c r="G2110" s="128">
        <f t="shared" si="5"/>
        <v>10</v>
      </c>
      <c r="H2110" s="128">
        <f t="shared" si="6"/>
        <v>10</v>
      </c>
      <c r="I2110" s="128" t="str">
        <f t="shared" si="7"/>
        <v>토</v>
      </c>
      <c r="J2110" s="99"/>
      <c r="K2110" s="99"/>
      <c r="L2110" s="141" t="str">
        <f>IF(J2110-K2110=0,,IFERROR(K2110-J2110-휴게시간-VLOOKUP(A2110,지정휴게시간,2,FALSE),K2110-J2110-휴게시간))</f>
        <v/>
      </c>
      <c r="M2110" s="142" t="str">
        <f>IFERROR(VLOOKUP(Text(A2110,"m월 d일"),양력휴일,2,FALSE),IFERROR(VLOOKUP(Text(B2110,"m월 d일"),음력휴일,2,FALSE),IFERROR(VLOOKUP(A2110,양력지정휴일,2,FALSE), IFERROR(VLOOKUP(B2110,음력지정휴일,2,FALSE), ""))))</f>
        <v/>
      </c>
      <c r="N2110" s="128"/>
      <c r="O2110" s="128" t="str">
        <f>IFERROR(VLOOKUP(N2110,연차지정일수,2,FALSE),"")</f>
        <v/>
      </c>
      <c r="P2110" s="143"/>
      <c r="Q2110" s="2"/>
    </row>
    <row r="2111">
      <c r="A2111" s="129">
        <v>46306.0</v>
      </c>
      <c r="B2111" s="129">
        <f>VLOOKUP($A2111,달력데이터,MATCH("음력 날짜",달력제목,0),FALSE)</f>
        <v>46266</v>
      </c>
      <c r="C2111" s="128">
        <f t="shared" si="1"/>
        <v>2026</v>
      </c>
      <c r="D2111" s="128">
        <f t="shared" si="2"/>
        <v>10</v>
      </c>
      <c r="E2111" s="128">
        <f t="shared" si="3"/>
        <v>1</v>
      </c>
      <c r="F2111" s="128">
        <f t="shared" si="4"/>
        <v>2026</v>
      </c>
      <c r="G2111" s="128">
        <f t="shared" si="5"/>
        <v>10</v>
      </c>
      <c r="H2111" s="128">
        <f t="shared" si="6"/>
        <v>11</v>
      </c>
      <c r="I2111" s="128" t="str">
        <f t="shared" si="7"/>
        <v>일</v>
      </c>
      <c r="J2111" s="99"/>
      <c r="K2111" s="99"/>
      <c r="L2111" s="141" t="str">
        <f>IF(J2111-K2111=0,,IFERROR(K2111-J2111-휴게시간-VLOOKUP(A2111,지정휴게시간,2,FALSE),K2111-J2111-휴게시간))</f>
        <v/>
      </c>
      <c r="M2111" s="142" t="str">
        <f>IFERROR(VLOOKUP(Text(A2111,"m월 d일"),양력휴일,2,FALSE),IFERROR(VLOOKUP(Text(B2111,"m월 d일"),음력휴일,2,FALSE),IFERROR(VLOOKUP(A2111,양력지정휴일,2,FALSE), IFERROR(VLOOKUP(B2111,음력지정휴일,2,FALSE), ""))))</f>
        <v/>
      </c>
      <c r="N2111" s="128"/>
      <c r="O2111" s="128" t="str">
        <f>IFERROR(VLOOKUP(N2111,연차지정일수,2,FALSE),"")</f>
        <v/>
      </c>
      <c r="P2111" s="143"/>
      <c r="Q2111" s="2"/>
    </row>
    <row r="2112">
      <c r="A2112" s="129">
        <v>46307.0</v>
      </c>
      <c r="B2112" s="129">
        <f>VLOOKUP($A2112,달력데이터,MATCH("음력 날짜",달력제목,0),FALSE)</f>
        <v>46267</v>
      </c>
      <c r="C2112" s="128">
        <f t="shared" si="1"/>
        <v>2026</v>
      </c>
      <c r="D2112" s="128">
        <f t="shared" si="2"/>
        <v>10</v>
      </c>
      <c r="E2112" s="128">
        <f t="shared" si="3"/>
        <v>2</v>
      </c>
      <c r="F2112" s="128">
        <f t="shared" si="4"/>
        <v>2026</v>
      </c>
      <c r="G2112" s="128">
        <f t="shared" si="5"/>
        <v>10</v>
      </c>
      <c r="H2112" s="128">
        <f t="shared" si="6"/>
        <v>12</v>
      </c>
      <c r="I2112" s="128" t="str">
        <f t="shared" si="7"/>
        <v>월</v>
      </c>
      <c r="J2112" s="99"/>
      <c r="K2112" s="99"/>
      <c r="L2112" s="141" t="str">
        <f>IF(J2112-K2112=0,,IFERROR(K2112-J2112-휴게시간-VLOOKUP(A2112,지정휴게시간,2,FALSE),K2112-J2112-휴게시간))</f>
        <v/>
      </c>
      <c r="M2112" s="142" t="str">
        <f>IFERROR(VLOOKUP(Text(A2112,"m월 d일"),양력휴일,2,FALSE),IFERROR(VLOOKUP(Text(B2112,"m월 d일"),음력휴일,2,FALSE),IFERROR(VLOOKUP(A2112,양력지정휴일,2,FALSE), IFERROR(VLOOKUP(B2112,음력지정휴일,2,FALSE), ""))))</f>
        <v/>
      </c>
      <c r="N2112" s="128"/>
      <c r="O2112" s="128" t="str">
        <f>IFERROR(VLOOKUP(N2112,연차지정일수,2,FALSE),"")</f>
        <v/>
      </c>
      <c r="P2112" s="143"/>
      <c r="Q2112" s="2"/>
    </row>
    <row r="2113">
      <c r="A2113" s="129">
        <v>46308.0</v>
      </c>
      <c r="B2113" s="129">
        <f>VLOOKUP($A2113,달력데이터,MATCH("음력 날짜",달력제목,0),FALSE)</f>
        <v>46268</v>
      </c>
      <c r="C2113" s="128">
        <f t="shared" si="1"/>
        <v>2026</v>
      </c>
      <c r="D2113" s="128">
        <f t="shared" si="2"/>
        <v>10</v>
      </c>
      <c r="E2113" s="128">
        <f t="shared" si="3"/>
        <v>2</v>
      </c>
      <c r="F2113" s="128">
        <f t="shared" si="4"/>
        <v>2026</v>
      </c>
      <c r="G2113" s="128">
        <f t="shared" si="5"/>
        <v>10</v>
      </c>
      <c r="H2113" s="128">
        <f t="shared" si="6"/>
        <v>13</v>
      </c>
      <c r="I2113" s="128" t="str">
        <f t="shared" si="7"/>
        <v>화</v>
      </c>
      <c r="J2113" s="99"/>
      <c r="K2113" s="99"/>
      <c r="L2113" s="141" t="str">
        <f>IF(J2113-K2113=0,,IFERROR(K2113-J2113-휴게시간-VLOOKUP(A2113,지정휴게시간,2,FALSE),K2113-J2113-휴게시간))</f>
        <v/>
      </c>
      <c r="M2113" s="142" t="str">
        <f>IFERROR(VLOOKUP(Text(A2113,"m월 d일"),양력휴일,2,FALSE),IFERROR(VLOOKUP(Text(B2113,"m월 d일"),음력휴일,2,FALSE),IFERROR(VLOOKUP(A2113,양력지정휴일,2,FALSE), IFERROR(VLOOKUP(B2113,음력지정휴일,2,FALSE), ""))))</f>
        <v/>
      </c>
      <c r="N2113" s="128"/>
      <c r="O2113" s="128" t="str">
        <f>IFERROR(VLOOKUP(N2113,연차지정일수,2,FALSE),"")</f>
        <v/>
      </c>
      <c r="P2113" s="143"/>
      <c r="Q2113" s="2"/>
    </row>
    <row r="2114">
      <c r="A2114" s="129">
        <v>46309.0</v>
      </c>
      <c r="B2114" s="129">
        <f>VLOOKUP($A2114,달력데이터,MATCH("음력 날짜",달력제목,0),FALSE)</f>
        <v>46269</v>
      </c>
      <c r="C2114" s="128">
        <f t="shared" si="1"/>
        <v>2026</v>
      </c>
      <c r="D2114" s="128">
        <f t="shared" si="2"/>
        <v>10</v>
      </c>
      <c r="E2114" s="128">
        <f t="shared" si="3"/>
        <v>2</v>
      </c>
      <c r="F2114" s="128">
        <f t="shared" si="4"/>
        <v>2026</v>
      </c>
      <c r="G2114" s="128">
        <f t="shared" si="5"/>
        <v>10</v>
      </c>
      <c r="H2114" s="128">
        <f t="shared" si="6"/>
        <v>14</v>
      </c>
      <c r="I2114" s="128" t="str">
        <f t="shared" si="7"/>
        <v>수</v>
      </c>
      <c r="J2114" s="99"/>
      <c r="K2114" s="99"/>
      <c r="L2114" s="141" t="str">
        <f>IF(J2114-K2114=0,,IFERROR(K2114-J2114-휴게시간-VLOOKUP(A2114,지정휴게시간,2,FALSE),K2114-J2114-휴게시간))</f>
        <v/>
      </c>
      <c r="M2114" s="142" t="str">
        <f>IFERROR(VLOOKUP(Text(A2114,"m월 d일"),양력휴일,2,FALSE),IFERROR(VLOOKUP(Text(B2114,"m월 d일"),음력휴일,2,FALSE),IFERROR(VLOOKUP(A2114,양력지정휴일,2,FALSE), IFERROR(VLOOKUP(B2114,음력지정휴일,2,FALSE), ""))))</f>
        <v/>
      </c>
      <c r="N2114" s="128"/>
      <c r="O2114" s="128" t="str">
        <f>IFERROR(VLOOKUP(N2114,연차지정일수,2,FALSE),"")</f>
        <v/>
      </c>
      <c r="P2114" s="143"/>
      <c r="Q2114" s="2"/>
    </row>
    <row r="2115">
      <c r="A2115" s="129">
        <v>46310.0</v>
      </c>
      <c r="B2115" s="129">
        <f>VLOOKUP($A2115,달력데이터,MATCH("음력 날짜",달력제목,0),FALSE)</f>
        <v>46270</v>
      </c>
      <c r="C2115" s="128">
        <f t="shared" si="1"/>
        <v>2026</v>
      </c>
      <c r="D2115" s="128">
        <f t="shared" si="2"/>
        <v>10</v>
      </c>
      <c r="E2115" s="128">
        <f t="shared" si="3"/>
        <v>2</v>
      </c>
      <c r="F2115" s="128">
        <f t="shared" si="4"/>
        <v>2026</v>
      </c>
      <c r="G2115" s="128">
        <f t="shared" si="5"/>
        <v>10</v>
      </c>
      <c r="H2115" s="128">
        <f t="shared" si="6"/>
        <v>15</v>
      </c>
      <c r="I2115" s="128" t="str">
        <f t="shared" si="7"/>
        <v>목</v>
      </c>
      <c r="J2115" s="99"/>
      <c r="K2115" s="99"/>
      <c r="L2115" s="141" t="str">
        <f>IF(J2115-K2115=0,,IFERROR(K2115-J2115-휴게시간-VLOOKUP(A2115,지정휴게시간,2,FALSE),K2115-J2115-휴게시간))</f>
        <v/>
      </c>
      <c r="M2115" s="142" t="str">
        <f>IFERROR(VLOOKUP(Text(A2115,"m월 d일"),양력휴일,2,FALSE),IFERROR(VLOOKUP(Text(B2115,"m월 d일"),음력휴일,2,FALSE),IFERROR(VLOOKUP(A2115,양력지정휴일,2,FALSE), IFERROR(VLOOKUP(B2115,음력지정휴일,2,FALSE), ""))))</f>
        <v/>
      </c>
      <c r="N2115" s="128"/>
      <c r="O2115" s="128" t="str">
        <f>IFERROR(VLOOKUP(N2115,연차지정일수,2,FALSE),"")</f>
        <v/>
      </c>
      <c r="P2115" s="143"/>
      <c r="Q2115" s="2"/>
    </row>
    <row r="2116">
      <c r="A2116" s="129">
        <v>46311.0</v>
      </c>
      <c r="B2116" s="129">
        <f>VLOOKUP($A2116,달력데이터,MATCH("음력 날짜",달력제목,0),FALSE)</f>
        <v>46271</v>
      </c>
      <c r="C2116" s="128">
        <f t="shared" si="1"/>
        <v>2026</v>
      </c>
      <c r="D2116" s="128">
        <f t="shared" si="2"/>
        <v>10</v>
      </c>
      <c r="E2116" s="128">
        <f t="shared" si="3"/>
        <v>2</v>
      </c>
      <c r="F2116" s="128">
        <f t="shared" si="4"/>
        <v>2026</v>
      </c>
      <c r="G2116" s="128">
        <f t="shared" si="5"/>
        <v>10</v>
      </c>
      <c r="H2116" s="128">
        <f t="shared" si="6"/>
        <v>16</v>
      </c>
      <c r="I2116" s="128" t="str">
        <f t="shared" si="7"/>
        <v>금</v>
      </c>
      <c r="J2116" s="99"/>
      <c r="K2116" s="99"/>
      <c r="L2116" s="141" t="str">
        <f>IF(J2116-K2116=0,,IFERROR(K2116-J2116-휴게시간-VLOOKUP(A2116,지정휴게시간,2,FALSE),K2116-J2116-휴게시간))</f>
        <v/>
      </c>
      <c r="M2116" s="142" t="str">
        <f>IFERROR(VLOOKUP(Text(A2116,"m월 d일"),양력휴일,2,FALSE),IFERROR(VLOOKUP(Text(B2116,"m월 d일"),음력휴일,2,FALSE),IFERROR(VLOOKUP(A2116,양력지정휴일,2,FALSE), IFERROR(VLOOKUP(B2116,음력지정휴일,2,FALSE), ""))))</f>
        <v/>
      </c>
      <c r="N2116" s="128"/>
      <c r="O2116" s="128" t="str">
        <f>IFERROR(VLOOKUP(N2116,연차지정일수,2,FALSE),"")</f>
        <v/>
      </c>
      <c r="P2116" s="143"/>
      <c r="Q2116" s="2"/>
    </row>
    <row r="2117">
      <c r="A2117" s="129">
        <v>46312.0</v>
      </c>
      <c r="B2117" s="129">
        <f>VLOOKUP($A2117,달력데이터,MATCH("음력 날짜",달력제목,0),FALSE)</f>
        <v>46272</v>
      </c>
      <c r="C2117" s="128">
        <f t="shared" si="1"/>
        <v>2026</v>
      </c>
      <c r="D2117" s="128">
        <f t="shared" si="2"/>
        <v>10</v>
      </c>
      <c r="E2117" s="128">
        <f t="shared" si="3"/>
        <v>2</v>
      </c>
      <c r="F2117" s="128">
        <f t="shared" si="4"/>
        <v>2026</v>
      </c>
      <c r="G2117" s="128">
        <f t="shared" si="5"/>
        <v>10</v>
      </c>
      <c r="H2117" s="128">
        <f t="shared" si="6"/>
        <v>17</v>
      </c>
      <c r="I2117" s="128" t="str">
        <f t="shared" si="7"/>
        <v>토</v>
      </c>
      <c r="J2117" s="99"/>
      <c r="K2117" s="99"/>
      <c r="L2117" s="141" t="str">
        <f>IF(J2117-K2117=0,,IFERROR(K2117-J2117-휴게시간-VLOOKUP(A2117,지정휴게시간,2,FALSE),K2117-J2117-휴게시간))</f>
        <v/>
      </c>
      <c r="M2117" s="142" t="str">
        <f>IFERROR(VLOOKUP(Text(A2117,"m월 d일"),양력휴일,2,FALSE),IFERROR(VLOOKUP(Text(B2117,"m월 d일"),음력휴일,2,FALSE),IFERROR(VLOOKUP(A2117,양력지정휴일,2,FALSE), IFERROR(VLOOKUP(B2117,음력지정휴일,2,FALSE), ""))))</f>
        <v/>
      </c>
      <c r="N2117" s="128"/>
      <c r="O2117" s="128" t="str">
        <f>IFERROR(VLOOKUP(N2117,연차지정일수,2,FALSE),"")</f>
        <v/>
      </c>
      <c r="P2117" s="143"/>
      <c r="Q2117" s="2"/>
    </row>
    <row r="2118">
      <c r="A2118" s="129">
        <v>46313.0</v>
      </c>
      <c r="B2118" s="129">
        <f>VLOOKUP($A2118,달력데이터,MATCH("음력 날짜",달력제목,0),FALSE)</f>
        <v>46273</v>
      </c>
      <c r="C2118" s="128">
        <f t="shared" si="1"/>
        <v>2026</v>
      </c>
      <c r="D2118" s="128">
        <f t="shared" si="2"/>
        <v>10</v>
      </c>
      <c r="E2118" s="128">
        <f t="shared" si="3"/>
        <v>2</v>
      </c>
      <c r="F2118" s="128">
        <f t="shared" si="4"/>
        <v>2026</v>
      </c>
      <c r="G2118" s="128">
        <f t="shared" si="5"/>
        <v>10</v>
      </c>
      <c r="H2118" s="128">
        <f t="shared" si="6"/>
        <v>18</v>
      </c>
      <c r="I2118" s="128" t="str">
        <f t="shared" si="7"/>
        <v>일</v>
      </c>
      <c r="J2118" s="99"/>
      <c r="K2118" s="99"/>
      <c r="L2118" s="141" t="str">
        <f>IF(J2118-K2118=0,,IFERROR(K2118-J2118-휴게시간-VLOOKUP(A2118,지정휴게시간,2,FALSE),K2118-J2118-휴게시간))</f>
        <v/>
      </c>
      <c r="M2118" s="142" t="str">
        <f>IFERROR(VLOOKUP(Text(A2118,"m월 d일"),양력휴일,2,FALSE),IFERROR(VLOOKUP(Text(B2118,"m월 d일"),음력휴일,2,FALSE),IFERROR(VLOOKUP(A2118,양력지정휴일,2,FALSE), IFERROR(VLOOKUP(B2118,음력지정휴일,2,FALSE), ""))))</f>
        <v/>
      </c>
      <c r="N2118" s="128"/>
      <c r="O2118" s="128" t="str">
        <f>IFERROR(VLOOKUP(N2118,연차지정일수,2,FALSE),"")</f>
        <v/>
      </c>
      <c r="P2118" s="143"/>
      <c r="Q2118" s="2"/>
    </row>
    <row r="2119">
      <c r="A2119" s="129">
        <v>46314.0</v>
      </c>
      <c r="B2119" s="129">
        <f>VLOOKUP($A2119,달력데이터,MATCH("음력 날짜",달력제목,0),FALSE)</f>
        <v>46274</v>
      </c>
      <c r="C2119" s="128">
        <f t="shared" si="1"/>
        <v>2026</v>
      </c>
      <c r="D2119" s="128">
        <f t="shared" si="2"/>
        <v>10</v>
      </c>
      <c r="E2119" s="128">
        <f t="shared" si="3"/>
        <v>3</v>
      </c>
      <c r="F2119" s="128">
        <f t="shared" si="4"/>
        <v>2026</v>
      </c>
      <c r="G2119" s="128">
        <f t="shared" si="5"/>
        <v>10</v>
      </c>
      <c r="H2119" s="128">
        <f t="shared" si="6"/>
        <v>19</v>
      </c>
      <c r="I2119" s="128" t="str">
        <f t="shared" si="7"/>
        <v>월</v>
      </c>
      <c r="J2119" s="99"/>
      <c r="K2119" s="99"/>
      <c r="L2119" s="141" t="str">
        <f>IF(J2119-K2119=0,,IFERROR(K2119-J2119-휴게시간-VLOOKUP(A2119,지정휴게시간,2,FALSE),K2119-J2119-휴게시간))</f>
        <v/>
      </c>
      <c r="M2119" s="142" t="str">
        <f>IFERROR(VLOOKUP(Text(A2119,"m월 d일"),양력휴일,2,FALSE),IFERROR(VLOOKUP(Text(B2119,"m월 d일"),음력휴일,2,FALSE),IFERROR(VLOOKUP(A2119,양력지정휴일,2,FALSE), IFERROR(VLOOKUP(B2119,음력지정휴일,2,FALSE), ""))))</f>
        <v/>
      </c>
      <c r="N2119" s="128"/>
      <c r="O2119" s="128" t="str">
        <f>IFERROR(VLOOKUP(N2119,연차지정일수,2,FALSE),"")</f>
        <v/>
      </c>
      <c r="P2119" s="143"/>
      <c r="Q2119" s="2"/>
    </row>
    <row r="2120">
      <c r="A2120" s="129">
        <v>46315.0</v>
      </c>
      <c r="B2120" s="129">
        <f>VLOOKUP($A2120,달력데이터,MATCH("음력 날짜",달력제목,0),FALSE)</f>
        <v>46275</v>
      </c>
      <c r="C2120" s="128">
        <f t="shared" si="1"/>
        <v>2026</v>
      </c>
      <c r="D2120" s="128">
        <f t="shared" si="2"/>
        <v>10</v>
      </c>
      <c r="E2120" s="128">
        <f t="shared" si="3"/>
        <v>3</v>
      </c>
      <c r="F2120" s="128">
        <f t="shared" si="4"/>
        <v>2026</v>
      </c>
      <c r="G2120" s="128">
        <f t="shared" si="5"/>
        <v>10</v>
      </c>
      <c r="H2120" s="128">
        <f t="shared" si="6"/>
        <v>20</v>
      </c>
      <c r="I2120" s="128" t="str">
        <f t="shared" si="7"/>
        <v>화</v>
      </c>
      <c r="J2120" s="99"/>
      <c r="K2120" s="99"/>
      <c r="L2120" s="141" t="str">
        <f>IF(J2120-K2120=0,,IFERROR(K2120-J2120-휴게시간-VLOOKUP(A2120,지정휴게시간,2,FALSE),K2120-J2120-휴게시간))</f>
        <v/>
      </c>
      <c r="M2120" s="142" t="str">
        <f>IFERROR(VLOOKUP(Text(A2120,"m월 d일"),양력휴일,2,FALSE),IFERROR(VLOOKUP(Text(B2120,"m월 d일"),음력휴일,2,FALSE),IFERROR(VLOOKUP(A2120,양력지정휴일,2,FALSE), IFERROR(VLOOKUP(B2120,음력지정휴일,2,FALSE), ""))))</f>
        <v/>
      </c>
      <c r="N2120" s="128"/>
      <c r="O2120" s="128" t="str">
        <f>IFERROR(VLOOKUP(N2120,연차지정일수,2,FALSE),"")</f>
        <v/>
      </c>
      <c r="P2120" s="143"/>
      <c r="Q2120" s="2"/>
    </row>
    <row r="2121">
      <c r="A2121" s="129">
        <v>46316.0</v>
      </c>
      <c r="B2121" s="129">
        <f>VLOOKUP($A2121,달력데이터,MATCH("음력 날짜",달력제목,0),FALSE)</f>
        <v>46276</v>
      </c>
      <c r="C2121" s="128">
        <f t="shared" si="1"/>
        <v>2026</v>
      </c>
      <c r="D2121" s="128">
        <f t="shared" si="2"/>
        <v>10</v>
      </c>
      <c r="E2121" s="128">
        <f t="shared" si="3"/>
        <v>3</v>
      </c>
      <c r="F2121" s="128">
        <f t="shared" si="4"/>
        <v>2026</v>
      </c>
      <c r="G2121" s="128">
        <f t="shared" si="5"/>
        <v>10</v>
      </c>
      <c r="H2121" s="128">
        <f t="shared" si="6"/>
        <v>21</v>
      </c>
      <c r="I2121" s="128" t="str">
        <f t="shared" si="7"/>
        <v>수</v>
      </c>
      <c r="J2121" s="99"/>
      <c r="K2121" s="99"/>
      <c r="L2121" s="141" t="str">
        <f>IF(J2121-K2121=0,,IFERROR(K2121-J2121-휴게시간-VLOOKUP(A2121,지정휴게시간,2,FALSE),K2121-J2121-휴게시간))</f>
        <v/>
      </c>
      <c r="M2121" s="142" t="str">
        <f>IFERROR(VLOOKUP(Text(A2121,"m월 d일"),양력휴일,2,FALSE),IFERROR(VLOOKUP(Text(B2121,"m월 d일"),음력휴일,2,FALSE),IFERROR(VLOOKUP(A2121,양력지정휴일,2,FALSE), IFERROR(VLOOKUP(B2121,음력지정휴일,2,FALSE), ""))))</f>
        <v/>
      </c>
      <c r="N2121" s="128"/>
      <c r="O2121" s="128" t="str">
        <f>IFERROR(VLOOKUP(N2121,연차지정일수,2,FALSE),"")</f>
        <v/>
      </c>
      <c r="P2121" s="143"/>
      <c r="Q2121" s="2"/>
    </row>
    <row r="2122">
      <c r="A2122" s="129">
        <v>46317.0</v>
      </c>
      <c r="B2122" s="129">
        <f>VLOOKUP($A2122,달력데이터,MATCH("음력 날짜",달력제목,0),FALSE)</f>
        <v>46277</v>
      </c>
      <c r="C2122" s="128">
        <f t="shared" si="1"/>
        <v>2026</v>
      </c>
      <c r="D2122" s="128">
        <f t="shared" si="2"/>
        <v>10</v>
      </c>
      <c r="E2122" s="128">
        <f t="shared" si="3"/>
        <v>3</v>
      </c>
      <c r="F2122" s="128">
        <f t="shared" si="4"/>
        <v>2026</v>
      </c>
      <c r="G2122" s="128">
        <f t="shared" si="5"/>
        <v>10</v>
      </c>
      <c r="H2122" s="128">
        <f t="shared" si="6"/>
        <v>22</v>
      </c>
      <c r="I2122" s="128" t="str">
        <f t="shared" si="7"/>
        <v>목</v>
      </c>
      <c r="J2122" s="99"/>
      <c r="K2122" s="99"/>
      <c r="L2122" s="141" t="str">
        <f>IF(J2122-K2122=0,,IFERROR(K2122-J2122-휴게시간-VLOOKUP(A2122,지정휴게시간,2,FALSE),K2122-J2122-휴게시간))</f>
        <v/>
      </c>
      <c r="M2122" s="142" t="str">
        <f>IFERROR(VLOOKUP(Text(A2122,"m월 d일"),양력휴일,2,FALSE),IFERROR(VLOOKUP(Text(B2122,"m월 d일"),음력휴일,2,FALSE),IFERROR(VLOOKUP(A2122,양력지정휴일,2,FALSE), IFERROR(VLOOKUP(B2122,음력지정휴일,2,FALSE), ""))))</f>
        <v/>
      </c>
      <c r="N2122" s="128"/>
      <c r="O2122" s="128" t="str">
        <f>IFERROR(VLOOKUP(N2122,연차지정일수,2,FALSE),"")</f>
        <v/>
      </c>
      <c r="P2122" s="143"/>
      <c r="Q2122" s="2"/>
    </row>
    <row r="2123">
      <c r="A2123" s="129">
        <v>46318.0</v>
      </c>
      <c r="B2123" s="129">
        <f>VLOOKUP($A2123,달력데이터,MATCH("음력 날짜",달력제목,0),FALSE)</f>
        <v>46278</v>
      </c>
      <c r="C2123" s="128">
        <f t="shared" si="1"/>
        <v>2026</v>
      </c>
      <c r="D2123" s="128">
        <f t="shared" si="2"/>
        <v>10</v>
      </c>
      <c r="E2123" s="128">
        <f t="shared" si="3"/>
        <v>3</v>
      </c>
      <c r="F2123" s="128">
        <f t="shared" si="4"/>
        <v>2026</v>
      </c>
      <c r="G2123" s="128">
        <f t="shared" si="5"/>
        <v>10</v>
      </c>
      <c r="H2123" s="128">
        <f t="shared" si="6"/>
        <v>23</v>
      </c>
      <c r="I2123" s="128" t="str">
        <f t="shared" si="7"/>
        <v>금</v>
      </c>
      <c r="J2123" s="99"/>
      <c r="K2123" s="99"/>
      <c r="L2123" s="141" t="str">
        <f>IF(J2123-K2123=0,,IFERROR(K2123-J2123-휴게시간-VLOOKUP(A2123,지정휴게시간,2,FALSE),K2123-J2123-휴게시간))</f>
        <v/>
      </c>
      <c r="M2123" s="142" t="str">
        <f>IFERROR(VLOOKUP(Text(A2123,"m월 d일"),양력휴일,2,FALSE),IFERROR(VLOOKUP(Text(B2123,"m월 d일"),음력휴일,2,FALSE),IFERROR(VLOOKUP(A2123,양력지정휴일,2,FALSE), IFERROR(VLOOKUP(B2123,음력지정휴일,2,FALSE), ""))))</f>
        <v/>
      </c>
      <c r="N2123" s="128"/>
      <c r="O2123" s="128" t="str">
        <f>IFERROR(VLOOKUP(N2123,연차지정일수,2,FALSE),"")</f>
        <v/>
      </c>
      <c r="P2123" s="143"/>
      <c r="Q2123" s="2"/>
    </row>
    <row r="2124">
      <c r="A2124" s="129">
        <v>46319.0</v>
      </c>
      <c r="B2124" s="129">
        <f>VLOOKUP($A2124,달력데이터,MATCH("음력 날짜",달력제목,0),FALSE)</f>
        <v>46279</v>
      </c>
      <c r="C2124" s="128">
        <f t="shared" si="1"/>
        <v>2026</v>
      </c>
      <c r="D2124" s="128">
        <f t="shared" si="2"/>
        <v>10</v>
      </c>
      <c r="E2124" s="128">
        <f t="shared" si="3"/>
        <v>3</v>
      </c>
      <c r="F2124" s="128">
        <f t="shared" si="4"/>
        <v>2026</v>
      </c>
      <c r="G2124" s="128">
        <f t="shared" si="5"/>
        <v>10</v>
      </c>
      <c r="H2124" s="128">
        <f t="shared" si="6"/>
        <v>24</v>
      </c>
      <c r="I2124" s="128" t="str">
        <f t="shared" si="7"/>
        <v>토</v>
      </c>
      <c r="J2124" s="99"/>
      <c r="K2124" s="99"/>
      <c r="L2124" s="141" t="str">
        <f>IF(J2124-K2124=0,,IFERROR(K2124-J2124-휴게시간-VLOOKUP(A2124,지정휴게시간,2,FALSE),K2124-J2124-휴게시간))</f>
        <v/>
      </c>
      <c r="M2124" s="142" t="str">
        <f>IFERROR(VLOOKUP(Text(A2124,"m월 d일"),양력휴일,2,FALSE),IFERROR(VLOOKUP(Text(B2124,"m월 d일"),음력휴일,2,FALSE),IFERROR(VLOOKUP(A2124,양력지정휴일,2,FALSE), IFERROR(VLOOKUP(B2124,음력지정휴일,2,FALSE), ""))))</f>
        <v/>
      </c>
      <c r="N2124" s="128"/>
      <c r="O2124" s="128" t="str">
        <f>IFERROR(VLOOKUP(N2124,연차지정일수,2,FALSE),"")</f>
        <v/>
      </c>
      <c r="P2124" s="143"/>
      <c r="Q2124" s="2"/>
    </row>
    <row r="2125">
      <c r="A2125" s="129">
        <v>46320.0</v>
      </c>
      <c r="B2125" s="129">
        <f>VLOOKUP($A2125,달력데이터,MATCH("음력 날짜",달력제목,0),FALSE)</f>
        <v>46280</v>
      </c>
      <c r="C2125" s="128">
        <f t="shared" si="1"/>
        <v>2026</v>
      </c>
      <c r="D2125" s="128">
        <f t="shared" si="2"/>
        <v>10</v>
      </c>
      <c r="E2125" s="128">
        <f t="shared" si="3"/>
        <v>3</v>
      </c>
      <c r="F2125" s="128">
        <f t="shared" si="4"/>
        <v>2026</v>
      </c>
      <c r="G2125" s="128">
        <f t="shared" si="5"/>
        <v>10</v>
      </c>
      <c r="H2125" s="128">
        <f t="shared" si="6"/>
        <v>25</v>
      </c>
      <c r="I2125" s="128" t="str">
        <f t="shared" si="7"/>
        <v>일</v>
      </c>
      <c r="J2125" s="99"/>
      <c r="K2125" s="99"/>
      <c r="L2125" s="141" t="str">
        <f>IF(J2125-K2125=0,,IFERROR(K2125-J2125-휴게시간-VLOOKUP(A2125,지정휴게시간,2,FALSE),K2125-J2125-휴게시간))</f>
        <v/>
      </c>
      <c r="M2125" s="142" t="str">
        <f>IFERROR(VLOOKUP(Text(A2125,"m월 d일"),양력휴일,2,FALSE),IFERROR(VLOOKUP(Text(B2125,"m월 d일"),음력휴일,2,FALSE),IFERROR(VLOOKUP(A2125,양력지정휴일,2,FALSE), IFERROR(VLOOKUP(B2125,음력지정휴일,2,FALSE), ""))))</f>
        <v/>
      </c>
      <c r="N2125" s="128"/>
      <c r="O2125" s="128" t="str">
        <f>IFERROR(VLOOKUP(N2125,연차지정일수,2,FALSE),"")</f>
        <v/>
      </c>
      <c r="P2125" s="143"/>
      <c r="Q2125" s="2"/>
    </row>
    <row r="2126">
      <c r="A2126" s="129">
        <v>46321.0</v>
      </c>
      <c r="B2126" s="129">
        <f>VLOOKUP($A2126,달력데이터,MATCH("음력 날짜",달력제목,0),FALSE)</f>
        <v>46281</v>
      </c>
      <c r="C2126" s="128">
        <f t="shared" si="1"/>
        <v>2026</v>
      </c>
      <c r="D2126" s="128">
        <f t="shared" si="2"/>
        <v>10</v>
      </c>
      <c r="E2126" s="128">
        <f t="shared" si="3"/>
        <v>4</v>
      </c>
      <c r="F2126" s="128">
        <f t="shared" si="4"/>
        <v>2026</v>
      </c>
      <c r="G2126" s="128">
        <f t="shared" si="5"/>
        <v>10</v>
      </c>
      <c r="H2126" s="128">
        <f t="shared" si="6"/>
        <v>26</v>
      </c>
      <c r="I2126" s="128" t="str">
        <f t="shared" si="7"/>
        <v>월</v>
      </c>
      <c r="J2126" s="99"/>
      <c r="K2126" s="99"/>
      <c r="L2126" s="141" t="str">
        <f>IF(J2126-K2126=0,,IFERROR(K2126-J2126-휴게시간-VLOOKUP(A2126,지정휴게시간,2,FALSE),K2126-J2126-휴게시간))</f>
        <v/>
      </c>
      <c r="M2126" s="142" t="str">
        <f>IFERROR(VLOOKUP(Text(A2126,"m월 d일"),양력휴일,2,FALSE),IFERROR(VLOOKUP(Text(B2126,"m월 d일"),음력휴일,2,FALSE),IFERROR(VLOOKUP(A2126,양력지정휴일,2,FALSE), IFERROR(VLOOKUP(B2126,음력지정휴일,2,FALSE), ""))))</f>
        <v/>
      </c>
      <c r="N2126" s="128"/>
      <c r="O2126" s="128" t="str">
        <f>IFERROR(VLOOKUP(N2126,연차지정일수,2,FALSE),"")</f>
        <v/>
      </c>
      <c r="P2126" s="143"/>
      <c r="Q2126" s="2"/>
    </row>
    <row r="2127">
      <c r="A2127" s="129">
        <v>46322.0</v>
      </c>
      <c r="B2127" s="129">
        <f>VLOOKUP($A2127,달력데이터,MATCH("음력 날짜",달력제목,0),FALSE)</f>
        <v>46282</v>
      </c>
      <c r="C2127" s="128">
        <f t="shared" si="1"/>
        <v>2026</v>
      </c>
      <c r="D2127" s="128">
        <f t="shared" si="2"/>
        <v>10</v>
      </c>
      <c r="E2127" s="128">
        <f t="shared" si="3"/>
        <v>4</v>
      </c>
      <c r="F2127" s="128">
        <f t="shared" si="4"/>
        <v>2026</v>
      </c>
      <c r="G2127" s="128">
        <f t="shared" si="5"/>
        <v>10</v>
      </c>
      <c r="H2127" s="128">
        <f t="shared" si="6"/>
        <v>27</v>
      </c>
      <c r="I2127" s="128" t="str">
        <f t="shared" si="7"/>
        <v>화</v>
      </c>
      <c r="J2127" s="99"/>
      <c r="K2127" s="99"/>
      <c r="L2127" s="141" t="str">
        <f>IF(J2127-K2127=0,,IFERROR(K2127-J2127-휴게시간-VLOOKUP(A2127,지정휴게시간,2,FALSE),K2127-J2127-휴게시간))</f>
        <v/>
      </c>
      <c r="M2127" s="142" t="str">
        <f>IFERROR(VLOOKUP(Text(A2127,"m월 d일"),양력휴일,2,FALSE),IFERROR(VLOOKUP(Text(B2127,"m월 d일"),음력휴일,2,FALSE),IFERROR(VLOOKUP(A2127,양력지정휴일,2,FALSE), IFERROR(VLOOKUP(B2127,음력지정휴일,2,FALSE), ""))))</f>
        <v/>
      </c>
      <c r="N2127" s="128"/>
      <c r="O2127" s="128" t="str">
        <f>IFERROR(VLOOKUP(N2127,연차지정일수,2,FALSE),"")</f>
        <v/>
      </c>
      <c r="P2127" s="143"/>
      <c r="Q2127" s="2"/>
    </row>
    <row r="2128">
      <c r="A2128" s="129">
        <v>46323.0</v>
      </c>
      <c r="B2128" s="129">
        <f>VLOOKUP($A2128,달력데이터,MATCH("음력 날짜",달력제목,0),FALSE)</f>
        <v>46283</v>
      </c>
      <c r="C2128" s="128">
        <f t="shared" si="1"/>
        <v>2026</v>
      </c>
      <c r="D2128" s="128">
        <f t="shared" si="2"/>
        <v>10</v>
      </c>
      <c r="E2128" s="128">
        <f t="shared" si="3"/>
        <v>4</v>
      </c>
      <c r="F2128" s="128">
        <f t="shared" si="4"/>
        <v>2026</v>
      </c>
      <c r="G2128" s="128">
        <f t="shared" si="5"/>
        <v>10</v>
      </c>
      <c r="H2128" s="128">
        <f t="shared" si="6"/>
        <v>28</v>
      </c>
      <c r="I2128" s="128" t="str">
        <f t="shared" si="7"/>
        <v>수</v>
      </c>
      <c r="J2128" s="99"/>
      <c r="K2128" s="99"/>
      <c r="L2128" s="141" t="str">
        <f>IF(J2128-K2128=0,,IFERROR(K2128-J2128-휴게시간-VLOOKUP(A2128,지정휴게시간,2,FALSE),K2128-J2128-휴게시간))</f>
        <v/>
      </c>
      <c r="M2128" s="142" t="str">
        <f>IFERROR(VLOOKUP(Text(A2128,"m월 d일"),양력휴일,2,FALSE),IFERROR(VLOOKUP(Text(B2128,"m월 d일"),음력휴일,2,FALSE),IFERROR(VLOOKUP(A2128,양력지정휴일,2,FALSE), IFERROR(VLOOKUP(B2128,음력지정휴일,2,FALSE), ""))))</f>
        <v/>
      </c>
      <c r="N2128" s="128"/>
      <c r="O2128" s="128" t="str">
        <f>IFERROR(VLOOKUP(N2128,연차지정일수,2,FALSE),"")</f>
        <v/>
      </c>
      <c r="P2128" s="143"/>
      <c r="Q2128" s="2"/>
    </row>
    <row r="2129">
      <c r="A2129" s="129">
        <v>46324.0</v>
      </c>
      <c r="B2129" s="129">
        <f>VLOOKUP($A2129,달력데이터,MATCH("음력 날짜",달력제목,0),FALSE)</f>
        <v>46284</v>
      </c>
      <c r="C2129" s="128">
        <f t="shared" si="1"/>
        <v>2026</v>
      </c>
      <c r="D2129" s="128">
        <f t="shared" si="2"/>
        <v>10</v>
      </c>
      <c r="E2129" s="128">
        <f t="shared" si="3"/>
        <v>4</v>
      </c>
      <c r="F2129" s="128">
        <f t="shared" si="4"/>
        <v>2026</v>
      </c>
      <c r="G2129" s="128">
        <f t="shared" si="5"/>
        <v>10</v>
      </c>
      <c r="H2129" s="128">
        <f t="shared" si="6"/>
        <v>29</v>
      </c>
      <c r="I2129" s="128" t="str">
        <f t="shared" si="7"/>
        <v>목</v>
      </c>
      <c r="J2129" s="99"/>
      <c r="K2129" s="99"/>
      <c r="L2129" s="141" t="str">
        <f>IF(J2129-K2129=0,,IFERROR(K2129-J2129-휴게시간-VLOOKUP(A2129,지정휴게시간,2,FALSE),K2129-J2129-휴게시간))</f>
        <v/>
      </c>
      <c r="M2129" s="142" t="str">
        <f>IFERROR(VLOOKUP(Text(A2129,"m월 d일"),양력휴일,2,FALSE),IFERROR(VLOOKUP(Text(B2129,"m월 d일"),음력휴일,2,FALSE),IFERROR(VLOOKUP(A2129,양력지정휴일,2,FALSE), IFERROR(VLOOKUP(B2129,음력지정휴일,2,FALSE), ""))))</f>
        <v/>
      </c>
      <c r="N2129" s="128"/>
      <c r="O2129" s="128" t="str">
        <f>IFERROR(VLOOKUP(N2129,연차지정일수,2,FALSE),"")</f>
        <v/>
      </c>
      <c r="P2129" s="143"/>
      <c r="Q2129" s="2"/>
    </row>
    <row r="2130">
      <c r="A2130" s="129">
        <v>46325.0</v>
      </c>
      <c r="B2130" s="129">
        <f>VLOOKUP($A2130,달력데이터,MATCH("음력 날짜",달력제목,0),FALSE)</f>
        <v>46285</v>
      </c>
      <c r="C2130" s="128">
        <f t="shared" si="1"/>
        <v>2026</v>
      </c>
      <c r="D2130" s="128">
        <f t="shared" si="2"/>
        <v>10</v>
      </c>
      <c r="E2130" s="128">
        <f t="shared" si="3"/>
        <v>4</v>
      </c>
      <c r="F2130" s="128">
        <f t="shared" si="4"/>
        <v>2026</v>
      </c>
      <c r="G2130" s="128">
        <f t="shared" si="5"/>
        <v>10</v>
      </c>
      <c r="H2130" s="128">
        <f t="shared" si="6"/>
        <v>30</v>
      </c>
      <c r="I2130" s="128" t="str">
        <f t="shared" si="7"/>
        <v>금</v>
      </c>
      <c r="J2130" s="99"/>
      <c r="K2130" s="99"/>
      <c r="L2130" s="141" t="str">
        <f>IF(J2130-K2130=0,,IFERROR(K2130-J2130-휴게시간-VLOOKUP(A2130,지정휴게시간,2,FALSE),K2130-J2130-휴게시간))</f>
        <v/>
      </c>
      <c r="M2130" s="142" t="str">
        <f>IFERROR(VLOOKUP(Text(A2130,"m월 d일"),양력휴일,2,FALSE),IFERROR(VLOOKUP(Text(B2130,"m월 d일"),음력휴일,2,FALSE),IFERROR(VLOOKUP(A2130,양력지정휴일,2,FALSE), IFERROR(VLOOKUP(B2130,음력지정휴일,2,FALSE), ""))))</f>
        <v/>
      </c>
      <c r="N2130" s="128"/>
      <c r="O2130" s="128" t="str">
        <f>IFERROR(VLOOKUP(N2130,연차지정일수,2,FALSE),"")</f>
        <v/>
      </c>
      <c r="P2130" s="143"/>
      <c r="Q2130" s="2"/>
    </row>
    <row r="2131">
      <c r="A2131" s="129">
        <v>46326.0</v>
      </c>
      <c r="B2131" s="129">
        <f>VLOOKUP($A2131,달력데이터,MATCH("음력 날짜",달력제목,0),FALSE)</f>
        <v>46286</v>
      </c>
      <c r="C2131" s="128">
        <f t="shared" si="1"/>
        <v>2026</v>
      </c>
      <c r="D2131" s="128">
        <f t="shared" si="2"/>
        <v>10</v>
      </c>
      <c r="E2131" s="128">
        <f t="shared" si="3"/>
        <v>4</v>
      </c>
      <c r="F2131" s="128">
        <f t="shared" si="4"/>
        <v>2026</v>
      </c>
      <c r="G2131" s="128">
        <f t="shared" si="5"/>
        <v>10</v>
      </c>
      <c r="H2131" s="128">
        <f t="shared" si="6"/>
        <v>31</v>
      </c>
      <c r="I2131" s="128" t="str">
        <f t="shared" si="7"/>
        <v>토</v>
      </c>
      <c r="J2131" s="99"/>
      <c r="K2131" s="99"/>
      <c r="L2131" s="141" t="str">
        <f>IF(J2131-K2131=0,,IFERROR(K2131-J2131-휴게시간-VLOOKUP(A2131,지정휴게시간,2,FALSE),K2131-J2131-휴게시간))</f>
        <v/>
      </c>
      <c r="M2131" s="142" t="str">
        <f>IFERROR(VLOOKUP(Text(A2131,"m월 d일"),양력휴일,2,FALSE),IFERROR(VLOOKUP(Text(B2131,"m월 d일"),음력휴일,2,FALSE),IFERROR(VLOOKUP(A2131,양력지정휴일,2,FALSE), IFERROR(VLOOKUP(B2131,음력지정휴일,2,FALSE), ""))))</f>
        <v/>
      </c>
      <c r="N2131" s="128"/>
      <c r="O2131" s="128" t="str">
        <f>IFERROR(VLOOKUP(N2131,연차지정일수,2,FALSE),"")</f>
        <v/>
      </c>
      <c r="P2131" s="143"/>
      <c r="Q2131" s="2"/>
    </row>
    <row r="2132">
      <c r="A2132" s="129">
        <v>46327.0</v>
      </c>
      <c r="B2132" s="129">
        <f>VLOOKUP($A2132,달력데이터,MATCH("음력 날짜",달력제목,0),FALSE)</f>
        <v>46287</v>
      </c>
      <c r="C2132" s="128">
        <f t="shared" si="1"/>
        <v>2026</v>
      </c>
      <c r="D2132" s="128">
        <f t="shared" si="2"/>
        <v>10</v>
      </c>
      <c r="E2132" s="128">
        <f t="shared" si="3"/>
        <v>4</v>
      </c>
      <c r="F2132" s="128">
        <f t="shared" si="4"/>
        <v>2026</v>
      </c>
      <c r="G2132" s="128">
        <f t="shared" si="5"/>
        <v>11</v>
      </c>
      <c r="H2132" s="128">
        <f t="shared" si="6"/>
        <v>1</v>
      </c>
      <c r="I2132" s="128" t="str">
        <f t="shared" si="7"/>
        <v>일</v>
      </c>
      <c r="J2132" s="99"/>
      <c r="K2132" s="99"/>
      <c r="L2132" s="141" t="str">
        <f>IF(J2132-K2132=0,,IFERROR(K2132-J2132-휴게시간-VLOOKUP(A2132,지정휴게시간,2,FALSE),K2132-J2132-휴게시간))</f>
        <v/>
      </c>
      <c r="M2132" s="142" t="str">
        <f>IFERROR(VLOOKUP(Text(A2132,"m월 d일"),양력휴일,2,FALSE),IFERROR(VLOOKUP(Text(B2132,"m월 d일"),음력휴일,2,FALSE),IFERROR(VLOOKUP(A2132,양력지정휴일,2,FALSE), IFERROR(VLOOKUP(B2132,음력지정휴일,2,FALSE), ""))))</f>
        <v/>
      </c>
      <c r="N2132" s="128"/>
      <c r="O2132" s="128" t="str">
        <f>IFERROR(VLOOKUP(N2132,연차지정일수,2,FALSE),"")</f>
        <v/>
      </c>
      <c r="P2132" s="143"/>
      <c r="Q2132" s="2"/>
    </row>
    <row r="2133">
      <c r="A2133" s="129">
        <v>46328.0</v>
      </c>
      <c r="B2133" s="129">
        <f>VLOOKUP($A2133,달력데이터,MATCH("음력 날짜",달력제목,0),FALSE)</f>
        <v>46288</v>
      </c>
      <c r="C2133" s="128">
        <f t="shared" si="1"/>
        <v>2026</v>
      </c>
      <c r="D2133" s="128">
        <f t="shared" si="2"/>
        <v>11</v>
      </c>
      <c r="E2133" s="128">
        <f t="shared" si="3"/>
        <v>1</v>
      </c>
      <c r="F2133" s="128">
        <f t="shared" si="4"/>
        <v>2026</v>
      </c>
      <c r="G2133" s="128">
        <f t="shared" si="5"/>
        <v>11</v>
      </c>
      <c r="H2133" s="128">
        <f t="shared" si="6"/>
        <v>2</v>
      </c>
      <c r="I2133" s="128" t="str">
        <f t="shared" si="7"/>
        <v>월</v>
      </c>
      <c r="J2133" s="99"/>
      <c r="K2133" s="99"/>
      <c r="L2133" s="141" t="str">
        <f>IF(J2133-K2133=0,,IFERROR(K2133-J2133-휴게시간-VLOOKUP(A2133,지정휴게시간,2,FALSE),K2133-J2133-휴게시간))</f>
        <v/>
      </c>
      <c r="M2133" s="142" t="str">
        <f>IFERROR(VLOOKUP(Text(A2133,"m월 d일"),양력휴일,2,FALSE),IFERROR(VLOOKUP(Text(B2133,"m월 d일"),음력휴일,2,FALSE),IFERROR(VLOOKUP(A2133,양력지정휴일,2,FALSE), IFERROR(VLOOKUP(B2133,음력지정휴일,2,FALSE), ""))))</f>
        <v/>
      </c>
      <c r="N2133" s="128"/>
      <c r="O2133" s="128" t="str">
        <f>IFERROR(VLOOKUP(N2133,연차지정일수,2,FALSE),"")</f>
        <v/>
      </c>
      <c r="P2133" s="143"/>
      <c r="Q2133" s="2"/>
    </row>
    <row r="2134">
      <c r="A2134" s="129">
        <v>46329.0</v>
      </c>
      <c r="B2134" s="129">
        <f>VLOOKUP($A2134,달력데이터,MATCH("음력 날짜",달력제목,0),FALSE)</f>
        <v>46289</v>
      </c>
      <c r="C2134" s="128">
        <f t="shared" si="1"/>
        <v>2026</v>
      </c>
      <c r="D2134" s="128">
        <f t="shared" si="2"/>
        <v>11</v>
      </c>
      <c r="E2134" s="128">
        <f t="shared" si="3"/>
        <v>1</v>
      </c>
      <c r="F2134" s="128">
        <f t="shared" si="4"/>
        <v>2026</v>
      </c>
      <c r="G2134" s="128">
        <f t="shared" si="5"/>
        <v>11</v>
      </c>
      <c r="H2134" s="128">
        <f t="shared" si="6"/>
        <v>3</v>
      </c>
      <c r="I2134" s="128" t="str">
        <f t="shared" si="7"/>
        <v>화</v>
      </c>
      <c r="J2134" s="99"/>
      <c r="K2134" s="99"/>
      <c r="L2134" s="141" t="str">
        <f>IF(J2134-K2134=0,,IFERROR(K2134-J2134-휴게시간-VLOOKUP(A2134,지정휴게시간,2,FALSE),K2134-J2134-휴게시간))</f>
        <v/>
      </c>
      <c r="M2134" s="142" t="str">
        <f>IFERROR(VLOOKUP(Text(A2134,"m월 d일"),양력휴일,2,FALSE),IFERROR(VLOOKUP(Text(B2134,"m월 d일"),음력휴일,2,FALSE),IFERROR(VLOOKUP(A2134,양력지정휴일,2,FALSE), IFERROR(VLOOKUP(B2134,음력지정휴일,2,FALSE), ""))))</f>
        <v/>
      </c>
      <c r="N2134" s="128"/>
      <c r="O2134" s="128" t="str">
        <f>IFERROR(VLOOKUP(N2134,연차지정일수,2,FALSE),"")</f>
        <v/>
      </c>
      <c r="P2134" s="143"/>
      <c r="Q2134" s="2"/>
    </row>
    <row r="2135">
      <c r="A2135" s="129">
        <v>46330.0</v>
      </c>
      <c r="B2135" s="129">
        <f>VLOOKUP($A2135,달력데이터,MATCH("음력 날짜",달력제목,0),FALSE)</f>
        <v>46290</v>
      </c>
      <c r="C2135" s="128">
        <f t="shared" si="1"/>
        <v>2026</v>
      </c>
      <c r="D2135" s="128">
        <f t="shared" si="2"/>
        <v>11</v>
      </c>
      <c r="E2135" s="128">
        <f t="shared" si="3"/>
        <v>1</v>
      </c>
      <c r="F2135" s="128">
        <f t="shared" si="4"/>
        <v>2026</v>
      </c>
      <c r="G2135" s="128">
        <f t="shared" si="5"/>
        <v>11</v>
      </c>
      <c r="H2135" s="128">
        <f t="shared" si="6"/>
        <v>4</v>
      </c>
      <c r="I2135" s="128" t="str">
        <f t="shared" si="7"/>
        <v>수</v>
      </c>
      <c r="J2135" s="99"/>
      <c r="K2135" s="99"/>
      <c r="L2135" s="141" t="str">
        <f>IF(J2135-K2135=0,,IFERROR(K2135-J2135-휴게시간-VLOOKUP(A2135,지정휴게시간,2,FALSE),K2135-J2135-휴게시간))</f>
        <v/>
      </c>
      <c r="M2135" s="142" t="str">
        <f>IFERROR(VLOOKUP(Text(A2135,"m월 d일"),양력휴일,2,FALSE),IFERROR(VLOOKUP(Text(B2135,"m월 d일"),음력휴일,2,FALSE),IFERROR(VLOOKUP(A2135,양력지정휴일,2,FALSE), IFERROR(VLOOKUP(B2135,음력지정휴일,2,FALSE), ""))))</f>
        <v/>
      </c>
      <c r="N2135" s="128"/>
      <c r="O2135" s="128" t="str">
        <f>IFERROR(VLOOKUP(N2135,연차지정일수,2,FALSE),"")</f>
        <v/>
      </c>
      <c r="P2135" s="143"/>
      <c r="Q2135" s="2"/>
    </row>
    <row r="2136">
      <c r="A2136" s="129">
        <v>46331.0</v>
      </c>
      <c r="B2136" s="129">
        <f>VLOOKUP($A2136,달력데이터,MATCH("음력 날짜",달력제목,0),FALSE)</f>
        <v>46291</v>
      </c>
      <c r="C2136" s="128">
        <f t="shared" si="1"/>
        <v>2026</v>
      </c>
      <c r="D2136" s="128">
        <f t="shared" si="2"/>
        <v>11</v>
      </c>
      <c r="E2136" s="128">
        <f t="shared" si="3"/>
        <v>1</v>
      </c>
      <c r="F2136" s="128">
        <f t="shared" si="4"/>
        <v>2026</v>
      </c>
      <c r="G2136" s="128">
        <f t="shared" si="5"/>
        <v>11</v>
      </c>
      <c r="H2136" s="128">
        <f t="shared" si="6"/>
        <v>5</v>
      </c>
      <c r="I2136" s="128" t="str">
        <f t="shared" si="7"/>
        <v>목</v>
      </c>
      <c r="J2136" s="99"/>
      <c r="K2136" s="99"/>
      <c r="L2136" s="141" t="str">
        <f>IF(J2136-K2136=0,,IFERROR(K2136-J2136-휴게시간-VLOOKUP(A2136,지정휴게시간,2,FALSE),K2136-J2136-휴게시간))</f>
        <v/>
      </c>
      <c r="M2136" s="142" t="str">
        <f>IFERROR(VLOOKUP(Text(A2136,"m월 d일"),양력휴일,2,FALSE),IFERROR(VLOOKUP(Text(B2136,"m월 d일"),음력휴일,2,FALSE),IFERROR(VLOOKUP(A2136,양력지정휴일,2,FALSE), IFERROR(VLOOKUP(B2136,음력지정휴일,2,FALSE), ""))))</f>
        <v/>
      </c>
      <c r="N2136" s="128"/>
      <c r="O2136" s="128" t="str">
        <f>IFERROR(VLOOKUP(N2136,연차지정일수,2,FALSE),"")</f>
        <v/>
      </c>
      <c r="P2136" s="143"/>
      <c r="Q2136" s="2"/>
    </row>
    <row r="2137">
      <c r="A2137" s="129">
        <v>46332.0</v>
      </c>
      <c r="B2137" s="129">
        <f>VLOOKUP($A2137,달력데이터,MATCH("음력 날짜",달력제목,0),FALSE)</f>
        <v>46292</v>
      </c>
      <c r="C2137" s="128">
        <f t="shared" si="1"/>
        <v>2026</v>
      </c>
      <c r="D2137" s="128">
        <f t="shared" si="2"/>
        <v>11</v>
      </c>
      <c r="E2137" s="128">
        <f t="shared" si="3"/>
        <v>1</v>
      </c>
      <c r="F2137" s="128">
        <f t="shared" si="4"/>
        <v>2026</v>
      </c>
      <c r="G2137" s="128">
        <f t="shared" si="5"/>
        <v>11</v>
      </c>
      <c r="H2137" s="128">
        <f t="shared" si="6"/>
        <v>6</v>
      </c>
      <c r="I2137" s="128" t="str">
        <f t="shared" si="7"/>
        <v>금</v>
      </c>
      <c r="J2137" s="99"/>
      <c r="K2137" s="99"/>
      <c r="L2137" s="141" t="str">
        <f>IF(J2137-K2137=0,,IFERROR(K2137-J2137-휴게시간-VLOOKUP(A2137,지정휴게시간,2,FALSE),K2137-J2137-휴게시간))</f>
        <v/>
      </c>
      <c r="M2137" s="142" t="str">
        <f>IFERROR(VLOOKUP(Text(A2137,"m월 d일"),양력휴일,2,FALSE),IFERROR(VLOOKUP(Text(B2137,"m월 d일"),음력휴일,2,FALSE),IFERROR(VLOOKUP(A2137,양력지정휴일,2,FALSE), IFERROR(VLOOKUP(B2137,음력지정휴일,2,FALSE), ""))))</f>
        <v/>
      </c>
      <c r="N2137" s="128"/>
      <c r="O2137" s="128" t="str">
        <f>IFERROR(VLOOKUP(N2137,연차지정일수,2,FALSE),"")</f>
        <v/>
      </c>
      <c r="P2137" s="143"/>
      <c r="Q2137" s="2"/>
    </row>
    <row r="2138">
      <c r="A2138" s="129">
        <v>46333.0</v>
      </c>
      <c r="B2138" s="129">
        <f>VLOOKUP($A2138,달력데이터,MATCH("음력 날짜",달력제목,0),FALSE)</f>
        <v>46293</v>
      </c>
      <c r="C2138" s="128">
        <f t="shared" si="1"/>
        <v>2026</v>
      </c>
      <c r="D2138" s="128">
        <f t="shared" si="2"/>
        <v>11</v>
      </c>
      <c r="E2138" s="128">
        <f t="shared" si="3"/>
        <v>1</v>
      </c>
      <c r="F2138" s="128">
        <f t="shared" si="4"/>
        <v>2026</v>
      </c>
      <c r="G2138" s="128">
        <f t="shared" si="5"/>
        <v>11</v>
      </c>
      <c r="H2138" s="128">
        <f t="shared" si="6"/>
        <v>7</v>
      </c>
      <c r="I2138" s="128" t="str">
        <f t="shared" si="7"/>
        <v>토</v>
      </c>
      <c r="J2138" s="99"/>
      <c r="K2138" s="99"/>
      <c r="L2138" s="141" t="str">
        <f>IF(J2138-K2138=0,,IFERROR(K2138-J2138-휴게시간-VLOOKUP(A2138,지정휴게시간,2,FALSE),K2138-J2138-휴게시간))</f>
        <v/>
      </c>
      <c r="M2138" s="142" t="str">
        <f>IFERROR(VLOOKUP(Text(A2138,"m월 d일"),양력휴일,2,FALSE),IFERROR(VLOOKUP(Text(B2138,"m월 d일"),음력휴일,2,FALSE),IFERROR(VLOOKUP(A2138,양력지정휴일,2,FALSE), IFERROR(VLOOKUP(B2138,음력지정휴일,2,FALSE), ""))))</f>
        <v/>
      </c>
      <c r="N2138" s="128"/>
      <c r="O2138" s="128" t="str">
        <f>IFERROR(VLOOKUP(N2138,연차지정일수,2,FALSE),"")</f>
        <v/>
      </c>
      <c r="P2138" s="143"/>
      <c r="Q2138" s="2"/>
    </row>
    <row r="2139">
      <c r="A2139" s="129">
        <v>46334.0</v>
      </c>
      <c r="B2139" s="129">
        <f>VLOOKUP($A2139,달력데이터,MATCH("음력 날짜",달력제목,0),FALSE)</f>
        <v>46294</v>
      </c>
      <c r="C2139" s="128">
        <f t="shared" si="1"/>
        <v>2026</v>
      </c>
      <c r="D2139" s="128">
        <f t="shared" si="2"/>
        <v>11</v>
      </c>
      <c r="E2139" s="128">
        <f t="shared" si="3"/>
        <v>1</v>
      </c>
      <c r="F2139" s="128">
        <f t="shared" si="4"/>
        <v>2026</v>
      </c>
      <c r="G2139" s="128">
        <f t="shared" si="5"/>
        <v>11</v>
      </c>
      <c r="H2139" s="128">
        <f t="shared" si="6"/>
        <v>8</v>
      </c>
      <c r="I2139" s="128" t="str">
        <f t="shared" si="7"/>
        <v>일</v>
      </c>
      <c r="J2139" s="99"/>
      <c r="K2139" s="99"/>
      <c r="L2139" s="141" t="str">
        <f>IF(J2139-K2139=0,,IFERROR(K2139-J2139-휴게시간-VLOOKUP(A2139,지정휴게시간,2,FALSE),K2139-J2139-휴게시간))</f>
        <v/>
      </c>
      <c r="M2139" s="142" t="str">
        <f>IFERROR(VLOOKUP(Text(A2139,"m월 d일"),양력휴일,2,FALSE),IFERROR(VLOOKUP(Text(B2139,"m월 d일"),음력휴일,2,FALSE),IFERROR(VLOOKUP(A2139,양력지정휴일,2,FALSE), IFERROR(VLOOKUP(B2139,음력지정휴일,2,FALSE), ""))))</f>
        <v/>
      </c>
      <c r="N2139" s="128"/>
      <c r="O2139" s="128" t="str">
        <f>IFERROR(VLOOKUP(N2139,연차지정일수,2,FALSE),"")</f>
        <v/>
      </c>
      <c r="P2139" s="143"/>
      <c r="Q2139" s="2"/>
    </row>
    <row r="2140">
      <c r="A2140" s="129">
        <v>46335.0</v>
      </c>
      <c r="B2140" s="129">
        <f>VLOOKUP($A2140,달력데이터,MATCH("음력 날짜",달력제목,0),FALSE)</f>
        <v>46296</v>
      </c>
      <c r="C2140" s="128">
        <f t="shared" si="1"/>
        <v>2026</v>
      </c>
      <c r="D2140" s="128">
        <f t="shared" si="2"/>
        <v>11</v>
      </c>
      <c r="E2140" s="128">
        <f t="shared" si="3"/>
        <v>2</v>
      </c>
      <c r="F2140" s="128">
        <f t="shared" si="4"/>
        <v>2026</v>
      </c>
      <c r="G2140" s="128">
        <f t="shared" si="5"/>
        <v>11</v>
      </c>
      <c r="H2140" s="128">
        <f t="shared" si="6"/>
        <v>9</v>
      </c>
      <c r="I2140" s="128" t="str">
        <f t="shared" si="7"/>
        <v>월</v>
      </c>
      <c r="J2140" s="99"/>
      <c r="K2140" s="99"/>
      <c r="L2140" s="141" t="str">
        <f>IF(J2140-K2140=0,,IFERROR(K2140-J2140-휴게시간-VLOOKUP(A2140,지정휴게시간,2,FALSE),K2140-J2140-휴게시간))</f>
        <v/>
      </c>
      <c r="M2140" s="142" t="str">
        <f>IFERROR(VLOOKUP(Text(A2140,"m월 d일"),양력휴일,2,FALSE),IFERROR(VLOOKUP(Text(B2140,"m월 d일"),음력휴일,2,FALSE),IFERROR(VLOOKUP(A2140,양력지정휴일,2,FALSE), IFERROR(VLOOKUP(B2140,음력지정휴일,2,FALSE), ""))))</f>
        <v/>
      </c>
      <c r="N2140" s="128"/>
      <c r="O2140" s="128" t="str">
        <f>IFERROR(VLOOKUP(N2140,연차지정일수,2,FALSE),"")</f>
        <v/>
      </c>
      <c r="P2140" s="143"/>
      <c r="Q2140" s="2"/>
    </row>
    <row r="2141">
      <c r="A2141" s="129">
        <v>46336.0</v>
      </c>
      <c r="B2141" s="129">
        <f>VLOOKUP($A2141,달력데이터,MATCH("음력 날짜",달력제목,0),FALSE)</f>
        <v>46297</v>
      </c>
      <c r="C2141" s="128">
        <f t="shared" si="1"/>
        <v>2026</v>
      </c>
      <c r="D2141" s="128">
        <f t="shared" si="2"/>
        <v>11</v>
      </c>
      <c r="E2141" s="128">
        <f t="shared" si="3"/>
        <v>2</v>
      </c>
      <c r="F2141" s="128">
        <f t="shared" si="4"/>
        <v>2026</v>
      </c>
      <c r="G2141" s="128">
        <f t="shared" si="5"/>
        <v>11</v>
      </c>
      <c r="H2141" s="128">
        <f t="shared" si="6"/>
        <v>10</v>
      </c>
      <c r="I2141" s="128" t="str">
        <f t="shared" si="7"/>
        <v>화</v>
      </c>
      <c r="J2141" s="99"/>
      <c r="K2141" s="99"/>
      <c r="L2141" s="141" t="str">
        <f>IF(J2141-K2141=0,,IFERROR(K2141-J2141-휴게시간-VLOOKUP(A2141,지정휴게시간,2,FALSE),K2141-J2141-휴게시간))</f>
        <v/>
      </c>
      <c r="M2141" s="142" t="str">
        <f>IFERROR(VLOOKUP(Text(A2141,"m월 d일"),양력휴일,2,FALSE),IFERROR(VLOOKUP(Text(B2141,"m월 d일"),음력휴일,2,FALSE),IFERROR(VLOOKUP(A2141,양력지정휴일,2,FALSE), IFERROR(VLOOKUP(B2141,음력지정휴일,2,FALSE), ""))))</f>
        <v/>
      </c>
      <c r="N2141" s="128"/>
      <c r="O2141" s="128" t="str">
        <f>IFERROR(VLOOKUP(N2141,연차지정일수,2,FALSE),"")</f>
        <v/>
      </c>
      <c r="P2141" s="143"/>
      <c r="Q2141" s="2"/>
    </row>
    <row r="2142">
      <c r="A2142" s="129">
        <v>46337.0</v>
      </c>
      <c r="B2142" s="129">
        <f>VLOOKUP($A2142,달력데이터,MATCH("음력 날짜",달력제목,0),FALSE)</f>
        <v>46298</v>
      </c>
      <c r="C2142" s="128">
        <f t="shared" si="1"/>
        <v>2026</v>
      </c>
      <c r="D2142" s="128">
        <f t="shared" si="2"/>
        <v>11</v>
      </c>
      <c r="E2142" s="128">
        <f t="shared" si="3"/>
        <v>2</v>
      </c>
      <c r="F2142" s="128">
        <f t="shared" si="4"/>
        <v>2026</v>
      </c>
      <c r="G2142" s="128">
        <f t="shared" si="5"/>
        <v>11</v>
      </c>
      <c r="H2142" s="128">
        <f t="shared" si="6"/>
        <v>11</v>
      </c>
      <c r="I2142" s="128" t="str">
        <f t="shared" si="7"/>
        <v>수</v>
      </c>
      <c r="J2142" s="99"/>
      <c r="K2142" s="99"/>
      <c r="L2142" s="141" t="str">
        <f>IF(J2142-K2142=0,,IFERROR(K2142-J2142-휴게시간-VLOOKUP(A2142,지정휴게시간,2,FALSE),K2142-J2142-휴게시간))</f>
        <v/>
      </c>
      <c r="M2142" s="142" t="str">
        <f>IFERROR(VLOOKUP(Text(A2142,"m월 d일"),양력휴일,2,FALSE),IFERROR(VLOOKUP(Text(B2142,"m월 d일"),음력휴일,2,FALSE),IFERROR(VLOOKUP(A2142,양력지정휴일,2,FALSE), IFERROR(VLOOKUP(B2142,음력지정휴일,2,FALSE), ""))))</f>
        <v/>
      </c>
      <c r="N2142" s="128"/>
      <c r="O2142" s="128" t="str">
        <f>IFERROR(VLOOKUP(N2142,연차지정일수,2,FALSE),"")</f>
        <v/>
      </c>
      <c r="P2142" s="143"/>
      <c r="Q2142" s="2"/>
    </row>
    <row r="2143">
      <c r="A2143" s="129">
        <v>46338.0</v>
      </c>
      <c r="B2143" s="129">
        <f>VLOOKUP($A2143,달력데이터,MATCH("음력 날짜",달력제목,0),FALSE)</f>
        <v>46299</v>
      </c>
      <c r="C2143" s="128">
        <f t="shared" si="1"/>
        <v>2026</v>
      </c>
      <c r="D2143" s="128">
        <f t="shared" si="2"/>
        <v>11</v>
      </c>
      <c r="E2143" s="128">
        <f t="shared" si="3"/>
        <v>2</v>
      </c>
      <c r="F2143" s="128">
        <f t="shared" si="4"/>
        <v>2026</v>
      </c>
      <c r="G2143" s="128">
        <f t="shared" si="5"/>
        <v>11</v>
      </c>
      <c r="H2143" s="128">
        <f t="shared" si="6"/>
        <v>12</v>
      </c>
      <c r="I2143" s="128" t="str">
        <f t="shared" si="7"/>
        <v>목</v>
      </c>
      <c r="J2143" s="99"/>
      <c r="K2143" s="99"/>
      <c r="L2143" s="141" t="str">
        <f>IF(J2143-K2143=0,,IFERROR(K2143-J2143-휴게시간-VLOOKUP(A2143,지정휴게시간,2,FALSE),K2143-J2143-휴게시간))</f>
        <v/>
      </c>
      <c r="M2143" s="142" t="str">
        <f>IFERROR(VLOOKUP(Text(A2143,"m월 d일"),양력휴일,2,FALSE),IFERROR(VLOOKUP(Text(B2143,"m월 d일"),음력휴일,2,FALSE),IFERROR(VLOOKUP(A2143,양력지정휴일,2,FALSE), IFERROR(VLOOKUP(B2143,음력지정휴일,2,FALSE), ""))))</f>
        <v/>
      </c>
      <c r="N2143" s="128"/>
      <c r="O2143" s="128" t="str">
        <f>IFERROR(VLOOKUP(N2143,연차지정일수,2,FALSE),"")</f>
        <v/>
      </c>
      <c r="P2143" s="143"/>
      <c r="Q2143" s="2"/>
    </row>
    <row r="2144">
      <c r="A2144" s="129">
        <v>46339.0</v>
      </c>
      <c r="B2144" s="129">
        <f>VLOOKUP($A2144,달력데이터,MATCH("음력 날짜",달력제목,0),FALSE)</f>
        <v>46300</v>
      </c>
      <c r="C2144" s="128">
        <f t="shared" si="1"/>
        <v>2026</v>
      </c>
      <c r="D2144" s="128">
        <f t="shared" si="2"/>
        <v>11</v>
      </c>
      <c r="E2144" s="128">
        <f t="shared" si="3"/>
        <v>2</v>
      </c>
      <c r="F2144" s="128">
        <f t="shared" si="4"/>
        <v>2026</v>
      </c>
      <c r="G2144" s="128">
        <f t="shared" si="5"/>
        <v>11</v>
      </c>
      <c r="H2144" s="128">
        <f t="shared" si="6"/>
        <v>13</v>
      </c>
      <c r="I2144" s="128" t="str">
        <f t="shared" si="7"/>
        <v>금</v>
      </c>
      <c r="J2144" s="99"/>
      <c r="K2144" s="99"/>
      <c r="L2144" s="141" t="str">
        <f>IF(J2144-K2144=0,,IFERROR(K2144-J2144-휴게시간-VLOOKUP(A2144,지정휴게시간,2,FALSE),K2144-J2144-휴게시간))</f>
        <v/>
      </c>
      <c r="M2144" s="142" t="str">
        <f>IFERROR(VLOOKUP(Text(A2144,"m월 d일"),양력휴일,2,FALSE),IFERROR(VLOOKUP(Text(B2144,"m월 d일"),음력휴일,2,FALSE),IFERROR(VLOOKUP(A2144,양력지정휴일,2,FALSE), IFERROR(VLOOKUP(B2144,음력지정휴일,2,FALSE), ""))))</f>
        <v/>
      </c>
      <c r="N2144" s="128"/>
      <c r="O2144" s="128" t="str">
        <f>IFERROR(VLOOKUP(N2144,연차지정일수,2,FALSE),"")</f>
        <v/>
      </c>
      <c r="P2144" s="143"/>
      <c r="Q2144" s="2"/>
    </row>
    <row r="2145">
      <c r="A2145" s="129">
        <v>46340.0</v>
      </c>
      <c r="B2145" s="129">
        <f>VLOOKUP($A2145,달력데이터,MATCH("음력 날짜",달력제목,0),FALSE)</f>
        <v>46301</v>
      </c>
      <c r="C2145" s="128">
        <f t="shared" si="1"/>
        <v>2026</v>
      </c>
      <c r="D2145" s="128">
        <f t="shared" si="2"/>
        <v>11</v>
      </c>
      <c r="E2145" s="128">
        <f t="shared" si="3"/>
        <v>2</v>
      </c>
      <c r="F2145" s="128">
        <f t="shared" si="4"/>
        <v>2026</v>
      </c>
      <c r="G2145" s="128">
        <f t="shared" si="5"/>
        <v>11</v>
      </c>
      <c r="H2145" s="128">
        <f t="shared" si="6"/>
        <v>14</v>
      </c>
      <c r="I2145" s="128" t="str">
        <f t="shared" si="7"/>
        <v>토</v>
      </c>
      <c r="J2145" s="99"/>
      <c r="K2145" s="99"/>
      <c r="L2145" s="141" t="str">
        <f>IF(J2145-K2145=0,,IFERROR(K2145-J2145-휴게시간-VLOOKUP(A2145,지정휴게시간,2,FALSE),K2145-J2145-휴게시간))</f>
        <v/>
      </c>
      <c r="M2145" s="142" t="str">
        <f>IFERROR(VLOOKUP(Text(A2145,"m월 d일"),양력휴일,2,FALSE),IFERROR(VLOOKUP(Text(B2145,"m월 d일"),음력휴일,2,FALSE),IFERROR(VLOOKUP(A2145,양력지정휴일,2,FALSE), IFERROR(VLOOKUP(B2145,음력지정휴일,2,FALSE), ""))))</f>
        <v/>
      </c>
      <c r="N2145" s="128"/>
      <c r="O2145" s="128" t="str">
        <f>IFERROR(VLOOKUP(N2145,연차지정일수,2,FALSE),"")</f>
        <v/>
      </c>
      <c r="P2145" s="143"/>
      <c r="Q2145" s="2"/>
    </row>
    <row r="2146">
      <c r="A2146" s="129">
        <v>46341.0</v>
      </c>
      <c r="B2146" s="129">
        <f>VLOOKUP($A2146,달력데이터,MATCH("음력 날짜",달력제목,0),FALSE)</f>
        <v>46302</v>
      </c>
      <c r="C2146" s="128">
        <f t="shared" si="1"/>
        <v>2026</v>
      </c>
      <c r="D2146" s="128">
        <f t="shared" si="2"/>
        <v>11</v>
      </c>
      <c r="E2146" s="128">
        <f t="shared" si="3"/>
        <v>2</v>
      </c>
      <c r="F2146" s="128">
        <f t="shared" si="4"/>
        <v>2026</v>
      </c>
      <c r="G2146" s="128">
        <f t="shared" si="5"/>
        <v>11</v>
      </c>
      <c r="H2146" s="128">
        <f t="shared" si="6"/>
        <v>15</v>
      </c>
      <c r="I2146" s="128" t="str">
        <f t="shared" si="7"/>
        <v>일</v>
      </c>
      <c r="J2146" s="99"/>
      <c r="K2146" s="99"/>
      <c r="L2146" s="141" t="str">
        <f>IF(J2146-K2146=0,,IFERROR(K2146-J2146-휴게시간-VLOOKUP(A2146,지정휴게시간,2,FALSE),K2146-J2146-휴게시간))</f>
        <v/>
      </c>
      <c r="M2146" s="142" t="str">
        <f>IFERROR(VLOOKUP(Text(A2146,"m월 d일"),양력휴일,2,FALSE),IFERROR(VLOOKUP(Text(B2146,"m월 d일"),음력휴일,2,FALSE),IFERROR(VLOOKUP(A2146,양력지정휴일,2,FALSE), IFERROR(VLOOKUP(B2146,음력지정휴일,2,FALSE), ""))))</f>
        <v/>
      </c>
      <c r="N2146" s="128"/>
      <c r="O2146" s="128" t="str">
        <f>IFERROR(VLOOKUP(N2146,연차지정일수,2,FALSE),"")</f>
        <v/>
      </c>
      <c r="P2146" s="143"/>
      <c r="Q2146" s="2"/>
    </row>
    <row r="2147">
      <c r="A2147" s="129">
        <v>46342.0</v>
      </c>
      <c r="B2147" s="129">
        <f>VLOOKUP($A2147,달력데이터,MATCH("음력 날짜",달력제목,0),FALSE)</f>
        <v>46303</v>
      </c>
      <c r="C2147" s="128">
        <f t="shared" si="1"/>
        <v>2026</v>
      </c>
      <c r="D2147" s="128">
        <f t="shared" si="2"/>
        <v>11</v>
      </c>
      <c r="E2147" s="128">
        <f t="shared" si="3"/>
        <v>3</v>
      </c>
      <c r="F2147" s="128">
        <f t="shared" si="4"/>
        <v>2026</v>
      </c>
      <c r="G2147" s="128">
        <f t="shared" si="5"/>
        <v>11</v>
      </c>
      <c r="H2147" s="128">
        <f t="shared" si="6"/>
        <v>16</v>
      </c>
      <c r="I2147" s="128" t="str">
        <f t="shared" si="7"/>
        <v>월</v>
      </c>
      <c r="J2147" s="99"/>
      <c r="K2147" s="99"/>
      <c r="L2147" s="141" t="str">
        <f>IF(J2147-K2147=0,,IFERROR(K2147-J2147-휴게시간-VLOOKUP(A2147,지정휴게시간,2,FALSE),K2147-J2147-휴게시간))</f>
        <v/>
      </c>
      <c r="M2147" s="142" t="str">
        <f>IFERROR(VLOOKUP(Text(A2147,"m월 d일"),양력휴일,2,FALSE),IFERROR(VLOOKUP(Text(B2147,"m월 d일"),음력휴일,2,FALSE),IFERROR(VLOOKUP(A2147,양력지정휴일,2,FALSE), IFERROR(VLOOKUP(B2147,음력지정휴일,2,FALSE), ""))))</f>
        <v/>
      </c>
      <c r="N2147" s="128"/>
      <c r="O2147" s="128" t="str">
        <f>IFERROR(VLOOKUP(N2147,연차지정일수,2,FALSE),"")</f>
        <v/>
      </c>
      <c r="P2147" s="143"/>
      <c r="Q2147" s="2"/>
    </row>
    <row r="2148">
      <c r="A2148" s="129">
        <v>46343.0</v>
      </c>
      <c r="B2148" s="129">
        <f>VLOOKUP($A2148,달력데이터,MATCH("음력 날짜",달력제목,0),FALSE)</f>
        <v>46304</v>
      </c>
      <c r="C2148" s="128">
        <f t="shared" si="1"/>
        <v>2026</v>
      </c>
      <c r="D2148" s="128">
        <f t="shared" si="2"/>
        <v>11</v>
      </c>
      <c r="E2148" s="128">
        <f t="shared" si="3"/>
        <v>3</v>
      </c>
      <c r="F2148" s="128">
        <f t="shared" si="4"/>
        <v>2026</v>
      </c>
      <c r="G2148" s="128">
        <f t="shared" si="5"/>
        <v>11</v>
      </c>
      <c r="H2148" s="128">
        <f t="shared" si="6"/>
        <v>17</v>
      </c>
      <c r="I2148" s="128" t="str">
        <f t="shared" si="7"/>
        <v>화</v>
      </c>
      <c r="J2148" s="99"/>
      <c r="K2148" s="99"/>
      <c r="L2148" s="141" t="str">
        <f>IF(J2148-K2148=0,,IFERROR(K2148-J2148-휴게시간-VLOOKUP(A2148,지정휴게시간,2,FALSE),K2148-J2148-휴게시간))</f>
        <v/>
      </c>
      <c r="M2148" s="142" t="str">
        <f>IFERROR(VLOOKUP(Text(A2148,"m월 d일"),양력휴일,2,FALSE),IFERROR(VLOOKUP(Text(B2148,"m월 d일"),음력휴일,2,FALSE),IFERROR(VLOOKUP(A2148,양력지정휴일,2,FALSE), IFERROR(VLOOKUP(B2148,음력지정휴일,2,FALSE), ""))))</f>
        <v/>
      </c>
      <c r="N2148" s="128"/>
      <c r="O2148" s="128" t="str">
        <f>IFERROR(VLOOKUP(N2148,연차지정일수,2,FALSE),"")</f>
        <v/>
      </c>
      <c r="P2148" s="143"/>
      <c r="Q2148" s="2"/>
    </row>
    <row r="2149">
      <c r="A2149" s="129">
        <v>46344.0</v>
      </c>
      <c r="B2149" s="129">
        <f>VLOOKUP($A2149,달력데이터,MATCH("음력 날짜",달력제목,0),FALSE)</f>
        <v>46305</v>
      </c>
      <c r="C2149" s="128">
        <f t="shared" si="1"/>
        <v>2026</v>
      </c>
      <c r="D2149" s="128">
        <f t="shared" si="2"/>
        <v>11</v>
      </c>
      <c r="E2149" s="128">
        <f t="shared" si="3"/>
        <v>3</v>
      </c>
      <c r="F2149" s="128">
        <f t="shared" si="4"/>
        <v>2026</v>
      </c>
      <c r="G2149" s="128">
        <f t="shared" si="5"/>
        <v>11</v>
      </c>
      <c r="H2149" s="128">
        <f t="shared" si="6"/>
        <v>18</v>
      </c>
      <c r="I2149" s="128" t="str">
        <f t="shared" si="7"/>
        <v>수</v>
      </c>
      <c r="J2149" s="99"/>
      <c r="K2149" s="99"/>
      <c r="L2149" s="141" t="str">
        <f>IF(J2149-K2149=0,,IFERROR(K2149-J2149-휴게시간-VLOOKUP(A2149,지정휴게시간,2,FALSE),K2149-J2149-휴게시간))</f>
        <v/>
      </c>
      <c r="M2149" s="142" t="str">
        <f>IFERROR(VLOOKUP(Text(A2149,"m월 d일"),양력휴일,2,FALSE),IFERROR(VLOOKUP(Text(B2149,"m월 d일"),음력휴일,2,FALSE),IFERROR(VLOOKUP(A2149,양력지정휴일,2,FALSE), IFERROR(VLOOKUP(B2149,음력지정휴일,2,FALSE), ""))))</f>
        <v/>
      </c>
      <c r="N2149" s="128"/>
      <c r="O2149" s="128" t="str">
        <f>IFERROR(VLOOKUP(N2149,연차지정일수,2,FALSE),"")</f>
        <v/>
      </c>
      <c r="P2149" s="143"/>
      <c r="Q2149" s="2"/>
    </row>
    <row r="2150">
      <c r="A2150" s="129">
        <v>46345.0</v>
      </c>
      <c r="B2150" s="129">
        <f>VLOOKUP($A2150,달력데이터,MATCH("음력 날짜",달력제목,0),FALSE)</f>
        <v>46306</v>
      </c>
      <c r="C2150" s="128">
        <f t="shared" si="1"/>
        <v>2026</v>
      </c>
      <c r="D2150" s="128">
        <f t="shared" si="2"/>
        <v>11</v>
      </c>
      <c r="E2150" s="128">
        <f t="shared" si="3"/>
        <v>3</v>
      </c>
      <c r="F2150" s="128">
        <f t="shared" si="4"/>
        <v>2026</v>
      </c>
      <c r="G2150" s="128">
        <f t="shared" si="5"/>
        <v>11</v>
      </c>
      <c r="H2150" s="128">
        <f t="shared" si="6"/>
        <v>19</v>
      </c>
      <c r="I2150" s="128" t="str">
        <f t="shared" si="7"/>
        <v>목</v>
      </c>
      <c r="J2150" s="99"/>
      <c r="K2150" s="99"/>
      <c r="L2150" s="141" t="str">
        <f>IF(J2150-K2150=0,,IFERROR(K2150-J2150-휴게시간-VLOOKUP(A2150,지정휴게시간,2,FALSE),K2150-J2150-휴게시간))</f>
        <v/>
      </c>
      <c r="M2150" s="142" t="str">
        <f>IFERROR(VLOOKUP(Text(A2150,"m월 d일"),양력휴일,2,FALSE),IFERROR(VLOOKUP(Text(B2150,"m월 d일"),음력휴일,2,FALSE),IFERROR(VLOOKUP(A2150,양력지정휴일,2,FALSE), IFERROR(VLOOKUP(B2150,음력지정휴일,2,FALSE), ""))))</f>
        <v/>
      </c>
      <c r="N2150" s="128"/>
      <c r="O2150" s="128" t="str">
        <f>IFERROR(VLOOKUP(N2150,연차지정일수,2,FALSE),"")</f>
        <v/>
      </c>
      <c r="P2150" s="143"/>
      <c r="Q2150" s="2"/>
    </row>
    <row r="2151">
      <c r="A2151" s="129">
        <v>46346.0</v>
      </c>
      <c r="B2151" s="129">
        <f>VLOOKUP($A2151,달력데이터,MATCH("음력 날짜",달력제목,0),FALSE)</f>
        <v>46307</v>
      </c>
      <c r="C2151" s="128">
        <f t="shared" si="1"/>
        <v>2026</v>
      </c>
      <c r="D2151" s="128">
        <f t="shared" si="2"/>
        <v>11</v>
      </c>
      <c r="E2151" s="128">
        <f t="shared" si="3"/>
        <v>3</v>
      </c>
      <c r="F2151" s="128">
        <f t="shared" si="4"/>
        <v>2026</v>
      </c>
      <c r="G2151" s="128">
        <f t="shared" si="5"/>
        <v>11</v>
      </c>
      <c r="H2151" s="128">
        <f t="shared" si="6"/>
        <v>20</v>
      </c>
      <c r="I2151" s="128" t="str">
        <f t="shared" si="7"/>
        <v>금</v>
      </c>
      <c r="J2151" s="99"/>
      <c r="K2151" s="99"/>
      <c r="L2151" s="141" t="str">
        <f>IF(J2151-K2151=0,,IFERROR(K2151-J2151-휴게시간-VLOOKUP(A2151,지정휴게시간,2,FALSE),K2151-J2151-휴게시간))</f>
        <v/>
      </c>
      <c r="M2151" s="142" t="str">
        <f>IFERROR(VLOOKUP(Text(A2151,"m월 d일"),양력휴일,2,FALSE),IFERROR(VLOOKUP(Text(B2151,"m월 d일"),음력휴일,2,FALSE),IFERROR(VLOOKUP(A2151,양력지정휴일,2,FALSE), IFERROR(VLOOKUP(B2151,음력지정휴일,2,FALSE), ""))))</f>
        <v/>
      </c>
      <c r="N2151" s="128"/>
      <c r="O2151" s="128" t="str">
        <f>IFERROR(VLOOKUP(N2151,연차지정일수,2,FALSE),"")</f>
        <v/>
      </c>
      <c r="P2151" s="143"/>
      <c r="Q2151" s="2"/>
    </row>
    <row r="2152">
      <c r="A2152" s="129">
        <v>46347.0</v>
      </c>
      <c r="B2152" s="129">
        <f>VLOOKUP($A2152,달력데이터,MATCH("음력 날짜",달력제목,0),FALSE)</f>
        <v>46308</v>
      </c>
      <c r="C2152" s="128">
        <f t="shared" si="1"/>
        <v>2026</v>
      </c>
      <c r="D2152" s="128">
        <f t="shared" si="2"/>
        <v>11</v>
      </c>
      <c r="E2152" s="128">
        <f t="shared" si="3"/>
        <v>3</v>
      </c>
      <c r="F2152" s="128">
        <f t="shared" si="4"/>
        <v>2026</v>
      </c>
      <c r="G2152" s="128">
        <f t="shared" si="5"/>
        <v>11</v>
      </c>
      <c r="H2152" s="128">
        <f t="shared" si="6"/>
        <v>21</v>
      </c>
      <c r="I2152" s="128" t="str">
        <f t="shared" si="7"/>
        <v>토</v>
      </c>
      <c r="J2152" s="99"/>
      <c r="K2152" s="99"/>
      <c r="L2152" s="141" t="str">
        <f>IF(J2152-K2152=0,,IFERROR(K2152-J2152-휴게시간-VLOOKUP(A2152,지정휴게시간,2,FALSE),K2152-J2152-휴게시간))</f>
        <v/>
      </c>
      <c r="M2152" s="142" t="str">
        <f>IFERROR(VLOOKUP(Text(A2152,"m월 d일"),양력휴일,2,FALSE),IFERROR(VLOOKUP(Text(B2152,"m월 d일"),음력휴일,2,FALSE),IFERROR(VLOOKUP(A2152,양력지정휴일,2,FALSE), IFERROR(VLOOKUP(B2152,음력지정휴일,2,FALSE), ""))))</f>
        <v/>
      </c>
      <c r="N2152" s="128"/>
      <c r="O2152" s="128" t="str">
        <f>IFERROR(VLOOKUP(N2152,연차지정일수,2,FALSE),"")</f>
        <v/>
      </c>
      <c r="P2152" s="143"/>
      <c r="Q2152" s="2"/>
    </row>
    <row r="2153">
      <c r="A2153" s="129">
        <v>46348.0</v>
      </c>
      <c r="B2153" s="129">
        <f>VLOOKUP($A2153,달력데이터,MATCH("음력 날짜",달력제목,0),FALSE)</f>
        <v>46309</v>
      </c>
      <c r="C2153" s="128">
        <f t="shared" si="1"/>
        <v>2026</v>
      </c>
      <c r="D2153" s="128">
        <f t="shared" si="2"/>
        <v>11</v>
      </c>
      <c r="E2153" s="128">
        <f t="shared" si="3"/>
        <v>3</v>
      </c>
      <c r="F2153" s="128">
        <f t="shared" si="4"/>
        <v>2026</v>
      </c>
      <c r="G2153" s="128">
        <f t="shared" si="5"/>
        <v>11</v>
      </c>
      <c r="H2153" s="128">
        <f t="shared" si="6"/>
        <v>22</v>
      </c>
      <c r="I2153" s="128" t="str">
        <f t="shared" si="7"/>
        <v>일</v>
      </c>
      <c r="J2153" s="99"/>
      <c r="K2153" s="99"/>
      <c r="L2153" s="141" t="str">
        <f>IF(J2153-K2153=0,,IFERROR(K2153-J2153-휴게시간-VLOOKUP(A2153,지정휴게시간,2,FALSE),K2153-J2153-휴게시간))</f>
        <v/>
      </c>
      <c r="M2153" s="142" t="str">
        <f>IFERROR(VLOOKUP(Text(A2153,"m월 d일"),양력휴일,2,FALSE),IFERROR(VLOOKUP(Text(B2153,"m월 d일"),음력휴일,2,FALSE),IFERROR(VLOOKUP(A2153,양력지정휴일,2,FALSE), IFERROR(VLOOKUP(B2153,음력지정휴일,2,FALSE), ""))))</f>
        <v/>
      </c>
      <c r="N2153" s="128"/>
      <c r="O2153" s="128" t="str">
        <f>IFERROR(VLOOKUP(N2153,연차지정일수,2,FALSE),"")</f>
        <v/>
      </c>
      <c r="P2153" s="143"/>
      <c r="Q2153" s="2"/>
    </row>
    <row r="2154">
      <c r="A2154" s="129">
        <v>46349.0</v>
      </c>
      <c r="B2154" s="129">
        <f>VLOOKUP($A2154,달력데이터,MATCH("음력 날짜",달력제목,0),FALSE)</f>
        <v>46310</v>
      </c>
      <c r="C2154" s="128">
        <f t="shared" si="1"/>
        <v>2026</v>
      </c>
      <c r="D2154" s="128">
        <f t="shared" si="2"/>
        <v>11</v>
      </c>
      <c r="E2154" s="128">
        <f t="shared" si="3"/>
        <v>4</v>
      </c>
      <c r="F2154" s="128">
        <f t="shared" si="4"/>
        <v>2026</v>
      </c>
      <c r="G2154" s="128">
        <f t="shared" si="5"/>
        <v>11</v>
      </c>
      <c r="H2154" s="128">
        <f t="shared" si="6"/>
        <v>23</v>
      </c>
      <c r="I2154" s="128" t="str">
        <f t="shared" si="7"/>
        <v>월</v>
      </c>
      <c r="J2154" s="99"/>
      <c r="K2154" s="99"/>
      <c r="L2154" s="141" t="str">
        <f>IF(J2154-K2154=0,,IFERROR(K2154-J2154-휴게시간-VLOOKUP(A2154,지정휴게시간,2,FALSE),K2154-J2154-휴게시간))</f>
        <v/>
      </c>
      <c r="M2154" s="142" t="str">
        <f>IFERROR(VLOOKUP(Text(A2154,"m월 d일"),양력휴일,2,FALSE),IFERROR(VLOOKUP(Text(B2154,"m월 d일"),음력휴일,2,FALSE),IFERROR(VLOOKUP(A2154,양력지정휴일,2,FALSE), IFERROR(VLOOKUP(B2154,음력지정휴일,2,FALSE), ""))))</f>
        <v/>
      </c>
      <c r="N2154" s="128"/>
      <c r="O2154" s="128" t="str">
        <f>IFERROR(VLOOKUP(N2154,연차지정일수,2,FALSE),"")</f>
        <v/>
      </c>
      <c r="P2154" s="143"/>
      <c r="Q2154" s="2"/>
    </row>
    <row r="2155">
      <c r="A2155" s="129">
        <v>46350.0</v>
      </c>
      <c r="B2155" s="129">
        <f>VLOOKUP($A2155,달력데이터,MATCH("음력 날짜",달력제목,0),FALSE)</f>
        <v>46311</v>
      </c>
      <c r="C2155" s="128">
        <f t="shared" si="1"/>
        <v>2026</v>
      </c>
      <c r="D2155" s="128">
        <f t="shared" si="2"/>
        <v>11</v>
      </c>
      <c r="E2155" s="128">
        <f t="shared" si="3"/>
        <v>4</v>
      </c>
      <c r="F2155" s="128">
        <f t="shared" si="4"/>
        <v>2026</v>
      </c>
      <c r="G2155" s="128">
        <f t="shared" si="5"/>
        <v>11</v>
      </c>
      <c r="H2155" s="128">
        <f t="shared" si="6"/>
        <v>24</v>
      </c>
      <c r="I2155" s="128" t="str">
        <f t="shared" si="7"/>
        <v>화</v>
      </c>
      <c r="J2155" s="99"/>
      <c r="K2155" s="99"/>
      <c r="L2155" s="141" t="str">
        <f>IF(J2155-K2155=0,,IFERROR(K2155-J2155-휴게시간-VLOOKUP(A2155,지정휴게시간,2,FALSE),K2155-J2155-휴게시간))</f>
        <v/>
      </c>
      <c r="M2155" s="142" t="str">
        <f>IFERROR(VLOOKUP(Text(A2155,"m월 d일"),양력휴일,2,FALSE),IFERROR(VLOOKUP(Text(B2155,"m월 d일"),음력휴일,2,FALSE),IFERROR(VLOOKUP(A2155,양력지정휴일,2,FALSE), IFERROR(VLOOKUP(B2155,음력지정휴일,2,FALSE), ""))))</f>
        <v/>
      </c>
      <c r="N2155" s="128"/>
      <c r="O2155" s="128" t="str">
        <f>IFERROR(VLOOKUP(N2155,연차지정일수,2,FALSE),"")</f>
        <v/>
      </c>
      <c r="P2155" s="143"/>
      <c r="Q2155" s="2"/>
    </row>
    <row r="2156">
      <c r="A2156" s="129">
        <v>46351.0</v>
      </c>
      <c r="B2156" s="129">
        <f>VLOOKUP($A2156,달력데이터,MATCH("음력 날짜",달력제목,0),FALSE)</f>
        <v>46312</v>
      </c>
      <c r="C2156" s="128">
        <f t="shared" si="1"/>
        <v>2026</v>
      </c>
      <c r="D2156" s="128">
        <f t="shared" si="2"/>
        <v>11</v>
      </c>
      <c r="E2156" s="128">
        <f t="shared" si="3"/>
        <v>4</v>
      </c>
      <c r="F2156" s="128">
        <f t="shared" si="4"/>
        <v>2026</v>
      </c>
      <c r="G2156" s="128">
        <f t="shared" si="5"/>
        <v>11</v>
      </c>
      <c r="H2156" s="128">
        <f t="shared" si="6"/>
        <v>25</v>
      </c>
      <c r="I2156" s="128" t="str">
        <f t="shared" si="7"/>
        <v>수</v>
      </c>
      <c r="J2156" s="99"/>
      <c r="K2156" s="99"/>
      <c r="L2156" s="141" t="str">
        <f>IF(J2156-K2156=0,,IFERROR(K2156-J2156-휴게시간-VLOOKUP(A2156,지정휴게시간,2,FALSE),K2156-J2156-휴게시간))</f>
        <v/>
      </c>
      <c r="M2156" s="142" t="str">
        <f>IFERROR(VLOOKUP(Text(A2156,"m월 d일"),양력휴일,2,FALSE),IFERROR(VLOOKUP(Text(B2156,"m월 d일"),음력휴일,2,FALSE),IFERROR(VLOOKUP(A2156,양력지정휴일,2,FALSE), IFERROR(VLOOKUP(B2156,음력지정휴일,2,FALSE), ""))))</f>
        <v/>
      </c>
      <c r="N2156" s="128"/>
      <c r="O2156" s="128" t="str">
        <f>IFERROR(VLOOKUP(N2156,연차지정일수,2,FALSE),"")</f>
        <v/>
      </c>
      <c r="P2156" s="143"/>
      <c r="Q2156" s="2"/>
    </row>
    <row r="2157">
      <c r="A2157" s="129">
        <v>46352.0</v>
      </c>
      <c r="B2157" s="129">
        <f>VLOOKUP($A2157,달력데이터,MATCH("음력 날짜",달력제목,0),FALSE)</f>
        <v>46313</v>
      </c>
      <c r="C2157" s="128">
        <f t="shared" si="1"/>
        <v>2026</v>
      </c>
      <c r="D2157" s="128">
        <f t="shared" si="2"/>
        <v>11</v>
      </c>
      <c r="E2157" s="128">
        <f t="shared" si="3"/>
        <v>4</v>
      </c>
      <c r="F2157" s="128">
        <f t="shared" si="4"/>
        <v>2026</v>
      </c>
      <c r="G2157" s="128">
        <f t="shared" si="5"/>
        <v>11</v>
      </c>
      <c r="H2157" s="128">
        <f t="shared" si="6"/>
        <v>26</v>
      </c>
      <c r="I2157" s="128" t="str">
        <f t="shared" si="7"/>
        <v>목</v>
      </c>
      <c r="J2157" s="99"/>
      <c r="K2157" s="99"/>
      <c r="L2157" s="141" t="str">
        <f>IF(J2157-K2157=0,,IFERROR(K2157-J2157-휴게시간-VLOOKUP(A2157,지정휴게시간,2,FALSE),K2157-J2157-휴게시간))</f>
        <v/>
      </c>
      <c r="M2157" s="142" t="str">
        <f>IFERROR(VLOOKUP(Text(A2157,"m월 d일"),양력휴일,2,FALSE),IFERROR(VLOOKUP(Text(B2157,"m월 d일"),음력휴일,2,FALSE),IFERROR(VLOOKUP(A2157,양력지정휴일,2,FALSE), IFERROR(VLOOKUP(B2157,음력지정휴일,2,FALSE), ""))))</f>
        <v/>
      </c>
      <c r="N2157" s="128"/>
      <c r="O2157" s="128" t="str">
        <f>IFERROR(VLOOKUP(N2157,연차지정일수,2,FALSE),"")</f>
        <v/>
      </c>
      <c r="P2157" s="143"/>
      <c r="Q2157" s="2"/>
    </row>
    <row r="2158">
      <c r="A2158" s="129">
        <v>46353.0</v>
      </c>
      <c r="B2158" s="129">
        <f>VLOOKUP($A2158,달력데이터,MATCH("음력 날짜",달력제목,0),FALSE)</f>
        <v>46314</v>
      </c>
      <c r="C2158" s="128">
        <f t="shared" si="1"/>
        <v>2026</v>
      </c>
      <c r="D2158" s="128">
        <f t="shared" si="2"/>
        <v>11</v>
      </c>
      <c r="E2158" s="128">
        <f t="shared" si="3"/>
        <v>4</v>
      </c>
      <c r="F2158" s="128">
        <f t="shared" si="4"/>
        <v>2026</v>
      </c>
      <c r="G2158" s="128">
        <f t="shared" si="5"/>
        <v>11</v>
      </c>
      <c r="H2158" s="128">
        <f t="shared" si="6"/>
        <v>27</v>
      </c>
      <c r="I2158" s="128" t="str">
        <f t="shared" si="7"/>
        <v>금</v>
      </c>
      <c r="J2158" s="99"/>
      <c r="K2158" s="99"/>
      <c r="L2158" s="141" t="str">
        <f>IF(J2158-K2158=0,,IFERROR(K2158-J2158-휴게시간-VLOOKUP(A2158,지정휴게시간,2,FALSE),K2158-J2158-휴게시간))</f>
        <v/>
      </c>
      <c r="M2158" s="142" t="str">
        <f>IFERROR(VLOOKUP(Text(A2158,"m월 d일"),양력휴일,2,FALSE),IFERROR(VLOOKUP(Text(B2158,"m월 d일"),음력휴일,2,FALSE),IFERROR(VLOOKUP(A2158,양력지정휴일,2,FALSE), IFERROR(VLOOKUP(B2158,음력지정휴일,2,FALSE), ""))))</f>
        <v/>
      </c>
      <c r="N2158" s="128"/>
      <c r="O2158" s="128" t="str">
        <f>IFERROR(VLOOKUP(N2158,연차지정일수,2,FALSE),"")</f>
        <v/>
      </c>
      <c r="P2158" s="143"/>
      <c r="Q2158" s="2"/>
    </row>
    <row r="2159">
      <c r="A2159" s="129">
        <v>46354.0</v>
      </c>
      <c r="B2159" s="129">
        <f>VLOOKUP($A2159,달력데이터,MATCH("음력 날짜",달력제목,0),FALSE)</f>
        <v>46315</v>
      </c>
      <c r="C2159" s="128">
        <f t="shared" si="1"/>
        <v>2026</v>
      </c>
      <c r="D2159" s="128">
        <f t="shared" si="2"/>
        <v>11</v>
      </c>
      <c r="E2159" s="128">
        <f t="shared" si="3"/>
        <v>4</v>
      </c>
      <c r="F2159" s="128">
        <f t="shared" si="4"/>
        <v>2026</v>
      </c>
      <c r="G2159" s="128">
        <f t="shared" si="5"/>
        <v>11</v>
      </c>
      <c r="H2159" s="128">
        <f t="shared" si="6"/>
        <v>28</v>
      </c>
      <c r="I2159" s="128" t="str">
        <f t="shared" si="7"/>
        <v>토</v>
      </c>
      <c r="J2159" s="99"/>
      <c r="K2159" s="99"/>
      <c r="L2159" s="141" t="str">
        <f>IF(J2159-K2159=0,,IFERROR(K2159-J2159-휴게시간-VLOOKUP(A2159,지정휴게시간,2,FALSE),K2159-J2159-휴게시간))</f>
        <v/>
      </c>
      <c r="M2159" s="142" t="str">
        <f>IFERROR(VLOOKUP(Text(A2159,"m월 d일"),양력휴일,2,FALSE),IFERROR(VLOOKUP(Text(B2159,"m월 d일"),음력휴일,2,FALSE),IFERROR(VLOOKUP(A2159,양력지정휴일,2,FALSE), IFERROR(VLOOKUP(B2159,음력지정휴일,2,FALSE), ""))))</f>
        <v/>
      </c>
      <c r="N2159" s="128"/>
      <c r="O2159" s="128" t="str">
        <f>IFERROR(VLOOKUP(N2159,연차지정일수,2,FALSE),"")</f>
        <v/>
      </c>
      <c r="P2159" s="143"/>
      <c r="Q2159" s="2"/>
    </row>
    <row r="2160">
      <c r="A2160" s="129">
        <v>46355.0</v>
      </c>
      <c r="B2160" s="129">
        <f>VLOOKUP($A2160,달력데이터,MATCH("음력 날짜",달력제목,0),FALSE)</f>
        <v>46316</v>
      </c>
      <c r="C2160" s="128">
        <f t="shared" si="1"/>
        <v>2026</v>
      </c>
      <c r="D2160" s="128">
        <f t="shared" si="2"/>
        <v>11</v>
      </c>
      <c r="E2160" s="128">
        <f t="shared" si="3"/>
        <v>4</v>
      </c>
      <c r="F2160" s="128">
        <f t="shared" si="4"/>
        <v>2026</v>
      </c>
      <c r="G2160" s="128">
        <f t="shared" si="5"/>
        <v>11</v>
      </c>
      <c r="H2160" s="128">
        <f t="shared" si="6"/>
        <v>29</v>
      </c>
      <c r="I2160" s="128" t="str">
        <f t="shared" si="7"/>
        <v>일</v>
      </c>
      <c r="J2160" s="99"/>
      <c r="K2160" s="99"/>
      <c r="L2160" s="141" t="str">
        <f>IF(J2160-K2160=0,,IFERROR(K2160-J2160-휴게시간-VLOOKUP(A2160,지정휴게시간,2,FALSE),K2160-J2160-휴게시간))</f>
        <v/>
      </c>
      <c r="M2160" s="142" t="str">
        <f>IFERROR(VLOOKUP(Text(A2160,"m월 d일"),양력휴일,2,FALSE),IFERROR(VLOOKUP(Text(B2160,"m월 d일"),음력휴일,2,FALSE),IFERROR(VLOOKUP(A2160,양력지정휴일,2,FALSE), IFERROR(VLOOKUP(B2160,음력지정휴일,2,FALSE), ""))))</f>
        <v/>
      </c>
      <c r="N2160" s="128"/>
      <c r="O2160" s="128" t="str">
        <f>IFERROR(VLOOKUP(N2160,연차지정일수,2,FALSE),"")</f>
        <v/>
      </c>
      <c r="P2160" s="143"/>
      <c r="Q2160" s="2"/>
    </row>
    <row r="2161">
      <c r="A2161" s="129">
        <v>46356.0</v>
      </c>
      <c r="B2161" s="129">
        <f>VLOOKUP($A2161,달력데이터,MATCH("음력 날짜",달력제목,0),FALSE)</f>
        <v>46317</v>
      </c>
      <c r="C2161" s="128">
        <f t="shared" si="1"/>
        <v>2026</v>
      </c>
      <c r="D2161" s="128">
        <f t="shared" si="2"/>
        <v>11</v>
      </c>
      <c r="E2161" s="128">
        <f t="shared" si="3"/>
        <v>5</v>
      </c>
      <c r="F2161" s="128">
        <f t="shared" si="4"/>
        <v>2026</v>
      </c>
      <c r="G2161" s="128">
        <f t="shared" si="5"/>
        <v>11</v>
      </c>
      <c r="H2161" s="128">
        <f t="shared" si="6"/>
        <v>30</v>
      </c>
      <c r="I2161" s="128" t="str">
        <f t="shared" si="7"/>
        <v>월</v>
      </c>
      <c r="J2161" s="99"/>
      <c r="K2161" s="99"/>
      <c r="L2161" s="141" t="str">
        <f>IF(J2161-K2161=0,,IFERROR(K2161-J2161-휴게시간-VLOOKUP(A2161,지정휴게시간,2,FALSE),K2161-J2161-휴게시간))</f>
        <v/>
      </c>
      <c r="M2161" s="142" t="str">
        <f>IFERROR(VLOOKUP(Text(A2161,"m월 d일"),양력휴일,2,FALSE),IFERROR(VLOOKUP(Text(B2161,"m월 d일"),음력휴일,2,FALSE),IFERROR(VLOOKUP(A2161,양력지정휴일,2,FALSE), IFERROR(VLOOKUP(B2161,음력지정휴일,2,FALSE), ""))))</f>
        <v/>
      </c>
      <c r="N2161" s="128"/>
      <c r="O2161" s="128" t="str">
        <f>IFERROR(VLOOKUP(N2161,연차지정일수,2,FALSE),"")</f>
        <v/>
      </c>
      <c r="P2161" s="143"/>
      <c r="Q2161" s="2"/>
    </row>
    <row r="2162">
      <c r="A2162" s="129">
        <v>46357.0</v>
      </c>
      <c r="B2162" s="129">
        <f>VLOOKUP($A2162,달력데이터,MATCH("음력 날짜",달력제목,0),FALSE)</f>
        <v>46318</v>
      </c>
      <c r="C2162" s="128">
        <f t="shared" si="1"/>
        <v>2026</v>
      </c>
      <c r="D2162" s="128">
        <f t="shared" si="2"/>
        <v>11</v>
      </c>
      <c r="E2162" s="128">
        <f t="shared" si="3"/>
        <v>5</v>
      </c>
      <c r="F2162" s="128">
        <f t="shared" si="4"/>
        <v>2026</v>
      </c>
      <c r="G2162" s="128">
        <f t="shared" si="5"/>
        <v>12</v>
      </c>
      <c r="H2162" s="128">
        <f t="shared" si="6"/>
        <v>1</v>
      </c>
      <c r="I2162" s="128" t="str">
        <f t="shared" si="7"/>
        <v>화</v>
      </c>
      <c r="J2162" s="99"/>
      <c r="K2162" s="99"/>
      <c r="L2162" s="141" t="str">
        <f>IF(J2162-K2162=0,,IFERROR(K2162-J2162-휴게시간-VLOOKUP(A2162,지정휴게시간,2,FALSE),K2162-J2162-휴게시간))</f>
        <v/>
      </c>
      <c r="M2162" s="142" t="str">
        <f>IFERROR(VLOOKUP(Text(A2162,"m월 d일"),양력휴일,2,FALSE),IFERROR(VLOOKUP(Text(B2162,"m월 d일"),음력휴일,2,FALSE),IFERROR(VLOOKUP(A2162,양력지정휴일,2,FALSE), IFERROR(VLOOKUP(B2162,음력지정휴일,2,FALSE), ""))))</f>
        <v/>
      </c>
      <c r="N2162" s="128"/>
      <c r="O2162" s="128" t="str">
        <f>IFERROR(VLOOKUP(N2162,연차지정일수,2,FALSE),"")</f>
        <v/>
      </c>
      <c r="P2162" s="143"/>
      <c r="Q2162" s="2"/>
    </row>
    <row r="2163">
      <c r="A2163" s="129">
        <v>46358.0</v>
      </c>
      <c r="B2163" s="129">
        <f>VLOOKUP($A2163,달력데이터,MATCH("음력 날짜",달력제목,0),FALSE)</f>
        <v>46319</v>
      </c>
      <c r="C2163" s="128">
        <f t="shared" si="1"/>
        <v>2026</v>
      </c>
      <c r="D2163" s="128">
        <f t="shared" si="2"/>
        <v>11</v>
      </c>
      <c r="E2163" s="128">
        <f t="shared" si="3"/>
        <v>5</v>
      </c>
      <c r="F2163" s="128">
        <f t="shared" si="4"/>
        <v>2026</v>
      </c>
      <c r="G2163" s="128">
        <f t="shared" si="5"/>
        <v>12</v>
      </c>
      <c r="H2163" s="128">
        <f t="shared" si="6"/>
        <v>2</v>
      </c>
      <c r="I2163" s="128" t="str">
        <f t="shared" si="7"/>
        <v>수</v>
      </c>
      <c r="J2163" s="99"/>
      <c r="K2163" s="99"/>
      <c r="L2163" s="141" t="str">
        <f>IF(J2163-K2163=0,,IFERROR(K2163-J2163-휴게시간-VLOOKUP(A2163,지정휴게시간,2,FALSE),K2163-J2163-휴게시간))</f>
        <v/>
      </c>
      <c r="M2163" s="142" t="str">
        <f>IFERROR(VLOOKUP(Text(A2163,"m월 d일"),양력휴일,2,FALSE),IFERROR(VLOOKUP(Text(B2163,"m월 d일"),음력휴일,2,FALSE),IFERROR(VLOOKUP(A2163,양력지정휴일,2,FALSE), IFERROR(VLOOKUP(B2163,음력지정휴일,2,FALSE), ""))))</f>
        <v/>
      </c>
      <c r="N2163" s="128"/>
      <c r="O2163" s="128" t="str">
        <f>IFERROR(VLOOKUP(N2163,연차지정일수,2,FALSE),"")</f>
        <v/>
      </c>
      <c r="P2163" s="143"/>
      <c r="Q2163" s="2"/>
    </row>
    <row r="2164">
      <c r="A2164" s="129">
        <v>46359.0</v>
      </c>
      <c r="B2164" s="129">
        <f>VLOOKUP($A2164,달력데이터,MATCH("음력 날짜",달력제목,0),FALSE)</f>
        <v>46320</v>
      </c>
      <c r="C2164" s="128">
        <f t="shared" si="1"/>
        <v>2026</v>
      </c>
      <c r="D2164" s="128">
        <f t="shared" si="2"/>
        <v>11</v>
      </c>
      <c r="E2164" s="128">
        <f t="shared" si="3"/>
        <v>5</v>
      </c>
      <c r="F2164" s="128">
        <f t="shared" si="4"/>
        <v>2026</v>
      </c>
      <c r="G2164" s="128">
        <f t="shared" si="5"/>
        <v>12</v>
      </c>
      <c r="H2164" s="128">
        <f t="shared" si="6"/>
        <v>3</v>
      </c>
      <c r="I2164" s="128" t="str">
        <f t="shared" si="7"/>
        <v>목</v>
      </c>
      <c r="J2164" s="99"/>
      <c r="K2164" s="99"/>
      <c r="L2164" s="141" t="str">
        <f>IF(J2164-K2164=0,,IFERROR(K2164-J2164-휴게시간-VLOOKUP(A2164,지정휴게시간,2,FALSE),K2164-J2164-휴게시간))</f>
        <v/>
      </c>
      <c r="M2164" s="142" t="str">
        <f>IFERROR(VLOOKUP(Text(A2164,"m월 d일"),양력휴일,2,FALSE),IFERROR(VLOOKUP(Text(B2164,"m월 d일"),음력휴일,2,FALSE),IFERROR(VLOOKUP(A2164,양력지정휴일,2,FALSE), IFERROR(VLOOKUP(B2164,음력지정휴일,2,FALSE), ""))))</f>
        <v/>
      </c>
      <c r="N2164" s="128"/>
      <c r="O2164" s="128" t="str">
        <f>IFERROR(VLOOKUP(N2164,연차지정일수,2,FALSE),"")</f>
        <v/>
      </c>
      <c r="P2164" s="143"/>
      <c r="Q2164" s="2"/>
    </row>
    <row r="2165">
      <c r="A2165" s="129">
        <v>46360.0</v>
      </c>
      <c r="B2165" s="129">
        <f>VLOOKUP($A2165,달력데이터,MATCH("음력 날짜",달력제목,0),FALSE)</f>
        <v>46321</v>
      </c>
      <c r="C2165" s="128">
        <f t="shared" si="1"/>
        <v>2026</v>
      </c>
      <c r="D2165" s="128">
        <f t="shared" si="2"/>
        <v>11</v>
      </c>
      <c r="E2165" s="128">
        <f t="shared" si="3"/>
        <v>5</v>
      </c>
      <c r="F2165" s="128">
        <f t="shared" si="4"/>
        <v>2026</v>
      </c>
      <c r="G2165" s="128">
        <f t="shared" si="5"/>
        <v>12</v>
      </c>
      <c r="H2165" s="128">
        <f t="shared" si="6"/>
        <v>4</v>
      </c>
      <c r="I2165" s="128" t="str">
        <f t="shared" si="7"/>
        <v>금</v>
      </c>
      <c r="J2165" s="99"/>
      <c r="K2165" s="99"/>
      <c r="L2165" s="141" t="str">
        <f>IF(J2165-K2165=0,,IFERROR(K2165-J2165-휴게시간-VLOOKUP(A2165,지정휴게시간,2,FALSE),K2165-J2165-휴게시간))</f>
        <v/>
      </c>
      <c r="M2165" s="142" t="str">
        <f>IFERROR(VLOOKUP(Text(A2165,"m월 d일"),양력휴일,2,FALSE),IFERROR(VLOOKUP(Text(B2165,"m월 d일"),음력휴일,2,FALSE),IFERROR(VLOOKUP(A2165,양력지정휴일,2,FALSE), IFERROR(VLOOKUP(B2165,음력지정휴일,2,FALSE), ""))))</f>
        <v/>
      </c>
      <c r="N2165" s="128"/>
      <c r="O2165" s="128" t="str">
        <f>IFERROR(VLOOKUP(N2165,연차지정일수,2,FALSE),"")</f>
        <v/>
      </c>
      <c r="P2165" s="143"/>
      <c r="Q2165" s="2"/>
    </row>
    <row r="2166">
      <c r="A2166" s="129">
        <v>46361.0</v>
      </c>
      <c r="B2166" s="129">
        <f>VLOOKUP($A2166,달력데이터,MATCH("음력 날짜",달력제목,0),FALSE)</f>
        <v>46322</v>
      </c>
      <c r="C2166" s="128">
        <f t="shared" si="1"/>
        <v>2026</v>
      </c>
      <c r="D2166" s="128">
        <f t="shared" si="2"/>
        <v>11</v>
      </c>
      <c r="E2166" s="128">
        <f t="shared" si="3"/>
        <v>5</v>
      </c>
      <c r="F2166" s="128">
        <f t="shared" si="4"/>
        <v>2026</v>
      </c>
      <c r="G2166" s="128">
        <f t="shared" si="5"/>
        <v>12</v>
      </c>
      <c r="H2166" s="128">
        <f t="shared" si="6"/>
        <v>5</v>
      </c>
      <c r="I2166" s="128" t="str">
        <f t="shared" si="7"/>
        <v>토</v>
      </c>
      <c r="J2166" s="99"/>
      <c r="K2166" s="99"/>
      <c r="L2166" s="141" t="str">
        <f>IF(J2166-K2166=0,,IFERROR(K2166-J2166-휴게시간-VLOOKUP(A2166,지정휴게시간,2,FALSE),K2166-J2166-휴게시간))</f>
        <v/>
      </c>
      <c r="M2166" s="142" t="str">
        <f>IFERROR(VLOOKUP(Text(A2166,"m월 d일"),양력휴일,2,FALSE),IFERROR(VLOOKUP(Text(B2166,"m월 d일"),음력휴일,2,FALSE),IFERROR(VLOOKUP(A2166,양력지정휴일,2,FALSE), IFERROR(VLOOKUP(B2166,음력지정휴일,2,FALSE), ""))))</f>
        <v/>
      </c>
      <c r="N2166" s="128"/>
      <c r="O2166" s="128" t="str">
        <f>IFERROR(VLOOKUP(N2166,연차지정일수,2,FALSE),"")</f>
        <v/>
      </c>
      <c r="P2166" s="143"/>
      <c r="Q2166" s="2"/>
    </row>
    <row r="2167">
      <c r="A2167" s="129">
        <v>46362.0</v>
      </c>
      <c r="B2167" s="129">
        <f>VLOOKUP($A2167,달력데이터,MATCH("음력 날짜",달력제목,0),FALSE)</f>
        <v>46323</v>
      </c>
      <c r="C2167" s="128">
        <f t="shared" si="1"/>
        <v>2026</v>
      </c>
      <c r="D2167" s="128">
        <f t="shared" si="2"/>
        <v>11</v>
      </c>
      <c r="E2167" s="128">
        <f t="shared" si="3"/>
        <v>5</v>
      </c>
      <c r="F2167" s="128">
        <f t="shared" si="4"/>
        <v>2026</v>
      </c>
      <c r="G2167" s="128">
        <f t="shared" si="5"/>
        <v>12</v>
      </c>
      <c r="H2167" s="128">
        <f t="shared" si="6"/>
        <v>6</v>
      </c>
      <c r="I2167" s="128" t="str">
        <f t="shared" si="7"/>
        <v>일</v>
      </c>
      <c r="J2167" s="99"/>
      <c r="K2167" s="99"/>
      <c r="L2167" s="141" t="str">
        <f>IF(J2167-K2167=0,,IFERROR(K2167-J2167-휴게시간-VLOOKUP(A2167,지정휴게시간,2,FALSE),K2167-J2167-휴게시간))</f>
        <v/>
      </c>
      <c r="M2167" s="142" t="str">
        <f>IFERROR(VLOOKUP(Text(A2167,"m월 d일"),양력휴일,2,FALSE),IFERROR(VLOOKUP(Text(B2167,"m월 d일"),음력휴일,2,FALSE),IFERROR(VLOOKUP(A2167,양력지정휴일,2,FALSE), IFERROR(VLOOKUP(B2167,음력지정휴일,2,FALSE), ""))))</f>
        <v/>
      </c>
      <c r="N2167" s="128"/>
      <c r="O2167" s="128" t="str">
        <f>IFERROR(VLOOKUP(N2167,연차지정일수,2,FALSE),"")</f>
        <v/>
      </c>
      <c r="P2167" s="143"/>
      <c r="Q2167" s="2"/>
    </row>
    <row r="2168">
      <c r="A2168" s="129">
        <v>46363.0</v>
      </c>
      <c r="B2168" s="129">
        <f>VLOOKUP($A2168,달력데이터,MATCH("음력 날짜",달력제목,0),FALSE)</f>
        <v>46324</v>
      </c>
      <c r="C2168" s="128">
        <f t="shared" si="1"/>
        <v>2026</v>
      </c>
      <c r="D2168" s="128">
        <f t="shared" si="2"/>
        <v>12</v>
      </c>
      <c r="E2168" s="128">
        <f t="shared" si="3"/>
        <v>1</v>
      </c>
      <c r="F2168" s="128">
        <f t="shared" si="4"/>
        <v>2026</v>
      </c>
      <c r="G2168" s="128">
        <f t="shared" si="5"/>
        <v>12</v>
      </c>
      <c r="H2168" s="128">
        <f t="shared" si="6"/>
        <v>7</v>
      </c>
      <c r="I2168" s="128" t="str">
        <f t="shared" si="7"/>
        <v>월</v>
      </c>
      <c r="J2168" s="99"/>
      <c r="K2168" s="99"/>
      <c r="L2168" s="141" t="str">
        <f>IF(J2168-K2168=0,,IFERROR(K2168-J2168-휴게시간-VLOOKUP(A2168,지정휴게시간,2,FALSE),K2168-J2168-휴게시간))</f>
        <v/>
      </c>
      <c r="M2168" s="142" t="str">
        <f>IFERROR(VLOOKUP(Text(A2168,"m월 d일"),양력휴일,2,FALSE),IFERROR(VLOOKUP(Text(B2168,"m월 d일"),음력휴일,2,FALSE),IFERROR(VLOOKUP(A2168,양력지정휴일,2,FALSE), IFERROR(VLOOKUP(B2168,음력지정휴일,2,FALSE), ""))))</f>
        <v/>
      </c>
      <c r="N2168" s="128"/>
      <c r="O2168" s="128" t="str">
        <f>IFERROR(VLOOKUP(N2168,연차지정일수,2,FALSE),"")</f>
        <v/>
      </c>
      <c r="P2168" s="143"/>
      <c r="Q2168" s="2"/>
    </row>
    <row r="2169">
      <c r="A2169" s="129">
        <v>46364.0</v>
      </c>
      <c r="B2169" s="129">
        <f>VLOOKUP($A2169,달력데이터,MATCH("음력 날짜",달력제목,0),FALSE)</f>
        <v>46325</v>
      </c>
      <c r="C2169" s="128">
        <f t="shared" si="1"/>
        <v>2026</v>
      </c>
      <c r="D2169" s="128">
        <f t="shared" si="2"/>
        <v>12</v>
      </c>
      <c r="E2169" s="128">
        <f t="shared" si="3"/>
        <v>1</v>
      </c>
      <c r="F2169" s="128">
        <f t="shared" si="4"/>
        <v>2026</v>
      </c>
      <c r="G2169" s="128">
        <f t="shared" si="5"/>
        <v>12</v>
      </c>
      <c r="H2169" s="128">
        <f t="shared" si="6"/>
        <v>8</v>
      </c>
      <c r="I2169" s="128" t="str">
        <f t="shared" si="7"/>
        <v>화</v>
      </c>
      <c r="J2169" s="99"/>
      <c r="K2169" s="99"/>
      <c r="L2169" s="141" t="str">
        <f>IF(J2169-K2169=0,,IFERROR(K2169-J2169-휴게시간-VLOOKUP(A2169,지정휴게시간,2,FALSE),K2169-J2169-휴게시간))</f>
        <v/>
      </c>
      <c r="M2169" s="142" t="str">
        <f>IFERROR(VLOOKUP(Text(A2169,"m월 d일"),양력휴일,2,FALSE),IFERROR(VLOOKUP(Text(B2169,"m월 d일"),음력휴일,2,FALSE),IFERROR(VLOOKUP(A2169,양력지정휴일,2,FALSE), IFERROR(VLOOKUP(B2169,음력지정휴일,2,FALSE), ""))))</f>
        <v/>
      </c>
      <c r="N2169" s="128"/>
      <c r="O2169" s="128" t="str">
        <f>IFERROR(VLOOKUP(N2169,연차지정일수,2,FALSE),"")</f>
        <v/>
      </c>
      <c r="P2169" s="143"/>
      <c r="Q2169" s="2"/>
    </row>
    <row r="2170">
      <c r="A2170" s="129">
        <v>46365.0</v>
      </c>
      <c r="B2170" s="129">
        <f>VLOOKUP($A2170,달력데이터,MATCH("음력 날짜",달력제목,0),FALSE)</f>
        <v>46327</v>
      </c>
      <c r="C2170" s="128">
        <f t="shared" si="1"/>
        <v>2026</v>
      </c>
      <c r="D2170" s="128">
        <f t="shared" si="2"/>
        <v>12</v>
      </c>
      <c r="E2170" s="128">
        <f t="shared" si="3"/>
        <v>1</v>
      </c>
      <c r="F2170" s="128">
        <f t="shared" si="4"/>
        <v>2026</v>
      </c>
      <c r="G2170" s="128">
        <f t="shared" si="5"/>
        <v>12</v>
      </c>
      <c r="H2170" s="128">
        <f t="shared" si="6"/>
        <v>9</v>
      </c>
      <c r="I2170" s="128" t="str">
        <f t="shared" si="7"/>
        <v>수</v>
      </c>
      <c r="J2170" s="99"/>
      <c r="K2170" s="99"/>
      <c r="L2170" s="141" t="str">
        <f>IF(J2170-K2170=0,,IFERROR(K2170-J2170-휴게시간-VLOOKUP(A2170,지정휴게시간,2,FALSE),K2170-J2170-휴게시간))</f>
        <v/>
      </c>
      <c r="M2170" s="142" t="str">
        <f>IFERROR(VLOOKUP(Text(A2170,"m월 d일"),양력휴일,2,FALSE),IFERROR(VLOOKUP(Text(B2170,"m월 d일"),음력휴일,2,FALSE),IFERROR(VLOOKUP(A2170,양력지정휴일,2,FALSE), IFERROR(VLOOKUP(B2170,음력지정휴일,2,FALSE), ""))))</f>
        <v/>
      </c>
      <c r="N2170" s="128"/>
      <c r="O2170" s="128" t="str">
        <f>IFERROR(VLOOKUP(N2170,연차지정일수,2,FALSE),"")</f>
        <v/>
      </c>
      <c r="P2170" s="143"/>
      <c r="Q2170" s="2"/>
    </row>
    <row r="2171">
      <c r="A2171" s="129">
        <v>46366.0</v>
      </c>
      <c r="B2171" s="129">
        <f>VLOOKUP($A2171,달력데이터,MATCH("음력 날짜",달력제목,0),FALSE)</f>
        <v>46328</v>
      </c>
      <c r="C2171" s="128">
        <f t="shared" si="1"/>
        <v>2026</v>
      </c>
      <c r="D2171" s="128">
        <f t="shared" si="2"/>
        <v>12</v>
      </c>
      <c r="E2171" s="128">
        <f t="shared" si="3"/>
        <v>1</v>
      </c>
      <c r="F2171" s="128">
        <f t="shared" si="4"/>
        <v>2026</v>
      </c>
      <c r="G2171" s="128">
        <f t="shared" si="5"/>
        <v>12</v>
      </c>
      <c r="H2171" s="128">
        <f t="shared" si="6"/>
        <v>10</v>
      </c>
      <c r="I2171" s="128" t="str">
        <f t="shared" si="7"/>
        <v>목</v>
      </c>
      <c r="J2171" s="99"/>
      <c r="K2171" s="99"/>
      <c r="L2171" s="141" t="str">
        <f>IF(J2171-K2171=0,,IFERROR(K2171-J2171-휴게시간-VLOOKUP(A2171,지정휴게시간,2,FALSE),K2171-J2171-휴게시간))</f>
        <v/>
      </c>
      <c r="M2171" s="142" t="str">
        <f>IFERROR(VLOOKUP(Text(A2171,"m월 d일"),양력휴일,2,FALSE),IFERROR(VLOOKUP(Text(B2171,"m월 d일"),음력휴일,2,FALSE),IFERROR(VLOOKUP(A2171,양력지정휴일,2,FALSE), IFERROR(VLOOKUP(B2171,음력지정휴일,2,FALSE), ""))))</f>
        <v/>
      </c>
      <c r="N2171" s="128"/>
      <c r="O2171" s="128" t="str">
        <f>IFERROR(VLOOKUP(N2171,연차지정일수,2,FALSE),"")</f>
        <v/>
      </c>
      <c r="P2171" s="143"/>
      <c r="Q2171" s="2"/>
    </row>
    <row r="2172">
      <c r="A2172" s="129">
        <v>46367.0</v>
      </c>
      <c r="B2172" s="129">
        <f>VLOOKUP($A2172,달력데이터,MATCH("음력 날짜",달력제목,0),FALSE)</f>
        <v>46329</v>
      </c>
      <c r="C2172" s="128">
        <f t="shared" si="1"/>
        <v>2026</v>
      </c>
      <c r="D2172" s="128">
        <f t="shared" si="2"/>
        <v>12</v>
      </c>
      <c r="E2172" s="128">
        <f t="shared" si="3"/>
        <v>1</v>
      </c>
      <c r="F2172" s="128">
        <f t="shared" si="4"/>
        <v>2026</v>
      </c>
      <c r="G2172" s="128">
        <f t="shared" si="5"/>
        <v>12</v>
      </c>
      <c r="H2172" s="128">
        <f t="shared" si="6"/>
        <v>11</v>
      </c>
      <c r="I2172" s="128" t="str">
        <f t="shared" si="7"/>
        <v>금</v>
      </c>
      <c r="J2172" s="99"/>
      <c r="K2172" s="99"/>
      <c r="L2172" s="141" t="str">
        <f>IF(J2172-K2172=0,,IFERROR(K2172-J2172-휴게시간-VLOOKUP(A2172,지정휴게시간,2,FALSE),K2172-J2172-휴게시간))</f>
        <v/>
      </c>
      <c r="M2172" s="142" t="str">
        <f>IFERROR(VLOOKUP(Text(A2172,"m월 d일"),양력휴일,2,FALSE),IFERROR(VLOOKUP(Text(B2172,"m월 d일"),음력휴일,2,FALSE),IFERROR(VLOOKUP(A2172,양력지정휴일,2,FALSE), IFERROR(VLOOKUP(B2172,음력지정휴일,2,FALSE), ""))))</f>
        <v/>
      </c>
      <c r="N2172" s="128"/>
      <c r="O2172" s="128" t="str">
        <f>IFERROR(VLOOKUP(N2172,연차지정일수,2,FALSE),"")</f>
        <v/>
      </c>
      <c r="P2172" s="143"/>
      <c r="Q2172" s="2"/>
    </row>
    <row r="2173">
      <c r="A2173" s="129">
        <v>46368.0</v>
      </c>
      <c r="B2173" s="129">
        <f>VLOOKUP($A2173,달력데이터,MATCH("음력 날짜",달력제목,0),FALSE)</f>
        <v>46330</v>
      </c>
      <c r="C2173" s="128">
        <f t="shared" si="1"/>
        <v>2026</v>
      </c>
      <c r="D2173" s="128">
        <f t="shared" si="2"/>
        <v>12</v>
      </c>
      <c r="E2173" s="128">
        <f t="shared" si="3"/>
        <v>1</v>
      </c>
      <c r="F2173" s="128">
        <f t="shared" si="4"/>
        <v>2026</v>
      </c>
      <c r="G2173" s="128">
        <f t="shared" si="5"/>
        <v>12</v>
      </c>
      <c r="H2173" s="128">
        <f t="shared" si="6"/>
        <v>12</v>
      </c>
      <c r="I2173" s="128" t="str">
        <f t="shared" si="7"/>
        <v>토</v>
      </c>
      <c r="J2173" s="99"/>
      <c r="K2173" s="99"/>
      <c r="L2173" s="141" t="str">
        <f>IF(J2173-K2173=0,,IFERROR(K2173-J2173-휴게시간-VLOOKUP(A2173,지정휴게시간,2,FALSE),K2173-J2173-휴게시간))</f>
        <v/>
      </c>
      <c r="M2173" s="142" t="str">
        <f>IFERROR(VLOOKUP(Text(A2173,"m월 d일"),양력휴일,2,FALSE),IFERROR(VLOOKUP(Text(B2173,"m월 d일"),음력휴일,2,FALSE),IFERROR(VLOOKUP(A2173,양력지정휴일,2,FALSE), IFERROR(VLOOKUP(B2173,음력지정휴일,2,FALSE), ""))))</f>
        <v/>
      </c>
      <c r="N2173" s="128"/>
      <c r="O2173" s="128" t="str">
        <f>IFERROR(VLOOKUP(N2173,연차지정일수,2,FALSE),"")</f>
        <v/>
      </c>
      <c r="P2173" s="143"/>
      <c r="Q2173" s="2"/>
    </row>
    <row r="2174">
      <c r="A2174" s="129">
        <v>46369.0</v>
      </c>
      <c r="B2174" s="129">
        <f>VLOOKUP($A2174,달력데이터,MATCH("음력 날짜",달력제목,0),FALSE)</f>
        <v>46331</v>
      </c>
      <c r="C2174" s="128">
        <f t="shared" si="1"/>
        <v>2026</v>
      </c>
      <c r="D2174" s="128">
        <f t="shared" si="2"/>
        <v>12</v>
      </c>
      <c r="E2174" s="128">
        <f t="shared" si="3"/>
        <v>1</v>
      </c>
      <c r="F2174" s="128">
        <f t="shared" si="4"/>
        <v>2026</v>
      </c>
      <c r="G2174" s="128">
        <f t="shared" si="5"/>
        <v>12</v>
      </c>
      <c r="H2174" s="128">
        <f t="shared" si="6"/>
        <v>13</v>
      </c>
      <c r="I2174" s="128" t="str">
        <f t="shared" si="7"/>
        <v>일</v>
      </c>
      <c r="J2174" s="99"/>
      <c r="K2174" s="99"/>
      <c r="L2174" s="141" t="str">
        <f>IF(J2174-K2174=0,,IFERROR(K2174-J2174-휴게시간-VLOOKUP(A2174,지정휴게시간,2,FALSE),K2174-J2174-휴게시간))</f>
        <v/>
      </c>
      <c r="M2174" s="142" t="str">
        <f>IFERROR(VLOOKUP(Text(A2174,"m월 d일"),양력휴일,2,FALSE),IFERROR(VLOOKUP(Text(B2174,"m월 d일"),음력휴일,2,FALSE),IFERROR(VLOOKUP(A2174,양력지정휴일,2,FALSE), IFERROR(VLOOKUP(B2174,음력지정휴일,2,FALSE), ""))))</f>
        <v/>
      </c>
      <c r="N2174" s="128"/>
      <c r="O2174" s="128" t="str">
        <f>IFERROR(VLOOKUP(N2174,연차지정일수,2,FALSE),"")</f>
        <v/>
      </c>
      <c r="P2174" s="143"/>
      <c r="Q2174" s="2"/>
    </row>
    <row r="2175">
      <c r="A2175" s="129">
        <v>46370.0</v>
      </c>
      <c r="B2175" s="129">
        <f>VLOOKUP($A2175,달력데이터,MATCH("음력 날짜",달력제목,0),FALSE)</f>
        <v>46332</v>
      </c>
      <c r="C2175" s="128">
        <f t="shared" si="1"/>
        <v>2026</v>
      </c>
      <c r="D2175" s="128">
        <f t="shared" si="2"/>
        <v>12</v>
      </c>
      <c r="E2175" s="128">
        <f t="shared" si="3"/>
        <v>2</v>
      </c>
      <c r="F2175" s="128">
        <f t="shared" si="4"/>
        <v>2026</v>
      </c>
      <c r="G2175" s="128">
        <f t="shared" si="5"/>
        <v>12</v>
      </c>
      <c r="H2175" s="128">
        <f t="shared" si="6"/>
        <v>14</v>
      </c>
      <c r="I2175" s="128" t="str">
        <f t="shared" si="7"/>
        <v>월</v>
      </c>
      <c r="J2175" s="99"/>
      <c r="K2175" s="99"/>
      <c r="L2175" s="141" t="str">
        <f>IF(J2175-K2175=0,,IFERROR(K2175-J2175-휴게시간-VLOOKUP(A2175,지정휴게시간,2,FALSE),K2175-J2175-휴게시간))</f>
        <v/>
      </c>
      <c r="M2175" s="142" t="str">
        <f>IFERROR(VLOOKUP(Text(A2175,"m월 d일"),양력휴일,2,FALSE),IFERROR(VLOOKUP(Text(B2175,"m월 d일"),음력휴일,2,FALSE),IFERROR(VLOOKUP(A2175,양력지정휴일,2,FALSE), IFERROR(VLOOKUP(B2175,음력지정휴일,2,FALSE), ""))))</f>
        <v/>
      </c>
      <c r="N2175" s="128"/>
      <c r="O2175" s="128" t="str">
        <f>IFERROR(VLOOKUP(N2175,연차지정일수,2,FALSE),"")</f>
        <v/>
      </c>
      <c r="P2175" s="143"/>
      <c r="Q2175" s="2"/>
    </row>
    <row r="2176">
      <c r="A2176" s="129">
        <v>46371.0</v>
      </c>
      <c r="B2176" s="129">
        <f>VLOOKUP($A2176,달력데이터,MATCH("음력 날짜",달력제목,0),FALSE)</f>
        <v>46333</v>
      </c>
      <c r="C2176" s="128">
        <f t="shared" si="1"/>
        <v>2026</v>
      </c>
      <c r="D2176" s="128">
        <f t="shared" si="2"/>
        <v>12</v>
      </c>
      <c r="E2176" s="128">
        <f t="shared" si="3"/>
        <v>2</v>
      </c>
      <c r="F2176" s="128">
        <f t="shared" si="4"/>
        <v>2026</v>
      </c>
      <c r="G2176" s="128">
        <f t="shared" si="5"/>
        <v>12</v>
      </c>
      <c r="H2176" s="128">
        <f t="shared" si="6"/>
        <v>15</v>
      </c>
      <c r="I2176" s="128" t="str">
        <f t="shared" si="7"/>
        <v>화</v>
      </c>
      <c r="J2176" s="99"/>
      <c r="K2176" s="99"/>
      <c r="L2176" s="141" t="str">
        <f>IF(J2176-K2176=0,,IFERROR(K2176-J2176-휴게시간-VLOOKUP(A2176,지정휴게시간,2,FALSE),K2176-J2176-휴게시간))</f>
        <v/>
      </c>
      <c r="M2176" s="142" t="str">
        <f>IFERROR(VLOOKUP(Text(A2176,"m월 d일"),양력휴일,2,FALSE),IFERROR(VLOOKUP(Text(B2176,"m월 d일"),음력휴일,2,FALSE),IFERROR(VLOOKUP(A2176,양력지정휴일,2,FALSE), IFERROR(VLOOKUP(B2176,음력지정휴일,2,FALSE), ""))))</f>
        <v/>
      </c>
      <c r="N2176" s="128"/>
      <c r="O2176" s="128" t="str">
        <f>IFERROR(VLOOKUP(N2176,연차지정일수,2,FALSE),"")</f>
        <v/>
      </c>
      <c r="P2176" s="143"/>
      <c r="Q2176" s="2"/>
    </row>
    <row r="2177">
      <c r="A2177" s="129">
        <v>46372.0</v>
      </c>
      <c r="B2177" s="129">
        <f>VLOOKUP($A2177,달력데이터,MATCH("음력 날짜",달력제목,0),FALSE)</f>
        <v>46334</v>
      </c>
      <c r="C2177" s="128">
        <f t="shared" si="1"/>
        <v>2026</v>
      </c>
      <c r="D2177" s="128">
        <f t="shared" si="2"/>
        <v>12</v>
      </c>
      <c r="E2177" s="128">
        <f t="shared" si="3"/>
        <v>2</v>
      </c>
      <c r="F2177" s="128">
        <f t="shared" si="4"/>
        <v>2026</v>
      </c>
      <c r="G2177" s="128">
        <f t="shared" si="5"/>
        <v>12</v>
      </c>
      <c r="H2177" s="128">
        <f t="shared" si="6"/>
        <v>16</v>
      </c>
      <c r="I2177" s="128" t="str">
        <f t="shared" si="7"/>
        <v>수</v>
      </c>
      <c r="J2177" s="99"/>
      <c r="K2177" s="99"/>
      <c r="L2177" s="141" t="str">
        <f>IF(J2177-K2177=0,,IFERROR(K2177-J2177-휴게시간-VLOOKUP(A2177,지정휴게시간,2,FALSE),K2177-J2177-휴게시간))</f>
        <v/>
      </c>
      <c r="M2177" s="142" t="str">
        <f>IFERROR(VLOOKUP(Text(A2177,"m월 d일"),양력휴일,2,FALSE),IFERROR(VLOOKUP(Text(B2177,"m월 d일"),음력휴일,2,FALSE),IFERROR(VLOOKUP(A2177,양력지정휴일,2,FALSE), IFERROR(VLOOKUP(B2177,음력지정휴일,2,FALSE), ""))))</f>
        <v/>
      </c>
      <c r="N2177" s="128"/>
      <c r="O2177" s="128" t="str">
        <f>IFERROR(VLOOKUP(N2177,연차지정일수,2,FALSE),"")</f>
        <v/>
      </c>
      <c r="P2177" s="143"/>
      <c r="Q2177" s="2"/>
    </row>
    <row r="2178">
      <c r="A2178" s="129">
        <v>46373.0</v>
      </c>
      <c r="B2178" s="129">
        <f>VLOOKUP($A2178,달력데이터,MATCH("음력 날짜",달력제목,0),FALSE)</f>
        <v>46335</v>
      </c>
      <c r="C2178" s="128">
        <f t="shared" si="1"/>
        <v>2026</v>
      </c>
      <c r="D2178" s="128">
        <f t="shared" si="2"/>
        <v>12</v>
      </c>
      <c r="E2178" s="128">
        <f t="shared" si="3"/>
        <v>2</v>
      </c>
      <c r="F2178" s="128">
        <f t="shared" si="4"/>
        <v>2026</v>
      </c>
      <c r="G2178" s="128">
        <f t="shared" si="5"/>
        <v>12</v>
      </c>
      <c r="H2178" s="128">
        <f t="shared" si="6"/>
        <v>17</v>
      </c>
      <c r="I2178" s="128" t="str">
        <f t="shared" si="7"/>
        <v>목</v>
      </c>
      <c r="J2178" s="99"/>
      <c r="K2178" s="99"/>
      <c r="L2178" s="141" t="str">
        <f>IF(J2178-K2178=0,,IFERROR(K2178-J2178-휴게시간-VLOOKUP(A2178,지정휴게시간,2,FALSE),K2178-J2178-휴게시간))</f>
        <v/>
      </c>
      <c r="M2178" s="142" t="str">
        <f>IFERROR(VLOOKUP(Text(A2178,"m월 d일"),양력휴일,2,FALSE),IFERROR(VLOOKUP(Text(B2178,"m월 d일"),음력휴일,2,FALSE),IFERROR(VLOOKUP(A2178,양력지정휴일,2,FALSE), IFERROR(VLOOKUP(B2178,음력지정휴일,2,FALSE), ""))))</f>
        <v/>
      </c>
      <c r="N2178" s="128"/>
      <c r="O2178" s="128" t="str">
        <f>IFERROR(VLOOKUP(N2178,연차지정일수,2,FALSE),"")</f>
        <v/>
      </c>
      <c r="P2178" s="143"/>
      <c r="Q2178" s="2"/>
    </row>
    <row r="2179">
      <c r="A2179" s="129">
        <v>46374.0</v>
      </c>
      <c r="B2179" s="129">
        <f>VLOOKUP($A2179,달력데이터,MATCH("음력 날짜",달력제목,0),FALSE)</f>
        <v>46336</v>
      </c>
      <c r="C2179" s="128">
        <f t="shared" si="1"/>
        <v>2026</v>
      </c>
      <c r="D2179" s="128">
        <f t="shared" si="2"/>
        <v>12</v>
      </c>
      <c r="E2179" s="128">
        <f t="shared" si="3"/>
        <v>2</v>
      </c>
      <c r="F2179" s="128">
        <f t="shared" si="4"/>
        <v>2026</v>
      </c>
      <c r="G2179" s="128">
        <f t="shared" si="5"/>
        <v>12</v>
      </c>
      <c r="H2179" s="128">
        <f t="shared" si="6"/>
        <v>18</v>
      </c>
      <c r="I2179" s="128" t="str">
        <f t="shared" si="7"/>
        <v>금</v>
      </c>
      <c r="J2179" s="99"/>
      <c r="K2179" s="99"/>
      <c r="L2179" s="141" t="str">
        <f>IF(J2179-K2179=0,,IFERROR(K2179-J2179-휴게시간-VLOOKUP(A2179,지정휴게시간,2,FALSE),K2179-J2179-휴게시간))</f>
        <v/>
      </c>
      <c r="M2179" s="142" t="str">
        <f>IFERROR(VLOOKUP(Text(A2179,"m월 d일"),양력휴일,2,FALSE),IFERROR(VLOOKUP(Text(B2179,"m월 d일"),음력휴일,2,FALSE),IFERROR(VLOOKUP(A2179,양력지정휴일,2,FALSE), IFERROR(VLOOKUP(B2179,음력지정휴일,2,FALSE), ""))))</f>
        <v/>
      </c>
      <c r="N2179" s="128"/>
      <c r="O2179" s="128" t="str">
        <f>IFERROR(VLOOKUP(N2179,연차지정일수,2,FALSE),"")</f>
        <v/>
      </c>
      <c r="P2179" s="143"/>
      <c r="Q2179" s="2"/>
    </row>
    <row r="2180">
      <c r="A2180" s="129">
        <v>46375.0</v>
      </c>
      <c r="B2180" s="129">
        <f>VLOOKUP($A2180,달력데이터,MATCH("음력 날짜",달력제목,0),FALSE)</f>
        <v>46337</v>
      </c>
      <c r="C2180" s="128">
        <f t="shared" si="1"/>
        <v>2026</v>
      </c>
      <c r="D2180" s="128">
        <f t="shared" si="2"/>
        <v>12</v>
      </c>
      <c r="E2180" s="128">
        <f t="shared" si="3"/>
        <v>2</v>
      </c>
      <c r="F2180" s="128">
        <f t="shared" si="4"/>
        <v>2026</v>
      </c>
      <c r="G2180" s="128">
        <f t="shared" si="5"/>
        <v>12</v>
      </c>
      <c r="H2180" s="128">
        <f t="shared" si="6"/>
        <v>19</v>
      </c>
      <c r="I2180" s="128" t="str">
        <f t="shared" si="7"/>
        <v>토</v>
      </c>
      <c r="J2180" s="99"/>
      <c r="K2180" s="99"/>
      <c r="L2180" s="141" t="str">
        <f>IF(J2180-K2180=0,,IFERROR(K2180-J2180-휴게시간-VLOOKUP(A2180,지정휴게시간,2,FALSE),K2180-J2180-휴게시간))</f>
        <v/>
      </c>
      <c r="M2180" s="142" t="str">
        <f>IFERROR(VLOOKUP(Text(A2180,"m월 d일"),양력휴일,2,FALSE),IFERROR(VLOOKUP(Text(B2180,"m월 d일"),음력휴일,2,FALSE),IFERROR(VLOOKUP(A2180,양력지정휴일,2,FALSE), IFERROR(VLOOKUP(B2180,음력지정휴일,2,FALSE), ""))))</f>
        <v/>
      </c>
      <c r="N2180" s="128"/>
      <c r="O2180" s="128" t="str">
        <f>IFERROR(VLOOKUP(N2180,연차지정일수,2,FALSE),"")</f>
        <v/>
      </c>
      <c r="P2180" s="143"/>
      <c r="Q2180" s="2"/>
    </row>
    <row r="2181">
      <c r="A2181" s="129">
        <v>46376.0</v>
      </c>
      <c r="B2181" s="129">
        <f>VLOOKUP($A2181,달력데이터,MATCH("음력 날짜",달력제목,0),FALSE)</f>
        <v>46338</v>
      </c>
      <c r="C2181" s="128">
        <f t="shared" si="1"/>
        <v>2026</v>
      </c>
      <c r="D2181" s="128">
        <f t="shared" si="2"/>
        <v>12</v>
      </c>
      <c r="E2181" s="128">
        <f t="shared" si="3"/>
        <v>2</v>
      </c>
      <c r="F2181" s="128">
        <f t="shared" si="4"/>
        <v>2026</v>
      </c>
      <c r="G2181" s="128">
        <f t="shared" si="5"/>
        <v>12</v>
      </c>
      <c r="H2181" s="128">
        <f t="shared" si="6"/>
        <v>20</v>
      </c>
      <c r="I2181" s="128" t="str">
        <f t="shared" si="7"/>
        <v>일</v>
      </c>
      <c r="J2181" s="99"/>
      <c r="K2181" s="99"/>
      <c r="L2181" s="141" t="str">
        <f>IF(J2181-K2181=0,,IFERROR(K2181-J2181-휴게시간-VLOOKUP(A2181,지정휴게시간,2,FALSE),K2181-J2181-휴게시간))</f>
        <v/>
      </c>
      <c r="M2181" s="142" t="str">
        <f>IFERROR(VLOOKUP(Text(A2181,"m월 d일"),양력휴일,2,FALSE),IFERROR(VLOOKUP(Text(B2181,"m월 d일"),음력휴일,2,FALSE),IFERROR(VLOOKUP(A2181,양력지정휴일,2,FALSE), IFERROR(VLOOKUP(B2181,음력지정휴일,2,FALSE), ""))))</f>
        <v/>
      </c>
      <c r="N2181" s="128"/>
      <c r="O2181" s="128" t="str">
        <f>IFERROR(VLOOKUP(N2181,연차지정일수,2,FALSE),"")</f>
        <v/>
      </c>
      <c r="P2181" s="143"/>
      <c r="Q2181" s="2"/>
    </row>
    <row r="2182">
      <c r="A2182" s="129">
        <v>46377.0</v>
      </c>
      <c r="B2182" s="129">
        <f>VLOOKUP($A2182,달력데이터,MATCH("음력 날짜",달력제목,0),FALSE)</f>
        <v>46339</v>
      </c>
      <c r="C2182" s="128">
        <f t="shared" si="1"/>
        <v>2026</v>
      </c>
      <c r="D2182" s="128">
        <f t="shared" si="2"/>
        <v>12</v>
      </c>
      <c r="E2182" s="128">
        <f t="shared" si="3"/>
        <v>3</v>
      </c>
      <c r="F2182" s="128">
        <f t="shared" si="4"/>
        <v>2026</v>
      </c>
      <c r="G2182" s="128">
        <f t="shared" si="5"/>
        <v>12</v>
      </c>
      <c r="H2182" s="128">
        <f t="shared" si="6"/>
        <v>21</v>
      </c>
      <c r="I2182" s="128" t="str">
        <f t="shared" si="7"/>
        <v>월</v>
      </c>
      <c r="J2182" s="99"/>
      <c r="K2182" s="99"/>
      <c r="L2182" s="141" t="str">
        <f>IF(J2182-K2182=0,,IFERROR(K2182-J2182-휴게시간-VLOOKUP(A2182,지정휴게시간,2,FALSE),K2182-J2182-휴게시간))</f>
        <v/>
      </c>
      <c r="M2182" s="142" t="str">
        <f>IFERROR(VLOOKUP(Text(A2182,"m월 d일"),양력휴일,2,FALSE),IFERROR(VLOOKUP(Text(B2182,"m월 d일"),음력휴일,2,FALSE),IFERROR(VLOOKUP(A2182,양력지정휴일,2,FALSE), IFERROR(VLOOKUP(B2182,음력지정휴일,2,FALSE), ""))))</f>
        <v/>
      </c>
      <c r="N2182" s="128"/>
      <c r="O2182" s="128" t="str">
        <f>IFERROR(VLOOKUP(N2182,연차지정일수,2,FALSE),"")</f>
        <v/>
      </c>
      <c r="P2182" s="143"/>
      <c r="Q2182" s="2"/>
    </row>
    <row r="2183">
      <c r="A2183" s="129">
        <v>46378.0</v>
      </c>
      <c r="B2183" s="129">
        <f>VLOOKUP($A2183,달력데이터,MATCH("음력 날짜",달력제목,0),FALSE)</f>
        <v>46340</v>
      </c>
      <c r="C2183" s="128">
        <f t="shared" si="1"/>
        <v>2026</v>
      </c>
      <c r="D2183" s="128">
        <f t="shared" si="2"/>
        <v>12</v>
      </c>
      <c r="E2183" s="128">
        <f t="shared" si="3"/>
        <v>3</v>
      </c>
      <c r="F2183" s="128">
        <f t="shared" si="4"/>
        <v>2026</v>
      </c>
      <c r="G2183" s="128">
        <f t="shared" si="5"/>
        <v>12</v>
      </c>
      <c r="H2183" s="128">
        <f t="shared" si="6"/>
        <v>22</v>
      </c>
      <c r="I2183" s="128" t="str">
        <f t="shared" si="7"/>
        <v>화</v>
      </c>
      <c r="J2183" s="99"/>
      <c r="K2183" s="99"/>
      <c r="L2183" s="141" t="str">
        <f>IF(J2183-K2183=0,,IFERROR(K2183-J2183-휴게시간-VLOOKUP(A2183,지정휴게시간,2,FALSE),K2183-J2183-휴게시간))</f>
        <v/>
      </c>
      <c r="M2183" s="142" t="str">
        <f>IFERROR(VLOOKUP(Text(A2183,"m월 d일"),양력휴일,2,FALSE),IFERROR(VLOOKUP(Text(B2183,"m월 d일"),음력휴일,2,FALSE),IFERROR(VLOOKUP(A2183,양력지정휴일,2,FALSE), IFERROR(VLOOKUP(B2183,음력지정휴일,2,FALSE), ""))))</f>
        <v/>
      </c>
      <c r="N2183" s="128"/>
      <c r="O2183" s="128" t="str">
        <f>IFERROR(VLOOKUP(N2183,연차지정일수,2,FALSE),"")</f>
        <v/>
      </c>
      <c r="P2183" s="143"/>
      <c r="Q2183" s="2"/>
    </row>
    <row r="2184">
      <c r="A2184" s="129">
        <v>46379.0</v>
      </c>
      <c r="B2184" s="129">
        <f>VLOOKUP($A2184,달력데이터,MATCH("음력 날짜",달력제목,0),FALSE)</f>
        <v>46341</v>
      </c>
      <c r="C2184" s="128">
        <f t="shared" si="1"/>
        <v>2026</v>
      </c>
      <c r="D2184" s="128">
        <f t="shared" si="2"/>
        <v>12</v>
      </c>
      <c r="E2184" s="128">
        <f t="shared" si="3"/>
        <v>3</v>
      </c>
      <c r="F2184" s="128">
        <f t="shared" si="4"/>
        <v>2026</v>
      </c>
      <c r="G2184" s="128">
        <f t="shared" si="5"/>
        <v>12</v>
      </c>
      <c r="H2184" s="128">
        <f t="shared" si="6"/>
        <v>23</v>
      </c>
      <c r="I2184" s="128" t="str">
        <f t="shared" si="7"/>
        <v>수</v>
      </c>
      <c r="J2184" s="99"/>
      <c r="K2184" s="99"/>
      <c r="L2184" s="141" t="str">
        <f>IF(J2184-K2184=0,,IFERROR(K2184-J2184-휴게시간-VLOOKUP(A2184,지정휴게시간,2,FALSE),K2184-J2184-휴게시간))</f>
        <v/>
      </c>
      <c r="M2184" s="142" t="str">
        <f>IFERROR(VLOOKUP(Text(A2184,"m월 d일"),양력휴일,2,FALSE),IFERROR(VLOOKUP(Text(B2184,"m월 d일"),음력휴일,2,FALSE),IFERROR(VLOOKUP(A2184,양력지정휴일,2,FALSE), IFERROR(VLOOKUP(B2184,음력지정휴일,2,FALSE), ""))))</f>
        <v/>
      </c>
      <c r="N2184" s="128"/>
      <c r="O2184" s="128" t="str">
        <f>IFERROR(VLOOKUP(N2184,연차지정일수,2,FALSE),"")</f>
        <v/>
      </c>
      <c r="P2184" s="143"/>
      <c r="Q2184" s="2"/>
    </row>
    <row r="2185">
      <c r="A2185" s="129">
        <v>46380.0</v>
      </c>
      <c r="B2185" s="129">
        <f>VLOOKUP($A2185,달력데이터,MATCH("음력 날짜",달력제목,0),FALSE)</f>
        <v>46342</v>
      </c>
      <c r="C2185" s="128">
        <f t="shared" si="1"/>
        <v>2026</v>
      </c>
      <c r="D2185" s="128">
        <f t="shared" si="2"/>
        <v>12</v>
      </c>
      <c r="E2185" s="128">
        <f t="shared" si="3"/>
        <v>3</v>
      </c>
      <c r="F2185" s="128">
        <f t="shared" si="4"/>
        <v>2026</v>
      </c>
      <c r="G2185" s="128">
        <f t="shared" si="5"/>
        <v>12</v>
      </c>
      <c r="H2185" s="128">
        <f t="shared" si="6"/>
        <v>24</v>
      </c>
      <c r="I2185" s="128" t="str">
        <f t="shared" si="7"/>
        <v>목</v>
      </c>
      <c r="J2185" s="99"/>
      <c r="K2185" s="99"/>
      <c r="L2185" s="141" t="str">
        <f>IF(J2185-K2185=0,,IFERROR(K2185-J2185-휴게시간-VLOOKUP(A2185,지정휴게시간,2,FALSE),K2185-J2185-휴게시간))</f>
        <v/>
      </c>
      <c r="M2185" s="142" t="str">
        <f>IFERROR(VLOOKUP(Text(A2185,"m월 d일"),양력휴일,2,FALSE),IFERROR(VLOOKUP(Text(B2185,"m월 d일"),음력휴일,2,FALSE),IFERROR(VLOOKUP(A2185,양력지정휴일,2,FALSE), IFERROR(VLOOKUP(B2185,음력지정휴일,2,FALSE), ""))))</f>
        <v/>
      </c>
      <c r="N2185" s="128"/>
      <c r="O2185" s="128" t="str">
        <f>IFERROR(VLOOKUP(N2185,연차지정일수,2,FALSE),"")</f>
        <v/>
      </c>
      <c r="P2185" s="143"/>
      <c r="Q2185" s="2"/>
    </row>
    <row r="2186">
      <c r="A2186" s="129">
        <v>46381.0</v>
      </c>
      <c r="B2186" s="129">
        <f>VLOOKUP($A2186,달력데이터,MATCH("음력 날짜",달력제목,0),FALSE)</f>
        <v>46343</v>
      </c>
      <c r="C2186" s="128">
        <f t="shared" si="1"/>
        <v>2026</v>
      </c>
      <c r="D2186" s="128">
        <f t="shared" si="2"/>
        <v>12</v>
      </c>
      <c r="E2186" s="128">
        <f t="shared" si="3"/>
        <v>3</v>
      </c>
      <c r="F2186" s="128">
        <f t="shared" si="4"/>
        <v>2026</v>
      </c>
      <c r="G2186" s="128">
        <f t="shared" si="5"/>
        <v>12</v>
      </c>
      <c r="H2186" s="128">
        <f t="shared" si="6"/>
        <v>25</v>
      </c>
      <c r="I2186" s="128" t="str">
        <f t="shared" si="7"/>
        <v>금</v>
      </c>
      <c r="J2186" s="99"/>
      <c r="K2186" s="99"/>
      <c r="L2186" s="141" t="str">
        <f>IF(J2186-K2186=0,,IFERROR(K2186-J2186-휴게시간-VLOOKUP(A2186,지정휴게시간,2,FALSE),K2186-J2186-휴게시간))</f>
        <v/>
      </c>
      <c r="M2186" s="142" t="str">
        <f>IFERROR(VLOOKUP(Text(A2186,"m월 d일"),양력휴일,2,FALSE),IFERROR(VLOOKUP(Text(B2186,"m월 d일"),음력휴일,2,FALSE),IFERROR(VLOOKUP(A2186,양력지정휴일,2,FALSE), IFERROR(VLOOKUP(B2186,음력지정휴일,2,FALSE), ""))))</f>
        <v>기독탄신일</v>
      </c>
      <c r="N2186" s="128"/>
      <c r="O2186" s="128" t="str">
        <f>IFERROR(VLOOKUP(N2186,연차지정일수,2,FALSE),"")</f>
        <v/>
      </c>
      <c r="P2186" s="143"/>
      <c r="Q2186" s="2"/>
    </row>
    <row r="2187">
      <c r="A2187" s="129">
        <v>46382.0</v>
      </c>
      <c r="B2187" s="129">
        <f>VLOOKUP($A2187,달력데이터,MATCH("음력 날짜",달력제목,0),FALSE)</f>
        <v>46344</v>
      </c>
      <c r="C2187" s="128">
        <f t="shared" si="1"/>
        <v>2026</v>
      </c>
      <c r="D2187" s="128">
        <f t="shared" si="2"/>
        <v>12</v>
      </c>
      <c r="E2187" s="128">
        <f t="shared" si="3"/>
        <v>3</v>
      </c>
      <c r="F2187" s="128">
        <f t="shared" si="4"/>
        <v>2026</v>
      </c>
      <c r="G2187" s="128">
        <f t="shared" si="5"/>
        <v>12</v>
      </c>
      <c r="H2187" s="128">
        <f t="shared" si="6"/>
        <v>26</v>
      </c>
      <c r="I2187" s="128" t="str">
        <f t="shared" si="7"/>
        <v>토</v>
      </c>
      <c r="J2187" s="99"/>
      <c r="K2187" s="99"/>
      <c r="L2187" s="141" t="str">
        <f>IF(J2187-K2187=0,,IFERROR(K2187-J2187-휴게시간-VLOOKUP(A2187,지정휴게시간,2,FALSE),K2187-J2187-휴게시간))</f>
        <v/>
      </c>
      <c r="M2187" s="142" t="str">
        <f>IFERROR(VLOOKUP(Text(A2187,"m월 d일"),양력휴일,2,FALSE),IFERROR(VLOOKUP(Text(B2187,"m월 d일"),음력휴일,2,FALSE),IFERROR(VLOOKUP(A2187,양력지정휴일,2,FALSE), IFERROR(VLOOKUP(B2187,음력지정휴일,2,FALSE), ""))))</f>
        <v/>
      </c>
      <c r="N2187" s="128"/>
      <c r="O2187" s="128" t="str">
        <f>IFERROR(VLOOKUP(N2187,연차지정일수,2,FALSE),"")</f>
        <v/>
      </c>
      <c r="P2187" s="143"/>
      <c r="Q2187" s="2"/>
    </row>
    <row r="2188">
      <c r="A2188" s="129">
        <v>46383.0</v>
      </c>
      <c r="B2188" s="129">
        <f>VLOOKUP($A2188,달력데이터,MATCH("음력 날짜",달력제목,0),FALSE)</f>
        <v>46345</v>
      </c>
      <c r="C2188" s="128">
        <f t="shared" si="1"/>
        <v>2026</v>
      </c>
      <c r="D2188" s="128">
        <f t="shared" si="2"/>
        <v>12</v>
      </c>
      <c r="E2188" s="128">
        <f t="shared" si="3"/>
        <v>3</v>
      </c>
      <c r="F2188" s="128">
        <f t="shared" si="4"/>
        <v>2026</v>
      </c>
      <c r="G2188" s="128">
        <f t="shared" si="5"/>
        <v>12</v>
      </c>
      <c r="H2188" s="128">
        <f t="shared" si="6"/>
        <v>27</v>
      </c>
      <c r="I2188" s="128" t="str">
        <f t="shared" si="7"/>
        <v>일</v>
      </c>
      <c r="J2188" s="99"/>
      <c r="K2188" s="99"/>
      <c r="L2188" s="141" t="str">
        <f>IF(J2188-K2188=0,,IFERROR(K2188-J2188-휴게시간-VLOOKUP(A2188,지정휴게시간,2,FALSE),K2188-J2188-휴게시간))</f>
        <v/>
      </c>
      <c r="M2188" s="142" t="str">
        <f>IFERROR(VLOOKUP(Text(A2188,"m월 d일"),양력휴일,2,FALSE),IFERROR(VLOOKUP(Text(B2188,"m월 d일"),음력휴일,2,FALSE),IFERROR(VLOOKUP(A2188,양력지정휴일,2,FALSE), IFERROR(VLOOKUP(B2188,음력지정휴일,2,FALSE), ""))))</f>
        <v/>
      </c>
      <c r="N2188" s="128"/>
      <c r="O2188" s="128" t="str">
        <f>IFERROR(VLOOKUP(N2188,연차지정일수,2,FALSE),"")</f>
        <v/>
      </c>
      <c r="P2188" s="143"/>
      <c r="Q2188" s="2"/>
    </row>
    <row r="2189">
      <c r="A2189" s="129">
        <v>46384.0</v>
      </c>
      <c r="B2189" s="129">
        <f>VLOOKUP($A2189,달력데이터,MATCH("음력 날짜",달력제목,0),FALSE)</f>
        <v>46346</v>
      </c>
      <c r="C2189" s="128">
        <f t="shared" si="1"/>
        <v>2026</v>
      </c>
      <c r="D2189" s="128">
        <f t="shared" si="2"/>
        <v>12</v>
      </c>
      <c r="E2189" s="128">
        <f t="shared" si="3"/>
        <v>4</v>
      </c>
      <c r="F2189" s="128">
        <f t="shared" si="4"/>
        <v>2026</v>
      </c>
      <c r="G2189" s="128">
        <f t="shared" si="5"/>
        <v>12</v>
      </c>
      <c r="H2189" s="128">
        <f t="shared" si="6"/>
        <v>28</v>
      </c>
      <c r="I2189" s="128" t="str">
        <f t="shared" si="7"/>
        <v>월</v>
      </c>
      <c r="J2189" s="99"/>
      <c r="K2189" s="99"/>
      <c r="L2189" s="141" t="str">
        <f>IF(J2189-K2189=0,,IFERROR(K2189-J2189-휴게시간-VLOOKUP(A2189,지정휴게시간,2,FALSE),K2189-J2189-휴게시간))</f>
        <v/>
      </c>
      <c r="M2189" s="142" t="str">
        <f>IFERROR(VLOOKUP(Text(A2189,"m월 d일"),양력휴일,2,FALSE),IFERROR(VLOOKUP(Text(B2189,"m월 d일"),음력휴일,2,FALSE),IFERROR(VLOOKUP(A2189,양력지정휴일,2,FALSE), IFERROR(VLOOKUP(B2189,음력지정휴일,2,FALSE), ""))))</f>
        <v/>
      </c>
      <c r="N2189" s="128"/>
      <c r="O2189" s="128" t="str">
        <f>IFERROR(VLOOKUP(N2189,연차지정일수,2,FALSE),"")</f>
        <v/>
      </c>
      <c r="P2189" s="143"/>
      <c r="Q2189" s="2"/>
    </row>
    <row r="2190">
      <c r="A2190" s="129">
        <v>46385.0</v>
      </c>
      <c r="B2190" s="129">
        <f>VLOOKUP($A2190,달력데이터,MATCH("음력 날짜",달력제목,0),FALSE)</f>
        <v>46347</v>
      </c>
      <c r="C2190" s="128">
        <f t="shared" si="1"/>
        <v>2026</v>
      </c>
      <c r="D2190" s="128">
        <f t="shared" si="2"/>
        <v>12</v>
      </c>
      <c r="E2190" s="128">
        <f t="shared" si="3"/>
        <v>4</v>
      </c>
      <c r="F2190" s="128">
        <f t="shared" si="4"/>
        <v>2026</v>
      </c>
      <c r="G2190" s="128">
        <f t="shared" si="5"/>
        <v>12</v>
      </c>
      <c r="H2190" s="128">
        <f t="shared" si="6"/>
        <v>29</v>
      </c>
      <c r="I2190" s="128" t="str">
        <f t="shared" si="7"/>
        <v>화</v>
      </c>
      <c r="J2190" s="99"/>
      <c r="K2190" s="99"/>
      <c r="L2190" s="141" t="str">
        <f>IF(J2190-K2190=0,,IFERROR(K2190-J2190-휴게시간-VLOOKUP(A2190,지정휴게시간,2,FALSE),K2190-J2190-휴게시간))</f>
        <v/>
      </c>
      <c r="M2190" s="142" t="str">
        <f>IFERROR(VLOOKUP(Text(A2190,"m월 d일"),양력휴일,2,FALSE),IFERROR(VLOOKUP(Text(B2190,"m월 d일"),음력휴일,2,FALSE),IFERROR(VLOOKUP(A2190,양력지정휴일,2,FALSE), IFERROR(VLOOKUP(B2190,음력지정휴일,2,FALSE), ""))))</f>
        <v/>
      </c>
      <c r="N2190" s="128"/>
      <c r="O2190" s="128" t="str">
        <f>IFERROR(VLOOKUP(N2190,연차지정일수,2,FALSE),"")</f>
        <v/>
      </c>
      <c r="P2190" s="143"/>
      <c r="Q2190" s="2"/>
    </row>
    <row r="2191">
      <c r="A2191" s="129">
        <v>46386.0</v>
      </c>
      <c r="B2191" s="129">
        <f>VLOOKUP($A2191,달력데이터,MATCH("음력 날짜",달력제목,0),FALSE)</f>
        <v>46348</v>
      </c>
      <c r="C2191" s="128">
        <f t="shared" si="1"/>
        <v>2026</v>
      </c>
      <c r="D2191" s="128">
        <f t="shared" si="2"/>
        <v>12</v>
      </c>
      <c r="E2191" s="128">
        <f t="shared" si="3"/>
        <v>4</v>
      </c>
      <c r="F2191" s="128">
        <f t="shared" si="4"/>
        <v>2026</v>
      </c>
      <c r="G2191" s="128">
        <f t="shared" si="5"/>
        <v>12</v>
      </c>
      <c r="H2191" s="128">
        <f t="shared" si="6"/>
        <v>30</v>
      </c>
      <c r="I2191" s="128" t="str">
        <f t="shared" si="7"/>
        <v>수</v>
      </c>
      <c r="J2191" s="99"/>
      <c r="K2191" s="99"/>
      <c r="L2191" s="141" t="str">
        <f>IF(J2191-K2191=0,,IFERROR(K2191-J2191-휴게시간-VLOOKUP(A2191,지정휴게시간,2,FALSE),K2191-J2191-휴게시간))</f>
        <v/>
      </c>
      <c r="M2191" s="142" t="str">
        <f>IFERROR(VLOOKUP(Text(A2191,"m월 d일"),양력휴일,2,FALSE),IFERROR(VLOOKUP(Text(B2191,"m월 d일"),음력휴일,2,FALSE),IFERROR(VLOOKUP(A2191,양력지정휴일,2,FALSE), IFERROR(VLOOKUP(B2191,음력지정휴일,2,FALSE), ""))))</f>
        <v/>
      </c>
      <c r="N2191" s="128"/>
      <c r="O2191" s="128" t="str">
        <f>IFERROR(VLOOKUP(N2191,연차지정일수,2,FALSE),"")</f>
        <v/>
      </c>
      <c r="P2191" s="143"/>
      <c r="Q2191" s="2"/>
    </row>
    <row r="2192">
      <c r="A2192" s="129">
        <v>46387.0</v>
      </c>
      <c r="B2192" s="129">
        <f>VLOOKUP($A2192,달력데이터,MATCH("음력 날짜",달력제목,0),FALSE)</f>
        <v>46349</v>
      </c>
      <c r="C2192" s="128">
        <f t="shared" si="1"/>
        <v>2026</v>
      </c>
      <c r="D2192" s="128">
        <f t="shared" si="2"/>
        <v>12</v>
      </c>
      <c r="E2192" s="128">
        <f t="shared" si="3"/>
        <v>4</v>
      </c>
      <c r="F2192" s="128">
        <f t="shared" si="4"/>
        <v>2026</v>
      </c>
      <c r="G2192" s="128">
        <f t="shared" si="5"/>
        <v>12</v>
      </c>
      <c r="H2192" s="128">
        <f t="shared" si="6"/>
        <v>31</v>
      </c>
      <c r="I2192" s="128" t="str">
        <f t="shared" si="7"/>
        <v>목</v>
      </c>
      <c r="J2192" s="99"/>
      <c r="K2192" s="99"/>
      <c r="L2192" s="141" t="str">
        <f>IF(J2192-K2192=0,,IFERROR(K2192-J2192-휴게시간-VLOOKUP(A2192,지정휴게시간,2,FALSE),K2192-J2192-휴게시간))</f>
        <v/>
      </c>
      <c r="M2192" s="142" t="str">
        <f>IFERROR(VLOOKUP(Text(A2192,"m월 d일"),양력휴일,2,FALSE),IFERROR(VLOOKUP(Text(B2192,"m월 d일"),음력휴일,2,FALSE),IFERROR(VLOOKUP(A2192,양력지정휴일,2,FALSE), IFERROR(VLOOKUP(B2192,음력지정휴일,2,FALSE), ""))))</f>
        <v/>
      </c>
      <c r="N2192" s="128"/>
      <c r="O2192" s="128" t="str">
        <f>IFERROR(VLOOKUP(N2192,연차지정일수,2,FALSE),"")</f>
        <v/>
      </c>
      <c r="P2192" s="143"/>
      <c r="Q2192" s="2"/>
    </row>
    <row r="2193">
      <c r="A2193" s="129">
        <v>46388.0</v>
      </c>
      <c r="B2193" s="129">
        <f>VLOOKUP($A2193,달력데이터,MATCH("음력 날짜",달력제목,0),FALSE)</f>
        <v>46350</v>
      </c>
      <c r="C2193" s="128">
        <f t="shared" si="1"/>
        <v>2026</v>
      </c>
      <c r="D2193" s="128">
        <f t="shared" si="2"/>
        <v>12</v>
      </c>
      <c r="E2193" s="128">
        <f t="shared" si="3"/>
        <v>4</v>
      </c>
      <c r="F2193" s="128">
        <f t="shared" si="4"/>
        <v>2027</v>
      </c>
      <c r="G2193" s="128">
        <f t="shared" si="5"/>
        <v>1</v>
      </c>
      <c r="H2193" s="128">
        <f t="shared" si="6"/>
        <v>1</v>
      </c>
      <c r="I2193" s="128" t="str">
        <f t="shared" si="7"/>
        <v>금</v>
      </c>
      <c r="J2193" s="99"/>
      <c r="K2193" s="99"/>
      <c r="L2193" s="141" t="str">
        <f>IF(J2193-K2193=0,,IFERROR(K2193-J2193-휴게시간-VLOOKUP(A2193,지정휴게시간,2,FALSE),K2193-J2193-휴게시간))</f>
        <v/>
      </c>
      <c r="M2193" s="142" t="str">
        <f>IFERROR(VLOOKUP(Text(A2193,"m월 d일"),양력휴일,2,FALSE),IFERROR(VLOOKUP(Text(B2193,"m월 d일"),음력휴일,2,FALSE),IFERROR(VLOOKUP(A2193,양력지정휴일,2,FALSE), IFERROR(VLOOKUP(B2193,음력지정휴일,2,FALSE), ""))))</f>
        <v>신정</v>
      </c>
      <c r="N2193" s="128"/>
      <c r="O2193" s="128" t="str">
        <f>IFERROR(VLOOKUP(N2193,연차지정일수,2,FALSE),"")</f>
        <v/>
      </c>
      <c r="P2193" s="143"/>
      <c r="Q2193" s="2"/>
    </row>
    <row r="2194">
      <c r="A2194" s="129">
        <v>46389.0</v>
      </c>
      <c r="B2194" s="129">
        <f>VLOOKUP($A2194,달력데이터,MATCH("음력 날짜",달력제목,0),FALSE)</f>
        <v>46351</v>
      </c>
      <c r="C2194" s="128">
        <f t="shared" si="1"/>
        <v>2026</v>
      </c>
      <c r="D2194" s="128">
        <f t="shared" si="2"/>
        <v>12</v>
      </c>
      <c r="E2194" s="128">
        <f t="shared" si="3"/>
        <v>4</v>
      </c>
      <c r="F2194" s="128">
        <f t="shared" si="4"/>
        <v>2027</v>
      </c>
      <c r="G2194" s="128">
        <f t="shared" si="5"/>
        <v>1</v>
      </c>
      <c r="H2194" s="128">
        <f t="shared" si="6"/>
        <v>2</v>
      </c>
      <c r="I2194" s="128" t="str">
        <f t="shared" si="7"/>
        <v>토</v>
      </c>
      <c r="J2194" s="99"/>
      <c r="K2194" s="99"/>
      <c r="L2194" s="141" t="str">
        <f>IF(J2194-K2194=0,,IFERROR(K2194-J2194-휴게시간-VLOOKUP(A2194,지정휴게시간,2,FALSE),K2194-J2194-휴게시간))</f>
        <v/>
      </c>
      <c r="M2194" s="142" t="str">
        <f>IFERROR(VLOOKUP(Text(A2194,"m월 d일"),양력휴일,2,FALSE),IFERROR(VLOOKUP(Text(B2194,"m월 d일"),음력휴일,2,FALSE),IFERROR(VLOOKUP(A2194,양력지정휴일,2,FALSE), IFERROR(VLOOKUP(B2194,음력지정휴일,2,FALSE), ""))))</f>
        <v/>
      </c>
      <c r="N2194" s="128"/>
      <c r="O2194" s="128" t="str">
        <f>IFERROR(VLOOKUP(N2194,연차지정일수,2,FALSE),"")</f>
        <v/>
      </c>
      <c r="P2194" s="143"/>
      <c r="Q2194" s="2"/>
    </row>
    <row r="2195">
      <c r="A2195" s="129">
        <v>46390.0</v>
      </c>
      <c r="B2195" s="129">
        <f>VLOOKUP($A2195,달력데이터,MATCH("음력 날짜",달력제목,0),FALSE)</f>
        <v>46352</v>
      </c>
      <c r="C2195" s="128">
        <f t="shared" si="1"/>
        <v>2026</v>
      </c>
      <c r="D2195" s="128">
        <f t="shared" si="2"/>
        <v>12</v>
      </c>
      <c r="E2195" s="128">
        <f t="shared" si="3"/>
        <v>4</v>
      </c>
      <c r="F2195" s="128">
        <f t="shared" si="4"/>
        <v>2027</v>
      </c>
      <c r="G2195" s="128">
        <f t="shared" si="5"/>
        <v>1</v>
      </c>
      <c r="H2195" s="128">
        <f t="shared" si="6"/>
        <v>3</v>
      </c>
      <c r="I2195" s="128" t="str">
        <f t="shared" si="7"/>
        <v>일</v>
      </c>
      <c r="J2195" s="99"/>
      <c r="K2195" s="99"/>
      <c r="L2195" s="141" t="str">
        <f>IF(J2195-K2195=0,,IFERROR(K2195-J2195-휴게시간-VLOOKUP(A2195,지정휴게시간,2,FALSE),K2195-J2195-휴게시간))</f>
        <v/>
      </c>
      <c r="M2195" s="142" t="str">
        <f>IFERROR(VLOOKUP(Text(A2195,"m월 d일"),양력휴일,2,FALSE),IFERROR(VLOOKUP(Text(B2195,"m월 d일"),음력휴일,2,FALSE),IFERROR(VLOOKUP(A2195,양력지정휴일,2,FALSE), IFERROR(VLOOKUP(B2195,음력지정휴일,2,FALSE), ""))))</f>
        <v/>
      </c>
      <c r="N2195" s="128"/>
      <c r="O2195" s="128" t="str">
        <f>IFERROR(VLOOKUP(N2195,연차지정일수,2,FALSE),"")</f>
        <v/>
      </c>
      <c r="P2195" s="143"/>
      <c r="Q2195" s="2"/>
    </row>
    <row r="2196">
      <c r="A2196" s="129">
        <v>46391.0</v>
      </c>
      <c r="B2196" s="129">
        <f>VLOOKUP($A2196,달력데이터,MATCH("음력 날짜",달력제목,0),FALSE)</f>
        <v>46353</v>
      </c>
      <c r="C2196" s="128">
        <f t="shared" si="1"/>
        <v>2027</v>
      </c>
      <c r="D2196" s="128">
        <f t="shared" si="2"/>
        <v>1</v>
      </c>
      <c r="E2196" s="128">
        <f t="shared" si="3"/>
        <v>1</v>
      </c>
      <c r="F2196" s="128">
        <f t="shared" si="4"/>
        <v>2027</v>
      </c>
      <c r="G2196" s="128">
        <f t="shared" si="5"/>
        <v>1</v>
      </c>
      <c r="H2196" s="128">
        <f t="shared" si="6"/>
        <v>4</v>
      </c>
      <c r="I2196" s="128" t="str">
        <f t="shared" si="7"/>
        <v>월</v>
      </c>
      <c r="J2196" s="99"/>
      <c r="K2196" s="99"/>
      <c r="L2196" s="141" t="str">
        <f>IF(J2196-K2196=0,,IFERROR(K2196-J2196-휴게시간-VLOOKUP(A2196,지정휴게시간,2,FALSE),K2196-J2196-휴게시간))</f>
        <v/>
      </c>
      <c r="M2196" s="142" t="str">
        <f>IFERROR(VLOOKUP(Text(A2196,"m월 d일"),양력휴일,2,FALSE),IFERROR(VLOOKUP(Text(B2196,"m월 d일"),음력휴일,2,FALSE),IFERROR(VLOOKUP(A2196,양력지정휴일,2,FALSE), IFERROR(VLOOKUP(B2196,음력지정휴일,2,FALSE), ""))))</f>
        <v/>
      </c>
      <c r="N2196" s="128"/>
      <c r="O2196" s="128" t="str">
        <f>IFERROR(VLOOKUP(N2196,연차지정일수,2,FALSE),"")</f>
        <v/>
      </c>
      <c r="P2196" s="143"/>
      <c r="Q2196" s="2"/>
    </row>
    <row r="2197">
      <c r="A2197" s="129">
        <v>46392.0</v>
      </c>
      <c r="B2197" s="129">
        <f>VLOOKUP($A2197,달력데이터,MATCH("음력 날짜",달력제목,0),FALSE)</f>
        <v>46354</v>
      </c>
      <c r="C2197" s="128">
        <f t="shared" si="1"/>
        <v>2027</v>
      </c>
      <c r="D2197" s="128">
        <f t="shared" si="2"/>
        <v>1</v>
      </c>
      <c r="E2197" s="128">
        <f t="shared" si="3"/>
        <v>1</v>
      </c>
      <c r="F2197" s="128">
        <f t="shared" si="4"/>
        <v>2027</v>
      </c>
      <c r="G2197" s="128">
        <f t="shared" si="5"/>
        <v>1</v>
      </c>
      <c r="H2197" s="128">
        <f t="shared" si="6"/>
        <v>5</v>
      </c>
      <c r="I2197" s="128" t="str">
        <f t="shared" si="7"/>
        <v>화</v>
      </c>
      <c r="J2197" s="99"/>
      <c r="K2197" s="99"/>
      <c r="L2197" s="141" t="str">
        <f>IF(J2197-K2197=0,,IFERROR(K2197-J2197-휴게시간-VLOOKUP(A2197,지정휴게시간,2,FALSE),K2197-J2197-휴게시간))</f>
        <v/>
      </c>
      <c r="M2197" s="142" t="str">
        <f>IFERROR(VLOOKUP(Text(A2197,"m월 d일"),양력휴일,2,FALSE),IFERROR(VLOOKUP(Text(B2197,"m월 d일"),음력휴일,2,FALSE),IFERROR(VLOOKUP(A2197,양력지정휴일,2,FALSE), IFERROR(VLOOKUP(B2197,음력지정휴일,2,FALSE), ""))))</f>
        <v/>
      </c>
      <c r="N2197" s="128"/>
      <c r="O2197" s="128" t="str">
        <f>IFERROR(VLOOKUP(N2197,연차지정일수,2,FALSE),"")</f>
        <v/>
      </c>
      <c r="P2197" s="143"/>
      <c r="Q2197" s="2"/>
    </row>
    <row r="2198">
      <c r="A2198" s="129">
        <v>46393.0</v>
      </c>
      <c r="B2198" s="129">
        <f>VLOOKUP($A2198,달력데이터,MATCH("음력 날짜",달력제목,0),FALSE)</f>
        <v>46355</v>
      </c>
      <c r="C2198" s="128">
        <f t="shared" si="1"/>
        <v>2027</v>
      </c>
      <c r="D2198" s="128">
        <f t="shared" si="2"/>
        <v>1</v>
      </c>
      <c r="E2198" s="128">
        <f t="shared" si="3"/>
        <v>1</v>
      </c>
      <c r="F2198" s="128">
        <f t="shared" si="4"/>
        <v>2027</v>
      </c>
      <c r="G2198" s="128">
        <f t="shared" si="5"/>
        <v>1</v>
      </c>
      <c r="H2198" s="128">
        <f t="shared" si="6"/>
        <v>6</v>
      </c>
      <c r="I2198" s="128" t="str">
        <f t="shared" si="7"/>
        <v>수</v>
      </c>
      <c r="J2198" s="99"/>
      <c r="K2198" s="99"/>
      <c r="L2198" s="141" t="str">
        <f>IF(J2198-K2198=0,,IFERROR(K2198-J2198-휴게시간-VLOOKUP(A2198,지정휴게시간,2,FALSE),K2198-J2198-휴게시간))</f>
        <v/>
      </c>
      <c r="M2198" s="142" t="str">
        <f>IFERROR(VLOOKUP(Text(A2198,"m월 d일"),양력휴일,2,FALSE),IFERROR(VLOOKUP(Text(B2198,"m월 d일"),음력휴일,2,FALSE),IFERROR(VLOOKUP(A2198,양력지정휴일,2,FALSE), IFERROR(VLOOKUP(B2198,음력지정휴일,2,FALSE), ""))))</f>
        <v/>
      </c>
      <c r="N2198" s="128"/>
      <c r="O2198" s="128" t="str">
        <f>IFERROR(VLOOKUP(N2198,연차지정일수,2,FALSE),"")</f>
        <v/>
      </c>
      <c r="P2198" s="143"/>
      <c r="Q2198" s="2"/>
    </row>
    <row r="2199">
      <c r="A2199" s="129">
        <v>46394.0</v>
      </c>
      <c r="B2199" s="129">
        <f>VLOOKUP($A2199,달력데이터,MATCH("음력 날짜",달력제목,0),FALSE)</f>
        <v>46356</v>
      </c>
      <c r="C2199" s="128">
        <f t="shared" si="1"/>
        <v>2027</v>
      </c>
      <c r="D2199" s="128">
        <f t="shared" si="2"/>
        <v>1</v>
      </c>
      <c r="E2199" s="128">
        <f t="shared" si="3"/>
        <v>1</v>
      </c>
      <c r="F2199" s="128">
        <f t="shared" si="4"/>
        <v>2027</v>
      </c>
      <c r="G2199" s="128">
        <f t="shared" si="5"/>
        <v>1</v>
      </c>
      <c r="H2199" s="128">
        <f t="shared" si="6"/>
        <v>7</v>
      </c>
      <c r="I2199" s="128" t="str">
        <f t="shared" si="7"/>
        <v>목</v>
      </c>
      <c r="J2199" s="99"/>
      <c r="K2199" s="99"/>
      <c r="L2199" s="141" t="str">
        <f>IF(J2199-K2199=0,,IFERROR(K2199-J2199-휴게시간-VLOOKUP(A2199,지정휴게시간,2,FALSE),K2199-J2199-휴게시간))</f>
        <v/>
      </c>
      <c r="M2199" s="142" t="str">
        <f>IFERROR(VLOOKUP(Text(A2199,"m월 d일"),양력휴일,2,FALSE),IFERROR(VLOOKUP(Text(B2199,"m월 d일"),음력휴일,2,FALSE),IFERROR(VLOOKUP(A2199,양력지정휴일,2,FALSE), IFERROR(VLOOKUP(B2199,음력지정휴일,2,FALSE), ""))))</f>
        <v/>
      </c>
      <c r="N2199" s="128"/>
      <c r="O2199" s="128" t="str">
        <f>IFERROR(VLOOKUP(N2199,연차지정일수,2,FALSE),"")</f>
        <v/>
      </c>
      <c r="P2199" s="143"/>
      <c r="Q2199" s="2"/>
    </row>
    <row r="2200">
      <c r="A2200" s="129">
        <v>46395.0</v>
      </c>
      <c r="B2200" s="129">
        <f>VLOOKUP($A2200,달력데이터,MATCH("음력 날짜",달력제목,0),FALSE)</f>
        <v>46357</v>
      </c>
      <c r="C2200" s="128">
        <f t="shared" si="1"/>
        <v>2027</v>
      </c>
      <c r="D2200" s="128">
        <f t="shared" si="2"/>
        <v>1</v>
      </c>
      <c r="E2200" s="128">
        <f t="shared" si="3"/>
        <v>1</v>
      </c>
      <c r="F2200" s="128">
        <f t="shared" si="4"/>
        <v>2027</v>
      </c>
      <c r="G2200" s="128">
        <f t="shared" si="5"/>
        <v>1</v>
      </c>
      <c r="H2200" s="128">
        <f t="shared" si="6"/>
        <v>8</v>
      </c>
      <c r="I2200" s="128" t="str">
        <f t="shared" si="7"/>
        <v>금</v>
      </c>
      <c r="J2200" s="99"/>
      <c r="K2200" s="99"/>
      <c r="L2200" s="141" t="str">
        <f>IF(J2200-K2200=0,,IFERROR(K2200-J2200-휴게시간-VLOOKUP(A2200,지정휴게시간,2,FALSE),K2200-J2200-휴게시간))</f>
        <v/>
      </c>
      <c r="M2200" s="142" t="str">
        <f>IFERROR(VLOOKUP(Text(A2200,"m월 d일"),양력휴일,2,FALSE),IFERROR(VLOOKUP(Text(B2200,"m월 d일"),음력휴일,2,FALSE),IFERROR(VLOOKUP(A2200,양력지정휴일,2,FALSE), IFERROR(VLOOKUP(B2200,음력지정휴일,2,FALSE), ""))))</f>
        <v/>
      </c>
      <c r="N2200" s="128"/>
      <c r="O2200" s="128" t="str">
        <f>IFERROR(VLOOKUP(N2200,연차지정일수,2,FALSE),"")</f>
        <v/>
      </c>
      <c r="P2200" s="143"/>
      <c r="Q2200" s="2"/>
    </row>
    <row r="2201">
      <c r="A2201" s="129">
        <v>46396.0</v>
      </c>
      <c r="B2201" s="129">
        <f>VLOOKUP($A2201,달력데이터,MATCH("음력 날짜",달력제목,0),FALSE)</f>
        <v>46358</v>
      </c>
      <c r="C2201" s="128">
        <f t="shared" si="1"/>
        <v>2027</v>
      </c>
      <c r="D2201" s="128">
        <f t="shared" si="2"/>
        <v>1</v>
      </c>
      <c r="E2201" s="128">
        <f t="shared" si="3"/>
        <v>1</v>
      </c>
      <c r="F2201" s="128">
        <f t="shared" si="4"/>
        <v>2027</v>
      </c>
      <c r="G2201" s="128">
        <f t="shared" si="5"/>
        <v>1</v>
      </c>
      <c r="H2201" s="128">
        <f t="shared" si="6"/>
        <v>9</v>
      </c>
      <c r="I2201" s="128" t="str">
        <f t="shared" si="7"/>
        <v>토</v>
      </c>
      <c r="J2201" s="99"/>
      <c r="K2201" s="99"/>
      <c r="L2201" s="141" t="str">
        <f>IF(J2201-K2201=0,,IFERROR(K2201-J2201-휴게시간-VLOOKUP(A2201,지정휴게시간,2,FALSE),K2201-J2201-휴게시간))</f>
        <v/>
      </c>
      <c r="M2201" s="142" t="str">
        <f>IFERROR(VLOOKUP(Text(A2201,"m월 d일"),양력휴일,2,FALSE),IFERROR(VLOOKUP(Text(B2201,"m월 d일"),음력휴일,2,FALSE),IFERROR(VLOOKUP(A2201,양력지정휴일,2,FALSE), IFERROR(VLOOKUP(B2201,음력지정휴일,2,FALSE), ""))))</f>
        <v/>
      </c>
      <c r="N2201" s="128"/>
      <c r="O2201" s="128" t="str">
        <f>IFERROR(VLOOKUP(N2201,연차지정일수,2,FALSE),"")</f>
        <v/>
      </c>
      <c r="P2201" s="143"/>
      <c r="Q2201" s="2"/>
    </row>
    <row r="2202">
      <c r="A2202" s="129">
        <v>46397.0</v>
      </c>
      <c r="B2202" s="129">
        <f>VLOOKUP($A2202,달력데이터,MATCH("음력 날짜",달력제목,0),FALSE)</f>
        <v>46359</v>
      </c>
      <c r="C2202" s="128">
        <f t="shared" si="1"/>
        <v>2027</v>
      </c>
      <c r="D2202" s="128">
        <f t="shared" si="2"/>
        <v>1</v>
      </c>
      <c r="E2202" s="128">
        <f t="shared" si="3"/>
        <v>1</v>
      </c>
      <c r="F2202" s="128">
        <f t="shared" si="4"/>
        <v>2027</v>
      </c>
      <c r="G2202" s="128">
        <f t="shared" si="5"/>
        <v>1</v>
      </c>
      <c r="H2202" s="128">
        <f t="shared" si="6"/>
        <v>10</v>
      </c>
      <c r="I2202" s="128" t="str">
        <f t="shared" si="7"/>
        <v>일</v>
      </c>
      <c r="J2202" s="99"/>
      <c r="K2202" s="99"/>
      <c r="L2202" s="141" t="str">
        <f>IF(J2202-K2202=0,,IFERROR(K2202-J2202-휴게시간-VLOOKUP(A2202,지정휴게시간,2,FALSE),K2202-J2202-휴게시간))</f>
        <v/>
      </c>
      <c r="M2202" s="142" t="str">
        <f>IFERROR(VLOOKUP(Text(A2202,"m월 d일"),양력휴일,2,FALSE),IFERROR(VLOOKUP(Text(B2202,"m월 d일"),음력휴일,2,FALSE),IFERROR(VLOOKUP(A2202,양력지정휴일,2,FALSE), IFERROR(VLOOKUP(B2202,음력지정휴일,2,FALSE), ""))))</f>
        <v/>
      </c>
      <c r="N2202" s="128"/>
      <c r="O2202" s="128" t="str">
        <f>IFERROR(VLOOKUP(N2202,연차지정일수,2,FALSE),"")</f>
        <v/>
      </c>
      <c r="P2202" s="143"/>
      <c r="Q2202" s="2"/>
    </row>
    <row r="2203">
      <c r="A2203" s="129">
        <v>46398.0</v>
      </c>
      <c r="B2203" s="129">
        <f>VLOOKUP($A2203,달력데이터,MATCH("음력 날짜",달력제목,0),FALSE)</f>
        <v>46360</v>
      </c>
      <c r="C2203" s="128">
        <f t="shared" si="1"/>
        <v>2027</v>
      </c>
      <c r="D2203" s="128">
        <f t="shared" si="2"/>
        <v>1</v>
      </c>
      <c r="E2203" s="128">
        <f t="shared" si="3"/>
        <v>2</v>
      </c>
      <c r="F2203" s="128">
        <f t="shared" si="4"/>
        <v>2027</v>
      </c>
      <c r="G2203" s="128">
        <f t="shared" si="5"/>
        <v>1</v>
      </c>
      <c r="H2203" s="128">
        <f t="shared" si="6"/>
        <v>11</v>
      </c>
      <c r="I2203" s="128" t="str">
        <f t="shared" si="7"/>
        <v>월</v>
      </c>
      <c r="J2203" s="99"/>
      <c r="K2203" s="99"/>
      <c r="L2203" s="141" t="str">
        <f>IF(J2203-K2203=0,,IFERROR(K2203-J2203-휴게시간-VLOOKUP(A2203,지정휴게시간,2,FALSE),K2203-J2203-휴게시간))</f>
        <v/>
      </c>
      <c r="M2203" s="142" t="str">
        <f>IFERROR(VLOOKUP(Text(A2203,"m월 d일"),양력휴일,2,FALSE),IFERROR(VLOOKUP(Text(B2203,"m월 d일"),음력휴일,2,FALSE),IFERROR(VLOOKUP(A2203,양력지정휴일,2,FALSE), IFERROR(VLOOKUP(B2203,음력지정휴일,2,FALSE), ""))))</f>
        <v/>
      </c>
      <c r="N2203" s="128"/>
      <c r="O2203" s="128" t="str">
        <f>IFERROR(VLOOKUP(N2203,연차지정일수,2,FALSE),"")</f>
        <v/>
      </c>
      <c r="P2203" s="143"/>
      <c r="Q2203" s="2"/>
    </row>
    <row r="2204">
      <c r="A2204" s="129">
        <v>46399.0</v>
      </c>
      <c r="B2204" s="129">
        <f>VLOOKUP($A2204,달력데이터,MATCH("음력 날짜",달력제목,0),FALSE)</f>
        <v>46361</v>
      </c>
      <c r="C2204" s="128">
        <f t="shared" si="1"/>
        <v>2027</v>
      </c>
      <c r="D2204" s="128">
        <f t="shared" si="2"/>
        <v>1</v>
      </c>
      <c r="E2204" s="128">
        <f t="shared" si="3"/>
        <v>2</v>
      </c>
      <c r="F2204" s="128">
        <f t="shared" si="4"/>
        <v>2027</v>
      </c>
      <c r="G2204" s="128">
        <f t="shared" si="5"/>
        <v>1</v>
      </c>
      <c r="H2204" s="128">
        <f t="shared" si="6"/>
        <v>12</v>
      </c>
      <c r="I2204" s="128" t="str">
        <f t="shared" si="7"/>
        <v>화</v>
      </c>
      <c r="J2204" s="99"/>
      <c r="K2204" s="99"/>
      <c r="L2204" s="141" t="str">
        <f>IF(J2204-K2204=0,,IFERROR(K2204-J2204-휴게시간-VLOOKUP(A2204,지정휴게시간,2,FALSE),K2204-J2204-휴게시간))</f>
        <v/>
      </c>
      <c r="M2204" s="142" t="str">
        <f>IFERROR(VLOOKUP(Text(A2204,"m월 d일"),양력휴일,2,FALSE),IFERROR(VLOOKUP(Text(B2204,"m월 d일"),음력휴일,2,FALSE),IFERROR(VLOOKUP(A2204,양력지정휴일,2,FALSE), IFERROR(VLOOKUP(B2204,음력지정휴일,2,FALSE), ""))))</f>
        <v/>
      </c>
      <c r="N2204" s="128"/>
      <c r="O2204" s="128" t="str">
        <f>IFERROR(VLOOKUP(N2204,연차지정일수,2,FALSE),"")</f>
        <v/>
      </c>
      <c r="P2204" s="143"/>
      <c r="Q2204" s="2"/>
    </row>
    <row r="2205">
      <c r="A2205" s="129">
        <v>46400.0</v>
      </c>
      <c r="B2205" s="129">
        <f>VLOOKUP($A2205,달력데이터,MATCH("음력 날짜",달력제목,0),FALSE)</f>
        <v>46362</v>
      </c>
      <c r="C2205" s="128">
        <f t="shared" si="1"/>
        <v>2027</v>
      </c>
      <c r="D2205" s="128">
        <f t="shared" si="2"/>
        <v>1</v>
      </c>
      <c r="E2205" s="128">
        <f t="shared" si="3"/>
        <v>2</v>
      </c>
      <c r="F2205" s="128">
        <f t="shared" si="4"/>
        <v>2027</v>
      </c>
      <c r="G2205" s="128">
        <f t="shared" si="5"/>
        <v>1</v>
      </c>
      <c r="H2205" s="128">
        <f t="shared" si="6"/>
        <v>13</v>
      </c>
      <c r="I2205" s="128" t="str">
        <f t="shared" si="7"/>
        <v>수</v>
      </c>
      <c r="J2205" s="99"/>
      <c r="K2205" s="99"/>
      <c r="L2205" s="141" t="str">
        <f>IF(J2205-K2205=0,,IFERROR(K2205-J2205-휴게시간-VLOOKUP(A2205,지정휴게시간,2,FALSE),K2205-J2205-휴게시간))</f>
        <v/>
      </c>
      <c r="M2205" s="142" t="str">
        <f>IFERROR(VLOOKUP(Text(A2205,"m월 d일"),양력휴일,2,FALSE),IFERROR(VLOOKUP(Text(B2205,"m월 d일"),음력휴일,2,FALSE),IFERROR(VLOOKUP(A2205,양력지정휴일,2,FALSE), IFERROR(VLOOKUP(B2205,음력지정휴일,2,FALSE), ""))))</f>
        <v/>
      </c>
      <c r="N2205" s="128"/>
      <c r="O2205" s="128" t="str">
        <f>IFERROR(VLOOKUP(N2205,연차지정일수,2,FALSE),"")</f>
        <v/>
      </c>
      <c r="P2205" s="143"/>
      <c r="Q2205" s="2"/>
    </row>
    <row r="2206">
      <c r="A2206" s="129">
        <v>46401.0</v>
      </c>
      <c r="B2206" s="129">
        <f>VLOOKUP($A2206,달력데이터,MATCH("음력 날짜",달력제목,0),FALSE)</f>
        <v>46363</v>
      </c>
      <c r="C2206" s="128">
        <f t="shared" si="1"/>
        <v>2027</v>
      </c>
      <c r="D2206" s="128">
        <f t="shared" si="2"/>
        <v>1</v>
      </c>
      <c r="E2206" s="128">
        <f t="shared" si="3"/>
        <v>2</v>
      </c>
      <c r="F2206" s="128">
        <f t="shared" si="4"/>
        <v>2027</v>
      </c>
      <c r="G2206" s="128">
        <f t="shared" si="5"/>
        <v>1</v>
      </c>
      <c r="H2206" s="128">
        <f t="shared" si="6"/>
        <v>14</v>
      </c>
      <c r="I2206" s="128" t="str">
        <f t="shared" si="7"/>
        <v>목</v>
      </c>
      <c r="J2206" s="99"/>
      <c r="K2206" s="99"/>
      <c r="L2206" s="141" t="str">
        <f>IF(J2206-K2206=0,,IFERROR(K2206-J2206-휴게시간-VLOOKUP(A2206,지정휴게시간,2,FALSE),K2206-J2206-휴게시간))</f>
        <v/>
      </c>
      <c r="M2206" s="142" t="str">
        <f>IFERROR(VLOOKUP(Text(A2206,"m월 d일"),양력휴일,2,FALSE),IFERROR(VLOOKUP(Text(B2206,"m월 d일"),음력휴일,2,FALSE),IFERROR(VLOOKUP(A2206,양력지정휴일,2,FALSE), IFERROR(VLOOKUP(B2206,음력지정휴일,2,FALSE), ""))))</f>
        <v/>
      </c>
      <c r="N2206" s="128"/>
      <c r="O2206" s="128" t="str">
        <f>IFERROR(VLOOKUP(N2206,연차지정일수,2,FALSE),"")</f>
        <v/>
      </c>
      <c r="P2206" s="143"/>
      <c r="Q2206" s="2"/>
    </row>
    <row r="2207">
      <c r="A2207" s="129">
        <v>46402.0</v>
      </c>
      <c r="B2207" s="129">
        <f>VLOOKUP($A2207,달력데이터,MATCH("음력 날짜",달력제목,0),FALSE)</f>
        <v>46364</v>
      </c>
      <c r="C2207" s="128">
        <f t="shared" si="1"/>
        <v>2027</v>
      </c>
      <c r="D2207" s="128">
        <f t="shared" si="2"/>
        <v>1</v>
      </c>
      <c r="E2207" s="128">
        <f t="shared" si="3"/>
        <v>2</v>
      </c>
      <c r="F2207" s="128">
        <f t="shared" si="4"/>
        <v>2027</v>
      </c>
      <c r="G2207" s="128">
        <f t="shared" si="5"/>
        <v>1</v>
      </c>
      <c r="H2207" s="128">
        <f t="shared" si="6"/>
        <v>15</v>
      </c>
      <c r="I2207" s="128" t="str">
        <f t="shared" si="7"/>
        <v>금</v>
      </c>
      <c r="J2207" s="99"/>
      <c r="K2207" s="99"/>
      <c r="L2207" s="141" t="str">
        <f>IF(J2207-K2207=0,,IFERROR(K2207-J2207-휴게시간-VLOOKUP(A2207,지정휴게시간,2,FALSE),K2207-J2207-휴게시간))</f>
        <v/>
      </c>
      <c r="M2207" s="142" t="str">
        <f>IFERROR(VLOOKUP(Text(A2207,"m월 d일"),양력휴일,2,FALSE),IFERROR(VLOOKUP(Text(B2207,"m월 d일"),음력휴일,2,FALSE),IFERROR(VLOOKUP(A2207,양력지정휴일,2,FALSE), IFERROR(VLOOKUP(B2207,음력지정휴일,2,FALSE), ""))))</f>
        <v/>
      </c>
      <c r="N2207" s="128"/>
      <c r="O2207" s="128" t="str">
        <f>IFERROR(VLOOKUP(N2207,연차지정일수,2,FALSE),"")</f>
        <v/>
      </c>
      <c r="P2207" s="143"/>
      <c r="Q2207" s="2"/>
    </row>
    <row r="2208">
      <c r="A2208" s="129">
        <v>46403.0</v>
      </c>
      <c r="B2208" s="129">
        <f>VLOOKUP($A2208,달력데이터,MATCH("음력 날짜",달력제목,0),FALSE)</f>
        <v>46365</v>
      </c>
      <c r="C2208" s="128">
        <f t="shared" si="1"/>
        <v>2027</v>
      </c>
      <c r="D2208" s="128">
        <f t="shared" si="2"/>
        <v>1</v>
      </c>
      <c r="E2208" s="128">
        <f t="shared" si="3"/>
        <v>2</v>
      </c>
      <c r="F2208" s="128">
        <f t="shared" si="4"/>
        <v>2027</v>
      </c>
      <c r="G2208" s="128">
        <f t="shared" si="5"/>
        <v>1</v>
      </c>
      <c r="H2208" s="128">
        <f t="shared" si="6"/>
        <v>16</v>
      </c>
      <c r="I2208" s="128" t="str">
        <f t="shared" si="7"/>
        <v>토</v>
      </c>
      <c r="J2208" s="99"/>
      <c r="K2208" s="99"/>
      <c r="L2208" s="141" t="str">
        <f>IF(J2208-K2208=0,,IFERROR(K2208-J2208-휴게시간-VLOOKUP(A2208,지정휴게시간,2,FALSE),K2208-J2208-휴게시간))</f>
        <v/>
      </c>
      <c r="M2208" s="142" t="str">
        <f>IFERROR(VLOOKUP(Text(A2208,"m월 d일"),양력휴일,2,FALSE),IFERROR(VLOOKUP(Text(B2208,"m월 d일"),음력휴일,2,FALSE),IFERROR(VLOOKUP(A2208,양력지정휴일,2,FALSE), IFERROR(VLOOKUP(B2208,음력지정휴일,2,FALSE), ""))))</f>
        <v/>
      </c>
      <c r="N2208" s="128"/>
      <c r="O2208" s="128" t="str">
        <f>IFERROR(VLOOKUP(N2208,연차지정일수,2,FALSE),"")</f>
        <v/>
      </c>
      <c r="P2208" s="143"/>
      <c r="Q2208" s="2"/>
    </row>
    <row r="2209">
      <c r="A2209" s="129">
        <v>46404.0</v>
      </c>
      <c r="B2209" s="129">
        <f>VLOOKUP($A2209,달력데이터,MATCH("음력 날짜",달력제목,0),FALSE)</f>
        <v>46366</v>
      </c>
      <c r="C2209" s="128">
        <f t="shared" si="1"/>
        <v>2027</v>
      </c>
      <c r="D2209" s="128">
        <f t="shared" si="2"/>
        <v>1</v>
      </c>
      <c r="E2209" s="128">
        <f t="shared" si="3"/>
        <v>2</v>
      </c>
      <c r="F2209" s="128">
        <f t="shared" si="4"/>
        <v>2027</v>
      </c>
      <c r="G2209" s="128">
        <f t="shared" si="5"/>
        <v>1</v>
      </c>
      <c r="H2209" s="128">
        <f t="shared" si="6"/>
        <v>17</v>
      </c>
      <c r="I2209" s="128" t="str">
        <f t="shared" si="7"/>
        <v>일</v>
      </c>
      <c r="J2209" s="99"/>
      <c r="K2209" s="99"/>
      <c r="L2209" s="141" t="str">
        <f>IF(J2209-K2209=0,,IFERROR(K2209-J2209-휴게시간-VLOOKUP(A2209,지정휴게시간,2,FALSE),K2209-J2209-휴게시간))</f>
        <v/>
      </c>
      <c r="M2209" s="142" t="str">
        <f>IFERROR(VLOOKUP(Text(A2209,"m월 d일"),양력휴일,2,FALSE),IFERROR(VLOOKUP(Text(B2209,"m월 d일"),음력휴일,2,FALSE),IFERROR(VLOOKUP(A2209,양력지정휴일,2,FALSE), IFERROR(VLOOKUP(B2209,음력지정휴일,2,FALSE), ""))))</f>
        <v/>
      </c>
      <c r="N2209" s="128"/>
      <c r="O2209" s="128" t="str">
        <f>IFERROR(VLOOKUP(N2209,연차지정일수,2,FALSE),"")</f>
        <v/>
      </c>
      <c r="P2209" s="143"/>
      <c r="Q2209" s="2"/>
    </row>
    <row r="2210">
      <c r="A2210" s="129">
        <v>46405.0</v>
      </c>
      <c r="B2210" s="129">
        <f>VLOOKUP($A2210,달력데이터,MATCH("음력 날짜",달력제목,0),FALSE)</f>
        <v>46367</v>
      </c>
      <c r="C2210" s="128">
        <f t="shared" si="1"/>
        <v>2027</v>
      </c>
      <c r="D2210" s="128">
        <f t="shared" si="2"/>
        <v>1</v>
      </c>
      <c r="E2210" s="128">
        <f t="shared" si="3"/>
        <v>3</v>
      </c>
      <c r="F2210" s="128">
        <f t="shared" si="4"/>
        <v>2027</v>
      </c>
      <c r="G2210" s="128">
        <f t="shared" si="5"/>
        <v>1</v>
      </c>
      <c r="H2210" s="128">
        <f t="shared" si="6"/>
        <v>18</v>
      </c>
      <c r="I2210" s="128" t="str">
        <f t="shared" si="7"/>
        <v>월</v>
      </c>
      <c r="J2210" s="99"/>
      <c r="K2210" s="99"/>
      <c r="L2210" s="141" t="str">
        <f>IF(J2210-K2210=0,,IFERROR(K2210-J2210-휴게시간-VLOOKUP(A2210,지정휴게시간,2,FALSE),K2210-J2210-휴게시간))</f>
        <v/>
      </c>
      <c r="M2210" s="142" t="str">
        <f>IFERROR(VLOOKUP(Text(A2210,"m월 d일"),양력휴일,2,FALSE),IFERROR(VLOOKUP(Text(B2210,"m월 d일"),음력휴일,2,FALSE),IFERROR(VLOOKUP(A2210,양력지정휴일,2,FALSE), IFERROR(VLOOKUP(B2210,음력지정휴일,2,FALSE), ""))))</f>
        <v/>
      </c>
      <c r="N2210" s="128"/>
      <c r="O2210" s="128" t="str">
        <f>IFERROR(VLOOKUP(N2210,연차지정일수,2,FALSE),"")</f>
        <v/>
      </c>
      <c r="P2210" s="143"/>
      <c r="Q2210" s="2"/>
    </row>
    <row r="2211">
      <c r="A2211" s="129">
        <v>46406.0</v>
      </c>
      <c r="B2211" s="129">
        <f>VLOOKUP($A2211,달력데이터,MATCH("음력 날짜",달력제목,0),FALSE)</f>
        <v>46368</v>
      </c>
      <c r="C2211" s="128">
        <f t="shared" si="1"/>
        <v>2027</v>
      </c>
      <c r="D2211" s="128">
        <f t="shared" si="2"/>
        <v>1</v>
      </c>
      <c r="E2211" s="128">
        <f t="shared" si="3"/>
        <v>3</v>
      </c>
      <c r="F2211" s="128">
        <f t="shared" si="4"/>
        <v>2027</v>
      </c>
      <c r="G2211" s="128">
        <f t="shared" si="5"/>
        <v>1</v>
      </c>
      <c r="H2211" s="128">
        <f t="shared" si="6"/>
        <v>19</v>
      </c>
      <c r="I2211" s="128" t="str">
        <f t="shared" si="7"/>
        <v>화</v>
      </c>
      <c r="J2211" s="99"/>
      <c r="K2211" s="99"/>
      <c r="L2211" s="141" t="str">
        <f>IF(J2211-K2211=0,,IFERROR(K2211-J2211-휴게시간-VLOOKUP(A2211,지정휴게시간,2,FALSE),K2211-J2211-휴게시간))</f>
        <v/>
      </c>
      <c r="M2211" s="142" t="str">
        <f>IFERROR(VLOOKUP(Text(A2211,"m월 d일"),양력휴일,2,FALSE),IFERROR(VLOOKUP(Text(B2211,"m월 d일"),음력휴일,2,FALSE),IFERROR(VLOOKUP(A2211,양력지정휴일,2,FALSE), IFERROR(VLOOKUP(B2211,음력지정휴일,2,FALSE), ""))))</f>
        <v/>
      </c>
      <c r="N2211" s="128"/>
      <c r="O2211" s="128" t="str">
        <f>IFERROR(VLOOKUP(N2211,연차지정일수,2,FALSE),"")</f>
        <v/>
      </c>
      <c r="P2211" s="143"/>
      <c r="Q2211" s="2"/>
    </row>
    <row r="2212">
      <c r="A2212" s="129">
        <v>46407.0</v>
      </c>
      <c r="B2212" s="129">
        <f>VLOOKUP($A2212,달력데이터,MATCH("음력 날짜",달력제목,0),FALSE)</f>
        <v>46369</v>
      </c>
      <c r="C2212" s="128">
        <f t="shared" si="1"/>
        <v>2027</v>
      </c>
      <c r="D2212" s="128">
        <f t="shared" si="2"/>
        <v>1</v>
      </c>
      <c r="E2212" s="128">
        <f t="shared" si="3"/>
        <v>3</v>
      </c>
      <c r="F2212" s="128">
        <f t="shared" si="4"/>
        <v>2027</v>
      </c>
      <c r="G2212" s="128">
        <f t="shared" si="5"/>
        <v>1</v>
      </c>
      <c r="H2212" s="128">
        <f t="shared" si="6"/>
        <v>20</v>
      </c>
      <c r="I2212" s="128" t="str">
        <f t="shared" si="7"/>
        <v>수</v>
      </c>
      <c r="J2212" s="99"/>
      <c r="K2212" s="99"/>
      <c r="L2212" s="141" t="str">
        <f>IF(J2212-K2212=0,,IFERROR(K2212-J2212-휴게시간-VLOOKUP(A2212,지정휴게시간,2,FALSE),K2212-J2212-휴게시간))</f>
        <v/>
      </c>
      <c r="M2212" s="142" t="str">
        <f>IFERROR(VLOOKUP(Text(A2212,"m월 d일"),양력휴일,2,FALSE),IFERROR(VLOOKUP(Text(B2212,"m월 d일"),음력휴일,2,FALSE),IFERROR(VLOOKUP(A2212,양력지정휴일,2,FALSE), IFERROR(VLOOKUP(B2212,음력지정휴일,2,FALSE), ""))))</f>
        <v/>
      </c>
      <c r="N2212" s="128"/>
      <c r="O2212" s="128" t="str">
        <f>IFERROR(VLOOKUP(N2212,연차지정일수,2,FALSE),"")</f>
        <v/>
      </c>
      <c r="P2212" s="143"/>
      <c r="Q2212" s="2"/>
    </row>
    <row r="2213">
      <c r="A2213" s="129">
        <v>46408.0</v>
      </c>
      <c r="B2213" s="129">
        <f>VLOOKUP($A2213,달력데이터,MATCH("음력 날짜",달력제목,0),FALSE)</f>
        <v>46370</v>
      </c>
      <c r="C2213" s="128">
        <f t="shared" si="1"/>
        <v>2027</v>
      </c>
      <c r="D2213" s="128">
        <f t="shared" si="2"/>
        <v>1</v>
      </c>
      <c r="E2213" s="128">
        <f t="shared" si="3"/>
        <v>3</v>
      </c>
      <c r="F2213" s="128">
        <f t="shared" si="4"/>
        <v>2027</v>
      </c>
      <c r="G2213" s="128">
        <f t="shared" si="5"/>
        <v>1</v>
      </c>
      <c r="H2213" s="128">
        <f t="shared" si="6"/>
        <v>21</v>
      </c>
      <c r="I2213" s="128" t="str">
        <f t="shared" si="7"/>
        <v>목</v>
      </c>
      <c r="J2213" s="99"/>
      <c r="K2213" s="99"/>
      <c r="L2213" s="141" t="str">
        <f>IF(J2213-K2213=0,,IFERROR(K2213-J2213-휴게시간-VLOOKUP(A2213,지정휴게시간,2,FALSE),K2213-J2213-휴게시간))</f>
        <v/>
      </c>
      <c r="M2213" s="142" t="str">
        <f>IFERROR(VLOOKUP(Text(A2213,"m월 d일"),양력휴일,2,FALSE),IFERROR(VLOOKUP(Text(B2213,"m월 d일"),음력휴일,2,FALSE),IFERROR(VLOOKUP(A2213,양력지정휴일,2,FALSE), IFERROR(VLOOKUP(B2213,음력지정휴일,2,FALSE), ""))))</f>
        <v/>
      </c>
      <c r="N2213" s="128"/>
      <c r="O2213" s="128" t="str">
        <f>IFERROR(VLOOKUP(N2213,연차지정일수,2,FALSE),"")</f>
        <v/>
      </c>
      <c r="P2213" s="143"/>
      <c r="Q2213" s="2"/>
    </row>
    <row r="2214">
      <c r="A2214" s="129">
        <v>46409.0</v>
      </c>
      <c r="B2214" s="129">
        <f>VLOOKUP($A2214,달력데이터,MATCH("음력 날짜",달력제목,0),FALSE)</f>
        <v>46371</v>
      </c>
      <c r="C2214" s="128">
        <f t="shared" si="1"/>
        <v>2027</v>
      </c>
      <c r="D2214" s="128">
        <f t="shared" si="2"/>
        <v>1</v>
      </c>
      <c r="E2214" s="128">
        <f t="shared" si="3"/>
        <v>3</v>
      </c>
      <c r="F2214" s="128">
        <f t="shared" si="4"/>
        <v>2027</v>
      </c>
      <c r="G2214" s="128">
        <f t="shared" si="5"/>
        <v>1</v>
      </c>
      <c r="H2214" s="128">
        <f t="shared" si="6"/>
        <v>22</v>
      </c>
      <c r="I2214" s="128" t="str">
        <f t="shared" si="7"/>
        <v>금</v>
      </c>
      <c r="J2214" s="99"/>
      <c r="K2214" s="99"/>
      <c r="L2214" s="141" t="str">
        <f>IF(J2214-K2214=0,,IFERROR(K2214-J2214-휴게시간-VLOOKUP(A2214,지정휴게시간,2,FALSE),K2214-J2214-휴게시간))</f>
        <v/>
      </c>
      <c r="M2214" s="142" t="str">
        <f>IFERROR(VLOOKUP(Text(A2214,"m월 d일"),양력휴일,2,FALSE),IFERROR(VLOOKUP(Text(B2214,"m월 d일"),음력휴일,2,FALSE),IFERROR(VLOOKUP(A2214,양력지정휴일,2,FALSE), IFERROR(VLOOKUP(B2214,음력지정휴일,2,FALSE), ""))))</f>
        <v/>
      </c>
      <c r="N2214" s="128"/>
      <c r="O2214" s="128" t="str">
        <f>IFERROR(VLOOKUP(N2214,연차지정일수,2,FALSE),"")</f>
        <v/>
      </c>
      <c r="P2214" s="143"/>
      <c r="Q2214" s="2"/>
    </row>
    <row r="2215">
      <c r="A2215" s="129">
        <v>46410.0</v>
      </c>
      <c r="B2215" s="129">
        <f>VLOOKUP($A2215,달력데이터,MATCH("음력 날짜",달력제목,0),FALSE)</f>
        <v>46372</v>
      </c>
      <c r="C2215" s="128">
        <f t="shared" si="1"/>
        <v>2027</v>
      </c>
      <c r="D2215" s="128">
        <f t="shared" si="2"/>
        <v>1</v>
      </c>
      <c r="E2215" s="128">
        <f t="shared" si="3"/>
        <v>3</v>
      </c>
      <c r="F2215" s="128">
        <f t="shared" si="4"/>
        <v>2027</v>
      </c>
      <c r="G2215" s="128">
        <f t="shared" si="5"/>
        <v>1</v>
      </c>
      <c r="H2215" s="128">
        <f t="shared" si="6"/>
        <v>23</v>
      </c>
      <c r="I2215" s="128" t="str">
        <f t="shared" si="7"/>
        <v>토</v>
      </c>
      <c r="J2215" s="99"/>
      <c r="K2215" s="99"/>
      <c r="L2215" s="141" t="str">
        <f>IF(J2215-K2215=0,,IFERROR(K2215-J2215-휴게시간-VLOOKUP(A2215,지정휴게시간,2,FALSE),K2215-J2215-휴게시간))</f>
        <v/>
      </c>
      <c r="M2215" s="142" t="str">
        <f>IFERROR(VLOOKUP(Text(A2215,"m월 d일"),양력휴일,2,FALSE),IFERROR(VLOOKUP(Text(B2215,"m월 d일"),음력휴일,2,FALSE),IFERROR(VLOOKUP(A2215,양력지정휴일,2,FALSE), IFERROR(VLOOKUP(B2215,음력지정휴일,2,FALSE), ""))))</f>
        <v/>
      </c>
      <c r="N2215" s="128"/>
      <c r="O2215" s="128" t="str">
        <f>IFERROR(VLOOKUP(N2215,연차지정일수,2,FALSE),"")</f>
        <v/>
      </c>
      <c r="P2215" s="143"/>
      <c r="Q2215" s="2"/>
    </row>
    <row r="2216">
      <c r="A2216" s="129">
        <v>46411.0</v>
      </c>
      <c r="B2216" s="129">
        <f>VLOOKUP($A2216,달력데이터,MATCH("음력 날짜",달력제목,0),FALSE)</f>
        <v>46373</v>
      </c>
      <c r="C2216" s="128">
        <f t="shared" si="1"/>
        <v>2027</v>
      </c>
      <c r="D2216" s="128">
        <f t="shared" si="2"/>
        <v>1</v>
      </c>
      <c r="E2216" s="128">
        <f t="shared" si="3"/>
        <v>3</v>
      </c>
      <c r="F2216" s="128">
        <f t="shared" si="4"/>
        <v>2027</v>
      </c>
      <c r="G2216" s="128">
        <f t="shared" si="5"/>
        <v>1</v>
      </c>
      <c r="H2216" s="128">
        <f t="shared" si="6"/>
        <v>24</v>
      </c>
      <c r="I2216" s="128" t="str">
        <f t="shared" si="7"/>
        <v>일</v>
      </c>
      <c r="J2216" s="99"/>
      <c r="K2216" s="99"/>
      <c r="L2216" s="141" t="str">
        <f>IF(J2216-K2216=0,,IFERROR(K2216-J2216-휴게시간-VLOOKUP(A2216,지정휴게시간,2,FALSE),K2216-J2216-휴게시간))</f>
        <v/>
      </c>
      <c r="M2216" s="142" t="str">
        <f>IFERROR(VLOOKUP(Text(A2216,"m월 d일"),양력휴일,2,FALSE),IFERROR(VLOOKUP(Text(B2216,"m월 d일"),음력휴일,2,FALSE),IFERROR(VLOOKUP(A2216,양력지정휴일,2,FALSE), IFERROR(VLOOKUP(B2216,음력지정휴일,2,FALSE), ""))))</f>
        <v/>
      </c>
      <c r="N2216" s="128"/>
      <c r="O2216" s="128" t="str">
        <f>IFERROR(VLOOKUP(N2216,연차지정일수,2,FALSE),"")</f>
        <v/>
      </c>
      <c r="P2216" s="143"/>
      <c r="Q2216" s="2"/>
    </row>
    <row r="2217">
      <c r="A2217" s="129">
        <v>46412.0</v>
      </c>
      <c r="B2217" s="129">
        <f>VLOOKUP($A2217,달력데이터,MATCH("음력 날짜",달력제목,0),FALSE)</f>
        <v>46374</v>
      </c>
      <c r="C2217" s="128">
        <f t="shared" si="1"/>
        <v>2027</v>
      </c>
      <c r="D2217" s="128">
        <f t="shared" si="2"/>
        <v>1</v>
      </c>
      <c r="E2217" s="128">
        <f t="shared" si="3"/>
        <v>4</v>
      </c>
      <c r="F2217" s="128">
        <f t="shared" si="4"/>
        <v>2027</v>
      </c>
      <c r="G2217" s="128">
        <f t="shared" si="5"/>
        <v>1</v>
      </c>
      <c r="H2217" s="128">
        <f t="shared" si="6"/>
        <v>25</v>
      </c>
      <c r="I2217" s="128" t="str">
        <f t="shared" si="7"/>
        <v>월</v>
      </c>
      <c r="J2217" s="99"/>
      <c r="K2217" s="99"/>
      <c r="L2217" s="141" t="str">
        <f>IF(J2217-K2217=0,,IFERROR(K2217-J2217-휴게시간-VLOOKUP(A2217,지정휴게시간,2,FALSE),K2217-J2217-휴게시간))</f>
        <v/>
      </c>
      <c r="M2217" s="142" t="str">
        <f>IFERROR(VLOOKUP(Text(A2217,"m월 d일"),양력휴일,2,FALSE),IFERROR(VLOOKUP(Text(B2217,"m월 d일"),음력휴일,2,FALSE),IFERROR(VLOOKUP(A2217,양력지정휴일,2,FALSE), IFERROR(VLOOKUP(B2217,음력지정휴일,2,FALSE), ""))))</f>
        <v/>
      </c>
      <c r="N2217" s="128"/>
      <c r="O2217" s="128" t="str">
        <f>IFERROR(VLOOKUP(N2217,연차지정일수,2,FALSE),"")</f>
        <v/>
      </c>
      <c r="P2217" s="143"/>
      <c r="Q2217" s="2"/>
    </row>
    <row r="2218">
      <c r="A2218" s="129">
        <v>46413.0</v>
      </c>
      <c r="B2218" s="129">
        <f>VLOOKUP($A2218,달력데이터,MATCH("음력 날짜",달력제목,0),FALSE)</f>
        <v>46375</v>
      </c>
      <c r="C2218" s="128">
        <f t="shared" si="1"/>
        <v>2027</v>
      </c>
      <c r="D2218" s="128">
        <f t="shared" si="2"/>
        <v>1</v>
      </c>
      <c r="E2218" s="128">
        <f t="shared" si="3"/>
        <v>4</v>
      </c>
      <c r="F2218" s="128">
        <f t="shared" si="4"/>
        <v>2027</v>
      </c>
      <c r="G2218" s="128">
        <f t="shared" si="5"/>
        <v>1</v>
      </c>
      <c r="H2218" s="128">
        <f t="shared" si="6"/>
        <v>26</v>
      </c>
      <c r="I2218" s="128" t="str">
        <f t="shared" si="7"/>
        <v>화</v>
      </c>
      <c r="J2218" s="99"/>
      <c r="K2218" s="99"/>
      <c r="L2218" s="141" t="str">
        <f>IF(J2218-K2218=0,,IFERROR(K2218-J2218-휴게시간-VLOOKUP(A2218,지정휴게시간,2,FALSE),K2218-J2218-휴게시간))</f>
        <v/>
      </c>
      <c r="M2218" s="142" t="str">
        <f>IFERROR(VLOOKUP(Text(A2218,"m월 d일"),양력휴일,2,FALSE),IFERROR(VLOOKUP(Text(B2218,"m월 d일"),음력휴일,2,FALSE),IFERROR(VLOOKUP(A2218,양력지정휴일,2,FALSE), IFERROR(VLOOKUP(B2218,음력지정휴일,2,FALSE), ""))))</f>
        <v/>
      </c>
      <c r="N2218" s="128"/>
      <c r="O2218" s="128" t="str">
        <f>IFERROR(VLOOKUP(N2218,연차지정일수,2,FALSE),"")</f>
        <v/>
      </c>
      <c r="P2218" s="143"/>
      <c r="Q2218" s="2"/>
    </row>
    <row r="2219">
      <c r="A2219" s="129">
        <v>46414.0</v>
      </c>
      <c r="B2219" s="129">
        <f>VLOOKUP($A2219,달력데이터,MATCH("음력 날짜",달력제목,0),FALSE)</f>
        <v>46376</v>
      </c>
      <c r="C2219" s="128">
        <f t="shared" si="1"/>
        <v>2027</v>
      </c>
      <c r="D2219" s="128">
        <f t="shared" si="2"/>
        <v>1</v>
      </c>
      <c r="E2219" s="128">
        <f t="shared" si="3"/>
        <v>4</v>
      </c>
      <c r="F2219" s="128">
        <f t="shared" si="4"/>
        <v>2027</v>
      </c>
      <c r="G2219" s="128">
        <f t="shared" si="5"/>
        <v>1</v>
      </c>
      <c r="H2219" s="128">
        <f t="shared" si="6"/>
        <v>27</v>
      </c>
      <c r="I2219" s="128" t="str">
        <f t="shared" si="7"/>
        <v>수</v>
      </c>
      <c r="J2219" s="99"/>
      <c r="K2219" s="99"/>
      <c r="L2219" s="141" t="str">
        <f>IF(J2219-K2219=0,,IFERROR(K2219-J2219-휴게시간-VLOOKUP(A2219,지정휴게시간,2,FALSE),K2219-J2219-휴게시간))</f>
        <v/>
      </c>
      <c r="M2219" s="142" t="str">
        <f>IFERROR(VLOOKUP(Text(A2219,"m월 d일"),양력휴일,2,FALSE),IFERROR(VLOOKUP(Text(B2219,"m월 d일"),음력휴일,2,FALSE),IFERROR(VLOOKUP(A2219,양력지정휴일,2,FALSE), IFERROR(VLOOKUP(B2219,음력지정휴일,2,FALSE), ""))))</f>
        <v/>
      </c>
      <c r="N2219" s="128"/>
      <c r="O2219" s="128" t="str">
        <f>IFERROR(VLOOKUP(N2219,연차지정일수,2,FALSE),"")</f>
        <v/>
      </c>
      <c r="P2219" s="143"/>
      <c r="Q2219" s="2"/>
    </row>
    <row r="2220">
      <c r="A2220" s="129">
        <v>46415.0</v>
      </c>
      <c r="B2220" s="129">
        <f>VLOOKUP($A2220,달력데이터,MATCH("음력 날짜",달력제목,0),FALSE)</f>
        <v>46377</v>
      </c>
      <c r="C2220" s="128">
        <f t="shared" si="1"/>
        <v>2027</v>
      </c>
      <c r="D2220" s="128">
        <f t="shared" si="2"/>
        <v>1</v>
      </c>
      <c r="E2220" s="128">
        <f t="shared" si="3"/>
        <v>4</v>
      </c>
      <c r="F2220" s="128">
        <f t="shared" si="4"/>
        <v>2027</v>
      </c>
      <c r="G2220" s="128">
        <f t="shared" si="5"/>
        <v>1</v>
      </c>
      <c r="H2220" s="128">
        <f t="shared" si="6"/>
        <v>28</v>
      </c>
      <c r="I2220" s="128" t="str">
        <f t="shared" si="7"/>
        <v>목</v>
      </c>
      <c r="J2220" s="99"/>
      <c r="K2220" s="99"/>
      <c r="L2220" s="141" t="str">
        <f>IF(J2220-K2220=0,,IFERROR(K2220-J2220-휴게시간-VLOOKUP(A2220,지정휴게시간,2,FALSE),K2220-J2220-휴게시간))</f>
        <v/>
      </c>
      <c r="M2220" s="142" t="str">
        <f>IFERROR(VLOOKUP(Text(A2220,"m월 d일"),양력휴일,2,FALSE),IFERROR(VLOOKUP(Text(B2220,"m월 d일"),음력휴일,2,FALSE),IFERROR(VLOOKUP(A2220,양력지정휴일,2,FALSE), IFERROR(VLOOKUP(B2220,음력지정휴일,2,FALSE), ""))))</f>
        <v/>
      </c>
      <c r="N2220" s="128"/>
      <c r="O2220" s="128" t="str">
        <f>IFERROR(VLOOKUP(N2220,연차지정일수,2,FALSE),"")</f>
        <v/>
      </c>
      <c r="P2220" s="143"/>
      <c r="Q2220" s="2"/>
    </row>
    <row r="2221">
      <c r="A2221" s="129">
        <v>46416.0</v>
      </c>
      <c r="B2221" s="129">
        <f>VLOOKUP($A2221,달력데이터,MATCH("음력 날짜",달력제목,0),FALSE)</f>
        <v>46378</v>
      </c>
      <c r="C2221" s="128">
        <f t="shared" si="1"/>
        <v>2027</v>
      </c>
      <c r="D2221" s="128">
        <f t="shared" si="2"/>
        <v>1</v>
      </c>
      <c r="E2221" s="128">
        <f t="shared" si="3"/>
        <v>4</v>
      </c>
      <c r="F2221" s="128">
        <f t="shared" si="4"/>
        <v>2027</v>
      </c>
      <c r="G2221" s="128">
        <f t="shared" si="5"/>
        <v>1</v>
      </c>
      <c r="H2221" s="128">
        <f t="shared" si="6"/>
        <v>29</v>
      </c>
      <c r="I2221" s="128" t="str">
        <f t="shared" si="7"/>
        <v>금</v>
      </c>
      <c r="J2221" s="99"/>
      <c r="K2221" s="99"/>
      <c r="L2221" s="141" t="str">
        <f>IF(J2221-K2221=0,,IFERROR(K2221-J2221-휴게시간-VLOOKUP(A2221,지정휴게시간,2,FALSE),K2221-J2221-휴게시간))</f>
        <v/>
      </c>
      <c r="M2221" s="142" t="str">
        <f>IFERROR(VLOOKUP(Text(A2221,"m월 d일"),양력휴일,2,FALSE),IFERROR(VLOOKUP(Text(B2221,"m월 d일"),음력휴일,2,FALSE),IFERROR(VLOOKUP(A2221,양력지정휴일,2,FALSE), IFERROR(VLOOKUP(B2221,음력지정휴일,2,FALSE), ""))))</f>
        <v/>
      </c>
      <c r="N2221" s="128"/>
      <c r="O2221" s="128" t="str">
        <f>IFERROR(VLOOKUP(N2221,연차지정일수,2,FALSE),"")</f>
        <v/>
      </c>
      <c r="P2221" s="143"/>
      <c r="Q2221" s="2"/>
    </row>
    <row r="2222">
      <c r="A2222" s="129">
        <v>46417.0</v>
      </c>
      <c r="B2222" s="129">
        <f>VLOOKUP($A2222,달력데이터,MATCH("음력 날짜",달력제목,0),FALSE)</f>
        <v>46379</v>
      </c>
      <c r="C2222" s="128">
        <f t="shared" si="1"/>
        <v>2027</v>
      </c>
      <c r="D2222" s="128">
        <f t="shared" si="2"/>
        <v>1</v>
      </c>
      <c r="E2222" s="128">
        <f t="shared" si="3"/>
        <v>4</v>
      </c>
      <c r="F2222" s="128">
        <f t="shared" si="4"/>
        <v>2027</v>
      </c>
      <c r="G2222" s="128">
        <f t="shared" si="5"/>
        <v>1</v>
      </c>
      <c r="H2222" s="128">
        <f t="shared" si="6"/>
        <v>30</v>
      </c>
      <c r="I2222" s="128" t="str">
        <f t="shared" si="7"/>
        <v>토</v>
      </c>
      <c r="J2222" s="99"/>
      <c r="K2222" s="99"/>
      <c r="L2222" s="141" t="str">
        <f>IF(J2222-K2222=0,,IFERROR(K2222-J2222-휴게시간-VLOOKUP(A2222,지정휴게시간,2,FALSE),K2222-J2222-휴게시간))</f>
        <v/>
      </c>
      <c r="M2222" s="142" t="str">
        <f>IFERROR(VLOOKUP(Text(A2222,"m월 d일"),양력휴일,2,FALSE),IFERROR(VLOOKUP(Text(B2222,"m월 d일"),음력휴일,2,FALSE),IFERROR(VLOOKUP(A2222,양력지정휴일,2,FALSE), IFERROR(VLOOKUP(B2222,음력지정휴일,2,FALSE), ""))))</f>
        <v/>
      </c>
      <c r="N2222" s="128"/>
      <c r="O2222" s="128" t="str">
        <f>IFERROR(VLOOKUP(N2222,연차지정일수,2,FALSE),"")</f>
        <v/>
      </c>
      <c r="P2222" s="143"/>
      <c r="Q2222" s="2"/>
    </row>
    <row r="2223">
      <c r="A2223" s="129">
        <v>46418.0</v>
      </c>
      <c r="B2223" s="129">
        <f>VLOOKUP($A2223,달력데이터,MATCH("음력 날짜",달력제목,0),FALSE)</f>
        <v>46380</v>
      </c>
      <c r="C2223" s="128">
        <f t="shared" si="1"/>
        <v>2027</v>
      </c>
      <c r="D2223" s="128">
        <f t="shared" si="2"/>
        <v>1</v>
      </c>
      <c r="E2223" s="128">
        <f t="shared" si="3"/>
        <v>4</v>
      </c>
      <c r="F2223" s="128">
        <f t="shared" si="4"/>
        <v>2027</v>
      </c>
      <c r="G2223" s="128">
        <f t="shared" si="5"/>
        <v>1</v>
      </c>
      <c r="H2223" s="128">
        <f t="shared" si="6"/>
        <v>31</v>
      </c>
      <c r="I2223" s="128" t="str">
        <f t="shared" si="7"/>
        <v>일</v>
      </c>
      <c r="J2223" s="99"/>
      <c r="K2223" s="99"/>
      <c r="L2223" s="141" t="str">
        <f>IF(J2223-K2223=0,,IFERROR(K2223-J2223-휴게시간-VLOOKUP(A2223,지정휴게시간,2,FALSE),K2223-J2223-휴게시간))</f>
        <v/>
      </c>
      <c r="M2223" s="142" t="str">
        <f>IFERROR(VLOOKUP(Text(A2223,"m월 d일"),양력휴일,2,FALSE),IFERROR(VLOOKUP(Text(B2223,"m월 d일"),음력휴일,2,FALSE),IFERROR(VLOOKUP(A2223,양력지정휴일,2,FALSE), IFERROR(VLOOKUP(B2223,음력지정휴일,2,FALSE), ""))))</f>
        <v/>
      </c>
      <c r="N2223" s="128"/>
      <c r="O2223" s="128" t="str">
        <f>IFERROR(VLOOKUP(N2223,연차지정일수,2,FALSE),"")</f>
        <v/>
      </c>
      <c r="P2223" s="143"/>
      <c r="Q2223" s="2"/>
    </row>
    <row r="2224">
      <c r="A2224" s="129">
        <v>46419.0</v>
      </c>
      <c r="B2224" s="129">
        <f>VLOOKUP($A2224,달력데이터,MATCH("음력 날짜",달력제목,0),FALSE)</f>
        <v>46381</v>
      </c>
      <c r="C2224" s="128">
        <f t="shared" si="1"/>
        <v>2027</v>
      </c>
      <c r="D2224" s="128">
        <f t="shared" si="2"/>
        <v>1</v>
      </c>
      <c r="E2224" s="128">
        <f t="shared" si="3"/>
        <v>1</v>
      </c>
      <c r="F2224" s="128">
        <f t="shared" si="4"/>
        <v>2027</v>
      </c>
      <c r="G2224" s="128">
        <f t="shared" si="5"/>
        <v>2</v>
      </c>
      <c r="H2224" s="128">
        <f t="shared" si="6"/>
        <v>1</v>
      </c>
      <c r="I2224" s="128" t="str">
        <f t="shared" si="7"/>
        <v>월</v>
      </c>
      <c r="J2224" s="99"/>
      <c r="K2224" s="99"/>
      <c r="L2224" s="141" t="str">
        <f>IF(J2224-K2224=0,,IFERROR(K2224-J2224-휴게시간-VLOOKUP(A2224,지정휴게시간,2,FALSE),K2224-J2224-휴게시간))</f>
        <v/>
      </c>
      <c r="M2224" s="142" t="str">
        <f>IFERROR(VLOOKUP(Text(A2224,"m월 d일"),양력휴일,2,FALSE),IFERROR(VLOOKUP(Text(B2224,"m월 d일"),음력휴일,2,FALSE),IFERROR(VLOOKUP(A2224,양력지정휴일,2,FALSE), IFERROR(VLOOKUP(B2224,음력지정휴일,2,FALSE), ""))))</f>
        <v/>
      </c>
      <c r="N2224" s="128"/>
      <c r="O2224" s="128" t="str">
        <f>IFERROR(VLOOKUP(N2224,연차지정일수,2,FALSE),"")</f>
        <v/>
      </c>
      <c r="P2224" s="143"/>
      <c r="Q2224" s="2"/>
    </row>
    <row r="2225">
      <c r="A2225" s="129">
        <v>46420.0</v>
      </c>
      <c r="B2225" s="129">
        <f>VLOOKUP($A2225,달력데이터,MATCH("음력 날짜",달력제목,0),FALSE)</f>
        <v>46382</v>
      </c>
      <c r="C2225" s="128">
        <f t="shared" si="1"/>
        <v>2027</v>
      </c>
      <c r="D2225" s="128">
        <f t="shared" si="2"/>
        <v>1</v>
      </c>
      <c r="E2225" s="128">
        <f t="shared" si="3"/>
        <v>1</v>
      </c>
      <c r="F2225" s="128">
        <f t="shared" si="4"/>
        <v>2027</v>
      </c>
      <c r="G2225" s="128">
        <f t="shared" si="5"/>
        <v>2</v>
      </c>
      <c r="H2225" s="128">
        <f t="shared" si="6"/>
        <v>2</v>
      </c>
      <c r="I2225" s="128" t="str">
        <f t="shared" si="7"/>
        <v>화</v>
      </c>
      <c r="J2225" s="99"/>
      <c r="K2225" s="99"/>
      <c r="L2225" s="141" t="str">
        <f>IF(J2225-K2225=0,,IFERROR(K2225-J2225-휴게시간-VLOOKUP(A2225,지정휴게시간,2,FALSE),K2225-J2225-휴게시간))</f>
        <v/>
      </c>
      <c r="M2225" s="142" t="str">
        <f>IFERROR(VLOOKUP(Text(A2225,"m월 d일"),양력휴일,2,FALSE),IFERROR(VLOOKUP(Text(B2225,"m월 d일"),음력휴일,2,FALSE),IFERROR(VLOOKUP(A2225,양력지정휴일,2,FALSE), IFERROR(VLOOKUP(B2225,음력지정휴일,2,FALSE), ""))))</f>
        <v/>
      </c>
      <c r="N2225" s="128"/>
      <c r="O2225" s="128" t="str">
        <f>IFERROR(VLOOKUP(N2225,연차지정일수,2,FALSE),"")</f>
        <v/>
      </c>
      <c r="P2225" s="143"/>
      <c r="Q2225" s="2"/>
    </row>
    <row r="2226">
      <c r="A2226" s="129">
        <v>46421.0</v>
      </c>
      <c r="B2226" s="129">
        <f>VLOOKUP($A2226,달력데이터,MATCH("음력 날짜",달력제목,0),FALSE)</f>
        <v>46383</v>
      </c>
      <c r="C2226" s="128">
        <f t="shared" si="1"/>
        <v>2027</v>
      </c>
      <c r="D2226" s="128">
        <f t="shared" si="2"/>
        <v>1</v>
      </c>
      <c r="E2226" s="128">
        <f t="shared" si="3"/>
        <v>1</v>
      </c>
      <c r="F2226" s="128">
        <f t="shared" si="4"/>
        <v>2027</v>
      </c>
      <c r="G2226" s="128">
        <f t="shared" si="5"/>
        <v>2</v>
      </c>
      <c r="H2226" s="128">
        <f t="shared" si="6"/>
        <v>3</v>
      </c>
      <c r="I2226" s="128" t="str">
        <f t="shared" si="7"/>
        <v>수</v>
      </c>
      <c r="J2226" s="99"/>
      <c r="K2226" s="99"/>
      <c r="L2226" s="141" t="str">
        <f>IF(J2226-K2226=0,,IFERROR(K2226-J2226-휴게시간-VLOOKUP(A2226,지정휴게시간,2,FALSE),K2226-J2226-휴게시간))</f>
        <v/>
      </c>
      <c r="M2226" s="142" t="str">
        <f>IFERROR(VLOOKUP(Text(A2226,"m월 d일"),양력휴일,2,FALSE),IFERROR(VLOOKUP(Text(B2226,"m월 d일"),음력휴일,2,FALSE),IFERROR(VLOOKUP(A2226,양력지정휴일,2,FALSE), IFERROR(VLOOKUP(B2226,음력지정휴일,2,FALSE), ""))))</f>
        <v/>
      </c>
      <c r="N2226" s="128"/>
      <c r="O2226" s="128" t="str">
        <f>IFERROR(VLOOKUP(N2226,연차지정일수,2,FALSE),"")</f>
        <v/>
      </c>
      <c r="P2226" s="143"/>
      <c r="Q2226" s="2"/>
    </row>
    <row r="2227">
      <c r="A2227" s="129">
        <v>46422.0</v>
      </c>
      <c r="B2227" s="129">
        <f>VLOOKUP($A2227,달력데이터,MATCH("음력 날짜",달력제목,0),FALSE)</f>
        <v>46384</v>
      </c>
      <c r="C2227" s="128">
        <f t="shared" si="1"/>
        <v>2027</v>
      </c>
      <c r="D2227" s="128">
        <f t="shared" si="2"/>
        <v>1</v>
      </c>
      <c r="E2227" s="128">
        <f t="shared" si="3"/>
        <v>1</v>
      </c>
      <c r="F2227" s="128">
        <f t="shared" si="4"/>
        <v>2027</v>
      </c>
      <c r="G2227" s="128">
        <f t="shared" si="5"/>
        <v>2</v>
      </c>
      <c r="H2227" s="128">
        <f t="shared" si="6"/>
        <v>4</v>
      </c>
      <c r="I2227" s="128" t="str">
        <f t="shared" si="7"/>
        <v>목</v>
      </c>
      <c r="J2227" s="99"/>
      <c r="K2227" s="99"/>
      <c r="L2227" s="141" t="str">
        <f>IF(J2227-K2227=0,,IFERROR(K2227-J2227-휴게시간-VLOOKUP(A2227,지정휴게시간,2,FALSE),K2227-J2227-휴게시간))</f>
        <v/>
      </c>
      <c r="M2227" s="142" t="str">
        <f>IFERROR(VLOOKUP(Text(A2227,"m월 d일"),양력휴일,2,FALSE),IFERROR(VLOOKUP(Text(B2227,"m월 d일"),음력휴일,2,FALSE),IFERROR(VLOOKUP(A2227,양력지정휴일,2,FALSE), IFERROR(VLOOKUP(B2227,음력지정휴일,2,FALSE), ""))))</f>
        <v/>
      </c>
      <c r="N2227" s="128"/>
      <c r="O2227" s="128" t="str">
        <f>IFERROR(VLOOKUP(N2227,연차지정일수,2,FALSE),"")</f>
        <v/>
      </c>
      <c r="P2227" s="143"/>
      <c r="Q2227" s="2"/>
    </row>
    <row r="2228">
      <c r="A2228" s="129">
        <v>46423.0</v>
      </c>
      <c r="B2228" s="129">
        <f>VLOOKUP($A2228,달력데이터,MATCH("음력 날짜",달력제목,0),FALSE)</f>
        <v>46385</v>
      </c>
      <c r="C2228" s="128">
        <f t="shared" si="1"/>
        <v>2027</v>
      </c>
      <c r="D2228" s="128">
        <f t="shared" si="2"/>
        <v>1</v>
      </c>
      <c r="E2228" s="128">
        <f t="shared" si="3"/>
        <v>1</v>
      </c>
      <c r="F2228" s="128">
        <f t="shared" si="4"/>
        <v>2027</v>
      </c>
      <c r="G2228" s="128">
        <f t="shared" si="5"/>
        <v>2</v>
      </c>
      <c r="H2228" s="128">
        <f t="shared" si="6"/>
        <v>5</v>
      </c>
      <c r="I2228" s="128" t="str">
        <f t="shared" si="7"/>
        <v>금</v>
      </c>
      <c r="J2228" s="99"/>
      <c r="K2228" s="99"/>
      <c r="L2228" s="141" t="str">
        <f>IF(J2228-K2228=0,,IFERROR(K2228-J2228-휴게시간-VLOOKUP(A2228,지정휴게시간,2,FALSE),K2228-J2228-휴게시간))</f>
        <v/>
      </c>
      <c r="M2228" s="142" t="str">
        <f>IFERROR(VLOOKUP(Text(A2228,"m월 d일"),양력휴일,2,FALSE),IFERROR(VLOOKUP(Text(B2228,"m월 d일"),음력휴일,2,FALSE),IFERROR(VLOOKUP(A2228,양력지정휴일,2,FALSE), IFERROR(VLOOKUP(B2228,음력지정휴일,2,FALSE), ""))))</f>
        <v/>
      </c>
      <c r="N2228" s="128"/>
      <c r="O2228" s="128" t="str">
        <f>IFERROR(VLOOKUP(N2228,연차지정일수,2,FALSE),"")</f>
        <v/>
      </c>
      <c r="P2228" s="143"/>
      <c r="Q2228" s="2"/>
    </row>
    <row r="2229">
      <c r="A2229" s="129">
        <v>46424.0</v>
      </c>
      <c r="B2229" s="129">
        <f>VLOOKUP($A2229,달력데이터,MATCH("음력 날짜",달력제목,0),FALSE)</f>
        <v>46386</v>
      </c>
      <c r="C2229" s="128">
        <f t="shared" si="1"/>
        <v>2027</v>
      </c>
      <c r="D2229" s="128">
        <f t="shared" si="2"/>
        <v>1</v>
      </c>
      <c r="E2229" s="128">
        <f t="shared" si="3"/>
        <v>1</v>
      </c>
      <c r="F2229" s="128">
        <f t="shared" si="4"/>
        <v>2027</v>
      </c>
      <c r="G2229" s="128">
        <f t="shared" si="5"/>
        <v>2</v>
      </c>
      <c r="H2229" s="128">
        <f t="shared" si="6"/>
        <v>6</v>
      </c>
      <c r="I2229" s="128" t="str">
        <f t="shared" si="7"/>
        <v>토</v>
      </c>
      <c r="J2229" s="99"/>
      <c r="K2229" s="99"/>
      <c r="L2229" s="141" t="str">
        <f>IF(J2229-K2229=0,,IFERROR(K2229-J2229-휴게시간-VLOOKUP(A2229,지정휴게시간,2,FALSE),K2229-J2229-휴게시간))</f>
        <v/>
      </c>
      <c r="M2229" s="142" t="str">
        <f>IFERROR(VLOOKUP(Text(A2229,"m월 d일"),양력휴일,2,FALSE),IFERROR(VLOOKUP(Text(B2229,"m월 d일"),음력휴일,2,FALSE),IFERROR(VLOOKUP(A2229,양력지정휴일,2,FALSE), IFERROR(VLOOKUP(B2229,음력지정휴일,2,FALSE), ""))))</f>
        <v>설날연휴</v>
      </c>
      <c r="N2229" s="128"/>
      <c r="O2229" s="128" t="str">
        <f>IFERROR(VLOOKUP(N2229,연차지정일수,2,FALSE),"")</f>
        <v/>
      </c>
      <c r="P2229" s="143"/>
      <c r="Q2229" s="2"/>
    </row>
    <row r="2230">
      <c r="A2230" s="129">
        <v>46425.0</v>
      </c>
      <c r="B2230" s="129">
        <f>VLOOKUP($A2230,달력데이터,MATCH("음력 날짜",달력제목,0),FALSE)</f>
        <v>46388</v>
      </c>
      <c r="C2230" s="128">
        <f t="shared" si="1"/>
        <v>2027</v>
      </c>
      <c r="D2230" s="128">
        <f t="shared" si="2"/>
        <v>1</v>
      </c>
      <c r="E2230" s="128">
        <f t="shared" si="3"/>
        <v>1</v>
      </c>
      <c r="F2230" s="128">
        <f t="shared" si="4"/>
        <v>2027</v>
      </c>
      <c r="G2230" s="128">
        <f t="shared" si="5"/>
        <v>2</v>
      </c>
      <c r="H2230" s="128">
        <f t="shared" si="6"/>
        <v>7</v>
      </c>
      <c r="I2230" s="128" t="str">
        <f t="shared" si="7"/>
        <v>일</v>
      </c>
      <c r="J2230" s="99"/>
      <c r="K2230" s="99"/>
      <c r="L2230" s="141" t="str">
        <f>IF(J2230-K2230=0,,IFERROR(K2230-J2230-휴게시간-VLOOKUP(A2230,지정휴게시간,2,FALSE),K2230-J2230-휴게시간))</f>
        <v/>
      </c>
      <c r="M2230" s="142" t="str">
        <f>IFERROR(VLOOKUP(Text(A2230,"m월 d일"),양력휴일,2,FALSE),IFERROR(VLOOKUP(Text(B2230,"m월 d일"),음력휴일,2,FALSE),IFERROR(VLOOKUP(A2230,양력지정휴일,2,FALSE), IFERROR(VLOOKUP(B2230,음력지정휴일,2,FALSE), ""))))</f>
        <v>설날연휴</v>
      </c>
      <c r="N2230" s="128"/>
      <c r="O2230" s="128" t="str">
        <f>IFERROR(VLOOKUP(N2230,연차지정일수,2,FALSE),"")</f>
        <v/>
      </c>
      <c r="P2230" s="143"/>
      <c r="Q2230" s="2"/>
    </row>
    <row r="2231">
      <c r="A2231" s="129">
        <v>46426.0</v>
      </c>
      <c r="B2231" s="129">
        <f>VLOOKUP($A2231,달력데이터,MATCH("음력 날짜",달력제목,0),FALSE)</f>
        <v>46389</v>
      </c>
      <c r="C2231" s="128">
        <f t="shared" si="1"/>
        <v>2027</v>
      </c>
      <c r="D2231" s="128">
        <f t="shared" si="2"/>
        <v>2</v>
      </c>
      <c r="E2231" s="128">
        <f t="shared" si="3"/>
        <v>2</v>
      </c>
      <c r="F2231" s="128">
        <f t="shared" si="4"/>
        <v>2027</v>
      </c>
      <c r="G2231" s="128">
        <f t="shared" si="5"/>
        <v>2</v>
      </c>
      <c r="H2231" s="128">
        <f t="shared" si="6"/>
        <v>8</v>
      </c>
      <c r="I2231" s="128" t="str">
        <f t="shared" si="7"/>
        <v>월</v>
      </c>
      <c r="J2231" s="99"/>
      <c r="K2231" s="99"/>
      <c r="L2231" s="141" t="str">
        <f>IF(J2231-K2231=0,,IFERROR(K2231-J2231-휴게시간-VLOOKUP(A2231,지정휴게시간,2,FALSE),K2231-J2231-휴게시간))</f>
        <v/>
      </c>
      <c r="M2231" s="142" t="str">
        <f>IFERROR(VLOOKUP(Text(A2231,"m월 d일"),양력휴일,2,FALSE),IFERROR(VLOOKUP(Text(B2231,"m월 d일"),음력휴일,2,FALSE),IFERROR(VLOOKUP(A2231,양력지정휴일,2,FALSE), IFERROR(VLOOKUP(B2231,음력지정휴일,2,FALSE), ""))))</f>
        <v>설날연휴</v>
      </c>
      <c r="N2231" s="128"/>
      <c r="O2231" s="128" t="str">
        <f>IFERROR(VLOOKUP(N2231,연차지정일수,2,FALSE),"")</f>
        <v/>
      </c>
      <c r="P2231" s="143"/>
      <c r="Q2231" s="2"/>
    </row>
    <row r="2232">
      <c r="A2232" s="129">
        <v>46427.0</v>
      </c>
      <c r="B2232" s="129">
        <f>VLOOKUP($A2232,달력데이터,MATCH("음력 날짜",달력제목,0),FALSE)</f>
        <v>46390</v>
      </c>
      <c r="C2232" s="128">
        <f t="shared" si="1"/>
        <v>2027</v>
      </c>
      <c r="D2232" s="128">
        <f t="shared" si="2"/>
        <v>2</v>
      </c>
      <c r="E2232" s="128">
        <f t="shared" si="3"/>
        <v>2</v>
      </c>
      <c r="F2232" s="128">
        <f t="shared" si="4"/>
        <v>2027</v>
      </c>
      <c r="G2232" s="128">
        <f t="shared" si="5"/>
        <v>2</v>
      </c>
      <c r="H2232" s="128">
        <f t="shared" si="6"/>
        <v>9</v>
      </c>
      <c r="I2232" s="128" t="str">
        <f t="shared" si="7"/>
        <v>화</v>
      </c>
      <c r="J2232" s="99"/>
      <c r="K2232" s="99"/>
      <c r="L2232" s="141" t="str">
        <f>IF(J2232-K2232=0,,IFERROR(K2232-J2232-휴게시간-VLOOKUP(A2232,지정휴게시간,2,FALSE),K2232-J2232-휴게시간))</f>
        <v/>
      </c>
      <c r="M2232" s="142" t="str">
        <f>IFERROR(VLOOKUP(Text(A2232,"m월 d일"),양력휴일,2,FALSE),IFERROR(VLOOKUP(Text(B2232,"m월 d일"),음력휴일,2,FALSE),IFERROR(VLOOKUP(A2232,양력지정휴일,2,FALSE), IFERROR(VLOOKUP(B2232,음력지정휴일,2,FALSE), ""))))</f>
        <v/>
      </c>
      <c r="N2232" s="128"/>
      <c r="O2232" s="128" t="str">
        <f>IFERROR(VLOOKUP(N2232,연차지정일수,2,FALSE),"")</f>
        <v/>
      </c>
      <c r="P2232" s="143"/>
      <c r="Q2232" s="2"/>
    </row>
    <row r="2233">
      <c r="A2233" s="129">
        <v>46428.0</v>
      </c>
      <c r="B2233" s="129">
        <f>VLOOKUP($A2233,달력데이터,MATCH("음력 날짜",달력제목,0),FALSE)</f>
        <v>46391</v>
      </c>
      <c r="C2233" s="128">
        <f t="shared" si="1"/>
        <v>2027</v>
      </c>
      <c r="D2233" s="128">
        <f t="shared" si="2"/>
        <v>2</v>
      </c>
      <c r="E2233" s="128">
        <f t="shared" si="3"/>
        <v>2</v>
      </c>
      <c r="F2233" s="128">
        <f t="shared" si="4"/>
        <v>2027</v>
      </c>
      <c r="G2233" s="128">
        <f t="shared" si="5"/>
        <v>2</v>
      </c>
      <c r="H2233" s="128">
        <f t="shared" si="6"/>
        <v>10</v>
      </c>
      <c r="I2233" s="128" t="str">
        <f t="shared" si="7"/>
        <v>수</v>
      </c>
      <c r="J2233" s="99"/>
      <c r="K2233" s="99"/>
      <c r="L2233" s="141" t="str">
        <f>IF(J2233-K2233=0,,IFERROR(K2233-J2233-휴게시간-VLOOKUP(A2233,지정휴게시간,2,FALSE),K2233-J2233-휴게시간))</f>
        <v/>
      </c>
      <c r="M2233" s="142" t="str">
        <f>IFERROR(VLOOKUP(Text(A2233,"m월 d일"),양력휴일,2,FALSE),IFERROR(VLOOKUP(Text(B2233,"m월 d일"),음력휴일,2,FALSE),IFERROR(VLOOKUP(A2233,양력지정휴일,2,FALSE), IFERROR(VLOOKUP(B2233,음력지정휴일,2,FALSE), ""))))</f>
        <v/>
      </c>
      <c r="N2233" s="128"/>
      <c r="O2233" s="128" t="str">
        <f>IFERROR(VLOOKUP(N2233,연차지정일수,2,FALSE),"")</f>
        <v/>
      </c>
      <c r="P2233" s="143"/>
      <c r="Q2233" s="2"/>
    </row>
    <row r="2234">
      <c r="A2234" s="129">
        <v>46429.0</v>
      </c>
      <c r="B2234" s="129">
        <f>VLOOKUP($A2234,달력데이터,MATCH("음력 날짜",달력제목,0),FALSE)</f>
        <v>46392</v>
      </c>
      <c r="C2234" s="128">
        <f t="shared" si="1"/>
        <v>2027</v>
      </c>
      <c r="D2234" s="128">
        <f t="shared" si="2"/>
        <v>2</v>
      </c>
      <c r="E2234" s="128">
        <f t="shared" si="3"/>
        <v>2</v>
      </c>
      <c r="F2234" s="128">
        <f t="shared" si="4"/>
        <v>2027</v>
      </c>
      <c r="G2234" s="128">
        <f t="shared" si="5"/>
        <v>2</v>
      </c>
      <c r="H2234" s="128">
        <f t="shared" si="6"/>
        <v>11</v>
      </c>
      <c r="I2234" s="128" t="str">
        <f t="shared" si="7"/>
        <v>목</v>
      </c>
      <c r="J2234" s="99"/>
      <c r="K2234" s="99"/>
      <c r="L2234" s="141" t="str">
        <f>IF(J2234-K2234=0,,IFERROR(K2234-J2234-휴게시간-VLOOKUP(A2234,지정휴게시간,2,FALSE),K2234-J2234-휴게시간))</f>
        <v/>
      </c>
      <c r="M2234" s="142" t="str">
        <f>IFERROR(VLOOKUP(Text(A2234,"m월 d일"),양력휴일,2,FALSE),IFERROR(VLOOKUP(Text(B2234,"m월 d일"),음력휴일,2,FALSE),IFERROR(VLOOKUP(A2234,양력지정휴일,2,FALSE), IFERROR(VLOOKUP(B2234,음력지정휴일,2,FALSE), ""))))</f>
        <v/>
      </c>
      <c r="N2234" s="128"/>
      <c r="O2234" s="128" t="str">
        <f>IFERROR(VLOOKUP(N2234,연차지정일수,2,FALSE),"")</f>
        <v/>
      </c>
      <c r="P2234" s="143"/>
      <c r="Q2234" s="2"/>
    </row>
    <row r="2235">
      <c r="A2235" s="129">
        <v>46430.0</v>
      </c>
      <c r="B2235" s="129">
        <f>VLOOKUP($A2235,달력데이터,MATCH("음력 날짜",달력제목,0),FALSE)</f>
        <v>46393</v>
      </c>
      <c r="C2235" s="128">
        <f t="shared" si="1"/>
        <v>2027</v>
      </c>
      <c r="D2235" s="128">
        <f t="shared" si="2"/>
        <v>2</v>
      </c>
      <c r="E2235" s="128">
        <f t="shared" si="3"/>
        <v>2</v>
      </c>
      <c r="F2235" s="128">
        <f t="shared" si="4"/>
        <v>2027</v>
      </c>
      <c r="G2235" s="128">
        <f t="shared" si="5"/>
        <v>2</v>
      </c>
      <c r="H2235" s="128">
        <f t="shared" si="6"/>
        <v>12</v>
      </c>
      <c r="I2235" s="128" t="str">
        <f t="shared" si="7"/>
        <v>금</v>
      </c>
      <c r="J2235" s="99"/>
      <c r="K2235" s="99"/>
      <c r="L2235" s="141" t="str">
        <f>IF(J2235-K2235=0,,IFERROR(K2235-J2235-휴게시간-VLOOKUP(A2235,지정휴게시간,2,FALSE),K2235-J2235-휴게시간))</f>
        <v/>
      </c>
      <c r="M2235" s="142" t="str">
        <f>IFERROR(VLOOKUP(Text(A2235,"m월 d일"),양력휴일,2,FALSE),IFERROR(VLOOKUP(Text(B2235,"m월 d일"),음력휴일,2,FALSE),IFERROR(VLOOKUP(A2235,양력지정휴일,2,FALSE), IFERROR(VLOOKUP(B2235,음력지정휴일,2,FALSE), ""))))</f>
        <v/>
      </c>
      <c r="N2235" s="128"/>
      <c r="O2235" s="128" t="str">
        <f>IFERROR(VLOOKUP(N2235,연차지정일수,2,FALSE),"")</f>
        <v/>
      </c>
      <c r="P2235" s="143"/>
      <c r="Q2235" s="2"/>
    </row>
    <row r="2236">
      <c r="A2236" s="129">
        <v>46431.0</v>
      </c>
      <c r="B2236" s="129">
        <f>VLOOKUP($A2236,달력데이터,MATCH("음력 날짜",달력제목,0),FALSE)</f>
        <v>46394</v>
      </c>
      <c r="C2236" s="128">
        <f t="shared" si="1"/>
        <v>2027</v>
      </c>
      <c r="D2236" s="128">
        <f t="shared" si="2"/>
        <v>2</v>
      </c>
      <c r="E2236" s="128">
        <f t="shared" si="3"/>
        <v>2</v>
      </c>
      <c r="F2236" s="128">
        <f t="shared" si="4"/>
        <v>2027</v>
      </c>
      <c r="G2236" s="128">
        <f t="shared" si="5"/>
        <v>2</v>
      </c>
      <c r="H2236" s="128">
        <f t="shared" si="6"/>
        <v>13</v>
      </c>
      <c r="I2236" s="128" t="str">
        <f t="shared" si="7"/>
        <v>토</v>
      </c>
      <c r="J2236" s="99"/>
      <c r="K2236" s="99"/>
      <c r="L2236" s="141" t="str">
        <f>IF(J2236-K2236=0,,IFERROR(K2236-J2236-휴게시간-VLOOKUP(A2236,지정휴게시간,2,FALSE),K2236-J2236-휴게시간))</f>
        <v/>
      </c>
      <c r="M2236" s="142" t="str">
        <f>IFERROR(VLOOKUP(Text(A2236,"m월 d일"),양력휴일,2,FALSE),IFERROR(VLOOKUP(Text(B2236,"m월 d일"),음력휴일,2,FALSE),IFERROR(VLOOKUP(A2236,양력지정휴일,2,FALSE), IFERROR(VLOOKUP(B2236,음력지정휴일,2,FALSE), ""))))</f>
        <v/>
      </c>
      <c r="N2236" s="128"/>
      <c r="O2236" s="128" t="str">
        <f>IFERROR(VLOOKUP(N2236,연차지정일수,2,FALSE),"")</f>
        <v/>
      </c>
      <c r="P2236" s="143"/>
      <c r="Q2236" s="2"/>
    </row>
    <row r="2237">
      <c r="A2237" s="129">
        <v>46432.0</v>
      </c>
      <c r="B2237" s="129">
        <f>VLOOKUP($A2237,달력데이터,MATCH("음력 날짜",달력제목,0),FALSE)</f>
        <v>46395</v>
      </c>
      <c r="C2237" s="128">
        <f t="shared" si="1"/>
        <v>2027</v>
      </c>
      <c r="D2237" s="128">
        <f t="shared" si="2"/>
        <v>2</v>
      </c>
      <c r="E2237" s="128">
        <f t="shared" si="3"/>
        <v>2</v>
      </c>
      <c r="F2237" s="128">
        <f t="shared" si="4"/>
        <v>2027</v>
      </c>
      <c r="G2237" s="128">
        <f t="shared" si="5"/>
        <v>2</v>
      </c>
      <c r="H2237" s="128">
        <f t="shared" si="6"/>
        <v>14</v>
      </c>
      <c r="I2237" s="128" t="str">
        <f t="shared" si="7"/>
        <v>일</v>
      </c>
      <c r="J2237" s="99"/>
      <c r="K2237" s="99"/>
      <c r="L2237" s="141" t="str">
        <f>IF(J2237-K2237=0,,IFERROR(K2237-J2237-휴게시간-VLOOKUP(A2237,지정휴게시간,2,FALSE),K2237-J2237-휴게시간))</f>
        <v/>
      </c>
      <c r="M2237" s="142" t="str">
        <f>IFERROR(VLOOKUP(Text(A2237,"m월 d일"),양력휴일,2,FALSE),IFERROR(VLOOKUP(Text(B2237,"m월 d일"),음력휴일,2,FALSE),IFERROR(VLOOKUP(A2237,양력지정휴일,2,FALSE), IFERROR(VLOOKUP(B2237,음력지정휴일,2,FALSE), ""))))</f>
        <v/>
      </c>
      <c r="N2237" s="128"/>
      <c r="O2237" s="128" t="str">
        <f>IFERROR(VLOOKUP(N2237,연차지정일수,2,FALSE),"")</f>
        <v/>
      </c>
      <c r="P2237" s="143"/>
      <c r="Q2237" s="2"/>
    </row>
    <row r="2238">
      <c r="A2238" s="129">
        <v>46433.0</v>
      </c>
      <c r="B2238" s="129">
        <f>VLOOKUP($A2238,달력데이터,MATCH("음력 날짜",달력제목,0),FALSE)</f>
        <v>46396</v>
      </c>
      <c r="C2238" s="128">
        <f t="shared" si="1"/>
        <v>2027</v>
      </c>
      <c r="D2238" s="128">
        <f t="shared" si="2"/>
        <v>2</v>
      </c>
      <c r="E2238" s="128">
        <f t="shared" si="3"/>
        <v>3</v>
      </c>
      <c r="F2238" s="128">
        <f t="shared" si="4"/>
        <v>2027</v>
      </c>
      <c r="G2238" s="128">
        <f t="shared" si="5"/>
        <v>2</v>
      </c>
      <c r="H2238" s="128">
        <f t="shared" si="6"/>
        <v>15</v>
      </c>
      <c r="I2238" s="128" t="str">
        <f t="shared" si="7"/>
        <v>월</v>
      </c>
      <c r="J2238" s="99"/>
      <c r="K2238" s="99"/>
      <c r="L2238" s="141" t="str">
        <f>IF(J2238-K2238=0,,IFERROR(K2238-J2238-휴게시간-VLOOKUP(A2238,지정휴게시간,2,FALSE),K2238-J2238-휴게시간))</f>
        <v/>
      </c>
      <c r="M2238" s="142" t="str">
        <f>IFERROR(VLOOKUP(Text(A2238,"m월 d일"),양력휴일,2,FALSE),IFERROR(VLOOKUP(Text(B2238,"m월 d일"),음력휴일,2,FALSE),IFERROR(VLOOKUP(A2238,양력지정휴일,2,FALSE), IFERROR(VLOOKUP(B2238,음력지정휴일,2,FALSE), ""))))</f>
        <v/>
      </c>
      <c r="N2238" s="128"/>
      <c r="O2238" s="128" t="str">
        <f>IFERROR(VLOOKUP(N2238,연차지정일수,2,FALSE),"")</f>
        <v/>
      </c>
      <c r="P2238" s="143"/>
      <c r="Q2238" s="2"/>
    </row>
    <row r="2239">
      <c r="A2239" s="129">
        <v>46434.0</v>
      </c>
      <c r="B2239" s="129">
        <f>VLOOKUP($A2239,달력데이터,MATCH("음력 날짜",달력제목,0),FALSE)</f>
        <v>46397</v>
      </c>
      <c r="C2239" s="128">
        <f t="shared" si="1"/>
        <v>2027</v>
      </c>
      <c r="D2239" s="128">
        <f t="shared" si="2"/>
        <v>2</v>
      </c>
      <c r="E2239" s="128">
        <f t="shared" si="3"/>
        <v>3</v>
      </c>
      <c r="F2239" s="128">
        <f t="shared" si="4"/>
        <v>2027</v>
      </c>
      <c r="G2239" s="128">
        <f t="shared" si="5"/>
        <v>2</v>
      </c>
      <c r="H2239" s="128">
        <f t="shared" si="6"/>
        <v>16</v>
      </c>
      <c r="I2239" s="128" t="str">
        <f t="shared" si="7"/>
        <v>화</v>
      </c>
      <c r="J2239" s="99"/>
      <c r="K2239" s="99"/>
      <c r="L2239" s="141" t="str">
        <f>IF(J2239-K2239=0,,IFERROR(K2239-J2239-휴게시간-VLOOKUP(A2239,지정휴게시간,2,FALSE),K2239-J2239-휴게시간))</f>
        <v/>
      </c>
      <c r="M2239" s="142" t="str">
        <f>IFERROR(VLOOKUP(Text(A2239,"m월 d일"),양력휴일,2,FALSE),IFERROR(VLOOKUP(Text(B2239,"m월 d일"),음력휴일,2,FALSE),IFERROR(VLOOKUP(A2239,양력지정휴일,2,FALSE), IFERROR(VLOOKUP(B2239,음력지정휴일,2,FALSE), ""))))</f>
        <v/>
      </c>
      <c r="N2239" s="128"/>
      <c r="O2239" s="128" t="str">
        <f>IFERROR(VLOOKUP(N2239,연차지정일수,2,FALSE),"")</f>
        <v/>
      </c>
      <c r="P2239" s="143"/>
      <c r="Q2239" s="2"/>
    </row>
    <row r="2240">
      <c r="A2240" s="129">
        <v>46435.0</v>
      </c>
      <c r="B2240" s="129">
        <f>VLOOKUP($A2240,달력데이터,MATCH("음력 날짜",달력제목,0),FALSE)</f>
        <v>46398</v>
      </c>
      <c r="C2240" s="128">
        <f t="shared" si="1"/>
        <v>2027</v>
      </c>
      <c r="D2240" s="128">
        <f t="shared" si="2"/>
        <v>2</v>
      </c>
      <c r="E2240" s="128">
        <f t="shared" si="3"/>
        <v>3</v>
      </c>
      <c r="F2240" s="128">
        <f t="shared" si="4"/>
        <v>2027</v>
      </c>
      <c r="G2240" s="128">
        <f t="shared" si="5"/>
        <v>2</v>
      </c>
      <c r="H2240" s="128">
        <f t="shared" si="6"/>
        <v>17</v>
      </c>
      <c r="I2240" s="128" t="str">
        <f t="shared" si="7"/>
        <v>수</v>
      </c>
      <c r="J2240" s="99"/>
      <c r="K2240" s="99"/>
      <c r="L2240" s="141" t="str">
        <f>IF(J2240-K2240=0,,IFERROR(K2240-J2240-휴게시간-VLOOKUP(A2240,지정휴게시간,2,FALSE),K2240-J2240-휴게시간))</f>
        <v/>
      </c>
      <c r="M2240" s="142" t="str">
        <f>IFERROR(VLOOKUP(Text(A2240,"m월 d일"),양력휴일,2,FALSE),IFERROR(VLOOKUP(Text(B2240,"m월 d일"),음력휴일,2,FALSE),IFERROR(VLOOKUP(A2240,양력지정휴일,2,FALSE), IFERROR(VLOOKUP(B2240,음력지정휴일,2,FALSE), ""))))</f>
        <v/>
      </c>
      <c r="N2240" s="128"/>
      <c r="O2240" s="128" t="str">
        <f>IFERROR(VLOOKUP(N2240,연차지정일수,2,FALSE),"")</f>
        <v/>
      </c>
      <c r="P2240" s="143"/>
      <c r="Q2240" s="2"/>
    </row>
    <row r="2241">
      <c r="A2241" s="129">
        <v>46436.0</v>
      </c>
      <c r="B2241" s="129">
        <f>VLOOKUP($A2241,달력데이터,MATCH("음력 날짜",달력제목,0),FALSE)</f>
        <v>46399</v>
      </c>
      <c r="C2241" s="128">
        <f t="shared" si="1"/>
        <v>2027</v>
      </c>
      <c r="D2241" s="128">
        <f t="shared" si="2"/>
        <v>2</v>
      </c>
      <c r="E2241" s="128">
        <f t="shared" si="3"/>
        <v>3</v>
      </c>
      <c r="F2241" s="128">
        <f t="shared" si="4"/>
        <v>2027</v>
      </c>
      <c r="G2241" s="128">
        <f t="shared" si="5"/>
        <v>2</v>
      </c>
      <c r="H2241" s="128">
        <f t="shared" si="6"/>
        <v>18</v>
      </c>
      <c r="I2241" s="128" t="str">
        <f t="shared" si="7"/>
        <v>목</v>
      </c>
      <c r="J2241" s="99"/>
      <c r="K2241" s="99"/>
      <c r="L2241" s="141" t="str">
        <f>IF(J2241-K2241=0,,IFERROR(K2241-J2241-휴게시간-VLOOKUP(A2241,지정휴게시간,2,FALSE),K2241-J2241-휴게시간))</f>
        <v/>
      </c>
      <c r="M2241" s="142" t="str">
        <f>IFERROR(VLOOKUP(Text(A2241,"m월 d일"),양력휴일,2,FALSE),IFERROR(VLOOKUP(Text(B2241,"m월 d일"),음력휴일,2,FALSE),IFERROR(VLOOKUP(A2241,양력지정휴일,2,FALSE), IFERROR(VLOOKUP(B2241,음력지정휴일,2,FALSE), ""))))</f>
        <v/>
      </c>
      <c r="N2241" s="128"/>
      <c r="O2241" s="128" t="str">
        <f>IFERROR(VLOOKUP(N2241,연차지정일수,2,FALSE),"")</f>
        <v/>
      </c>
      <c r="P2241" s="143"/>
      <c r="Q2241" s="2"/>
    </row>
    <row r="2242">
      <c r="A2242" s="129">
        <v>46437.0</v>
      </c>
      <c r="B2242" s="129">
        <f>VLOOKUP($A2242,달력데이터,MATCH("음력 날짜",달력제목,0),FALSE)</f>
        <v>46400</v>
      </c>
      <c r="C2242" s="128">
        <f t="shared" si="1"/>
        <v>2027</v>
      </c>
      <c r="D2242" s="128">
        <f t="shared" si="2"/>
        <v>2</v>
      </c>
      <c r="E2242" s="128">
        <f t="shared" si="3"/>
        <v>3</v>
      </c>
      <c r="F2242" s="128">
        <f t="shared" si="4"/>
        <v>2027</v>
      </c>
      <c r="G2242" s="128">
        <f t="shared" si="5"/>
        <v>2</v>
      </c>
      <c r="H2242" s="128">
        <f t="shared" si="6"/>
        <v>19</v>
      </c>
      <c r="I2242" s="128" t="str">
        <f t="shared" si="7"/>
        <v>금</v>
      </c>
      <c r="J2242" s="99"/>
      <c r="K2242" s="99"/>
      <c r="L2242" s="141" t="str">
        <f>IF(J2242-K2242=0,,IFERROR(K2242-J2242-휴게시간-VLOOKUP(A2242,지정휴게시간,2,FALSE),K2242-J2242-휴게시간))</f>
        <v/>
      </c>
      <c r="M2242" s="142" t="str">
        <f>IFERROR(VLOOKUP(Text(A2242,"m월 d일"),양력휴일,2,FALSE),IFERROR(VLOOKUP(Text(B2242,"m월 d일"),음력휴일,2,FALSE),IFERROR(VLOOKUP(A2242,양력지정휴일,2,FALSE), IFERROR(VLOOKUP(B2242,음력지정휴일,2,FALSE), ""))))</f>
        <v/>
      </c>
      <c r="N2242" s="128"/>
      <c r="O2242" s="128" t="str">
        <f>IFERROR(VLOOKUP(N2242,연차지정일수,2,FALSE),"")</f>
        <v/>
      </c>
      <c r="P2242" s="143"/>
      <c r="Q2242" s="2"/>
    </row>
    <row r="2243">
      <c r="A2243" s="129">
        <v>46438.0</v>
      </c>
      <c r="B2243" s="129">
        <f>VLOOKUP($A2243,달력데이터,MATCH("음력 날짜",달력제목,0),FALSE)</f>
        <v>46401</v>
      </c>
      <c r="C2243" s="128">
        <f t="shared" si="1"/>
        <v>2027</v>
      </c>
      <c r="D2243" s="128">
        <f t="shared" si="2"/>
        <v>2</v>
      </c>
      <c r="E2243" s="128">
        <f t="shared" si="3"/>
        <v>3</v>
      </c>
      <c r="F2243" s="128">
        <f t="shared" si="4"/>
        <v>2027</v>
      </c>
      <c r="G2243" s="128">
        <f t="shared" si="5"/>
        <v>2</v>
      </c>
      <c r="H2243" s="128">
        <f t="shared" si="6"/>
        <v>20</v>
      </c>
      <c r="I2243" s="128" t="str">
        <f t="shared" si="7"/>
        <v>토</v>
      </c>
      <c r="J2243" s="99"/>
      <c r="K2243" s="99"/>
      <c r="L2243" s="141" t="str">
        <f>IF(J2243-K2243=0,,IFERROR(K2243-J2243-휴게시간-VLOOKUP(A2243,지정휴게시간,2,FALSE),K2243-J2243-휴게시간))</f>
        <v/>
      </c>
      <c r="M2243" s="142" t="str">
        <f>IFERROR(VLOOKUP(Text(A2243,"m월 d일"),양력휴일,2,FALSE),IFERROR(VLOOKUP(Text(B2243,"m월 d일"),음력휴일,2,FALSE),IFERROR(VLOOKUP(A2243,양력지정휴일,2,FALSE), IFERROR(VLOOKUP(B2243,음력지정휴일,2,FALSE), ""))))</f>
        <v/>
      </c>
      <c r="N2243" s="128"/>
      <c r="O2243" s="128" t="str">
        <f>IFERROR(VLOOKUP(N2243,연차지정일수,2,FALSE),"")</f>
        <v/>
      </c>
      <c r="P2243" s="143"/>
      <c r="Q2243" s="2"/>
    </row>
    <row r="2244">
      <c r="A2244" s="129">
        <v>46439.0</v>
      </c>
      <c r="B2244" s="129">
        <f>VLOOKUP($A2244,달력데이터,MATCH("음력 날짜",달력제목,0),FALSE)</f>
        <v>46402</v>
      </c>
      <c r="C2244" s="128">
        <f t="shared" si="1"/>
        <v>2027</v>
      </c>
      <c r="D2244" s="128">
        <f t="shared" si="2"/>
        <v>2</v>
      </c>
      <c r="E2244" s="128">
        <f t="shared" si="3"/>
        <v>3</v>
      </c>
      <c r="F2244" s="128">
        <f t="shared" si="4"/>
        <v>2027</v>
      </c>
      <c r="G2244" s="128">
        <f t="shared" si="5"/>
        <v>2</v>
      </c>
      <c r="H2244" s="128">
        <f t="shared" si="6"/>
        <v>21</v>
      </c>
      <c r="I2244" s="128" t="str">
        <f t="shared" si="7"/>
        <v>일</v>
      </c>
      <c r="J2244" s="99"/>
      <c r="K2244" s="99"/>
      <c r="L2244" s="141" t="str">
        <f>IF(J2244-K2244=0,,IFERROR(K2244-J2244-휴게시간-VLOOKUP(A2244,지정휴게시간,2,FALSE),K2244-J2244-휴게시간))</f>
        <v/>
      </c>
      <c r="M2244" s="142" t="str">
        <f>IFERROR(VLOOKUP(Text(A2244,"m월 d일"),양력휴일,2,FALSE),IFERROR(VLOOKUP(Text(B2244,"m월 d일"),음력휴일,2,FALSE),IFERROR(VLOOKUP(A2244,양력지정휴일,2,FALSE), IFERROR(VLOOKUP(B2244,음력지정휴일,2,FALSE), ""))))</f>
        <v/>
      </c>
      <c r="N2244" s="128"/>
      <c r="O2244" s="128" t="str">
        <f>IFERROR(VLOOKUP(N2244,연차지정일수,2,FALSE),"")</f>
        <v/>
      </c>
      <c r="P2244" s="143"/>
      <c r="Q2244" s="2"/>
    </row>
    <row r="2245">
      <c r="A2245" s="129">
        <v>46440.0</v>
      </c>
      <c r="B2245" s="129">
        <f>VLOOKUP($A2245,달력데이터,MATCH("음력 날짜",달력제목,0),FALSE)</f>
        <v>46403</v>
      </c>
      <c r="C2245" s="128">
        <f t="shared" si="1"/>
        <v>2027</v>
      </c>
      <c r="D2245" s="128">
        <f t="shared" si="2"/>
        <v>2</v>
      </c>
      <c r="E2245" s="128">
        <f t="shared" si="3"/>
        <v>4</v>
      </c>
      <c r="F2245" s="128">
        <f t="shared" si="4"/>
        <v>2027</v>
      </c>
      <c r="G2245" s="128">
        <f t="shared" si="5"/>
        <v>2</v>
      </c>
      <c r="H2245" s="128">
        <f t="shared" si="6"/>
        <v>22</v>
      </c>
      <c r="I2245" s="128" t="str">
        <f t="shared" si="7"/>
        <v>월</v>
      </c>
      <c r="J2245" s="99"/>
      <c r="K2245" s="99"/>
      <c r="L2245" s="141" t="str">
        <f>IF(J2245-K2245=0,,IFERROR(K2245-J2245-휴게시간-VLOOKUP(A2245,지정휴게시간,2,FALSE),K2245-J2245-휴게시간))</f>
        <v/>
      </c>
      <c r="M2245" s="142" t="str">
        <f>IFERROR(VLOOKUP(Text(A2245,"m월 d일"),양력휴일,2,FALSE),IFERROR(VLOOKUP(Text(B2245,"m월 d일"),음력휴일,2,FALSE),IFERROR(VLOOKUP(A2245,양력지정휴일,2,FALSE), IFERROR(VLOOKUP(B2245,음력지정휴일,2,FALSE), ""))))</f>
        <v/>
      </c>
      <c r="N2245" s="128"/>
      <c r="O2245" s="128" t="str">
        <f>IFERROR(VLOOKUP(N2245,연차지정일수,2,FALSE),"")</f>
        <v/>
      </c>
      <c r="P2245" s="143"/>
      <c r="Q2245" s="2"/>
    </row>
    <row r="2246">
      <c r="A2246" s="129">
        <v>46441.0</v>
      </c>
      <c r="B2246" s="129">
        <f>VLOOKUP($A2246,달력데이터,MATCH("음력 날짜",달력제목,0),FALSE)</f>
        <v>46404</v>
      </c>
      <c r="C2246" s="128">
        <f t="shared" si="1"/>
        <v>2027</v>
      </c>
      <c r="D2246" s="128">
        <f t="shared" si="2"/>
        <v>2</v>
      </c>
      <c r="E2246" s="128">
        <f t="shared" si="3"/>
        <v>4</v>
      </c>
      <c r="F2246" s="128">
        <f t="shared" si="4"/>
        <v>2027</v>
      </c>
      <c r="G2246" s="128">
        <f t="shared" si="5"/>
        <v>2</v>
      </c>
      <c r="H2246" s="128">
        <f t="shared" si="6"/>
        <v>23</v>
      </c>
      <c r="I2246" s="128" t="str">
        <f t="shared" si="7"/>
        <v>화</v>
      </c>
      <c r="J2246" s="99"/>
      <c r="K2246" s="99"/>
      <c r="L2246" s="141" t="str">
        <f>IF(J2246-K2246=0,,IFERROR(K2246-J2246-휴게시간-VLOOKUP(A2246,지정휴게시간,2,FALSE),K2246-J2246-휴게시간))</f>
        <v/>
      </c>
      <c r="M2246" s="142" t="str">
        <f>IFERROR(VLOOKUP(Text(A2246,"m월 d일"),양력휴일,2,FALSE),IFERROR(VLOOKUP(Text(B2246,"m월 d일"),음력휴일,2,FALSE),IFERROR(VLOOKUP(A2246,양력지정휴일,2,FALSE), IFERROR(VLOOKUP(B2246,음력지정휴일,2,FALSE), ""))))</f>
        <v/>
      </c>
      <c r="N2246" s="128"/>
      <c r="O2246" s="128" t="str">
        <f>IFERROR(VLOOKUP(N2246,연차지정일수,2,FALSE),"")</f>
        <v/>
      </c>
      <c r="P2246" s="143"/>
      <c r="Q2246" s="2"/>
    </row>
    <row r="2247">
      <c r="A2247" s="129">
        <v>46442.0</v>
      </c>
      <c r="B2247" s="129">
        <f>VLOOKUP($A2247,달력데이터,MATCH("음력 날짜",달력제목,0),FALSE)</f>
        <v>46405</v>
      </c>
      <c r="C2247" s="128">
        <f t="shared" si="1"/>
        <v>2027</v>
      </c>
      <c r="D2247" s="128">
        <f t="shared" si="2"/>
        <v>2</v>
      </c>
      <c r="E2247" s="128">
        <f t="shared" si="3"/>
        <v>4</v>
      </c>
      <c r="F2247" s="128">
        <f t="shared" si="4"/>
        <v>2027</v>
      </c>
      <c r="G2247" s="128">
        <f t="shared" si="5"/>
        <v>2</v>
      </c>
      <c r="H2247" s="128">
        <f t="shared" si="6"/>
        <v>24</v>
      </c>
      <c r="I2247" s="128" t="str">
        <f t="shared" si="7"/>
        <v>수</v>
      </c>
      <c r="J2247" s="99"/>
      <c r="K2247" s="99"/>
      <c r="L2247" s="141" t="str">
        <f>IF(J2247-K2247=0,,IFERROR(K2247-J2247-휴게시간-VLOOKUP(A2247,지정휴게시간,2,FALSE),K2247-J2247-휴게시간))</f>
        <v/>
      </c>
      <c r="M2247" s="142" t="str">
        <f>IFERROR(VLOOKUP(Text(A2247,"m월 d일"),양력휴일,2,FALSE),IFERROR(VLOOKUP(Text(B2247,"m월 d일"),음력휴일,2,FALSE),IFERROR(VLOOKUP(A2247,양력지정휴일,2,FALSE), IFERROR(VLOOKUP(B2247,음력지정휴일,2,FALSE), ""))))</f>
        <v/>
      </c>
      <c r="N2247" s="128"/>
      <c r="O2247" s="128" t="str">
        <f>IFERROR(VLOOKUP(N2247,연차지정일수,2,FALSE),"")</f>
        <v/>
      </c>
      <c r="P2247" s="143"/>
      <c r="Q2247" s="2"/>
    </row>
    <row r="2248">
      <c r="A2248" s="129">
        <v>46443.0</v>
      </c>
      <c r="B2248" s="129">
        <f>VLOOKUP($A2248,달력데이터,MATCH("음력 날짜",달력제목,0),FALSE)</f>
        <v>46406</v>
      </c>
      <c r="C2248" s="128">
        <f t="shared" si="1"/>
        <v>2027</v>
      </c>
      <c r="D2248" s="128">
        <f t="shared" si="2"/>
        <v>2</v>
      </c>
      <c r="E2248" s="128">
        <f t="shared" si="3"/>
        <v>4</v>
      </c>
      <c r="F2248" s="128">
        <f t="shared" si="4"/>
        <v>2027</v>
      </c>
      <c r="G2248" s="128">
        <f t="shared" si="5"/>
        <v>2</v>
      </c>
      <c r="H2248" s="128">
        <f t="shared" si="6"/>
        <v>25</v>
      </c>
      <c r="I2248" s="128" t="str">
        <f t="shared" si="7"/>
        <v>목</v>
      </c>
      <c r="J2248" s="99"/>
      <c r="K2248" s="99"/>
      <c r="L2248" s="141" t="str">
        <f>IF(J2248-K2248=0,,IFERROR(K2248-J2248-휴게시간-VLOOKUP(A2248,지정휴게시간,2,FALSE),K2248-J2248-휴게시간))</f>
        <v/>
      </c>
      <c r="M2248" s="142" t="str">
        <f>IFERROR(VLOOKUP(Text(A2248,"m월 d일"),양력휴일,2,FALSE),IFERROR(VLOOKUP(Text(B2248,"m월 d일"),음력휴일,2,FALSE),IFERROR(VLOOKUP(A2248,양력지정휴일,2,FALSE), IFERROR(VLOOKUP(B2248,음력지정휴일,2,FALSE), ""))))</f>
        <v/>
      </c>
      <c r="N2248" s="128"/>
      <c r="O2248" s="128" t="str">
        <f>IFERROR(VLOOKUP(N2248,연차지정일수,2,FALSE),"")</f>
        <v/>
      </c>
      <c r="P2248" s="143"/>
      <c r="Q2248" s="2"/>
    </row>
    <row r="2249">
      <c r="A2249" s="129">
        <v>46444.0</v>
      </c>
      <c r="B2249" s="129">
        <f>VLOOKUP($A2249,달력데이터,MATCH("음력 날짜",달력제목,0),FALSE)</f>
        <v>46407</v>
      </c>
      <c r="C2249" s="128">
        <f t="shared" si="1"/>
        <v>2027</v>
      </c>
      <c r="D2249" s="128">
        <f t="shared" si="2"/>
        <v>2</v>
      </c>
      <c r="E2249" s="128">
        <f t="shared" si="3"/>
        <v>4</v>
      </c>
      <c r="F2249" s="128">
        <f t="shared" si="4"/>
        <v>2027</v>
      </c>
      <c r="G2249" s="128">
        <f t="shared" si="5"/>
        <v>2</v>
      </c>
      <c r="H2249" s="128">
        <f t="shared" si="6"/>
        <v>26</v>
      </c>
      <c r="I2249" s="128" t="str">
        <f t="shared" si="7"/>
        <v>금</v>
      </c>
      <c r="J2249" s="99"/>
      <c r="K2249" s="99"/>
      <c r="L2249" s="141" t="str">
        <f>IF(J2249-K2249=0,,IFERROR(K2249-J2249-휴게시간-VLOOKUP(A2249,지정휴게시간,2,FALSE),K2249-J2249-휴게시간))</f>
        <v/>
      </c>
      <c r="M2249" s="142" t="str">
        <f>IFERROR(VLOOKUP(Text(A2249,"m월 d일"),양력휴일,2,FALSE),IFERROR(VLOOKUP(Text(B2249,"m월 d일"),음력휴일,2,FALSE),IFERROR(VLOOKUP(A2249,양력지정휴일,2,FALSE), IFERROR(VLOOKUP(B2249,음력지정휴일,2,FALSE), ""))))</f>
        <v/>
      </c>
      <c r="N2249" s="128"/>
      <c r="O2249" s="128" t="str">
        <f>IFERROR(VLOOKUP(N2249,연차지정일수,2,FALSE),"")</f>
        <v/>
      </c>
      <c r="P2249" s="143"/>
      <c r="Q2249" s="2"/>
    </row>
    <row r="2250">
      <c r="A2250" s="129">
        <v>46445.0</v>
      </c>
      <c r="B2250" s="129">
        <f>VLOOKUP($A2250,달력데이터,MATCH("음력 날짜",달력제목,0),FALSE)</f>
        <v>46408</v>
      </c>
      <c r="C2250" s="128">
        <f t="shared" si="1"/>
        <v>2027</v>
      </c>
      <c r="D2250" s="128">
        <f t="shared" si="2"/>
        <v>2</v>
      </c>
      <c r="E2250" s="128">
        <f t="shared" si="3"/>
        <v>4</v>
      </c>
      <c r="F2250" s="128">
        <f t="shared" si="4"/>
        <v>2027</v>
      </c>
      <c r="G2250" s="128">
        <f t="shared" si="5"/>
        <v>2</v>
      </c>
      <c r="H2250" s="128">
        <f t="shared" si="6"/>
        <v>27</v>
      </c>
      <c r="I2250" s="128" t="str">
        <f t="shared" si="7"/>
        <v>토</v>
      </c>
      <c r="J2250" s="99"/>
      <c r="K2250" s="99"/>
      <c r="L2250" s="141" t="str">
        <f>IF(J2250-K2250=0,,IFERROR(K2250-J2250-휴게시간-VLOOKUP(A2250,지정휴게시간,2,FALSE),K2250-J2250-휴게시간))</f>
        <v/>
      </c>
      <c r="M2250" s="142" t="str">
        <f>IFERROR(VLOOKUP(Text(A2250,"m월 d일"),양력휴일,2,FALSE),IFERROR(VLOOKUP(Text(B2250,"m월 d일"),음력휴일,2,FALSE),IFERROR(VLOOKUP(A2250,양력지정휴일,2,FALSE), IFERROR(VLOOKUP(B2250,음력지정휴일,2,FALSE), ""))))</f>
        <v/>
      </c>
      <c r="N2250" s="128"/>
      <c r="O2250" s="128" t="str">
        <f>IFERROR(VLOOKUP(N2250,연차지정일수,2,FALSE),"")</f>
        <v/>
      </c>
      <c r="P2250" s="143"/>
      <c r="Q2250" s="2"/>
    </row>
    <row r="2251">
      <c r="A2251" s="129">
        <v>46446.0</v>
      </c>
      <c r="B2251" s="129">
        <f>VLOOKUP($A2251,달력데이터,MATCH("음력 날짜",달력제목,0),FALSE)</f>
        <v>46409</v>
      </c>
      <c r="C2251" s="128">
        <f t="shared" si="1"/>
        <v>2027</v>
      </c>
      <c r="D2251" s="128">
        <f t="shared" si="2"/>
        <v>2</v>
      </c>
      <c r="E2251" s="128">
        <f t="shared" si="3"/>
        <v>4</v>
      </c>
      <c r="F2251" s="128">
        <f t="shared" si="4"/>
        <v>2027</v>
      </c>
      <c r="G2251" s="128">
        <f t="shared" si="5"/>
        <v>2</v>
      </c>
      <c r="H2251" s="128">
        <f t="shared" si="6"/>
        <v>28</v>
      </c>
      <c r="I2251" s="128" t="str">
        <f t="shared" si="7"/>
        <v>일</v>
      </c>
      <c r="J2251" s="99"/>
      <c r="K2251" s="99"/>
      <c r="L2251" s="141" t="str">
        <f>IF(J2251-K2251=0,,IFERROR(K2251-J2251-휴게시간-VLOOKUP(A2251,지정휴게시간,2,FALSE),K2251-J2251-휴게시간))</f>
        <v/>
      </c>
      <c r="M2251" s="142" t="str">
        <f>IFERROR(VLOOKUP(Text(A2251,"m월 d일"),양력휴일,2,FALSE),IFERROR(VLOOKUP(Text(B2251,"m월 d일"),음력휴일,2,FALSE),IFERROR(VLOOKUP(A2251,양력지정휴일,2,FALSE), IFERROR(VLOOKUP(B2251,음력지정휴일,2,FALSE), ""))))</f>
        <v/>
      </c>
      <c r="N2251" s="128"/>
      <c r="O2251" s="128" t="str">
        <f>IFERROR(VLOOKUP(N2251,연차지정일수,2,FALSE),"")</f>
        <v/>
      </c>
      <c r="P2251" s="143"/>
      <c r="Q2251" s="2"/>
    </row>
    <row r="2252">
      <c r="A2252" s="129">
        <v>46447.0</v>
      </c>
      <c r="B2252" s="129">
        <f>VLOOKUP($A2252,달력데이터,MATCH("음력 날짜",달력제목,0),FALSE)</f>
        <v>46410</v>
      </c>
      <c r="C2252" s="128">
        <f t="shared" si="1"/>
        <v>2027</v>
      </c>
      <c r="D2252" s="128">
        <f t="shared" si="2"/>
        <v>2</v>
      </c>
      <c r="E2252" s="128">
        <f t="shared" si="3"/>
        <v>1</v>
      </c>
      <c r="F2252" s="128">
        <f t="shared" si="4"/>
        <v>2027</v>
      </c>
      <c r="G2252" s="128">
        <f t="shared" si="5"/>
        <v>3</v>
      </c>
      <c r="H2252" s="128">
        <f t="shared" si="6"/>
        <v>1</v>
      </c>
      <c r="I2252" s="128" t="str">
        <f t="shared" si="7"/>
        <v>월</v>
      </c>
      <c r="J2252" s="99"/>
      <c r="K2252" s="99"/>
      <c r="L2252" s="141" t="str">
        <f>IF(J2252-K2252=0,,IFERROR(K2252-J2252-휴게시간-VLOOKUP(A2252,지정휴게시간,2,FALSE),K2252-J2252-휴게시간))</f>
        <v/>
      </c>
      <c r="M2252" s="142" t="str">
        <f>IFERROR(VLOOKUP(Text(A2252,"m월 d일"),양력휴일,2,FALSE),IFERROR(VLOOKUP(Text(B2252,"m월 d일"),음력휴일,2,FALSE),IFERROR(VLOOKUP(A2252,양력지정휴일,2,FALSE), IFERROR(VLOOKUP(B2252,음력지정휴일,2,FALSE), ""))))</f>
        <v>삼일절</v>
      </c>
      <c r="N2252" s="128"/>
      <c r="O2252" s="128" t="str">
        <f>IFERROR(VLOOKUP(N2252,연차지정일수,2,FALSE),"")</f>
        <v/>
      </c>
      <c r="P2252" s="143"/>
      <c r="Q2252" s="2"/>
    </row>
    <row r="2253">
      <c r="A2253" s="129">
        <v>46448.0</v>
      </c>
      <c r="B2253" s="129">
        <f>VLOOKUP($A2253,달력데이터,MATCH("음력 날짜",달력제목,0),FALSE)</f>
        <v>46411</v>
      </c>
      <c r="C2253" s="128">
        <f t="shared" si="1"/>
        <v>2027</v>
      </c>
      <c r="D2253" s="128">
        <f t="shared" si="2"/>
        <v>2</v>
      </c>
      <c r="E2253" s="128">
        <f t="shared" si="3"/>
        <v>1</v>
      </c>
      <c r="F2253" s="128">
        <f t="shared" si="4"/>
        <v>2027</v>
      </c>
      <c r="G2253" s="128">
        <f t="shared" si="5"/>
        <v>3</v>
      </c>
      <c r="H2253" s="128">
        <f t="shared" si="6"/>
        <v>2</v>
      </c>
      <c r="I2253" s="128" t="str">
        <f t="shared" si="7"/>
        <v>화</v>
      </c>
      <c r="J2253" s="99"/>
      <c r="K2253" s="99"/>
      <c r="L2253" s="141" t="str">
        <f>IF(J2253-K2253=0,,IFERROR(K2253-J2253-휴게시간-VLOOKUP(A2253,지정휴게시간,2,FALSE),K2253-J2253-휴게시간))</f>
        <v/>
      </c>
      <c r="M2253" s="142" t="str">
        <f>IFERROR(VLOOKUP(Text(A2253,"m월 d일"),양력휴일,2,FALSE),IFERROR(VLOOKUP(Text(B2253,"m월 d일"),음력휴일,2,FALSE),IFERROR(VLOOKUP(A2253,양력지정휴일,2,FALSE), IFERROR(VLOOKUP(B2253,음력지정휴일,2,FALSE), ""))))</f>
        <v/>
      </c>
      <c r="N2253" s="128"/>
      <c r="O2253" s="128" t="str">
        <f>IFERROR(VLOOKUP(N2253,연차지정일수,2,FALSE),"")</f>
        <v/>
      </c>
      <c r="P2253" s="143"/>
      <c r="Q2253" s="2"/>
    </row>
    <row r="2254">
      <c r="A2254" s="129">
        <v>46449.0</v>
      </c>
      <c r="B2254" s="129">
        <f>VLOOKUP($A2254,달력데이터,MATCH("음력 날짜",달력제목,0),FALSE)</f>
        <v>46412</v>
      </c>
      <c r="C2254" s="128">
        <f t="shared" si="1"/>
        <v>2027</v>
      </c>
      <c r="D2254" s="128">
        <f t="shared" si="2"/>
        <v>2</v>
      </c>
      <c r="E2254" s="128">
        <f t="shared" si="3"/>
        <v>1</v>
      </c>
      <c r="F2254" s="128">
        <f t="shared" si="4"/>
        <v>2027</v>
      </c>
      <c r="G2254" s="128">
        <f t="shared" si="5"/>
        <v>3</v>
      </c>
      <c r="H2254" s="128">
        <f t="shared" si="6"/>
        <v>3</v>
      </c>
      <c r="I2254" s="128" t="str">
        <f t="shared" si="7"/>
        <v>수</v>
      </c>
      <c r="J2254" s="99"/>
      <c r="K2254" s="99"/>
      <c r="L2254" s="141" t="str">
        <f>IF(J2254-K2254=0,,IFERROR(K2254-J2254-휴게시간-VLOOKUP(A2254,지정휴게시간,2,FALSE),K2254-J2254-휴게시간))</f>
        <v/>
      </c>
      <c r="M2254" s="142" t="str">
        <f>IFERROR(VLOOKUP(Text(A2254,"m월 d일"),양력휴일,2,FALSE),IFERROR(VLOOKUP(Text(B2254,"m월 d일"),음력휴일,2,FALSE),IFERROR(VLOOKUP(A2254,양력지정휴일,2,FALSE), IFERROR(VLOOKUP(B2254,음력지정휴일,2,FALSE), ""))))</f>
        <v/>
      </c>
      <c r="N2254" s="128"/>
      <c r="O2254" s="128" t="str">
        <f>IFERROR(VLOOKUP(N2254,연차지정일수,2,FALSE),"")</f>
        <v/>
      </c>
      <c r="P2254" s="143"/>
      <c r="Q2254" s="2"/>
    </row>
    <row r="2255">
      <c r="A2255" s="129">
        <v>46450.0</v>
      </c>
      <c r="B2255" s="129">
        <f>VLOOKUP($A2255,달력데이터,MATCH("음력 날짜",달력제목,0),FALSE)</f>
        <v>46413</v>
      </c>
      <c r="C2255" s="128">
        <f t="shared" si="1"/>
        <v>2027</v>
      </c>
      <c r="D2255" s="128">
        <f t="shared" si="2"/>
        <v>2</v>
      </c>
      <c r="E2255" s="128">
        <f t="shared" si="3"/>
        <v>1</v>
      </c>
      <c r="F2255" s="128">
        <f t="shared" si="4"/>
        <v>2027</v>
      </c>
      <c r="G2255" s="128">
        <f t="shared" si="5"/>
        <v>3</v>
      </c>
      <c r="H2255" s="128">
        <f t="shared" si="6"/>
        <v>4</v>
      </c>
      <c r="I2255" s="128" t="str">
        <f t="shared" si="7"/>
        <v>목</v>
      </c>
      <c r="J2255" s="99"/>
      <c r="K2255" s="99"/>
      <c r="L2255" s="141" t="str">
        <f>IF(J2255-K2255=0,,IFERROR(K2255-J2255-휴게시간-VLOOKUP(A2255,지정휴게시간,2,FALSE),K2255-J2255-휴게시간))</f>
        <v/>
      </c>
      <c r="M2255" s="142" t="str">
        <f>IFERROR(VLOOKUP(Text(A2255,"m월 d일"),양력휴일,2,FALSE),IFERROR(VLOOKUP(Text(B2255,"m월 d일"),음력휴일,2,FALSE),IFERROR(VLOOKUP(A2255,양력지정휴일,2,FALSE), IFERROR(VLOOKUP(B2255,음력지정휴일,2,FALSE), ""))))</f>
        <v/>
      </c>
      <c r="N2255" s="128"/>
      <c r="O2255" s="128" t="str">
        <f>IFERROR(VLOOKUP(N2255,연차지정일수,2,FALSE),"")</f>
        <v/>
      </c>
      <c r="P2255" s="143"/>
      <c r="Q2255" s="2"/>
    </row>
    <row r="2256">
      <c r="A2256" s="129">
        <v>46451.0</v>
      </c>
      <c r="B2256" s="129">
        <f>VLOOKUP($A2256,달력데이터,MATCH("음력 날짜",달력제목,0),FALSE)</f>
        <v>46414</v>
      </c>
      <c r="C2256" s="128">
        <f t="shared" si="1"/>
        <v>2027</v>
      </c>
      <c r="D2256" s="128">
        <f t="shared" si="2"/>
        <v>2</v>
      </c>
      <c r="E2256" s="128">
        <f t="shared" si="3"/>
        <v>1</v>
      </c>
      <c r="F2256" s="128">
        <f t="shared" si="4"/>
        <v>2027</v>
      </c>
      <c r="G2256" s="128">
        <f t="shared" si="5"/>
        <v>3</v>
      </c>
      <c r="H2256" s="128">
        <f t="shared" si="6"/>
        <v>5</v>
      </c>
      <c r="I2256" s="128" t="str">
        <f t="shared" si="7"/>
        <v>금</v>
      </c>
      <c r="J2256" s="99"/>
      <c r="K2256" s="99"/>
      <c r="L2256" s="141" t="str">
        <f>IF(J2256-K2256=0,,IFERROR(K2256-J2256-휴게시간-VLOOKUP(A2256,지정휴게시간,2,FALSE),K2256-J2256-휴게시간))</f>
        <v/>
      </c>
      <c r="M2256" s="142" t="str">
        <f>IFERROR(VLOOKUP(Text(A2256,"m월 d일"),양력휴일,2,FALSE),IFERROR(VLOOKUP(Text(B2256,"m월 d일"),음력휴일,2,FALSE),IFERROR(VLOOKUP(A2256,양력지정휴일,2,FALSE), IFERROR(VLOOKUP(B2256,음력지정휴일,2,FALSE), ""))))</f>
        <v/>
      </c>
      <c r="N2256" s="128"/>
      <c r="O2256" s="128" t="str">
        <f>IFERROR(VLOOKUP(N2256,연차지정일수,2,FALSE),"")</f>
        <v/>
      </c>
      <c r="P2256" s="143"/>
      <c r="Q2256" s="2"/>
    </row>
    <row r="2257">
      <c r="A2257" s="129">
        <v>46452.0</v>
      </c>
      <c r="B2257" s="129">
        <f>VLOOKUP($A2257,달력데이터,MATCH("음력 날짜",달력제목,0),FALSE)</f>
        <v>46415</v>
      </c>
      <c r="C2257" s="128">
        <f t="shared" si="1"/>
        <v>2027</v>
      </c>
      <c r="D2257" s="128">
        <f t="shared" si="2"/>
        <v>2</v>
      </c>
      <c r="E2257" s="128">
        <f t="shared" si="3"/>
        <v>1</v>
      </c>
      <c r="F2257" s="128">
        <f t="shared" si="4"/>
        <v>2027</v>
      </c>
      <c r="G2257" s="128">
        <f t="shared" si="5"/>
        <v>3</v>
      </c>
      <c r="H2257" s="128">
        <f t="shared" si="6"/>
        <v>6</v>
      </c>
      <c r="I2257" s="128" t="str">
        <f t="shared" si="7"/>
        <v>토</v>
      </c>
      <c r="J2257" s="99"/>
      <c r="K2257" s="99"/>
      <c r="L2257" s="141" t="str">
        <f>IF(J2257-K2257=0,,IFERROR(K2257-J2257-휴게시간-VLOOKUP(A2257,지정휴게시간,2,FALSE),K2257-J2257-휴게시간))</f>
        <v/>
      </c>
      <c r="M2257" s="142" t="str">
        <f>IFERROR(VLOOKUP(Text(A2257,"m월 d일"),양력휴일,2,FALSE),IFERROR(VLOOKUP(Text(B2257,"m월 d일"),음력휴일,2,FALSE),IFERROR(VLOOKUP(A2257,양력지정휴일,2,FALSE), IFERROR(VLOOKUP(B2257,음력지정휴일,2,FALSE), ""))))</f>
        <v/>
      </c>
      <c r="N2257" s="128"/>
      <c r="O2257" s="128" t="str">
        <f>IFERROR(VLOOKUP(N2257,연차지정일수,2,FALSE),"")</f>
        <v/>
      </c>
      <c r="P2257" s="143"/>
      <c r="Q2257" s="2"/>
    </row>
    <row r="2258">
      <c r="A2258" s="129">
        <v>46453.0</v>
      </c>
      <c r="B2258" s="129">
        <f>VLOOKUP($A2258,달력데이터,MATCH("음력 날짜",달력제목,0),FALSE)</f>
        <v>46416</v>
      </c>
      <c r="C2258" s="128">
        <f t="shared" si="1"/>
        <v>2027</v>
      </c>
      <c r="D2258" s="128">
        <f t="shared" si="2"/>
        <v>2</v>
      </c>
      <c r="E2258" s="128">
        <f t="shared" si="3"/>
        <v>1</v>
      </c>
      <c r="F2258" s="128">
        <f t="shared" si="4"/>
        <v>2027</v>
      </c>
      <c r="G2258" s="128">
        <f t="shared" si="5"/>
        <v>3</v>
      </c>
      <c r="H2258" s="128">
        <f t="shared" si="6"/>
        <v>7</v>
      </c>
      <c r="I2258" s="128" t="str">
        <f t="shared" si="7"/>
        <v>일</v>
      </c>
      <c r="J2258" s="99"/>
      <c r="K2258" s="99"/>
      <c r="L2258" s="141" t="str">
        <f>IF(J2258-K2258=0,,IFERROR(K2258-J2258-휴게시간-VLOOKUP(A2258,지정휴게시간,2,FALSE),K2258-J2258-휴게시간))</f>
        <v/>
      </c>
      <c r="M2258" s="142" t="str">
        <f>IFERROR(VLOOKUP(Text(A2258,"m월 d일"),양력휴일,2,FALSE),IFERROR(VLOOKUP(Text(B2258,"m월 d일"),음력휴일,2,FALSE),IFERROR(VLOOKUP(A2258,양력지정휴일,2,FALSE), IFERROR(VLOOKUP(B2258,음력지정휴일,2,FALSE), ""))))</f>
        <v/>
      </c>
      <c r="N2258" s="128"/>
      <c r="O2258" s="128" t="str">
        <f>IFERROR(VLOOKUP(N2258,연차지정일수,2,FALSE),"")</f>
        <v/>
      </c>
      <c r="P2258" s="143"/>
      <c r="Q2258" s="2"/>
    </row>
    <row r="2259">
      <c r="A2259" s="129">
        <v>46454.0</v>
      </c>
      <c r="B2259" s="129">
        <f>VLOOKUP($A2259,달력데이터,MATCH("음력 날짜",달력제목,0),FALSE)</f>
        <v>46419</v>
      </c>
      <c r="C2259" s="128">
        <f t="shared" si="1"/>
        <v>2027</v>
      </c>
      <c r="D2259" s="128">
        <f t="shared" si="2"/>
        <v>3</v>
      </c>
      <c r="E2259" s="128">
        <f t="shared" si="3"/>
        <v>2</v>
      </c>
      <c r="F2259" s="128">
        <f t="shared" si="4"/>
        <v>2027</v>
      </c>
      <c r="G2259" s="128">
        <f t="shared" si="5"/>
        <v>3</v>
      </c>
      <c r="H2259" s="128">
        <f t="shared" si="6"/>
        <v>8</v>
      </c>
      <c r="I2259" s="128" t="str">
        <f t="shared" si="7"/>
        <v>월</v>
      </c>
      <c r="J2259" s="99"/>
      <c r="K2259" s="99"/>
      <c r="L2259" s="141" t="str">
        <f>IF(J2259-K2259=0,,IFERROR(K2259-J2259-휴게시간-VLOOKUP(A2259,지정휴게시간,2,FALSE),K2259-J2259-휴게시간))</f>
        <v/>
      </c>
      <c r="M2259" s="142" t="str">
        <f>IFERROR(VLOOKUP(Text(A2259,"m월 d일"),양력휴일,2,FALSE),IFERROR(VLOOKUP(Text(B2259,"m월 d일"),음력휴일,2,FALSE),IFERROR(VLOOKUP(A2259,양력지정휴일,2,FALSE), IFERROR(VLOOKUP(B2259,음력지정휴일,2,FALSE), ""))))</f>
        <v/>
      </c>
      <c r="N2259" s="128"/>
      <c r="O2259" s="128" t="str">
        <f>IFERROR(VLOOKUP(N2259,연차지정일수,2,FALSE),"")</f>
        <v/>
      </c>
      <c r="P2259" s="143"/>
      <c r="Q2259" s="2"/>
    </row>
    <row r="2260">
      <c r="A2260" s="129">
        <v>46455.0</v>
      </c>
      <c r="B2260" s="129">
        <f>VLOOKUP($A2260,달력데이터,MATCH("음력 날짜",달력제목,0),FALSE)</f>
        <v>46420</v>
      </c>
      <c r="C2260" s="128">
        <f t="shared" si="1"/>
        <v>2027</v>
      </c>
      <c r="D2260" s="128">
        <f t="shared" si="2"/>
        <v>3</v>
      </c>
      <c r="E2260" s="128">
        <f t="shared" si="3"/>
        <v>2</v>
      </c>
      <c r="F2260" s="128">
        <f t="shared" si="4"/>
        <v>2027</v>
      </c>
      <c r="G2260" s="128">
        <f t="shared" si="5"/>
        <v>3</v>
      </c>
      <c r="H2260" s="128">
        <f t="shared" si="6"/>
        <v>9</v>
      </c>
      <c r="I2260" s="128" t="str">
        <f t="shared" si="7"/>
        <v>화</v>
      </c>
      <c r="J2260" s="99"/>
      <c r="K2260" s="99"/>
      <c r="L2260" s="141" t="str">
        <f>IF(J2260-K2260=0,,IFERROR(K2260-J2260-휴게시간-VLOOKUP(A2260,지정휴게시간,2,FALSE),K2260-J2260-휴게시간))</f>
        <v/>
      </c>
      <c r="M2260" s="142" t="str">
        <f>IFERROR(VLOOKUP(Text(A2260,"m월 d일"),양력휴일,2,FALSE),IFERROR(VLOOKUP(Text(B2260,"m월 d일"),음력휴일,2,FALSE),IFERROR(VLOOKUP(A2260,양력지정휴일,2,FALSE), IFERROR(VLOOKUP(B2260,음력지정휴일,2,FALSE), ""))))</f>
        <v/>
      </c>
      <c r="N2260" s="128"/>
      <c r="O2260" s="128" t="str">
        <f>IFERROR(VLOOKUP(N2260,연차지정일수,2,FALSE),"")</f>
        <v/>
      </c>
      <c r="P2260" s="143"/>
      <c r="Q2260" s="2"/>
    </row>
    <row r="2261">
      <c r="A2261" s="129">
        <v>46456.0</v>
      </c>
      <c r="B2261" s="129">
        <f>VLOOKUP($A2261,달력데이터,MATCH("음력 날짜",달력제목,0),FALSE)</f>
        <v>46421</v>
      </c>
      <c r="C2261" s="128">
        <f t="shared" si="1"/>
        <v>2027</v>
      </c>
      <c r="D2261" s="128">
        <f t="shared" si="2"/>
        <v>3</v>
      </c>
      <c r="E2261" s="128">
        <f t="shared" si="3"/>
        <v>2</v>
      </c>
      <c r="F2261" s="128">
        <f t="shared" si="4"/>
        <v>2027</v>
      </c>
      <c r="G2261" s="128">
        <f t="shared" si="5"/>
        <v>3</v>
      </c>
      <c r="H2261" s="128">
        <f t="shared" si="6"/>
        <v>10</v>
      </c>
      <c r="I2261" s="128" t="str">
        <f t="shared" si="7"/>
        <v>수</v>
      </c>
      <c r="J2261" s="99"/>
      <c r="K2261" s="99"/>
      <c r="L2261" s="141" t="str">
        <f>IF(J2261-K2261=0,,IFERROR(K2261-J2261-휴게시간-VLOOKUP(A2261,지정휴게시간,2,FALSE),K2261-J2261-휴게시간))</f>
        <v/>
      </c>
      <c r="M2261" s="142" t="str">
        <f>IFERROR(VLOOKUP(Text(A2261,"m월 d일"),양력휴일,2,FALSE),IFERROR(VLOOKUP(Text(B2261,"m월 d일"),음력휴일,2,FALSE),IFERROR(VLOOKUP(A2261,양력지정휴일,2,FALSE), IFERROR(VLOOKUP(B2261,음력지정휴일,2,FALSE), ""))))</f>
        <v/>
      </c>
      <c r="N2261" s="128"/>
      <c r="O2261" s="128" t="str">
        <f>IFERROR(VLOOKUP(N2261,연차지정일수,2,FALSE),"")</f>
        <v/>
      </c>
      <c r="P2261" s="143"/>
      <c r="Q2261" s="2"/>
    </row>
    <row r="2262">
      <c r="A2262" s="129">
        <v>46457.0</v>
      </c>
      <c r="B2262" s="129">
        <f>VLOOKUP($A2262,달력데이터,MATCH("음력 날짜",달력제목,0),FALSE)</f>
        <v>46422</v>
      </c>
      <c r="C2262" s="128">
        <f t="shared" si="1"/>
        <v>2027</v>
      </c>
      <c r="D2262" s="128">
        <f t="shared" si="2"/>
        <v>3</v>
      </c>
      <c r="E2262" s="128">
        <f t="shared" si="3"/>
        <v>2</v>
      </c>
      <c r="F2262" s="128">
        <f t="shared" si="4"/>
        <v>2027</v>
      </c>
      <c r="G2262" s="128">
        <f t="shared" si="5"/>
        <v>3</v>
      </c>
      <c r="H2262" s="128">
        <f t="shared" si="6"/>
        <v>11</v>
      </c>
      <c r="I2262" s="128" t="str">
        <f t="shared" si="7"/>
        <v>목</v>
      </c>
      <c r="J2262" s="99"/>
      <c r="K2262" s="99"/>
      <c r="L2262" s="141" t="str">
        <f>IF(J2262-K2262=0,,IFERROR(K2262-J2262-휴게시간-VLOOKUP(A2262,지정휴게시간,2,FALSE),K2262-J2262-휴게시간))</f>
        <v/>
      </c>
      <c r="M2262" s="142" t="str">
        <f>IFERROR(VLOOKUP(Text(A2262,"m월 d일"),양력휴일,2,FALSE),IFERROR(VLOOKUP(Text(B2262,"m월 d일"),음력휴일,2,FALSE),IFERROR(VLOOKUP(A2262,양력지정휴일,2,FALSE), IFERROR(VLOOKUP(B2262,음력지정휴일,2,FALSE), ""))))</f>
        <v/>
      </c>
      <c r="N2262" s="128"/>
      <c r="O2262" s="128" t="str">
        <f>IFERROR(VLOOKUP(N2262,연차지정일수,2,FALSE),"")</f>
        <v/>
      </c>
      <c r="P2262" s="143"/>
      <c r="Q2262" s="2"/>
    </row>
    <row r="2263">
      <c r="A2263" s="129">
        <v>46458.0</v>
      </c>
      <c r="B2263" s="129">
        <f>VLOOKUP($A2263,달력데이터,MATCH("음력 날짜",달력제목,0),FALSE)</f>
        <v>46423</v>
      </c>
      <c r="C2263" s="128">
        <f t="shared" si="1"/>
        <v>2027</v>
      </c>
      <c r="D2263" s="128">
        <f t="shared" si="2"/>
        <v>3</v>
      </c>
      <c r="E2263" s="128">
        <f t="shared" si="3"/>
        <v>2</v>
      </c>
      <c r="F2263" s="128">
        <f t="shared" si="4"/>
        <v>2027</v>
      </c>
      <c r="G2263" s="128">
        <f t="shared" si="5"/>
        <v>3</v>
      </c>
      <c r="H2263" s="128">
        <f t="shared" si="6"/>
        <v>12</v>
      </c>
      <c r="I2263" s="128" t="str">
        <f t="shared" si="7"/>
        <v>금</v>
      </c>
      <c r="J2263" s="99"/>
      <c r="K2263" s="99"/>
      <c r="L2263" s="141" t="str">
        <f>IF(J2263-K2263=0,,IFERROR(K2263-J2263-휴게시간-VLOOKUP(A2263,지정휴게시간,2,FALSE),K2263-J2263-휴게시간))</f>
        <v/>
      </c>
      <c r="M2263" s="142" t="str">
        <f>IFERROR(VLOOKUP(Text(A2263,"m월 d일"),양력휴일,2,FALSE),IFERROR(VLOOKUP(Text(B2263,"m월 d일"),음력휴일,2,FALSE),IFERROR(VLOOKUP(A2263,양력지정휴일,2,FALSE), IFERROR(VLOOKUP(B2263,음력지정휴일,2,FALSE), ""))))</f>
        <v/>
      </c>
      <c r="N2263" s="128"/>
      <c r="O2263" s="128" t="str">
        <f>IFERROR(VLOOKUP(N2263,연차지정일수,2,FALSE),"")</f>
        <v/>
      </c>
      <c r="P2263" s="143"/>
      <c r="Q2263" s="2"/>
    </row>
    <row r="2264">
      <c r="A2264" s="129">
        <v>46459.0</v>
      </c>
      <c r="B2264" s="129">
        <f>VLOOKUP($A2264,달력데이터,MATCH("음력 날짜",달력제목,0),FALSE)</f>
        <v>46424</v>
      </c>
      <c r="C2264" s="128">
        <f t="shared" si="1"/>
        <v>2027</v>
      </c>
      <c r="D2264" s="128">
        <f t="shared" si="2"/>
        <v>3</v>
      </c>
      <c r="E2264" s="128">
        <f t="shared" si="3"/>
        <v>2</v>
      </c>
      <c r="F2264" s="128">
        <f t="shared" si="4"/>
        <v>2027</v>
      </c>
      <c r="G2264" s="128">
        <f t="shared" si="5"/>
        <v>3</v>
      </c>
      <c r="H2264" s="128">
        <f t="shared" si="6"/>
        <v>13</v>
      </c>
      <c r="I2264" s="128" t="str">
        <f t="shared" si="7"/>
        <v>토</v>
      </c>
      <c r="J2264" s="99"/>
      <c r="K2264" s="99"/>
      <c r="L2264" s="141" t="str">
        <f>IF(J2264-K2264=0,,IFERROR(K2264-J2264-휴게시간-VLOOKUP(A2264,지정휴게시간,2,FALSE),K2264-J2264-휴게시간))</f>
        <v/>
      </c>
      <c r="M2264" s="142" t="str">
        <f>IFERROR(VLOOKUP(Text(A2264,"m월 d일"),양력휴일,2,FALSE),IFERROR(VLOOKUP(Text(B2264,"m월 d일"),음력휴일,2,FALSE),IFERROR(VLOOKUP(A2264,양력지정휴일,2,FALSE), IFERROR(VLOOKUP(B2264,음력지정휴일,2,FALSE), ""))))</f>
        <v/>
      </c>
      <c r="N2264" s="128"/>
      <c r="O2264" s="128" t="str">
        <f>IFERROR(VLOOKUP(N2264,연차지정일수,2,FALSE),"")</f>
        <v/>
      </c>
      <c r="P2264" s="143"/>
      <c r="Q2264" s="2"/>
    </row>
    <row r="2265">
      <c r="A2265" s="129">
        <v>46460.0</v>
      </c>
      <c r="B2265" s="129">
        <f>VLOOKUP($A2265,달력데이터,MATCH("음력 날짜",달력제목,0),FALSE)</f>
        <v>46425</v>
      </c>
      <c r="C2265" s="128">
        <f t="shared" si="1"/>
        <v>2027</v>
      </c>
      <c r="D2265" s="128">
        <f t="shared" si="2"/>
        <v>3</v>
      </c>
      <c r="E2265" s="128">
        <f t="shared" si="3"/>
        <v>2</v>
      </c>
      <c r="F2265" s="128">
        <f t="shared" si="4"/>
        <v>2027</v>
      </c>
      <c r="G2265" s="128">
        <f t="shared" si="5"/>
        <v>3</v>
      </c>
      <c r="H2265" s="128">
        <f t="shared" si="6"/>
        <v>14</v>
      </c>
      <c r="I2265" s="128" t="str">
        <f t="shared" si="7"/>
        <v>일</v>
      </c>
      <c r="J2265" s="99"/>
      <c r="K2265" s="99"/>
      <c r="L2265" s="141" t="str">
        <f>IF(J2265-K2265=0,,IFERROR(K2265-J2265-휴게시간-VLOOKUP(A2265,지정휴게시간,2,FALSE),K2265-J2265-휴게시간))</f>
        <v/>
      </c>
      <c r="M2265" s="142" t="str">
        <f>IFERROR(VLOOKUP(Text(A2265,"m월 d일"),양력휴일,2,FALSE),IFERROR(VLOOKUP(Text(B2265,"m월 d일"),음력휴일,2,FALSE),IFERROR(VLOOKUP(A2265,양력지정휴일,2,FALSE), IFERROR(VLOOKUP(B2265,음력지정휴일,2,FALSE), ""))))</f>
        <v/>
      </c>
      <c r="N2265" s="128"/>
      <c r="O2265" s="128" t="str">
        <f>IFERROR(VLOOKUP(N2265,연차지정일수,2,FALSE),"")</f>
        <v/>
      </c>
      <c r="P2265" s="143"/>
      <c r="Q2265" s="2"/>
    </row>
    <row r="2266">
      <c r="A2266" s="129">
        <v>46461.0</v>
      </c>
      <c r="B2266" s="129">
        <f>VLOOKUP($A2266,달력데이터,MATCH("음력 날짜",달력제목,0),FALSE)</f>
        <v>46426</v>
      </c>
      <c r="C2266" s="128">
        <f t="shared" si="1"/>
        <v>2027</v>
      </c>
      <c r="D2266" s="128">
        <f t="shared" si="2"/>
        <v>3</v>
      </c>
      <c r="E2266" s="128">
        <f t="shared" si="3"/>
        <v>3</v>
      </c>
      <c r="F2266" s="128">
        <f t="shared" si="4"/>
        <v>2027</v>
      </c>
      <c r="G2266" s="128">
        <f t="shared" si="5"/>
        <v>3</v>
      </c>
      <c r="H2266" s="128">
        <f t="shared" si="6"/>
        <v>15</v>
      </c>
      <c r="I2266" s="128" t="str">
        <f t="shared" si="7"/>
        <v>월</v>
      </c>
      <c r="J2266" s="99"/>
      <c r="K2266" s="99"/>
      <c r="L2266" s="141" t="str">
        <f>IF(J2266-K2266=0,,IFERROR(K2266-J2266-휴게시간-VLOOKUP(A2266,지정휴게시간,2,FALSE),K2266-J2266-휴게시간))</f>
        <v/>
      </c>
      <c r="M2266" s="142" t="str">
        <f>IFERROR(VLOOKUP(Text(A2266,"m월 d일"),양력휴일,2,FALSE),IFERROR(VLOOKUP(Text(B2266,"m월 d일"),음력휴일,2,FALSE),IFERROR(VLOOKUP(A2266,양력지정휴일,2,FALSE), IFERROR(VLOOKUP(B2266,음력지정휴일,2,FALSE), ""))))</f>
        <v/>
      </c>
      <c r="N2266" s="128"/>
      <c r="O2266" s="128" t="str">
        <f>IFERROR(VLOOKUP(N2266,연차지정일수,2,FALSE),"")</f>
        <v/>
      </c>
      <c r="P2266" s="143"/>
      <c r="Q2266" s="2"/>
    </row>
    <row r="2267">
      <c r="A2267" s="129">
        <v>46462.0</v>
      </c>
      <c r="B2267" s="129">
        <f>VLOOKUP($A2267,달력데이터,MATCH("음력 날짜",달력제목,0),FALSE)</f>
        <v>46427</v>
      </c>
      <c r="C2267" s="128">
        <f t="shared" si="1"/>
        <v>2027</v>
      </c>
      <c r="D2267" s="128">
        <f t="shared" si="2"/>
        <v>3</v>
      </c>
      <c r="E2267" s="128">
        <f t="shared" si="3"/>
        <v>3</v>
      </c>
      <c r="F2267" s="128">
        <f t="shared" si="4"/>
        <v>2027</v>
      </c>
      <c r="G2267" s="128">
        <f t="shared" si="5"/>
        <v>3</v>
      </c>
      <c r="H2267" s="128">
        <f t="shared" si="6"/>
        <v>16</v>
      </c>
      <c r="I2267" s="128" t="str">
        <f t="shared" si="7"/>
        <v>화</v>
      </c>
      <c r="J2267" s="99"/>
      <c r="K2267" s="99"/>
      <c r="L2267" s="141" t="str">
        <f>IF(J2267-K2267=0,,IFERROR(K2267-J2267-휴게시간-VLOOKUP(A2267,지정휴게시간,2,FALSE),K2267-J2267-휴게시간))</f>
        <v/>
      </c>
      <c r="M2267" s="142" t="str">
        <f>IFERROR(VLOOKUP(Text(A2267,"m월 d일"),양력휴일,2,FALSE),IFERROR(VLOOKUP(Text(B2267,"m월 d일"),음력휴일,2,FALSE),IFERROR(VLOOKUP(A2267,양력지정휴일,2,FALSE), IFERROR(VLOOKUP(B2267,음력지정휴일,2,FALSE), ""))))</f>
        <v/>
      </c>
      <c r="N2267" s="128"/>
      <c r="O2267" s="128" t="str">
        <f>IFERROR(VLOOKUP(N2267,연차지정일수,2,FALSE),"")</f>
        <v/>
      </c>
      <c r="P2267" s="143"/>
      <c r="Q2267" s="2"/>
    </row>
    <row r="2268">
      <c r="A2268" s="129">
        <v>46463.0</v>
      </c>
      <c r="B2268" s="129">
        <f>VLOOKUP($A2268,달력데이터,MATCH("음력 날짜",달력제목,0),FALSE)</f>
        <v>46428</v>
      </c>
      <c r="C2268" s="128">
        <f t="shared" si="1"/>
        <v>2027</v>
      </c>
      <c r="D2268" s="128">
        <f t="shared" si="2"/>
        <v>3</v>
      </c>
      <c r="E2268" s="128">
        <f t="shared" si="3"/>
        <v>3</v>
      </c>
      <c r="F2268" s="128">
        <f t="shared" si="4"/>
        <v>2027</v>
      </c>
      <c r="G2268" s="128">
        <f t="shared" si="5"/>
        <v>3</v>
      </c>
      <c r="H2268" s="128">
        <f t="shared" si="6"/>
        <v>17</v>
      </c>
      <c r="I2268" s="128" t="str">
        <f t="shared" si="7"/>
        <v>수</v>
      </c>
      <c r="J2268" s="99"/>
      <c r="K2268" s="99"/>
      <c r="L2268" s="141" t="str">
        <f>IF(J2268-K2268=0,,IFERROR(K2268-J2268-휴게시간-VLOOKUP(A2268,지정휴게시간,2,FALSE),K2268-J2268-휴게시간))</f>
        <v/>
      </c>
      <c r="M2268" s="142" t="str">
        <f>IFERROR(VLOOKUP(Text(A2268,"m월 d일"),양력휴일,2,FALSE),IFERROR(VLOOKUP(Text(B2268,"m월 d일"),음력휴일,2,FALSE),IFERROR(VLOOKUP(A2268,양력지정휴일,2,FALSE), IFERROR(VLOOKUP(B2268,음력지정휴일,2,FALSE), ""))))</f>
        <v/>
      </c>
      <c r="N2268" s="128"/>
      <c r="O2268" s="128" t="str">
        <f>IFERROR(VLOOKUP(N2268,연차지정일수,2,FALSE),"")</f>
        <v/>
      </c>
      <c r="P2268" s="143"/>
      <c r="Q2268" s="2"/>
    </row>
    <row r="2269">
      <c r="A2269" s="129">
        <v>46464.0</v>
      </c>
      <c r="B2269" s="129">
        <f>VLOOKUP($A2269,달력데이터,MATCH("음력 날짜",달력제목,0),FALSE)</f>
        <v>46429</v>
      </c>
      <c r="C2269" s="128">
        <f t="shared" si="1"/>
        <v>2027</v>
      </c>
      <c r="D2269" s="128">
        <f t="shared" si="2"/>
        <v>3</v>
      </c>
      <c r="E2269" s="128">
        <f t="shared" si="3"/>
        <v>3</v>
      </c>
      <c r="F2269" s="128">
        <f t="shared" si="4"/>
        <v>2027</v>
      </c>
      <c r="G2269" s="128">
        <f t="shared" si="5"/>
        <v>3</v>
      </c>
      <c r="H2269" s="128">
        <f t="shared" si="6"/>
        <v>18</v>
      </c>
      <c r="I2269" s="128" t="str">
        <f t="shared" si="7"/>
        <v>목</v>
      </c>
      <c r="J2269" s="99"/>
      <c r="K2269" s="99"/>
      <c r="L2269" s="141" t="str">
        <f>IF(J2269-K2269=0,,IFERROR(K2269-J2269-휴게시간-VLOOKUP(A2269,지정휴게시간,2,FALSE),K2269-J2269-휴게시간))</f>
        <v/>
      </c>
      <c r="M2269" s="142" t="str">
        <f>IFERROR(VLOOKUP(Text(A2269,"m월 d일"),양력휴일,2,FALSE),IFERROR(VLOOKUP(Text(B2269,"m월 d일"),음력휴일,2,FALSE),IFERROR(VLOOKUP(A2269,양력지정휴일,2,FALSE), IFERROR(VLOOKUP(B2269,음력지정휴일,2,FALSE), ""))))</f>
        <v/>
      </c>
      <c r="N2269" s="128"/>
      <c r="O2269" s="128" t="str">
        <f>IFERROR(VLOOKUP(N2269,연차지정일수,2,FALSE),"")</f>
        <v/>
      </c>
      <c r="P2269" s="143"/>
      <c r="Q2269" s="2"/>
    </row>
    <row r="2270">
      <c r="A2270" s="129">
        <v>46465.0</v>
      </c>
      <c r="B2270" s="129">
        <f>VLOOKUP($A2270,달력데이터,MATCH("음력 날짜",달력제목,0),FALSE)</f>
        <v>46430</v>
      </c>
      <c r="C2270" s="128">
        <f t="shared" si="1"/>
        <v>2027</v>
      </c>
      <c r="D2270" s="128">
        <f t="shared" si="2"/>
        <v>3</v>
      </c>
      <c r="E2270" s="128">
        <f t="shared" si="3"/>
        <v>3</v>
      </c>
      <c r="F2270" s="128">
        <f t="shared" si="4"/>
        <v>2027</v>
      </c>
      <c r="G2270" s="128">
        <f t="shared" si="5"/>
        <v>3</v>
      </c>
      <c r="H2270" s="128">
        <f t="shared" si="6"/>
        <v>19</v>
      </c>
      <c r="I2270" s="128" t="str">
        <f t="shared" si="7"/>
        <v>금</v>
      </c>
      <c r="J2270" s="99"/>
      <c r="K2270" s="99"/>
      <c r="L2270" s="141" t="str">
        <f>IF(J2270-K2270=0,,IFERROR(K2270-J2270-휴게시간-VLOOKUP(A2270,지정휴게시간,2,FALSE),K2270-J2270-휴게시간))</f>
        <v/>
      </c>
      <c r="M2270" s="142" t="str">
        <f>IFERROR(VLOOKUP(Text(A2270,"m월 d일"),양력휴일,2,FALSE),IFERROR(VLOOKUP(Text(B2270,"m월 d일"),음력휴일,2,FALSE),IFERROR(VLOOKUP(A2270,양력지정휴일,2,FALSE), IFERROR(VLOOKUP(B2270,음력지정휴일,2,FALSE), ""))))</f>
        <v/>
      </c>
      <c r="N2270" s="128"/>
      <c r="O2270" s="128" t="str">
        <f>IFERROR(VLOOKUP(N2270,연차지정일수,2,FALSE),"")</f>
        <v/>
      </c>
      <c r="P2270" s="143"/>
      <c r="Q2270" s="2"/>
    </row>
    <row r="2271">
      <c r="A2271" s="129">
        <v>46466.0</v>
      </c>
      <c r="B2271" s="129">
        <f>VLOOKUP($A2271,달력데이터,MATCH("음력 날짜",달력제목,0),FALSE)</f>
        <v>46431</v>
      </c>
      <c r="C2271" s="128">
        <f t="shared" si="1"/>
        <v>2027</v>
      </c>
      <c r="D2271" s="128">
        <f t="shared" si="2"/>
        <v>3</v>
      </c>
      <c r="E2271" s="128">
        <f t="shared" si="3"/>
        <v>3</v>
      </c>
      <c r="F2271" s="128">
        <f t="shared" si="4"/>
        <v>2027</v>
      </c>
      <c r="G2271" s="128">
        <f t="shared" si="5"/>
        <v>3</v>
      </c>
      <c r="H2271" s="128">
        <f t="shared" si="6"/>
        <v>20</v>
      </c>
      <c r="I2271" s="128" t="str">
        <f t="shared" si="7"/>
        <v>토</v>
      </c>
      <c r="J2271" s="99"/>
      <c r="K2271" s="99"/>
      <c r="L2271" s="141" t="str">
        <f>IF(J2271-K2271=0,,IFERROR(K2271-J2271-휴게시간-VLOOKUP(A2271,지정휴게시간,2,FALSE),K2271-J2271-휴게시간))</f>
        <v/>
      </c>
      <c r="M2271" s="142" t="str">
        <f>IFERROR(VLOOKUP(Text(A2271,"m월 d일"),양력휴일,2,FALSE),IFERROR(VLOOKUP(Text(B2271,"m월 d일"),음력휴일,2,FALSE),IFERROR(VLOOKUP(A2271,양력지정휴일,2,FALSE), IFERROR(VLOOKUP(B2271,음력지정휴일,2,FALSE), ""))))</f>
        <v/>
      </c>
      <c r="N2271" s="128"/>
      <c r="O2271" s="128" t="str">
        <f>IFERROR(VLOOKUP(N2271,연차지정일수,2,FALSE),"")</f>
        <v/>
      </c>
      <c r="P2271" s="143"/>
      <c r="Q2271" s="2"/>
    </row>
    <row r="2272">
      <c r="A2272" s="129">
        <v>46467.0</v>
      </c>
      <c r="B2272" s="129">
        <f>VLOOKUP($A2272,달력데이터,MATCH("음력 날짜",달력제목,0),FALSE)</f>
        <v>46432</v>
      </c>
      <c r="C2272" s="128">
        <f t="shared" si="1"/>
        <v>2027</v>
      </c>
      <c r="D2272" s="128">
        <f t="shared" si="2"/>
        <v>3</v>
      </c>
      <c r="E2272" s="128">
        <f t="shared" si="3"/>
        <v>3</v>
      </c>
      <c r="F2272" s="128">
        <f t="shared" si="4"/>
        <v>2027</v>
      </c>
      <c r="G2272" s="128">
        <f t="shared" si="5"/>
        <v>3</v>
      </c>
      <c r="H2272" s="128">
        <f t="shared" si="6"/>
        <v>21</v>
      </c>
      <c r="I2272" s="128" t="str">
        <f t="shared" si="7"/>
        <v>일</v>
      </c>
      <c r="J2272" s="99"/>
      <c r="K2272" s="99"/>
      <c r="L2272" s="141" t="str">
        <f>IF(J2272-K2272=0,,IFERROR(K2272-J2272-휴게시간-VLOOKUP(A2272,지정휴게시간,2,FALSE),K2272-J2272-휴게시간))</f>
        <v/>
      </c>
      <c r="M2272" s="142" t="str">
        <f>IFERROR(VLOOKUP(Text(A2272,"m월 d일"),양력휴일,2,FALSE),IFERROR(VLOOKUP(Text(B2272,"m월 d일"),음력휴일,2,FALSE),IFERROR(VLOOKUP(A2272,양력지정휴일,2,FALSE), IFERROR(VLOOKUP(B2272,음력지정휴일,2,FALSE), ""))))</f>
        <v/>
      </c>
      <c r="N2272" s="128"/>
      <c r="O2272" s="128" t="str">
        <f>IFERROR(VLOOKUP(N2272,연차지정일수,2,FALSE),"")</f>
        <v/>
      </c>
      <c r="P2272" s="143"/>
      <c r="Q2272" s="2"/>
    </row>
    <row r="2273">
      <c r="A2273" s="129">
        <v>46468.0</v>
      </c>
      <c r="B2273" s="129">
        <f>VLOOKUP($A2273,달력데이터,MATCH("음력 날짜",달력제목,0),FALSE)</f>
        <v>46433</v>
      </c>
      <c r="C2273" s="128">
        <f t="shared" si="1"/>
        <v>2027</v>
      </c>
      <c r="D2273" s="128">
        <f t="shared" si="2"/>
        <v>3</v>
      </c>
      <c r="E2273" s="128">
        <f t="shared" si="3"/>
        <v>4</v>
      </c>
      <c r="F2273" s="128">
        <f t="shared" si="4"/>
        <v>2027</v>
      </c>
      <c r="G2273" s="128">
        <f t="shared" si="5"/>
        <v>3</v>
      </c>
      <c r="H2273" s="128">
        <f t="shared" si="6"/>
        <v>22</v>
      </c>
      <c r="I2273" s="128" t="str">
        <f t="shared" si="7"/>
        <v>월</v>
      </c>
      <c r="J2273" s="99"/>
      <c r="K2273" s="99"/>
      <c r="L2273" s="141" t="str">
        <f>IF(J2273-K2273=0,,IFERROR(K2273-J2273-휴게시간-VLOOKUP(A2273,지정휴게시간,2,FALSE),K2273-J2273-휴게시간))</f>
        <v/>
      </c>
      <c r="M2273" s="142" t="str">
        <f>IFERROR(VLOOKUP(Text(A2273,"m월 d일"),양력휴일,2,FALSE),IFERROR(VLOOKUP(Text(B2273,"m월 d일"),음력휴일,2,FALSE),IFERROR(VLOOKUP(A2273,양력지정휴일,2,FALSE), IFERROR(VLOOKUP(B2273,음력지정휴일,2,FALSE), ""))))</f>
        <v/>
      </c>
      <c r="N2273" s="128"/>
      <c r="O2273" s="128" t="str">
        <f>IFERROR(VLOOKUP(N2273,연차지정일수,2,FALSE),"")</f>
        <v/>
      </c>
      <c r="P2273" s="143"/>
      <c r="Q2273" s="2"/>
    </row>
    <row r="2274">
      <c r="A2274" s="129">
        <v>46469.0</v>
      </c>
      <c r="B2274" s="129">
        <f>VLOOKUP($A2274,달력데이터,MATCH("음력 날짜",달력제목,0),FALSE)</f>
        <v>46434</v>
      </c>
      <c r="C2274" s="128">
        <f t="shared" si="1"/>
        <v>2027</v>
      </c>
      <c r="D2274" s="128">
        <f t="shared" si="2"/>
        <v>3</v>
      </c>
      <c r="E2274" s="128">
        <f t="shared" si="3"/>
        <v>4</v>
      </c>
      <c r="F2274" s="128">
        <f t="shared" si="4"/>
        <v>2027</v>
      </c>
      <c r="G2274" s="128">
        <f t="shared" si="5"/>
        <v>3</v>
      </c>
      <c r="H2274" s="128">
        <f t="shared" si="6"/>
        <v>23</v>
      </c>
      <c r="I2274" s="128" t="str">
        <f t="shared" si="7"/>
        <v>화</v>
      </c>
      <c r="J2274" s="99"/>
      <c r="K2274" s="99"/>
      <c r="L2274" s="141" t="str">
        <f>IF(J2274-K2274=0,,IFERROR(K2274-J2274-휴게시간-VLOOKUP(A2274,지정휴게시간,2,FALSE),K2274-J2274-휴게시간))</f>
        <v/>
      </c>
      <c r="M2274" s="142" t="str">
        <f>IFERROR(VLOOKUP(Text(A2274,"m월 d일"),양력휴일,2,FALSE),IFERROR(VLOOKUP(Text(B2274,"m월 d일"),음력휴일,2,FALSE),IFERROR(VLOOKUP(A2274,양력지정휴일,2,FALSE), IFERROR(VLOOKUP(B2274,음력지정휴일,2,FALSE), ""))))</f>
        <v/>
      </c>
      <c r="N2274" s="128"/>
      <c r="O2274" s="128" t="str">
        <f>IFERROR(VLOOKUP(N2274,연차지정일수,2,FALSE),"")</f>
        <v/>
      </c>
      <c r="P2274" s="143"/>
      <c r="Q2274" s="2"/>
    </row>
    <row r="2275">
      <c r="A2275" s="129">
        <v>46470.0</v>
      </c>
      <c r="B2275" s="129">
        <f>VLOOKUP($A2275,달력데이터,MATCH("음력 날짜",달력제목,0),FALSE)</f>
        <v>46435</v>
      </c>
      <c r="C2275" s="128">
        <f t="shared" si="1"/>
        <v>2027</v>
      </c>
      <c r="D2275" s="128">
        <f t="shared" si="2"/>
        <v>3</v>
      </c>
      <c r="E2275" s="128">
        <f t="shared" si="3"/>
        <v>4</v>
      </c>
      <c r="F2275" s="128">
        <f t="shared" si="4"/>
        <v>2027</v>
      </c>
      <c r="G2275" s="128">
        <f t="shared" si="5"/>
        <v>3</v>
      </c>
      <c r="H2275" s="128">
        <f t="shared" si="6"/>
        <v>24</v>
      </c>
      <c r="I2275" s="128" t="str">
        <f t="shared" si="7"/>
        <v>수</v>
      </c>
      <c r="J2275" s="99"/>
      <c r="K2275" s="99"/>
      <c r="L2275" s="141" t="str">
        <f>IF(J2275-K2275=0,,IFERROR(K2275-J2275-휴게시간-VLOOKUP(A2275,지정휴게시간,2,FALSE),K2275-J2275-휴게시간))</f>
        <v/>
      </c>
      <c r="M2275" s="142" t="str">
        <f>IFERROR(VLOOKUP(Text(A2275,"m월 d일"),양력휴일,2,FALSE),IFERROR(VLOOKUP(Text(B2275,"m월 d일"),음력휴일,2,FALSE),IFERROR(VLOOKUP(A2275,양력지정휴일,2,FALSE), IFERROR(VLOOKUP(B2275,음력지정휴일,2,FALSE), ""))))</f>
        <v/>
      </c>
      <c r="N2275" s="128"/>
      <c r="O2275" s="128" t="str">
        <f>IFERROR(VLOOKUP(N2275,연차지정일수,2,FALSE),"")</f>
        <v/>
      </c>
      <c r="P2275" s="143"/>
      <c r="Q2275" s="2"/>
    </row>
    <row r="2276">
      <c r="A2276" s="129">
        <v>46471.0</v>
      </c>
      <c r="B2276" s="129">
        <f>VLOOKUP($A2276,달력데이터,MATCH("음력 날짜",달력제목,0),FALSE)</f>
        <v>46436</v>
      </c>
      <c r="C2276" s="128">
        <f t="shared" si="1"/>
        <v>2027</v>
      </c>
      <c r="D2276" s="128">
        <f t="shared" si="2"/>
        <v>3</v>
      </c>
      <c r="E2276" s="128">
        <f t="shared" si="3"/>
        <v>4</v>
      </c>
      <c r="F2276" s="128">
        <f t="shared" si="4"/>
        <v>2027</v>
      </c>
      <c r="G2276" s="128">
        <f t="shared" si="5"/>
        <v>3</v>
      </c>
      <c r="H2276" s="128">
        <f t="shared" si="6"/>
        <v>25</v>
      </c>
      <c r="I2276" s="128" t="str">
        <f t="shared" si="7"/>
        <v>목</v>
      </c>
      <c r="J2276" s="99"/>
      <c r="K2276" s="99"/>
      <c r="L2276" s="141" t="str">
        <f>IF(J2276-K2276=0,,IFERROR(K2276-J2276-휴게시간-VLOOKUP(A2276,지정휴게시간,2,FALSE),K2276-J2276-휴게시간))</f>
        <v/>
      </c>
      <c r="M2276" s="142" t="str">
        <f>IFERROR(VLOOKUP(Text(A2276,"m월 d일"),양력휴일,2,FALSE),IFERROR(VLOOKUP(Text(B2276,"m월 d일"),음력휴일,2,FALSE),IFERROR(VLOOKUP(A2276,양력지정휴일,2,FALSE), IFERROR(VLOOKUP(B2276,음력지정휴일,2,FALSE), ""))))</f>
        <v/>
      </c>
      <c r="N2276" s="128"/>
      <c r="O2276" s="128" t="str">
        <f>IFERROR(VLOOKUP(N2276,연차지정일수,2,FALSE),"")</f>
        <v/>
      </c>
      <c r="P2276" s="143"/>
      <c r="Q2276" s="2"/>
    </row>
    <row r="2277">
      <c r="A2277" s="129">
        <v>46472.0</v>
      </c>
      <c r="B2277" s="129">
        <f>VLOOKUP($A2277,달력데이터,MATCH("음력 날짜",달력제목,0),FALSE)</f>
        <v>46437</v>
      </c>
      <c r="C2277" s="128">
        <f t="shared" si="1"/>
        <v>2027</v>
      </c>
      <c r="D2277" s="128">
        <f t="shared" si="2"/>
        <v>3</v>
      </c>
      <c r="E2277" s="128">
        <f t="shared" si="3"/>
        <v>4</v>
      </c>
      <c r="F2277" s="128">
        <f t="shared" si="4"/>
        <v>2027</v>
      </c>
      <c r="G2277" s="128">
        <f t="shared" si="5"/>
        <v>3</v>
      </c>
      <c r="H2277" s="128">
        <f t="shared" si="6"/>
        <v>26</v>
      </c>
      <c r="I2277" s="128" t="str">
        <f t="shared" si="7"/>
        <v>금</v>
      </c>
      <c r="J2277" s="99"/>
      <c r="K2277" s="99"/>
      <c r="L2277" s="141" t="str">
        <f>IF(J2277-K2277=0,,IFERROR(K2277-J2277-휴게시간-VLOOKUP(A2277,지정휴게시간,2,FALSE),K2277-J2277-휴게시간))</f>
        <v/>
      </c>
      <c r="M2277" s="142" t="str">
        <f>IFERROR(VLOOKUP(Text(A2277,"m월 d일"),양력휴일,2,FALSE),IFERROR(VLOOKUP(Text(B2277,"m월 d일"),음력휴일,2,FALSE),IFERROR(VLOOKUP(A2277,양력지정휴일,2,FALSE), IFERROR(VLOOKUP(B2277,음력지정휴일,2,FALSE), ""))))</f>
        <v/>
      </c>
      <c r="N2277" s="128"/>
      <c r="O2277" s="128" t="str">
        <f>IFERROR(VLOOKUP(N2277,연차지정일수,2,FALSE),"")</f>
        <v/>
      </c>
      <c r="P2277" s="143"/>
      <c r="Q2277" s="2"/>
    </row>
    <row r="2278">
      <c r="A2278" s="129">
        <v>46473.0</v>
      </c>
      <c r="B2278" s="129">
        <f>VLOOKUP($A2278,달력데이터,MATCH("음력 날짜",달력제목,0),FALSE)</f>
        <v>46438</v>
      </c>
      <c r="C2278" s="128">
        <f t="shared" si="1"/>
        <v>2027</v>
      </c>
      <c r="D2278" s="128">
        <f t="shared" si="2"/>
        <v>3</v>
      </c>
      <c r="E2278" s="128">
        <f t="shared" si="3"/>
        <v>4</v>
      </c>
      <c r="F2278" s="128">
        <f t="shared" si="4"/>
        <v>2027</v>
      </c>
      <c r="G2278" s="128">
        <f t="shared" si="5"/>
        <v>3</v>
      </c>
      <c r="H2278" s="128">
        <f t="shared" si="6"/>
        <v>27</v>
      </c>
      <c r="I2278" s="128" t="str">
        <f t="shared" si="7"/>
        <v>토</v>
      </c>
      <c r="J2278" s="99"/>
      <c r="K2278" s="99"/>
      <c r="L2278" s="141" t="str">
        <f>IF(J2278-K2278=0,,IFERROR(K2278-J2278-휴게시간-VLOOKUP(A2278,지정휴게시간,2,FALSE),K2278-J2278-휴게시간))</f>
        <v/>
      </c>
      <c r="M2278" s="142" t="str">
        <f>IFERROR(VLOOKUP(Text(A2278,"m월 d일"),양력휴일,2,FALSE),IFERROR(VLOOKUP(Text(B2278,"m월 d일"),음력휴일,2,FALSE),IFERROR(VLOOKUP(A2278,양력지정휴일,2,FALSE), IFERROR(VLOOKUP(B2278,음력지정휴일,2,FALSE), ""))))</f>
        <v/>
      </c>
      <c r="N2278" s="128"/>
      <c r="O2278" s="128" t="str">
        <f>IFERROR(VLOOKUP(N2278,연차지정일수,2,FALSE),"")</f>
        <v/>
      </c>
      <c r="P2278" s="143"/>
      <c r="Q2278" s="2"/>
    </row>
    <row r="2279">
      <c r="A2279" s="129">
        <v>46474.0</v>
      </c>
      <c r="B2279" s="129">
        <f>VLOOKUP($A2279,달력데이터,MATCH("음력 날짜",달력제목,0),FALSE)</f>
        <v>46439</v>
      </c>
      <c r="C2279" s="128">
        <f t="shared" si="1"/>
        <v>2027</v>
      </c>
      <c r="D2279" s="128">
        <f t="shared" si="2"/>
        <v>3</v>
      </c>
      <c r="E2279" s="128">
        <f t="shared" si="3"/>
        <v>4</v>
      </c>
      <c r="F2279" s="128">
        <f t="shared" si="4"/>
        <v>2027</v>
      </c>
      <c r="G2279" s="128">
        <f t="shared" si="5"/>
        <v>3</v>
      </c>
      <c r="H2279" s="128">
        <f t="shared" si="6"/>
        <v>28</v>
      </c>
      <c r="I2279" s="128" t="str">
        <f t="shared" si="7"/>
        <v>일</v>
      </c>
      <c r="J2279" s="99"/>
      <c r="K2279" s="99"/>
      <c r="L2279" s="141" t="str">
        <f>IF(J2279-K2279=0,,IFERROR(K2279-J2279-휴게시간-VLOOKUP(A2279,지정휴게시간,2,FALSE),K2279-J2279-휴게시간))</f>
        <v/>
      </c>
      <c r="M2279" s="142" t="str">
        <f>IFERROR(VLOOKUP(Text(A2279,"m월 d일"),양력휴일,2,FALSE),IFERROR(VLOOKUP(Text(B2279,"m월 d일"),음력휴일,2,FALSE),IFERROR(VLOOKUP(A2279,양력지정휴일,2,FALSE), IFERROR(VLOOKUP(B2279,음력지정휴일,2,FALSE), ""))))</f>
        <v/>
      </c>
      <c r="N2279" s="128"/>
      <c r="O2279" s="128" t="str">
        <f>IFERROR(VLOOKUP(N2279,연차지정일수,2,FALSE),"")</f>
        <v/>
      </c>
      <c r="P2279" s="143"/>
      <c r="Q2279" s="2"/>
    </row>
    <row r="2280">
      <c r="A2280" s="129">
        <v>46475.0</v>
      </c>
      <c r="B2280" s="129">
        <f>VLOOKUP($A2280,달력데이터,MATCH("음력 날짜",달력제목,0),FALSE)</f>
        <v>46440</v>
      </c>
      <c r="C2280" s="128">
        <f t="shared" si="1"/>
        <v>2027</v>
      </c>
      <c r="D2280" s="128">
        <f t="shared" si="2"/>
        <v>3</v>
      </c>
      <c r="E2280" s="128">
        <f t="shared" si="3"/>
        <v>5</v>
      </c>
      <c r="F2280" s="128">
        <f t="shared" si="4"/>
        <v>2027</v>
      </c>
      <c r="G2280" s="128">
        <f t="shared" si="5"/>
        <v>3</v>
      </c>
      <c r="H2280" s="128">
        <f t="shared" si="6"/>
        <v>29</v>
      </c>
      <c r="I2280" s="128" t="str">
        <f t="shared" si="7"/>
        <v>월</v>
      </c>
      <c r="J2280" s="99"/>
      <c r="K2280" s="99"/>
      <c r="L2280" s="141" t="str">
        <f>IF(J2280-K2280=0,,IFERROR(K2280-J2280-휴게시간-VLOOKUP(A2280,지정휴게시간,2,FALSE),K2280-J2280-휴게시간))</f>
        <v/>
      </c>
      <c r="M2280" s="142" t="str">
        <f>IFERROR(VLOOKUP(Text(A2280,"m월 d일"),양력휴일,2,FALSE),IFERROR(VLOOKUP(Text(B2280,"m월 d일"),음력휴일,2,FALSE),IFERROR(VLOOKUP(A2280,양력지정휴일,2,FALSE), IFERROR(VLOOKUP(B2280,음력지정휴일,2,FALSE), ""))))</f>
        <v/>
      </c>
      <c r="N2280" s="128"/>
      <c r="O2280" s="128" t="str">
        <f>IFERROR(VLOOKUP(N2280,연차지정일수,2,FALSE),"")</f>
        <v/>
      </c>
      <c r="P2280" s="143"/>
      <c r="Q2280" s="2"/>
    </row>
    <row r="2281">
      <c r="A2281" s="129">
        <v>46476.0</v>
      </c>
      <c r="B2281" s="129">
        <f>VLOOKUP($A2281,달력데이터,MATCH("음력 날짜",달력제목,0),FALSE)</f>
        <v>46441</v>
      </c>
      <c r="C2281" s="128">
        <f t="shared" si="1"/>
        <v>2027</v>
      </c>
      <c r="D2281" s="128">
        <f t="shared" si="2"/>
        <v>3</v>
      </c>
      <c r="E2281" s="128">
        <f t="shared" si="3"/>
        <v>5</v>
      </c>
      <c r="F2281" s="128">
        <f t="shared" si="4"/>
        <v>2027</v>
      </c>
      <c r="G2281" s="128">
        <f t="shared" si="5"/>
        <v>3</v>
      </c>
      <c r="H2281" s="128">
        <f t="shared" si="6"/>
        <v>30</v>
      </c>
      <c r="I2281" s="128" t="str">
        <f t="shared" si="7"/>
        <v>화</v>
      </c>
      <c r="J2281" s="99"/>
      <c r="K2281" s="99"/>
      <c r="L2281" s="141" t="str">
        <f>IF(J2281-K2281=0,,IFERROR(K2281-J2281-휴게시간-VLOOKUP(A2281,지정휴게시간,2,FALSE),K2281-J2281-휴게시간))</f>
        <v/>
      </c>
      <c r="M2281" s="142" t="str">
        <f>IFERROR(VLOOKUP(Text(A2281,"m월 d일"),양력휴일,2,FALSE),IFERROR(VLOOKUP(Text(B2281,"m월 d일"),음력휴일,2,FALSE),IFERROR(VLOOKUP(A2281,양력지정휴일,2,FALSE), IFERROR(VLOOKUP(B2281,음력지정휴일,2,FALSE), ""))))</f>
        <v/>
      </c>
      <c r="N2281" s="128"/>
      <c r="O2281" s="128" t="str">
        <f>IFERROR(VLOOKUP(N2281,연차지정일수,2,FALSE),"")</f>
        <v/>
      </c>
      <c r="P2281" s="143"/>
      <c r="Q2281" s="2"/>
    </row>
    <row r="2282">
      <c r="A2282" s="129">
        <v>46477.0</v>
      </c>
      <c r="B2282" s="129">
        <f>VLOOKUP($A2282,달력데이터,MATCH("음력 날짜",달력제목,0),FALSE)</f>
        <v>46442</v>
      </c>
      <c r="C2282" s="128">
        <f t="shared" si="1"/>
        <v>2027</v>
      </c>
      <c r="D2282" s="128">
        <f t="shared" si="2"/>
        <v>3</v>
      </c>
      <c r="E2282" s="128">
        <f t="shared" si="3"/>
        <v>5</v>
      </c>
      <c r="F2282" s="128">
        <f t="shared" si="4"/>
        <v>2027</v>
      </c>
      <c r="G2282" s="128">
        <f t="shared" si="5"/>
        <v>3</v>
      </c>
      <c r="H2282" s="128">
        <f t="shared" si="6"/>
        <v>31</v>
      </c>
      <c r="I2282" s="128" t="str">
        <f t="shared" si="7"/>
        <v>수</v>
      </c>
      <c r="J2282" s="99"/>
      <c r="K2282" s="99"/>
      <c r="L2282" s="141" t="str">
        <f>IF(J2282-K2282=0,,IFERROR(K2282-J2282-휴게시간-VLOOKUP(A2282,지정휴게시간,2,FALSE),K2282-J2282-휴게시간))</f>
        <v/>
      </c>
      <c r="M2282" s="142" t="str">
        <f>IFERROR(VLOOKUP(Text(A2282,"m월 d일"),양력휴일,2,FALSE),IFERROR(VLOOKUP(Text(B2282,"m월 d일"),음력휴일,2,FALSE),IFERROR(VLOOKUP(A2282,양력지정휴일,2,FALSE), IFERROR(VLOOKUP(B2282,음력지정휴일,2,FALSE), ""))))</f>
        <v/>
      </c>
      <c r="N2282" s="128"/>
      <c r="O2282" s="128" t="str">
        <f>IFERROR(VLOOKUP(N2282,연차지정일수,2,FALSE),"")</f>
        <v/>
      </c>
      <c r="P2282" s="143"/>
      <c r="Q2282" s="2"/>
    </row>
    <row r="2283">
      <c r="A2283" s="129">
        <v>46478.0</v>
      </c>
      <c r="B2283" s="129">
        <f>VLOOKUP($A2283,달력데이터,MATCH("음력 날짜",달력제목,0),FALSE)</f>
        <v>46443</v>
      </c>
      <c r="C2283" s="128">
        <f t="shared" si="1"/>
        <v>2027</v>
      </c>
      <c r="D2283" s="128">
        <f t="shared" si="2"/>
        <v>3</v>
      </c>
      <c r="E2283" s="128">
        <f t="shared" si="3"/>
        <v>5</v>
      </c>
      <c r="F2283" s="128">
        <f t="shared" si="4"/>
        <v>2027</v>
      </c>
      <c r="G2283" s="128">
        <f t="shared" si="5"/>
        <v>4</v>
      </c>
      <c r="H2283" s="128">
        <f t="shared" si="6"/>
        <v>1</v>
      </c>
      <c r="I2283" s="128" t="str">
        <f t="shared" si="7"/>
        <v>목</v>
      </c>
      <c r="J2283" s="99"/>
      <c r="K2283" s="99"/>
      <c r="L2283" s="141" t="str">
        <f>IF(J2283-K2283=0,,IFERROR(K2283-J2283-휴게시간-VLOOKUP(A2283,지정휴게시간,2,FALSE),K2283-J2283-휴게시간))</f>
        <v/>
      </c>
      <c r="M2283" s="142" t="str">
        <f>IFERROR(VLOOKUP(Text(A2283,"m월 d일"),양력휴일,2,FALSE),IFERROR(VLOOKUP(Text(B2283,"m월 d일"),음력휴일,2,FALSE),IFERROR(VLOOKUP(A2283,양력지정휴일,2,FALSE), IFERROR(VLOOKUP(B2283,음력지정휴일,2,FALSE), ""))))</f>
        <v/>
      </c>
      <c r="N2283" s="128"/>
      <c r="O2283" s="128" t="str">
        <f>IFERROR(VLOOKUP(N2283,연차지정일수,2,FALSE),"")</f>
        <v/>
      </c>
      <c r="P2283" s="143"/>
      <c r="Q2283" s="2"/>
    </row>
    <row r="2284">
      <c r="A2284" s="129">
        <v>46479.0</v>
      </c>
      <c r="B2284" s="129">
        <f>VLOOKUP($A2284,달력데이터,MATCH("음력 날짜",달력제목,0),FALSE)</f>
        <v>46444</v>
      </c>
      <c r="C2284" s="128">
        <f t="shared" si="1"/>
        <v>2027</v>
      </c>
      <c r="D2284" s="128">
        <f t="shared" si="2"/>
        <v>3</v>
      </c>
      <c r="E2284" s="128">
        <f t="shared" si="3"/>
        <v>5</v>
      </c>
      <c r="F2284" s="128">
        <f t="shared" si="4"/>
        <v>2027</v>
      </c>
      <c r="G2284" s="128">
        <f t="shared" si="5"/>
        <v>4</v>
      </c>
      <c r="H2284" s="128">
        <f t="shared" si="6"/>
        <v>2</v>
      </c>
      <c r="I2284" s="128" t="str">
        <f t="shared" si="7"/>
        <v>금</v>
      </c>
      <c r="J2284" s="99"/>
      <c r="K2284" s="99"/>
      <c r="L2284" s="141" t="str">
        <f>IF(J2284-K2284=0,,IFERROR(K2284-J2284-휴게시간-VLOOKUP(A2284,지정휴게시간,2,FALSE),K2284-J2284-휴게시간))</f>
        <v/>
      </c>
      <c r="M2284" s="142" t="str">
        <f>IFERROR(VLOOKUP(Text(A2284,"m월 d일"),양력휴일,2,FALSE),IFERROR(VLOOKUP(Text(B2284,"m월 d일"),음력휴일,2,FALSE),IFERROR(VLOOKUP(A2284,양력지정휴일,2,FALSE), IFERROR(VLOOKUP(B2284,음력지정휴일,2,FALSE), ""))))</f>
        <v/>
      </c>
      <c r="N2284" s="128"/>
      <c r="O2284" s="128" t="str">
        <f>IFERROR(VLOOKUP(N2284,연차지정일수,2,FALSE),"")</f>
        <v/>
      </c>
      <c r="P2284" s="143"/>
      <c r="Q2284" s="2"/>
    </row>
    <row r="2285">
      <c r="A2285" s="129">
        <v>46480.0</v>
      </c>
      <c r="B2285" s="129">
        <f>VLOOKUP($A2285,달력데이터,MATCH("음력 날짜",달력제목,0),FALSE)</f>
        <v>46445</v>
      </c>
      <c r="C2285" s="128">
        <f t="shared" si="1"/>
        <v>2027</v>
      </c>
      <c r="D2285" s="128">
        <f t="shared" si="2"/>
        <v>3</v>
      </c>
      <c r="E2285" s="128">
        <f t="shared" si="3"/>
        <v>5</v>
      </c>
      <c r="F2285" s="128">
        <f t="shared" si="4"/>
        <v>2027</v>
      </c>
      <c r="G2285" s="128">
        <f t="shared" si="5"/>
        <v>4</v>
      </c>
      <c r="H2285" s="128">
        <f t="shared" si="6"/>
        <v>3</v>
      </c>
      <c r="I2285" s="128" t="str">
        <f t="shared" si="7"/>
        <v>토</v>
      </c>
      <c r="J2285" s="99"/>
      <c r="K2285" s="99"/>
      <c r="L2285" s="141" t="str">
        <f>IF(J2285-K2285=0,,IFERROR(K2285-J2285-휴게시간-VLOOKUP(A2285,지정휴게시간,2,FALSE),K2285-J2285-휴게시간))</f>
        <v/>
      </c>
      <c r="M2285" s="142" t="str">
        <f>IFERROR(VLOOKUP(Text(A2285,"m월 d일"),양력휴일,2,FALSE),IFERROR(VLOOKUP(Text(B2285,"m월 d일"),음력휴일,2,FALSE),IFERROR(VLOOKUP(A2285,양력지정휴일,2,FALSE), IFERROR(VLOOKUP(B2285,음력지정휴일,2,FALSE), ""))))</f>
        <v/>
      </c>
      <c r="N2285" s="128"/>
      <c r="O2285" s="128" t="str">
        <f>IFERROR(VLOOKUP(N2285,연차지정일수,2,FALSE),"")</f>
        <v/>
      </c>
      <c r="P2285" s="143"/>
      <c r="Q2285" s="2"/>
    </row>
    <row r="2286">
      <c r="A2286" s="129">
        <v>46481.0</v>
      </c>
      <c r="B2286" s="129">
        <f>VLOOKUP($A2286,달력데이터,MATCH("음력 날짜",달력제목,0),FALSE)</f>
        <v>46446</v>
      </c>
      <c r="C2286" s="128">
        <f t="shared" si="1"/>
        <v>2027</v>
      </c>
      <c r="D2286" s="128">
        <f t="shared" si="2"/>
        <v>3</v>
      </c>
      <c r="E2286" s="128">
        <f t="shared" si="3"/>
        <v>5</v>
      </c>
      <c r="F2286" s="128">
        <f t="shared" si="4"/>
        <v>2027</v>
      </c>
      <c r="G2286" s="128">
        <f t="shared" si="5"/>
        <v>4</v>
      </c>
      <c r="H2286" s="128">
        <f t="shared" si="6"/>
        <v>4</v>
      </c>
      <c r="I2286" s="128" t="str">
        <f t="shared" si="7"/>
        <v>일</v>
      </c>
      <c r="J2286" s="99"/>
      <c r="K2286" s="99"/>
      <c r="L2286" s="141" t="str">
        <f>IF(J2286-K2286=0,,IFERROR(K2286-J2286-휴게시간-VLOOKUP(A2286,지정휴게시간,2,FALSE),K2286-J2286-휴게시간))</f>
        <v/>
      </c>
      <c r="M2286" s="142" t="str">
        <f>IFERROR(VLOOKUP(Text(A2286,"m월 d일"),양력휴일,2,FALSE),IFERROR(VLOOKUP(Text(B2286,"m월 d일"),음력휴일,2,FALSE),IFERROR(VLOOKUP(A2286,양력지정휴일,2,FALSE), IFERROR(VLOOKUP(B2286,음력지정휴일,2,FALSE), ""))))</f>
        <v/>
      </c>
      <c r="N2286" s="128"/>
      <c r="O2286" s="128" t="str">
        <f>IFERROR(VLOOKUP(N2286,연차지정일수,2,FALSE),"")</f>
        <v/>
      </c>
      <c r="P2286" s="143"/>
      <c r="Q2286" s="2"/>
    </row>
    <row r="2287">
      <c r="A2287" s="129">
        <v>46482.0</v>
      </c>
      <c r="B2287" s="129" t="str">
        <f>VLOOKUP($A2287,달력데이터,MATCH("음력 날짜",달력제목,0),FALSE)</f>
        <v> 2027-02-29 </v>
      </c>
      <c r="C2287" s="128">
        <f t="shared" si="1"/>
        <v>2027</v>
      </c>
      <c r="D2287" s="128">
        <f t="shared" si="2"/>
        <v>4</v>
      </c>
      <c r="E2287" s="128">
        <f t="shared" si="3"/>
        <v>1</v>
      </c>
      <c r="F2287" s="128">
        <f t="shared" si="4"/>
        <v>2027</v>
      </c>
      <c r="G2287" s="128">
        <f t="shared" si="5"/>
        <v>4</v>
      </c>
      <c r="H2287" s="128">
        <f t="shared" si="6"/>
        <v>5</v>
      </c>
      <c r="I2287" s="128" t="str">
        <f t="shared" si="7"/>
        <v>월</v>
      </c>
      <c r="J2287" s="99"/>
      <c r="K2287" s="99"/>
      <c r="L2287" s="141" t="str">
        <f>IF(J2287-K2287=0,,IFERROR(K2287-J2287-휴게시간-VLOOKUP(A2287,지정휴게시간,2,FALSE),K2287-J2287-휴게시간))</f>
        <v/>
      </c>
      <c r="M2287" s="142" t="str">
        <f>IFERROR(VLOOKUP(Text(A2287,"m월 d일"),양력휴일,2,FALSE),IFERROR(VLOOKUP(Text(B2287,"m월 d일"),음력휴일,2,FALSE),IFERROR(VLOOKUP(A2287,양력지정휴일,2,FALSE), IFERROR(VLOOKUP(B2287,음력지정휴일,2,FALSE), ""))))</f>
        <v/>
      </c>
      <c r="N2287" s="128"/>
      <c r="O2287" s="128" t="str">
        <f>IFERROR(VLOOKUP(N2287,연차지정일수,2,FALSE),"")</f>
        <v/>
      </c>
      <c r="P2287" s="143"/>
      <c r="Q2287" s="2"/>
    </row>
    <row r="2288">
      <c r="A2288" s="129">
        <v>46483.0</v>
      </c>
      <c r="B2288" s="129" t="str">
        <f>VLOOKUP($A2288,달력데이터,MATCH("음력 날짜",달력제목,0),FALSE)</f>
        <v> 2027-02-30 </v>
      </c>
      <c r="C2288" s="128">
        <f t="shared" si="1"/>
        <v>2027</v>
      </c>
      <c r="D2288" s="128">
        <f t="shared" si="2"/>
        <v>4</v>
      </c>
      <c r="E2288" s="128">
        <f t="shared" si="3"/>
        <v>1</v>
      </c>
      <c r="F2288" s="128">
        <f t="shared" si="4"/>
        <v>2027</v>
      </c>
      <c r="G2288" s="128">
        <f t="shared" si="5"/>
        <v>4</v>
      </c>
      <c r="H2288" s="128">
        <f t="shared" si="6"/>
        <v>6</v>
      </c>
      <c r="I2288" s="128" t="str">
        <f t="shared" si="7"/>
        <v>화</v>
      </c>
      <c r="J2288" s="99"/>
      <c r="K2288" s="99"/>
      <c r="L2288" s="141" t="str">
        <f>IF(J2288-K2288=0,,IFERROR(K2288-J2288-휴게시간-VLOOKUP(A2288,지정휴게시간,2,FALSE),K2288-J2288-휴게시간))</f>
        <v/>
      </c>
      <c r="M2288" s="142" t="str">
        <f>IFERROR(VLOOKUP(Text(A2288,"m월 d일"),양력휴일,2,FALSE),IFERROR(VLOOKUP(Text(B2288,"m월 d일"),음력휴일,2,FALSE),IFERROR(VLOOKUP(A2288,양력지정휴일,2,FALSE), IFERROR(VLOOKUP(B2288,음력지정휴일,2,FALSE), ""))))</f>
        <v/>
      </c>
      <c r="N2288" s="128"/>
      <c r="O2288" s="128" t="str">
        <f>IFERROR(VLOOKUP(N2288,연차지정일수,2,FALSE),"")</f>
        <v/>
      </c>
      <c r="P2288" s="143"/>
      <c r="Q2288" s="2"/>
    </row>
    <row r="2289">
      <c r="A2289" s="129">
        <v>46484.0</v>
      </c>
      <c r="B2289" s="129">
        <f>VLOOKUP($A2289,달력데이터,MATCH("음력 날짜",달력제목,0),FALSE)</f>
        <v>46447</v>
      </c>
      <c r="C2289" s="128">
        <f t="shared" si="1"/>
        <v>2027</v>
      </c>
      <c r="D2289" s="128">
        <f t="shared" si="2"/>
        <v>4</v>
      </c>
      <c r="E2289" s="128">
        <f t="shared" si="3"/>
        <v>1</v>
      </c>
      <c r="F2289" s="128">
        <f t="shared" si="4"/>
        <v>2027</v>
      </c>
      <c r="G2289" s="128">
        <f t="shared" si="5"/>
        <v>4</v>
      </c>
      <c r="H2289" s="128">
        <f t="shared" si="6"/>
        <v>7</v>
      </c>
      <c r="I2289" s="128" t="str">
        <f t="shared" si="7"/>
        <v>수</v>
      </c>
      <c r="J2289" s="99"/>
      <c r="K2289" s="99"/>
      <c r="L2289" s="141" t="str">
        <f>IF(J2289-K2289=0,,IFERROR(K2289-J2289-휴게시간-VLOOKUP(A2289,지정휴게시간,2,FALSE),K2289-J2289-휴게시간))</f>
        <v/>
      </c>
      <c r="M2289" s="142" t="str">
        <f>IFERROR(VLOOKUP(Text(A2289,"m월 d일"),양력휴일,2,FALSE),IFERROR(VLOOKUP(Text(B2289,"m월 d일"),음력휴일,2,FALSE),IFERROR(VLOOKUP(A2289,양력지정휴일,2,FALSE), IFERROR(VLOOKUP(B2289,음력지정휴일,2,FALSE), ""))))</f>
        <v/>
      </c>
      <c r="N2289" s="128"/>
      <c r="O2289" s="128" t="str">
        <f>IFERROR(VLOOKUP(N2289,연차지정일수,2,FALSE),"")</f>
        <v/>
      </c>
      <c r="P2289" s="143"/>
      <c r="Q2289" s="2"/>
    </row>
    <row r="2290">
      <c r="A2290" s="129">
        <v>46485.0</v>
      </c>
      <c r="B2290" s="129">
        <f>VLOOKUP($A2290,달력데이터,MATCH("음력 날짜",달력제목,0),FALSE)</f>
        <v>46448</v>
      </c>
      <c r="C2290" s="128">
        <f t="shared" si="1"/>
        <v>2027</v>
      </c>
      <c r="D2290" s="128">
        <f t="shared" si="2"/>
        <v>4</v>
      </c>
      <c r="E2290" s="128">
        <f t="shared" si="3"/>
        <v>1</v>
      </c>
      <c r="F2290" s="128">
        <f t="shared" si="4"/>
        <v>2027</v>
      </c>
      <c r="G2290" s="128">
        <f t="shared" si="5"/>
        <v>4</v>
      </c>
      <c r="H2290" s="128">
        <f t="shared" si="6"/>
        <v>8</v>
      </c>
      <c r="I2290" s="128" t="str">
        <f t="shared" si="7"/>
        <v>목</v>
      </c>
      <c r="J2290" s="99"/>
      <c r="K2290" s="99"/>
      <c r="L2290" s="141" t="str">
        <f>IF(J2290-K2290=0,,IFERROR(K2290-J2290-휴게시간-VLOOKUP(A2290,지정휴게시간,2,FALSE),K2290-J2290-휴게시간))</f>
        <v/>
      </c>
      <c r="M2290" s="142" t="str">
        <f>IFERROR(VLOOKUP(Text(A2290,"m월 d일"),양력휴일,2,FALSE),IFERROR(VLOOKUP(Text(B2290,"m월 d일"),음력휴일,2,FALSE),IFERROR(VLOOKUP(A2290,양력지정휴일,2,FALSE), IFERROR(VLOOKUP(B2290,음력지정휴일,2,FALSE), ""))))</f>
        <v/>
      </c>
      <c r="N2290" s="128"/>
      <c r="O2290" s="128" t="str">
        <f>IFERROR(VLOOKUP(N2290,연차지정일수,2,FALSE),"")</f>
        <v/>
      </c>
      <c r="P2290" s="143"/>
      <c r="Q2290" s="2"/>
    </row>
    <row r="2291">
      <c r="A2291" s="129">
        <v>46486.0</v>
      </c>
      <c r="B2291" s="129">
        <f>VLOOKUP($A2291,달력데이터,MATCH("음력 날짜",달력제목,0),FALSE)</f>
        <v>46449</v>
      </c>
      <c r="C2291" s="128">
        <f t="shared" si="1"/>
        <v>2027</v>
      </c>
      <c r="D2291" s="128">
        <f t="shared" si="2"/>
        <v>4</v>
      </c>
      <c r="E2291" s="128">
        <f t="shared" si="3"/>
        <v>1</v>
      </c>
      <c r="F2291" s="128">
        <f t="shared" si="4"/>
        <v>2027</v>
      </c>
      <c r="G2291" s="128">
        <f t="shared" si="5"/>
        <v>4</v>
      </c>
      <c r="H2291" s="128">
        <f t="shared" si="6"/>
        <v>9</v>
      </c>
      <c r="I2291" s="128" t="str">
        <f t="shared" si="7"/>
        <v>금</v>
      </c>
      <c r="J2291" s="99"/>
      <c r="K2291" s="99"/>
      <c r="L2291" s="141" t="str">
        <f>IF(J2291-K2291=0,,IFERROR(K2291-J2291-휴게시간-VLOOKUP(A2291,지정휴게시간,2,FALSE),K2291-J2291-휴게시간))</f>
        <v/>
      </c>
      <c r="M2291" s="142" t="str">
        <f>IFERROR(VLOOKUP(Text(A2291,"m월 d일"),양력휴일,2,FALSE),IFERROR(VLOOKUP(Text(B2291,"m월 d일"),음력휴일,2,FALSE),IFERROR(VLOOKUP(A2291,양력지정휴일,2,FALSE), IFERROR(VLOOKUP(B2291,음력지정휴일,2,FALSE), ""))))</f>
        <v/>
      </c>
      <c r="N2291" s="128"/>
      <c r="O2291" s="128" t="str">
        <f>IFERROR(VLOOKUP(N2291,연차지정일수,2,FALSE),"")</f>
        <v/>
      </c>
      <c r="P2291" s="143"/>
      <c r="Q2291" s="2"/>
    </row>
    <row r="2292">
      <c r="A2292" s="129">
        <v>46487.0</v>
      </c>
      <c r="B2292" s="129">
        <f>VLOOKUP($A2292,달력데이터,MATCH("음력 날짜",달력제목,0),FALSE)</f>
        <v>46450</v>
      </c>
      <c r="C2292" s="128">
        <f t="shared" si="1"/>
        <v>2027</v>
      </c>
      <c r="D2292" s="128">
        <f t="shared" si="2"/>
        <v>4</v>
      </c>
      <c r="E2292" s="128">
        <f t="shared" si="3"/>
        <v>1</v>
      </c>
      <c r="F2292" s="128">
        <f t="shared" si="4"/>
        <v>2027</v>
      </c>
      <c r="G2292" s="128">
        <f t="shared" si="5"/>
        <v>4</v>
      </c>
      <c r="H2292" s="128">
        <f t="shared" si="6"/>
        <v>10</v>
      </c>
      <c r="I2292" s="128" t="str">
        <f t="shared" si="7"/>
        <v>토</v>
      </c>
      <c r="J2292" s="99"/>
      <c r="K2292" s="99"/>
      <c r="L2292" s="141" t="str">
        <f>IF(J2292-K2292=0,,IFERROR(K2292-J2292-휴게시간-VLOOKUP(A2292,지정휴게시간,2,FALSE),K2292-J2292-휴게시간))</f>
        <v/>
      </c>
      <c r="M2292" s="142" t="str">
        <f>IFERROR(VLOOKUP(Text(A2292,"m월 d일"),양력휴일,2,FALSE),IFERROR(VLOOKUP(Text(B2292,"m월 d일"),음력휴일,2,FALSE),IFERROR(VLOOKUP(A2292,양력지정휴일,2,FALSE), IFERROR(VLOOKUP(B2292,음력지정휴일,2,FALSE), ""))))</f>
        <v/>
      </c>
      <c r="N2292" s="128"/>
      <c r="O2292" s="128" t="str">
        <f>IFERROR(VLOOKUP(N2292,연차지정일수,2,FALSE),"")</f>
        <v/>
      </c>
      <c r="P2292" s="143"/>
      <c r="Q2292" s="2"/>
    </row>
    <row r="2293">
      <c r="A2293" s="129">
        <v>46488.0</v>
      </c>
      <c r="B2293" s="129">
        <f>VLOOKUP($A2293,달력데이터,MATCH("음력 날짜",달력제목,0),FALSE)</f>
        <v>46451</v>
      </c>
      <c r="C2293" s="128">
        <f t="shared" si="1"/>
        <v>2027</v>
      </c>
      <c r="D2293" s="128">
        <f t="shared" si="2"/>
        <v>4</v>
      </c>
      <c r="E2293" s="128">
        <f t="shared" si="3"/>
        <v>1</v>
      </c>
      <c r="F2293" s="128">
        <f t="shared" si="4"/>
        <v>2027</v>
      </c>
      <c r="G2293" s="128">
        <f t="shared" si="5"/>
        <v>4</v>
      </c>
      <c r="H2293" s="128">
        <f t="shared" si="6"/>
        <v>11</v>
      </c>
      <c r="I2293" s="128" t="str">
        <f t="shared" si="7"/>
        <v>일</v>
      </c>
      <c r="J2293" s="99"/>
      <c r="K2293" s="99"/>
      <c r="L2293" s="141" t="str">
        <f>IF(J2293-K2293=0,,IFERROR(K2293-J2293-휴게시간-VLOOKUP(A2293,지정휴게시간,2,FALSE),K2293-J2293-휴게시간))</f>
        <v/>
      </c>
      <c r="M2293" s="142" t="str">
        <f>IFERROR(VLOOKUP(Text(A2293,"m월 d일"),양력휴일,2,FALSE),IFERROR(VLOOKUP(Text(B2293,"m월 d일"),음력휴일,2,FALSE),IFERROR(VLOOKUP(A2293,양력지정휴일,2,FALSE), IFERROR(VLOOKUP(B2293,음력지정휴일,2,FALSE), ""))))</f>
        <v/>
      </c>
      <c r="N2293" s="128"/>
      <c r="O2293" s="128" t="str">
        <f>IFERROR(VLOOKUP(N2293,연차지정일수,2,FALSE),"")</f>
        <v/>
      </c>
      <c r="P2293" s="143"/>
      <c r="Q2293" s="2"/>
    </row>
    <row r="2294">
      <c r="A2294" s="129">
        <v>46489.0</v>
      </c>
      <c r="B2294" s="129">
        <f>VLOOKUP($A2294,달력데이터,MATCH("음력 날짜",달력제목,0),FALSE)</f>
        <v>46452</v>
      </c>
      <c r="C2294" s="128">
        <f t="shared" si="1"/>
        <v>2027</v>
      </c>
      <c r="D2294" s="128">
        <f t="shared" si="2"/>
        <v>4</v>
      </c>
      <c r="E2294" s="128">
        <f t="shared" si="3"/>
        <v>2</v>
      </c>
      <c r="F2294" s="128">
        <f t="shared" si="4"/>
        <v>2027</v>
      </c>
      <c r="G2294" s="128">
        <f t="shared" si="5"/>
        <v>4</v>
      </c>
      <c r="H2294" s="128">
        <f t="shared" si="6"/>
        <v>12</v>
      </c>
      <c r="I2294" s="128" t="str">
        <f t="shared" si="7"/>
        <v>월</v>
      </c>
      <c r="J2294" s="99"/>
      <c r="K2294" s="99"/>
      <c r="L2294" s="141" t="str">
        <f>IF(J2294-K2294=0,,IFERROR(K2294-J2294-휴게시간-VLOOKUP(A2294,지정휴게시간,2,FALSE),K2294-J2294-휴게시간))</f>
        <v/>
      </c>
      <c r="M2294" s="142" t="str">
        <f>IFERROR(VLOOKUP(Text(A2294,"m월 d일"),양력휴일,2,FALSE),IFERROR(VLOOKUP(Text(B2294,"m월 d일"),음력휴일,2,FALSE),IFERROR(VLOOKUP(A2294,양력지정휴일,2,FALSE), IFERROR(VLOOKUP(B2294,음력지정휴일,2,FALSE), ""))))</f>
        <v/>
      </c>
      <c r="N2294" s="128"/>
      <c r="O2294" s="128" t="str">
        <f>IFERROR(VLOOKUP(N2294,연차지정일수,2,FALSE),"")</f>
        <v/>
      </c>
      <c r="P2294" s="143"/>
      <c r="Q2294" s="2"/>
    </row>
    <row r="2295">
      <c r="A2295" s="129">
        <v>46490.0</v>
      </c>
      <c r="B2295" s="129">
        <f>VLOOKUP($A2295,달력데이터,MATCH("음력 날짜",달력제목,0),FALSE)</f>
        <v>46453</v>
      </c>
      <c r="C2295" s="128">
        <f t="shared" si="1"/>
        <v>2027</v>
      </c>
      <c r="D2295" s="128">
        <f t="shared" si="2"/>
        <v>4</v>
      </c>
      <c r="E2295" s="128">
        <f t="shared" si="3"/>
        <v>2</v>
      </c>
      <c r="F2295" s="128">
        <f t="shared" si="4"/>
        <v>2027</v>
      </c>
      <c r="G2295" s="128">
        <f t="shared" si="5"/>
        <v>4</v>
      </c>
      <c r="H2295" s="128">
        <f t="shared" si="6"/>
        <v>13</v>
      </c>
      <c r="I2295" s="128" t="str">
        <f t="shared" si="7"/>
        <v>화</v>
      </c>
      <c r="J2295" s="99"/>
      <c r="K2295" s="99"/>
      <c r="L2295" s="141" t="str">
        <f>IF(J2295-K2295=0,,IFERROR(K2295-J2295-휴게시간-VLOOKUP(A2295,지정휴게시간,2,FALSE),K2295-J2295-휴게시간))</f>
        <v/>
      </c>
      <c r="M2295" s="142" t="str">
        <f>IFERROR(VLOOKUP(Text(A2295,"m월 d일"),양력휴일,2,FALSE),IFERROR(VLOOKUP(Text(B2295,"m월 d일"),음력휴일,2,FALSE),IFERROR(VLOOKUP(A2295,양력지정휴일,2,FALSE), IFERROR(VLOOKUP(B2295,음력지정휴일,2,FALSE), ""))))</f>
        <v/>
      </c>
      <c r="N2295" s="128"/>
      <c r="O2295" s="128" t="str">
        <f>IFERROR(VLOOKUP(N2295,연차지정일수,2,FALSE),"")</f>
        <v/>
      </c>
      <c r="P2295" s="143"/>
      <c r="Q2295" s="2"/>
    </row>
    <row r="2296">
      <c r="A2296" s="129">
        <v>46491.0</v>
      </c>
      <c r="B2296" s="129">
        <f>VLOOKUP($A2296,달력데이터,MATCH("음력 날짜",달력제목,0),FALSE)</f>
        <v>46454</v>
      </c>
      <c r="C2296" s="128">
        <f t="shared" si="1"/>
        <v>2027</v>
      </c>
      <c r="D2296" s="128">
        <f t="shared" si="2"/>
        <v>4</v>
      </c>
      <c r="E2296" s="128">
        <f t="shared" si="3"/>
        <v>2</v>
      </c>
      <c r="F2296" s="128">
        <f t="shared" si="4"/>
        <v>2027</v>
      </c>
      <c r="G2296" s="128">
        <f t="shared" si="5"/>
        <v>4</v>
      </c>
      <c r="H2296" s="128">
        <f t="shared" si="6"/>
        <v>14</v>
      </c>
      <c r="I2296" s="128" t="str">
        <f t="shared" si="7"/>
        <v>수</v>
      </c>
      <c r="J2296" s="99"/>
      <c r="K2296" s="99"/>
      <c r="L2296" s="141" t="str">
        <f>IF(J2296-K2296=0,,IFERROR(K2296-J2296-휴게시간-VLOOKUP(A2296,지정휴게시간,2,FALSE),K2296-J2296-휴게시간))</f>
        <v/>
      </c>
      <c r="M2296" s="142" t="str">
        <f>IFERROR(VLOOKUP(Text(A2296,"m월 d일"),양력휴일,2,FALSE),IFERROR(VLOOKUP(Text(B2296,"m월 d일"),음력휴일,2,FALSE),IFERROR(VLOOKUP(A2296,양력지정휴일,2,FALSE), IFERROR(VLOOKUP(B2296,음력지정휴일,2,FALSE), ""))))</f>
        <v/>
      </c>
      <c r="N2296" s="128"/>
      <c r="O2296" s="128" t="str">
        <f>IFERROR(VLOOKUP(N2296,연차지정일수,2,FALSE),"")</f>
        <v/>
      </c>
      <c r="P2296" s="143"/>
      <c r="Q2296" s="2"/>
    </row>
    <row r="2297">
      <c r="A2297" s="129">
        <v>46492.0</v>
      </c>
      <c r="B2297" s="129">
        <f>VLOOKUP($A2297,달력데이터,MATCH("음력 날짜",달력제목,0),FALSE)</f>
        <v>46455</v>
      </c>
      <c r="C2297" s="128">
        <f t="shared" si="1"/>
        <v>2027</v>
      </c>
      <c r="D2297" s="128">
        <f t="shared" si="2"/>
        <v>4</v>
      </c>
      <c r="E2297" s="128">
        <f t="shared" si="3"/>
        <v>2</v>
      </c>
      <c r="F2297" s="128">
        <f t="shared" si="4"/>
        <v>2027</v>
      </c>
      <c r="G2297" s="128">
        <f t="shared" si="5"/>
        <v>4</v>
      </c>
      <c r="H2297" s="128">
        <f t="shared" si="6"/>
        <v>15</v>
      </c>
      <c r="I2297" s="128" t="str">
        <f t="shared" si="7"/>
        <v>목</v>
      </c>
      <c r="J2297" s="99"/>
      <c r="K2297" s="99"/>
      <c r="L2297" s="141" t="str">
        <f>IF(J2297-K2297=0,,IFERROR(K2297-J2297-휴게시간-VLOOKUP(A2297,지정휴게시간,2,FALSE),K2297-J2297-휴게시간))</f>
        <v/>
      </c>
      <c r="M2297" s="142" t="str">
        <f>IFERROR(VLOOKUP(Text(A2297,"m월 d일"),양력휴일,2,FALSE),IFERROR(VLOOKUP(Text(B2297,"m월 d일"),음력휴일,2,FALSE),IFERROR(VLOOKUP(A2297,양력지정휴일,2,FALSE), IFERROR(VLOOKUP(B2297,음력지정휴일,2,FALSE), ""))))</f>
        <v/>
      </c>
      <c r="N2297" s="128"/>
      <c r="O2297" s="128" t="str">
        <f>IFERROR(VLOOKUP(N2297,연차지정일수,2,FALSE),"")</f>
        <v/>
      </c>
      <c r="P2297" s="143"/>
      <c r="Q2297" s="2"/>
    </row>
    <row r="2298">
      <c r="A2298" s="129">
        <v>46493.0</v>
      </c>
      <c r="B2298" s="129">
        <f>VLOOKUP($A2298,달력데이터,MATCH("음력 날짜",달력제목,0),FALSE)</f>
        <v>46456</v>
      </c>
      <c r="C2298" s="128">
        <f t="shared" si="1"/>
        <v>2027</v>
      </c>
      <c r="D2298" s="128">
        <f t="shared" si="2"/>
        <v>4</v>
      </c>
      <c r="E2298" s="128">
        <f t="shared" si="3"/>
        <v>2</v>
      </c>
      <c r="F2298" s="128">
        <f t="shared" si="4"/>
        <v>2027</v>
      </c>
      <c r="G2298" s="128">
        <f t="shared" si="5"/>
        <v>4</v>
      </c>
      <c r="H2298" s="128">
        <f t="shared" si="6"/>
        <v>16</v>
      </c>
      <c r="I2298" s="128" t="str">
        <f t="shared" si="7"/>
        <v>금</v>
      </c>
      <c r="J2298" s="99"/>
      <c r="K2298" s="99"/>
      <c r="L2298" s="141" t="str">
        <f>IF(J2298-K2298=0,,IFERROR(K2298-J2298-휴게시간-VLOOKUP(A2298,지정휴게시간,2,FALSE),K2298-J2298-휴게시간))</f>
        <v/>
      </c>
      <c r="M2298" s="142" t="str">
        <f>IFERROR(VLOOKUP(Text(A2298,"m월 d일"),양력휴일,2,FALSE),IFERROR(VLOOKUP(Text(B2298,"m월 d일"),음력휴일,2,FALSE),IFERROR(VLOOKUP(A2298,양력지정휴일,2,FALSE), IFERROR(VLOOKUP(B2298,음력지정휴일,2,FALSE), ""))))</f>
        <v/>
      </c>
      <c r="N2298" s="128"/>
      <c r="O2298" s="128" t="str">
        <f>IFERROR(VLOOKUP(N2298,연차지정일수,2,FALSE),"")</f>
        <v/>
      </c>
      <c r="P2298" s="143"/>
      <c r="Q2298" s="2"/>
    </row>
    <row r="2299">
      <c r="A2299" s="129">
        <v>46494.0</v>
      </c>
      <c r="B2299" s="129">
        <f>VLOOKUP($A2299,달력데이터,MATCH("음력 날짜",달력제목,0),FALSE)</f>
        <v>46457</v>
      </c>
      <c r="C2299" s="128">
        <f t="shared" si="1"/>
        <v>2027</v>
      </c>
      <c r="D2299" s="128">
        <f t="shared" si="2"/>
        <v>4</v>
      </c>
      <c r="E2299" s="128">
        <f t="shared" si="3"/>
        <v>2</v>
      </c>
      <c r="F2299" s="128">
        <f t="shared" si="4"/>
        <v>2027</v>
      </c>
      <c r="G2299" s="128">
        <f t="shared" si="5"/>
        <v>4</v>
      </c>
      <c r="H2299" s="128">
        <f t="shared" si="6"/>
        <v>17</v>
      </c>
      <c r="I2299" s="128" t="str">
        <f t="shared" si="7"/>
        <v>토</v>
      </c>
      <c r="J2299" s="99"/>
      <c r="K2299" s="99"/>
      <c r="L2299" s="141" t="str">
        <f>IF(J2299-K2299=0,,IFERROR(K2299-J2299-휴게시간-VLOOKUP(A2299,지정휴게시간,2,FALSE),K2299-J2299-휴게시간))</f>
        <v/>
      </c>
      <c r="M2299" s="142" t="str">
        <f>IFERROR(VLOOKUP(Text(A2299,"m월 d일"),양력휴일,2,FALSE),IFERROR(VLOOKUP(Text(B2299,"m월 d일"),음력휴일,2,FALSE),IFERROR(VLOOKUP(A2299,양력지정휴일,2,FALSE), IFERROR(VLOOKUP(B2299,음력지정휴일,2,FALSE), ""))))</f>
        <v/>
      </c>
      <c r="N2299" s="128"/>
      <c r="O2299" s="128" t="str">
        <f>IFERROR(VLOOKUP(N2299,연차지정일수,2,FALSE),"")</f>
        <v/>
      </c>
      <c r="P2299" s="143"/>
      <c r="Q2299" s="2"/>
    </row>
    <row r="2300">
      <c r="A2300" s="129">
        <v>46495.0</v>
      </c>
      <c r="B2300" s="129">
        <f>VLOOKUP($A2300,달력데이터,MATCH("음력 날짜",달력제목,0),FALSE)</f>
        <v>46458</v>
      </c>
      <c r="C2300" s="128">
        <f t="shared" si="1"/>
        <v>2027</v>
      </c>
      <c r="D2300" s="128">
        <f t="shared" si="2"/>
        <v>4</v>
      </c>
      <c r="E2300" s="128">
        <f t="shared" si="3"/>
        <v>2</v>
      </c>
      <c r="F2300" s="128">
        <f t="shared" si="4"/>
        <v>2027</v>
      </c>
      <c r="G2300" s="128">
        <f t="shared" si="5"/>
        <v>4</v>
      </c>
      <c r="H2300" s="128">
        <f t="shared" si="6"/>
        <v>18</v>
      </c>
      <c r="I2300" s="128" t="str">
        <f t="shared" si="7"/>
        <v>일</v>
      </c>
      <c r="J2300" s="99"/>
      <c r="K2300" s="99"/>
      <c r="L2300" s="141" t="str">
        <f>IF(J2300-K2300=0,,IFERROR(K2300-J2300-휴게시간-VLOOKUP(A2300,지정휴게시간,2,FALSE),K2300-J2300-휴게시간))</f>
        <v/>
      </c>
      <c r="M2300" s="142" t="str">
        <f>IFERROR(VLOOKUP(Text(A2300,"m월 d일"),양력휴일,2,FALSE),IFERROR(VLOOKUP(Text(B2300,"m월 d일"),음력휴일,2,FALSE),IFERROR(VLOOKUP(A2300,양력지정휴일,2,FALSE), IFERROR(VLOOKUP(B2300,음력지정휴일,2,FALSE), ""))))</f>
        <v/>
      </c>
      <c r="N2300" s="128"/>
      <c r="O2300" s="128" t="str">
        <f>IFERROR(VLOOKUP(N2300,연차지정일수,2,FALSE),"")</f>
        <v/>
      </c>
      <c r="P2300" s="143"/>
      <c r="Q2300" s="2"/>
    </row>
    <row r="2301">
      <c r="A2301" s="129">
        <v>46496.0</v>
      </c>
      <c r="B2301" s="129">
        <f>VLOOKUP($A2301,달력데이터,MATCH("음력 날짜",달력제목,0),FALSE)</f>
        <v>46459</v>
      </c>
      <c r="C2301" s="128">
        <f t="shared" si="1"/>
        <v>2027</v>
      </c>
      <c r="D2301" s="128">
        <f t="shared" si="2"/>
        <v>4</v>
      </c>
      <c r="E2301" s="128">
        <f t="shared" si="3"/>
        <v>3</v>
      </c>
      <c r="F2301" s="128">
        <f t="shared" si="4"/>
        <v>2027</v>
      </c>
      <c r="G2301" s="128">
        <f t="shared" si="5"/>
        <v>4</v>
      </c>
      <c r="H2301" s="128">
        <f t="shared" si="6"/>
        <v>19</v>
      </c>
      <c r="I2301" s="128" t="str">
        <f t="shared" si="7"/>
        <v>월</v>
      </c>
      <c r="J2301" s="99"/>
      <c r="K2301" s="99"/>
      <c r="L2301" s="141" t="str">
        <f>IF(J2301-K2301=0,,IFERROR(K2301-J2301-휴게시간-VLOOKUP(A2301,지정휴게시간,2,FALSE),K2301-J2301-휴게시간))</f>
        <v/>
      </c>
      <c r="M2301" s="142" t="str">
        <f>IFERROR(VLOOKUP(Text(A2301,"m월 d일"),양력휴일,2,FALSE),IFERROR(VLOOKUP(Text(B2301,"m월 d일"),음력휴일,2,FALSE),IFERROR(VLOOKUP(A2301,양력지정휴일,2,FALSE), IFERROR(VLOOKUP(B2301,음력지정휴일,2,FALSE), ""))))</f>
        <v/>
      </c>
      <c r="N2301" s="128"/>
      <c r="O2301" s="128" t="str">
        <f>IFERROR(VLOOKUP(N2301,연차지정일수,2,FALSE),"")</f>
        <v/>
      </c>
      <c r="P2301" s="143"/>
      <c r="Q2301" s="2"/>
    </row>
    <row r="2302">
      <c r="A2302" s="129">
        <v>46497.0</v>
      </c>
      <c r="B2302" s="129">
        <f>VLOOKUP($A2302,달력데이터,MATCH("음력 날짜",달력제목,0),FALSE)</f>
        <v>46460</v>
      </c>
      <c r="C2302" s="128">
        <f t="shared" si="1"/>
        <v>2027</v>
      </c>
      <c r="D2302" s="128">
        <f t="shared" si="2"/>
        <v>4</v>
      </c>
      <c r="E2302" s="128">
        <f t="shared" si="3"/>
        <v>3</v>
      </c>
      <c r="F2302" s="128">
        <f t="shared" si="4"/>
        <v>2027</v>
      </c>
      <c r="G2302" s="128">
        <f t="shared" si="5"/>
        <v>4</v>
      </c>
      <c r="H2302" s="128">
        <f t="shared" si="6"/>
        <v>20</v>
      </c>
      <c r="I2302" s="128" t="str">
        <f t="shared" si="7"/>
        <v>화</v>
      </c>
      <c r="J2302" s="99"/>
      <c r="K2302" s="99"/>
      <c r="L2302" s="141" t="str">
        <f>IF(J2302-K2302=0,,IFERROR(K2302-J2302-휴게시간-VLOOKUP(A2302,지정휴게시간,2,FALSE),K2302-J2302-휴게시간))</f>
        <v/>
      </c>
      <c r="M2302" s="142" t="str">
        <f>IFERROR(VLOOKUP(Text(A2302,"m월 d일"),양력휴일,2,FALSE),IFERROR(VLOOKUP(Text(B2302,"m월 d일"),음력휴일,2,FALSE),IFERROR(VLOOKUP(A2302,양력지정휴일,2,FALSE), IFERROR(VLOOKUP(B2302,음력지정휴일,2,FALSE), ""))))</f>
        <v/>
      </c>
      <c r="N2302" s="128"/>
      <c r="O2302" s="128" t="str">
        <f>IFERROR(VLOOKUP(N2302,연차지정일수,2,FALSE),"")</f>
        <v/>
      </c>
      <c r="P2302" s="143"/>
      <c r="Q2302" s="2"/>
    </row>
    <row r="2303">
      <c r="A2303" s="129">
        <v>46498.0</v>
      </c>
      <c r="B2303" s="129">
        <f>VLOOKUP($A2303,달력데이터,MATCH("음력 날짜",달력제목,0),FALSE)</f>
        <v>46461</v>
      </c>
      <c r="C2303" s="128">
        <f t="shared" si="1"/>
        <v>2027</v>
      </c>
      <c r="D2303" s="128">
        <f t="shared" si="2"/>
        <v>4</v>
      </c>
      <c r="E2303" s="128">
        <f t="shared" si="3"/>
        <v>3</v>
      </c>
      <c r="F2303" s="128">
        <f t="shared" si="4"/>
        <v>2027</v>
      </c>
      <c r="G2303" s="128">
        <f t="shared" si="5"/>
        <v>4</v>
      </c>
      <c r="H2303" s="128">
        <f t="shared" si="6"/>
        <v>21</v>
      </c>
      <c r="I2303" s="128" t="str">
        <f t="shared" si="7"/>
        <v>수</v>
      </c>
      <c r="J2303" s="99"/>
      <c r="K2303" s="99"/>
      <c r="L2303" s="141" t="str">
        <f>IF(J2303-K2303=0,,IFERROR(K2303-J2303-휴게시간-VLOOKUP(A2303,지정휴게시간,2,FALSE),K2303-J2303-휴게시간))</f>
        <v/>
      </c>
      <c r="M2303" s="142" t="str">
        <f>IFERROR(VLOOKUP(Text(A2303,"m월 d일"),양력휴일,2,FALSE),IFERROR(VLOOKUP(Text(B2303,"m월 d일"),음력휴일,2,FALSE),IFERROR(VLOOKUP(A2303,양력지정휴일,2,FALSE), IFERROR(VLOOKUP(B2303,음력지정휴일,2,FALSE), ""))))</f>
        <v/>
      </c>
      <c r="N2303" s="128"/>
      <c r="O2303" s="128" t="str">
        <f>IFERROR(VLOOKUP(N2303,연차지정일수,2,FALSE),"")</f>
        <v/>
      </c>
      <c r="P2303" s="143"/>
      <c r="Q2303" s="2"/>
    </row>
    <row r="2304">
      <c r="A2304" s="129">
        <v>46499.0</v>
      </c>
      <c r="B2304" s="129">
        <f>VLOOKUP($A2304,달력데이터,MATCH("음력 날짜",달력제목,0),FALSE)</f>
        <v>46462</v>
      </c>
      <c r="C2304" s="128">
        <f t="shared" si="1"/>
        <v>2027</v>
      </c>
      <c r="D2304" s="128">
        <f t="shared" si="2"/>
        <v>4</v>
      </c>
      <c r="E2304" s="128">
        <f t="shared" si="3"/>
        <v>3</v>
      </c>
      <c r="F2304" s="128">
        <f t="shared" si="4"/>
        <v>2027</v>
      </c>
      <c r="G2304" s="128">
        <f t="shared" si="5"/>
        <v>4</v>
      </c>
      <c r="H2304" s="128">
        <f t="shared" si="6"/>
        <v>22</v>
      </c>
      <c r="I2304" s="128" t="str">
        <f t="shared" si="7"/>
        <v>목</v>
      </c>
      <c r="J2304" s="99"/>
      <c r="K2304" s="99"/>
      <c r="L2304" s="141" t="str">
        <f>IF(J2304-K2304=0,,IFERROR(K2304-J2304-휴게시간-VLOOKUP(A2304,지정휴게시간,2,FALSE),K2304-J2304-휴게시간))</f>
        <v/>
      </c>
      <c r="M2304" s="142" t="str">
        <f>IFERROR(VLOOKUP(Text(A2304,"m월 d일"),양력휴일,2,FALSE),IFERROR(VLOOKUP(Text(B2304,"m월 d일"),음력휴일,2,FALSE),IFERROR(VLOOKUP(A2304,양력지정휴일,2,FALSE), IFERROR(VLOOKUP(B2304,음력지정휴일,2,FALSE), ""))))</f>
        <v/>
      </c>
      <c r="N2304" s="128"/>
      <c r="O2304" s="128" t="str">
        <f>IFERROR(VLOOKUP(N2304,연차지정일수,2,FALSE),"")</f>
        <v/>
      </c>
      <c r="P2304" s="143"/>
      <c r="Q2304" s="2"/>
    </row>
    <row r="2305">
      <c r="A2305" s="129">
        <v>46500.0</v>
      </c>
      <c r="B2305" s="129">
        <f>VLOOKUP($A2305,달력데이터,MATCH("음력 날짜",달력제목,0),FALSE)</f>
        <v>46463</v>
      </c>
      <c r="C2305" s="128">
        <f t="shared" si="1"/>
        <v>2027</v>
      </c>
      <c r="D2305" s="128">
        <f t="shared" si="2"/>
        <v>4</v>
      </c>
      <c r="E2305" s="128">
        <f t="shared" si="3"/>
        <v>3</v>
      </c>
      <c r="F2305" s="128">
        <f t="shared" si="4"/>
        <v>2027</v>
      </c>
      <c r="G2305" s="128">
        <f t="shared" si="5"/>
        <v>4</v>
      </c>
      <c r="H2305" s="128">
        <f t="shared" si="6"/>
        <v>23</v>
      </c>
      <c r="I2305" s="128" t="str">
        <f t="shared" si="7"/>
        <v>금</v>
      </c>
      <c r="J2305" s="99"/>
      <c r="K2305" s="99"/>
      <c r="L2305" s="141" t="str">
        <f>IF(J2305-K2305=0,,IFERROR(K2305-J2305-휴게시간-VLOOKUP(A2305,지정휴게시간,2,FALSE),K2305-J2305-휴게시간))</f>
        <v/>
      </c>
      <c r="M2305" s="142" t="str">
        <f>IFERROR(VLOOKUP(Text(A2305,"m월 d일"),양력휴일,2,FALSE),IFERROR(VLOOKUP(Text(B2305,"m월 d일"),음력휴일,2,FALSE),IFERROR(VLOOKUP(A2305,양력지정휴일,2,FALSE), IFERROR(VLOOKUP(B2305,음력지정휴일,2,FALSE), ""))))</f>
        <v/>
      </c>
      <c r="N2305" s="128"/>
      <c r="O2305" s="128" t="str">
        <f>IFERROR(VLOOKUP(N2305,연차지정일수,2,FALSE),"")</f>
        <v/>
      </c>
      <c r="P2305" s="143"/>
      <c r="Q2305" s="2"/>
    </row>
    <row r="2306">
      <c r="A2306" s="129">
        <v>46501.0</v>
      </c>
      <c r="B2306" s="129">
        <f>VLOOKUP($A2306,달력데이터,MATCH("음력 날짜",달력제목,0),FALSE)</f>
        <v>46464</v>
      </c>
      <c r="C2306" s="128">
        <f t="shared" si="1"/>
        <v>2027</v>
      </c>
      <c r="D2306" s="128">
        <f t="shared" si="2"/>
        <v>4</v>
      </c>
      <c r="E2306" s="128">
        <f t="shared" si="3"/>
        <v>3</v>
      </c>
      <c r="F2306" s="128">
        <f t="shared" si="4"/>
        <v>2027</v>
      </c>
      <c r="G2306" s="128">
        <f t="shared" si="5"/>
        <v>4</v>
      </c>
      <c r="H2306" s="128">
        <f t="shared" si="6"/>
        <v>24</v>
      </c>
      <c r="I2306" s="128" t="str">
        <f t="shared" si="7"/>
        <v>토</v>
      </c>
      <c r="J2306" s="99"/>
      <c r="K2306" s="99"/>
      <c r="L2306" s="141" t="str">
        <f>IF(J2306-K2306=0,,IFERROR(K2306-J2306-휴게시간-VLOOKUP(A2306,지정휴게시간,2,FALSE),K2306-J2306-휴게시간))</f>
        <v/>
      </c>
      <c r="M2306" s="142" t="str">
        <f>IFERROR(VLOOKUP(Text(A2306,"m월 d일"),양력휴일,2,FALSE),IFERROR(VLOOKUP(Text(B2306,"m월 d일"),음력휴일,2,FALSE),IFERROR(VLOOKUP(A2306,양력지정휴일,2,FALSE), IFERROR(VLOOKUP(B2306,음력지정휴일,2,FALSE), ""))))</f>
        <v/>
      </c>
      <c r="N2306" s="128"/>
      <c r="O2306" s="128" t="str">
        <f>IFERROR(VLOOKUP(N2306,연차지정일수,2,FALSE),"")</f>
        <v/>
      </c>
      <c r="P2306" s="143"/>
      <c r="Q2306" s="2"/>
    </row>
    <row r="2307">
      <c r="A2307" s="129">
        <v>46502.0</v>
      </c>
      <c r="B2307" s="129">
        <f>VLOOKUP($A2307,달력데이터,MATCH("음력 날짜",달력제목,0),FALSE)</f>
        <v>46465</v>
      </c>
      <c r="C2307" s="128">
        <f t="shared" si="1"/>
        <v>2027</v>
      </c>
      <c r="D2307" s="128">
        <f t="shared" si="2"/>
        <v>4</v>
      </c>
      <c r="E2307" s="128">
        <f t="shared" si="3"/>
        <v>3</v>
      </c>
      <c r="F2307" s="128">
        <f t="shared" si="4"/>
        <v>2027</v>
      </c>
      <c r="G2307" s="128">
        <f t="shared" si="5"/>
        <v>4</v>
      </c>
      <c r="H2307" s="128">
        <f t="shared" si="6"/>
        <v>25</v>
      </c>
      <c r="I2307" s="128" t="str">
        <f t="shared" si="7"/>
        <v>일</v>
      </c>
      <c r="J2307" s="99"/>
      <c r="K2307" s="99"/>
      <c r="L2307" s="141" t="str">
        <f>IF(J2307-K2307=0,,IFERROR(K2307-J2307-휴게시간-VLOOKUP(A2307,지정휴게시간,2,FALSE),K2307-J2307-휴게시간))</f>
        <v/>
      </c>
      <c r="M2307" s="142" t="str">
        <f>IFERROR(VLOOKUP(Text(A2307,"m월 d일"),양력휴일,2,FALSE),IFERROR(VLOOKUP(Text(B2307,"m월 d일"),음력휴일,2,FALSE),IFERROR(VLOOKUP(A2307,양력지정휴일,2,FALSE), IFERROR(VLOOKUP(B2307,음력지정휴일,2,FALSE), ""))))</f>
        <v/>
      </c>
      <c r="N2307" s="128"/>
      <c r="O2307" s="128" t="str">
        <f>IFERROR(VLOOKUP(N2307,연차지정일수,2,FALSE),"")</f>
        <v/>
      </c>
      <c r="P2307" s="143"/>
      <c r="Q2307" s="2"/>
    </row>
    <row r="2308">
      <c r="A2308" s="129">
        <v>46503.0</v>
      </c>
      <c r="B2308" s="129">
        <f>VLOOKUP($A2308,달력데이터,MATCH("음력 날짜",달력제목,0),FALSE)</f>
        <v>46466</v>
      </c>
      <c r="C2308" s="128">
        <f t="shared" si="1"/>
        <v>2027</v>
      </c>
      <c r="D2308" s="128">
        <f t="shared" si="2"/>
        <v>4</v>
      </c>
      <c r="E2308" s="128">
        <f t="shared" si="3"/>
        <v>4</v>
      </c>
      <c r="F2308" s="128">
        <f t="shared" si="4"/>
        <v>2027</v>
      </c>
      <c r="G2308" s="128">
        <f t="shared" si="5"/>
        <v>4</v>
      </c>
      <c r="H2308" s="128">
        <f t="shared" si="6"/>
        <v>26</v>
      </c>
      <c r="I2308" s="128" t="str">
        <f t="shared" si="7"/>
        <v>월</v>
      </c>
      <c r="J2308" s="99"/>
      <c r="K2308" s="99"/>
      <c r="L2308" s="141" t="str">
        <f>IF(J2308-K2308=0,,IFERROR(K2308-J2308-휴게시간-VLOOKUP(A2308,지정휴게시간,2,FALSE),K2308-J2308-휴게시간))</f>
        <v/>
      </c>
      <c r="M2308" s="142" t="str">
        <f>IFERROR(VLOOKUP(Text(A2308,"m월 d일"),양력휴일,2,FALSE),IFERROR(VLOOKUP(Text(B2308,"m월 d일"),음력휴일,2,FALSE),IFERROR(VLOOKUP(A2308,양력지정휴일,2,FALSE), IFERROR(VLOOKUP(B2308,음력지정휴일,2,FALSE), ""))))</f>
        <v/>
      </c>
      <c r="N2308" s="128"/>
      <c r="O2308" s="128" t="str">
        <f>IFERROR(VLOOKUP(N2308,연차지정일수,2,FALSE),"")</f>
        <v/>
      </c>
      <c r="P2308" s="143"/>
      <c r="Q2308" s="2"/>
    </row>
    <row r="2309">
      <c r="A2309" s="129">
        <v>46504.0</v>
      </c>
      <c r="B2309" s="129">
        <f>VLOOKUP($A2309,달력데이터,MATCH("음력 날짜",달력제목,0),FALSE)</f>
        <v>46467</v>
      </c>
      <c r="C2309" s="128">
        <f t="shared" si="1"/>
        <v>2027</v>
      </c>
      <c r="D2309" s="128">
        <f t="shared" si="2"/>
        <v>4</v>
      </c>
      <c r="E2309" s="128">
        <f t="shared" si="3"/>
        <v>4</v>
      </c>
      <c r="F2309" s="128">
        <f t="shared" si="4"/>
        <v>2027</v>
      </c>
      <c r="G2309" s="128">
        <f t="shared" si="5"/>
        <v>4</v>
      </c>
      <c r="H2309" s="128">
        <f t="shared" si="6"/>
        <v>27</v>
      </c>
      <c r="I2309" s="128" t="str">
        <f t="shared" si="7"/>
        <v>화</v>
      </c>
      <c r="J2309" s="99"/>
      <c r="K2309" s="99"/>
      <c r="L2309" s="141" t="str">
        <f>IF(J2309-K2309=0,,IFERROR(K2309-J2309-휴게시간-VLOOKUP(A2309,지정휴게시간,2,FALSE),K2309-J2309-휴게시간))</f>
        <v/>
      </c>
      <c r="M2309" s="142" t="str">
        <f>IFERROR(VLOOKUP(Text(A2309,"m월 d일"),양력휴일,2,FALSE),IFERROR(VLOOKUP(Text(B2309,"m월 d일"),음력휴일,2,FALSE),IFERROR(VLOOKUP(A2309,양력지정휴일,2,FALSE), IFERROR(VLOOKUP(B2309,음력지정휴일,2,FALSE), ""))))</f>
        <v/>
      </c>
      <c r="N2309" s="128"/>
      <c r="O2309" s="128" t="str">
        <f>IFERROR(VLOOKUP(N2309,연차지정일수,2,FALSE),"")</f>
        <v/>
      </c>
      <c r="P2309" s="143"/>
      <c r="Q2309" s="2"/>
    </row>
    <row r="2310">
      <c r="A2310" s="129">
        <v>46505.0</v>
      </c>
      <c r="B2310" s="129">
        <f>VLOOKUP($A2310,달력데이터,MATCH("음력 날짜",달력제목,0),FALSE)</f>
        <v>46468</v>
      </c>
      <c r="C2310" s="128">
        <f t="shared" si="1"/>
        <v>2027</v>
      </c>
      <c r="D2310" s="128">
        <f t="shared" si="2"/>
        <v>4</v>
      </c>
      <c r="E2310" s="128">
        <f t="shared" si="3"/>
        <v>4</v>
      </c>
      <c r="F2310" s="128">
        <f t="shared" si="4"/>
        <v>2027</v>
      </c>
      <c r="G2310" s="128">
        <f t="shared" si="5"/>
        <v>4</v>
      </c>
      <c r="H2310" s="128">
        <f t="shared" si="6"/>
        <v>28</v>
      </c>
      <c r="I2310" s="128" t="str">
        <f t="shared" si="7"/>
        <v>수</v>
      </c>
      <c r="J2310" s="99"/>
      <c r="K2310" s="99"/>
      <c r="L2310" s="141" t="str">
        <f>IF(J2310-K2310=0,,IFERROR(K2310-J2310-휴게시간-VLOOKUP(A2310,지정휴게시간,2,FALSE),K2310-J2310-휴게시간))</f>
        <v/>
      </c>
      <c r="M2310" s="142" t="str">
        <f>IFERROR(VLOOKUP(Text(A2310,"m월 d일"),양력휴일,2,FALSE),IFERROR(VLOOKUP(Text(B2310,"m월 d일"),음력휴일,2,FALSE),IFERROR(VLOOKUP(A2310,양력지정휴일,2,FALSE), IFERROR(VLOOKUP(B2310,음력지정휴일,2,FALSE), ""))))</f>
        <v/>
      </c>
      <c r="N2310" s="128"/>
      <c r="O2310" s="128" t="str">
        <f>IFERROR(VLOOKUP(N2310,연차지정일수,2,FALSE),"")</f>
        <v/>
      </c>
      <c r="P2310" s="143"/>
      <c r="Q2310" s="2"/>
    </row>
    <row r="2311">
      <c r="A2311" s="129">
        <v>46506.0</v>
      </c>
      <c r="B2311" s="129">
        <f>VLOOKUP($A2311,달력데이터,MATCH("음력 날짜",달력제목,0),FALSE)</f>
        <v>46469</v>
      </c>
      <c r="C2311" s="128">
        <f t="shared" si="1"/>
        <v>2027</v>
      </c>
      <c r="D2311" s="128">
        <f t="shared" si="2"/>
        <v>4</v>
      </c>
      <c r="E2311" s="128">
        <f t="shared" si="3"/>
        <v>4</v>
      </c>
      <c r="F2311" s="128">
        <f t="shared" si="4"/>
        <v>2027</v>
      </c>
      <c r="G2311" s="128">
        <f t="shared" si="5"/>
        <v>4</v>
      </c>
      <c r="H2311" s="128">
        <f t="shared" si="6"/>
        <v>29</v>
      </c>
      <c r="I2311" s="128" t="str">
        <f t="shared" si="7"/>
        <v>목</v>
      </c>
      <c r="J2311" s="99"/>
      <c r="K2311" s="99"/>
      <c r="L2311" s="141" t="str">
        <f>IF(J2311-K2311=0,,IFERROR(K2311-J2311-휴게시간-VLOOKUP(A2311,지정휴게시간,2,FALSE),K2311-J2311-휴게시간))</f>
        <v/>
      </c>
      <c r="M2311" s="142" t="str">
        <f>IFERROR(VLOOKUP(Text(A2311,"m월 d일"),양력휴일,2,FALSE),IFERROR(VLOOKUP(Text(B2311,"m월 d일"),음력휴일,2,FALSE),IFERROR(VLOOKUP(A2311,양력지정휴일,2,FALSE), IFERROR(VLOOKUP(B2311,음력지정휴일,2,FALSE), ""))))</f>
        <v/>
      </c>
      <c r="N2311" s="128"/>
      <c r="O2311" s="128" t="str">
        <f>IFERROR(VLOOKUP(N2311,연차지정일수,2,FALSE),"")</f>
        <v/>
      </c>
      <c r="P2311" s="143"/>
      <c r="Q2311" s="2"/>
    </row>
    <row r="2312">
      <c r="A2312" s="129">
        <v>46507.0</v>
      </c>
      <c r="B2312" s="129">
        <f>VLOOKUP($A2312,달력데이터,MATCH("음력 날짜",달력제목,0),FALSE)</f>
        <v>46470</v>
      </c>
      <c r="C2312" s="128">
        <f t="shared" si="1"/>
        <v>2027</v>
      </c>
      <c r="D2312" s="128">
        <f t="shared" si="2"/>
        <v>4</v>
      </c>
      <c r="E2312" s="128">
        <f t="shared" si="3"/>
        <v>4</v>
      </c>
      <c r="F2312" s="128">
        <f t="shared" si="4"/>
        <v>2027</v>
      </c>
      <c r="G2312" s="128">
        <f t="shared" si="5"/>
        <v>4</v>
      </c>
      <c r="H2312" s="128">
        <f t="shared" si="6"/>
        <v>30</v>
      </c>
      <c r="I2312" s="128" t="str">
        <f t="shared" si="7"/>
        <v>금</v>
      </c>
      <c r="J2312" s="99"/>
      <c r="K2312" s="99"/>
      <c r="L2312" s="141" t="str">
        <f>IF(J2312-K2312=0,,IFERROR(K2312-J2312-휴게시간-VLOOKUP(A2312,지정휴게시간,2,FALSE),K2312-J2312-휴게시간))</f>
        <v/>
      </c>
      <c r="M2312" s="142" t="str">
        <f>IFERROR(VLOOKUP(Text(A2312,"m월 d일"),양력휴일,2,FALSE),IFERROR(VLOOKUP(Text(B2312,"m월 d일"),음력휴일,2,FALSE),IFERROR(VLOOKUP(A2312,양력지정휴일,2,FALSE), IFERROR(VLOOKUP(B2312,음력지정휴일,2,FALSE), ""))))</f>
        <v/>
      </c>
      <c r="N2312" s="128"/>
      <c r="O2312" s="128" t="str">
        <f>IFERROR(VLOOKUP(N2312,연차지정일수,2,FALSE),"")</f>
        <v/>
      </c>
      <c r="P2312" s="143"/>
      <c r="Q2312" s="2"/>
    </row>
    <row r="2313">
      <c r="A2313" s="129">
        <v>46508.0</v>
      </c>
      <c r="B2313" s="129">
        <f>VLOOKUP($A2313,달력데이터,MATCH("음력 날짜",달력제목,0),FALSE)</f>
        <v>46471</v>
      </c>
      <c r="C2313" s="128">
        <f t="shared" si="1"/>
        <v>2027</v>
      </c>
      <c r="D2313" s="128">
        <f t="shared" si="2"/>
        <v>4</v>
      </c>
      <c r="E2313" s="128">
        <f t="shared" si="3"/>
        <v>4</v>
      </c>
      <c r="F2313" s="128">
        <f t="shared" si="4"/>
        <v>2027</v>
      </c>
      <c r="G2313" s="128">
        <f t="shared" si="5"/>
        <v>5</v>
      </c>
      <c r="H2313" s="128">
        <f t="shared" si="6"/>
        <v>1</v>
      </c>
      <c r="I2313" s="128" t="str">
        <f t="shared" si="7"/>
        <v>토</v>
      </c>
      <c r="J2313" s="99"/>
      <c r="K2313" s="99"/>
      <c r="L2313" s="141" t="str">
        <f>IF(J2313-K2313=0,,IFERROR(K2313-J2313-휴게시간-VLOOKUP(A2313,지정휴게시간,2,FALSE),K2313-J2313-휴게시간))</f>
        <v/>
      </c>
      <c r="M2313" s="142" t="str">
        <f>IFERROR(VLOOKUP(Text(A2313,"m월 d일"),양력휴일,2,FALSE),IFERROR(VLOOKUP(Text(B2313,"m월 d일"),음력휴일,2,FALSE),IFERROR(VLOOKUP(A2313,양력지정휴일,2,FALSE), IFERROR(VLOOKUP(B2313,음력지정휴일,2,FALSE), ""))))</f>
        <v>근로자의 날</v>
      </c>
      <c r="N2313" s="128"/>
      <c r="O2313" s="128" t="str">
        <f>IFERROR(VLOOKUP(N2313,연차지정일수,2,FALSE),"")</f>
        <v/>
      </c>
      <c r="P2313" s="143"/>
      <c r="Q2313" s="2"/>
    </row>
    <row r="2314">
      <c r="A2314" s="129">
        <v>46509.0</v>
      </c>
      <c r="B2314" s="129">
        <f>VLOOKUP($A2314,달력데이터,MATCH("음력 날짜",달력제목,0),FALSE)</f>
        <v>46472</v>
      </c>
      <c r="C2314" s="128">
        <f t="shared" si="1"/>
        <v>2027</v>
      </c>
      <c r="D2314" s="128">
        <f t="shared" si="2"/>
        <v>4</v>
      </c>
      <c r="E2314" s="128">
        <f t="shared" si="3"/>
        <v>4</v>
      </c>
      <c r="F2314" s="128">
        <f t="shared" si="4"/>
        <v>2027</v>
      </c>
      <c r="G2314" s="128">
        <f t="shared" si="5"/>
        <v>5</v>
      </c>
      <c r="H2314" s="128">
        <f t="shared" si="6"/>
        <v>2</v>
      </c>
      <c r="I2314" s="128" t="str">
        <f t="shared" si="7"/>
        <v>일</v>
      </c>
      <c r="J2314" s="99"/>
      <c r="K2314" s="99"/>
      <c r="L2314" s="141" t="str">
        <f>IF(J2314-K2314=0,,IFERROR(K2314-J2314-휴게시간-VLOOKUP(A2314,지정휴게시간,2,FALSE),K2314-J2314-휴게시간))</f>
        <v/>
      </c>
      <c r="M2314" s="142" t="str">
        <f>IFERROR(VLOOKUP(Text(A2314,"m월 d일"),양력휴일,2,FALSE),IFERROR(VLOOKUP(Text(B2314,"m월 d일"),음력휴일,2,FALSE),IFERROR(VLOOKUP(A2314,양력지정휴일,2,FALSE), IFERROR(VLOOKUP(B2314,음력지정휴일,2,FALSE), ""))))</f>
        <v/>
      </c>
      <c r="N2314" s="128"/>
      <c r="O2314" s="128" t="str">
        <f>IFERROR(VLOOKUP(N2314,연차지정일수,2,FALSE),"")</f>
        <v/>
      </c>
      <c r="P2314" s="143"/>
      <c r="Q2314" s="2"/>
    </row>
    <row r="2315">
      <c r="A2315" s="129">
        <v>46510.0</v>
      </c>
      <c r="B2315" s="129">
        <f>VLOOKUP($A2315,달력데이터,MATCH("음력 날짜",달력제목,0),FALSE)</f>
        <v>46473</v>
      </c>
      <c r="C2315" s="128">
        <f t="shared" si="1"/>
        <v>2027</v>
      </c>
      <c r="D2315" s="128">
        <f t="shared" si="2"/>
        <v>5</v>
      </c>
      <c r="E2315" s="128">
        <f t="shared" si="3"/>
        <v>1</v>
      </c>
      <c r="F2315" s="128">
        <f t="shared" si="4"/>
        <v>2027</v>
      </c>
      <c r="G2315" s="128">
        <f t="shared" si="5"/>
        <v>5</v>
      </c>
      <c r="H2315" s="128">
        <f t="shared" si="6"/>
        <v>3</v>
      </c>
      <c r="I2315" s="128" t="str">
        <f t="shared" si="7"/>
        <v>월</v>
      </c>
      <c r="J2315" s="99"/>
      <c r="K2315" s="99"/>
      <c r="L2315" s="141" t="str">
        <f>IF(J2315-K2315=0,,IFERROR(K2315-J2315-휴게시간-VLOOKUP(A2315,지정휴게시간,2,FALSE),K2315-J2315-휴게시간))</f>
        <v/>
      </c>
      <c r="M2315" s="142" t="str">
        <f>IFERROR(VLOOKUP(Text(A2315,"m월 d일"),양력휴일,2,FALSE),IFERROR(VLOOKUP(Text(B2315,"m월 d일"),음력휴일,2,FALSE),IFERROR(VLOOKUP(A2315,양력지정휴일,2,FALSE), IFERROR(VLOOKUP(B2315,음력지정휴일,2,FALSE), ""))))</f>
        <v/>
      </c>
      <c r="N2315" s="128"/>
      <c r="O2315" s="128" t="str">
        <f>IFERROR(VLOOKUP(N2315,연차지정일수,2,FALSE),"")</f>
        <v/>
      </c>
      <c r="P2315" s="143"/>
      <c r="Q2315" s="2"/>
    </row>
    <row r="2316">
      <c r="A2316" s="129">
        <v>46511.0</v>
      </c>
      <c r="B2316" s="129">
        <f>VLOOKUP($A2316,달력데이터,MATCH("음력 날짜",달력제목,0),FALSE)</f>
        <v>46474</v>
      </c>
      <c r="C2316" s="128">
        <f t="shared" si="1"/>
        <v>2027</v>
      </c>
      <c r="D2316" s="128">
        <f t="shared" si="2"/>
        <v>5</v>
      </c>
      <c r="E2316" s="128">
        <f t="shared" si="3"/>
        <v>1</v>
      </c>
      <c r="F2316" s="128">
        <f t="shared" si="4"/>
        <v>2027</v>
      </c>
      <c r="G2316" s="128">
        <f t="shared" si="5"/>
        <v>5</v>
      </c>
      <c r="H2316" s="128">
        <f t="shared" si="6"/>
        <v>4</v>
      </c>
      <c r="I2316" s="128" t="str">
        <f t="shared" si="7"/>
        <v>화</v>
      </c>
      <c r="J2316" s="99"/>
      <c r="K2316" s="99"/>
      <c r="L2316" s="141" t="str">
        <f>IF(J2316-K2316=0,,IFERROR(K2316-J2316-휴게시간-VLOOKUP(A2316,지정휴게시간,2,FALSE),K2316-J2316-휴게시간))</f>
        <v/>
      </c>
      <c r="M2316" s="142" t="str">
        <f>IFERROR(VLOOKUP(Text(A2316,"m월 d일"),양력휴일,2,FALSE),IFERROR(VLOOKUP(Text(B2316,"m월 d일"),음력휴일,2,FALSE),IFERROR(VLOOKUP(A2316,양력지정휴일,2,FALSE), IFERROR(VLOOKUP(B2316,음력지정휴일,2,FALSE), ""))))</f>
        <v/>
      </c>
      <c r="N2316" s="128"/>
      <c r="O2316" s="128" t="str">
        <f>IFERROR(VLOOKUP(N2316,연차지정일수,2,FALSE),"")</f>
        <v/>
      </c>
      <c r="P2316" s="143"/>
      <c r="Q2316" s="2"/>
    </row>
    <row r="2317">
      <c r="A2317" s="129">
        <v>46512.0</v>
      </c>
      <c r="B2317" s="129">
        <f>VLOOKUP($A2317,달력데이터,MATCH("음력 날짜",달력제목,0),FALSE)</f>
        <v>46475</v>
      </c>
      <c r="C2317" s="128">
        <f t="shared" si="1"/>
        <v>2027</v>
      </c>
      <c r="D2317" s="128">
        <f t="shared" si="2"/>
        <v>5</v>
      </c>
      <c r="E2317" s="128">
        <f t="shared" si="3"/>
        <v>1</v>
      </c>
      <c r="F2317" s="128">
        <f t="shared" si="4"/>
        <v>2027</v>
      </c>
      <c r="G2317" s="128">
        <f t="shared" si="5"/>
        <v>5</v>
      </c>
      <c r="H2317" s="128">
        <f t="shared" si="6"/>
        <v>5</v>
      </c>
      <c r="I2317" s="128" t="str">
        <f t="shared" si="7"/>
        <v>수</v>
      </c>
      <c r="J2317" s="99"/>
      <c r="K2317" s="99"/>
      <c r="L2317" s="141" t="str">
        <f>IF(J2317-K2317=0,,IFERROR(K2317-J2317-휴게시간-VLOOKUP(A2317,지정휴게시간,2,FALSE),K2317-J2317-휴게시간))</f>
        <v/>
      </c>
      <c r="M2317" s="142" t="str">
        <f>IFERROR(VLOOKUP(Text(A2317,"m월 d일"),양력휴일,2,FALSE),IFERROR(VLOOKUP(Text(B2317,"m월 d일"),음력휴일,2,FALSE),IFERROR(VLOOKUP(A2317,양력지정휴일,2,FALSE), IFERROR(VLOOKUP(B2317,음력지정휴일,2,FALSE), ""))))</f>
        <v>어린이날</v>
      </c>
      <c r="N2317" s="128"/>
      <c r="O2317" s="128" t="str">
        <f>IFERROR(VLOOKUP(N2317,연차지정일수,2,FALSE),"")</f>
        <v/>
      </c>
      <c r="P2317" s="143"/>
      <c r="Q2317" s="2"/>
    </row>
    <row r="2318">
      <c r="A2318" s="129">
        <v>46513.0</v>
      </c>
      <c r="B2318" s="129">
        <f>VLOOKUP($A2318,달력데이터,MATCH("음력 날짜",달력제목,0),FALSE)</f>
        <v>46478</v>
      </c>
      <c r="C2318" s="128">
        <f t="shared" si="1"/>
        <v>2027</v>
      </c>
      <c r="D2318" s="128">
        <f t="shared" si="2"/>
        <v>5</v>
      </c>
      <c r="E2318" s="128">
        <f t="shared" si="3"/>
        <v>1</v>
      </c>
      <c r="F2318" s="128">
        <f t="shared" si="4"/>
        <v>2027</v>
      </c>
      <c r="G2318" s="128">
        <f t="shared" si="5"/>
        <v>5</v>
      </c>
      <c r="H2318" s="128">
        <f t="shared" si="6"/>
        <v>6</v>
      </c>
      <c r="I2318" s="128" t="str">
        <f t="shared" si="7"/>
        <v>목</v>
      </c>
      <c r="J2318" s="99"/>
      <c r="K2318" s="99"/>
      <c r="L2318" s="141" t="str">
        <f>IF(J2318-K2318=0,,IFERROR(K2318-J2318-휴게시간-VLOOKUP(A2318,지정휴게시간,2,FALSE),K2318-J2318-휴게시간))</f>
        <v/>
      </c>
      <c r="M2318" s="142" t="str">
        <f>IFERROR(VLOOKUP(Text(A2318,"m월 d일"),양력휴일,2,FALSE),IFERROR(VLOOKUP(Text(B2318,"m월 d일"),음력휴일,2,FALSE),IFERROR(VLOOKUP(A2318,양력지정휴일,2,FALSE), IFERROR(VLOOKUP(B2318,음력지정휴일,2,FALSE), ""))))</f>
        <v/>
      </c>
      <c r="N2318" s="128"/>
      <c r="O2318" s="128" t="str">
        <f>IFERROR(VLOOKUP(N2318,연차지정일수,2,FALSE),"")</f>
        <v/>
      </c>
      <c r="P2318" s="143"/>
      <c r="Q2318" s="2"/>
    </row>
    <row r="2319">
      <c r="A2319" s="129">
        <v>46514.0</v>
      </c>
      <c r="B2319" s="129">
        <f>VLOOKUP($A2319,달력데이터,MATCH("음력 날짜",달력제목,0),FALSE)</f>
        <v>46479</v>
      </c>
      <c r="C2319" s="128">
        <f t="shared" si="1"/>
        <v>2027</v>
      </c>
      <c r="D2319" s="128">
        <f t="shared" si="2"/>
        <v>5</v>
      </c>
      <c r="E2319" s="128">
        <f t="shared" si="3"/>
        <v>1</v>
      </c>
      <c r="F2319" s="128">
        <f t="shared" si="4"/>
        <v>2027</v>
      </c>
      <c r="G2319" s="128">
        <f t="shared" si="5"/>
        <v>5</v>
      </c>
      <c r="H2319" s="128">
        <f t="shared" si="6"/>
        <v>7</v>
      </c>
      <c r="I2319" s="128" t="str">
        <f t="shared" si="7"/>
        <v>금</v>
      </c>
      <c r="J2319" s="99"/>
      <c r="K2319" s="99"/>
      <c r="L2319" s="141" t="str">
        <f>IF(J2319-K2319=0,,IFERROR(K2319-J2319-휴게시간-VLOOKUP(A2319,지정휴게시간,2,FALSE),K2319-J2319-휴게시간))</f>
        <v/>
      </c>
      <c r="M2319" s="142" t="str">
        <f>IFERROR(VLOOKUP(Text(A2319,"m월 d일"),양력휴일,2,FALSE),IFERROR(VLOOKUP(Text(B2319,"m월 d일"),음력휴일,2,FALSE),IFERROR(VLOOKUP(A2319,양력지정휴일,2,FALSE), IFERROR(VLOOKUP(B2319,음력지정휴일,2,FALSE), ""))))</f>
        <v/>
      </c>
      <c r="N2319" s="128"/>
      <c r="O2319" s="128" t="str">
        <f>IFERROR(VLOOKUP(N2319,연차지정일수,2,FALSE),"")</f>
        <v/>
      </c>
      <c r="P2319" s="143"/>
      <c r="Q2319" s="2"/>
    </row>
    <row r="2320">
      <c r="A2320" s="129">
        <v>46515.0</v>
      </c>
      <c r="B2320" s="129">
        <f>VLOOKUP($A2320,달력데이터,MATCH("음력 날짜",달력제목,0),FALSE)</f>
        <v>46480</v>
      </c>
      <c r="C2320" s="128">
        <f t="shared" si="1"/>
        <v>2027</v>
      </c>
      <c r="D2320" s="128">
        <f t="shared" si="2"/>
        <v>5</v>
      </c>
      <c r="E2320" s="128">
        <f t="shared" si="3"/>
        <v>1</v>
      </c>
      <c r="F2320" s="128">
        <f t="shared" si="4"/>
        <v>2027</v>
      </c>
      <c r="G2320" s="128">
        <f t="shared" si="5"/>
        <v>5</v>
      </c>
      <c r="H2320" s="128">
        <f t="shared" si="6"/>
        <v>8</v>
      </c>
      <c r="I2320" s="128" t="str">
        <f t="shared" si="7"/>
        <v>토</v>
      </c>
      <c r="J2320" s="99"/>
      <c r="K2320" s="99"/>
      <c r="L2320" s="141" t="str">
        <f>IF(J2320-K2320=0,,IFERROR(K2320-J2320-휴게시간-VLOOKUP(A2320,지정휴게시간,2,FALSE),K2320-J2320-휴게시간))</f>
        <v/>
      </c>
      <c r="M2320" s="142" t="str">
        <f>IFERROR(VLOOKUP(Text(A2320,"m월 d일"),양력휴일,2,FALSE),IFERROR(VLOOKUP(Text(B2320,"m월 d일"),음력휴일,2,FALSE),IFERROR(VLOOKUP(A2320,양력지정휴일,2,FALSE), IFERROR(VLOOKUP(B2320,음력지정휴일,2,FALSE), ""))))</f>
        <v/>
      </c>
      <c r="N2320" s="128"/>
      <c r="O2320" s="128" t="str">
        <f>IFERROR(VLOOKUP(N2320,연차지정일수,2,FALSE),"")</f>
        <v/>
      </c>
      <c r="P2320" s="143"/>
      <c r="Q2320" s="2"/>
    </row>
    <row r="2321">
      <c r="A2321" s="129">
        <v>46516.0</v>
      </c>
      <c r="B2321" s="129">
        <f>VLOOKUP($A2321,달력데이터,MATCH("음력 날짜",달력제목,0),FALSE)</f>
        <v>46481</v>
      </c>
      <c r="C2321" s="128">
        <f t="shared" si="1"/>
        <v>2027</v>
      </c>
      <c r="D2321" s="128">
        <f t="shared" si="2"/>
        <v>5</v>
      </c>
      <c r="E2321" s="128">
        <f t="shared" si="3"/>
        <v>1</v>
      </c>
      <c r="F2321" s="128">
        <f t="shared" si="4"/>
        <v>2027</v>
      </c>
      <c r="G2321" s="128">
        <f t="shared" si="5"/>
        <v>5</v>
      </c>
      <c r="H2321" s="128">
        <f t="shared" si="6"/>
        <v>9</v>
      </c>
      <c r="I2321" s="128" t="str">
        <f t="shared" si="7"/>
        <v>일</v>
      </c>
      <c r="J2321" s="99"/>
      <c r="K2321" s="99"/>
      <c r="L2321" s="141" t="str">
        <f>IF(J2321-K2321=0,,IFERROR(K2321-J2321-휴게시간-VLOOKUP(A2321,지정휴게시간,2,FALSE),K2321-J2321-휴게시간))</f>
        <v/>
      </c>
      <c r="M2321" s="142" t="str">
        <f>IFERROR(VLOOKUP(Text(A2321,"m월 d일"),양력휴일,2,FALSE),IFERROR(VLOOKUP(Text(B2321,"m월 d일"),음력휴일,2,FALSE),IFERROR(VLOOKUP(A2321,양력지정휴일,2,FALSE), IFERROR(VLOOKUP(B2321,음력지정휴일,2,FALSE), ""))))</f>
        <v/>
      </c>
      <c r="N2321" s="128"/>
      <c r="O2321" s="128" t="str">
        <f>IFERROR(VLOOKUP(N2321,연차지정일수,2,FALSE),"")</f>
        <v/>
      </c>
      <c r="P2321" s="143"/>
      <c r="Q2321" s="2"/>
    </row>
    <row r="2322">
      <c r="A2322" s="129">
        <v>46517.0</v>
      </c>
      <c r="B2322" s="129">
        <f>VLOOKUP($A2322,달력데이터,MATCH("음력 날짜",달력제목,0),FALSE)</f>
        <v>46482</v>
      </c>
      <c r="C2322" s="128">
        <f t="shared" si="1"/>
        <v>2027</v>
      </c>
      <c r="D2322" s="128">
        <f t="shared" si="2"/>
        <v>5</v>
      </c>
      <c r="E2322" s="128">
        <f t="shared" si="3"/>
        <v>2</v>
      </c>
      <c r="F2322" s="128">
        <f t="shared" si="4"/>
        <v>2027</v>
      </c>
      <c r="G2322" s="128">
        <f t="shared" si="5"/>
        <v>5</v>
      </c>
      <c r="H2322" s="128">
        <f t="shared" si="6"/>
        <v>10</v>
      </c>
      <c r="I2322" s="128" t="str">
        <f t="shared" si="7"/>
        <v>월</v>
      </c>
      <c r="J2322" s="99"/>
      <c r="K2322" s="99"/>
      <c r="L2322" s="141" t="str">
        <f>IF(J2322-K2322=0,,IFERROR(K2322-J2322-휴게시간-VLOOKUP(A2322,지정휴게시간,2,FALSE),K2322-J2322-휴게시간))</f>
        <v/>
      </c>
      <c r="M2322" s="142" t="str">
        <f>IFERROR(VLOOKUP(Text(A2322,"m월 d일"),양력휴일,2,FALSE),IFERROR(VLOOKUP(Text(B2322,"m월 d일"),음력휴일,2,FALSE),IFERROR(VLOOKUP(A2322,양력지정휴일,2,FALSE), IFERROR(VLOOKUP(B2322,음력지정휴일,2,FALSE), ""))))</f>
        <v/>
      </c>
      <c r="N2322" s="128"/>
      <c r="O2322" s="128" t="str">
        <f>IFERROR(VLOOKUP(N2322,연차지정일수,2,FALSE),"")</f>
        <v/>
      </c>
      <c r="P2322" s="143"/>
      <c r="Q2322" s="2"/>
    </row>
    <row r="2323">
      <c r="A2323" s="129">
        <v>46518.0</v>
      </c>
      <c r="B2323" s="129">
        <f>VLOOKUP($A2323,달력데이터,MATCH("음력 날짜",달력제목,0),FALSE)</f>
        <v>46483</v>
      </c>
      <c r="C2323" s="128">
        <f t="shared" si="1"/>
        <v>2027</v>
      </c>
      <c r="D2323" s="128">
        <f t="shared" si="2"/>
        <v>5</v>
      </c>
      <c r="E2323" s="128">
        <f t="shared" si="3"/>
        <v>2</v>
      </c>
      <c r="F2323" s="128">
        <f t="shared" si="4"/>
        <v>2027</v>
      </c>
      <c r="G2323" s="128">
        <f t="shared" si="5"/>
        <v>5</v>
      </c>
      <c r="H2323" s="128">
        <f t="shared" si="6"/>
        <v>11</v>
      </c>
      <c r="I2323" s="128" t="str">
        <f t="shared" si="7"/>
        <v>화</v>
      </c>
      <c r="J2323" s="99"/>
      <c r="K2323" s="99"/>
      <c r="L2323" s="141" t="str">
        <f>IF(J2323-K2323=0,,IFERROR(K2323-J2323-휴게시간-VLOOKUP(A2323,지정휴게시간,2,FALSE),K2323-J2323-휴게시간))</f>
        <v/>
      </c>
      <c r="M2323" s="142" t="str">
        <f>IFERROR(VLOOKUP(Text(A2323,"m월 d일"),양력휴일,2,FALSE),IFERROR(VLOOKUP(Text(B2323,"m월 d일"),음력휴일,2,FALSE),IFERROR(VLOOKUP(A2323,양력지정휴일,2,FALSE), IFERROR(VLOOKUP(B2323,음력지정휴일,2,FALSE), ""))))</f>
        <v/>
      </c>
      <c r="N2323" s="128"/>
      <c r="O2323" s="128" t="str">
        <f>IFERROR(VLOOKUP(N2323,연차지정일수,2,FALSE),"")</f>
        <v/>
      </c>
      <c r="P2323" s="143"/>
      <c r="Q2323" s="2"/>
    </row>
    <row r="2324">
      <c r="A2324" s="129">
        <v>46519.0</v>
      </c>
      <c r="B2324" s="129">
        <f>VLOOKUP($A2324,달력데이터,MATCH("음력 날짜",달력제목,0),FALSE)</f>
        <v>46484</v>
      </c>
      <c r="C2324" s="128">
        <f t="shared" si="1"/>
        <v>2027</v>
      </c>
      <c r="D2324" s="128">
        <f t="shared" si="2"/>
        <v>5</v>
      </c>
      <c r="E2324" s="128">
        <f t="shared" si="3"/>
        <v>2</v>
      </c>
      <c r="F2324" s="128">
        <f t="shared" si="4"/>
        <v>2027</v>
      </c>
      <c r="G2324" s="128">
        <f t="shared" si="5"/>
        <v>5</v>
      </c>
      <c r="H2324" s="128">
        <f t="shared" si="6"/>
        <v>12</v>
      </c>
      <c r="I2324" s="128" t="str">
        <f t="shared" si="7"/>
        <v>수</v>
      </c>
      <c r="J2324" s="99"/>
      <c r="K2324" s="99"/>
      <c r="L2324" s="141" t="str">
        <f>IF(J2324-K2324=0,,IFERROR(K2324-J2324-휴게시간-VLOOKUP(A2324,지정휴게시간,2,FALSE),K2324-J2324-휴게시간))</f>
        <v/>
      </c>
      <c r="M2324" s="142" t="str">
        <f>IFERROR(VLOOKUP(Text(A2324,"m월 d일"),양력휴일,2,FALSE),IFERROR(VLOOKUP(Text(B2324,"m월 d일"),음력휴일,2,FALSE),IFERROR(VLOOKUP(A2324,양력지정휴일,2,FALSE), IFERROR(VLOOKUP(B2324,음력지정휴일,2,FALSE), ""))))</f>
        <v/>
      </c>
      <c r="N2324" s="128"/>
      <c r="O2324" s="128" t="str">
        <f>IFERROR(VLOOKUP(N2324,연차지정일수,2,FALSE),"")</f>
        <v/>
      </c>
      <c r="P2324" s="143"/>
      <c r="Q2324" s="2"/>
    </row>
    <row r="2325">
      <c r="A2325" s="129">
        <v>46520.0</v>
      </c>
      <c r="B2325" s="129">
        <f>VLOOKUP($A2325,달력데이터,MATCH("음력 날짜",달력제목,0),FALSE)</f>
        <v>46485</v>
      </c>
      <c r="C2325" s="128">
        <f t="shared" si="1"/>
        <v>2027</v>
      </c>
      <c r="D2325" s="128">
        <f t="shared" si="2"/>
        <v>5</v>
      </c>
      <c r="E2325" s="128">
        <f t="shared" si="3"/>
        <v>2</v>
      </c>
      <c r="F2325" s="128">
        <f t="shared" si="4"/>
        <v>2027</v>
      </c>
      <c r="G2325" s="128">
        <f t="shared" si="5"/>
        <v>5</v>
      </c>
      <c r="H2325" s="128">
        <f t="shared" si="6"/>
        <v>13</v>
      </c>
      <c r="I2325" s="128" t="str">
        <f t="shared" si="7"/>
        <v>목</v>
      </c>
      <c r="J2325" s="99"/>
      <c r="K2325" s="99"/>
      <c r="L2325" s="141" t="str">
        <f>IF(J2325-K2325=0,,IFERROR(K2325-J2325-휴게시간-VLOOKUP(A2325,지정휴게시간,2,FALSE),K2325-J2325-휴게시간))</f>
        <v/>
      </c>
      <c r="M2325" s="142" t="str">
        <f>IFERROR(VLOOKUP(Text(A2325,"m월 d일"),양력휴일,2,FALSE),IFERROR(VLOOKUP(Text(B2325,"m월 d일"),음력휴일,2,FALSE),IFERROR(VLOOKUP(A2325,양력지정휴일,2,FALSE), IFERROR(VLOOKUP(B2325,음력지정휴일,2,FALSE), ""))))</f>
        <v>부처님오신날</v>
      </c>
      <c r="N2325" s="128"/>
      <c r="O2325" s="128" t="str">
        <f>IFERROR(VLOOKUP(N2325,연차지정일수,2,FALSE),"")</f>
        <v/>
      </c>
      <c r="P2325" s="143"/>
      <c r="Q2325" s="2"/>
    </row>
    <row r="2326">
      <c r="A2326" s="129">
        <v>46521.0</v>
      </c>
      <c r="B2326" s="129">
        <f>VLOOKUP($A2326,달력데이터,MATCH("음력 날짜",달력제목,0),FALSE)</f>
        <v>46486</v>
      </c>
      <c r="C2326" s="128">
        <f t="shared" si="1"/>
        <v>2027</v>
      </c>
      <c r="D2326" s="128">
        <f t="shared" si="2"/>
        <v>5</v>
      </c>
      <c r="E2326" s="128">
        <f t="shared" si="3"/>
        <v>2</v>
      </c>
      <c r="F2326" s="128">
        <f t="shared" si="4"/>
        <v>2027</v>
      </c>
      <c r="G2326" s="128">
        <f t="shared" si="5"/>
        <v>5</v>
      </c>
      <c r="H2326" s="128">
        <f t="shared" si="6"/>
        <v>14</v>
      </c>
      <c r="I2326" s="128" t="str">
        <f t="shared" si="7"/>
        <v>금</v>
      </c>
      <c r="J2326" s="99"/>
      <c r="K2326" s="99"/>
      <c r="L2326" s="141" t="str">
        <f>IF(J2326-K2326=0,,IFERROR(K2326-J2326-휴게시간-VLOOKUP(A2326,지정휴게시간,2,FALSE),K2326-J2326-휴게시간))</f>
        <v/>
      </c>
      <c r="M2326" s="142" t="str">
        <f>IFERROR(VLOOKUP(Text(A2326,"m월 d일"),양력휴일,2,FALSE),IFERROR(VLOOKUP(Text(B2326,"m월 d일"),음력휴일,2,FALSE),IFERROR(VLOOKUP(A2326,양력지정휴일,2,FALSE), IFERROR(VLOOKUP(B2326,음력지정휴일,2,FALSE), ""))))</f>
        <v/>
      </c>
      <c r="N2326" s="128"/>
      <c r="O2326" s="128" t="str">
        <f>IFERROR(VLOOKUP(N2326,연차지정일수,2,FALSE),"")</f>
        <v/>
      </c>
      <c r="P2326" s="143"/>
      <c r="Q2326" s="2"/>
    </row>
    <row r="2327">
      <c r="A2327" s="129">
        <v>46522.0</v>
      </c>
      <c r="B2327" s="129">
        <f>VLOOKUP($A2327,달력데이터,MATCH("음력 날짜",달력제목,0),FALSE)</f>
        <v>46487</v>
      </c>
      <c r="C2327" s="128">
        <f t="shared" si="1"/>
        <v>2027</v>
      </c>
      <c r="D2327" s="128">
        <f t="shared" si="2"/>
        <v>5</v>
      </c>
      <c r="E2327" s="128">
        <f t="shared" si="3"/>
        <v>2</v>
      </c>
      <c r="F2327" s="128">
        <f t="shared" si="4"/>
        <v>2027</v>
      </c>
      <c r="G2327" s="128">
        <f t="shared" si="5"/>
        <v>5</v>
      </c>
      <c r="H2327" s="128">
        <f t="shared" si="6"/>
        <v>15</v>
      </c>
      <c r="I2327" s="128" t="str">
        <f t="shared" si="7"/>
        <v>토</v>
      </c>
      <c r="J2327" s="99"/>
      <c r="K2327" s="99"/>
      <c r="L2327" s="141" t="str">
        <f>IF(J2327-K2327=0,,IFERROR(K2327-J2327-휴게시간-VLOOKUP(A2327,지정휴게시간,2,FALSE),K2327-J2327-휴게시간))</f>
        <v/>
      </c>
      <c r="M2327" s="142" t="str">
        <f>IFERROR(VLOOKUP(Text(A2327,"m월 d일"),양력휴일,2,FALSE),IFERROR(VLOOKUP(Text(B2327,"m월 d일"),음력휴일,2,FALSE),IFERROR(VLOOKUP(A2327,양력지정휴일,2,FALSE), IFERROR(VLOOKUP(B2327,음력지정휴일,2,FALSE), ""))))</f>
        <v/>
      </c>
      <c r="N2327" s="128"/>
      <c r="O2327" s="128" t="str">
        <f>IFERROR(VLOOKUP(N2327,연차지정일수,2,FALSE),"")</f>
        <v/>
      </c>
      <c r="P2327" s="143"/>
      <c r="Q2327" s="2"/>
    </row>
    <row r="2328">
      <c r="A2328" s="129">
        <v>46523.0</v>
      </c>
      <c r="B2328" s="129">
        <f>VLOOKUP($A2328,달력데이터,MATCH("음력 날짜",달력제목,0),FALSE)</f>
        <v>46488</v>
      </c>
      <c r="C2328" s="128">
        <f t="shared" si="1"/>
        <v>2027</v>
      </c>
      <c r="D2328" s="128">
        <f t="shared" si="2"/>
        <v>5</v>
      </c>
      <c r="E2328" s="128">
        <f t="shared" si="3"/>
        <v>2</v>
      </c>
      <c r="F2328" s="128">
        <f t="shared" si="4"/>
        <v>2027</v>
      </c>
      <c r="G2328" s="128">
        <f t="shared" si="5"/>
        <v>5</v>
      </c>
      <c r="H2328" s="128">
        <f t="shared" si="6"/>
        <v>16</v>
      </c>
      <c r="I2328" s="128" t="str">
        <f t="shared" si="7"/>
        <v>일</v>
      </c>
      <c r="J2328" s="99"/>
      <c r="K2328" s="99"/>
      <c r="L2328" s="141" t="str">
        <f>IF(J2328-K2328=0,,IFERROR(K2328-J2328-휴게시간-VLOOKUP(A2328,지정휴게시간,2,FALSE),K2328-J2328-휴게시간))</f>
        <v/>
      </c>
      <c r="M2328" s="142" t="str">
        <f>IFERROR(VLOOKUP(Text(A2328,"m월 d일"),양력휴일,2,FALSE),IFERROR(VLOOKUP(Text(B2328,"m월 d일"),음력휴일,2,FALSE),IFERROR(VLOOKUP(A2328,양력지정휴일,2,FALSE), IFERROR(VLOOKUP(B2328,음력지정휴일,2,FALSE), ""))))</f>
        <v/>
      </c>
      <c r="N2328" s="128"/>
      <c r="O2328" s="128" t="str">
        <f>IFERROR(VLOOKUP(N2328,연차지정일수,2,FALSE),"")</f>
        <v/>
      </c>
      <c r="P2328" s="143"/>
      <c r="Q2328" s="2"/>
    </row>
    <row r="2329">
      <c r="A2329" s="129">
        <v>46524.0</v>
      </c>
      <c r="B2329" s="129">
        <f>VLOOKUP($A2329,달력데이터,MATCH("음력 날짜",달력제목,0),FALSE)</f>
        <v>46489</v>
      </c>
      <c r="C2329" s="128">
        <f t="shared" si="1"/>
        <v>2027</v>
      </c>
      <c r="D2329" s="128">
        <f t="shared" si="2"/>
        <v>5</v>
      </c>
      <c r="E2329" s="128">
        <f t="shared" si="3"/>
        <v>3</v>
      </c>
      <c r="F2329" s="128">
        <f t="shared" si="4"/>
        <v>2027</v>
      </c>
      <c r="G2329" s="128">
        <f t="shared" si="5"/>
        <v>5</v>
      </c>
      <c r="H2329" s="128">
        <f t="shared" si="6"/>
        <v>17</v>
      </c>
      <c r="I2329" s="128" t="str">
        <f t="shared" si="7"/>
        <v>월</v>
      </c>
      <c r="J2329" s="99"/>
      <c r="K2329" s="99"/>
      <c r="L2329" s="141" t="str">
        <f>IF(J2329-K2329=0,,IFERROR(K2329-J2329-휴게시간-VLOOKUP(A2329,지정휴게시간,2,FALSE),K2329-J2329-휴게시간))</f>
        <v/>
      </c>
      <c r="M2329" s="142" t="str">
        <f>IFERROR(VLOOKUP(Text(A2329,"m월 d일"),양력휴일,2,FALSE),IFERROR(VLOOKUP(Text(B2329,"m월 d일"),음력휴일,2,FALSE),IFERROR(VLOOKUP(A2329,양력지정휴일,2,FALSE), IFERROR(VLOOKUP(B2329,음력지정휴일,2,FALSE), ""))))</f>
        <v/>
      </c>
      <c r="N2329" s="128"/>
      <c r="O2329" s="128" t="str">
        <f>IFERROR(VLOOKUP(N2329,연차지정일수,2,FALSE),"")</f>
        <v/>
      </c>
      <c r="P2329" s="143"/>
      <c r="Q2329" s="2"/>
    </row>
    <row r="2330">
      <c r="A2330" s="129">
        <v>46525.0</v>
      </c>
      <c r="B2330" s="129">
        <f>VLOOKUP($A2330,달력데이터,MATCH("음력 날짜",달력제목,0),FALSE)</f>
        <v>46490</v>
      </c>
      <c r="C2330" s="128">
        <f t="shared" si="1"/>
        <v>2027</v>
      </c>
      <c r="D2330" s="128">
        <f t="shared" si="2"/>
        <v>5</v>
      </c>
      <c r="E2330" s="128">
        <f t="shared" si="3"/>
        <v>3</v>
      </c>
      <c r="F2330" s="128">
        <f t="shared" si="4"/>
        <v>2027</v>
      </c>
      <c r="G2330" s="128">
        <f t="shared" si="5"/>
        <v>5</v>
      </c>
      <c r="H2330" s="128">
        <f t="shared" si="6"/>
        <v>18</v>
      </c>
      <c r="I2330" s="128" t="str">
        <f t="shared" si="7"/>
        <v>화</v>
      </c>
      <c r="J2330" s="99"/>
      <c r="K2330" s="99"/>
      <c r="L2330" s="141" t="str">
        <f>IF(J2330-K2330=0,,IFERROR(K2330-J2330-휴게시간-VLOOKUP(A2330,지정휴게시간,2,FALSE),K2330-J2330-휴게시간))</f>
        <v/>
      </c>
      <c r="M2330" s="142" t="str">
        <f>IFERROR(VLOOKUP(Text(A2330,"m월 d일"),양력휴일,2,FALSE),IFERROR(VLOOKUP(Text(B2330,"m월 d일"),음력휴일,2,FALSE),IFERROR(VLOOKUP(A2330,양력지정휴일,2,FALSE), IFERROR(VLOOKUP(B2330,음력지정휴일,2,FALSE), ""))))</f>
        <v/>
      </c>
      <c r="N2330" s="128"/>
      <c r="O2330" s="128" t="str">
        <f>IFERROR(VLOOKUP(N2330,연차지정일수,2,FALSE),"")</f>
        <v/>
      </c>
      <c r="P2330" s="143"/>
      <c r="Q2330" s="2"/>
    </row>
    <row r="2331">
      <c r="A2331" s="129">
        <v>46526.0</v>
      </c>
      <c r="B2331" s="129">
        <f>VLOOKUP($A2331,달력데이터,MATCH("음력 날짜",달력제목,0),FALSE)</f>
        <v>46491</v>
      </c>
      <c r="C2331" s="128">
        <f t="shared" si="1"/>
        <v>2027</v>
      </c>
      <c r="D2331" s="128">
        <f t="shared" si="2"/>
        <v>5</v>
      </c>
      <c r="E2331" s="128">
        <f t="shared" si="3"/>
        <v>3</v>
      </c>
      <c r="F2331" s="128">
        <f t="shared" si="4"/>
        <v>2027</v>
      </c>
      <c r="G2331" s="128">
        <f t="shared" si="5"/>
        <v>5</v>
      </c>
      <c r="H2331" s="128">
        <f t="shared" si="6"/>
        <v>19</v>
      </c>
      <c r="I2331" s="128" t="str">
        <f t="shared" si="7"/>
        <v>수</v>
      </c>
      <c r="J2331" s="99"/>
      <c r="K2331" s="99"/>
      <c r="L2331" s="141" t="str">
        <f>IF(J2331-K2331=0,,IFERROR(K2331-J2331-휴게시간-VLOOKUP(A2331,지정휴게시간,2,FALSE),K2331-J2331-휴게시간))</f>
        <v/>
      </c>
      <c r="M2331" s="142" t="str">
        <f>IFERROR(VLOOKUP(Text(A2331,"m월 d일"),양력휴일,2,FALSE),IFERROR(VLOOKUP(Text(B2331,"m월 d일"),음력휴일,2,FALSE),IFERROR(VLOOKUP(A2331,양력지정휴일,2,FALSE), IFERROR(VLOOKUP(B2331,음력지정휴일,2,FALSE), ""))))</f>
        <v/>
      </c>
      <c r="N2331" s="128"/>
      <c r="O2331" s="128" t="str">
        <f>IFERROR(VLOOKUP(N2331,연차지정일수,2,FALSE),"")</f>
        <v/>
      </c>
      <c r="P2331" s="143"/>
      <c r="Q2331" s="2"/>
    </row>
    <row r="2332">
      <c r="A2332" s="129">
        <v>46527.0</v>
      </c>
      <c r="B2332" s="129">
        <f>VLOOKUP($A2332,달력데이터,MATCH("음력 날짜",달력제목,0),FALSE)</f>
        <v>46492</v>
      </c>
      <c r="C2332" s="128">
        <f t="shared" si="1"/>
        <v>2027</v>
      </c>
      <c r="D2332" s="128">
        <f t="shared" si="2"/>
        <v>5</v>
      </c>
      <c r="E2332" s="128">
        <f t="shared" si="3"/>
        <v>3</v>
      </c>
      <c r="F2332" s="128">
        <f t="shared" si="4"/>
        <v>2027</v>
      </c>
      <c r="G2332" s="128">
        <f t="shared" si="5"/>
        <v>5</v>
      </c>
      <c r="H2332" s="128">
        <f t="shared" si="6"/>
        <v>20</v>
      </c>
      <c r="I2332" s="128" t="str">
        <f t="shared" si="7"/>
        <v>목</v>
      </c>
      <c r="J2332" s="99"/>
      <c r="K2332" s="99"/>
      <c r="L2332" s="141" t="str">
        <f>IF(J2332-K2332=0,,IFERROR(K2332-J2332-휴게시간-VLOOKUP(A2332,지정휴게시간,2,FALSE),K2332-J2332-휴게시간))</f>
        <v/>
      </c>
      <c r="M2332" s="142" t="str">
        <f>IFERROR(VLOOKUP(Text(A2332,"m월 d일"),양력휴일,2,FALSE),IFERROR(VLOOKUP(Text(B2332,"m월 d일"),음력휴일,2,FALSE),IFERROR(VLOOKUP(A2332,양력지정휴일,2,FALSE), IFERROR(VLOOKUP(B2332,음력지정휴일,2,FALSE), ""))))</f>
        <v/>
      </c>
      <c r="N2332" s="128"/>
      <c r="O2332" s="128" t="str">
        <f>IFERROR(VLOOKUP(N2332,연차지정일수,2,FALSE),"")</f>
        <v/>
      </c>
      <c r="P2332" s="143"/>
      <c r="Q2332" s="2"/>
    </row>
    <row r="2333">
      <c r="A2333" s="129">
        <v>46528.0</v>
      </c>
      <c r="B2333" s="129">
        <f>VLOOKUP($A2333,달력데이터,MATCH("음력 날짜",달력제목,0),FALSE)</f>
        <v>46493</v>
      </c>
      <c r="C2333" s="128">
        <f t="shared" si="1"/>
        <v>2027</v>
      </c>
      <c r="D2333" s="128">
        <f t="shared" si="2"/>
        <v>5</v>
      </c>
      <c r="E2333" s="128">
        <f t="shared" si="3"/>
        <v>3</v>
      </c>
      <c r="F2333" s="128">
        <f t="shared" si="4"/>
        <v>2027</v>
      </c>
      <c r="G2333" s="128">
        <f t="shared" si="5"/>
        <v>5</v>
      </c>
      <c r="H2333" s="128">
        <f t="shared" si="6"/>
        <v>21</v>
      </c>
      <c r="I2333" s="128" t="str">
        <f t="shared" si="7"/>
        <v>금</v>
      </c>
      <c r="J2333" s="99"/>
      <c r="K2333" s="99"/>
      <c r="L2333" s="141" t="str">
        <f>IF(J2333-K2333=0,,IFERROR(K2333-J2333-휴게시간-VLOOKUP(A2333,지정휴게시간,2,FALSE),K2333-J2333-휴게시간))</f>
        <v/>
      </c>
      <c r="M2333" s="142" t="str">
        <f>IFERROR(VLOOKUP(Text(A2333,"m월 d일"),양력휴일,2,FALSE),IFERROR(VLOOKUP(Text(B2333,"m월 d일"),음력휴일,2,FALSE),IFERROR(VLOOKUP(A2333,양력지정휴일,2,FALSE), IFERROR(VLOOKUP(B2333,음력지정휴일,2,FALSE), ""))))</f>
        <v/>
      </c>
      <c r="N2333" s="128"/>
      <c r="O2333" s="128" t="str">
        <f>IFERROR(VLOOKUP(N2333,연차지정일수,2,FALSE),"")</f>
        <v/>
      </c>
      <c r="P2333" s="143"/>
      <c r="Q2333" s="2"/>
    </row>
    <row r="2334">
      <c r="A2334" s="129">
        <v>46529.0</v>
      </c>
      <c r="B2334" s="129">
        <f>VLOOKUP($A2334,달력데이터,MATCH("음력 날짜",달력제목,0),FALSE)</f>
        <v>46494</v>
      </c>
      <c r="C2334" s="128">
        <f t="shared" si="1"/>
        <v>2027</v>
      </c>
      <c r="D2334" s="128">
        <f t="shared" si="2"/>
        <v>5</v>
      </c>
      <c r="E2334" s="128">
        <f t="shared" si="3"/>
        <v>3</v>
      </c>
      <c r="F2334" s="128">
        <f t="shared" si="4"/>
        <v>2027</v>
      </c>
      <c r="G2334" s="128">
        <f t="shared" si="5"/>
        <v>5</v>
      </c>
      <c r="H2334" s="128">
        <f t="shared" si="6"/>
        <v>22</v>
      </c>
      <c r="I2334" s="128" t="str">
        <f t="shared" si="7"/>
        <v>토</v>
      </c>
      <c r="J2334" s="99"/>
      <c r="K2334" s="99"/>
      <c r="L2334" s="141" t="str">
        <f>IF(J2334-K2334=0,,IFERROR(K2334-J2334-휴게시간-VLOOKUP(A2334,지정휴게시간,2,FALSE),K2334-J2334-휴게시간))</f>
        <v/>
      </c>
      <c r="M2334" s="142" t="str">
        <f>IFERROR(VLOOKUP(Text(A2334,"m월 d일"),양력휴일,2,FALSE),IFERROR(VLOOKUP(Text(B2334,"m월 d일"),음력휴일,2,FALSE),IFERROR(VLOOKUP(A2334,양력지정휴일,2,FALSE), IFERROR(VLOOKUP(B2334,음력지정휴일,2,FALSE), ""))))</f>
        <v/>
      </c>
      <c r="N2334" s="128"/>
      <c r="O2334" s="128" t="str">
        <f>IFERROR(VLOOKUP(N2334,연차지정일수,2,FALSE),"")</f>
        <v/>
      </c>
      <c r="P2334" s="143"/>
      <c r="Q2334" s="2"/>
    </row>
    <row r="2335">
      <c r="A2335" s="129">
        <v>46530.0</v>
      </c>
      <c r="B2335" s="129">
        <f>VLOOKUP($A2335,달력데이터,MATCH("음력 날짜",달력제목,0),FALSE)</f>
        <v>46495</v>
      </c>
      <c r="C2335" s="128">
        <f t="shared" si="1"/>
        <v>2027</v>
      </c>
      <c r="D2335" s="128">
        <f t="shared" si="2"/>
        <v>5</v>
      </c>
      <c r="E2335" s="128">
        <f t="shared" si="3"/>
        <v>3</v>
      </c>
      <c r="F2335" s="128">
        <f t="shared" si="4"/>
        <v>2027</v>
      </c>
      <c r="G2335" s="128">
        <f t="shared" si="5"/>
        <v>5</v>
      </c>
      <c r="H2335" s="128">
        <f t="shared" si="6"/>
        <v>23</v>
      </c>
      <c r="I2335" s="128" t="str">
        <f t="shared" si="7"/>
        <v>일</v>
      </c>
      <c r="J2335" s="99"/>
      <c r="K2335" s="99"/>
      <c r="L2335" s="141" t="str">
        <f>IF(J2335-K2335=0,,IFERROR(K2335-J2335-휴게시간-VLOOKUP(A2335,지정휴게시간,2,FALSE),K2335-J2335-휴게시간))</f>
        <v/>
      </c>
      <c r="M2335" s="142" t="str">
        <f>IFERROR(VLOOKUP(Text(A2335,"m월 d일"),양력휴일,2,FALSE),IFERROR(VLOOKUP(Text(B2335,"m월 d일"),음력휴일,2,FALSE),IFERROR(VLOOKUP(A2335,양력지정휴일,2,FALSE), IFERROR(VLOOKUP(B2335,음력지정휴일,2,FALSE), ""))))</f>
        <v/>
      </c>
      <c r="N2335" s="128"/>
      <c r="O2335" s="128" t="str">
        <f>IFERROR(VLOOKUP(N2335,연차지정일수,2,FALSE),"")</f>
        <v/>
      </c>
      <c r="P2335" s="143"/>
      <c r="Q2335" s="2"/>
    </row>
    <row r="2336">
      <c r="A2336" s="129">
        <v>46531.0</v>
      </c>
      <c r="B2336" s="129">
        <f>VLOOKUP($A2336,달력데이터,MATCH("음력 날짜",달력제목,0),FALSE)</f>
        <v>46496</v>
      </c>
      <c r="C2336" s="128">
        <f t="shared" si="1"/>
        <v>2027</v>
      </c>
      <c r="D2336" s="128">
        <f t="shared" si="2"/>
        <v>5</v>
      </c>
      <c r="E2336" s="128">
        <f t="shared" si="3"/>
        <v>4</v>
      </c>
      <c r="F2336" s="128">
        <f t="shared" si="4"/>
        <v>2027</v>
      </c>
      <c r="G2336" s="128">
        <f t="shared" si="5"/>
        <v>5</v>
      </c>
      <c r="H2336" s="128">
        <f t="shared" si="6"/>
        <v>24</v>
      </c>
      <c r="I2336" s="128" t="str">
        <f t="shared" si="7"/>
        <v>월</v>
      </c>
      <c r="J2336" s="99"/>
      <c r="K2336" s="99"/>
      <c r="L2336" s="141" t="str">
        <f>IF(J2336-K2336=0,,IFERROR(K2336-J2336-휴게시간-VLOOKUP(A2336,지정휴게시간,2,FALSE),K2336-J2336-휴게시간))</f>
        <v/>
      </c>
      <c r="M2336" s="142" t="str">
        <f>IFERROR(VLOOKUP(Text(A2336,"m월 d일"),양력휴일,2,FALSE),IFERROR(VLOOKUP(Text(B2336,"m월 d일"),음력휴일,2,FALSE),IFERROR(VLOOKUP(A2336,양력지정휴일,2,FALSE), IFERROR(VLOOKUP(B2336,음력지정휴일,2,FALSE), ""))))</f>
        <v/>
      </c>
      <c r="N2336" s="128"/>
      <c r="O2336" s="128" t="str">
        <f>IFERROR(VLOOKUP(N2336,연차지정일수,2,FALSE),"")</f>
        <v/>
      </c>
      <c r="P2336" s="143"/>
      <c r="Q2336" s="2"/>
    </row>
    <row r="2337">
      <c r="A2337" s="129">
        <v>46532.0</v>
      </c>
      <c r="B2337" s="129">
        <f>VLOOKUP($A2337,달력데이터,MATCH("음력 날짜",달력제목,0),FALSE)</f>
        <v>46497</v>
      </c>
      <c r="C2337" s="128">
        <f t="shared" si="1"/>
        <v>2027</v>
      </c>
      <c r="D2337" s="128">
        <f t="shared" si="2"/>
        <v>5</v>
      </c>
      <c r="E2337" s="128">
        <f t="shared" si="3"/>
        <v>4</v>
      </c>
      <c r="F2337" s="128">
        <f t="shared" si="4"/>
        <v>2027</v>
      </c>
      <c r="G2337" s="128">
        <f t="shared" si="5"/>
        <v>5</v>
      </c>
      <c r="H2337" s="128">
        <f t="shared" si="6"/>
        <v>25</v>
      </c>
      <c r="I2337" s="128" t="str">
        <f t="shared" si="7"/>
        <v>화</v>
      </c>
      <c r="J2337" s="99"/>
      <c r="K2337" s="99"/>
      <c r="L2337" s="141" t="str">
        <f>IF(J2337-K2337=0,,IFERROR(K2337-J2337-휴게시간-VLOOKUP(A2337,지정휴게시간,2,FALSE),K2337-J2337-휴게시간))</f>
        <v/>
      </c>
      <c r="M2337" s="142" t="str">
        <f>IFERROR(VLOOKUP(Text(A2337,"m월 d일"),양력휴일,2,FALSE),IFERROR(VLOOKUP(Text(B2337,"m월 d일"),음력휴일,2,FALSE),IFERROR(VLOOKUP(A2337,양력지정휴일,2,FALSE), IFERROR(VLOOKUP(B2337,음력지정휴일,2,FALSE), ""))))</f>
        <v/>
      </c>
      <c r="N2337" s="128"/>
      <c r="O2337" s="128" t="str">
        <f>IFERROR(VLOOKUP(N2337,연차지정일수,2,FALSE),"")</f>
        <v/>
      </c>
      <c r="P2337" s="143"/>
      <c r="Q2337" s="2"/>
    </row>
    <row r="2338">
      <c r="A2338" s="129">
        <v>46533.0</v>
      </c>
      <c r="B2338" s="129">
        <f>VLOOKUP($A2338,달력데이터,MATCH("음력 날짜",달력제목,0),FALSE)</f>
        <v>46498</v>
      </c>
      <c r="C2338" s="128">
        <f t="shared" si="1"/>
        <v>2027</v>
      </c>
      <c r="D2338" s="128">
        <f t="shared" si="2"/>
        <v>5</v>
      </c>
      <c r="E2338" s="128">
        <f t="shared" si="3"/>
        <v>4</v>
      </c>
      <c r="F2338" s="128">
        <f t="shared" si="4"/>
        <v>2027</v>
      </c>
      <c r="G2338" s="128">
        <f t="shared" si="5"/>
        <v>5</v>
      </c>
      <c r="H2338" s="128">
        <f t="shared" si="6"/>
        <v>26</v>
      </c>
      <c r="I2338" s="128" t="str">
        <f t="shared" si="7"/>
        <v>수</v>
      </c>
      <c r="J2338" s="99"/>
      <c r="K2338" s="99"/>
      <c r="L2338" s="141" t="str">
        <f>IF(J2338-K2338=0,,IFERROR(K2338-J2338-휴게시간-VLOOKUP(A2338,지정휴게시간,2,FALSE),K2338-J2338-휴게시간))</f>
        <v/>
      </c>
      <c r="M2338" s="142" t="str">
        <f>IFERROR(VLOOKUP(Text(A2338,"m월 d일"),양력휴일,2,FALSE),IFERROR(VLOOKUP(Text(B2338,"m월 d일"),음력휴일,2,FALSE),IFERROR(VLOOKUP(A2338,양력지정휴일,2,FALSE), IFERROR(VLOOKUP(B2338,음력지정휴일,2,FALSE), ""))))</f>
        <v/>
      </c>
      <c r="N2338" s="128"/>
      <c r="O2338" s="128" t="str">
        <f>IFERROR(VLOOKUP(N2338,연차지정일수,2,FALSE),"")</f>
        <v/>
      </c>
      <c r="P2338" s="143"/>
      <c r="Q2338" s="2"/>
    </row>
    <row r="2339">
      <c r="A2339" s="129">
        <v>46534.0</v>
      </c>
      <c r="B2339" s="129">
        <f>VLOOKUP($A2339,달력데이터,MATCH("음력 날짜",달력제목,0),FALSE)</f>
        <v>46499</v>
      </c>
      <c r="C2339" s="128">
        <f t="shared" si="1"/>
        <v>2027</v>
      </c>
      <c r="D2339" s="128">
        <f t="shared" si="2"/>
        <v>5</v>
      </c>
      <c r="E2339" s="128">
        <f t="shared" si="3"/>
        <v>4</v>
      </c>
      <c r="F2339" s="128">
        <f t="shared" si="4"/>
        <v>2027</v>
      </c>
      <c r="G2339" s="128">
        <f t="shared" si="5"/>
        <v>5</v>
      </c>
      <c r="H2339" s="128">
        <f t="shared" si="6"/>
        <v>27</v>
      </c>
      <c r="I2339" s="128" t="str">
        <f t="shared" si="7"/>
        <v>목</v>
      </c>
      <c r="J2339" s="99"/>
      <c r="K2339" s="99"/>
      <c r="L2339" s="141" t="str">
        <f>IF(J2339-K2339=0,,IFERROR(K2339-J2339-휴게시간-VLOOKUP(A2339,지정휴게시간,2,FALSE),K2339-J2339-휴게시간))</f>
        <v/>
      </c>
      <c r="M2339" s="142" t="str">
        <f>IFERROR(VLOOKUP(Text(A2339,"m월 d일"),양력휴일,2,FALSE),IFERROR(VLOOKUP(Text(B2339,"m월 d일"),음력휴일,2,FALSE),IFERROR(VLOOKUP(A2339,양력지정휴일,2,FALSE), IFERROR(VLOOKUP(B2339,음력지정휴일,2,FALSE), ""))))</f>
        <v/>
      </c>
      <c r="N2339" s="128"/>
      <c r="O2339" s="128" t="str">
        <f>IFERROR(VLOOKUP(N2339,연차지정일수,2,FALSE),"")</f>
        <v/>
      </c>
      <c r="P2339" s="143"/>
      <c r="Q2339" s="2"/>
    </row>
    <row r="2340">
      <c r="A2340" s="129">
        <v>46535.0</v>
      </c>
      <c r="B2340" s="129">
        <f>VLOOKUP($A2340,달력데이터,MATCH("음력 날짜",달력제목,0),FALSE)</f>
        <v>46500</v>
      </c>
      <c r="C2340" s="128">
        <f t="shared" si="1"/>
        <v>2027</v>
      </c>
      <c r="D2340" s="128">
        <f t="shared" si="2"/>
        <v>5</v>
      </c>
      <c r="E2340" s="128">
        <f t="shared" si="3"/>
        <v>4</v>
      </c>
      <c r="F2340" s="128">
        <f t="shared" si="4"/>
        <v>2027</v>
      </c>
      <c r="G2340" s="128">
        <f t="shared" si="5"/>
        <v>5</v>
      </c>
      <c r="H2340" s="128">
        <f t="shared" si="6"/>
        <v>28</v>
      </c>
      <c r="I2340" s="128" t="str">
        <f t="shared" si="7"/>
        <v>금</v>
      </c>
      <c r="J2340" s="99"/>
      <c r="K2340" s="99"/>
      <c r="L2340" s="141" t="str">
        <f>IF(J2340-K2340=0,,IFERROR(K2340-J2340-휴게시간-VLOOKUP(A2340,지정휴게시간,2,FALSE),K2340-J2340-휴게시간))</f>
        <v/>
      </c>
      <c r="M2340" s="142" t="str">
        <f>IFERROR(VLOOKUP(Text(A2340,"m월 d일"),양력휴일,2,FALSE),IFERROR(VLOOKUP(Text(B2340,"m월 d일"),음력휴일,2,FALSE),IFERROR(VLOOKUP(A2340,양력지정휴일,2,FALSE), IFERROR(VLOOKUP(B2340,음력지정휴일,2,FALSE), ""))))</f>
        <v/>
      </c>
      <c r="N2340" s="128"/>
      <c r="O2340" s="128" t="str">
        <f>IFERROR(VLOOKUP(N2340,연차지정일수,2,FALSE),"")</f>
        <v/>
      </c>
      <c r="P2340" s="143"/>
      <c r="Q2340" s="2"/>
    </row>
    <row r="2341">
      <c r="A2341" s="129">
        <v>46536.0</v>
      </c>
      <c r="B2341" s="129">
        <f>VLOOKUP($A2341,달력데이터,MATCH("음력 날짜",달력제목,0),FALSE)</f>
        <v>46501</v>
      </c>
      <c r="C2341" s="128">
        <f t="shared" si="1"/>
        <v>2027</v>
      </c>
      <c r="D2341" s="128">
        <f t="shared" si="2"/>
        <v>5</v>
      </c>
      <c r="E2341" s="128">
        <f t="shared" si="3"/>
        <v>4</v>
      </c>
      <c r="F2341" s="128">
        <f t="shared" si="4"/>
        <v>2027</v>
      </c>
      <c r="G2341" s="128">
        <f t="shared" si="5"/>
        <v>5</v>
      </c>
      <c r="H2341" s="128">
        <f t="shared" si="6"/>
        <v>29</v>
      </c>
      <c r="I2341" s="128" t="str">
        <f t="shared" si="7"/>
        <v>토</v>
      </c>
      <c r="J2341" s="99"/>
      <c r="K2341" s="99"/>
      <c r="L2341" s="141" t="str">
        <f>IF(J2341-K2341=0,,IFERROR(K2341-J2341-휴게시간-VLOOKUP(A2341,지정휴게시간,2,FALSE),K2341-J2341-휴게시간))</f>
        <v/>
      </c>
      <c r="M2341" s="142" t="str">
        <f>IFERROR(VLOOKUP(Text(A2341,"m월 d일"),양력휴일,2,FALSE),IFERROR(VLOOKUP(Text(B2341,"m월 d일"),음력휴일,2,FALSE),IFERROR(VLOOKUP(A2341,양력지정휴일,2,FALSE), IFERROR(VLOOKUP(B2341,음력지정휴일,2,FALSE), ""))))</f>
        <v/>
      </c>
      <c r="N2341" s="128"/>
      <c r="O2341" s="128" t="str">
        <f>IFERROR(VLOOKUP(N2341,연차지정일수,2,FALSE),"")</f>
        <v/>
      </c>
      <c r="P2341" s="143"/>
      <c r="Q2341" s="2"/>
    </row>
    <row r="2342">
      <c r="A2342" s="129">
        <v>46537.0</v>
      </c>
      <c r="B2342" s="129">
        <f>VLOOKUP($A2342,달력데이터,MATCH("음력 날짜",달력제목,0),FALSE)</f>
        <v>46502</v>
      </c>
      <c r="C2342" s="128">
        <f t="shared" si="1"/>
        <v>2027</v>
      </c>
      <c r="D2342" s="128">
        <f t="shared" si="2"/>
        <v>5</v>
      </c>
      <c r="E2342" s="128">
        <f t="shared" si="3"/>
        <v>4</v>
      </c>
      <c r="F2342" s="128">
        <f t="shared" si="4"/>
        <v>2027</v>
      </c>
      <c r="G2342" s="128">
        <f t="shared" si="5"/>
        <v>5</v>
      </c>
      <c r="H2342" s="128">
        <f t="shared" si="6"/>
        <v>30</v>
      </c>
      <c r="I2342" s="128" t="str">
        <f t="shared" si="7"/>
        <v>일</v>
      </c>
      <c r="J2342" s="99"/>
      <c r="K2342" s="99"/>
      <c r="L2342" s="141" t="str">
        <f>IF(J2342-K2342=0,,IFERROR(K2342-J2342-휴게시간-VLOOKUP(A2342,지정휴게시간,2,FALSE),K2342-J2342-휴게시간))</f>
        <v/>
      </c>
      <c r="M2342" s="142" t="str">
        <f>IFERROR(VLOOKUP(Text(A2342,"m월 d일"),양력휴일,2,FALSE),IFERROR(VLOOKUP(Text(B2342,"m월 d일"),음력휴일,2,FALSE),IFERROR(VLOOKUP(A2342,양력지정휴일,2,FALSE), IFERROR(VLOOKUP(B2342,음력지정휴일,2,FALSE), ""))))</f>
        <v/>
      </c>
      <c r="N2342" s="128"/>
      <c r="O2342" s="128" t="str">
        <f>IFERROR(VLOOKUP(N2342,연차지정일수,2,FALSE),"")</f>
        <v/>
      </c>
      <c r="P2342" s="143"/>
      <c r="Q2342" s="2"/>
    </row>
    <row r="2343">
      <c r="A2343" s="129">
        <v>46538.0</v>
      </c>
      <c r="B2343" s="129">
        <f>VLOOKUP($A2343,달력데이터,MATCH("음력 날짜",달력제목,0),FALSE)</f>
        <v>46503</v>
      </c>
      <c r="C2343" s="128">
        <f t="shared" si="1"/>
        <v>2027</v>
      </c>
      <c r="D2343" s="128">
        <f t="shared" si="2"/>
        <v>5</v>
      </c>
      <c r="E2343" s="128">
        <f t="shared" si="3"/>
        <v>5</v>
      </c>
      <c r="F2343" s="128">
        <f t="shared" si="4"/>
        <v>2027</v>
      </c>
      <c r="G2343" s="128">
        <f t="shared" si="5"/>
        <v>5</v>
      </c>
      <c r="H2343" s="128">
        <f t="shared" si="6"/>
        <v>31</v>
      </c>
      <c r="I2343" s="128" t="str">
        <f t="shared" si="7"/>
        <v>월</v>
      </c>
      <c r="J2343" s="99"/>
      <c r="K2343" s="99"/>
      <c r="L2343" s="141" t="str">
        <f>IF(J2343-K2343=0,,IFERROR(K2343-J2343-휴게시간-VLOOKUP(A2343,지정휴게시간,2,FALSE),K2343-J2343-휴게시간))</f>
        <v/>
      </c>
      <c r="M2343" s="142" t="str">
        <f>IFERROR(VLOOKUP(Text(A2343,"m월 d일"),양력휴일,2,FALSE),IFERROR(VLOOKUP(Text(B2343,"m월 d일"),음력휴일,2,FALSE),IFERROR(VLOOKUP(A2343,양력지정휴일,2,FALSE), IFERROR(VLOOKUP(B2343,음력지정휴일,2,FALSE), ""))))</f>
        <v/>
      </c>
      <c r="N2343" s="128"/>
      <c r="O2343" s="128" t="str">
        <f>IFERROR(VLOOKUP(N2343,연차지정일수,2,FALSE),"")</f>
        <v/>
      </c>
      <c r="P2343" s="143"/>
      <c r="Q2343" s="2"/>
    </row>
    <row r="2344">
      <c r="A2344" s="129">
        <v>46539.0</v>
      </c>
      <c r="B2344" s="129">
        <f>VLOOKUP($A2344,달력데이터,MATCH("음력 날짜",달력제목,0),FALSE)</f>
        <v>46504</v>
      </c>
      <c r="C2344" s="128">
        <f t="shared" si="1"/>
        <v>2027</v>
      </c>
      <c r="D2344" s="128">
        <f t="shared" si="2"/>
        <v>5</v>
      </c>
      <c r="E2344" s="128">
        <f t="shared" si="3"/>
        <v>5</v>
      </c>
      <c r="F2344" s="128">
        <f t="shared" si="4"/>
        <v>2027</v>
      </c>
      <c r="G2344" s="128">
        <f t="shared" si="5"/>
        <v>6</v>
      </c>
      <c r="H2344" s="128">
        <f t="shared" si="6"/>
        <v>1</v>
      </c>
      <c r="I2344" s="128" t="str">
        <f t="shared" si="7"/>
        <v>화</v>
      </c>
      <c r="J2344" s="99"/>
      <c r="K2344" s="99"/>
      <c r="L2344" s="141" t="str">
        <f>IF(J2344-K2344=0,,IFERROR(K2344-J2344-휴게시간-VLOOKUP(A2344,지정휴게시간,2,FALSE),K2344-J2344-휴게시간))</f>
        <v/>
      </c>
      <c r="M2344" s="142" t="str">
        <f>IFERROR(VLOOKUP(Text(A2344,"m월 d일"),양력휴일,2,FALSE),IFERROR(VLOOKUP(Text(B2344,"m월 d일"),음력휴일,2,FALSE),IFERROR(VLOOKUP(A2344,양력지정휴일,2,FALSE), IFERROR(VLOOKUP(B2344,음력지정휴일,2,FALSE), ""))))</f>
        <v/>
      </c>
      <c r="N2344" s="128"/>
      <c r="O2344" s="128" t="str">
        <f>IFERROR(VLOOKUP(N2344,연차지정일수,2,FALSE),"")</f>
        <v/>
      </c>
      <c r="P2344" s="143"/>
      <c r="Q2344" s="2"/>
    </row>
    <row r="2345">
      <c r="A2345" s="129">
        <v>46540.0</v>
      </c>
      <c r="B2345" s="129">
        <f>VLOOKUP($A2345,달력데이터,MATCH("음력 날짜",달력제목,0),FALSE)</f>
        <v>46505</v>
      </c>
      <c r="C2345" s="128">
        <f t="shared" si="1"/>
        <v>2027</v>
      </c>
      <c r="D2345" s="128">
        <f t="shared" si="2"/>
        <v>5</v>
      </c>
      <c r="E2345" s="128">
        <f t="shared" si="3"/>
        <v>5</v>
      </c>
      <c r="F2345" s="128">
        <f t="shared" si="4"/>
        <v>2027</v>
      </c>
      <c r="G2345" s="128">
        <f t="shared" si="5"/>
        <v>6</v>
      </c>
      <c r="H2345" s="128">
        <f t="shared" si="6"/>
        <v>2</v>
      </c>
      <c r="I2345" s="128" t="str">
        <f t="shared" si="7"/>
        <v>수</v>
      </c>
      <c r="J2345" s="99"/>
      <c r="K2345" s="99"/>
      <c r="L2345" s="141" t="str">
        <f>IF(J2345-K2345=0,,IFERROR(K2345-J2345-휴게시간-VLOOKUP(A2345,지정휴게시간,2,FALSE),K2345-J2345-휴게시간))</f>
        <v/>
      </c>
      <c r="M2345" s="142" t="str">
        <f>IFERROR(VLOOKUP(Text(A2345,"m월 d일"),양력휴일,2,FALSE),IFERROR(VLOOKUP(Text(B2345,"m월 d일"),음력휴일,2,FALSE),IFERROR(VLOOKUP(A2345,양력지정휴일,2,FALSE), IFERROR(VLOOKUP(B2345,음력지정휴일,2,FALSE), ""))))</f>
        <v/>
      </c>
      <c r="N2345" s="128"/>
      <c r="O2345" s="128" t="str">
        <f>IFERROR(VLOOKUP(N2345,연차지정일수,2,FALSE),"")</f>
        <v/>
      </c>
      <c r="P2345" s="143"/>
      <c r="Q2345" s="2"/>
    </row>
    <row r="2346">
      <c r="A2346" s="129">
        <v>46541.0</v>
      </c>
      <c r="B2346" s="129">
        <f>VLOOKUP($A2346,달력데이터,MATCH("음력 날짜",달력제목,0),FALSE)</f>
        <v>46506</v>
      </c>
      <c r="C2346" s="128">
        <f t="shared" si="1"/>
        <v>2027</v>
      </c>
      <c r="D2346" s="128">
        <f t="shared" si="2"/>
        <v>5</v>
      </c>
      <c r="E2346" s="128">
        <f t="shared" si="3"/>
        <v>5</v>
      </c>
      <c r="F2346" s="128">
        <f t="shared" si="4"/>
        <v>2027</v>
      </c>
      <c r="G2346" s="128">
        <f t="shared" si="5"/>
        <v>6</v>
      </c>
      <c r="H2346" s="128">
        <f t="shared" si="6"/>
        <v>3</v>
      </c>
      <c r="I2346" s="128" t="str">
        <f t="shared" si="7"/>
        <v>목</v>
      </c>
      <c r="J2346" s="99"/>
      <c r="K2346" s="99"/>
      <c r="L2346" s="141" t="str">
        <f>IF(J2346-K2346=0,,IFERROR(K2346-J2346-휴게시간-VLOOKUP(A2346,지정휴게시간,2,FALSE),K2346-J2346-휴게시간))</f>
        <v/>
      </c>
      <c r="M2346" s="142" t="str">
        <f>IFERROR(VLOOKUP(Text(A2346,"m월 d일"),양력휴일,2,FALSE),IFERROR(VLOOKUP(Text(B2346,"m월 d일"),음력휴일,2,FALSE),IFERROR(VLOOKUP(A2346,양력지정휴일,2,FALSE), IFERROR(VLOOKUP(B2346,음력지정휴일,2,FALSE), ""))))</f>
        <v/>
      </c>
      <c r="N2346" s="128"/>
      <c r="O2346" s="128" t="str">
        <f>IFERROR(VLOOKUP(N2346,연차지정일수,2,FALSE),"")</f>
        <v/>
      </c>
      <c r="P2346" s="143"/>
      <c r="Q2346" s="2"/>
    </row>
    <row r="2347">
      <c r="A2347" s="129">
        <v>46542.0</v>
      </c>
      <c r="B2347" s="129">
        <f>VLOOKUP($A2347,달력데이터,MATCH("음력 날짜",달력제목,0),FALSE)</f>
        <v>46507</v>
      </c>
      <c r="C2347" s="128">
        <f t="shared" si="1"/>
        <v>2027</v>
      </c>
      <c r="D2347" s="128">
        <f t="shared" si="2"/>
        <v>5</v>
      </c>
      <c r="E2347" s="128">
        <f t="shared" si="3"/>
        <v>5</v>
      </c>
      <c r="F2347" s="128">
        <f t="shared" si="4"/>
        <v>2027</v>
      </c>
      <c r="G2347" s="128">
        <f t="shared" si="5"/>
        <v>6</v>
      </c>
      <c r="H2347" s="128">
        <f t="shared" si="6"/>
        <v>4</v>
      </c>
      <c r="I2347" s="128" t="str">
        <f t="shared" si="7"/>
        <v>금</v>
      </c>
      <c r="J2347" s="99"/>
      <c r="K2347" s="99"/>
      <c r="L2347" s="141" t="str">
        <f>IF(J2347-K2347=0,,IFERROR(K2347-J2347-휴게시간-VLOOKUP(A2347,지정휴게시간,2,FALSE),K2347-J2347-휴게시간))</f>
        <v/>
      </c>
      <c r="M2347" s="142" t="str">
        <f>IFERROR(VLOOKUP(Text(A2347,"m월 d일"),양력휴일,2,FALSE),IFERROR(VLOOKUP(Text(B2347,"m월 d일"),음력휴일,2,FALSE),IFERROR(VLOOKUP(A2347,양력지정휴일,2,FALSE), IFERROR(VLOOKUP(B2347,음력지정휴일,2,FALSE), ""))))</f>
        <v/>
      </c>
      <c r="N2347" s="128"/>
      <c r="O2347" s="128" t="str">
        <f>IFERROR(VLOOKUP(N2347,연차지정일수,2,FALSE),"")</f>
        <v/>
      </c>
      <c r="P2347" s="143"/>
      <c r="Q2347" s="2"/>
    </row>
    <row r="2348">
      <c r="A2348" s="129">
        <v>46543.0</v>
      </c>
      <c r="B2348" s="129">
        <f>VLOOKUP($A2348,달력데이터,MATCH("음력 날짜",달력제목,0),FALSE)</f>
        <v>46508</v>
      </c>
      <c r="C2348" s="128">
        <f t="shared" si="1"/>
        <v>2027</v>
      </c>
      <c r="D2348" s="128">
        <f t="shared" si="2"/>
        <v>5</v>
      </c>
      <c r="E2348" s="128">
        <f t="shared" si="3"/>
        <v>5</v>
      </c>
      <c r="F2348" s="128">
        <f t="shared" si="4"/>
        <v>2027</v>
      </c>
      <c r="G2348" s="128">
        <f t="shared" si="5"/>
        <v>6</v>
      </c>
      <c r="H2348" s="128">
        <f t="shared" si="6"/>
        <v>5</v>
      </c>
      <c r="I2348" s="128" t="str">
        <f t="shared" si="7"/>
        <v>토</v>
      </c>
      <c r="J2348" s="99"/>
      <c r="K2348" s="99"/>
      <c r="L2348" s="141" t="str">
        <f>IF(J2348-K2348=0,,IFERROR(K2348-J2348-휴게시간-VLOOKUP(A2348,지정휴게시간,2,FALSE),K2348-J2348-휴게시간))</f>
        <v/>
      </c>
      <c r="M2348" s="142" t="str">
        <f>IFERROR(VLOOKUP(Text(A2348,"m월 d일"),양력휴일,2,FALSE),IFERROR(VLOOKUP(Text(B2348,"m월 d일"),음력휴일,2,FALSE),IFERROR(VLOOKUP(A2348,양력지정휴일,2,FALSE), IFERROR(VLOOKUP(B2348,음력지정휴일,2,FALSE), ""))))</f>
        <v/>
      </c>
      <c r="N2348" s="128"/>
      <c r="O2348" s="128" t="str">
        <f>IFERROR(VLOOKUP(N2348,연차지정일수,2,FALSE),"")</f>
        <v/>
      </c>
      <c r="P2348" s="143"/>
      <c r="Q2348" s="2"/>
    </row>
    <row r="2349">
      <c r="A2349" s="129">
        <v>46544.0</v>
      </c>
      <c r="B2349" s="129">
        <f>VLOOKUP($A2349,달력데이터,MATCH("음력 날짜",달력제목,0),FALSE)</f>
        <v>46509</v>
      </c>
      <c r="C2349" s="128">
        <f t="shared" si="1"/>
        <v>2027</v>
      </c>
      <c r="D2349" s="128">
        <f t="shared" si="2"/>
        <v>5</v>
      </c>
      <c r="E2349" s="128">
        <f t="shared" si="3"/>
        <v>5</v>
      </c>
      <c r="F2349" s="128">
        <f t="shared" si="4"/>
        <v>2027</v>
      </c>
      <c r="G2349" s="128">
        <f t="shared" si="5"/>
        <v>6</v>
      </c>
      <c r="H2349" s="128">
        <f t="shared" si="6"/>
        <v>6</v>
      </c>
      <c r="I2349" s="128" t="str">
        <f t="shared" si="7"/>
        <v>일</v>
      </c>
      <c r="J2349" s="99"/>
      <c r="K2349" s="99"/>
      <c r="L2349" s="141" t="str">
        <f>IF(J2349-K2349=0,,IFERROR(K2349-J2349-휴게시간-VLOOKUP(A2349,지정휴게시간,2,FALSE),K2349-J2349-휴게시간))</f>
        <v/>
      </c>
      <c r="M2349" s="142" t="str">
        <f>IFERROR(VLOOKUP(Text(A2349,"m월 d일"),양력휴일,2,FALSE),IFERROR(VLOOKUP(Text(B2349,"m월 d일"),음력휴일,2,FALSE),IFERROR(VLOOKUP(A2349,양력지정휴일,2,FALSE), IFERROR(VLOOKUP(B2349,음력지정휴일,2,FALSE), ""))))</f>
        <v>현충일</v>
      </c>
      <c r="N2349" s="128"/>
      <c r="O2349" s="128" t="str">
        <f>IFERROR(VLOOKUP(N2349,연차지정일수,2,FALSE),"")</f>
        <v/>
      </c>
      <c r="P2349" s="143"/>
      <c r="Q2349" s="2"/>
    </row>
    <row r="2350">
      <c r="A2350" s="129">
        <v>46545.0</v>
      </c>
      <c r="B2350" s="129">
        <f>VLOOKUP($A2350,달력데이터,MATCH("음력 날짜",달력제목,0),FALSE)</f>
        <v>46510</v>
      </c>
      <c r="C2350" s="128">
        <f t="shared" si="1"/>
        <v>2027</v>
      </c>
      <c r="D2350" s="128">
        <f t="shared" si="2"/>
        <v>6</v>
      </c>
      <c r="E2350" s="128">
        <f t="shared" si="3"/>
        <v>1</v>
      </c>
      <c r="F2350" s="128">
        <f t="shared" si="4"/>
        <v>2027</v>
      </c>
      <c r="G2350" s="128">
        <f t="shared" si="5"/>
        <v>6</v>
      </c>
      <c r="H2350" s="128">
        <f t="shared" si="6"/>
        <v>7</v>
      </c>
      <c r="I2350" s="128" t="str">
        <f t="shared" si="7"/>
        <v>월</v>
      </c>
      <c r="J2350" s="99"/>
      <c r="K2350" s="99"/>
      <c r="L2350" s="141" t="str">
        <f>IF(J2350-K2350=0,,IFERROR(K2350-J2350-휴게시간-VLOOKUP(A2350,지정휴게시간,2,FALSE),K2350-J2350-휴게시간))</f>
        <v/>
      </c>
      <c r="M2350" s="142" t="str">
        <f>IFERROR(VLOOKUP(Text(A2350,"m월 d일"),양력휴일,2,FALSE),IFERROR(VLOOKUP(Text(B2350,"m월 d일"),음력휴일,2,FALSE),IFERROR(VLOOKUP(A2350,양력지정휴일,2,FALSE), IFERROR(VLOOKUP(B2350,음력지정휴일,2,FALSE), ""))))</f>
        <v/>
      </c>
      <c r="N2350" s="128"/>
      <c r="O2350" s="128" t="str">
        <f>IFERROR(VLOOKUP(N2350,연차지정일수,2,FALSE),"")</f>
        <v/>
      </c>
      <c r="P2350" s="143"/>
      <c r="Q2350" s="2"/>
    </row>
    <row r="2351">
      <c r="A2351" s="129">
        <v>46546.0</v>
      </c>
      <c r="B2351" s="129">
        <f>VLOOKUP($A2351,달력데이터,MATCH("음력 날짜",달력제목,0),FALSE)</f>
        <v>46511</v>
      </c>
      <c r="C2351" s="128">
        <f t="shared" si="1"/>
        <v>2027</v>
      </c>
      <c r="D2351" s="128">
        <f t="shared" si="2"/>
        <v>6</v>
      </c>
      <c r="E2351" s="128">
        <f t="shared" si="3"/>
        <v>1</v>
      </c>
      <c r="F2351" s="128">
        <f t="shared" si="4"/>
        <v>2027</v>
      </c>
      <c r="G2351" s="128">
        <f t="shared" si="5"/>
        <v>6</v>
      </c>
      <c r="H2351" s="128">
        <f t="shared" si="6"/>
        <v>8</v>
      </c>
      <c r="I2351" s="128" t="str">
        <f t="shared" si="7"/>
        <v>화</v>
      </c>
      <c r="J2351" s="99"/>
      <c r="K2351" s="99"/>
      <c r="L2351" s="141" t="str">
        <f>IF(J2351-K2351=0,,IFERROR(K2351-J2351-휴게시간-VLOOKUP(A2351,지정휴게시간,2,FALSE),K2351-J2351-휴게시간))</f>
        <v/>
      </c>
      <c r="M2351" s="142" t="str">
        <f>IFERROR(VLOOKUP(Text(A2351,"m월 d일"),양력휴일,2,FALSE),IFERROR(VLOOKUP(Text(B2351,"m월 d일"),음력휴일,2,FALSE),IFERROR(VLOOKUP(A2351,양력지정휴일,2,FALSE), IFERROR(VLOOKUP(B2351,음력지정휴일,2,FALSE), ""))))</f>
        <v/>
      </c>
      <c r="N2351" s="128"/>
      <c r="O2351" s="128" t="str">
        <f>IFERROR(VLOOKUP(N2351,연차지정일수,2,FALSE),"")</f>
        <v/>
      </c>
      <c r="P2351" s="143"/>
      <c r="Q2351" s="2"/>
    </row>
    <row r="2352">
      <c r="A2352" s="129">
        <v>46547.0</v>
      </c>
      <c r="B2352" s="129">
        <f>VLOOKUP($A2352,달력데이터,MATCH("음력 날짜",달력제목,0),FALSE)</f>
        <v>46512</v>
      </c>
      <c r="C2352" s="128">
        <f t="shared" si="1"/>
        <v>2027</v>
      </c>
      <c r="D2352" s="128">
        <f t="shared" si="2"/>
        <v>6</v>
      </c>
      <c r="E2352" s="128">
        <f t="shared" si="3"/>
        <v>1</v>
      </c>
      <c r="F2352" s="128">
        <f t="shared" si="4"/>
        <v>2027</v>
      </c>
      <c r="G2352" s="128">
        <f t="shared" si="5"/>
        <v>6</v>
      </c>
      <c r="H2352" s="128">
        <f t="shared" si="6"/>
        <v>9</v>
      </c>
      <c r="I2352" s="128" t="str">
        <f t="shared" si="7"/>
        <v>수</v>
      </c>
      <c r="J2352" s="99"/>
      <c r="K2352" s="99"/>
      <c r="L2352" s="141" t="str">
        <f>IF(J2352-K2352=0,,IFERROR(K2352-J2352-휴게시간-VLOOKUP(A2352,지정휴게시간,2,FALSE),K2352-J2352-휴게시간))</f>
        <v/>
      </c>
      <c r="M2352" s="142" t="str">
        <f>IFERROR(VLOOKUP(Text(A2352,"m월 d일"),양력휴일,2,FALSE),IFERROR(VLOOKUP(Text(B2352,"m월 d일"),음력휴일,2,FALSE),IFERROR(VLOOKUP(A2352,양력지정휴일,2,FALSE), IFERROR(VLOOKUP(B2352,음력지정휴일,2,FALSE), ""))))</f>
        <v/>
      </c>
      <c r="N2352" s="128"/>
      <c r="O2352" s="128" t="str">
        <f>IFERROR(VLOOKUP(N2352,연차지정일수,2,FALSE),"")</f>
        <v/>
      </c>
      <c r="P2352" s="143"/>
      <c r="Q2352" s="2"/>
    </row>
    <row r="2353">
      <c r="A2353" s="129">
        <v>46548.0</v>
      </c>
      <c r="B2353" s="129">
        <f>VLOOKUP($A2353,달력데이터,MATCH("음력 날짜",달력제목,0),FALSE)</f>
        <v>46513</v>
      </c>
      <c r="C2353" s="128">
        <f t="shared" si="1"/>
        <v>2027</v>
      </c>
      <c r="D2353" s="128">
        <f t="shared" si="2"/>
        <v>6</v>
      </c>
      <c r="E2353" s="128">
        <f t="shared" si="3"/>
        <v>1</v>
      </c>
      <c r="F2353" s="128">
        <f t="shared" si="4"/>
        <v>2027</v>
      </c>
      <c r="G2353" s="128">
        <f t="shared" si="5"/>
        <v>6</v>
      </c>
      <c r="H2353" s="128">
        <f t="shared" si="6"/>
        <v>10</v>
      </c>
      <c r="I2353" s="128" t="str">
        <f t="shared" si="7"/>
        <v>목</v>
      </c>
      <c r="J2353" s="99"/>
      <c r="K2353" s="99"/>
      <c r="L2353" s="141" t="str">
        <f>IF(J2353-K2353=0,,IFERROR(K2353-J2353-휴게시간-VLOOKUP(A2353,지정휴게시간,2,FALSE),K2353-J2353-휴게시간))</f>
        <v/>
      </c>
      <c r="M2353" s="142" t="str">
        <f>IFERROR(VLOOKUP(Text(A2353,"m월 d일"),양력휴일,2,FALSE),IFERROR(VLOOKUP(Text(B2353,"m월 d일"),음력휴일,2,FALSE),IFERROR(VLOOKUP(A2353,양력지정휴일,2,FALSE), IFERROR(VLOOKUP(B2353,음력지정휴일,2,FALSE), ""))))</f>
        <v/>
      </c>
      <c r="N2353" s="128"/>
      <c r="O2353" s="128" t="str">
        <f>IFERROR(VLOOKUP(N2353,연차지정일수,2,FALSE),"")</f>
        <v/>
      </c>
      <c r="P2353" s="143"/>
      <c r="Q2353" s="2"/>
    </row>
    <row r="2354">
      <c r="A2354" s="129">
        <v>46549.0</v>
      </c>
      <c r="B2354" s="129">
        <f>VLOOKUP($A2354,달력데이터,MATCH("음력 날짜",달력제목,0),FALSE)</f>
        <v>46514</v>
      </c>
      <c r="C2354" s="128">
        <f t="shared" si="1"/>
        <v>2027</v>
      </c>
      <c r="D2354" s="128">
        <f t="shared" si="2"/>
        <v>6</v>
      </c>
      <c r="E2354" s="128">
        <f t="shared" si="3"/>
        <v>1</v>
      </c>
      <c r="F2354" s="128">
        <f t="shared" si="4"/>
        <v>2027</v>
      </c>
      <c r="G2354" s="128">
        <f t="shared" si="5"/>
        <v>6</v>
      </c>
      <c r="H2354" s="128">
        <f t="shared" si="6"/>
        <v>11</v>
      </c>
      <c r="I2354" s="128" t="str">
        <f t="shared" si="7"/>
        <v>금</v>
      </c>
      <c r="J2354" s="99"/>
      <c r="K2354" s="99"/>
      <c r="L2354" s="141" t="str">
        <f>IF(J2354-K2354=0,,IFERROR(K2354-J2354-휴게시간-VLOOKUP(A2354,지정휴게시간,2,FALSE),K2354-J2354-휴게시간))</f>
        <v/>
      </c>
      <c r="M2354" s="142" t="str">
        <f>IFERROR(VLOOKUP(Text(A2354,"m월 d일"),양력휴일,2,FALSE),IFERROR(VLOOKUP(Text(B2354,"m월 d일"),음력휴일,2,FALSE),IFERROR(VLOOKUP(A2354,양력지정휴일,2,FALSE), IFERROR(VLOOKUP(B2354,음력지정휴일,2,FALSE), ""))))</f>
        <v/>
      </c>
      <c r="N2354" s="128"/>
      <c r="O2354" s="128" t="str">
        <f>IFERROR(VLOOKUP(N2354,연차지정일수,2,FALSE),"")</f>
        <v/>
      </c>
      <c r="P2354" s="143"/>
      <c r="Q2354" s="2"/>
    </row>
    <row r="2355">
      <c r="A2355" s="129">
        <v>46550.0</v>
      </c>
      <c r="B2355" s="129">
        <f>VLOOKUP($A2355,달력데이터,MATCH("음력 날짜",달력제목,0),FALSE)</f>
        <v>46515</v>
      </c>
      <c r="C2355" s="128">
        <f t="shared" si="1"/>
        <v>2027</v>
      </c>
      <c r="D2355" s="128">
        <f t="shared" si="2"/>
        <v>6</v>
      </c>
      <c r="E2355" s="128">
        <f t="shared" si="3"/>
        <v>1</v>
      </c>
      <c r="F2355" s="128">
        <f t="shared" si="4"/>
        <v>2027</v>
      </c>
      <c r="G2355" s="128">
        <f t="shared" si="5"/>
        <v>6</v>
      </c>
      <c r="H2355" s="128">
        <f t="shared" si="6"/>
        <v>12</v>
      </c>
      <c r="I2355" s="128" t="str">
        <f t="shared" si="7"/>
        <v>토</v>
      </c>
      <c r="J2355" s="99"/>
      <c r="K2355" s="99"/>
      <c r="L2355" s="141" t="str">
        <f>IF(J2355-K2355=0,,IFERROR(K2355-J2355-휴게시간-VLOOKUP(A2355,지정휴게시간,2,FALSE),K2355-J2355-휴게시간))</f>
        <v/>
      </c>
      <c r="M2355" s="142" t="str">
        <f>IFERROR(VLOOKUP(Text(A2355,"m월 d일"),양력휴일,2,FALSE),IFERROR(VLOOKUP(Text(B2355,"m월 d일"),음력휴일,2,FALSE),IFERROR(VLOOKUP(A2355,양력지정휴일,2,FALSE), IFERROR(VLOOKUP(B2355,음력지정휴일,2,FALSE), ""))))</f>
        <v/>
      </c>
      <c r="N2355" s="128"/>
      <c r="O2355" s="128" t="str">
        <f>IFERROR(VLOOKUP(N2355,연차지정일수,2,FALSE),"")</f>
        <v/>
      </c>
      <c r="P2355" s="143"/>
      <c r="Q2355" s="2"/>
    </row>
    <row r="2356">
      <c r="A2356" s="129">
        <v>46551.0</v>
      </c>
      <c r="B2356" s="129">
        <f>VLOOKUP($A2356,달력데이터,MATCH("음력 날짜",달력제목,0),FALSE)</f>
        <v>46516</v>
      </c>
      <c r="C2356" s="128">
        <f t="shared" si="1"/>
        <v>2027</v>
      </c>
      <c r="D2356" s="128">
        <f t="shared" si="2"/>
        <v>6</v>
      </c>
      <c r="E2356" s="128">
        <f t="shared" si="3"/>
        <v>1</v>
      </c>
      <c r="F2356" s="128">
        <f t="shared" si="4"/>
        <v>2027</v>
      </c>
      <c r="G2356" s="128">
        <f t="shared" si="5"/>
        <v>6</v>
      </c>
      <c r="H2356" s="128">
        <f t="shared" si="6"/>
        <v>13</v>
      </c>
      <c r="I2356" s="128" t="str">
        <f t="shared" si="7"/>
        <v>일</v>
      </c>
      <c r="J2356" s="99"/>
      <c r="K2356" s="99"/>
      <c r="L2356" s="141" t="str">
        <f>IF(J2356-K2356=0,,IFERROR(K2356-J2356-휴게시간-VLOOKUP(A2356,지정휴게시간,2,FALSE),K2356-J2356-휴게시간))</f>
        <v/>
      </c>
      <c r="M2356" s="142" t="str">
        <f>IFERROR(VLOOKUP(Text(A2356,"m월 d일"),양력휴일,2,FALSE),IFERROR(VLOOKUP(Text(B2356,"m월 d일"),음력휴일,2,FALSE),IFERROR(VLOOKUP(A2356,양력지정휴일,2,FALSE), IFERROR(VLOOKUP(B2356,음력지정휴일,2,FALSE), ""))))</f>
        <v/>
      </c>
      <c r="N2356" s="128"/>
      <c r="O2356" s="128" t="str">
        <f>IFERROR(VLOOKUP(N2356,연차지정일수,2,FALSE),"")</f>
        <v/>
      </c>
      <c r="P2356" s="143"/>
      <c r="Q2356" s="2"/>
    </row>
    <row r="2357">
      <c r="A2357" s="129">
        <v>46552.0</v>
      </c>
      <c r="B2357" s="129">
        <f>VLOOKUP($A2357,달력데이터,MATCH("음력 날짜",달력제목,0),FALSE)</f>
        <v>46517</v>
      </c>
      <c r="C2357" s="128">
        <f t="shared" si="1"/>
        <v>2027</v>
      </c>
      <c r="D2357" s="128">
        <f t="shared" si="2"/>
        <v>6</v>
      </c>
      <c r="E2357" s="128">
        <f t="shared" si="3"/>
        <v>2</v>
      </c>
      <c r="F2357" s="128">
        <f t="shared" si="4"/>
        <v>2027</v>
      </c>
      <c r="G2357" s="128">
        <f t="shared" si="5"/>
        <v>6</v>
      </c>
      <c r="H2357" s="128">
        <f t="shared" si="6"/>
        <v>14</v>
      </c>
      <c r="I2357" s="128" t="str">
        <f t="shared" si="7"/>
        <v>월</v>
      </c>
      <c r="J2357" s="99"/>
      <c r="K2357" s="99"/>
      <c r="L2357" s="141" t="str">
        <f>IF(J2357-K2357=0,,IFERROR(K2357-J2357-휴게시간-VLOOKUP(A2357,지정휴게시간,2,FALSE),K2357-J2357-휴게시간))</f>
        <v/>
      </c>
      <c r="M2357" s="142" t="str">
        <f>IFERROR(VLOOKUP(Text(A2357,"m월 d일"),양력휴일,2,FALSE),IFERROR(VLOOKUP(Text(B2357,"m월 d일"),음력휴일,2,FALSE),IFERROR(VLOOKUP(A2357,양력지정휴일,2,FALSE), IFERROR(VLOOKUP(B2357,음력지정휴일,2,FALSE), ""))))</f>
        <v/>
      </c>
      <c r="N2357" s="128"/>
      <c r="O2357" s="128" t="str">
        <f>IFERROR(VLOOKUP(N2357,연차지정일수,2,FALSE),"")</f>
        <v/>
      </c>
      <c r="P2357" s="143"/>
      <c r="Q2357" s="2"/>
    </row>
    <row r="2358">
      <c r="A2358" s="129">
        <v>46553.0</v>
      </c>
      <c r="B2358" s="129">
        <f>VLOOKUP($A2358,달력데이터,MATCH("음력 날짜",달력제목,0),FALSE)</f>
        <v>46518</v>
      </c>
      <c r="C2358" s="128">
        <f t="shared" si="1"/>
        <v>2027</v>
      </c>
      <c r="D2358" s="128">
        <f t="shared" si="2"/>
        <v>6</v>
      </c>
      <c r="E2358" s="128">
        <f t="shared" si="3"/>
        <v>2</v>
      </c>
      <c r="F2358" s="128">
        <f t="shared" si="4"/>
        <v>2027</v>
      </c>
      <c r="G2358" s="128">
        <f t="shared" si="5"/>
        <v>6</v>
      </c>
      <c r="H2358" s="128">
        <f t="shared" si="6"/>
        <v>15</v>
      </c>
      <c r="I2358" s="128" t="str">
        <f t="shared" si="7"/>
        <v>화</v>
      </c>
      <c r="J2358" s="99"/>
      <c r="K2358" s="99"/>
      <c r="L2358" s="141" t="str">
        <f>IF(J2358-K2358=0,,IFERROR(K2358-J2358-휴게시간-VLOOKUP(A2358,지정휴게시간,2,FALSE),K2358-J2358-휴게시간))</f>
        <v/>
      </c>
      <c r="M2358" s="142" t="str">
        <f>IFERROR(VLOOKUP(Text(A2358,"m월 d일"),양력휴일,2,FALSE),IFERROR(VLOOKUP(Text(B2358,"m월 d일"),음력휴일,2,FALSE),IFERROR(VLOOKUP(A2358,양력지정휴일,2,FALSE), IFERROR(VLOOKUP(B2358,음력지정휴일,2,FALSE), ""))))</f>
        <v/>
      </c>
      <c r="N2358" s="128"/>
      <c r="O2358" s="128" t="str">
        <f>IFERROR(VLOOKUP(N2358,연차지정일수,2,FALSE),"")</f>
        <v/>
      </c>
      <c r="P2358" s="143"/>
      <c r="Q2358" s="2"/>
    </row>
    <row r="2359">
      <c r="A2359" s="129">
        <v>46554.0</v>
      </c>
      <c r="B2359" s="129">
        <f>VLOOKUP($A2359,달력데이터,MATCH("음력 날짜",달력제목,0),FALSE)</f>
        <v>46519</v>
      </c>
      <c r="C2359" s="128">
        <f t="shared" si="1"/>
        <v>2027</v>
      </c>
      <c r="D2359" s="128">
        <f t="shared" si="2"/>
        <v>6</v>
      </c>
      <c r="E2359" s="128">
        <f t="shared" si="3"/>
        <v>2</v>
      </c>
      <c r="F2359" s="128">
        <f t="shared" si="4"/>
        <v>2027</v>
      </c>
      <c r="G2359" s="128">
        <f t="shared" si="5"/>
        <v>6</v>
      </c>
      <c r="H2359" s="128">
        <f t="shared" si="6"/>
        <v>16</v>
      </c>
      <c r="I2359" s="128" t="str">
        <f t="shared" si="7"/>
        <v>수</v>
      </c>
      <c r="J2359" s="99"/>
      <c r="K2359" s="99"/>
      <c r="L2359" s="141" t="str">
        <f>IF(J2359-K2359=0,,IFERROR(K2359-J2359-휴게시간-VLOOKUP(A2359,지정휴게시간,2,FALSE),K2359-J2359-휴게시간))</f>
        <v/>
      </c>
      <c r="M2359" s="142" t="str">
        <f>IFERROR(VLOOKUP(Text(A2359,"m월 d일"),양력휴일,2,FALSE),IFERROR(VLOOKUP(Text(B2359,"m월 d일"),음력휴일,2,FALSE),IFERROR(VLOOKUP(A2359,양력지정휴일,2,FALSE), IFERROR(VLOOKUP(B2359,음력지정휴일,2,FALSE), ""))))</f>
        <v/>
      </c>
      <c r="N2359" s="128"/>
      <c r="O2359" s="128" t="str">
        <f>IFERROR(VLOOKUP(N2359,연차지정일수,2,FALSE),"")</f>
        <v/>
      </c>
      <c r="P2359" s="143"/>
      <c r="Q2359" s="2"/>
    </row>
    <row r="2360">
      <c r="A2360" s="129">
        <v>46555.0</v>
      </c>
      <c r="B2360" s="129">
        <f>VLOOKUP($A2360,달력데이터,MATCH("음력 날짜",달력제목,0),FALSE)</f>
        <v>46520</v>
      </c>
      <c r="C2360" s="128">
        <f t="shared" si="1"/>
        <v>2027</v>
      </c>
      <c r="D2360" s="128">
        <f t="shared" si="2"/>
        <v>6</v>
      </c>
      <c r="E2360" s="128">
        <f t="shared" si="3"/>
        <v>2</v>
      </c>
      <c r="F2360" s="128">
        <f t="shared" si="4"/>
        <v>2027</v>
      </c>
      <c r="G2360" s="128">
        <f t="shared" si="5"/>
        <v>6</v>
      </c>
      <c r="H2360" s="128">
        <f t="shared" si="6"/>
        <v>17</v>
      </c>
      <c r="I2360" s="128" t="str">
        <f t="shared" si="7"/>
        <v>목</v>
      </c>
      <c r="J2360" s="99"/>
      <c r="K2360" s="99"/>
      <c r="L2360" s="141" t="str">
        <f>IF(J2360-K2360=0,,IFERROR(K2360-J2360-휴게시간-VLOOKUP(A2360,지정휴게시간,2,FALSE),K2360-J2360-휴게시간))</f>
        <v/>
      </c>
      <c r="M2360" s="142" t="str">
        <f>IFERROR(VLOOKUP(Text(A2360,"m월 d일"),양력휴일,2,FALSE),IFERROR(VLOOKUP(Text(B2360,"m월 d일"),음력휴일,2,FALSE),IFERROR(VLOOKUP(A2360,양력지정휴일,2,FALSE), IFERROR(VLOOKUP(B2360,음력지정휴일,2,FALSE), ""))))</f>
        <v/>
      </c>
      <c r="N2360" s="128"/>
      <c r="O2360" s="128" t="str">
        <f>IFERROR(VLOOKUP(N2360,연차지정일수,2,FALSE),"")</f>
        <v/>
      </c>
      <c r="P2360" s="143"/>
      <c r="Q2360" s="2"/>
    </row>
    <row r="2361">
      <c r="A2361" s="129">
        <v>46556.0</v>
      </c>
      <c r="B2361" s="129">
        <f>VLOOKUP($A2361,달력데이터,MATCH("음력 날짜",달력제목,0),FALSE)</f>
        <v>46521</v>
      </c>
      <c r="C2361" s="128">
        <f t="shared" si="1"/>
        <v>2027</v>
      </c>
      <c r="D2361" s="128">
        <f t="shared" si="2"/>
        <v>6</v>
      </c>
      <c r="E2361" s="128">
        <f t="shared" si="3"/>
        <v>2</v>
      </c>
      <c r="F2361" s="128">
        <f t="shared" si="4"/>
        <v>2027</v>
      </c>
      <c r="G2361" s="128">
        <f t="shared" si="5"/>
        <v>6</v>
      </c>
      <c r="H2361" s="128">
        <f t="shared" si="6"/>
        <v>18</v>
      </c>
      <c r="I2361" s="128" t="str">
        <f t="shared" si="7"/>
        <v>금</v>
      </c>
      <c r="J2361" s="99"/>
      <c r="K2361" s="99"/>
      <c r="L2361" s="141" t="str">
        <f>IF(J2361-K2361=0,,IFERROR(K2361-J2361-휴게시간-VLOOKUP(A2361,지정휴게시간,2,FALSE),K2361-J2361-휴게시간))</f>
        <v/>
      </c>
      <c r="M2361" s="142" t="str">
        <f>IFERROR(VLOOKUP(Text(A2361,"m월 d일"),양력휴일,2,FALSE),IFERROR(VLOOKUP(Text(B2361,"m월 d일"),음력휴일,2,FALSE),IFERROR(VLOOKUP(A2361,양력지정휴일,2,FALSE), IFERROR(VLOOKUP(B2361,음력지정휴일,2,FALSE), ""))))</f>
        <v/>
      </c>
      <c r="N2361" s="128"/>
      <c r="O2361" s="128" t="str">
        <f>IFERROR(VLOOKUP(N2361,연차지정일수,2,FALSE),"")</f>
        <v/>
      </c>
      <c r="P2361" s="143"/>
      <c r="Q2361" s="2"/>
    </row>
    <row r="2362">
      <c r="A2362" s="129">
        <v>46557.0</v>
      </c>
      <c r="B2362" s="129">
        <f>VLOOKUP($A2362,달력데이터,MATCH("음력 날짜",달력제목,0),FALSE)</f>
        <v>46522</v>
      </c>
      <c r="C2362" s="128">
        <f t="shared" si="1"/>
        <v>2027</v>
      </c>
      <c r="D2362" s="128">
        <f t="shared" si="2"/>
        <v>6</v>
      </c>
      <c r="E2362" s="128">
        <f t="shared" si="3"/>
        <v>2</v>
      </c>
      <c r="F2362" s="128">
        <f t="shared" si="4"/>
        <v>2027</v>
      </c>
      <c r="G2362" s="128">
        <f t="shared" si="5"/>
        <v>6</v>
      </c>
      <c r="H2362" s="128">
        <f t="shared" si="6"/>
        <v>19</v>
      </c>
      <c r="I2362" s="128" t="str">
        <f t="shared" si="7"/>
        <v>토</v>
      </c>
      <c r="J2362" s="99"/>
      <c r="K2362" s="99"/>
      <c r="L2362" s="141" t="str">
        <f>IF(J2362-K2362=0,,IFERROR(K2362-J2362-휴게시간-VLOOKUP(A2362,지정휴게시간,2,FALSE),K2362-J2362-휴게시간))</f>
        <v/>
      </c>
      <c r="M2362" s="142" t="str">
        <f>IFERROR(VLOOKUP(Text(A2362,"m월 d일"),양력휴일,2,FALSE),IFERROR(VLOOKUP(Text(B2362,"m월 d일"),음력휴일,2,FALSE),IFERROR(VLOOKUP(A2362,양력지정휴일,2,FALSE), IFERROR(VLOOKUP(B2362,음력지정휴일,2,FALSE), ""))))</f>
        <v/>
      </c>
      <c r="N2362" s="128"/>
      <c r="O2362" s="128" t="str">
        <f>IFERROR(VLOOKUP(N2362,연차지정일수,2,FALSE),"")</f>
        <v/>
      </c>
      <c r="P2362" s="143"/>
      <c r="Q2362" s="2"/>
    </row>
    <row r="2363">
      <c r="A2363" s="129">
        <v>46558.0</v>
      </c>
      <c r="B2363" s="129">
        <f>VLOOKUP($A2363,달력데이터,MATCH("음력 날짜",달력제목,0),FALSE)</f>
        <v>46523</v>
      </c>
      <c r="C2363" s="128">
        <f t="shared" si="1"/>
        <v>2027</v>
      </c>
      <c r="D2363" s="128">
        <f t="shared" si="2"/>
        <v>6</v>
      </c>
      <c r="E2363" s="128">
        <f t="shared" si="3"/>
        <v>2</v>
      </c>
      <c r="F2363" s="128">
        <f t="shared" si="4"/>
        <v>2027</v>
      </c>
      <c r="G2363" s="128">
        <f t="shared" si="5"/>
        <v>6</v>
      </c>
      <c r="H2363" s="128">
        <f t="shared" si="6"/>
        <v>20</v>
      </c>
      <c r="I2363" s="128" t="str">
        <f t="shared" si="7"/>
        <v>일</v>
      </c>
      <c r="J2363" s="99"/>
      <c r="K2363" s="99"/>
      <c r="L2363" s="141" t="str">
        <f>IF(J2363-K2363=0,,IFERROR(K2363-J2363-휴게시간-VLOOKUP(A2363,지정휴게시간,2,FALSE),K2363-J2363-휴게시간))</f>
        <v/>
      </c>
      <c r="M2363" s="142" t="str">
        <f>IFERROR(VLOOKUP(Text(A2363,"m월 d일"),양력휴일,2,FALSE),IFERROR(VLOOKUP(Text(B2363,"m월 d일"),음력휴일,2,FALSE),IFERROR(VLOOKUP(A2363,양력지정휴일,2,FALSE), IFERROR(VLOOKUP(B2363,음력지정휴일,2,FALSE), ""))))</f>
        <v/>
      </c>
      <c r="N2363" s="128"/>
      <c r="O2363" s="128" t="str">
        <f>IFERROR(VLOOKUP(N2363,연차지정일수,2,FALSE),"")</f>
        <v/>
      </c>
      <c r="P2363" s="143"/>
      <c r="Q2363" s="2"/>
    </row>
    <row r="2364">
      <c r="A2364" s="129">
        <v>46559.0</v>
      </c>
      <c r="B2364" s="129">
        <f>VLOOKUP($A2364,달력데이터,MATCH("음력 날짜",달력제목,0),FALSE)</f>
        <v>46524</v>
      </c>
      <c r="C2364" s="128">
        <f t="shared" si="1"/>
        <v>2027</v>
      </c>
      <c r="D2364" s="128">
        <f t="shared" si="2"/>
        <v>6</v>
      </c>
      <c r="E2364" s="128">
        <f t="shared" si="3"/>
        <v>3</v>
      </c>
      <c r="F2364" s="128">
        <f t="shared" si="4"/>
        <v>2027</v>
      </c>
      <c r="G2364" s="128">
        <f t="shared" si="5"/>
        <v>6</v>
      </c>
      <c r="H2364" s="128">
        <f t="shared" si="6"/>
        <v>21</v>
      </c>
      <c r="I2364" s="128" t="str">
        <f t="shared" si="7"/>
        <v>월</v>
      </c>
      <c r="J2364" s="99"/>
      <c r="K2364" s="99"/>
      <c r="L2364" s="141" t="str">
        <f>IF(J2364-K2364=0,,IFERROR(K2364-J2364-휴게시간-VLOOKUP(A2364,지정휴게시간,2,FALSE),K2364-J2364-휴게시간))</f>
        <v/>
      </c>
      <c r="M2364" s="142" t="str">
        <f>IFERROR(VLOOKUP(Text(A2364,"m월 d일"),양력휴일,2,FALSE),IFERROR(VLOOKUP(Text(B2364,"m월 d일"),음력휴일,2,FALSE),IFERROR(VLOOKUP(A2364,양력지정휴일,2,FALSE), IFERROR(VLOOKUP(B2364,음력지정휴일,2,FALSE), ""))))</f>
        <v/>
      </c>
      <c r="N2364" s="128"/>
      <c r="O2364" s="128" t="str">
        <f>IFERROR(VLOOKUP(N2364,연차지정일수,2,FALSE),"")</f>
        <v/>
      </c>
      <c r="P2364" s="143"/>
      <c r="Q2364" s="2"/>
    </row>
    <row r="2365">
      <c r="A2365" s="129">
        <v>46560.0</v>
      </c>
      <c r="B2365" s="129">
        <f>VLOOKUP($A2365,달력데이터,MATCH("음력 날짜",달력제목,0),FALSE)</f>
        <v>46525</v>
      </c>
      <c r="C2365" s="128">
        <f t="shared" si="1"/>
        <v>2027</v>
      </c>
      <c r="D2365" s="128">
        <f t="shared" si="2"/>
        <v>6</v>
      </c>
      <c r="E2365" s="128">
        <f t="shared" si="3"/>
        <v>3</v>
      </c>
      <c r="F2365" s="128">
        <f t="shared" si="4"/>
        <v>2027</v>
      </c>
      <c r="G2365" s="128">
        <f t="shared" si="5"/>
        <v>6</v>
      </c>
      <c r="H2365" s="128">
        <f t="shared" si="6"/>
        <v>22</v>
      </c>
      <c r="I2365" s="128" t="str">
        <f t="shared" si="7"/>
        <v>화</v>
      </c>
      <c r="J2365" s="99"/>
      <c r="K2365" s="99"/>
      <c r="L2365" s="141" t="str">
        <f>IF(J2365-K2365=0,,IFERROR(K2365-J2365-휴게시간-VLOOKUP(A2365,지정휴게시간,2,FALSE),K2365-J2365-휴게시간))</f>
        <v/>
      </c>
      <c r="M2365" s="142" t="str">
        <f>IFERROR(VLOOKUP(Text(A2365,"m월 d일"),양력휴일,2,FALSE),IFERROR(VLOOKUP(Text(B2365,"m월 d일"),음력휴일,2,FALSE),IFERROR(VLOOKUP(A2365,양력지정휴일,2,FALSE), IFERROR(VLOOKUP(B2365,음력지정휴일,2,FALSE), ""))))</f>
        <v/>
      </c>
      <c r="N2365" s="128"/>
      <c r="O2365" s="128" t="str">
        <f>IFERROR(VLOOKUP(N2365,연차지정일수,2,FALSE),"")</f>
        <v/>
      </c>
      <c r="P2365" s="143"/>
      <c r="Q2365" s="2"/>
    </row>
    <row r="2366">
      <c r="A2366" s="129">
        <v>46561.0</v>
      </c>
      <c r="B2366" s="129">
        <f>VLOOKUP($A2366,달력데이터,MATCH("음력 날짜",달력제목,0),FALSE)</f>
        <v>46526</v>
      </c>
      <c r="C2366" s="128">
        <f t="shared" si="1"/>
        <v>2027</v>
      </c>
      <c r="D2366" s="128">
        <f t="shared" si="2"/>
        <v>6</v>
      </c>
      <c r="E2366" s="128">
        <f t="shared" si="3"/>
        <v>3</v>
      </c>
      <c r="F2366" s="128">
        <f t="shared" si="4"/>
        <v>2027</v>
      </c>
      <c r="G2366" s="128">
        <f t="shared" si="5"/>
        <v>6</v>
      </c>
      <c r="H2366" s="128">
        <f t="shared" si="6"/>
        <v>23</v>
      </c>
      <c r="I2366" s="128" t="str">
        <f t="shared" si="7"/>
        <v>수</v>
      </c>
      <c r="J2366" s="99"/>
      <c r="K2366" s="99"/>
      <c r="L2366" s="141" t="str">
        <f>IF(J2366-K2366=0,,IFERROR(K2366-J2366-휴게시간-VLOOKUP(A2366,지정휴게시간,2,FALSE),K2366-J2366-휴게시간))</f>
        <v/>
      </c>
      <c r="M2366" s="142" t="str">
        <f>IFERROR(VLOOKUP(Text(A2366,"m월 d일"),양력휴일,2,FALSE),IFERROR(VLOOKUP(Text(B2366,"m월 d일"),음력휴일,2,FALSE),IFERROR(VLOOKUP(A2366,양력지정휴일,2,FALSE), IFERROR(VLOOKUP(B2366,음력지정휴일,2,FALSE), ""))))</f>
        <v/>
      </c>
      <c r="N2366" s="128"/>
      <c r="O2366" s="128" t="str">
        <f>IFERROR(VLOOKUP(N2366,연차지정일수,2,FALSE),"")</f>
        <v/>
      </c>
      <c r="P2366" s="143"/>
      <c r="Q2366" s="2"/>
    </row>
    <row r="2367">
      <c r="A2367" s="129">
        <v>46562.0</v>
      </c>
      <c r="B2367" s="129">
        <f>VLOOKUP($A2367,달력데이터,MATCH("음력 날짜",달력제목,0),FALSE)</f>
        <v>46527</v>
      </c>
      <c r="C2367" s="128">
        <f t="shared" si="1"/>
        <v>2027</v>
      </c>
      <c r="D2367" s="128">
        <f t="shared" si="2"/>
        <v>6</v>
      </c>
      <c r="E2367" s="128">
        <f t="shared" si="3"/>
        <v>3</v>
      </c>
      <c r="F2367" s="128">
        <f t="shared" si="4"/>
        <v>2027</v>
      </c>
      <c r="G2367" s="128">
        <f t="shared" si="5"/>
        <v>6</v>
      </c>
      <c r="H2367" s="128">
        <f t="shared" si="6"/>
        <v>24</v>
      </c>
      <c r="I2367" s="128" t="str">
        <f t="shared" si="7"/>
        <v>목</v>
      </c>
      <c r="J2367" s="99"/>
      <c r="K2367" s="99"/>
      <c r="L2367" s="141" t="str">
        <f>IF(J2367-K2367=0,,IFERROR(K2367-J2367-휴게시간-VLOOKUP(A2367,지정휴게시간,2,FALSE),K2367-J2367-휴게시간))</f>
        <v/>
      </c>
      <c r="M2367" s="142" t="str">
        <f>IFERROR(VLOOKUP(Text(A2367,"m월 d일"),양력휴일,2,FALSE),IFERROR(VLOOKUP(Text(B2367,"m월 d일"),음력휴일,2,FALSE),IFERROR(VLOOKUP(A2367,양력지정휴일,2,FALSE), IFERROR(VLOOKUP(B2367,음력지정휴일,2,FALSE), ""))))</f>
        <v/>
      </c>
      <c r="N2367" s="128"/>
      <c r="O2367" s="128" t="str">
        <f>IFERROR(VLOOKUP(N2367,연차지정일수,2,FALSE),"")</f>
        <v/>
      </c>
      <c r="P2367" s="143"/>
      <c r="Q2367" s="2"/>
    </row>
    <row r="2368">
      <c r="A2368" s="129">
        <v>46563.0</v>
      </c>
      <c r="B2368" s="129">
        <f>VLOOKUP($A2368,달력데이터,MATCH("음력 날짜",달력제목,0),FALSE)</f>
        <v>46528</v>
      </c>
      <c r="C2368" s="128">
        <f t="shared" si="1"/>
        <v>2027</v>
      </c>
      <c r="D2368" s="128">
        <f t="shared" si="2"/>
        <v>6</v>
      </c>
      <c r="E2368" s="128">
        <f t="shared" si="3"/>
        <v>3</v>
      </c>
      <c r="F2368" s="128">
        <f t="shared" si="4"/>
        <v>2027</v>
      </c>
      <c r="G2368" s="128">
        <f t="shared" si="5"/>
        <v>6</v>
      </c>
      <c r="H2368" s="128">
        <f t="shared" si="6"/>
        <v>25</v>
      </c>
      <c r="I2368" s="128" t="str">
        <f t="shared" si="7"/>
        <v>금</v>
      </c>
      <c r="J2368" s="99"/>
      <c r="K2368" s="99"/>
      <c r="L2368" s="141" t="str">
        <f>IF(J2368-K2368=0,,IFERROR(K2368-J2368-휴게시간-VLOOKUP(A2368,지정휴게시간,2,FALSE),K2368-J2368-휴게시간))</f>
        <v/>
      </c>
      <c r="M2368" s="142" t="str">
        <f>IFERROR(VLOOKUP(Text(A2368,"m월 d일"),양력휴일,2,FALSE),IFERROR(VLOOKUP(Text(B2368,"m월 d일"),음력휴일,2,FALSE),IFERROR(VLOOKUP(A2368,양력지정휴일,2,FALSE), IFERROR(VLOOKUP(B2368,음력지정휴일,2,FALSE), ""))))</f>
        <v/>
      </c>
      <c r="N2368" s="128"/>
      <c r="O2368" s="128" t="str">
        <f>IFERROR(VLOOKUP(N2368,연차지정일수,2,FALSE),"")</f>
        <v/>
      </c>
      <c r="P2368" s="143"/>
      <c r="Q2368" s="2"/>
    </row>
    <row r="2369">
      <c r="A2369" s="129">
        <v>46564.0</v>
      </c>
      <c r="B2369" s="129">
        <f>VLOOKUP($A2369,달력데이터,MATCH("음력 날짜",달력제목,0),FALSE)</f>
        <v>46529</v>
      </c>
      <c r="C2369" s="128">
        <f t="shared" si="1"/>
        <v>2027</v>
      </c>
      <c r="D2369" s="128">
        <f t="shared" si="2"/>
        <v>6</v>
      </c>
      <c r="E2369" s="128">
        <f t="shared" si="3"/>
        <v>3</v>
      </c>
      <c r="F2369" s="128">
        <f t="shared" si="4"/>
        <v>2027</v>
      </c>
      <c r="G2369" s="128">
        <f t="shared" si="5"/>
        <v>6</v>
      </c>
      <c r="H2369" s="128">
        <f t="shared" si="6"/>
        <v>26</v>
      </c>
      <c r="I2369" s="128" t="str">
        <f t="shared" si="7"/>
        <v>토</v>
      </c>
      <c r="J2369" s="99"/>
      <c r="K2369" s="99"/>
      <c r="L2369" s="141" t="str">
        <f>IF(J2369-K2369=0,,IFERROR(K2369-J2369-휴게시간-VLOOKUP(A2369,지정휴게시간,2,FALSE),K2369-J2369-휴게시간))</f>
        <v/>
      </c>
      <c r="M2369" s="142" t="str">
        <f>IFERROR(VLOOKUP(Text(A2369,"m월 d일"),양력휴일,2,FALSE),IFERROR(VLOOKUP(Text(B2369,"m월 d일"),음력휴일,2,FALSE),IFERROR(VLOOKUP(A2369,양력지정휴일,2,FALSE), IFERROR(VLOOKUP(B2369,음력지정휴일,2,FALSE), ""))))</f>
        <v/>
      </c>
      <c r="N2369" s="128"/>
      <c r="O2369" s="128" t="str">
        <f>IFERROR(VLOOKUP(N2369,연차지정일수,2,FALSE),"")</f>
        <v/>
      </c>
      <c r="P2369" s="143"/>
      <c r="Q2369" s="2"/>
    </row>
    <row r="2370">
      <c r="A2370" s="129">
        <v>46565.0</v>
      </c>
      <c r="B2370" s="129">
        <f>VLOOKUP($A2370,달력데이터,MATCH("음력 날짜",달력제목,0),FALSE)</f>
        <v>46530</v>
      </c>
      <c r="C2370" s="128">
        <f t="shared" si="1"/>
        <v>2027</v>
      </c>
      <c r="D2370" s="128">
        <f t="shared" si="2"/>
        <v>6</v>
      </c>
      <c r="E2370" s="128">
        <f t="shared" si="3"/>
        <v>3</v>
      </c>
      <c r="F2370" s="128">
        <f t="shared" si="4"/>
        <v>2027</v>
      </c>
      <c r="G2370" s="128">
        <f t="shared" si="5"/>
        <v>6</v>
      </c>
      <c r="H2370" s="128">
        <f t="shared" si="6"/>
        <v>27</v>
      </c>
      <c r="I2370" s="128" t="str">
        <f t="shared" si="7"/>
        <v>일</v>
      </c>
      <c r="J2370" s="99"/>
      <c r="K2370" s="99"/>
      <c r="L2370" s="141" t="str">
        <f>IF(J2370-K2370=0,,IFERROR(K2370-J2370-휴게시간-VLOOKUP(A2370,지정휴게시간,2,FALSE),K2370-J2370-휴게시간))</f>
        <v/>
      </c>
      <c r="M2370" s="142" t="str">
        <f>IFERROR(VLOOKUP(Text(A2370,"m월 d일"),양력휴일,2,FALSE),IFERROR(VLOOKUP(Text(B2370,"m월 d일"),음력휴일,2,FALSE),IFERROR(VLOOKUP(A2370,양력지정휴일,2,FALSE), IFERROR(VLOOKUP(B2370,음력지정휴일,2,FALSE), ""))))</f>
        <v/>
      </c>
      <c r="N2370" s="128"/>
      <c r="O2370" s="128" t="str">
        <f>IFERROR(VLOOKUP(N2370,연차지정일수,2,FALSE),"")</f>
        <v/>
      </c>
      <c r="P2370" s="143"/>
      <c r="Q2370" s="2"/>
    </row>
    <row r="2371">
      <c r="A2371" s="129">
        <v>46566.0</v>
      </c>
      <c r="B2371" s="129">
        <f>VLOOKUP($A2371,달력데이터,MATCH("음력 날짜",달력제목,0),FALSE)</f>
        <v>46531</v>
      </c>
      <c r="C2371" s="128">
        <f t="shared" si="1"/>
        <v>2027</v>
      </c>
      <c r="D2371" s="128">
        <f t="shared" si="2"/>
        <v>6</v>
      </c>
      <c r="E2371" s="128">
        <f t="shared" si="3"/>
        <v>4</v>
      </c>
      <c r="F2371" s="128">
        <f t="shared" si="4"/>
        <v>2027</v>
      </c>
      <c r="G2371" s="128">
        <f t="shared" si="5"/>
        <v>6</v>
      </c>
      <c r="H2371" s="128">
        <f t="shared" si="6"/>
        <v>28</v>
      </c>
      <c r="I2371" s="128" t="str">
        <f t="shared" si="7"/>
        <v>월</v>
      </c>
      <c r="J2371" s="99"/>
      <c r="K2371" s="99"/>
      <c r="L2371" s="141" t="str">
        <f>IF(J2371-K2371=0,,IFERROR(K2371-J2371-휴게시간-VLOOKUP(A2371,지정휴게시간,2,FALSE),K2371-J2371-휴게시간))</f>
        <v/>
      </c>
      <c r="M2371" s="142" t="str">
        <f>IFERROR(VLOOKUP(Text(A2371,"m월 d일"),양력휴일,2,FALSE),IFERROR(VLOOKUP(Text(B2371,"m월 d일"),음력휴일,2,FALSE),IFERROR(VLOOKUP(A2371,양력지정휴일,2,FALSE), IFERROR(VLOOKUP(B2371,음력지정휴일,2,FALSE), ""))))</f>
        <v/>
      </c>
      <c r="N2371" s="128"/>
      <c r="O2371" s="128" t="str">
        <f>IFERROR(VLOOKUP(N2371,연차지정일수,2,FALSE),"")</f>
        <v/>
      </c>
      <c r="P2371" s="143"/>
      <c r="Q2371" s="2"/>
    </row>
    <row r="2372">
      <c r="A2372" s="129">
        <v>46567.0</v>
      </c>
      <c r="B2372" s="129">
        <f>VLOOKUP($A2372,달력데이터,MATCH("음력 날짜",달력제목,0),FALSE)</f>
        <v>46532</v>
      </c>
      <c r="C2372" s="128">
        <f t="shared" si="1"/>
        <v>2027</v>
      </c>
      <c r="D2372" s="128">
        <f t="shared" si="2"/>
        <v>6</v>
      </c>
      <c r="E2372" s="128">
        <f t="shared" si="3"/>
        <v>4</v>
      </c>
      <c r="F2372" s="128">
        <f t="shared" si="4"/>
        <v>2027</v>
      </c>
      <c r="G2372" s="128">
        <f t="shared" si="5"/>
        <v>6</v>
      </c>
      <c r="H2372" s="128">
        <f t="shared" si="6"/>
        <v>29</v>
      </c>
      <c r="I2372" s="128" t="str">
        <f t="shared" si="7"/>
        <v>화</v>
      </c>
      <c r="J2372" s="99"/>
      <c r="K2372" s="99"/>
      <c r="L2372" s="141" t="str">
        <f>IF(J2372-K2372=0,,IFERROR(K2372-J2372-휴게시간-VLOOKUP(A2372,지정휴게시간,2,FALSE),K2372-J2372-휴게시간))</f>
        <v/>
      </c>
      <c r="M2372" s="142" t="str">
        <f>IFERROR(VLOOKUP(Text(A2372,"m월 d일"),양력휴일,2,FALSE),IFERROR(VLOOKUP(Text(B2372,"m월 d일"),음력휴일,2,FALSE),IFERROR(VLOOKUP(A2372,양력지정휴일,2,FALSE), IFERROR(VLOOKUP(B2372,음력지정휴일,2,FALSE), ""))))</f>
        <v/>
      </c>
      <c r="N2372" s="128"/>
      <c r="O2372" s="128" t="str">
        <f>IFERROR(VLOOKUP(N2372,연차지정일수,2,FALSE),"")</f>
        <v/>
      </c>
      <c r="P2372" s="143"/>
      <c r="Q2372" s="2"/>
    </row>
    <row r="2373">
      <c r="A2373" s="129">
        <v>46568.0</v>
      </c>
      <c r="B2373" s="129">
        <f>VLOOKUP($A2373,달력데이터,MATCH("음력 날짜",달력제목,0),FALSE)</f>
        <v>46533</v>
      </c>
      <c r="C2373" s="128">
        <f t="shared" si="1"/>
        <v>2027</v>
      </c>
      <c r="D2373" s="128">
        <f t="shared" si="2"/>
        <v>6</v>
      </c>
      <c r="E2373" s="128">
        <f t="shared" si="3"/>
        <v>4</v>
      </c>
      <c r="F2373" s="128">
        <f t="shared" si="4"/>
        <v>2027</v>
      </c>
      <c r="G2373" s="128">
        <f t="shared" si="5"/>
        <v>6</v>
      </c>
      <c r="H2373" s="128">
        <f t="shared" si="6"/>
        <v>30</v>
      </c>
      <c r="I2373" s="128" t="str">
        <f t="shared" si="7"/>
        <v>수</v>
      </c>
      <c r="J2373" s="99"/>
      <c r="K2373" s="99"/>
      <c r="L2373" s="141" t="str">
        <f>IF(J2373-K2373=0,,IFERROR(K2373-J2373-휴게시간-VLOOKUP(A2373,지정휴게시간,2,FALSE),K2373-J2373-휴게시간))</f>
        <v/>
      </c>
      <c r="M2373" s="142" t="str">
        <f>IFERROR(VLOOKUP(Text(A2373,"m월 d일"),양력휴일,2,FALSE),IFERROR(VLOOKUP(Text(B2373,"m월 d일"),음력휴일,2,FALSE),IFERROR(VLOOKUP(A2373,양력지정휴일,2,FALSE), IFERROR(VLOOKUP(B2373,음력지정휴일,2,FALSE), ""))))</f>
        <v/>
      </c>
      <c r="N2373" s="128"/>
      <c r="O2373" s="128" t="str">
        <f>IFERROR(VLOOKUP(N2373,연차지정일수,2,FALSE),"")</f>
        <v/>
      </c>
      <c r="P2373" s="143"/>
      <c r="Q2373" s="2"/>
    </row>
    <row r="2374">
      <c r="A2374" s="129">
        <v>46569.0</v>
      </c>
      <c r="B2374" s="129">
        <f>VLOOKUP($A2374,달력데이터,MATCH("음력 날짜",달력제목,0),FALSE)</f>
        <v>46534</v>
      </c>
      <c r="C2374" s="128">
        <f t="shared" si="1"/>
        <v>2027</v>
      </c>
      <c r="D2374" s="128">
        <f t="shared" si="2"/>
        <v>6</v>
      </c>
      <c r="E2374" s="128">
        <f t="shared" si="3"/>
        <v>4</v>
      </c>
      <c r="F2374" s="128">
        <f t="shared" si="4"/>
        <v>2027</v>
      </c>
      <c r="G2374" s="128">
        <f t="shared" si="5"/>
        <v>7</v>
      </c>
      <c r="H2374" s="128">
        <f t="shared" si="6"/>
        <v>1</v>
      </c>
      <c r="I2374" s="128" t="str">
        <f t="shared" si="7"/>
        <v>목</v>
      </c>
      <c r="J2374" s="99"/>
      <c r="K2374" s="99"/>
      <c r="L2374" s="141" t="str">
        <f>IF(J2374-K2374=0,,IFERROR(K2374-J2374-휴게시간-VLOOKUP(A2374,지정휴게시간,2,FALSE),K2374-J2374-휴게시간))</f>
        <v/>
      </c>
      <c r="M2374" s="142" t="str">
        <f>IFERROR(VLOOKUP(Text(A2374,"m월 d일"),양력휴일,2,FALSE),IFERROR(VLOOKUP(Text(B2374,"m월 d일"),음력휴일,2,FALSE),IFERROR(VLOOKUP(A2374,양력지정휴일,2,FALSE), IFERROR(VLOOKUP(B2374,음력지정휴일,2,FALSE), ""))))</f>
        <v/>
      </c>
      <c r="N2374" s="128"/>
      <c r="O2374" s="128" t="str">
        <f>IFERROR(VLOOKUP(N2374,연차지정일수,2,FALSE),"")</f>
        <v/>
      </c>
      <c r="P2374" s="143"/>
      <c r="Q2374" s="2"/>
    </row>
    <row r="2375">
      <c r="A2375" s="129">
        <v>46570.0</v>
      </c>
      <c r="B2375" s="129">
        <f>VLOOKUP($A2375,달력데이터,MATCH("음력 날짜",달력제목,0),FALSE)</f>
        <v>46535</v>
      </c>
      <c r="C2375" s="128">
        <f t="shared" si="1"/>
        <v>2027</v>
      </c>
      <c r="D2375" s="128">
        <f t="shared" si="2"/>
        <v>6</v>
      </c>
      <c r="E2375" s="128">
        <f t="shared" si="3"/>
        <v>4</v>
      </c>
      <c r="F2375" s="128">
        <f t="shared" si="4"/>
        <v>2027</v>
      </c>
      <c r="G2375" s="128">
        <f t="shared" si="5"/>
        <v>7</v>
      </c>
      <c r="H2375" s="128">
        <f t="shared" si="6"/>
        <v>2</v>
      </c>
      <c r="I2375" s="128" t="str">
        <f t="shared" si="7"/>
        <v>금</v>
      </c>
      <c r="J2375" s="99"/>
      <c r="K2375" s="99"/>
      <c r="L2375" s="141" t="str">
        <f>IF(J2375-K2375=0,,IFERROR(K2375-J2375-휴게시간-VLOOKUP(A2375,지정휴게시간,2,FALSE),K2375-J2375-휴게시간))</f>
        <v/>
      </c>
      <c r="M2375" s="142" t="str">
        <f>IFERROR(VLOOKUP(Text(A2375,"m월 d일"),양력휴일,2,FALSE),IFERROR(VLOOKUP(Text(B2375,"m월 d일"),음력휴일,2,FALSE),IFERROR(VLOOKUP(A2375,양력지정휴일,2,FALSE), IFERROR(VLOOKUP(B2375,음력지정휴일,2,FALSE), ""))))</f>
        <v/>
      </c>
      <c r="N2375" s="128"/>
      <c r="O2375" s="128" t="str">
        <f>IFERROR(VLOOKUP(N2375,연차지정일수,2,FALSE),"")</f>
        <v/>
      </c>
      <c r="P2375" s="143"/>
      <c r="Q2375" s="2"/>
    </row>
    <row r="2376">
      <c r="A2376" s="129">
        <v>46571.0</v>
      </c>
      <c r="B2376" s="129">
        <f>VLOOKUP($A2376,달력데이터,MATCH("음력 날짜",달력제목,0),FALSE)</f>
        <v>46536</v>
      </c>
      <c r="C2376" s="128">
        <f t="shared" si="1"/>
        <v>2027</v>
      </c>
      <c r="D2376" s="128">
        <f t="shared" si="2"/>
        <v>6</v>
      </c>
      <c r="E2376" s="128">
        <f t="shared" si="3"/>
        <v>4</v>
      </c>
      <c r="F2376" s="128">
        <f t="shared" si="4"/>
        <v>2027</v>
      </c>
      <c r="G2376" s="128">
        <f t="shared" si="5"/>
        <v>7</v>
      </c>
      <c r="H2376" s="128">
        <f t="shared" si="6"/>
        <v>3</v>
      </c>
      <c r="I2376" s="128" t="str">
        <f t="shared" si="7"/>
        <v>토</v>
      </c>
      <c r="J2376" s="99"/>
      <c r="K2376" s="99"/>
      <c r="L2376" s="141" t="str">
        <f>IF(J2376-K2376=0,,IFERROR(K2376-J2376-휴게시간-VLOOKUP(A2376,지정휴게시간,2,FALSE),K2376-J2376-휴게시간))</f>
        <v/>
      </c>
      <c r="M2376" s="142" t="str">
        <f>IFERROR(VLOOKUP(Text(A2376,"m월 d일"),양력휴일,2,FALSE),IFERROR(VLOOKUP(Text(B2376,"m월 d일"),음력휴일,2,FALSE),IFERROR(VLOOKUP(A2376,양력지정휴일,2,FALSE), IFERROR(VLOOKUP(B2376,음력지정휴일,2,FALSE), ""))))</f>
        <v/>
      </c>
      <c r="N2376" s="128"/>
      <c r="O2376" s="128" t="str">
        <f>IFERROR(VLOOKUP(N2376,연차지정일수,2,FALSE),"")</f>
        <v/>
      </c>
      <c r="P2376" s="143"/>
      <c r="Q2376" s="2"/>
    </row>
    <row r="2377">
      <c r="A2377" s="129">
        <v>46572.0</v>
      </c>
      <c r="B2377" s="129">
        <f>VLOOKUP($A2377,달력데이터,MATCH("음력 날짜",달력제목,0),FALSE)</f>
        <v>46539</v>
      </c>
      <c r="C2377" s="128">
        <f t="shared" si="1"/>
        <v>2027</v>
      </c>
      <c r="D2377" s="128">
        <f t="shared" si="2"/>
        <v>6</v>
      </c>
      <c r="E2377" s="128">
        <f t="shared" si="3"/>
        <v>4</v>
      </c>
      <c r="F2377" s="128">
        <f t="shared" si="4"/>
        <v>2027</v>
      </c>
      <c r="G2377" s="128">
        <f t="shared" si="5"/>
        <v>7</v>
      </c>
      <c r="H2377" s="128">
        <f t="shared" si="6"/>
        <v>4</v>
      </c>
      <c r="I2377" s="128" t="str">
        <f t="shared" si="7"/>
        <v>일</v>
      </c>
      <c r="J2377" s="99"/>
      <c r="K2377" s="99"/>
      <c r="L2377" s="141" t="str">
        <f>IF(J2377-K2377=0,,IFERROR(K2377-J2377-휴게시간-VLOOKUP(A2377,지정휴게시간,2,FALSE),K2377-J2377-휴게시간))</f>
        <v/>
      </c>
      <c r="M2377" s="142" t="str">
        <f>IFERROR(VLOOKUP(Text(A2377,"m월 d일"),양력휴일,2,FALSE),IFERROR(VLOOKUP(Text(B2377,"m월 d일"),음력휴일,2,FALSE),IFERROR(VLOOKUP(A2377,양력지정휴일,2,FALSE), IFERROR(VLOOKUP(B2377,음력지정휴일,2,FALSE), ""))))</f>
        <v/>
      </c>
      <c r="N2377" s="128"/>
      <c r="O2377" s="128" t="str">
        <f>IFERROR(VLOOKUP(N2377,연차지정일수,2,FALSE),"")</f>
        <v/>
      </c>
      <c r="P2377" s="143"/>
      <c r="Q2377" s="2"/>
    </row>
    <row r="2378">
      <c r="A2378" s="129">
        <v>46573.0</v>
      </c>
      <c r="B2378" s="129">
        <f>VLOOKUP($A2378,달력데이터,MATCH("음력 날짜",달력제목,0),FALSE)</f>
        <v>46540</v>
      </c>
      <c r="C2378" s="128">
        <f t="shared" si="1"/>
        <v>2027</v>
      </c>
      <c r="D2378" s="128">
        <f t="shared" si="2"/>
        <v>7</v>
      </c>
      <c r="E2378" s="128">
        <f t="shared" si="3"/>
        <v>1</v>
      </c>
      <c r="F2378" s="128">
        <f t="shared" si="4"/>
        <v>2027</v>
      </c>
      <c r="G2378" s="128">
        <f t="shared" si="5"/>
        <v>7</v>
      </c>
      <c r="H2378" s="128">
        <f t="shared" si="6"/>
        <v>5</v>
      </c>
      <c r="I2378" s="128" t="str">
        <f t="shared" si="7"/>
        <v>월</v>
      </c>
      <c r="J2378" s="99"/>
      <c r="K2378" s="99"/>
      <c r="L2378" s="141" t="str">
        <f>IF(J2378-K2378=0,,IFERROR(K2378-J2378-휴게시간-VLOOKUP(A2378,지정휴게시간,2,FALSE),K2378-J2378-휴게시간))</f>
        <v/>
      </c>
      <c r="M2378" s="142" t="str">
        <f>IFERROR(VLOOKUP(Text(A2378,"m월 d일"),양력휴일,2,FALSE),IFERROR(VLOOKUP(Text(B2378,"m월 d일"),음력휴일,2,FALSE),IFERROR(VLOOKUP(A2378,양력지정휴일,2,FALSE), IFERROR(VLOOKUP(B2378,음력지정휴일,2,FALSE), ""))))</f>
        <v/>
      </c>
      <c r="N2378" s="128"/>
      <c r="O2378" s="128" t="str">
        <f>IFERROR(VLOOKUP(N2378,연차지정일수,2,FALSE),"")</f>
        <v/>
      </c>
      <c r="P2378" s="143"/>
      <c r="Q2378" s="2"/>
    </row>
    <row r="2379">
      <c r="A2379" s="129">
        <v>46574.0</v>
      </c>
      <c r="B2379" s="129">
        <f>VLOOKUP($A2379,달력데이터,MATCH("음력 날짜",달력제목,0),FALSE)</f>
        <v>46541</v>
      </c>
      <c r="C2379" s="128">
        <f t="shared" si="1"/>
        <v>2027</v>
      </c>
      <c r="D2379" s="128">
        <f t="shared" si="2"/>
        <v>7</v>
      </c>
      <c r="E2379" s="128">
        <f t="shared" si="3"/>
        <v>1</v>
      </c>
      <c r="F2379" s="128">
        <f t="shared" si="4"/>
        <v>2027</v>
      </c>
      <c r="G2379" s="128">
        <f t="shared" si="5"/>
        <v>7</v>
      </c>
      <c r="H2379" s="128">
        <f t="shared" si="6"/>
        <v>6</v>
      </c>
      <c r="I2379" s="128" t="str">
        <f t="shared" si="7"/>
        <v>화</v>
      </c>
      <c r="J2379" s="99"/>
      <c r="K2379" s="99"/>
      <c r="L2379" s="141" t="str">
        <f>IF(J2379-K2379=0,,IFERROR(K2379-J2379-휴게시간-VLOOKUP(A2379,지정휴게시간,2,FALSE),K2379-J2379-휴게시간))</f>
        <v/>
      </c>
      <c r="M2379" s="142" t="str">
        <f>IFERROR(VLOOKUP(Text(A2379,"m월 d일"),양력휴일,2,FALSE),IFERROR(VLOOKUP(Text(B2379,"m월 d일"),음력휴일,2,FALSE),IFERROR(VLOOKUP(A2379,양력지정휴일,2,FALSE), IFERROR(VLOOKUP(B2379,음력지정휴일,2,FALSE), ""))))</f>
        <v/>
      </c>
      <c r="N2379" s="128"/>
      <c r="O2379" s="128" t="str">
        <f>IFERROR(VLOOKUP(N2379,연차지정일수,2,FALSE),"")</f>
        <v/>
      </c>
      <c r="P2379" s="143"/>
      <c r="Q2379" s="2"/>
    </row>
    <row r="2380">
      <c r="A2380" s="129">
        <v>46575.0</v>
      </c>
      <c r="B2380" s="129">
        <f>VLOOKUP($A2380,달력데이터,MATCH("음력 날짜",달력제목,0),FALSE)</f>
        <v>46542</v>
      </c>
      <c r="C2380" s="128">
        <f t="shared" si="1"/>
        <v>2027</v>
      </c>
      <c r="D2380" s="128">
        <f t="shared" si="2"/>
        <v>7</v>
      </c>
      <c r="E2380" s="128">
        <f t="shared" si="3"/>
        <v>1</v>
      </c>
      <c r="F2380" s="128">
        <f t="shared" si="4"/>
        <v>2027</v>
      </c>
      <c r="G2380" s="128">
        <f t="shared" si="5"/>
        <v>7</v>
      </c>
      <c r="H2380" s="128">
        <f t="shared" si="6"/>
        <v>7</v>
      </c>
      <c r="I2380" s="128" t="str">
        <f t="shared" si="7"/>
        <v>수</v>
      </c>
      <c r="J2380" s="99"/>
      <c r="K2380" s="99"/>
      <c r="L2380" s="141" t="str">
        <f>IF(J2380-K2380=0,,IFERROR(K2380-J2380-휴게시간-VLOOKUP(A2380,지정휴게시간,2,FALSE),K2380-J2380-휴게시간))</f>
        <v/>
      </c>
      <c r="M2380" s="142" t="str">
        <f>IFERROR(VLOOKUP(Text(A2380,"m월 d일"),양력휴일,2,FALSE),IFERROR(VLOOKUP(Text(B2380,"m월 d일"),음력휴일,2,FALSE),IFERROR(VLOOKUP(A2380,양력지정휴일,2,FALSE), IFERROR(VLOOKUP(B2380,음력지정휴일,2,FALSE), ""))))</f>
        <v/>
      </c>
      <c r="N2380" s="128"/>
      <c r="O2380" s="128" t="str">
        <f>IFERROR(VLOOKUP(N2380,연차지정일수,2,FALSE),"")</f>
        <v/>
      </c>
      <c r="P2380" s="143"/>
      <c r="Q2380" s="2"/>
    </row>
    <row r="2381">
      <c r="A2381" s="129">
        <v>46576.0</v>
      </c>
      <c r="B2381" s="129">
        <f>VLOOKUP($A2381,달력데이터,MATCH("음력 날짜",달력제목,0),FALSE)</f>
        <v>46543</v>
      </c>
      <c r="C2381" s="128">
        <f t="shared" si="1"/>
        <v>2027</v>
      </c>
      <c r="D2381" s="128">
        <f t="shared" si="2"/>
        <v>7</v>
      </c>
      <c r="E2381" s="128">
        <f t="shared" si="3"/>
        <v>1</v>
      </c>
      <c r="F2381" s="128">
        <f t="shared" si="4"/>
        <v>2027</v>
      </c>
      <c r="G2381" s="128">
        <f t="shared" si="5"/>
        <v>7</v>
      </c>
      <c r="H2381" s="128">
        <f t="shared" si="6"/>
        <v>8</v>
      </c>
      <c r="I2381" s="128" t="str">
        <f t="shared" si="7"/>
        <v>목</v>
      </c>
      <c r="J2381" s="99"/>
      <c r="K2381" s="99"/>
      <c r="L2381" s="141" t="str">
        <f>IF(J2381-K2381=0,,IFERROR(K2381-J2381-휴게시간-VLOOKUP(A2381,지정휴게시간,2,FALSE),K2381-J2381-휴게시간))</f>
        <v/>
      </c>
      <c r="M2381" s="142" t="str">
        <f>IFERROR(VLOOKUP(Text(A2381,"m월 d일"),양력휴일,2,FALSE),IFERROR(VLOOKUP(Text(B2381,"m월 d일"),음력휴일,2,FALSE),IFERROR(VLOOKUP(A2381,양력지정휴일,2,FALSE), IFERROR(VLOOKUP(B2381,음력지정휴일,2,FALSE), ""))))</f>
        <v/>
      </c>
      <c r="N2381" s="128"/>
      <c r="O2381" s="128" t="str">
        <f>IFERROR(VLOOKUP(N2381,연차지정일수,2,FALSE),"")</f>
        <v/>
      </c>
      <c r="P2381" s="143"/>
      <c r="Q2381" s="2"/>
    </row>
    <row r="2382">
      <c r="A2382" s="129">
        <v>46577.0</v>
      </c>
      <c r="B2382" s="129">
        <f>VLOOKUP($A2382,달력데이터,MATCH("음력 날짜",달력제목,0),FALSE)</f>
        <v>46544</v>
      </c>
      <c r="C2382" s="128">
        <f t="shared" si="1"/>
        <v>2027</v>
      </c>
      <c r="D2382" s="128">
        <f t="shared" si="2"/>
        <v>7</v>
      </c>
      <c r="E2382" s="128">
        <f t="shared" si="3"/>
        <v>1</v>
      </c>
      <c r="F2382" s="128">
        <f t="shared" si="4"/>
        <v>2027</v>
      </c>
      <c r="G2382" s="128">
        <f t="shared" si="5"/>
        <v>7</v>
      </c>
      <c r="H2382" s="128">
        <f t="shared" si="6"/>
        <v>9</v>
      </c>
      <c r="I2382" s="128" t="str">
        <f t="shared" si="7"/>
        <v>금</v>
      </c>
      <c r="J2382" s="99"/>
      <c r="K2382" s="99"/>
      <c r="L2382" s="141" t="str">
        <f>IF(J2382-K2382=0,,IFERROR(K2382-J2382-휴게시간-VLOOKUP(A2382,지정휴게시간,2,FALSE),K2382-J2382-휴게시간))</f>
        <v/>
      </c>
      <c r="M2382" s="142" t="str">
        <f>IFERROR(VLOOKUP(Text(A2382,"m월 d일"),양력휴일,2,FALSE),IFERROR(VLOOKUP(Text(B2382,"m월 d일"),음력휴일,2,FALSE),IFERROR(VLOOKUP(A2382,양력지정휴일,2,FALSE), IFERROR(VLOOKUP(B2382,음력지정휴일,2,FALSE), ""))))</f>
        <v/>
      </c>
      <c r="N2382" s="128"/>
      <c r="O2382" s="128" t="str">
        <f>IFERROR(VLOOKUP(N2382,연차지정일수,2,FALSE),"")</f>
        <v/>
      </c>
      <c r="P2382" s="143"/>
      <c r="Q2382" s="2"/>
    </row>
    <row r="2383">
      <c r="A2383" s="129">
        <v>46578.0</v>
      </c>
      <c r="B2383" s="129">
        <f>VLOOKUP($A2383,달력데이터,MATCH("음력 날짜",달력제목,0),FALSE)</f>
        <v>46545</v>
      </c>
      <c r="C2383" s="128">
        <f t="shared" si="1"/>
        <v>2027</v>
      </c>
      <c r="D2383" s="128">
        <f t="shared" si="2"/>
        <v>7</v>
      </c>
      <c r="E2383" s="128">
        <f t="shared" si="3"/>
        <v>1</v>
      </c>
      <c r="F2383" s="128">
        <f t="shared" si="4"/>
        <v>2027</v>
      </c>
      <c r="G2383" s="128">
        <f t="shared" si="5"/>
        <v>7</v>
      </c>
      <c r="H2383" s="128">
        <f t="shared" si="6"/>
        <v>10</v>
      </c>
      <c r="I2383" s="128" t="str">
        <f t="shared" si="7"/>
        <v>토</v>
      </c>
      <c r="J2383" s="99"/>
      <c r="K2383" s="99"/>
      <c r="L2383" s="141" t="str">
        <f>IF(J2383-K2383=0,,IFERROR(K2383-J2383-휴게시간-VLOOKUP(A2383,지정휴게시간,2,FALSE),K2383-J2383-휴게시간))</f>
        <v/>
      </c>
      <c r="M2383" s="142" t="str">
        <f>IFERROR(VLOOKUP(Text(A2383,"m월 d일"),양력휴일,2,FALSE),IFERROR(VLOOKUP(Text(B2383,"m월 d일"),음력휴일,2,FALSE),IFERROR(VLOOKUP(A2383,양력지정휴일,2,FALSE), IFERROR(VLOOKUP(B2383,음력지정휴일,2,FALSE), ""))))</f>
        <v/>
      </c>
      <c r="N2383" s="128"/>
      <c r="O2383" s="128" t="str">
        <f>IFERROR(VLOOKUP(N2383,연차지정일수,2,FALSE),"")</f>
        <v/>
      </c>
      <c r="P2383" s="143"/>
      <c r="Q2383" s="2"/>
    </row>
    <row r="2384">
      <c r="A2384" s="129">
        <v>46579.0</v>
      </c>
      <c r="B2384" s="129">
        <f>VLOOKUP($A2384,달력데이터,MATCH("음력 날짜",달력제목,0),FALSE)</f>
        <v>46546</v>
      </c>
      <c r="C2384" s="128">
        <f t="shared" si="1"/>
        <v>2027</v>
      </c>
      <c r="D2384" s="128">
        <f t="shared" si="2"/>
        <v>7</v>
      </c>
      <c r="E2384" s="128">
        <f t="shared" si="3"/>
        <v>1</v>
      </c>
      <c r="F2384" s="128">
        <f t="shared" si="4"/>
        <v>2027</v>
      </c>
      <c r="G2384" s="128">
        <f t="shared" si="5"/>
        <v>7</v>
      </c>
      <c r="H2384" s="128">
        <f t="shared" si="6"/>
        <v>11</v>
      </c>
      <c r="I2384" s="128" t="str">
        <f t="shared" si="7"/>
        <v>일</v>
      </c>
      <c r="J2384" s="99"/>
      <c r="K2384" s="99"/>
      <c r="L2384" s="141" t="str">
        <f>IF(J2384-K2384=0,,IFERROR(K2384-J2384-휴게시간-VLOOKUP(A2384,지정휴게시간,2,FALSE),K2384-J2384-휴게시간))</f>
        <v/>
      </c>
      <c r="M2384" s="142" t="str">
        <f>IFERROR(VLOOKUP(Text(A2384,"m월 d일"),양력휴일,2,FALSE),IFERROR(VLOOKUP(Text(B2384,"m월 d일"),음력휴일,2,FALSE),IFERROR(VLOOKUP(A2384,양력지정휴일,2,FALSE), IFERROR(VLOOKUP(B2384,음력지정휴일,2,FALSE), ""))))</f>
        <v/>
      </c>
      <c r="N2384" s="128"/>
      <c r="O2384" s="128" t="str">
        <f>IFERROR(VLOOKUP(N2384,연차지정일수,2,FALSE),"")</f>
        <v/>
      </c>
      <c r="P2384" s="143"/>
      <c r="Q2384" s="2"/>
    </row>
    <row r="2385">
      <c r="A2385" s="129">
        <v>46580.0</v>
      </c>
      <c r="B2385" s="129">
        <f>VLOOKUP($A2385,달력데이터,MATCH("음력 날짜",달력제목,0),FALSE)</f>
        <v>46547</v>
      </c>
      <c r="C2385" s="128">
        <f t="shared" si="1"/>
        <v>2027</v>
      </c>
      <c r="D2385" s="128">
        <f t="shared" si="2"/>
        <v>7</v>
      </c>
      <c r="E2385" s="128">
        <f t="shared" si="3"/>
        <v>2</v>
      </c>
      <c r="F2385" s="128">
        <f t="shared" si="4"/>
        <v>2027</v>
      </c>
      <c r="G2385" s="128">
        <f t="shared" si="5"/>
        <v>7</v>
      </c>
      <c r="H2385" s="128">
        <f t="shared" si="6"/>
        <v>12</v>
      </c>
      <c r="I2385" s="128" t="str">
        <f t="shared" si="7"/>
        <v>월</v>
      </c>
      <c r="J2385" s="99"/>
      <c r="K2385" s="99"/>
      <c r="L2385" s="141" t="str">
        <f>IF(J2385-K2385=0,,IFERROR(K2385-J2385-휴게시간-VLOOKUP(A2385,지정휴게시간,2,FALSE),K2385-J2385-휴게시간))</f>
        <v/>
      </c>
      <c r="M2385" s="142" t="str">
        <f>IFERROR(VLOOKUP(Text(A2385,"m월 d일"),양력휴일,2,FALSE),IFERROR(VLOOKUP(Text(B2385,"m월 d일"),음력휴일,2,FALSE),IFERROR(VLOOKUP(A2385,양력지정휴일,2,FALSE), IFERROR(VLOOKUP(B2385,음력지정휴일,2,FALSE), ""))))</f>
        <v/>
      </c>
      <c r="N2385" s="128"/>
      <c r="O2385" s="128" t="str">
        <f>IFERROR(VLOOKUP(N2385,연차지정일수,2,FALSE),"")</f>
        <v/>
      </c>
      <c r="P2385" s="143"/>
      <c r="Q2385" s="2"/>
    </row>
    <row r="2386">
      <c r="A2386" s="129">
        <v>46581.0</v>
      </c>
      <c r="B2386" s="129">
        <f>VLOOKUP($A2386,달력데이터,MATCH("음력 날짜",달력제목,0),FALSE)</f>
        <v>46548</v>
      </c>
      <c r="C2386" s="128">
        <f t="shared" si="1"/>
        <v>2027</v>
      </c>
      <c r="D2386" s="128">
        <f t="shared" si="2"/>
        <v>7</v>
      </c>
      <c r="E2386" s="128">
        <f t="shared" si="3"/>
        <v>2</v>
      </c>
      <c r="F2386" s="128">
        <f t="shared" si="4"/>
        <v>2027</v>
      </c>
      <c r="G2386" s="128">
        <f t="shared" si="5"/>
        <v>7</v>
      </c>
      <c r="H2386" s="128">
        <f t="shared" si="6"/>
        <v>13</v>
      </c>
      <c r="I2386" s="128" t="str">
        <f t="shared" si="7"/>
        <v>화</v>
      </c>
      <c r="J2386" s="99"/>
      <c r="K2386" s="99"/>
      <c r="L2386" s="141" t="str">
        <f>IF(J2386-K2386=0,,IFERROR(K2386-J2386-휴게시간-VLOOKUP(A2386,지정휴게시간,2,FALSE),K2386-J2386-휴게시간))</f>
        <v/>
      </c>
      <c r="M2386" s="142" t="str">
        <f>IFERROR(VLOOKUP(Text(A2386,"m월 d일"),양력휴일,2,FALSE),IFERROR(VLOOKUP(Text(B2386,"m월 d일"),음력휴일,2,FALSE),IFERROR(VLOOKUP(A2386,양력지정휴일,2,FALSE), IFERROR(VLOOKUP(B2386,음력지정휴일,2,FALSE), ""))))</f>
        <v/>
      </c>
      <c r="N2386" s="128"/>
      <c r="O2386" s="128" t="str">
        <f>IFERROR(VLOOKUP(N2386,연차지정일수,2,FALSE),"")</f>
        <v/>
      </c>
      <c r="P2386" s="143"/>
      <c r="Q2386" s="2"/>
    </row>
    <row r="2387">
      <c r="A2387" s="129">
        <v>46582.0</v>
      </c>
      <c r="B2387" s="129">
        <f>VLOOKUP($A2387,달력데이터,MATCH("음력 날짜",달력제목,0),FALSE)</f>
        <v>46549</v>
      </c>
      <c r="C2387" s="128">
        <f t="shared" si="1"/>
        <v>2027</v>
      </c>
      <c r="D2387" s="128">
        <f t="shared" si="2"/>
        <v>7</v>
      </c>
      <c r="E2387" s="128">
        <f t="shared" si="3"/>
        <v>2</v>
      </c>
      <c r="F2387" s="128">
        <f t="shared" si="4"/>
        <v>2027</v>
      </c>
      <c r="G2387" s="128">
        <f t="shared" si="5"/>
        <v>7</v>
      </c>
      <c r="H2387" s="128">
        <f t="shared" si="6"/>
        <v>14</v>
      </c>
      <c r="I2387" s="128" t="str">
        <f t="shared" si="7"/>
        <v>수</v>
      </c>
      <c r="J2387" s="99"/>
      <c r="K2387" s="99"/>
      <c r="L2387" s="141" t="str">
        <f>IF(J2387-K2387=0,,IFERROR(K2387-J2387-휴게시간-VLOOKUP(A2387,지정휴게시간,2,FALSE),K2387-J2387-휴게시간))</f>
        <v/>
      </c>
      <c r="M2387" s="142" t="str">
        <f>IFERROR(VLOOKUP(Text(A2387,"m월 d일"),양력휴일,2,FALSE),IFERROR(VLOOKUP(Text(B2387,"m월 d일"),음력휴일,2,FALSE),IFERROR(VLOOKUP(A2387,양력지정휴일,2,FALSE), IFERROR(VLOOKUP(B2387,음력지정휴일,2,FALSE), ""))))</f>
        <v/>
      </c>
      <c r="N2387" s="128"/>
      <c r="O2387" s="128" t="str">
        <f>IFERROR(VLOOKUP(N2387,연차지정일수,2,FALSE),"")</f>
        <v/>
      </c>
      <c r="P2387" s="143"/>
      <c r="Q2387" s="2"/>
    </row>
    <row r="2388">
      <c r="A2388" s="129">
        <v>46583.0</v>
      </c>
      <c r="B2388" s="129">
        <f>VLOOKUP($A2388,달력데이터,MATCH("음력 날짜",달력제목,0),FALSE)</f>
        <v>46550</v>
      </c>
      <c r="C2388" s="128">
        <f t="shared" si="1"/>
        <v>2027</v>
      </c>
      <c r="D2388" s="128">
        <f t="shared" si="2"/>
        <v>7</v>
      </c>
      <c r="E2388" s="128">
        <f t="shared" si="3"/>
        <v>2</v>
      </c>
      <c r="F2388" s="128">
        <f t="shared" si="4"/>
        <v>2027</v>
      </c>
      <c r="G2388" s="128">
        <f t="shared" si="5"/>
        <v>7</v>
      </c>
      <c r="H2388" s="128">
        <f t="shared" si="6"/>
        <v>15</v>
      </c>
      <c r="I2388" s="128" t="str">
        <f t="shared" si="7"/>
        <v>목</v>
      </c>
      <c r="J2388" s="99"/>
      <c r="K2388" s="99"/>
      <c r="L2388" s="141" t="str">
        <f>IF(J2388-K2388=0,,IFERROR(K2388-J2388-휴게시간-VLOOKUP(A2388,지정휴게시간,2,FALSE),K2388-J2388-휴게시간))</f>
        <v/>
      </c>
      <c r="M2388" s="142" t="str">
        <f>IFERROR(VLOOKUP(Text(A2388,"m월 d일"),양력휴일,2,FALSE),IFERROR(VLOOKUP(Text(B2388,"m월 d일"),음력휴일,2,FALSE),IFERROR(VLOOKUP(A2388,양력지정휴일,2,FALSE), IFERROR(VLOOKUP(B2388,음력지정휴일,2,FALSE), ""))))</f>
        <v/>
      </c>
      <c r="N2388" s="128"/>
      <c r="O2388" s="128" t="str">
        <f>IFERROR(VLOOKUP(N2388,연차지정일수,2,FALSE),"")</f>
        <v/>
      </c>
      <c r="P2388" s="143"/>
      <c r="Q2388" s="2"/>
    </row>
    <row r="2389">
      <c r="A2389" s="129">
        <v>46584.0</v>
      </c>
      <c r="B2389" s="129">
        <f>VLOOKUP($A2389,달력데이터,MATCH("음력 날짜",달력제목,0),FALSE)</f>
        <v>46551</v>
      </c>
      <c r="C2389" s="128">
        <f t="shared" si="1"/>
        <v>2027</v>
      </c>
      <c r="D2389" s="128">
        <f t="shared" si="2"/>
        <v>7</v>
      </c>
      <c r="E2389" s="128">
        <f t="shared" si="3"/>
        <v>2</v>
      </c>
      <c r="F2389" s="128">
        <f t="shared" si="4"/>
        <v>2027</v>
      </c>
      <c r="G2389" s="128">
        <f t="shared" si="5"/>
        <v>7</v>
      </c>
      <c r="H2389" s="128">
        <f t="shared" si="6"/>
        <v>16</v>
      </c>
      <c r="I2389" s="128" t="str">
        <f t="shared" si="7"/>
        <v>금</v>
      </c>
      <c r="J2389" s="99"/>
      <c r="K2389" s="99"/>
      <c r="L2389" s="141" t="str">
        <f>IF(J2389-K2389=0,,IFERROR(K2389-J2389-휴게시간-VLOOKUP(A2389,지정휴게시간,2,FALSE),K2389-J2389-휴게시간))</f>
        <v/>
      </c>
      <c r="M2389" s="142" t="str">
        <f>IFERROR(VLOOKUP(Text(A2389,"m월 d일"),양력휴일,2,FALSE),IFERROR(VLOOKUP(Text(B2389,"m월 d일"),음력휴일,2,FALSE),IFERROR(VLOOKUP(A2389,양력지정휴일,2,FALSE), IFERROR(VLOOKUP(B2389,음력지정휴일,2,FALSE), ""))))</f>
        <v/>
      </c>
      <c r="N2389" s="128"/>
      <c r="O2389" s="128" t="str">
        <f>IFERROR(VLOOKUP(N2389,연차지정일수,2,FALSE),"")</f>
        <v/>
      </c>
      <c r="P2389" s="143"/>
      <c r="Q2389" s="2"/>
    </row>
    <row r="2390">
      <c r="A2390" s="129">
        <v>46585.0</v>
      </c>
      <c r="B2390" s="129">
        <f>VLOOKUP($A2390,달력데이터,MATCH("음력 날짜",달력제목,0),FALSE)</f>
        <v>46552</v>
      </c>
      <c r="C2390" s="128">
        <f t="shared" si="1"/>
        <v>2027</v>
      </c>
      <c r="D2390" s="128">
        <f t="shared" si="2"/>
        <v>7</v>
      </c>
      <c r="E2390" s="128">
        <f t="shared" si="3"/>
        <v>2</v>
      </c>
      <c r="F2390" s="128">
        <f t="shared" si="4"/>
        <v>2027</v>
      </c>
      <c r="G2390" s="128">
        <f t="shared" si="5"/>
        <v>7</v>
      </c>
      <c r="H2390" s="128">
        <f t="shared" si="6"/>
        <v>17</v>
      </c>
      <c r="I2390" s="128" t="str">
        <f t="shared" si="7"/>
        <v>토</v>
      </c>
      <c r="J2390" s="99"/>
      <c r="K2390" s="99"/>
      <c r="L2390" s="141" t="str">
        <f>IF(J2390-K2390=0,,IFERROR(K2390-J2390-휴게시간-VLOOKUP(A2390,지정휴게시간,2,FALSE),K2390-J2390-휴게시간))</f>
        <v/>
      </c>
      <c r="M2390" s="142" t="str">
        <f>IFERROR(VLOOKUP(Text(A2390,"m월 d일"),양력휴일,2,FALSE),IFERROR(VLOOKUP(Text(B2390,"m월 d일"),음력휴일,2,FALSE),IFERROR(VLOOKUP(A2390,양력지정휴일,2,FALSE), IFERROR(VLOOKUP(B2390,음력지정휴일,2,FALSE), ""))))</f>
        <v/>
      </c>
      <c r="N2390" s="128"/>
      <c r="O2390" s="128" t="str">
        <f>IFERROR(VLOOKUP(N2390,연차지정일수,2,FALSE),"")</f>
        <v/>
      </c>
      <c r="P2390" s="143"/>
      <c r="Q2390" s="2"/>
    </row>
    <row r="2391">
      <c r="A2391" s="129">
        <v>46586.0</v>
      </c>
      <c r="B2391" s="129">
        <f>VLOOKUP($A2391,달력데이터,MATCH("음력 날짜",달력제목,0),FALSE)</f>
        <v>46553</v>
      </c>
      <c r="C2391" s="128">
        <f t="shared" si="1"/>
        <v>2027</v>
      </c>
      <c r="D2391" s="128">
        <f t="shared" si="2"/>
        <v>7</v>
      </c>
      <c r="E2391" s="128">
        <f t="shared" si="3"/>
        <v>2</v>
      </c>
      <c r="F2391" s="128">
        <f t="shared" si="4"/>
        <v>2027</v>
      </c>
      <c r="G2391" s="128">
        <f t="shared" si="5"/>
        <v>7</v>
      </c>
      <c r="H2391" s="128">
        <f t="shared" si="6"/>
        <v>18</v>
      </c>
      <c r="I2391" s="128" t="str">
        <f t="shared" si="7"/>
        <v>일</v>
      </c>
      <c r="J2391" s="99"/>
      <c r="K2391" s="99"/>
      <c r="L2391" s="141" t="str">
        <f>IF(J2391-K2391=0,,IFERROR(K2391-J2391-휴게시간-VLOOKUP(A2391,지정휴게시간,2,FALSE),K2391-J2391-휴게시간))</f>
        <v/>
      </c>
      <c r="M2391" s="142" t="str">
        <f>IFERROR(VLOOKUP(Text(A2391,"m월 d일"),양력휴일,2,FALSE),IFERROR(VLOOKUP(Text(B2391,"m월 d일"),음력휴일,2,FALSE),IFERROR(VLOOKUP(A2391,양력지정휴일,2,FALSE), IFERROR(VLOOKUP(B2391,음력지정휴일,2,FALSE), ""))))</f>
        <v/>
      </c>
      <c r="N2391" s="128"/>
      <c r="O2391" s="128" t="str">
        <f>IFERROR(VLOOKUP(N2391,연차지정일수,2,FALSE),"")</f>
        <v/>
      </c>
      <c r="P2391" s="143"/>
      <c r="Q2391" s="2"/>
    </row>
    <row r="2392">
      <c r="A2392" s="129">
        <v>46587.0</v>
      </c>
      <c r="B2392" s="129">
        <f>VLOOKUP($A2392,달력데이터,MATCH("음력 날짜",달력제목,0),FALSE)</f>
        <v>46554</v>
      </c>
      <c r="C2392" s="128">
        <f t="shared" si="1"/>
        <v>2027</v>
      </c>
      <c r="D2392" s="128">
        <f t="shared" si="2"/>
        <v>7</v>
      </c>
      <c r="E2392" s="128">
        <f t="shared" si="3"/>
        <v>3</v>
      </c>
      <c r="F2392" s="128">
        <f t="shared" si="4"/>
        <v>2027</v>
      </c>
      <c r="G2392" s="128">
        <f t="shared" si="5"/>
        <v>7</v>
      </c>
      <c r="H2392" s="128">
        <f t="shared" si="6"/>
        <v>19</v>
      </c>
      <c r="I2392" s="128" t="str">
        <f t="shared" si="7"/>
        <v>월</v>
      </c>
      <c r="J2392" s="99"/>
      <c r="K2392" s="99"/>
      <c r="L2392" s="141" t="str">
        <f>IF(J2392-K2392=0,,IFERROR(K2392-J2392-휴게시간-VLOOKUP(A2392,지정휴게시간,2,FALSE),K2392-J2392-휴게시간))</f>
        <v/>
      </c>
      <c r="M2392" s="142" t="str">
        <f>IFERROR(VLOOKUP(Text(A2392,"m월 d일"),양력휴일,2,FALSE),IFERROR(VLOOKUP(Text(B2392,"m월 d일"),음력휴일,2,FALSE),IFERROR(VLOOKUP(A2392,양력지정휴일,2,FALSE), IFERROR(VLOOKUP(B2392,음력지정휴일,2,FALSE), ""))))</f>
        <v/>
      </c>
      <c r="N2392" s="128"/>
      <c r="O2392" s="128" t="str">
        <f>IFERROR(VLOOKUP(N2392,연차지정일수,2,FALSE),"")</f>
        <v/>
      </c>
      <c r="P2392" s="143"/>
      <c r="Q2392" s="2"/>
    </row>
    <row r="2393">
      <c r="A2393" s="129">
        <v>46588.0</v>
      </c>
      <c r="B2393" s="129">
        <f>VLOOKUP($A2393,달력데이터,MATCH("음력 날짜",달력제목,0),FALSE)</f>
        <v>46555</v>
      </c>
      <c r="C2393" s="128">
        <f t="shared" si="1"/>
        <v>2027</v>
      </c>
      <c r="D2393" s="128">
        <f t="shared" si="2"/>
        <v>7</v>
      </c>
      <c r="E2393" s="128">
        <f t="shared" si="3"/>
        <v>3</v>
      </c>
      <c r="F2393" s="128">
        <f t="shared" si="4"/>
        <v>2027</v>
      </c>
      <c r="G2393" s="128">
        <f t="shared" si="5"/>
        <v>7</v>
      </c>
      <c r="H2393" s="128">
        <f t="shared" si="6"/>
        <v>20</v>
      </c>
      <c r="I2393" s="128" t="str">
        <f t="shared" si="7"/>
        <v>화</v>
      </c>
      <c r="J2393" s="99"/>
      <c r="K2393" s="99"/>
      <c r="L2393" s="141" t="str">
        <f>IF(J2393-K2393=0,,IFERROR(K2393-J2393-휴게시간-VLOOKUP(A2393,지정휴게시간,2,FALSE),K2393-J2393-휴게시간))</f>
        <v/>
      </c>
      <c r="M2393" s="142" t="str">
        <f>IFERROR(VLOOKUP(Text(A2393,"m월 d일"),양력휴일,2,FALSE),IFERROR(VLOOKUP(Text(B2393,"m월 d일"),음력휴일,2,FALSE),IFERROR(VLOOKUP(A2393,양력지정휴일,2,FALSE), IFERROR(VLOOKUP(B2393,음력지정휴일,2,FALSE), ""))))</f>
        <v/>
      </c>
      <c r="N2393" s="128"/>
      <c r="O2393" s="128" t="str">
        <f>IFERROR(VLOOKUP(N2393,연차지정일수,2,FALSE),"")</f>
        <v/>
      </c>
      <c r="P2393" s="143"/>
      <c r="Q2393" s="2"/>
    </row>
    <row r="2394">
      <c r="A2394" s="129">
        <v>46589.0</v>
      </c>
      <c r="B2394" s="129">
        <f>VLOOKUP($A2394,달력데이터,MATCH("음력 날짜",달력제목,0),FALSE)</f>
        <v>46556</v>
      </c>
      <c r="C2394" s="128">
        <f t="shared" si="1"/>
        <v>2027</v>
      </c>
      <c r="D2394" s="128">
        <f t="shared" si="2"/>
        <v>7</v>
      </c>
      <c r="E2394" s="128">
        <f t="shared" si="3"/>
        <v>3</v>
      </c>
      <c r="F2394" s="128">
        <f t="shared" si="4"/>
        <v>2027</v>
      </c>
      <c r="G2394" s="128">
        <f t="shared" si="5"/>
        <v>7</v>
      </c>
      <c r="H2394" s="128">
        <f t="shared" si="6"/>
        <v>21</v>
      </c>
      <c r="I2394" s="128" t="str">
        <f t="shared" si="7"/>
        <v>수</v>
      </c>
      <c r="J2394" s="99"/>
      <c r="K2394" s="99"/>
      <c r="L2394" s="141" t="str">
        <f>IF(J2394-K2394=0,,IFERROR(K2394-J2394-휴게시간-VLOOKUP(A2394,지정휴게시간,2,FALSE),K2394-J2394-휴게시간))</f>
        <v/>
      </c>
      <c r="M2394" s="142" t="str">
        <f>IFERROR(VLOOKUP(Text(A2394,"m월 d일"),양력휴일,2,FALSE),IFERROR(VLOOKUP(Text(B2394,"m월 d일"),음력휴일,2,FALSE),IFERROR(VLOOKUP(A2394,양력지정휴일,2,FALSE), IFERROR(VLOOKUP(B2394,음력지정휴일,2,FALSE), ""))))</f>
        <v/>
      </c>
      <c r="N2394" s="128"/>
      <c r="O2394" s="128" t="str">
        <f>IFERROR(VLOOKUP(N2394,연차지정일수,2,FALSE),"")</f>
        <v/>
      </c>
      <c r="P2394" s="143"/>
      <c r="Q2394" s="2"/>
    </row>
    <row r="2395">
      <c r="A2395" s="129">
        <v>46590.0</v>
      </c>
      <c r="B2395" s="129">
        <f>VLOOKUP($A2395,달력데이터,MATCH("음력 날짜",달력제목,0),FALSE)</f>
        <v>46557</v>
      </c>
      <c r="C2395" s="128">
        <f t="shared" si="1"/>
        <v>2027</v>
      </c>
      <c r="D2395" s="128">
        <f t="shared" si="2"/>
        <v>7</v>
      </c>
      <c r="E2395" s="128">
        <f t="shared" si="3"/>
        <v>3</v>
      </c>
      <c r="F2395" s="128">
        <f t="shared" si="4"/>
        <v>2027</v>
      </c>
      <c r="G2395" s="128">
        <f t="shared" si="5"/>
        <v>7</v>
      </c>
      <c r="H2395" s="128">
        <f t="shared" si="6"/>
        <v>22</v>
      </c>
      <c r="I2395" s="128" t="str">
        <f t="shared" si="7"/>
        <v>목</v>
      </c>
      <c r="J2395" s="99"/>
      <c r="K2395" s="99"/>
      <c r="L2395" s="141" t="str">
        <f>IF(J2395-K2395=0,,IFERROR(K2395-J2395-휴게시간-VLOOKUP(A2395,지정휴게시간,2,FALSE),K2395-J2395-휴게시간))</f>
        <v/>
      </c>
      <c r="M2395" s="142" t="str">
        <f>IFERROR(VLOOKUP(Text(A2395,"m월 d일"),양력휴일,2,FALSE),IFERROR(VLOOKUP(Text(B2395,"m월 d일"),음력휴일,2,FALSE),IFERROR(VLOOKUP(A2395,양력지정휴일,2,FALSE), IFERROR(VLOOKUP(B2395,음력지정휴일,2,FALSE), ""))))</f>
        <v/>
      </c>
      <c r="N2395" s="128"/>
      <c r="O2395" s="128" t="str">
        <f>IFERROR(VLOOKUP(N2395,연차지정일수,2,FALSE),"")</f>
        <v/>
      </c>
      <c r="P2395" s="143"/>
      <c r="Q2395" s="2"/>
    </row>
    <row r="2396">
      <c r="A2396" s="129">
        <v>46591.0</v>
      </c>
      <c r="B2396" s="129">
        <f>VLOOKUP($A2396,달력데이터,MATCH("음력 날짜",달력제목,0),FALSE)</f>
        <v>46558</v>
      </c>
      <c r="C2396" s="128">
        <f t="shared" si="1"/>
        <v>2027</v>
      </c>
      <c r="D2396" s="128">
        <f t="shared" si="2"/>
        <v>7</v>
      </c>
      <c r="E2396" s="128">
        <f t="shared" si="3"/>
        <v>3</v>
      </c>
      <c r="F2396" s="128">
        <f t="shared" si="4"/>
        <v>2027</v>
      </c>
      <c r="G2396" s="128">
        <f t="shared" si="5"/>
        <v>7</v>
      </c>
      <c r="H2396" s="128">
        <f t="shared" si="6"/>
        <v>23</v>
      </c>
      <c r="I2396" s="128" t="str">
        <f t="shared" si="7"/>
        <v>금</v>
      </c>
      <c r="J2396" s="99"/>
      <c r="K2396" s="99"/>
      <c r="L2396" s="141" t="str">
        <f>IF(J2396-K2396=0,,IFERROR(K2396-J2396-휴게시간-VLOOKUP(A2396,지정휴게시간,2,FALSE),K2396-J2396-휴게시간))</f>
        <v/>
      </c>
      <c r="M2396" s="142" t="str">
        <f>IFERROR(VLOOKUP(Text(A2396,"m월 d일"),양력휴일,2,FALSE),IFERROR(VLOOKUP(Text(B2396,"m월 d일"),음력휴일,2,FALSE),IFERROR(VLOOKUP(A2396,양력지정휴일,2,FALSE), IFERROR(VLOOKUP(B2396,음력지정휴일,2,FALSE), ""))))</f>
        <v/>
      </c>
      <c r="N2396" s="128"/>
      <c r="O2396" s="128" t="str">
        <f>IFERROR(VLOOKUP(N2396,연차지정일수,2,FALSE),"")</f>
        <v/>
      </c>
      <c r="P2396" s="143"/>
      <c r="Q2396" s="2"/>
    </row>
    <row r="2397">
      <c r="A2397" s="129">
        <v>46592.0</v>
      </c>
      <c r="B2397" s="129">
        <f>VLOOKUP($A2397,달력데이터,MATCH("음력 날짜",달력제목,0),FALSE)</f>
        <v>46559</v>
      </c>
      <c r="C2397" s="128">
        <f t="shared" si="1"/>
        <v>2027</v>
      </c>
      <c r="D2397" s="128">
        <f t="shared" si="2"/>
        <v>7</v>
      </c>
      <c r="E2397" s="128">
        <f t="shared" si="3"/>
        <v>3</v>
      </c>
      <c r="F2397" s="128">
        <f t="shared" si="4"/>
        <v>2027</v>
      </c>
      <c r="G2397" s="128">
        <f t="shared" si="5"/>
        <v>7</v>
      </c>
      <c r="H2397" s="128">
        <f t="shared" si="6"/>
        <v>24</v>
      </c>
      <c r="I2397" s="128" t="str">
        <f t="shared" si="7"/>
        <v>토</v>
      </c>
      <c r="J2397" s="99"/>
      <c r="K2397" s="99"/>
      <c r="L2397" s="141" t="str">
        <f>IF(J2397-K2397=0,,IFERROR(K2397-J2397-휴게시간-VLOOKUP(A2397,지정휴게시간,2,FALSE),K2397-J2397-휴게시간))</f>
        <v/>
      </c>
      <c r="M2397" s="142" t="str">
        <f>IFERROR(VLOOKUP(Text(A2397,"m월 d일"),양력휴일,2,FALSE),IFERROR(VLOOKUP(Text(B2397,"m월 d일"),음력휴일,2,FALSE),IFERROR(VLOOKUP(A2397,양력지정휴일,2,FALSE), IFERROR(VLOOKUP(B2397,음력지정휴일,2,FALSE), ""))))</f>
        <v/>
      </c>
      <c r="N2397" s="128"/>
      <c r="O2397" s="128" t="str">
        <f>IFERROR(VLOOKUP(N2397,연차지정일수,2,FALSE),"")</f>
        <v/>
      </c>
      <c r="P2397" s="143"/>
      <c r="Q2397" s="2"/>
    </row>
    <row r="2398">
      <c r="A2398" s="129">
        <v>46593.0</v>
      </c>
      <c r="B2398" s="129">
        <f>VLOOKUP($A2398,달력데이터,MATCH("음력 날짜",달력제목,0),FALSE)</f>
        <v>46560</v>
      </c>
      <c r="C2398" s="128">
        <f t="shared" si="1"/>
        <v>2027</v>
      </c>
      <c r="D2398" s="128">
        <f t="shared" si="2"/>
        <v>7</v>
      </c>
      <c r="E2398" s="128">
        <f t="shared" si="3"/>
        <v>3</v>
      </c>
      <c r="F2398" s="128">
        <f t="shared" si="4"/>
        <v>2027</v>
      </c>
      <c r="G2398" s="128">
        <f t="shared" si="5"/>
        <v>7</v>
      </c>
      <c r="H2398" s="128">
        <f t="shared" si="6"/>
        <v>25</v>
      </c>
      <c r="I2398" s="128" t="str">
        <f t="shared" si="7"/>
        <v>일</v>
      </c>
      <c r="J2398" s="99"/>
      <c r="K2398" s="99"/>
      <c r="L2398" s="141" t="str">
        <f>IF(J2398-K2398=0,,IFERROR(K2398-J2398-휴게시간-VLOOKUP(A2398,지정휴게시간,2,FALSE),K2398-J2398-휴게시간))</f>
        <v/>
      </c>
      <c r="M2398" s="142" t="str">
        <f>IFERROR(VLOOKUP(Text(A2398,"m월 d일"),양력휴일,2,FALSE),IFERROR(VLOOKUP(Text(B2398,"m월 d일"),음력휴일,2,FALSE),IFERROR(VLOOKUP(A2398,양력지정휴일,2,FALSE), IFERROR(VLOOKUP(B2398,음력지정휴일,2,FALSE), ""))))</f>
        <v/>
      </c>
      <c r="N2398" s="128"/>
      <c r="O2398" s="128" t="str">
        <f>IFERROR(VLOOKUP(N2398,연차지정일수,2,FALSE),"")</f>
        <v/>
      </c>
      <c r="P2398" s="143"/>
      <c r="Q2398" s="2"/>
    </row>
    <row r="2399">
      <c r="A2399" s="129">
        <v>46594.0</v>
      </c>
      <c r="B2399" s="129">
        <f>VLOOKUP($A2399,달력데이터,MATCH("음력 날짜",달력제목,0),FALSE)</f>
        <v>46561</v>
      </c>
      <c r="C2399" s="128">
        <f t="shared" si="1"/>
        <v>2027</v>
      </c>
      <c r="D2399" s="128">
        <f t="shared" si="2"/>
        <v>7</v>
      </c>
      <c r="E2399" s="128">
        <f t="shared" si="3"/>
        <v>4</v>
      </c>
      <c r="F2399" s="128">
        <f t="shared" si="4"/>
        <v>2027</v>
      </c>
      <c r="G2399" s="128">
        <f t="shared" si="5"/>
        <v>7</v>
      </c>
      <c r="H2399" s="128">
        <f t="shared" si="6"/>
        <v>26</v>
      </c>
      <c r="I2399" s="128" t="str">
        <f t="shared" si="7"/>
        <v>월</v>
      </c>
      <c r="J2399" s="99"/>
      <c r="K2399" s="99"/>
      <c r="L2399" s="141" t="str">
        <f>IF(J2399-K2399=0,,IFERROR(K2399-J2399-휴게시간-VLOOKUP(A2399,지정휴게시간,2,FALSE),K2399-J2399-휴게시간))</f>
        <v/>
      </c>
      <c r="M2399" s="142" t="str">
        <f>IFERROR(VLOOKUP(Text(A2399,"m월 d일"),양력휴일,2,FALSE),IFERROR(VLOOKUP(Text(B2399,"m월 d일"),음력휴일,2,FALSE),IFERROR(VLOOKUP(A2399,양력지정휴일,2,FALSE), IFERROR(VLOOKUP(B2399,음력지정휴일,2,FALSE), ""))))</f>
        <v/>
      </c>
      <c r="N2399" s="128"/>
      <c r="O2399" s="128" t="str">
        <f>IFERROR(VLOOKUP(N2399,연차지정일수,2,FALSE),"")</f>
        <v/>
      </c>
      <c r="P2399" s="143"/>
      <c r="Q2399" s="2"/>
    </row>
    <row r="2400">
      <c r="A2400" s="129">
        <v>46595.0</v>
      </c>
      <c r="B2400" s="129">
        <f>VLOOKUP($A2400,달력데이터,MATCH("음력 날짜",달력제목,0),FALSE)</f>
        <v>46562</v>
      </c>
      <c r="C2400" s="128">
        <f t="shared" si="1"/>
        <v>2027</v>
      </c>
      <c r="D2400" s="128">
        <f t="shared" si="2"/>
        <v>7</v>
      </c>
      <c r="E2400" s="128">
        <f t="shared" si="3"/>
        <v>4</v>
      </c>
      <c r="F2400" s="128">
        <f t="shared" si="4"/>
        <v>2027</v>
      </c>
      <c r="G2400" s="128">
        <f t="shared" si="5"/>
        <v>7</v>
      </c>
      <c r="H2400" s="128">
        <f t="shared" si="6"/>
        <v>27</v>
      </c>
      <c r="I2400" s="128" t="str">
        <f t="shared" si="7"/>
        <v>화</v>
      </c>
      <c r="J2400" s="99"/>
      <c r="K2400" s="99"/>
      <c r="L2400" s="141" t="str">
        <f>IF(J2400-K2400=0,,IFERROR(K2400-J2400-휴게시간-VLOOKUP(A2400,지정휴게시간,2,FALSE),K2400-J2400-휴게시간))</f>
        <v/>
      </c>
      <c r="M2400" s="142" t="str">
        <f>IFERROR(VLOOKUP(Text(A2400,"m월 d일"),양력휴일,2,FALSE),IFERROR(VLOOKUP(Text(B2400,"m월 d일"),음력휴일,2,FALSE),IFERROR(VLOOKUP(A2400,양력지정휴일,2,FALSE), IFERROR(VLOOKUP(B2400,음력지정휴일,2,FALSE), ""))))</f>
        <v/>
      </c>
      <c r="N2400" s="128"/>
      <c r="O2400" s="128" t="str">
        <f>IFERROR(VLOOKUP(N2400,연차지정일수,2,FALSE),"")</f>
        <v/>
      </c>
      <c r="P2400" s="143"/>
      <c r="Q2400" s="2"/>
    </row>
    <row r="2401">
      <c r="A2401" s="129">
        <v>46596.0</v>
      </c>
      <c r="B2401" s="129">
        <f>VLOOKUP($A2401,달력데이터,MATCH("음력 날짜",달력제목,0),FALSE)</f>
        <v>46563</v>
      </c>
      <c r="C2401" s="128">
        <f t="shared" si="1"/>
        <v>2027</v>
      </c>
      <c r="D2401" s="128">
        <f t="shared" si="2"/>
        <v>7</v>
      </c>
      <c r="E2401" s="128">
        <f t="shared" si="3"/>
        <v>4</v>
      </c>
      <c r="F2401" s="128">
        <f t="shared" si="4"/>
        <v>2027</v>
      </c>
      <c r="G2401" s="128">
        <f t="shared" si="5"/>
        <v>7</v>
      </c>
      <c r="H2401" s="128">
        <f t="shared" si="6"/>
        <v>28</v>
      </c>
      <c r="I2401" s="128" t="str">
        <f t="shared" si="7"/>
        <v>수</v>
      </c>
      <c r="J2401" s="99"/>
      <c r="K2401" s="99"/>
      <c r="L2401" s="141" t="str">
        <f>IF(J2401-K2401=0,,IFERROR(K2401-J2401-휴게시간-VLOOKUP(A2401,지정휴게시간,2,FALSE),K2401-J2401-휴게시간))</f>
        <v/>
      </c>
      <c r="M2401" s="142" t="str">
        <f>IFERROR(VLOOKUP(Text(A2401,"m월 d일"),양력휴일,2,FALSE),IFERROR(VLOOKUP(Text(B2401,"m월 d일"),음력휴일,2,FALSE),IFERROR(VLOOKUP(A2401,양력지정휴일,2,FALSE), IFERROR(VLOOKUP(B2401,음력지정휴일,2,FALSE), ""))))</f>
        <v/>
      </c>
      <c r="N2401" s="128"/>
      <c r="O2401" s="128" t="str">
        <f>IFERROR(VLOOKUP(N2401,연차지정일수,2,FALSE),"")</f>
        <v/>
      </c>
      <c r="P2401" s="143"/>
      <c r="Q2401" s="2"/>
    </row>
    <row r="2402">
      <c r="A2402" s="129">
        <v>46597.0</v>
      </c>
      <c r="B2402" s="129">
        <f>VLOOKUP($A2402,달력데이터,MATCH("음력 날짜",달력제목,0),FALSE)</f>
        <v>46564</v>
      </c>
      <c r="C2402" s="128">
        <f t="shared" si="1"/>
        <v>2027</v>
      </c>
      <c r="D2402" s="128">
        <f t="shared" si="2"/>
        <v>7</v>
      </c>
      <c r="E2402" s="128">
        <f t="shared" si="3"/>
        <v>4</v>
      </c>
      <c r="F2402" s="128">
        <f t="shared" si="4"/>
        <v>2027</v>
      </c>
      <c r="G2402" s="128">
        <f t="shared" si="5"/>
        <v>7</v>
      </c>
      <c r="H2402" s="128">
        <f t="shared" si="6"/>
        <v>29</v>
      </c>
      <c r="I2402" s="128" t="str">
        <f t="shared" si="7"/>
        <v>목</v>
      </c>
      <c r="J2402" s="99"/>
      <c r="K2402" s="99"/>
      <c r="L2402" s="141" t="str">
        <f>IF(J2402-K2402=0,,IFERROR(K2402-J2402-휴게시간-VLOOKUP(A2402,지정휴게시간,2,FALSE),K2402-J2402-휴게시간))</f>
        <v/>
      </c>
      <c r="M2402" s="142" t="str">
        <f>IFERROR(VLOOKUP(Text(A2402,"m월 d일"),양력휴일,2,FALSE),IFERROR(VLOOKUP(Text(B2402,"m월 d일"),음력휴일,2,FALSE),IFERROR(VLOOKUP(A2402,양력지정휴일,2,FALSE), IFERROR(VLOOKUP(B2402,음력지정휴일,2,FALSE), ""))))</f>
        <v/>
      </c>
      <c r="N2402" s="128"/>
      <c r="O2402" s="128" t="str">
        <f>IFERROR(VLOOKUP(N2402,연차지정일수,2,FALSE),"")</f>
        <v/>
      </c>
      <c r="P2402" s="143"/>
      <c r="Q2402" s="2"/>
    </row>
    <row r="2403">
      <c r="A2403" s="129">
        <v>46598.0</v>
      </c>
      <c r="B2403" s="129">
        <f>VLOOKUP($A2403,달력데이터,MATCH("음력 날짜",달력제목,0),FALSE)</f>
        <v>46565</v>
      </c>
      <c r="C2403" s="128">
        <f t="shared" si="1"/>
        <v>2027</v>
      </c>
      <c r="D2403" s="128">
        <f t="shared" si="2"/>
        <v>7</v>
      </c>
      <c r="E2403" s="128">
        <f t="shared" si="3"/>
        <v>4</v>
      </c>
      <c r="F2403" s="128">
        <f t="shared" si="4"/>
        <v>2027</v>
      </c>
      <c r="G2403" s="128">
        <f t="shared" si="5"/>
        <v>7</v>
      </c>
      <c r="H2403" s="128">
        <f t="shared" si="6"/>
        <v>30</v>
      </c>
      <c r="I2403" s="128" t="str">
        <f t="shared" si="7"/>
        <v>금</v>
      </c>
      <c r="J2403" s="99"/>
      <c r="K2403" s="99"/>
      <c r="L2403" s="141" t="str">
        <f>IF(J2403-K2403=0,,IFERROR(K2403-J2403-휴게시간-VLOOKUP(A2403,지정휴게시간,2,FALSE),K2403-J2403-휴게시간))</f>
        <v/>
      </c>
      <c r="M2403" s="142" t="str">
        <f>IFERROR(VLOOKUP(Text(A2403,"m월 d일"),양력휴일,2,FALSE),IFERROR(VLOOKUP(Text(B2403,"m월 d일"),음력휴일,2,FALSE),IFERROR(VLOOKUP(A2403,양력지정휴일,2,FALSE), IFERROR(VLOOKUP(B2403,음력지정휴일,2,FALSE), ""))))</f>
        <v/>
      </c>
      <c r="N2403" s="128"/>
      <c r="O2403" s="128" t="str">
        <f>IFERROR(VLOOKUP(N2403,연차지정일수,2,FALSE),"")</f>
        <v/>
      </c>
      <c r="P2403" s="143"/>
      <c r="Q2403" s="2"/>
    </row>
    <row r="2404">
      <c r="A2404" s="129">
        <v>46599.0</v>
      </c>
      <c r="B2404" s="129">
        <f>VLOOKUP($A2404,달력데이터,MATCH("음력 날짜",달력제목,0),FALSE)</f>
        <v>46566</v>
      </c>
      <c r="C2404" s="128">
        <f t="shared" si="1"/>
        <v>2027</v>
      </c>
      <c r="D2404" s="128">
        <f t="shared" si="2"/>
        <v>7</v>
      </c>
      <c r="E2404" s="128">
        <f t="shared" si="3"/>
        <v>4</v>
      </c>
      <c r="F2404" s="128">
        <f t="shared" si="4"/>
        <v>2027</v>
      </c>
      <c r="G2404" s="128">
        <f t="shared" si="5"/>
        <v>7</v>
      </c>
      <c r="H2404" s="128">
        <f t="shared" si="6"/>
        <v>31</v>
      </c>
      <c r="I2404" s="128" t="str">
        <f t="shared" si="7"/>
        <v>토</v>
      </c>
      <c r="J2404" s="99"/>
      <c r="K2404" s="99"/>
      <c r="L2404" s="141" t="str">
        <f>IF(J2404-K2404=0,,IFERROR(K2404-J2404-휴게시간-VLOOKUP(A2404,지정휴게시간,2,FALSE),K2404-J2404-휴게시간))</f>
        <v/>
      </c>
      <c r="M2404" s="142" t="str">
        <f>IFERROR(VLOOKUP(Text(A2404,"m월 d일"),양력휴일,2,FALSE),IFERROR(VLOOKUP(Text(B2404,"m월 d일"),음력휴일,2,FALSE),IFERROR(VLOOKUP(A2404,양력지정휴일,2,FALSE), IFERROR(VLOOKUP(B2404,음력지정휴일,2,FALSE), ""))))</f>
        <v/>
      </c>
      <c r="N2404" s="128"/>
      <c r="O2404" s="128" t="str">
        <f>IFERROR(VLOOKUP(N2404,연차지정일수,2,FALSE),"")</f>
        <v/>
      </c>
      <c r="P2404" s="143"/>
      <c r="Q2404" s="2"/>
    </row>
    <row r="2405">
      <c r="A2405" s="129">
        <v>46600.0</v>
      </c>
      <c r="B2405" s="129">
        <f>VLOOKUP($A2405,달력데이터,MATCH("음력 날짜",달력제목,0),FALSE)</f>
        <v>46567</v>
      </c>
      <c r="C2405" s="128">
        <f t="shared" si="1"/>
        <v>2027</v>
      </c>
      <c r="D2405" s="128">
        <f t="shared" si="2"/>
        <v>7</v>
      </c>
      <c r="E2405" s="128">
        <f t="shared" si="3"/>
        <v>4</v>
      </c>
      <c r="F2405" s="128">
        <f t="shared" si="4"/>
        <v>2027</v>
      </c>
      <c r="G2405" s="128">
        <f t="shared" si="5"/>
        <v>8</v>
      </c>
      <c r="H2405" s="128">
        <f t="shared" si="6"/>
        <v>1</v>
      </c>
      <c r="I2405" s="128" t="str">
        <f t="shared" si="7"/>
        <v>일</v>
      </c>
      <c r="J2405" s="99"/>
      <c r="K2405" s="99"/>
      <c r="L2405" s="141" t="str">
        <f>IF(J2405-K2405=0,,IFERROR(K2405-J2405-휴게시간-VLOOKUP(A2405,지정휴게시간,2,FALSE),K2405-J2405-휴게시간))</f>
        <v/>
      </c>
      <c r="M2405" s="142" t="str">
        <f>IFERROR(VLOOKUP(Text(A2405,"m월 d일"),양력휴일,2,FALSE),IFERROR(VLOOKUP(Text(B2405,"m월 d일"),음력휴일,2,FALSE),IFERROR(VLOOKUP(A2405,양력지정휴일,2,FALSE), IFERROR(VLOOKUP(B2405,음력지정휴일,2,FALSE), ""))))</f>
        <v/>
      </c>
      <c r="N2405" s="128"/>
      <c r="O2405" s="128" t="str">
        <f>IFERROR(VLOOKUP(N2405,연차지정일수,2,FALSE),"")</f>
        <v/>
      </c>
      <c r="P2405" s="143"/>
      <c r="Q2405" s="2"/>
    </row>
    <row r="2406">
      <c r="A2406" s="129">
        <v>46601.0</v>
      </c>
      <c r="B2406" s="129">
        <f>VLOOKUP($A2406,달력데이터,MATCH("음력 날짜",달력제목,0),FALSE)</f>
        <v>46569</v>
      </c>
      <c r="C2406" s="128">
        <f t="shared" si="1"/>
        <v>2027</v>
      </c>
      <c r="D2406" s="128">
        <f t="shared" si="2"/>
        <v>8</v>
      </c>
      <c r="E2406" s="128">
        <f t="shared" si="3"/>
        <v>1</v>
      </c>
      <c r="F2406" s="128">
        <f t="shared" si="4"/>
        <v>2027</v>
      </c>
      <c r="G2406" s="128">
        <f t="shared" si="5"/>
        <v>8</v>
      </c>
      <c r="H2406" s="128">
        <f t="shared" si="6"/>
        <v>2</v>
      </c>
      <c r="I2406" s="128" t="str">
        <f t="shared" si="7"/>
        <v>월</v>
      </c>
      <c r="J2406" s="99"/>
      <c r="K2406" s="99"/>
      <c r="L2406" s="141" t="str">
        <f>IF(J2406-K2406=0,,IFERROR(K2406-J2406-휴게시간-VLOOKUP(A2406,지정휴게시간,2,FALSE),K2406-J2406-휴게시간))</f>
        <v/>
      </c>
      <c r="M2406" s="142" t="str">
        <f>IFERROR(VLOOKUP(Text(A2406,"m월 d일"),양력휴일,2,FALSE),IFERROR(VLOOKUP(Text(B2406,"m월 d일"),음력휴일,2,FALSE),IFERROR(VLOOKUP(A2406,양력지정휴일,2,FALSE), IFERROR(VLOOKUP(B2406,음력지정휴일,2,FALSE), ""))))</f>
        <v/>
      </c>
      <c r="N2406" s="128"/>
      <c r="O2406" s="128" t="str">
        <f>IFERROR(VLOOKUP(N2406,연차지정일수,2,FALSE),"")</f>
        <v/>
      </c>
      <c r="P2406" s="143"/>
      <c r="Q2406" s="2"/>
    </row>
    <row r="2407">
      <c r="A2407" s="129">
        <v>46602.0</v>
      </c>
      <c r="B2407" s="129">
        <f>VLOOKUP($A2407,달력데이터,MATCH("음력 날짜",달력제목,0),FALSE)</f>
        <v>46570</v>
      </c>
      <c r="C2407" s="128">
        <f t="shared" si="1"/>
        <v>2027</v>
      </c>
      <c r="D2407" s="128">
        <f t="shared" si="2"/>
        <v>8</v>
      </c>
      <c r="E2407" s="128">
        <f t="shared" si="3"/>
        <v>1</v>
      </c>
      <c r="F2407" s="128">
        <f t="shared" si="4"/>
        <v>2027</v>
      </c>
      <c r="G2407" s="128">
        <f t="shared" si="5"/>
        <v>8</v>
      </c>
      <c r="H2407" s="128">
        <f t="shared" si="6"/>
        <v>3</v>
      </c>
      <c r="I2407" s="128" t="str">
        <f t="shared" si="7"/>
        <v>화</v>
      </c>
      <c r="J2407" s="99"/>
      <c r="K2407" s="99"/>
      <c r="L2407" s="141" t="str">
        <f>IF(J2407-K2407=0,,IFERROR(K2407-J2407-휴게시간-VLOOKUP(A2407,지정휴게시간,2,FALSE),K2407-J2407-휴게시간))</f>
        <v/>
      </c>
      <c r="M2407" s="142" t="str">
        <f>IFERROR(VLOOKUP(Text(A2407,"m월 d일"),양력휴일,2,FALSE),IFERROR(VLOOKUP(Text(B2407,"m월 d일"),음력휴일,2,FALSE),IFERROR(VLOOKUP(A2407,양력지정휴일,2,FALSE), IFERROR(VLOOKUP(B2407,음력지정휴일,2,FALSE), ""))))</f>
        <v/>
      </c>
      <c r="N2407" s="128"/>
      <c r="O2407" s="128" t="str">
        <f>IFERROR(VLOOKUP(N2407,연차지정일수,2,FALSE),"")</f>
        <v/>
      </c>
      <c r="P2407" s="143"/>
      <c r="Q2407" s="2"/>
    </row>
    <row r="2408">
      <c r="A2408" s="129">
        <v>46603.0</v>
      </c>
      <c r="B2408" s="129">
        <f>VLOOKUP($A2408,달력데이터,MATCH("음력 날짜",달력제목,0),FALSE)</f>
        <v>46571</v>
      </c>
      <c r="C2408" s="128">
        <f t="shared" si="1"/>
        <v>2027</v>
      </c>
      <c r="D2408" s="128">
        <f t="shared" si="2"/>
        <v>8</v>
      </c>
      <c r="E2408" s="128">
        <f t="shared" si="3"/>
        <v>1</v>
      </c>
      <c r="F2408" s="128">
        <f t="shared" si="4"/>
        <v>2027</v>
      </c>
      <c r="G2408" s="128">
        <f t="shared" si="5"/>
        <v>8</v>
      </c>
      <c r="H2408" s="128">
        <f t="shared" si="6"/>
        <v>4</v>
      </c>
      <c r="I2408" s="128" t="str">
        <f t="shared" si="7"/>
        <v>수</v>
      </c>
      <c r="J2408" s="99"/>
      <c r="K2408" s="99"/>
      <c r="L2408" s="141" t="str">
        <f>IF(J2408-K2408=0,,IFERROR(K2408-J2408-휴게시간-VLOOKUP(A2408,지정휴게시간,2,FALSE),K2408-J2408-휴게시간))</f>
        <v/>
      </c>
      <c r="M2408" s="142" t="str">
        <f>IFERROR(VLOOKUP(Text(A2408,"m월 d일"),양력휴일,2,FALSE),IFERROR(VLOOKUP(Text(B2408,"m월 d일"),음력휴일,2,FALSE),IFERROR(VLOOKUP(A2408,양력지정휴일,2,FALSE), IFERROR(VLOOKUP(B2408,음력지정휴일,2,FALSE), ""))))</f>
        <v/>
      </c>
      <c r="N2408" s="128"/>
      <c r="O2408" s="128" t="str">
        <f>IFERROR(VLOOKUP(N2408,연차지정일수,2,FALSE),"")</f>
        <v/>
      </c>
      <c r="P2408" s="143"/>
      <c r="Q2408" s="2"/>
    </row>
    <row r="2409">
      <c r="A2409" s="129">
        <v>46604.0</v>
      </c>
      <c r="B2409" s="129">
        <f>VLOOKUP($A2409,달력데이터,MATCH("음력 날짜",달력제목,0),FALSE)</f>
        <v>46572</v>
      </c>
      <c r="C2409" s="128">
        <f t="shared" si="1"/>
        <v>2027</v>
      </c>
      <c r="D2409" s="128">
        <f t="shared" si="2"/>
        <v>8</v>
      </c>
      <c r="E2409" s="128">
        <f t="shared" si="3"/>
        <v>1</v>
      </c>
      <c r="F2409" s="128">
        <f t="shared" si="4"/>
        <v>2027</v>
      </c>
      <c r="G2409" s="128">
        <f t="shared" si="5"/>
        <v>8</v>
      </c>
      <c r="H2409" s="128">
        <f t="shared" si="6"/>
        <v>5</v>
      </c>
      <c r="I2409" s="128" t="str">
        <f t="shared" si="7"/>
        <v>목</v>
      </c>
      <c r="J2409" s="99"/>
      <c r="K2409" s="99"/>
      <c r="L2409" s="141" t="str">
        <f>IF(J2409-K2409=0,,IFERROR(K2409-J2409-휴게시간-VLOOKUP(A2409,지정휴게시간,2,FALSE),K2409-J2409-휴게시간))</f>
        <v/>
      </c>
      <c r="M2409" s="142" t="str">
        <f>IFERROR(VLOOKUP(Text(A2409,"m월 d일"),양력휴일,2,FALSE),IFERROR(VLOOKUP(Text(B2409,"m월 d일"),음력휴일,2,FALSE),IFERROR(VLOOKUP(A2409,양력지정휴일,2,FALSE), IFERROR(VLOOKUP(B2409,음력지정휴일,2,FALSE), ""))))</f>
        <v/>
      </c>
      <c r="N2409" s="128"/>
      <c r="O2409" s="128" t="str">
        <f>IFERROR(VLOOKUP(N2409,연차지정일수,2,FALSE),"")</f>
        <v/>
      </c>
      <c r="P2409" s="143"/>
      <c r="Q2409" s="2"/>
    </row>
    <row r="2410">
      <c r="A2410" s="129">
        <v>46605.0</v>
      </c>
      <c r="B2410" s="129">
        <f>VLOOKUP($A2410,달력데이터,MATCH("음력 날짜",달력제목,0),FALSE)</f>
        <v>46573</v>
      </c>
      <c r="C2410" s="128">
        <f t="shared" si="1"/>
        <v>2027</v>
      </c>
      <c r="D2410" s="128">
        <f t="shared" si="2"/>
        <v>8</v>
      </c>
      <c r="E2410" s="128">
        <f t="shared" si="3"/>
        <v>1</v>
      </c>
      <c r="F2410" s="128">
        <f t="shared" si="4"/>
        <v>2027</v>
      </c>
      <c r="G2410" s="128">
        <f t="shared" si="5"/>
        <v>8</v>
      </c>
      <c r="H2410" s="128">
        <f t="shared" si="6"/>
        <v>6</v>
      </c>
      <c r="I2410" s="128" t="str">
        <f t="shared" si="7"/>
        <v>금</v>
      </c>
      <c r="J2410" s="99"/>
      <c r="K2410" s="99"/>
      <c r="L2410" s="141" t="str">
        <f>IF(J2410-K2410=0,,IFERROR(K2410-J2410-휴게시간-VLOOKUP(A2410,지정휴게시간,2,FALSE),K2410-J2410-휴게시간))</f>
        <v/>
      </c>
      <c r="M2410" s="142" t="str">
        <f>IFERROR(VLOOKUP(Text(A2410,"m월 d일"),양력휴일,2,FALSE),IFERROR(VLOOKUP(Text(B2410,"m월 d일"),음력휴일,2,FALSE),IFERROR(VLOOKUP(A2410,양력지정휴일,2,FALSE), IFERROR(VLOOKUP(B2410,음력지정휴일,2,FALSE), ""))))</f>
        <v/>
      </c>
      <c r="N2410" s="128"/>
      <c r="O2410" s="128" t="str">
        <f>IFERROR(VLOOKUP(N2410,연차지정일수,2,FALSE),"")</f>
        <v/>
      </c>
      <c r="P2410" s="143"/>
      <c r="Q2410" s="2"/>
    </row>
    <row r="2411">
      <c r="A2411" s="129">
        <v>46606.0</v>
      </c>
      <c r="B2411" s="129">
        <f>VLOOKUP($A2411,달력데이터,MATCH("음력 날짜",달력제목,0),FALSE)</f>
        <v>46574</v>
      </c>
      <c r="C2411" s="128">
        <f t="shared" si="1"/>
        <v>2027</v>
      </c>
      <c r="D2411" s="128">
        <f t="shared" si="2"/>
        <v>8</v>
      </c>
      <c r="E2411" s="128">
        <f t="shared" si="3"/>
        <v>1</v>
      </c>
      <c r="F2411" s="128">
        <f t="shared" si="4"/>
        <v>2027</v>
      </c>
      <c r="G2411" s="128">
        <f t="shared" si="5"/>
        <v>8</v>
      </c>
      <c r="H2411" s="128">
        <f t="shared" si="6"/>
        <v>7</v>
      </c>
      <c r="I2411" s="128" t="str">
        <f t="shared" si="7"/>
        <v>토</v>
      </c>
      <c r="J2411" s="99"/>
      <c r="K2411" s="99"/>
      <c r="L2411" s="141" t="str">
        <f>IF(J2411-K2411=0,,IFERROR(K2411-J2411-휴게시간-VLOOKUP(A2411,지정휴게시간,2,FALSE),K2411-J2411-휴게시간))</f>
        <v/>
      </c>
      <c r="M2411" s="142" t="str">
        <f>IFERROR(VLOOKUP(Text(A2411,"m월 d일"),양력휴일,2,FALSE),IFERROR(VLOOKUP(Text(B2411,"m월 d일"),음력휴일,2,FALSE),IFERROR(VLOOKUP(A2411,양력지정휴일,2,FALSE), IFERROR(VLOOKUP(B2411,음력지정휴일,2,FALSE), ""))))</f>
        <v/>
      </c>
      <c r="N2411" s="128"/>
      <c r="O2411" s="128" t="str">
        <f>IFERROR(VLOOKUP(N2411,연차지정일수,2,FALSE),"")</f>
        <v/>
      </c>
      <c r="P2411" s="143"/>
      <c r="Q2411" s="2"/>
    </row>
    <row r="2412">
      <c r="A2412" s="129">
        <v>46607.0</v>
      </c>
      <c r="B2412" s="129">
        <f>VLOOKUP($A2412,달력데이터,MATCH("음력 날짜",달력제목,0),FALSE)</f>
        <v>46575</v>
      </c>
      <c r="C2412" s="128">
        <f t="shared" si="1"/>
        <v>2027</v>
      </c>
      <c r="D2412" s="128">
        <f t="shared" si="2"/>
        <v>8</v>
      </c>
      <c r="E2412" s="128">
        <f t="shared" si="3"/>
        <v>1</v>
      </c>
      <c r="F2412" s="128">
        <f t="shared" si="4"/>
        <v>2027</v>
      </c>
      <c r="G2412" s="128">
        <f t="shared" si="5"/>
        <v>8</v>
      </c>
      <c r="H2412" s="128">
        <f t="shared" si="6"/>
        <v>8</v>
      </c>
      <c r="I2412" s="128" t="str">
        <f t="shared" si="7"/>
        <v>일</v>
      </c>
      <c r="J2412" s="99"/>
      <c r="K2412" s="99"/>
      <c r="L2412" s="141" t="str">
        <f>IF(J2412-K2412=0,,IFERROR(K2412-J2412-휴게시간-VLOOKUP(A2412,지정휴게시간,2,FALSE),K2412-J2412-휴게시간))</f>
        <v/>
      </c>
      <c r="M2412" s="142" t="str">
        <f>IFERROR(VLOOKUP(Text(A2412,"m월 d일"),양력휴일,2,FALSE),IFERROR(VLOOKUP(Text(B2412,"m월 d일"),음력휴일,2,FALSE),IFERROR(VLOOKUP(A2412,양력지정휴일,2,FALSE), IFERROR(VLOOKUP(B2412,음력지정휴일,2,FALSE), ""))))</f>
        <v/>
      </c>
      <c r="N2412" s="128"/>
      <c r="O2412" s="128" t="str">
        <f>IFERROR(VLOOKUP(N2412,연차지정일수,2,FALSE),"")</f>
        <v/>
      </c>
      <c r="P2412" s="143"/>
      <c r="Q2412" s="2"/>
    </row>
    <row r="2413">
      <c r="A2413" s="129">
        <v>46608.0</v>
      </c>
      <c r="B2413" s="129">
        <f>VLOOKUP($A2413,달력데이터,MATCH("음력 날짜",달력제목,0),FALSE)</f>
        <v>46576</v>
      </c>
      <c r="C2413" s="128">
        <f t="shared" si="1"/>
        <v>2027</v>
      </c>
      <c r="D2413" s="128">
        <f t="shared" si="2"/>
        <v>8</v>
      </c>
      <c r="E2413" s="128">
        <f t="shared" si="3"/>
        <v>2</v>
      </c>
      <c r="F2413" s="128">
        <f t="shared" si="4"/>
        <v>2027</v>
      </c>
      <c r="G2413" s="128">
        <f t="shared" si="5"/>
        <v>8</v>
      </c>
      <c r="H2413" s="128">
        <f t="shared" si="6"/>
        <v>9</v>
      </c>
      <c r="I2413" s="128" t="str">
        <f t="shared" si="7"/>
        <v>월</v>
      </c>
      <c r="J2413" s="99"/>
      <c r="K2413" s="99"/>
      <c r="L2413" s="141" t="str">
        <f>IF(J2413-K2413=0,,IFERROR(K2413-J2413-휴게시간-VLOOKUP(A2413,지정휴게시간,2,FALSE),K2413-J2413-휴게시간))</f>
        <v/>
      </c>
      <c r="M2413" s="142" t="str">
        <f>IFERROR(VLOOKUP(Text(A2413,"m월 d일"),양력휴일,2,FALSE),IFERROR(VLOOKUP(Text(B2413,"m월 d일"),음력휴일,2,FALSE),IFERROR(VLOOKUP(A2413,양력지정휴일,2,FALSE), IFERROR(VLOOKUP(B2413,음력지정휴일,2,FALSE), ""))))</f>
        <v/>
      </c>
      <c r="N2413" s="128"/>
      <c r="O2413" s="128" t="str">
        <f>IFERROR(VLOOKUP(N2413,연차지정일수,2,FALSE),"")</f>
        <v/>
      </c>
      <c r="P2413" s="143"/>
      <c r="Q2413" s="2"/>
    </row>
    <row r="2414">
      <c r="A2414" s="129">
        <v>46609.0</v>
      </c>
      <c r="B2414" s="129">
        <f>VLOOKUP($A2414,달력데이터,MATCH("음력 날짜",달력제목,0),FALSE)</f>
        <v>46577</v>
      </c>
      <c r="C2414" s="128">
        <f t="shared" si="1"/>
        <v>2027</v>
      </c>
      <c r="D2414" s="128">
        <f t="shared" si="2"/>
        <v>8</v>
      </c>
      <c r="E2414" s="128">
        <f t="shared" si="3"/>
        <v>2</v>
      </c>
      <c r="F2414" s="128">
        <f t="shared" si="4"/>
        <v>2027</v>
      </c>
      <c r="G2414" s="128">
        <f t="shared" si="5"/>
        <v>8</v>
      </c>
      <c r="H2414" s="128">
        <f t="shared" si="6"/>
        <v>10</v>
      </c>
      <c r="I2414" s="128" t="str">
        <f t="shared" si="7"/>
        <v>화</v>
      </c>
      <c r="J2414" s="99"/>
      <c r="K2414" s="99"/>
      <c r="L2414" s="141" t="str">
        <f>IF(J2414-K2414=0,,IFERROR(K2414-J2414-휴게시간-VLOOKUP(A2414,지정휴게시간,2,FALSE),K2414-J2414-휴게시간))</f>
        <v/>
      </c>
      <c r="M2414" s="142" t="str">
        <f>IFERROR(VLOOKUP(Text(A2414,"m월 d일"),양력휴일,2,FALSE),IFERROR(VLOOKUP(Text(B2414,"m월 d일"),음력휴일,2,FALSE),IFERROR(VLOOKUP(A2414,양력지정휴일,2,FALSE), IFERROR(VLOOKUP(B2414,음력지정휴일,2,FALSE), ""))))</f>
        <v/>
      </c>
      <c r="N2414" s="128"/>
      <c r="O2414" s="128" t="str">
        <f>IFERROR(VLOOKUP(N2414,연차지정일수,2,FALSE),"")</f>
        <v/>
      </c>
      <c r="P2414" s="143"/>
      <c r="Q2414" s="2"/>
    </row>
    <row r="2415">
      <c r="A2415" s="129">
        <v>46610.0</v>
      </c>
      <c r="B2415" s="129">
        <f>VLOOKUP($A2415,달력데이터,MATCH("음력 날짜",달력제목,0),FALSE)</f>
        <v>46578</v>
      </c>
      <c r="C2415" s="128">
        <f t="shared" si="1"/>
        <v>2027</v>
      </c>
      <c r="D2415" s="128">
        <f t="shared" si="2"/>
        <v>8</v>
      </c>
      <c r="E2415" s="128">
        <f t="shared" si="3"/>
        <v>2</v>
      </c>
      <c r="F2415" s="128">
        <f t="shared" si="4"/>
        <v>2027</v>
      </c>
      <c r="G2415" s="128">
        <f t="shared" si="5"/>
        <v>8</v>
      </c>
      <c r="H2415" s="128">
        <f t="shared" si="6"/>
        <v>11</v>
      </c>
      <c r="I2415" s="128" t="str">
        <f t="shared" si="7"/>
        <v>수</v>
      </c>
      <c r="J2415" s="99"/>
      <c r="K2415" s="99"/>
      <c r="L2415" s="141" t="str">
        <f>IF(J2415-K2415=0,,IFERROR(K2415-J2415-휴게시간-VLOOKUP(A2415,지정휴게시간,2,FALSE),K2415-J2415-휴게시간))</f>
        <v/>
      </c>
      <c r="M2415" s="142" t="str">
        <f>IFERROR(VLOOKUP(Text(A2415,"m월 d일"),양력휴일,2,FALSE),IFERROR(VLOOKUP(Text(B2415,"m월 d일"),음력휴일,2,FALSE),IFERROR(VLOOKUP(A2415,양력지정휴일,2,FALSE), IFERROR(VLOOKUP(B2415,음력지정휴일,2,FALSE), ""))))</f>
        <v/>
      </c>
      <c r="N2415" s="128"/>
      <c r="O2415" s="128" t="str">
        <f>IFERROR(VLOOKUP(N2415,연차지정일수,2,FALSE),"")</f>
        <v/>
      </c>
      <c r="P2415" s="143"/>
      <c r="Q2415" s="2"/>
    </row>
    <row r="2416">
      <c r="A2416" s="129">
        <v>46611.0</v>
      </c>
      <c r="B2416" s="129">
        <f>VLOOKUP($A2416,달력데이터,MATCH("음력 날짜",달력제목,0),FALSE)</f>
        <v>46579</v>
      </c>
      <c r="C2416" s="128">
        <f t="shared" si="1"/>
        <v>2027</v>
      </c>
      <c r="D2416" s="128">
        <f t="shared" si="2"/>
        <v>8</v>
      </c>
      <c r="E2416" s="128">
        <f t="shared" si="3"/>
        <v>2</v>
      </c>
      <c r="F2416" s="128">
        <f t="shared" si="4"/>
        <v>2027</v>
      </c>
      <c r="G2416" s="128">
        <f t="shared" si="5"/>
        <v>8</v>
      </c>
      <c r="H2416" s="128">
        <f t="shared" si="6"/>
        <v>12</v>
      </c>
      <c r="I2416" s="128" t="str">
        <f t="shared" si="7"/>
        <v>목</v>
      </c>
      <c r="J2416" s="99"/>
      <c r="K2416" s="99"/>
      <c r="L2416" s="141" t="str">
        <f>IF(J2416-K2416=0,,IFERROR(K2416-J2416-휴게시간-VLOOKUP(A2416,지정휴게시간,2,FALSE),K2416-J2416-휴게시간))</f>
        <v/>
      </c>
      <c r="M2416" s="142" t="str">
        <f>IFERROR(VLOOKUP(Text(A2416,"m월 d일"),양력휴일,2,FALSE),IFERROR(VLOOKUP(Text(B2416,"m월 d일"),음력휴일,2,FALSE),IFERROR(VLOOKUP(A2416,양력지정휴일,2,FALSE), IFERROR(VLOOKUP(B2416,음력지정휴일,2,FALSE), ""))))</f>
        <v/>
      </c>
      <c r="N2416" s="128"/>
      <c r="O2416" s="128" t="str">
        <f>IFERROR(VLOOKUP(N2416,연차지정일수,2,FALSE),"")</f>
        <v/>
      </c>
      <c r="P2416" s="143"/>
      <c r="Q2416" s="2"/>
    </row>
    <row r="2417">
      <c r="A2417" s="129">
        <v>46612.0</v>
      </c>
      <c r="B2417" s="129">
        <f>VLOOKUP($A2417,달력데이터,MATCH("음력 날짜",달력제목,0),FALSE)</f>
        <v>46580</v>
      </c>
      <c r="C2417" s="128">
        <f t="shared" si="1"/>
        <v>2027</v>
      </c>
      <c r="D2417" s="128">
        <f t="shared" si="2"/>
        <v>8</v>
      </c>
      <c r="E2417" s="128">
        <f t="shared" si="3"/>
        <v>2</v>
      </c>
      <c r="F2417" s="128">
        <f t="shared" si="4"/>
        <v>2027</v>
      </c>
      <c r="G2417" s="128">
        <f t="shared" si="5"/>
        <v>8</v>
      </c>
      <c r="H2417" s="128">
        <f t="shared" si="6"/>
        <v>13</v>
      </c>
      <c r="I2417" s="128" t="str">
        <f t="shared" si="7"/>
        <v>금</v>
      </c>
      <c r="J2417" s="99"/>
      <c r="K2417" s="99"/>
      <c r="L2417" s="141" t="str">
        <f>IF(J2417-K2417=0,,IFERROR(K2417-J2417-휴게시간-VLOOKUP(A2417,지정휴게시간,2,FALSE),K2417-J2417-휴게시간))</f>
        <v/>
      </c>
      <c r="M2417" s="142" t="str">
        <f>IFERROR(VLOOKUP(Text(A2417,"m월 d일"),양력휴일,2,FALSE),IFERROR(VLOOKUP(Text(B2417,"m월 d일"),음력휴일,2,FALSE),IFERROR(VLOOKUP(A2417,양력지정휴일,2,FALSE), IFERROR(VLOOKUP(B2417,음력지정휴일,2,FALSE), ""))))</f>
        <v/>
      </c>
      <c r="N2417" s="128"/>
      <c r="O2417" s="128" t="str">
        <f>IFERROR(VLOOKUP(N2417,연차지정일수,2,FALSE),"")</f>
        <v/>
      </c>
      <c r="P2417" s="143"/>
      <c r="Q2417" s="2"/>
    </row>
    <row r="2418">
      <c r="A2418" s="129">
        <v>46613.0</v>
      </c>
      <c r="B2418" s="129">
        <f>VLOOKUP($A2418,달력데이터,MATCH("음력 날짜",달력제목,0),FALSE)</f>
        <v>46581</v>
      </c>
      <c r="C2418" s="128">
        <f t="shared" si="1"/>
        <v>2027</v>
      </c>
      <c r="D2418" s="128">
        <f t="shared" si="2"/>
        <v>8</v>
      </c>
      <c r="E2418" s="128">
        <f t="shared" si="3"/>
        <v>2</v>
      </c>
      <c r="F2418" s="128">
        <f t="shared" si="4"/>
        <v>2027</v>
      </c>
      <c r="G2418" s="128">
        <f t="shared" si="5"/>
        <v>8</v>
      </c>
      <c r="H2418" s="128">
        <f t="shared" si="6"/>
        <v>14</v>
      </c>
      <c r="I2418" s="128" t="str">
        <f t="shared" si="7"/>
        <v>토</v>
      </c>
      <c r="J2418" s="99"/>
      <c r="K2418" s="99"/>
      <c r="L2418" s="141" t="str">
        <f>IF(J2418-K2418=0,,IFERROR(K2418-J2418-휴게시간-VLOOKUP(A2418,지정휴게시간,2,FALSE),K2418-J2418-휴게시간))</f>
        <v/>
      </c>
      <c r="M2418" s="142" t="str">
        <f>IFERROR(VLOOKUP(Text(A2418,"m월 d일"),양력휴일,2,FALSE),IFERROR(VLOOKUP(Text(B2418,"m월 d일"),음력휴일,2,FALSE),IFERROR(VLOOKUP(A2418,양력지정휴일,2,FALSE), IFERROR(VLOOKUP(B2418,음력지정휴일,2,FALSE), ""))))</f>
        <v/>
      </c>
      <c r="N2418" s="128"/>
      <c r="O2418" s="128" t="str">
        <f>IFERROR(VLOOKUP(N2418,연차지정일수,2,FALSE),"")</f>
        <v/>
      </c>
      <c r="P2418" s="143"/>
      <c r="Q2418" s="2"/>
    </row>
    <row r="2419">
      <c r="A2419" s="129">
        <v>46614.0</v>
      </c>
      <c r="B2419" s="129">
        <f>VLOOKUP($A2419,달력데이터,MATCH("음력 날짜",달력제목,0),FALSE)</f>
        <v>46582</v>
      </c>
      <c r="C2419" s="128">
        <f t="shared" si="1"/>
        <v>2027</v>
      </c>
      <c r="D2419" s="128">
        <f t="shared" si="2"/>
        <v>8</v>
      </c>
      <c r="E2419" s="128">
        <f t="shared" si="3"/>
        <v>2</v>
      </c>
      <c r="F2419" s="128">
        <f t="shared" si="4"/>
        <v>2027</v>
      </c>
      <c r="G2419" s="128">
        <f t="shared" si="5"/>
        <v>8</v>
      </c>
      <c r="H2419" s="128">
        <f t="shared" si="6"/>
        <v>15</v>
      </c>
      <c r="I2419" s="128" t="str">
        <f t="shared" si="7"/>
        <v>일</v>
      </c>
      <c r="J2419" s="99"/>
      <c r="K2419" s="99"/>
      <c r="L2419" s="141" t="str">
        <f>IF(J2419-K2419=0,,IFERROR(K2419-J2419-휴게시간-VLOOKUP(A2419,지정휴게시간,2,FALSE),K2419-J2419-휴게시간))</f>
        <v/>
      </c>
      <c r="M2419" s="142" t="str">
        <f>IFERROR(VLOOKUP(Text(A2419,"m월 d일"),양력휴일,2,FALSE),IFERROR(VLOOKUP(Text(B2419,"m월 d일"),음력휴일,2,FALSE),IFERROR(VLOOKUP(A2419,양력지정휴일,2,FALSE), IFERROR(VLOOKUP(B2419,음력지정휴일,2,FALSE), ""))))</f>
        <v>광복절</v>
      </c>
      <c r="N2419" s="128"/>
      <c r="O2419" s="128" t="str">
        <f>IFERROR(VLOOKUP(N2419,연차지정일수,2,FALSE),"")</f>
        <v/>
      </c>
      <c r="P2419" s="143"/>
      <c r="Q2419" s="2"/>
    </row>
    <row r="2420">
      <c r="A2420" s="129">
        <v>46615.0</v>
      </c>
      <c r="B2420" s="129">
        <f>VLOOKUP($A2420,달력데이터,MATCH("음력 날짜",달력제목,0),FALSE)</f>
        <v>46583</v>
      </c>
      <c r="C2420" s="128">
        <f t="shared" si="1"/>
        <v>2027</v>
      </c>
      <c r="D2420" s="128">
        <f t="shared" si="2"/>
        <v>8</v>
      </c>
      <c r="E2420" s="128">
        <f t="shared" si="3"/>
        <v>3</v>
      </c>
      <c r="F2420" s="128">
        <f t="shared" si="4"/>
        <v>2027</v>
      </c>
      <c r="G2420" s="128">
        <f t="shared" si="5"/>
        <v>8</v>
      </c>
      <c r="H2420" s="128">
        <f t="shared" si="6"/>
        <v>16</v>
      </c>
      <c r="I2420" s="128" t="str">
        <f t="shared" si="7"/>
        <v>월</v>
      </c>
      <c r="J2420" s="99"/>
      <c r="K2420" s="99"/>
      <c r="L2420" s="141" t="str">
        <f>IF(J2420-K2420=0,,IFERROR(K2420-J2420-휴게시간-VLOOKUP(A2420,지정휴게시간,2,FALSE),K2420-J2420-휴게시간))</f>
        <v/>
      </c>
      <c r="M2420" s="142" t="str">
        <f>IFERROR(VLOOKUP(Text(A2420,"m월 d일"),양력휴일,2,FALSE),IFERROR(VLOOKUP(Text(B2420,"m월 d일"),음력휴일,2,FALSE),IFERROR(VLOOKUP(A2420,양력지정휴일,2,FALSE), IFERROR(VLOOKUP(B2420,음력지정휴일,2,FALSE), ""))))</f>
        <v/>
      </c>
      <c r="N2420" s="128"/>
      <c r="O2420" s="128" t="str">
        <f>IFERROR(VLOOKUP(N2420,연차지정일수,2,FALSE),"")</f>
        <v/>
      </c>
      <c r="P2420" s="143"/>
      <c r="Q2420" s="2"/>
    </row>
    <row r="2421">
      <c r="A2421" s="129">
        <v>46616.0</v>
      </c>
      <c r="B2421" s="129">
        <f>VLOOKUP($A2421,달력데이터,MATCH("음력 날짜",달력제목,0),FALSE)</f>
        <v>46584</v>
      </c>
      <c r="C2421" s="128">
        <f t="shared" si="1"/>
        <v>2027</v>
      </c>
      <c r="D2421" s="128">
        <f t="shared" si="2"/>
        <v>8</v>
      </c>
      <c r="E2421" s="128">
        <f t="shared" si="3"/>
        <v>3</v>
      </c>
      <c r="F2421" s="128">
        <f t="shared" si="4"/>
        <v>2027</v>
      </c>
      <c r="G2421" s="128">
        <f t="shared" si="5"/>
        <v>8</v>
      </c>
      <c r="H2421" s="128">
        <f t="shared" si="6"/>
        <v>17</v>
      </c>
      <c r="I2421" s="128" t="str">
        <f t="shared" si="7"/>
        <v>화</v>
      </c>
      <c r="J2421" s="99"/>
      <c r="K2421" s="99"/>
      <c r="L2421" s="141" t="str">
        <f>IF(J2421-K2421=0,,IFERROR(K2421-J2421-휴게시간-VLOOKUP(A2421,지정휴게시간,2,FALSE),K2421-J2421-휴게시간))</f>
        <v/>
      </c>
      <c r="M2421" s="142" t="str">
        <f>IFERROR(VLOOKUP(Text(A2421,"m월 d일"),양력휴일,2,FALSE),IFERROR(VLOOKUP(Text(B2421,"m월 d일"),음력휴일,2,FALSE),IFERROR(VLOOKUP(A2421,양력지정휴일,2,FALSE), IFERROR(VLOOKUP(B2421,음력지정휴일,2,FALSE), ""))))</f>
        <v/>
      </c>
      <c r="N2421" s="128"/>
      <c r="O2421" s="128" t="str">
        <f>IFERROR(VLOOKUP(N2421,연차지정일수,2,FALSE),"")</f>
        <v/>
      </c>
      <c r="P2421" s="143"/>
      <c r="Q2421" s="2"/>
    </row>
    <row r="2422">
      <c r="A2422" s="129">
        <v>46617.0</v>
      </c>
      <c r="B2422" s="129">
        <f>VLOOKUP($A2422,달력데이터,MATCH("음력 날짜",달력제목,0),FALSE)</f>
        <v>46585</v>
      </c>
      <c r="C2422" s="128">
        <f t="shared" si="1"/>
        <v>2027</v>
      </c>
      <c r="D2422" s="128">
        <f t="shared" si="2"/>
        <v>8</v>
      </c>
      <c r="E2422" s="128">
        <f t="shared" si="3"/>
        <v>3</v>
      </c>
      <c r="F2422" s="128">
        <f t="shared" si="4"/>
        <v>2027</v>
      </c>
      <c r="G2422" s="128">
        <f t="shared" si="5"/>
        <v>8</v>
      </c>
      <c r="H2422" s="128">
        <f t="shared" si="6"/>
        <v>18</v>
      </c>
      <c r="I2422" s="128" t="str">
        <f t="shared" si="7"/>
        <v>수</v>
      </c>
      <c r="J2422" s="99"/>
      <c r="K2422" s="99"/>
      <c r="L2422" s="141" t="str">
        <f>IF(J2422-K2422=0,,IFERROR(K2422-J2422-휴게시간-VLOOKUP(A2422,지정휴게시간,2,FALSE),K2422-J2422-휴게시간))</f>
        <v/>
      </c>
      <c r="M2422" s="142" t="str">
        <f>IFERROR(VLOOKUP(Text(A2422,"m월 d일"),양력휴일,2,FALSE),IFERROR(VLOOKUP(Text(B2422,"m월 d일"),음력휴일,2,FALSE),IFERROR(VLOOKUP(A2422,양력지정휴일,2,FALSE), IFERROR(VLOOKUP(B2422,음력지정휴일,2,FALSE), ""))))</f>
        <v/>
      </c>
      <c r="N2422" s="128"/>
      <c r="O2422" s="128" t="str">
        <f>IFERROR(VLOOKUP(N2422,연차지정일수,2,FALSE),"")</f>
        <v/>
      </c>
      <c r="P2422" s="143"/>
      <c r="Q2422" s="2"/>
    </row>
    <row r="2423">
      <c r="A2423" s="129">
        <v>46618.0</v>
      </c>
      <c r="B2423" s="129">
        <f>VLOOKUP($A2423,달력데이터,MATCH("음력 날짜",달력제목,0),FALSE)</f>
        <v>46586</v>
      </c>
      <c r="C2423" s="128">
        <f t="shared" si="1"/>
        <v>2027</v>
      </c>
      <c r="D2423" s="128">
        <f t="shared" si="2"/>
        <v>8</v>
      </c>
      <c r="E2423" s="128">
        <f t="shared" si="3"/>
        <v>3</v>
      </c>
      <c r="F2423" s="128">
        <f t="shared" si="4"/>
        <v>2027</v>
      </c>
      <c r="G2423" s="128">
        <f t="shared" si="5"/>
        <v>8</v>
      </c>
      <c r="H2423" s="128">
        <f t="shared" si="6"/>
        <v>19</v>
      </c>
      <c r="I2423" s="128" t="str">
        <f t="shared" si="7"/>
        <v>목</v>
      </c>
      <c r="J2423" s="99"/>
      <c r="K2423" s="99"/>
      <c r="L2423" s="141" t="str">
        <f>IF(J2423-K2423=0,,IFERROR(K2423-J2423-휴게시간-VLOOKUP(A2423,지정휴게시간,2,FALSE),K2423-J2423-휴게시간))</f>
        <v/>
      </c>
      <c r="M2423" s="142" t="str">
        <f>IFERROR(VLOOKUP(Text(A2423,"m월 d일"),양력휴일,2,FALSE),IFERROR(VLOOKUP(Text(B2423,"m월 d일"),음력휴일,2,FALSE),IFERROR(VLOOKUP(A2423,양력지정휴일,2,FALSE), IFERROR(VLOOKUP(B2423,음력지정휴일,2,FALSE), ""))))</f>
        <v/>
      </c>
      <c r="N2423" s="128"/>
      <c r="O2423" s="128" t="str">
        <f>IFERROR(VLOOKUP(N2423,연차지정일수,2,FALSE),"")</f>
        <v/>
      </c>
      <c r="P2423" s="143"/>
      <c r="Q2423" s="2"/>
    </row>
    <row r="2424">
      <c r="A2424" s="129">
        <v>46619.0</v>
      </c>
      <c r="B2424" s="129">
        <f>VLOOKUP($A2424,달력데이터,MATCH("음력 날짜",달력제목,0),FALSE)</f>
        <v>46587</v>
      </c>
      <c r="C2424" s="128">
        <f t="shared" si="1"/>
        <v>2027</v>
      </c>
      <c r="D2424" s="128">
        <f t="shared" si="2"/>
        <v>8</v>
      </c>
      <c r="E2424" s="128">
        <f t="shared" si="3"/>
        <v>3</v>
      </c>
      <c r="F2424" s="128">
        <f t="shared" si="4"/>
        <v>2027</v>
      </c>
      <c r="G2424" s="128">
        <f t="shared" si="5"/>
        <v>8</v>
      </c>
      <c r="H2424" s="128">
        <f t="shared" si="6"/>
        <v>20</v>
      </c>
      <c r="I2424" s="128" t="str">
        <f t="shared" si="7"/>
        <v>금</v>
      </c>
      <c r="J2424" s="99"/>
      <c r="K2424" s="99"/>
      <c r="L2424" s="141" t="str">
        <f>IF(J2424-K2424=0,,IFERROR(K2424-J2424-휴게시간-VLOOKUP(A2424,지정휴게시간,2,FALSE),K2424-J2424-휴게시간))</f>
        <v/>
      </c>
      <c r="M2424" s="142" t="str">
        <f>IFERROR(VLOOKUP(Text(A2424,"m월 d일"),양력휴일,2,FALSE),IFERROR(VLOOKUP(Text(B2424,"m월 d일"),음력휴일,2,FALSE),IFERROR(VLOOKUP(A2424,양력지정휴일,2,FALSE), IFERROR(VLOOKUP(B2424,음력지정휴일,2,FALSE), ""))))</f>
        <v/>
      </c>
      <c r="N2424" s="128"/>
      <c r="O2424" s="128" t="str">
        <f>IFERROR(VLOOKUP(N2424,연차지정일수,2,FALSE),"")</f>
        <v/>
      </c>
      <c r="P2424" s="143"/>
      <c r="Q2424" s="2"/>
    </row>
    <row r="2425">
      <c r="A2425" s="129">
        <v>46620.0</v>
      </c>
      <c r="B2425" s="129">
        <f>VLOOKUP($A2425,달력데이터,MATCH("음력 날짜",달력제목,0),FALSE)</f>
        <v>46588</v>
      </c>
      <c r="C2425" s="128">
        <f t="shared" si="1"/>
        <v>2027</v>
      </c>
      <c r="D2425" s="128">
        <f t="shared" si="2"/>
        <v>8</v>
      </c>
      <c r="E2425" s="128">
        <f t="shared" si="3"/>
        <v>3</v>
      </c>
      <c r="F2425" s="128">
        <f t="shared" si="4"/>
        <v>2027</v>
      </c>
      <c r="G2425" s="128">
        <f t="shared" si="5"/>
        <v>8</v>
      </c>
      <c r="H2425" s="128">
        <f t="shared" si="6"/>
        <v>21</v>
      </c>
      <c r="I2425" s="128" t="str">
        <f t="shared" si="7"/>
        <v>토</v>
      </c>
      <c r="J2425" s="99"/>
      <c r="K2425" s="99"/>
      <c r="L2425" s="141" t="str">
        <f>IF(J2425-K2425=0,,IFERROR(K2425-J2425-휴게시간-VLOOKUP(A2425,지정휴게시간,2,FALSE),K2425-J2425-휴게시간))</f>
        <v/>
      </c>
      <c r="M2425" s="142" t="str">
        <f>IFERROR(VLOOKUP(Text(A2425,"m월 d일"),양력휴일,2,FALSE),IFERROR(VLOOKUP(Text(B2425,"m월 d일"),음력휴일,2,FALSE),IFERROR(VLOOKUP(A2425,양력지정휴일,2,FALSE), IFERROR(VLOOKUP(B2425,음력지정휴일,2,FALSE), ""))))</f>
        <v/>
      </c>
      <c r="N2425" s="128"/>
      <c r="O2425" s="128" t="str">
        <f>IFERROR(VLOOKUP(N2425,연차지정일수,2,FALSE),"")</f>
        <v/>
      </c>
      <c r="P2425" s="143"/>
      <c r="Q2425" s="2"/>
    </row>
    <row r="2426">
      <c r="A2426" s="129">
        <v>46621.0</v>
      </c>
      <c r="B2426" s="129">
        <f>VLOOKUP($A2426,달력데이터,MATCH("음력 날짜",달력제목,0),FALSE)</f>
        <v>46589</v>
      </c>
      <c r="C2426" s="128">
        <f t="shared" si="1"/>
        <v>2027</v>
      </c>
      <c r="D2426" s="128">
        <f t="shared" si="2"/>
        <v>8</v>
      </c>
      <c r="E2426" s="128">
        <f t="shared" si="3"/>
        <v>3</v>
      </c>
      <c r="F2426" s="128">
        <f t="shared" si="4"/>
        <v>2027</v>
      </c>
      <c r="G2426" s="128">
        <f t="shared" si="5"/>
        <v>8</v>
      </c>
      <c r="H2426" s="128">
        <f t="shared" si="6"/>
        <v>22</v>
      </c>
      <c r="I2426" s="128" t="str">
        <f t="shared" si="7"/>
        <v>일</v>
      </c>
      <c r="J2426" s="99"/>
      <c r="K2426" s="99"/>
      <c r="L2426" s="141" t="str">
        <f>IF(J2426-K2426=0,,IFERROR(K2426-J2426-휴게시간-VLOOKUP(A2426,지정휴게시간,2,FALSE),K2426-J2426-휴게시간))</f>
        <v/>
      </c>
      <c r="M2426" s="142" t="str">
        <f>IFERROR(VLOOKUP(Text(A2426,"m월 d일"),양력휴일,2,FALSE),IFERROR(VLOOKUP(Text(B2426,"m월 d일"),음력휴일,2,FALSE),IFERROR(VLOOKUP(A2426,양력지정휴일,2,FALSE), IFERROR(VLOOKUP(B2426,음력지정휴일,2,FALSE), ""))))</f>
        <v/>
      </c>
      <c r="N2426" s="128"/>
      <c r="O2426" s="128" t="str">
        <f>IFERROR(VLOOKUP(N2426,연차지정일수,2,FALSE),"")</f>
        <v/>
      </c>
      <c r="P2426" s="143"/>
      <c r="Q2426" s="2"/>
    </row>
    <row r="2427">
      <c r="A2427" s="129">
        <v>46622.0</v>
      </c>
      <c r="B2427" s="129">
        <f>VLOOKUP($A2427,달력데이터,MATCH("음력 날짜",달력제목,0),FALSE)</f>
        <v>46590</v>
      </c>
      <c r="C2427" s="128">
        <f t="shared" si="1"/>
        <v>2027</v>
      </c>
      <c r="D2427" s="128">
        <f t="shared" si="2"/>
        <v>8</v>
      </c>
      <c r="E2427" s="128">
        <f t="shared" si="3"/>
        <v>4</v>
      </c>
      <c r="F2427" s="128">
        <f t="shared" si="4"/>
        <v>2027</v>
      </c>
      <c r="G2427" s="128">
        <f t="shared" si="5"/>
        <v>8</v>
      </c>
      <c r="H2427" s="128">
        <f t="shared" si="6"/>
        <v>23</v>
      </c>
      <c r="I2427" s="128" t="str">
        <f t="shared" si="7"/>
        <v>월</v>
      </c>
      <c r="J2427" s="99"/>
      <c r="K2427" s="99"/>
      <c r="L2427" s="141" t="str">
        <f>IF(J2427-K2427=0,,IFERROR(K2427-J2427-휴게시간-VLOOKUP(A2427,지정휴게시간,2,FALSE),K2427-J2427-휴게시간))</f>
        <v/>
      </c>
      <c r="M2427" s="142" t="str">
        <f>IFERROR(VLOOKUP(Text(A2427,"m월 d일"),양력휴일,2,FALSE),IFERROR(VLOOKUP(Text(B2427,"m월 d일"),음력휴일,2,FALSE),IFERROR(VLOOKUP(A2427,양력지정휴일,2,FALSE), IFERROR(VLOOKUP(B2427,음력지정휴일,2,FALSE), ""))))</f>
        <v/>
      </c>
      <c r="N2427" s="128"/>
      <c r="O2427" s="128" t="str">
        <f>IFERROR(VLOOKUP(N2427,연차지정일수,2,FALSE),"")</f>
        <v/>
      </c>
      <c r="P2427" s="143"/>
      <c r="Q2427" s="2"/>
    </row>
    <row r="2428">
      <c r="A2428" s="129">
        <v>46623.0</v>
      </c>
      <c r="B2428" s="129">
        <f>VLOOKUP($A2428,달력데이터,MATCH("음력 날짜",달력제목,0),FALSE)</f>
        <v>46591</v>
      </c>
      <c r="C2428" s="128">
        <f t="shared" si="1"/>
        <v>2027</v>
      </c>
      <c r="D2428" s="128">
        <f t="shared" si="2"/>
        <v>8</v>
      </c>
      <c r="E2428" s="128">
        <f t="shared" si="3"/>
        <v>4</v>
      </c>
      <c r="F2428" s="128">
        <f t="shared" si="4"/>
        <v>2027</v>
      </c>
      <c r="G2428" s="128">
        <f t="shared" si="5"/>
        <v>8</v>
      </c>
      <c r="H2428" s="128">
        <f t="shared" si="6"/>
        <v>24</v>
      </c>
      <c r="I2428" s="128" t="str">
        <f t="shared" si="7"/>
        <v>화</v>
      </c>
      <c r="J2428" s="99"/>
      <c r="K2428" s="99"/>
      <c r="L2428" s="141" t="str">
        <f>IF(J2428-K2428=0,,IFERROR(K2428-J2428-휴게시간-VLOOKUP(A2428,지정휴게시간,2,FALSE),K2428-J2428-휴게시간))</f>
        <v/>
      </c>
      <c r="M2428" s="142" t="str">
        <f>IFERROR(VLOOKUP(Text(A2428,"m월 d일"),양력휴일,2,FALSE),IFERROR(VLOOKUP(Text(B2428,"m월 d일"),음력휴일,2,FALSE),IFERROR(VLOOKUP(A2428,양력지정휴일,2,FALSE), IFERROR(VLOOKUP(B2428,음력지정휴일,2,FALSE), ""))))</f>
        <v/>
      </c>
      <c r="N2428" s="128"/>
      <c r="O2428" s="128" t="str">
        <f>IFERROR(VLOOKUP(N2428,연차지정일수,2,FALSE),"")</f>
        <v/>
      </c>
      <c r="P2428" s="143"/>
      <c r="Q2428" s="2"/>
    </row>
    <row r="2429">
      <c r="A2429" s="129">
        <v>46624.0</v>
      </c>
      <c r="B2429" s="129">
        <f>VLOOKUP($A2429,달력데이터,MATCH("음력 날짜",달력제목,0),FALSE)</f>
        <v>46592</v>
      </c>
      <c r="C2429" s="128">
        <f t="shared" si="1"/>
        <v>2027</v>
      </c>
      <c r="D2429" s="128">
        <f t="shared" si="2"/>
        <v>8</v>
      </c>
      <c r="E2429" s="128">
        <f t="shared" si="3"/>
        <v>4</v>
      </c>
      <c r="F2429" s="128">
        <f t="shared" si="4"/>
        <v>2027</v>
      </c>
      <c r="G2429" s="128">
        <f t="shared" si="5"/>
        <v>8</v>
      </c>
      <c r="H2429" s="128">
        <f t="shared" si="6"/>
        <v>25</v>
      </c>
      <c r="I2429" s="128" t="str">
        <f t="shared" si="7"/>
        <v>수</v>
      </c>
      <c r="J2429" s="99"/>
      <c r="K2429" s="99"/>
      <c r="L2429" s="141" t="str">
        <f>IF(J2429-K2429=0,,IFERROR(K2429-J2429-휴게시간-VLOOKUP(A2429,지정휴게시간,2,FALSE),K2429-J2429-휴게시간))</f>
        <v/>
      </c>
      <c r="M2429" s="142" t="str">
        <f>IFERROR(VLOOKUP(Text(A2429,"m월 d일"),양력휴일,2,FALSE),IFERROR(VLOOKUP(Text(B2429,"m월 d일"),음력휴일,2,FALSE),IFERROR(VLOOKUP(A2429,양력지정휴일,2,FALSE), IFERROR(VLOOKUP(B2429,음력지정휴일,2,FALSE), ""))))</f>
        <v/>
      </c>
      <c r="N2429" s="128"/>
      <c r="O2429" s="128" t="str">
        <f>IFERROR(VLOOKUP(N2429,연차지정일수,2,FALSE),"")</f>
        <v/>
      </c>
      <c r="P2429" s="143"/>
      <c r="Q2429" s="2"/>
    </row>
    <row r="2430">
      <c r="A2430" s="129">
        <v>46625.0</v>
      </c>
      <c r="B2430" s="129">
        <f>VLOOKUP($A2430,달력데이터,MATCH("음력 날짜",달력제목,0),FALSE)</f>
        <v>46593</v>
      </c>
      <c r="C2430" s="128">
        <f t="shared" si="1"/>
        <v>2027</v>
      </c>
      <c r="D2430" s="128">
        <f t="shared" si="2"/>
        <v>8</v>
      </c>
      <c r="E2430" s="128">
        <f t="shared" si="3"/>
        <v>4</v>
      </c>
      <c r="F2430" s="128">
        <f t="shared" si="4"/>
        <v>2027</v>
      </c>
      <c r="G2430" s="128">
        <f t="shared" si="5"/>
        <v>8</v>
      </c>
      <c r="H2430" s="128">
        <f t="shared" si="6"/>
        <v>26</v>
      </c>
      <c r="I2430" s="128" t="str">
        <f t="shared" si="7"/>
        <v>목</v>
      </c>
      <c r="J2430" s="99"/>
      <c r="K2430" s="99"/>
      <c r="L2430" s="141" t="str">
        <f>IF(J2430-K2430=0,,IFERROR(K2430-J2430-휴게시간-VLOOKUP(A2430,지정휴게시간,2,FALSE),K2430-J2430-휴게시간))</f>
        <v/>
      </c>
      <c r="M2430" s="142" t="str">
        <f>IFERROR(VLOOKUP(Text(A2430,"m월 d일"),양력휴일,2,FALSE),IFERROR(VLOOKUP(Text(B2430,"m월 d일"),음력휴일,2,FALSE),IFERROR(VLOOKUP(A2430,양력지정휴일,2,FALSE), IFERROR(VLOOKUP(B2430,음력지정휴일,2,FALSE), ""))))</f>
        <v/>
      </c>
      <c r="N2430" s="128"/>
      <c r="O2430" s="128" t="str">
        <f>IFERROR(VLOOKUP(N2430,연차지정일수,2,FALSE),"")</f>
        <v/>
      </c>
      <c r="P2430" s="143"/>
      <c r="Q2430" s="2"/>
    </row>
    <row r="2431">
      <c r="A2431" s="129">
        <v>46626.0</v>
      </c>
      <c r="B2431" s="129">
        <f>VLOOKUP($A2431,달력데이터,MATCH("음력 날짜",달력제목,0),FALSE)</f>
        <v>46594</v>
      </c>
      <c r="C2431" s="128">
        <f t="shared" si="1"/>
        <v>2027</v>
      </c>
      <c r="D2431" s="128">
        <f t="shared" si="2"/>
        <v>8</v>
      </c>
      <c r="E2431" s="128">
        <f t="shared" si="3"/>
        <v>4</v>
      </c>
      <c r="F2431" s="128">
        <f t="shared" si="4"/>
        <v>2027</v>
      </c>
      <c r="G2431" s="128">
        <f t="shared" si="5"/>
        <v>8</v>
      </c>
      <c r="H2431" s="128">
        <f t="shared" si="6"/>
        <v>27</v>
      </c>
      <c r="I2431" s="128" t="str">
        <f t="shared" si="7"/>
        <v>금</v>
      </c>
      <c r="J2431" s="99"/>
      <c r="K2431" s="99"/>
      <c r="L2431" s="141" t="str">
        <f>IF(J2431-K2431=0,,IFERROR(K2431-J2431-휴게시간-VLOOKUP(A2431,지정휴게시간,2,FALSE),K2431-J2431-휴게시간))</f>
        <v/>
      </c>
      <c r="M2431" s="142" t="str">
        <f>IFERROR(VLOOKUP(Text(A2431,"m월 d일"),양력휴일,2,FALSE),IFERROR(VLOOKUP(Text(B2431,"m월 d일"),음력휴일,2,FALSE),IFERROR(VLOOKUP(A2431,양력지정휴일,2,FALSE), IFERROR(VLOOKUP(B2431,음력지정휴일,2,FALSE), ""))))</f>
        <v/>
      </c>
      <c r="N2431" s="128"/>
      <c r="O2431" s="128" t="str">
        <f>IFERROR(VLOOKUP(N2431,연차지정일수,2,FALSE),"")</f>
        <v/>
      </c>
      <c r="P2431" s="143"/>
      <c r="Q2431" s="2"/>
    </row>
    <row r="2432">
      <c r="A2432" s="129">
        <v>46627.0</v>
      </c>
      <c r="B2432" s="129">
        <f>VLOOKUP($A2432,달력데이터,MATCH("음력 날짜",달력제목,0),FALSE)</f>
        <v>46595</v>
      </c>
      <c r="C2432" s="128">
        <f t="shared" si="1"/>
        <v>2027</v>
      </c>
      <c r="D2432" s="128">
        <f t="shared" si="2"/>
        <v>8</v>
      </c>
      <c r="E2432" s="128">
        <f t="shared" si="3"/>
        <v>4</v>
      </c>
      <c r="F2432" s="128">
        <f t="shared" si="4"/>
        <v>2027</v>
      </c>
      <c r="G2432" s="128">
        <f t="shared" si="5"/>
        <v>8</v>
      </c>
      <c r="H2432" s="128">
        <f t="shared" si="6"/>
        <v>28</v>
      </c>
      <c r="I2432" s="128" t="str">
        <f t="shared" si="7"/>
        <v>토</v>
      </c>
      <c r="J2432" s="99"/>
      <c r="K2432" s="99"/>
      <c r="L2432" s="141" t="str">
        <f>IF(J2432-K2432=0,,IFERROR(K2432-J2432-휴게시간-VLOOKUP(A2432,지정휴게시간,2,FALSE),K2432-J2432-휴게시간))</f>
        <v/>
      </c>
      <c r="M2432" s="142" t="str">
        <f>IFERROR(VLOOKUP(Text(A2432,"m월 d일"),양력휴일,2,FALSE),IFERROR(VLOOKUP(Text(B2432,"m월 d일"),음력휴일,2,FALSE),IFERROR(VLOOKUP(A2432,양력지정휴일,2,FALSE), IFERROR(VLOOKUP(B2432,음력지정휴일,2,FALSE), ""))))</f>
        <v/>
      </c>
      <c r="N2432" s="128"/>
      <c r="O2432" s="128" t="str">
        <f>IFERROR(VLOOKUP(N2432,연차지정일수,2,FALSE),"")</f>
        <v/>
      </c>
      <c r="P2432" s="143"/>
      <c r="Q2432" s="2"/>
    </row>
    <row r="2433">
      <c r="A2433" s="129">
        <v>46628.0</v>
      </c>
      <c r="B2433" s="129">
        <f>VLOOKUP($A2433,달력데이터,MATCH("음력 날짜",달력제목,0),FALSE)</f>
        <v>46596</v>
      </c>
      <c r="C2433" s="128">
        <f t="shared" si="1"/>
        <v>2027</v>
      </c>
      <c r="D2433" s="128">
        <f t="shared" si="2"/>
        <v>8</v>
      </c>
      <c r="E2433" s="128">
        <f t="shared" si="3"/>
        <v>4</v>
      </c>
      <c r="F2433" s="128">
        <f t="shared" si="4"/>
        <v>2027</v>
      </c>
      <c r="G2433" s="128">
        <f t="shared" si="5"/>
        <v>8</v>
      </c>
      <c r="H2433" s="128">
        <f t="shared" si="6"/>
        <v>29</v>
      </c>
      <c r="I2433" s="128" t="str">
        <f t="shared" si="7"/>
        <v>일</v>
      </c>
      <c r="J2433" s="99"/>
      <c r="K2433" s="99"/>
      <c r="L2433" s="141" t="str">
        <f>IF(J2433-K2433=0,,IFERROR(K2433-J2433-휴게시간-VLOOKUP(A2433,지정휴게시간,2,FALSE),K2433-J2433-휴게시간))</f>
        <v/>
      </c>
      <c r="M2433" s="142" t="str">
        <f>IFERROR(VLOOKUP(Text(A2433,"m월 d일"),양력휴일,2,FALSE),IFERROR(VLOOKUP(Text(B2433,"m월 d일"),음력휴일,2,FALSE),IFERROR(VLOOKUP(A2433,양력지정휴일,2,FALSE), IFERROR(VLOOKUP(B2433,음력지정휴일,2,FALSE), ""))))</f>
        <v/>
      </c>
      <c r="N2433" s="128"/>
      <c r="O2433" s="128" t="str">
        <f>IFERROR(VLOOKUP(N2433,연차지정일수,2,FALSE),"")</f>
        <v/>
      </c>
      <c r="P2433" s="143"/>
      <c r="Q2433" s="2"/>
    </row>
    <row r="2434">
      <c r="A2434" s="129">
        <v>46629.0</v>
      </c>
      <c r="B2434" s="129">
        <f>VLOOKUP($A2434,달력데이터,MATCH("음력 날짜",달력제목,0),FALSE)</f>
        <v>46597</v>
      </c>
      <c r="C2434" s="128">
        <f t="shared" si="1"/>
        <v>2027</v>
      </c>
      <c r="D2434" s="128">
        <f t="shared" si="2"/>
        <v>8</v>
      </c>
      <c r="E2434" s="128">
        <f t="shared" si="3"/>
        <v>5</v>
      </c>
      <c r="F2434" s="128">
        <f t="shared" si="4"/>
        <v>2027</v>
      </c>
      <c r="G2434" s="128">
        <f t="shared" si="5"/>
        <v>8</v>
      </c>
      <c r="H2434" s="128">
        <f t="shared" si="6"/>
        <v>30</v>
      </c>
      <c r="I2434" s="128" t="str">
        <f t="shared" si="7"/>
        <v>월</v>
      </c>
      <c r="J2434" s="99"/>
      <c r="K2434" s="99"/>
      <c r="L2434" s="141" t="str">
        <f>IF(J2434-K2434=0,,IFERROR(K2434-J2434-휴게시간-VLOOKUP(A2434,지정휴게시간,2,FALSE),K2434-J2434-휴게시간))</f>
        <v/>
      </c>
      <c r="M2434" s="142" t="str">
        <f>IFERROR(VLOOKUP(Text(A2434,"m월 d일"),양력휴일,2,FALSE),IFERROR(VLOOKUP(Text(B2434,"m월 d일"),음력휴일,2,FALSE),IFERROR(VLOOKUP(A2434,양력지정휴일,2,FALSE), IFERROR(VLOOKUP(B2434,음력지정휴일,2,FALSE), ""))))</f>
        <v/>
      </c>
      <c r="N2434" s="128"/>
      <c r="O2434" s="128" t="str">
        <f>IFERROR(VLOOKUP(N2434,연차지정일수,2,FALSE),"")</f>
        <v/>
      </c>
      <c r="P2434" s="143"/>
      <c r="Q2434" s="2"/>
    </row>
    <row r="2435">
      <c r="A2435" s="129">
        <v>46630.0</v>
      </c>
      <c r="B2435" s="129">
        <f>VLOOKUP($A2435,달력데이터,MATCH("음력 날짜",달력제목,0),FALSE)</f>
        <v>46598</v>
      </c>
      <c r="C2435" s="128">
        <f t="shared" si="1"/>
        <v>2027</v>
      </c>
      <c r="D2435" s="128">
        <f t="shared" si="2"/>
        <v>8</v>
      </c>
      <c r="E2435" s="128">
        <f t="shared" si="3"/>
        <v>5</v>
      </c>
      <c r="F2435" s="128">
        <f t="shared" si="4"/>
        <v>2027</v>
      </c>
      <c r="G2435" s="128">
        <f t="shared" si="5"/>
        <v>8</v>
      </c>
      <c r="H2435" s="128">
        <f t="shared" si="6"/>
        <v>31</v>
      </c>
      <c r="I2435" s="128" t="str">
        <f t="shared" si="7"/>
        <v>화</v>
      </c>
      <c r="J2435" s="99"/>
      <c r="K2435" s="99"/>
      <c r="L2435" s="141" t="str">
        <f>IF(J2435-K2435=0,,IFERROR(K2435-J2435-휴게시간-VLOOKUP(A2435,지정휴게시간,2,FALSE),K2435-J2435-휴게시간))</f>
        <v/>
      </c>
      <c r="M2435" s="142" t="str">
        <f>IFERROR(VLOOKUP(Text(A2435,"m월 d일"),양력휴일,2,FALSE),IFERROR(VLOOKUP(Text(B2435,"m월 d일"),음력휴일,2,FALSE),IFERROR(VLOOKUP(A2435,양력지정휴일,2,FALSE), IFERROR(VLOOKUP(B2435,음력지정휴일,2,FALSE), ""))))</f>
        <v/>
      </c>
      <c r="N2435" s="128"/>
      <c r="O2435" s="128" t="str">
        <f>IFERROR(VLOOKUP(N2435,연차지정일수,2,FALSE),"")</f>
        <v/>
      </c>
      <c r="P2435" s="143"/>
      <c r="Q2435" s="2"/>
    </row>
    <row r="2436">
      <c r="A2436" s="129">
        <v>46631.0</v>
      </c>
      <c r="B2436" s="129">
        <f>VLOOKUP($A2436,달력데이터,MATCH("음력 날짜",달력제목,0),FALSE)</f>
        <v>46600</v>
      </c>
      <c r="C2436" s="128">
        <f t="shared" si="1"/>
        <v>2027</v>
      </c>
      <c r="D2436" s="128">
        <f t="shared" si="2"/>
        <v>8</v>
      </c>
      <c r="E2436" s="128">
        <f t="shared" si="3"/>
        <v>5</v>
      </c>
      <c r="F2436" s="128">
        <f t="shared" si="4"/>
        <v>2027</v>
      </c>
      <c r="G2436" s="128">
        <f t="shared" si="5"/>
        <v>9</v>
      </c>
      <c r="H2436" s="128">
        <f t="shared" si="6"/>
        <v>1</v>
      </c>
      <c r="I2436" s="128" t="str">
        <f t="shared" si="7"/>
        <v>수</v>
      </c>
      <c r="J2436" s="99"/>
      <c r="K2436" s="99"/>
      <c r="L2436" s="141" t="str">
        <f>IF(J2436-K2436=0,,IFERROR(K2436-J2436-휴게시간-VLOOKUP(A2436,지정휴게시간,2,FALSE),K2436-J2436-휴게시간))</f>
        <v/>
      </c>
      <c r="M2436" s="142" t="str">
        <f>IFERROR(VLOOKUP(Text(A2436,"m월 d일"),양력휴일,2,FALSE),IFERROR(VLOOKUP(Text(B2436,"m월 d일"),음력휴일,2,FALSE),IFERROR(VLOOKUP(A2436,양력지정휴일,2,FALSE), IFERROR(VLOOKUP(B2436,음력지정휴일,2,FALSE), ""))))</f>
        <v/>
      </c>
      <c r="N2436" s="128"/>
      <c r="O2436" s="128" t="str">
        <f>IFERROR(VLOOKUP(N2436,연차지정일수,2,FALSE),"")</f>
        <v/>
      </c>
      <c r="P2436" s="143"/>
      <c r="Q2436" s="2"/>
    </row>
    <row r="2437">
      <c r="A2437" s="129">
        <v>46632.0</v>
      </c>
      <c r="B2437" s="129">
        <f>VLOOKUP($A2437,달력데이터,MATCH("음력 날짜",달력제목,0),FALSE)</f>
        <v>46601</v>
      </c>
      <c r="C2437" s="128">
        <f t="shared" si="1"/>
        <v>2027</v>
      </c>
      <c r="D2437" s="128">
        <f t="shared" si="2"/>
        <v>8</v>
      </c>
      <c r="E2437" s="128">
        <f t="shared" si="3"/>
        <v>5</v>
      </c>
      <c r="F2437" s="128">
        <f t="shared" si="4"/>
        <v>2027</v>
      </c>
      <c r="G2437" s="128">
        <f t="shared" si="5"/>
        <v>9</v>
      </c>
      <c r="H2437" s="128">
        <f t="shared" si="6"/>
        <v>2</v>
      </c>
      <c r="I2437" s="128" t="str">
        <f t="shared" si="7"/>
        <v>목</v>
      </c>
      <c r="J2437" s="99"/>
      <c r="K2437" s="99"/>
      <c r="L2437" s="141" t="str">
        <f>IF(J2437-K2437=0,,IFERROR(K2437-J2437-휴게시간-VLOOKUP(A2437,지정휴게시간,2,FALSE),K2437-J2437-휴게시간))</f>
        <v/>
      </c>
      <c r="M2437" s="142" t="str">
        <f>IFERROR(VLOOKUP(Text(A2437,"m월 d일"),양력휴일,2,FALSE),IFERROR(VLOOKUP(Text(B2437,"m월 d일"),음력휴일,2,FALSE),IFERROR(VLOOKUP(A2437,양력지정휴일,2,FALSE), IFERROR(VLOOKUP(B2437,음력지정휴일,2,FALSE), ""))))</f>
        <v/>
      </c>
      <c r="N2437" s="128"/>
      <c r="O2437" s="128" t="str">
        <f>IFERROR(VLOOKUP(N2437,연차지정일수,2,FALSE),"")</f>
        <v/>
      </c>
      <c r="P2437" s="143"/>
      <c r="Q2437" s="2"/>
    </row>
    <row r="2438">
      <c r="A2438" s="129">
        <v>46633.0</v>
      </c>
      <c r="B2438" s="129">
        <f>VLOOKUP($A2438,달력데이터,MATCH("음력 날짜",달력제목,0),FALSE)</f>
        <v>46602</v>
      </c>
      <c r="C2438" s="128">
        <f t="shared" si="1"/>
        <v>2027</v>
      </c>
      <c r="D2438" s="128">
        <f t="shared" si="2"/>
        <v>8</v>
      </c>
      <c r="E2438" s="128">
        <f t="shared" si="3"/>
        <v>5</v>
      </c>
      <c r="F2438" s="128">
        <f t="shared" si="4"/>
        <v>2027</v>
      </c>
      <c r="G2438" s="128">
        <f t="shared" si="5"/>
        <v>9</v>
      </c>
      <c r="H2438" s="128">
        <f t="shared" si="6"/>
        <v>3</v>
      </c>
      <c r="I2438" s="128" t="str">
        <f t="shared" si="7"/>
        <v>금</v>
      </c>
      <c r="J2438" s="99"/>
      <c r="K2438" s="99"/>
      <c r="L2438" s="141" t="str">
        <f>IF(J2438-K2438=0,,IFERROR(K2438-J2438-휴게시간-VLOOKUP(A2438,지정휴게시간,2,FALSE),K2438-J2438-휴게시간))</f>
        <v/>
      </c>
      <c r="M2438" s="142" t="str">
        <f>IFERROR(VLOOKUP(Text(A2438,"m월 d일"),양력휴일,2,FALSE),IFERROR(VLOOKUP(Text(B2438,"m월 d일"),음력휴일,2,FALSE),IFERROR(VLOOKUP(A2438,양력지정휴일,2,FALSE), IFERROR(VLOOKUP(B2438,음력지정휴일,2,FALSE), ""))))</f>
        <v/>
      </c>
      <c r="N2438" s="128"/>
      <c r="O2438" s="128" t="str">
        <f>IFERROR(VLOOKUP(N2438,연차지정일수,2,FALSE),"")</f>
        <v/>
      </c>
      <c r="P2438" s="143"/>
      <c r="Q2438" s="2"/>
    </row>
    <row r="2439">
      <c r="A2439" s="129">
        <v>46634.0</v>
      </c>
      <c r="B2439" s="129">
        <f>VLOOKUP($A2439,달력데이터,MATCH("음력 날짜",달력제목,0),FALSE)</f>
        <v>46603</v>
      </c>
      <c r="C2439" s="128">
        <f t="shared" si="1"/>
        <v>2027</v>
      </c>
      <c r="D2439" s="128">
        <f t="shared" si="2"/>
        <v>8</v>
      </c>
      <c r="E2439" s="128">
        <f t="shared" si="3"/>
        <v>5</v>
      </c>
      <c r="F2439" s="128">
        <f t="shared" si="4"/>
        <v>2027</v>
      </c>
      <c r="G2439" s="128">
        <f t="shared" si="5"/>
        <v>9</v>
      </c>
      <c r="H2439" s="128">
        <f t="shared" si="6"/>
        <v>4</v>
      </c>
      <c r="I2439" s="128" t="str">
        <f t="shared" si="7"/>
        <v>토</v>
      </c>
      <c r="J2439" s="99"/>
      <c r="K2439" s="99"/>
      <c r="L2439" s="141" t="str">
        <f>IF(J2439-K2439=0,,IFERROR(K2439-J2439-휴게시간-VLOOKUP(A2439,지정휴게시간,2,FALSE),K2439-J2439-휴게시간))</f>
        <v/>
      </c>
      <c r="M2439" s="142" t="str">
        <f>IFERROR(VLOOKUP(Text(A2439,"m월 d일"),양력휴일,2,FALSE),IFERROR(VLOOKUP(Text(B2439,"m월 d일"),음력휴일,2,FALSE),IFERROR(VLOOKUP(A2439,양력지정휴일,2,FALSE), IFERROR(VLOOKUP(B2439,음력지정휴일,2,FALSE), ""))))</f>
        <v/>
      </c>
      <c r="N2439" s="128"/>
      <c r="O2439" s="128" t="str">
        <f>IFERROR(VLOOKUP(N2439,연차지정일수,2,FALSE),"")</f>
        <v/>
      </c>
      <c r="P2439" s="143"/>
      <c r="Q2439" s="2"/>
    </row>
    <row r="2440">
      <c r="A2440" s="129">
        <v>46635.0</v>
      </c>
      <c r="B2440" s="129">
        <f>VLOOKUP($A2440,달력데이터,MATCH("음력 날짜",달력제목,0),FALSE)</f>
        <v>46604</v>
      </c>
      <c r="C2440" s="128">
        <f t="shared" si="1"/>
        <v>2027</v>
      </c>
      <c r="D2440" s="128">
        <f t="shared" si="2"/>
        <v>8</v>
      </c>
      <c r="E2440" s="128">
        <f t="shared" si="3"/>
        <v>5</v>
      </c>
      <c r="F2440" s="128">
        <f t="shared" si="4"/>
        <v>2027</v>
      </c>
      <c r="G2440" s="128">
        <f t="shared" si="5"/>
        <v>9</v>
      </c>
      <c r="H2440" s="128">
        <f t="shared" si="6"/>
        <v>5</v>
      </c>
      <c r="I2440" s="128" t="str">
        <f t="shared" si="7"/>
        <v>일</v>
      </c>
      <c r="J2440" s="99"/>
      <c r="K2440" s="99"/>
      <c r="L2440" s="141" t="str">
        <f>IF(J2440-K2440=0,,IFERROR(K2440-J2440-휴게시간-VLOOKUP(A2440,지정휴게시간,2,FALSE),K2440-J2440-휴게시간))</f>
        <v/>
      </c>
      <c r="M2440" s="142" t="str">
        <f>IFERROR(VLOOKUP(Text(A2440,"m월 d일"),양력휴일,2,FALSE),IFERROR(VLOOKUP(Text(B2440,"m월 d일"),음력휴일,2,FALSE),IFERROR(VLOOKUP(A2440,양력지정휴일,2,FALSE), IFERROR(VLOOKUP(B2440,음력지정휴일,2,FALSE), ""))))</f>
        <v/>
      </c>
      <c r="N2440" s="128"/>
      <c r="O2440" s="128" t="str">
        <f>IFERROR(VLOOKUP(N2440,연차지정일수,2,FALSE),"")</f>
        <v/>
      </c>
      <c r="P2440" s="143"/>
      <c r="Q2440" s="2"/>
    </row>
    <row r="2441">
      <c r="A2441" s="129">
        <v>46636.0</v>
      </c>
      <c r="B2441" s="129">
        <f>VLOOKUP($A2441,달력데이터,MATCH("음력 날짜",달력제목,0),FALSE)</f>
        <v>46605</v>
      </c>
      <c r="C2441" s="128">
        <f t="shared" si="1"/>
        <v>2027</v>
      </c>
      <c r="D2441" s="128">
        <f t="shared" si="2"/>
        <v>9</v>
      </c>
      <c r="E2441" s="128">
        <f t="shared" si="3"/>
        <v>1</v>
      </c>
      <c r="F2441" s="128">
        <f t="shared" si="4"/>
        <v>2027</v>
      </c>
      <c r="G2441" s="128">
        <f t="shared" si="5"/>
        <v>9</v>
      </c>
      <c r="H2441" s="128">
        <f t="shared" si="6"/>
        <v>6</v>
      </c>
      <c r="I2441" s="128" t="str">
        <f t="shared" si="7"/>
        <v>월</v>
      </c>
      <c r="J2441" s="99"/>
      <c r="K2441" s="99"/>
      <c r="L2441" s="141" t="str">
        <f>IF(J2441-K2441=0,,IFERROR(K2441-J2441-휴게시간-VLOOKUP(A2441,지정휴게시간,2,FALSE),K2441-J2441-휴게시간))</f>
        <v/>
      </c>
      <c r="M2441" s="142" t="str">
        <f>IFERROR(VLOOKUP(Text(A2441,"m월 d일"),양력휴일,2,FALSE),IFERROR(VLOOKUP(Text(B2441,"m월 d일"),음력휴일,2,FALSE),IFERROR(VLOOKUP(A2441,양력지정휴일,2,FALSE), IFERROR(VLOOKUP(B2441,음력지정휴일,2,FALSE), ""))))</f>
        <v/>
      </c>
      <c r="N2441" s="128"/>
      <c r="O2441" s="128" t="str">
        <f>IFERROR(VLOOKUP(N2441,연차지정일수,2,FALSE),"")</f>
        <v/>
      </c>
      <c r="P2441" s="143"/>
      <c r="Q2441" s="2"/>
    </row>
    <row r="2442">
      <c r="A2442" s="129">
        <v>46637.0</v>
      </c>
      <c r="B2442" s="129">
        <f>VLOOKUP($A2442,달력데이터,MATCH("음력 날짜",달력제목,0),FALSE)</f>
        <v>46606</v>
      </c>
      <c r="C2442" s="128">
        <f t="shared" si="1"/>
        <v>2027</v>
      </c>
      <c r="D2442" s="128">
        <f t="shared" si="2"/>
        <v>9</v>
      </c>
      <c r="E2442" s="128">
        <f t="shared" si="3"/>
        <v>1</v>
      </c>
      <c r="F2442" s="128">
        <f t="shared" si="4"/>
        <v>2027</v>
      </c>
      <c r="G2442" s="128">
        <f t="shared" si="5"/>
        <v>9</v>
      </c>
      <c r="H2442" s="128">
        <f t="shared" si="6"/>
        <v>7</v>
      </c>
      <c r="I2442" s="128" t="str">
        <f t="shared" si="7"/>
        <v>화</v>
      </c>
      <c r="J2442" s="99"/>
      <c r="K2442" s="99"/>
      <c r="L2442" s="141" t="str">
        <f>IF(J2442-K2442=0,,IFERROR(K2442-J2442-휴게시간-VLOOKUP(A2442,지정휴게시간,2,FALSE),K2442-J2442-휴게시간))</f>
        <v/>
      </c>
      <c r="M2442" s="142" t="str">
        <f>IFERROR(VLOOKUP(Text(A2442,"m월 d일"),양력휴일,2,FALSE),IFERROR(VLOOKUP(Text(B2442,"m월 d일"),음력휴일,2,FALSE),IFERROR(VLOOKUP(A2442,양력지정휴일,2,FALSE), IFERROR(VLOOKUP(B2442,음력지정휴일,2,FALSE), ""))))</f>
        <v/>
      </c>
      <c r="N2442" s="128"/>
      <c r="O2442" s="128" t="str">
        <f>IFERROR(VLOOKUP(N2442,연차지정일수,2,FALSE),"")</f>
        <v/>
      </c>
      <c r="P2442" s="143"/>
      <c r="Q2442" s="2"/>
    </row>
    <row r="2443">
      <c r="A2443" s="129">
        <v>46638.0</v>
      </c>
      <c r="B2443" s="129">
        <f>VLOOKUP($A2443,달력데이터,MATCH("음력 날짜",달력제목,0),FALSE)</f>
        <v>46607</v>
      </c>
      <c r="C2443" s="128">
        <f t="shared" si="1"/>
        <v>2027</v>
      </c>
      <c r="D2443" s="128">
        <f t="shared" si="2"/>
        <v>9</v>
      </c>
      <c r="E2443" s="128">
        <f t="shared" si="3"/>
        <v>1</v>
      </c>
      <c r="F2443" s="128">
        <f t="shared" si="4"/>
        <v>2027</v>
      </c>
      <c r="G2443" s="128">
        <f t="shared" si="5"/>
        <v>9</v>
      </c>
      <c r="H2443" s="128">
        <f t="shared" si="6"/>
        <v>8</v>
      </c>
      <c r="I2443" s="128" t="str">
        <f t="shared" si="7"/>
        <v>수</v>
      </c>
      <c r="J2443" s="99"/>
      <c r="K2443" s="99"/>
      <c r="L2443" s="141" t="str">
        <f>IF(J2443-K2443=0,,IFERROR(K2443-J2443-휴게시간-VLOOKUP(A2443,지정휴게시간,2,FALSE),K2443-J2443-휴게시간))</f>
        <v/>
      </c>
      <c r="M2443" s="142" t="str">
        <f>IFERROR(VLOOKUP(Text(A2443,"m월 d일"),양력휴일,2,FALSE),IFERROR(VLOOKUP(Text(B2443,"m월 d일"),음력휴일,2,FALSE),IFERROR(VLOOKUP(A2443,양력지정휴일,2,FALSE), IFERROR(VLOOKUP(B2443,음력지정휴일,2,FALSE), ""))))</f>
        <v/>
      </c>
      <c r="N2443" s="128"/>
      <c r="O2443" s="128" t="str">
        <f>IFERROR(VLOOKUP(N2443,연차지정일수,2,FALSE),"")</f>
        <v/>
      </c>
      <c r="P2443" s="143"/>
      <c r="Q2443" s="2"/>
    </row>
    <row r="2444">
      <c r="A2444" s="129">
        <v>46639.0</v>
      </c>
      <c r="B2444" s="129">
        <f>VLOOKUP($A2444,달력데이터,MATCH("음력 날짜",달력제목,0),FALSE)</f>
        <v>46608</v>
      </c>
      <c r="C2444" s="128">
        <f t="shared" si="1"/>
        <v>2027</v>
      </c>
      <c r="D2444" s="128">
        <f t="shared" si="2"/>
        <v>9</v>
      </c>
      <c r="E2444" s="128">
        <f t="shared" si="3"/>
        <v>1</v>
      </c>
      <c r="F2444" s="128">
        <f t="shared" si="4"/>
        <v>2027</v>
      </c>
      <c r="G2444" s="128">
        <f t="shared" si="5"/>
        <v>9</v>
      </c>
      <c r="H2444" s="128">
        <f t="shared" si="6"/>
        <v>9</v>
      </c>
      <c r="I2444" s="128" t="str">
        <f t="shared" si="7"/>
        <v>목</v>
      </c>
      <c r="J2444" s="99"/>
      <c r="K2444" s="99"/>
      <c r="L2444" s="141" t="str">
        <f>IF(J2444-K2444=0,,IFERROR(K2444-J2444-휴게시간-VLOOKUP(A2444,지정휴게시간,2,FALSE),K2444-J2444-휴게시간))</f>
        <v/>
      </c>
      <c r="M2444" s="142" t="str">
        <f>IFERROR(VLOOKUP(Text(A2444,"m월 d일"),양력휴일,2,FALSE),IFERROR(VLOOKUP(Text(B2444,"m월 d일"),음력휴일,2,FALSE),IFERROR(VLOOKUP(A2444,양력지정휴일,2,FALSE), IFERROR(VLOOKUP(B2444,음력지정휴일,2,FALSE), ""))))</f>
        <v/>
      </c>
      <c r="N2444" s="128"/>
      <c r="O2444" s="128" t="str">
        <f>IFERROR(VLOOKUP(N2444,연차지정일수,2,FALSE),"")</f>
        <v/>
      </c>
      <c r="P2444" s="143"/>
      <c r="Q2444" s="2"/>
    </row>
    <row r="2445">
      <c r="A2445" s="129">
        <v>46640.0</v>
      </c>
      <c r="B2445" s="129">
        <f>VLOOKUP($A2445,달력데이터,MATCH("음력 날짜",달력제목,0),FALSE)</f>
        <v>46609</v>
      </c>
      <c r="C2445" s="128">
        <f t="shared" si="1"/>
        <v>2027</v>
      </c>
      <c r="D2445" s="128">
        <f t="shared" si="2"/>
        <v>9</v>
      </c>
      <c r="E2445" s="128">
        <f t="shared" si="3"/>
        <v>1</v>
      </c>
      <c r="F2445" s="128">
        <f t="shared" si="4"/>
        <v>2027</v>
      </c>
      <c r="G2445" s="128">
        <f t="shared" si="5"/>
        <v>9</v>
      </c>
      <c r="H2445" s="128">
        <f t="shared" si="6"/>
        <v>10</v>
      </c>
      <c r="I2445" s="128" t="str">
        <f t="shared" si="7"/>
        <v>금</v>
      </c>
      <c r="J2445" s="99"/>
      <c r="K2445" s="99"/>
      <c r="L2445" s="141" t="str">
        <f>IF(J2445-K2445=0,,IFERROR(K2445-J2445-휴게시간-VLOOKUP(A2445,지정휴게시간,2,FALSE),K2445-J2445-휴게시간))</f>
        <v/>
      </c>
      <c r="M2445" s="142" t="str">
        <f>IFERROR(VLOOKUP(Text(A2445,"m월 d일"),양력휴일,2,FALSE),IFERROR(VLOOKUP(Text(B2445,"m월 d일"),음력휴일,2,FALSE),IFERROR(VLOOKUP(A2445,양력지정휴일,2,FALSE), IFERROR(VLOOKUP(B2445,음력지정휴일,2,FALSE), ""))))</f>
        <v/>
      </c>
      <c r="N2445" s="128"/>
      <c r="O2445" s="128" t="str">
        <f>IFERROR(VLOOKUP(N2445,연차지정일수,2,FALSE),"")</f>
        <v/>
      </c>
      <c r="P2445" s="143"/>
      <c r="Q2445" s="2"/>
    </row>
    <row r="2446">
      <c r="A2446" s="129">
        <v>46641.0</v>
      </c>
      <c r="B2446" s="129">
        <f>VLOOKUP($A2446,달력데이터,MATCH("음력 날짜",달력제목,0),FALSE)</f>
        <v>46610</v>
      </c>
      <c r="C2446" s="128">
        <f t="shared" si="1"/>
        <v>2027</v>
      </c>
      <c r="D2446" s="128">
        <f t="shared" si="2"/>
        <v>9</v>
      </c>
      <c r="E2446" s="128">
        <f t="shared" si="3"/>
        <v>1</v>
      </c>
      <c r="F2446" s="128">
        <f t="shared" si="4"/>
        <v>2027</v>
      </c>
      <c r="G2446" s="128">
        <f t="shared" si="5"/>
        <v>9</v>
      </c>
      <c r="H2446" s="128">
        <f t="shared" si="6"/>
        <v>11</v>
      </c>
      <c r="I2446" s="128" t="str">
        <f t="shared" si="7"/>
        <v>토</v>
      </c>
      <c r="J2446" s="99"/>
      <c r="K2446" s="99"/>
      <c r="L2446" s="141" t="str">
        <f>IF(J2446-K2446=0,,IFERROR(K2446-J2446-휴게시간-VLOOKUP(A2446,지정휴게시간,2,FALSE),K2446-J2446-휴게시간))</f>
        <v/>
      </c>
      <c r="M2446" s="142" t="str">
        <f>IFERROR(VLOOKUP(Text(A2446,"m월 d일"),양력휴일,2,FALSE),IFERROR(VLOOKUP(Text(B2446,"m월 d일"),음력휴일,2,FALSE),IFERROR(VLOOKUP(A2446,양력지정휴일,2,FALSE), IFERROR(VLOOKUP(B2446,음력지정휴일,2,FALSE), ""))))</f>
        <v/>
      </c>
      <c r="N2446" s="128"/>
      <c r="O2446" s="128" t="str">
        <f>IFERROR(VLOOKUP(N2446,연차지정일수,2,FALSE),"")</f>
        <v/>
      </c>
      <c r="P2446" s="143"/>
      <c r="Q2446" s="2"/>
    </row>
    <row r="2447">
      <c r="A2447" s="129">
        <v>46642.0</v>
      </c>
      <c r="B2447" s="129">
        <f>VLOOKUP($A2447,달력데이터,MATCH("음력 날짜",달력제목,0),FALSE)</f>
        <v>46611</v>
      </c>
      <c r="C2447" s="128">
        <f t="shared" si="1"/>
        <v>2027</v>
      </c>
      <c r="D2447" s="128">
        <f t="shared" si="2"/>
        <v>9</v>
      </c>
      <c r="E2447" s="128">
        <f t="shared" si="3"/>
        <v>1</v>
      </c>
      <c r="F2447" s="128">
        <f t="shared" si="4"/>
        <v>2027</v>
      </c>
      <c r="G2447" s="128">
        <f t="shared" si="5"/>
        <v>9</v>
      </c>
      <c r="H2447" s="128">
        <f t="shared" si="6"/>
        <v>12</v>
      </c>
      <c r="I2447" s="128" t="str">
        <f t="shared" si="7"/>
        <v>일</v>
      </c>
      <c r="J2447" s="99"/>
      <c r="K2447" s="99"/>
      <c r="L2447" s="141" t="str">
        <f>IF(J2447-K2447=0,,IFERROR(K2447-J2447-휴게시간-VLOOKUP(A2447,지정휴게시간,2,FALSE),K2447-J2447-휴게시간))</f>
        <v/>
      </c>
      <c r="M2447" s="142" t="str">
        <f>IFERROR(VLOOKUP(Text(A2447,"m월 d일"),양력휴일,2,FALSE),IFERROR(VLOOKUP(Text(B2447,"m월 d일"),음력휴일,2,FALSE),IFERROR(VLOOKUP(A2447,양력지정휴일,2,FALSE), IFERROR(VLOOKUP(B2447,음력지정휴일,2,FALSE), ""))))</f>
        <v/>
      </c>
      <c r="N2447" s="128"/>
      <c r="O2447" s="128" t="str">
        <f>IFERROR(VLOOKUP(N2447,연차지정일수,2,FALSE),"")</f>
        <v/>
      </c>
      <c r="P2447" s="143"/>
      <c r="Q2447" s="2"/>
    </row>
    <row r="2448">
      <c r="A2448" s="129">
        <v>46643.0</v>
      </c>
      <c r="B2448" s="129">
        <f>VLOOKUP($A2448,달력데이터,MATCH("음력 날짜",달력제목,0),FALSE)</f>
        <v>46612</v>
      </c>
      <c r="C2448" s="128">
        <f t="shared" si="1"/>
        <v>2027</v>
      </c>
      <c r="D2448" s="128">
        <f t="shared" si="2"/>
        <v>9</v>
      </c>
      <c r="E2448" s="128">
        <f t="shared" si="3"/>
        <v>2</v>
      </c>
      <c r="F2448" s="128">
        <f t="shared" si="4"/>
        <v>2027</v>
      </c>
      <c r="G2448" s="128">
        <f t="shared" si="5"/>
        <v>9</v>
      </c>
      <c r="H2448" s="128">
        <f t="shared" si="6"/>
        <v>13</v>
      </c>
      <c r="I2448" s="128" t="str">
        <f t="shared" si="7"/>
        <v>월</v>
      </c>
      <c r="J2448" s="99"/>
      <c r="K2448" s="99"/>
      <c r="L2448" s="141" t="str">
        <f>IF(J2448-K2448=0,,IFERROR(K2448-J2448-휴게시간-VLOOKUP(A2448,지정휴게시간,2,FALSE),K2448-J2448-휴게시간))</f>
        <v/>
      </c>
      <c r="M2448" s="142" t="str">
        <f>IFERROR(VLOOKUP(Text(A2448,"m월 d일"),양력휴일,2,FALSE),IFERROR(VLOOKUP(Text(B2448,"m월 d일"),음력휴일,2,FALSE),IFERROR(VLOOKUP(A2448,양력지정휴일,2,FALSE), IFERROR(VLOOKUP(B2448,음력지정휴일,2,FALSE), ""))))</f>
        <v/>
      </c>
      <c r="N2448" s="128"/>
      <c r="O2448" s="128" t="str">
        <f>IFERROR(VLOOKUP(N2448,연차지정일수,2,FALSE),"")</f>
        <v/>
      </c>
      <c r="P2448" s="143"/>
      <c r="Q2448" s="2"/>
    </row>
    <row r="2449">
      <c r="A2449" s="129">
        <v>46644.0</v>
      </c>
      <c r="B2449" s="129">
        <f>VLOOKUP($A2449,달력데이터,MATCH("음력 날짜",달력제목,0),FALSE)</f>
        <v>46613</v>
      </c>
      <c r="C2449" s="128">
        <f t="shared" si="1"/>
        <v>2027</v>
      </c>
      <c r="D2449" s="128">
        <f t="shared" si="2"/>
        <v>9</v>
      </c>
      <c r="E2449" s="128">
        <f t="shared" si="3"/>
        <v>2</v>
      </c>
      <c r="F2449" s="128">
        <f t="shared" si="4"/>
        <v>2027</v>
      </c>
      <c r="G2449" s="128">
        <f t="shared" si="5"/>
        <v>9</v>
      </c>
      <c r="H2449" s="128">
        <f t="shared" si="6"/>
        <v>14</v>
      </c>
      <c r="I2449" s="128" t="str">
        <f t="shared" si="7"/>
        <v>화</v>
      </c>
      <c r="J2449" s="99"/>
      <c r="K2449" s="99"/>
      <c r="L2449" s="141" t="str">
        <f>IF(J2449-K2449=0,,IFERROR(K2449-J2449-휴게시간-VLOOKUP(A2449,지정휴게시간,2,FALSE),K2449-J2449-휴게시간))</f>
        <v/>
      </c>
      <c r="M2449" s="142" t="str">
        <f>IFERROR(VLOOKUP(Text(A2449,"m월 d일"),양력휴일,2,FALSE),IFERROR(VLOOKUP(Text(B2449,"m월 d일"),음력휴일,2,FALSE),IFERROR(VLOOKUP(A2449,양력지정휴일,2,FALSE), IFERROR(VLOOKUP(B2449,음력지정휴일,2,FALSE), ""))))</f>
        <v>추석연휴</v>
      </c>
      <c r="N2449" s="128"/>
      <c r="O2449" s="128" t="str">
        <f>IFERROR(VLOOKUP(N2449,연차지정일수,2,FALSE),"")</f>
        <v/>
      </c>
      <c r="P2449" s="143"/>
      <c r="Q2449" s="2"/>
    </row>
    <row r="2450">
      <c r="A2450" s="129">
        <v>46645.0</v>
      </c>
      <c r="B2450" s="129">
        <f>VLOOKUP($A2450,달력데이터,MATCH("음력 날짜",달력제목,0),FALSE)</f>
        <v>46614</v>
      </c>
      <c r="C2450" s="128">
        <f t="shared" si="1"/>
        <v>2027</v>
      </c>
      <c r="D2450" s="128">
        <f t="shared" si="2"/>
        <v>9</v>
      </c>
      <c r="E2450" s="128">
        <f t="shared" si="3"/>
        <v>2</v>
      </c>
      <c r="F2450" s="128">
        <f t="shared" si="4"/>
        <v>2027</v>
      </c>
      <c r="G2450" s="128">
        <f t="shared" si="5"/>
        <v>9</v>
      </c>
      <c r="H2450" s="128">
        <f t="shared" si="6"/>
        <v>15</v>
      </c>
      <c r="I2450" s="128" t="str">
        <f t="shared" si="7"/>
        <v>수</v>
      </c>
      <c r="J2450" s="99"/>
      <c r="K2450" s="99"/>
      <c r="L2450" s="141" t="str">
        <f>IF(J2450-K2450=0,,IFERROR(K2450-J2450-휴게시간-VLOOKUP(A2450,지정휴게시간,2,FALSE),K2450-J2450-휴게시간))</f>
        <v/>
      </c>
      <c r="M2450" s="142" t="str">
        <f>IFERROR(VLOOKUP(Text(A2450,"m월 d일"),양력휴일,2,FALSE),IFERROR(VLOOKUP(Text(B2450,"m월 d일"),음력휴일,2,FALSE),IFERROR(VLOOKUP(A2450,양력지정휴일,2,FALSE), IFERROR(VLOOKUP(B2450,음력지정휴일,2,FALSE), ""))))</f>
        <v>추석연휴</v>
      </c>
      <c r="N2450" s="128"/>
      <c r="O2450" s="128" t="str">
        <f>IFERROR(VLOOKUP(N2450,연차지정일수,2,FALSE),"")</f>
        <v/>
      </c>
      <c r="P2450" s="143"/>
      <c r="Q2450" s="2"/>
    </row>
    <row r="2451">
      <c r="A2451" s="129">
        <v>46646.0</v>
      </c>
      <c r="B2451" s="129">
        <f>VLOOKUP($A2451,달력데이터,MATCH("음력 날짜",달력제목,0),FALSE)</f>
        <v>46615</v>
      </c>
      <c r="C2451" s="128">
        <f t="shared" si="1"/>
        <v>2027</v>
      </c>
      <c r="D2451" s="128">
        <f t="shared" si="2"/>
        <v>9</v>
      </c>
      <c r="E2451" s="128">
        <f t="shared" si="3"/>
        <v>2</v>
      </c>
      <c r="F2451" s="128">
        <f t="shared" si="4"/>
        <v>2027</v>
      </c>
      <c r="G2451" s="128">
        <f t="shared" si="5"/>
        <v>9</v>
      </c>
      <c r="H2451" s="128">
        <f t="shared" si="6"/>
        <v>16</v>
      </c>
      <c r="I2451" s="128" t="str">
        <f t="shared" si="7"/>
        <v>목</v>
      </c>
      <c r="J2451" s="99"/>
      <c r="K2451" s="99"/>
      <c r="L2451" s="141" t="str">
        <f>IF(J2451-K2451=0,,IFERROR(K2451-J2451-휴게시간-VLOOKUP(A2451,지정휴게시간,2,FALSE),K2451-J2451-휴게시간))</f>
        <v/>
      </c>
      <c r="M2451" s="142" t="str">
        <f>IFERROR(VLOOKUP(Text(A2451,"m월 d일"),양력휴일,2,FALSE),IFERROR(VLOOKUP(Text(B2451,"m월 d일"),음력휴일,2,FALSE),IFERROR(VLOOKUP(A2451,양력지정휴일,2,FALSE), IFERROR(VLOOKUP(B2451,음력지정휴일,2,FALSE), ""))))</f>
        <v>추석연휴</v>
      </c>
      <c r="N2451" s="128"/>
      <c r="O2451" s="128" t="str">
        <f>IFERROR(VLOOKUP(N2451,연차지정일수,2,FALSE),"")</f>
        <v/>
      </c>
      <c r="P2451" s="143"/>
      <c r="Q2451" s="2"/>
    </row>
    <row r="2452">
      <c r="A2452" s="129">
        <v>46647.0</v>
      </c>
      <c r="B2452" s="129">
        <f>VLOOKUP($A2452,달력데이터,MATCH("음력 날짜",달력제목,0),FALSE)</f>
        <v>46616</v>
      </c>
      <c r="C2452" s="128">
        <f t="shared" si="1"/>
        <v>2027</v>
      </c>
      <c r="D2452" s="128">
        <f t="shared" si="2"/>
        <v>9</v>
      </c>
      <c r="E2452" s="128">
        <f t="shared" si="3"/>
        <v>2</v>
      </c>
      <c r="F2452" s="128">
        <f t="shared" si="4"/>
        <v>2027</v>
      </c>
      <c r="G2452" s="128">
        <f t="shared" si="5"/>
        <v>9</v>
      </c>
      <c r="H2452" s="128">
        <f t="shared" si="6"/>
        <v>17</v>
      </c>
      <c r="I2452" s="128" t="str">
        <f t="shared" si="7"/>
        <v>금</v>
      </c>
      <c r="J2452" s="99"/>
      <c r="K2452" s="99"/>
      <c r="L2452" s="141" t="str">
        <f>IF(J2452-K2452=0,,IFERROR(K2452-J2452-휴게시간-VLOOKUP(A2452,지정휴게시간,2,FALSE),K2452-J2452-휴게시간))</f>
        <v/>
      </c>
      <c r="M2452" s="142" t="str">
        <f>IFERROR(VLOOKUP(Text(A2452,"m월 d일"),양력휴일,2,FALSE),IFERROR(VLOOKUP(Text(B2452,"m월 d일"),음력휴일,2,FALSE),IFERROR(VLOOKUP(A2452,양력지정휴일,2,FALSE), IFERROR(VLOOKUP(B2452,음력지정휴일,2,FALSE), ""))))</f>
        <v/>
      </c>
      <c r="N2452" s="128"/>
      <c r="O2452" s="128" t="str">
        <f>IFERROR(VLOOKUP(N2452,연차지정일수,2,FALSE),"")</f>
        <v/>
      </c>
      <c r="P2452" s="143"/>
      <c r="Q2452" s="2"/>
    </row>
    <row r="2453">
      <c r="A2453" s="129">
        <v>46648.0</v>
      </c>
      <c r="B2453" s="129">
        <f>VLOOKUP($A2453,달력데이터,MATCH("음력 날짜",달력제목,0),FALSE)</f>
        <v>46617</v>
      </c>
      <c r="C2453" s="128">
        <f t="shared" si="1"/>
        <v>2027</v>
      </c>
      <c r="D2453" s="128">
        <f t="shared" si="2"/>
        <v>9</v>
      </c>
      <c r="E2453" s="128">
        <f t="shared" si="3"/>
        <v>2</v>
      </c>
      <c r="F2453" s="128">
        <f t="shared" si="4"/>
        <v>2027</v>
      </c>
      <c r="G2453" s="128">
        <f t="shared" si="5"/>
        <v>9</v>
      </c>
      <c r="H2453" s="128">
        <f t="shared" si="6"/>
        <v>18</v>
      </c>
      <c r="I2453" s="128" t="str">
        <f t="shared" si="7"/>
        <v>토</v>
      </c>
      <c r="J2453" s="99"/>
      <c r="K2453" s="99"/>
      <c r="L2453" s="141" t="str">
        <f>IF(J2453-K2453=0,,IFERROR(K2453-J2453-휴게시간-VLOOKUP(A2453,지정휴게시간,2,FALSE),K2453-J2453-휴게시간))</f>
        <v/>
      </c>
      <c r="M2453" s="142" t="str">
        <f>IFERROR(VLOOKUP(Text(A2453,"m월 d일"),양력휴일,2,FALSE),IFERROR(VLOOKUP(Text(B2453,"m월 d일"),음력휴일,2,FALSE),IFERROR(VLOOKUP(A2453,양력지정휴일,2,FALSE), IFERROR(VLOOKUP(B2453,음력지정휴일,2,FALSE), ""))))</f>
        <v/>
      </c>
      <c r="N2453" s="128"/>
      <c r="O2453" s="128" t="str">
        <f>IFERROR(VLOOKUP(N2453,연차지정일수,2,FALSE),"")</f>
        <v/>
      </c>
      <c r="P2453" s="143"/>
      <c r="Q2453" s="2"/>
    </row>
    <row r="2454">
      <c r="A2454" s="129">
        <v>46649.0</v>
      </c>
      <c r="B2454" s="129">
        <f>VLOOKUP($A2454,달력데이터,MATCH("음력 날짜",달력제목,0),FALSE)</f>
        <v>46618</v>
      </c>
      <c r="C2454" s="128">
        <f t="shared" si="1"/>
        <v>2027</v>
      </c>
      <c r="D2454" s="128">
        <f t="shared" si="2"/>
        <v>9</v>
      </c>
      <c r="E2454" s="128">
        <f t="shared" si="3"/>
        <v>2</v>
      </c>
      <c r="F2454" s="128">
        <f t="shared" si="4"/>
        <v>2027</v>
      </c>
      <c r="G2454" s="128">
        <f t="shared" si="5"/>
        <v>9</v>
      </c>
      <c r="H2454" s="128">
        <f t="shared" si="6"/>
        <v>19</v>
      </c>
      <c r="I2454" s="128" t="str">
        <f t="shared" si="7"/>
        <v>일</v>
      </c>
      <c r="J2454" s="99"/>
      <c r="K2454" s="99"/>
      <c r="L2454" s="141" t="str">
        <f>IF(J2454-K2454=0,,IFERROR(K2454-J2454-휴게시간-VLOOKUP(A2454,지정휴게시간,2,FALSE),K2454-J2454-휴게시간))</f>
        <v/>
      </c>
      <c r="M2454" s="142" t="str">
        <f>IFERROR(VLOOKUP(Text(A2454,"m월 d일"),양력휴일,2,FALSE),IFERROR(VLOOKUP(Text(B2454,"m월 d일"),음력휴일,2,FALSE),IFERROR(VLOOKUP(A2454,양력지정휴일,2,FALSE), IFERROR(VLOOKUP(B2454,음력지정휴일,2,FALSE), ""))))</f>
        <v/>
      </c>
      <c r="N2454" s="128"/>
      <c r="O2454" s="128" t="str">
        <f>IFERROR(VLOOKUP(N2454,연차지정일수,2,FALSE),"")</f>
        <v/>
      </c>
      <c r="P2454" s="143"/>
      <c r="Q2454" s="2"/>
    </row>
    <row r="2455">
      <c r="A2455" s="129">
        <v>46650.0</v>
      </c>
      <c r="B2455" s="129">
        <f>VLOOKUP($A2455,달력데이터,MATCH("음력 날짜",달력제목,0),FALSE)</f>
        <v>46619</v>
      </c>
      <c r="C2455" s="128">
        <f t="shared" si="1"/>
        <v>2027</v>
      </c>
      <c r="D2455" s="128">
        <f t="shared" si="2"/>
        <v>9</v>
      </c>
      <c r="E2455" s="128">
        <f t="shared" si="3"/>
        <v>3</v>
      </c>
      <c r="F2455" s="128">
        <f t="shared" si="4"/>
        <v>2027</v>
      </c>
      <c r="G2455" s="128">
        <f t="shared" si="5"/>
        <v>9</v>
      </c>
      <c r="H2455" s="128">
        <f t="shared" si="6"/>
        <v>20</v>
      </c>
      <c r="I2455" s="128" t="str">
        <f t="shared" si="7"/>
        <v>월</v>
      </c>
      <c r="J2455" s="99"/>
      <c r="K2455" s="99"/>
      <c r="L2455" s="141" t="str">
        <f>IF(J2455-K2455=0,,IFERROR(K2455-J2455-휴게시간-VLOOKUP(A2455,지정휴게시간,2,FALSE),K2455-J2455-휴게시간))</f>
        <v/>
      </c>
      <c r="M2455" s="142" t="str">
        <f>IFERROR(VLOOKUP(Text(A2455,"m월 d일"),양력휴일,2,FALSE),IFERROR(VLOOKUP(Text(B2455,"m월 d일"),음력휴일,2,FALSE),IFERROR(VLOOKUP(A2455,양력지정휴일,2,FALSE), IFERROR(VLOOKUP(B2455,음력지정휴일,2,FALSE), ""))))</f>
        <v/>
      </c>
      <c r="N2455" s="128"/>
      <c r="O2455" s="128" t="str">
        <f>IFERROR(VLOOKUP(N2455,연차지정일수,2,FALSE),"")</f>
        <v/>
      </c>
      <c r="P2455" s="143"/>
      <c r="Q2455" s="2"/>
    </row>
    <row r="2456">
      <c r="A2456" s="129">
        <v>46651.0</v>
      </c>
      <c r="B2456" s="129">
        <f>VLOOKUP($A2456,달력데이터,MATCH("음력 날짜",달력제목,0),FALSE)</f>
        <v>46620</v>
      </c>
      <c r="C2456" s="128">
        <f t="shared" si="1"/>
        <v>2027</v>
      </c>
      <c r="D2456" s="128">
        <f t="shared" si="2"/>
        <v>9</v>
      </c>
      <c r="E2456" s="128">
        <f t="shared" si="3"/>
        <v>3</v>
      </c>
      <c r="F2456" s="128">
        <f t="shared" si="4"/>
        <v>2027</v>
      </c>
      <c r="G2456" s="128">
        <f t="shared" si="5"/>
        <v>9</v>
      </c>
      <c r="H2456" s="128">
        <f t="shared" si="6"/>
        <v>21</v>
      </c>
      <c r="I2456" s="128" t="str">
        <f t="shared" si="7"/>
        <v>화</v>
      </c>
      <c r="J2456" s="99"/>
      <c r="K2456" s="99"/>
      <c r="L2456" s="141" t="str">
        <f>IF(J2456-K2456=0,,IFERROR(K2456-J2456-휴게시간-VLOOKUP(A2456,지정휴게시간,2,FALSE),K2456-J2456-휴게시간))</f>
        <v/>
      </c>
      <c r="M2456" s="142" t="str">
        <f>IFERROR(VLOOKUP(Text(A2456,"m월 d일"),양력휴일,2,FALSE),IFERROR(VLOOKUP(Text(B2456,"m월 d일"),음력휴일,2,FALSE),IFERROR(VLOOKUP(A2456,양력지정휴일,2,FALSE), IFERROR(VLOOKUP(B2456,음력지정휴일,2,FALSE), ""))))</f>
        <v/>
      </c>
      <c r="N2456" s="128"/>
      <c r="O2456" s="128" t="str">
        <f>IFERROR(VLOOKUP(N2456,연차지정일수,2,FALSE),"")</f>
        <v/>
      </c>
      <c r="P2456" s="143"/>
      <c r="Q2456" s="2"/>
    </row>
    <row r="2457">
      <c r="A2457" s="129">
        <v>46652.0</v>
      </c>
      <c r="B2457" s="129">
        <f>VLOOKUP($A2457,달력데이터,MATCH("음력 날짜",달력제목,0),FALSE)</f>
        <v>46621</v>
      </c>
      <c r="C2457" s="128">
        <f t="shared" si="1"/>
        <v>2027</v>
      </c>
      <c r="D2457" s="128">
        <f t="shared" si="2"/>
        <v>9</v>
      </c>
      <c r="E2457" s="128">
        <f t="shared" si="3"/>
        <v>3</v>
      </c>
      <c r="F2457" s="128">
        <f t="shared" si="4"/>
        <v>2027</v>
      </c>
      <c r="G2457" s="128">
        <f t="shared" si="5"/>
        <v>9</v>
      </c>
      <c r="H2457" s="128">
        <f t="shared" si="6"/>
        <v>22</v>
      </c>
      <c r="I2457" s="128" t="str">
        <f t="shared" si="7"/>
        <v>수</v>
      </c>
      <c r="J2457" s="99"/>
      <c r="K2457" s="99"/>
      <c r="L2457" s="141" t="str">
        <f>IF(J2457-K2457=0,,IFERROR(K2457-J2457-휴게시간-VLOOKUP(A2457,지정휴게시간,2,FALSE),K2457-J2457-휴게시간))</f>
        <v/>
      </c>
      <c r="M2457" s="142" t="str">
        <f>IFERROR(VLOOKUP(Text(A2457,"m월 d일"),양력휴일,2,FALSE),IFERROR(VLOOKUP(Text(B2457,"m월 d일"),음력휴일,2,FALSE),IFERROR(VLOOKUP(A2457,양력지정휴일,2,FALSE), IFERROR(VLOOKUP(B2457,음력지정휴일,2,FALSE), ""))))</f>
        <v/>
      </c>
      <c r="N2457" s="128"/>
      <c r="O2457" s="128" t="str">
        <f>IFERROR(VLOOKUP(N2457,연차지정일수,2,FALSE),"")</f>
        <v/>
      </c>
      <c r="P2457" s="143"/>
      <c r="Q2457" s="2"/>
    </row>
    <row r="2458">
      <c r="A2458" s="129">
        <v>46653.0</v>
      </c>
      <c r="B2458" s="129">
        <f>VLOOKUP($A2458,달력데이터,MATCH("음력 날짜",달력제목,0),FALSE)</f>
        <v>46622</v>
      </c>
      <c r="C2458" s="128">
        <f t="shared" si="1"/>
        <v>2027</v>
      </c>
      <c r="D2458" s="128">
        <f t="shared" si="2"/>
        <v>9</v>
      </c>
      <c r="E2458" s="128">
        <f t="shared" si="3"/>
        <v>3</v>
      </c>
      <c r="F2458" s="128">
        <f t="shared" si="4"/>
        <v>2027</v>
      </c>
      <c r="G2458" s="128">
        <f t="shared" si="5"/>
        <v>9</v>
      </c>
      <c r="H2458" s="128">
        <f t="shared" si="6"/>
        <v>23</v>
      </c>
      <c r="I2458" s="128" t="str">
        <f t="shared" si="7"/>
        <v>목</v>
      </c>
      <c r="J2458" s="99"/>
      <c r="K2458" s="99"/>
      <c r="L2458" s="141" t="str">
        <f>IF(J2458-K2458=0,,IFERROR(K2458-J2458-휴게시간-VLOOKUP(A2458,지정휴게시간,2,FALSE),K2458-J2458-휴게시간))</f>
        <v/>
      </c>
      <c r="M2458" s="142" t="str">
        <f>IFERROR(VLOOKUP(Text(A2458,"m월 d일"),양력휴일,2,FALSE),IFERROR(VLOOKUP(Text(B2458,"m월 d일"),음력휴일,2,FALSE),IFERROR(VLOOKUP(A2458,양력지정휴일,2,FALSE), IFERROR(VLOOKUP(B2458,음력지정휴일,2,FALSE), ""))))</f>
        <v/>
      </c>
      <c r="N2458" s="128"/>
      <c r="O2458" s="128" t="str">
        <f>IFERROR(VLOOKUP(N2458,연차지정일수,2,FALSE),"")</f>
        <v/>
      </c>
      <c r="P2458" s="143"/>
      <c r="Q2458" s="2"/>
    </row>
    <row r="2459">
      <c r="A2459" s="129">
        <v>46654.0</v>
      </c>
      <c r="B2459" s="129">
        <f>VLOOKUP($A2459,달력데이터,MATCH("음력 날짜",달력제목,0),FALSE)</f>
        <v>46623</v>
      </c>
      <c r="C2459" s="128">
        <f t="shared" si="1"/>
        <v>2027</v>
      </c>
      <c r="D2459" s="128">
        <f t="shared" si="2"/>
        <v>9</v>
      </c>
      <c r="E2459" s="128">
        <f t="shared" si="3"/>
        <v>3</v>
      </c>
      <c r="F2459" s="128">
        <f t="shared" si="4"/>
        <v>2027</v>
      </c>
      <c r="G2459" s="128">
        <f t="shared" si="5"/>
        <v>9</v>
      </c>
      <c r="H2459" s="128">
        <f t="shared" si="6"/>
        <v>24</v>
      </c>
      <c r="I2459" s="128" t="str">
        <f t="shared" si="7"/>
        <v>금</v>
      </c>
      <c r="J2459" s="99"/>
      <c r="K2459" s="99"/>
      <c r="L2459" s="141" t="str">
        <f>IF(J2459-K2459=0,,IFERROR(K2459-J2459-휴게시간-VLOOKUP(A2459,지정휴게시간,2,FALSE),K2459-J2459-휴게시간))</f>
        <v/>
      </c>
      <c r="M2459" s="142" t="str">
        <f>IFERROR(VLOOKUP(Text(A2459,"m월 d일"),양력휴일,2,FALSE),IFERROR(VLOOKUP(Text(B2459,"m월 d일"),음력휴일,2,FALSE),IFERROR(VLOOKUP(A2459,양력지정휴일,2,FALSE), IFERROR(VLOOKUP(B2459,음력지정휴일,2,FALSE), ""))))</f>
        <v/>
      </c>
      <c r="N2459" s="128"/>
      <c r="O2459" s="128" t="str">
        <f>IFERROR(VLOOKUP(N2459,연차지정일수,2,FALSE),"")</f>
        <v/>
      </c>
      <c r="P2459" s="143"/>
      <c r="Q2459" s="2"/>
    </row>
    <row r="2460">
      <c r="A2460" s="129">
        <v>46655.0</v>
      </c>
      <c r="B2460" s="129">
        <f>VLOOKUP($A2460,달력데이터,MATCH("음력 날짜",달력제목,0),FALSE)</f>
        <v>46624</v>
      </c>
      <c r="C2460" s="128">
        <f t="shared" si="1"/>
        <v>2027</v>
      </c>
      <c r="D2460" s="128">
        <f t="shared" si="2"/>
        <v>9</v>
      </c>
      <c r="E2460" s="128">
        <f t="shared" si="3"/>
        <v>3</v>
      </c>
      <c r="F2460" s="128">
        <f t="shared" si="4"/>
        <v>2027</v>
      </c>
      <c r="G2460" s="128">
        <f t="shared" si="5"/>
        <v>9</v>
      </c>
      <c r="H2460" s="128">
        <f t="shared" si="6"/>
        <v>25</v>
      </c>
      <c r="I2460" s="128" t="str">
        <f t="shared" si="7"/>
        <v>토</v>
      </c>
      <c r="J2460" s="99"/>
      <c r="K2460" s="99"/>
      <c r="L2460" s="141" t="str">
        <f>IF(J2460-K2460=0,,IFERROR(K2460-J2460-휴게시간-VLOOKUP(A2460,지정휴게시간,2,FALSE),K2460-J2460-휴게시간))</f>
        <v/>
      </c>
      <c r="M2460" s="142" t="str">
        <f>IFERROR(VLOOKUP(Text(A2460,"m월 d일"),양력휴일,2,FALSE),IFERROR(VLOOKUP(Text(B2460,"m월 d일"),음력휴일,2,FALSE),IFERROR(VLOOKUP(A2460,양력지정휴일,2,FALSE), IFERROR(VLOOKUP(B2460,음력지정휴일,2,FALSE), ""))))</f>
        <v/>
      </c>
      <c r="N2460" s="128"/>
      <c r="O2460" s="128" t="str">
        <f>IFERROR(VLOOKUP(N2460,연차지정일수,2,FALSE),"")</f>
        <v/>
      </c>
      <c r="P2460" s="143"/>
      <c r="Q2460" s="2"/>
    </row>
    <row r="2461">
      <c r="A2461" s="129">
        <v>46656.0</v>
      </c>
      <c r="B2461" s="129">
        <f>VLOOKUP($A2461,달력데이터,MATCH("음력 날짜",달력제목,0),FALSE)</f>
        <v>46625</v>
      </c>
      <c r="C2461" s="128">
        <f t="shared" si="1"/>
        <v>2027</v>
      </c>
      <c r="D2461" s="128">
        <f t="shared" si="2"/>
        <v>9</v>
      </c>
      <c r="E2461" s="128">
        <f t="shared" si="3"/>
        <v>3</v>
      </c>
      <c r="F2461" s="128">
        <f t="shared" si="4"/>
        <v>2027</v>
      </c>
      <c r="G2461" s="128">
        <f t="shared" si="5"/>
        <v>9</v>
      </c>
      <c r="H2461" s="128">
        <f t="shared" si="6"/>
        <v>26</v>
      </c>
      <c r="I2461" s="128" t="str">
        <f t="shared" si="7"/>
        <v>일</v>
      </c>
      <c r="J2461" s="99"/>
      <c r="K2461" s="99"/>
      <c r="L2461" s="141" t="str">
        <f>IF(J2461-K2461=0,,IFERROR(K2461-J2461-휴게시간-VLOOKUP(A2461,지정휴게시간,2,FALSE),K2461-J2461-휴게시간))</f>
        <v/>
      </c>
      <c r="M2461" s="142" t="str">
        <f>IFERROR(VLOOKUP(Text(A2461,"m월 d일"),양력휴일,2,FALSE),IFERROR(VLOOKUP(Text(B2461,"m월 d일"),음력휴일,2,FALSE),IFERROR(VLOOKUP(A2461,양력지정휴일,2,FALSE), IFERROR(VLOOKUP(B2461,음력지정휴일,2,FALSE), ""))))</f>
        <v/>
      </c>
      <c r="N2461" s="128"/>
      <c r="O2461" s="128" t="str">
        <f>IFERROR(VLOOKUP(N2461,연차지정일수,2,FALSE),"")</f>
        <v/>
      </c>
      <c r="P2461" s="143"/>
      <c r="Q2461" s="2"/>
    </row>
    <row r="2462">
      <c r="A2462" s="129">
        <v>46657.0</v>
      </c>
      <c r="B2462" s="129">
        <f>VLOOKUP($A2462,달력데이터,MATCH("음력 날짜",달력제목,0),FALSE)</f>
        <v>46626</v>
      </c>
      <c r="C2462" s="128">
        <f t="shared" si="1"/>
        <v>2027</v>
      </c>
      <c r="D2462" s="128">
        <f t="shared" si="2"/>
        <v>9</v>
      </c>
      <c r="E2462" s="128">
        <f t="shared" si="3"/>
        <v>4</v>
      </c>
      <c r="F2462" s="128">
        <f t="shared" si="4"/>
        <v>2027</v>
      </c>
      <c r="G2462" s="128">
        <f t="shared" si="5"/>
        <v>9</v>
      </c>
      <c r="H2462" s="128">
        <f t="shared" si="6"/>
        <v>27</v>
      </c>
      <c r="I2462" s="128" t="str">
        <f t="shared" si="7"/>
        <v>월</v>
      </c>
      <c r="J2462" s="99"/>
      <c r="K2462" s="99"/>
      <c r="L2462" s="141" t="str">
        <f>IF(J2462-K2462=0,,IFERROR(K2462-J2462-휴게시간-VLOOKUP(A2462,지정휴게시간,2,FALSE),K2462-J2462-휴게시간))</f>
        <v/>
      </c>
      <c r="M2462" s="142" t="str">
        <f>IFERROR(VLOOKUP(Text(A2462,"m월 d일"),양력휴일,2,FALSE),IFERROR(VLOOKUP(Text(B2462,"m월 d일"),음력휴일,2,FALSE),IFERROR(VLOOKUP(A2462,양력지정휴일,2,FALSE), IFERROR(VLOOKUP(B2462,음력지정휴일,2,FALSE), ""))))</f>
        <v/>
      </c>
      <c r="N2462" s="128"/>
      <c r="O2462" s="128" t="str">
        <f>IFERROR(VLOOKUP(N2462,연차지정일수,2,FALSE),"")</f>
        <v/>
      </c>
      <c r="P2462" s="143"/>
      <c r="Q2462" s="2"/>
    </row>
    <row r="2463">
      <c r="A2463" s="129">
        <v>46658.0</v>
      </c>
      <c r="B2463" s="129">
        <f>VLOOKUP($A2463,달력데이터,MATCH("음력 날짜",달력제목,0),FALSE)</f>
        <v>46627</v>
      </c>
      <c r="C2463" s="128">
        <f t="shared" si="1"/>
        <v>2027</v>
      </c>
      <c r="D2463" s="128">
        <f t="shared" si="2"/>
        <v>9</v>
      </c>
      <c r="E2463" s="128">
        <f t="shared" si="3"/>
        <v>4</v>
      </c>
      <c r="F2463" s="128">
        <f t="shared" si="4"/>
        <v>2027</v>
      </c>
      <c r="G2463" s="128">
        <f t="shared" si="5"/>
        <v>9</v>
      </c>
      <c r="H2463" s="128">
        <f t="shared" si="6"/>
        <v>28</v>
      </c>
      <c r="I2463" s="128" t="str">
        <f t="shared" si="7"/>
        <v>화</v>
      </c>
      <c r="J2463" s="99"/>
      <c r="K2463" s="99"/>
      <c r="L2463" s="141" t="str">
        <f>IF(J2463-K2463=0,,IFERROR(K2463-J2463-휴게시간-VLOOKUP(A2463,지정휴게시간,2,FALSE),K2463-J2463-휴게시간))</f>
        <v/>
      </c>
      <c r="M2463" s="142" t="str">
        <f>IFERROR(VLOOKUP(Text(A2463,"m월 d일"),양력휴일,2,FALSE),IFERROR(VLOOKUP(Text(B2463,"m월 d일"),음력휴일,2,FALSE),IFERROR(VLOOKUP(A2463,양력지정휴일,2,FALSE), IFERROR(VLOOKUP(B2463,음력지정휴일,2,FALSE), ""))))</f>
        <v/>
      </c>
      <c r="N2463" s="128"/>
      <c r="O2463" s="128" t="str">
        <f>IFERROR(VLOOKUP(N2463,연차지정일수,2,FALSE),"")</f>
        <v/>
      </c>
      <c r="P2463" s="143"/>
      <c r="Q2463" s="2"/>
    </row>
    <row r="2464">
      <c r="A2464" s="129">
        <v>46659.0</v>
      </c>
      <c r="B2464" s="129">
        <f>VLOOKUP($A2464,달력데이터,MATCH("음력 날짜",달력제목,0),FALSE)</f>
        <v>46628</v>
      </c>
      <c r="C2464" s="128">
        <f t="shared" si="1"/>
        <v>2027</v>
      </c>
      <c r="D2464" s="128">
        <f t="shared" si="2"/>
        <v>9</v>
      </c>
      <c r="E2464" s="128">
        <f t="shared" si="3"/>
        <v>4</v>
      </c>
      <c r="F2464" s="128">
        <f t="shared" si="4"/>
        <v>2027</v>
      </c>
      <c r="G2464" s="128">
        <f t="shared" si="5"/>
        <v>9</v>
      </c>
      <c r="H2464" s="128">
        <f t="shared" si="6"/>
        <v>29</v>
      </c>
      <c r="I2464" s="128" t="str">
        <f t="shared" si="7"/>
        <v>수</v>
      </c>
      <c r="J2464" s="99"/>
      <c r="K2464" s="99"/>
      <c r="L2464" s="141" t="str">
        <f>IF(J2464-K2464=0,,IFERROR(K2464-J2464-휴게시간-VLOOKUP(A2464,지정휴게시간,2,FALSE),K2464-J2464-휴게시간))</f>
        <v/>
      </c>
      <c r="M2464" s="142" t="str">
        <f>IFERROR(VLOOKUP(Text(A2464,"m월 d일"),양력휴일,2,FALSE),IFERROR(VLOOKUP(Text(B2464,"m월 d일"),음력휴일,2,FALSE),IFERROR(VLOOKUP(A2464,양력지정휴일,2,FALSE), IFERROR(VLOOKUP(B2464,음력지정휴일,2,FALSE), ""))))</f>
        <v/>
      </c>
      <c r="N2464" s="128"/>
      <c r="O2464" s="128" t="str">
        <f>IFERROR(VLOOKUP(N2464,연차지정일수,2,FALSE),"")</f>
        <v/>
      </c>
      <c r="P2464" s="143"/>
      <c r="Q2464" s="2"/>
    </row>
    <row r="2465">
      <c r="A2465" s="129">
        <v>46660.0</v>
      </c>
      <c r="B2465" s="129">
        <f>VLOOKUP($A2465,달력데이터,MATCH("음력 날짜",달력제목,0),FALSE)</f>
        <v>46631</v>
      </c>
      <c r="C2465" s="128">
        <f t="shared" si="1"/>
        <v>2027</v>
      </c>
      <c r="D2465" s="128">
        <f t="shared" si="2"/>
        <v>9</v>
      </c>
      <c r="E2465" s="128">
        <f t="shared" si="3"/>
        <v>4</v>
      </c>
      <c r="F2465" s="128">
        <f t="shared" si="4"/>
        <v>2027</v>
      </c>
      <c r="G2465" s="128">
        <f t="shared" si="5"/>
        <v>9</v>
      </c>
      <c r="H2465" s="128">
        <f t="shared" si="6"/>
        <v>30</v>
      </c>
      <c r="I2465" s="128" t="str">
        <f t="shared" si="7"/>
        <v>목</v>
      </c>
      <c r="J2465" s="99"/>
      <c r="K2465" s="99"/>
      <c r="L2465" s="141" t="str">
        <f>IF(J2465-K2465=0,,IFERROR(K2465-J2465-휴게시간-VLOOKUP(A2465,지정휴게시간,2,FALSE),K2465-J2465-휴게시간))</f>
        <v/>
      </c>
      <c r="M2465" s="142" t="str">
        <f>IFERROR(VLOOKUP(Text(A2465,"m월 d일"),양력휴일,2,FALSE),IFERROR(VLOOKUP(Text(B2465,"m월 d일"),음력휴일,2,FALSE),IFERROR(VLOOKUP(A2465,양력지정휴일,2,FALSE), IFERROR(VLOOKUP(B2465,음력지정휴일,2,FALSE), ""))))</f>
        <v/>
      </c>
      <c r="N2465" s="128"/>
      <c r="O2465" s="128" t="str">
        <f>IFERROR(VLOOKUP(N2465,연차지정일수,2,FALSE),"")</f>
        <v/>
      </c>
      <c r="P2465" s="143"/>
      <c r="Q2465" s="2"/>
    </row>
    <row r="2466">
      <c r="A2466" s="129">
        <v>46661.0</v>
      </c>
      <c r="B2466" s="129">
        <f>VLOOKUP($A2466,달력데이터,MATCH("음력 날짜",달력제목,0),FALSE)</f>
        <v>46632</v>
      </c>
      <c r="C2466" s="128">
        <f t="shared" si="1"/>
        <v>2027</v>
      </c>
      <c r="D2466" s="128">
        <f t="shared" si="2"/>
        <v>9</v>
      </c>
      <c r="E2466" s="128">
        <f t="shared" si="3"/>
        <v>4</v>
      </c>
      <c r="F2466" s="128">
        <f t="shared" si="4"/>
        <v>2027</v>
      </c>
      <c r="G2466" s="128">
        <f t="shared" si="5"/>
        <v>10</v>
      </c>
      <c r="H2466" s="128">
        <f t="shared" si="6"/>
        <v>1</v>
      </c>
      <c r="I2466" s="128" t="str">
        <f t="shared" si="7"/>
        <v>금</v>
      </c>
      <c r="J2466" s="99"/>
      <c r="K2466" s="99"/>
      <c r="L2466" s="141" t="str">
        <f>IF(J2466-K2466=0,,IFERROR(K2466-J2466-휴게시간-VLOOKUP(A2466,지정휴게시간,2,FALSE),K2466-J2466-휴게시간))</f>
        <v/>
      </c>
      <c r="M2466" s="142" t="str">
        <f>IFERROR(VLOOKUP(Text(A2466,"m월 d일"),양력휴일,2,FALSE),IFERROR(VLOOKUP(Text(B2466,"m월 d일"),음력휴일,2,FALSE),IFERROR(VLOOKUP(A2466,양력지정휴일,2,FALSE), IFERROR(VLOOKUP(B2466,음력지정휴일,2,FALSE), ""))))</f>
        <v/>
      </c>
      <c r="N2466" s="128"/>
      <c r="O2466" s="128" t="str">
        <f>IFERROR(VLOOKUP(N2466,연차지정일수,2,FALSE),"")</f>
        <v/>
      </c>
      <c r="P2466" s="143"/>
      <c r="Q2466" s="2"/>
    </row>
    <row r="2467">
      <c r="A2467" s="129">
        <v>46662.0</v>
      </c>
      <c r="B2467" s="129">
        <f>VLOOKUP($A2467,달력데이터,MATCH("음력 날짜",달력제목,0),FALSE)</f>
        <v>46633</v>
      </c>
      <c r="C2467" s="128">
        <f t="shared" si="1"/>
        <v>2027</v>
      </c>
      <c r="D2467" s="128">
        <f t="shared" si="2"/>
        <v>9</v>
      </c>
      <c r="E2467" s="128">
        <f t="shared" si="3"/>
        <v>4</v>
      </c>
      <c r="F2467" s="128">
        <f t="shared" si="4"/>
        <v>2027</v>
      </c>
      <c r="G2467" s="128">
        <f t="shared" si="5"/>
        <v>10</v>
      </c>
      <c r="H2467" s="128">
        <f t="shared" si="6"/>
        <v>2</v>
      </c>
      <c r="I2467" s="128" t="str">
        <f t="shared" si="7"/>
        <v>토</v>
      </c>
      <c r="J2467" s="99"/>
      <c r="K2467" s="99"/>
      <c r="L2467" s="141" t="str">
        <f>IF(J2467-K2467=0,,IFERROR(K2467-J2467-휴게시간-VLOOKUP(A2467,지정휴게시간,2,FALSE),K2467-J2467-휴게시간))</f>
        <v/>
      </c>
      <c r="M2467" s="142" t="str">
        <f>IFERROR(VLOOKUP(Text(A2467,"m월 d일"),양력휴일,2,FALSE),IFERROR(VLOOKUP(Text(B2467,"m월 d일"),음력휴일,2,FALSE),IFERROR(VLOOKUP(A2467,양력지정휴일,2,FALSE), IFERROR(VLOOKUP(B2467,음력지정휴일,2,FALSE), ""))))</f>
        <v/>
      </c>
      <c r="N2467" s="128"/>
      <c r="O2467" s="128" t="str">
        <f>IFERROR(VLOOKUP(N2467,연차지정일수,2,FALSE),"")</f>
        <v/>
      </c>
      <c r="P2467" s="143"/>
      <c r="Q2467" s="2"/>
    </row>
    <row r="2468">
      <c r="A2468" s="129">
        <v>46663.0</v>
      </c>
      <c r="B2468" s="129">
        <f>VLOOKUP($A2468,달력데이터,MATCH("음력 날짜",달력제목,0),FALSE)</f>
        <v>46634</v>
      </c>
      <c r="C2468" s="128">
        <f t="shared" si="1"/>
        <v>2027</v>
      </c>
      <c r="D2468" s="128">
        <f t="shared" si="2"/>
        <v>9</v>
      </c>
      <c r="E2468" s="128">
        <f t="shared" si="3"/>
        <v>4</v>
      </c>
      <c r="F2468" s="128">
        <f t="shared" si="4"/>
        <v>2027</v>
      </c>
      <c r="G2468" s="128">
        <f t="shared" si="5"/>
        <v>10</v>
      </c>
      <c r="H2468" s="128">
        <f t="shared" si="6"/>
        <v>3</v>
      </c>
      <c r="I2468" s="128" t="str">
        <f t="shared" si="7"/>
        <v>일</v>
      </c>
      <c r="J2468" s="99"/>
      <c r="K2468" s="99"/>
      <c r="L2468" s="141" t="str">
        <f>IF(J2468-K2468=0,,IFERROR(K2468-J2468-휴게시간-VLOOKUP(A2468,지정휴게시간,2,FALSE),K2468-J2468-휴게시간))</f>
        <v/>
      </c>
      <c r="M2468" s="142" t="str">
        <f>IFERROR(VLOOKUP(Text(A2468,"m월 d일"),양력휴일,2,FALSE),IFERROR(VLOOKUP(Text(B2468,"m월 d일"),음력휴일,2,FALSE),IFERROR(VLOOKUP(A2468,양력지정휴일,2,FALSE), IFERROR(VLOOKUP(B2468,음력지정휴일,2,FALSE), ""))))</f>
        <v>개천절</v>
      </c>
      <c r="N2468" s="128"/>
      <c r="O2468" s="128" t="str">
        <f>IFERROR(VLOOKUP(N2468,연차지정일수,2,FALSE),"")</f>
        <v/>
      </c>
      <c r="P2468" s="143"/>
      <c r="Q2468" s="2"/>
    </row>
    <row r="2469">
      <c r="A2469" s="129">
        <v>46664.0</v>
      </c>
      <c r="B2469" s="129">
        <f>VLOOKUP($A2469,달력데이터,MATCH("음력 날짜",달력제목,0),FALSE)</f>
        <v>46635</v>
      </c>
      <c r="C2469" s="128">
        <f t="shared" si="1"/>
        <v>2027</v>
      </c>
      <c r="D2469" s="128">
        <f t="shared" si="2"/>
        <v>10</v>
      </c>
      <c r="E2469" s="128">
        <f t="shared" si="3"/>
        <v>1</v>
      </c>
      <c r="F2469" s="128">
        <f t="shared" si="4"/>
        <v>2027</v>
      </c>
      <c r="G2469" s="128">
        <f t="shared" si="5"/>
        <v>10</v>
      </c>
      <c r="H2469" s="128">
        <f t="shared" si="6"/>
        <v>4</v>
      </c>
      <c r="I2469" s="128" t="str">
        <f t="shared" si="7"/>
        <v>월</v>
      </c>
      <c r="J2469" s="99"/>
      <c r="K2469" s="99"/>
      <c r="L2469" s="141" t="str">
        <f>IF(J2469-K2469=0,,IFERROR(K2469-J2469-휴게시간-VLOOKUP(A2469,지정휴게시간,2,FALSE),K2469-J2469-휴게시간))</f>
        <v/>
      </c>
      <c r="M2469" s="142" t="str">
        <f>IFERROR(VLOOKUP(Text(A2469,"m월 d일"),양력휴일,2,FALSE),IFERROR(VLOOKUP(Text(B2469,"m월 d일"),음력휴일,2,FALSE),IFERROR(VLOOKUP(A2469,양력지정휴일,2,FALSE), IFERROR(VLOOKUP(B2469,음력지정휴일,2,FALSE), ""))))</f>
        <v/>
      </c>
      <c r="N2469" s="128"/>
      <c r="O2469" s="128" t="str">
        <f>IFERROR(VLOOKUP(N2469,연차지정일수,2,FALSE),"")</f>
        <v/>
      </c>
      <c r="P2469" s="143"/>
      <c r="Q2469" s="2"/>
    </row>
    <row r="2470">
      <c r="A2470" s="129">
        <v>46665.0</v>
      </c>
      <c r="B2470" s="129">
        <f>VLOOKUP($A2470,달력데이터,MATCH("음력 날짜",달력제목,0),FALSE)</f>
        <v>46636</v>
      </c>
      <c r="C2470" s="128">
        <f t="shared" si="1"/>
        <v>2027</v>
      </c>
      <c r="D2470" s="128">
        <f t="shared" si="2"/>
        <v>10</v>
      </c>
      <c r="E2470" s="128">
        <f t="shared" si="3"/>
        <v>1</v>
      </c>
      <c r="F2470" s="128">
        <f t="shared" si="4"/>
        <v>2027</v>
      </c>
      <c r="G2470" s="128">
        <f t="shared" si="5"/>
        <v>10</v>
      </c>
      <c r="H2470" s="128">
        <f t="shared" si="6"/>
        <v>5</v>
      </c>
      <c r="I2470" s="128" t="str">
        <f t="shared" si="7"/>
        <v>화</v>
      </c>
      <c r="J2470" s="99"/>
      <c r="K2470" s="99"/>
      <c r="L2470" s="141" t="str">
        <f>IF(J2470-K2470=0,,IFERROR(K2470-J2470-휴게시간-VLOOKUP(A2470,지정휴게시간,2,FALSE),K2470-J2470-휴게시간))</f>
        <v/>
      </c>
      <c r="M2470" s="142" t="str">
        <f>IFERROR(VLOOKUP(Text(A2470,"m월 d일"),양력휴일,2,FALSE),IFERROR(VLOOKUP(Text(B2470,"m월 d일"),음력휴일,2,FALSE),IFERROR(VLOOKUP(A2470,양력지정휴일,2,FALSE), IFERROR(VLOOKUP(B2470,음력지정휴일,2,FALSE), ""))))</f>
        <v/>
      </c>
      <c r="N2470" s="128"/>
      <c r="O2470" s="128" t="str">
        <f>IFERROR(VLOOKUP(N2470,연차지정일수,2,FALSE),"")</f>
        <v/>
      </c>
      <c r="P2470" s="143"/>
      <c r="Q2470" s="2"/>
    </row>
    <row r="2471">
      <c r="A2471" s="129">
        <v>46666.0</v>
      </c>
      <c r="B2471" s="129">
        <f>VLOOKUP($A2471,달력데이터,MATCH("음력 날짜",달력제목,0),FALSE)</f>
        <v>46637</v>
      </c>
      <c r="C2471" s="128">
        <f t="shared" si="1"/>
        <v>2027</v>
      </c>
      <c r="D2471" s="128">
        <f t="shared" si="2"/>
        <v>10</v>
      </c>
      <c r="E2471" s="128">
        <f t="shared" si="3"/>
        <v>1</v>
      </c>
      <c r="F2471" s="128">
        <f t="shared" si="4"/>
        <v>2027</v>
      </c>
      <c r="G2471" s="128">
        <f t="shared" si="5"/>
        <v>10</v>
      </c>
      <c r="H2471" s="128">
        <f t="shared" si="6"/>
        <v>6</v>
      </c>
      <c r="I2471" s="128" t="str">
        <f t="shared" si="7"/>
        <v>수</v>
      </c>
      <c r="J2471" s="99"/>
      <c r="K2471" s="99"/>
      <c r="L2471" s="141" t="str">
        <f>IF(J2471-K2471=0,,IFERROR(K2471-J2471-휴게시간-VLOOKUP(A2471,지정휴게시간,2,FALSE),K2471-J2471-휴게시간))</f>
        <v/>
      </c>
      <c r="M2471" s="142" t="str">
        <f>IFERROR(VLOOKUP(Text(A2471,"m월 d일"),양력휴일,2,FALSE),IFERROR(VLOOKUP(Text(B2471,"m월 d일"),음력휴일,2,FALSE),IFERROR(VLOOKUP(A2471,양력지정휴일,2,FALSE), IFERROR(VLOOKUP(B2471,음력지정휴일,2,FALSE), ""))))</f>
        <v/>
      </c>
      <c r="N2471" s="128"/>
      <c r="O2471" s="128" t="str">
        <f>IFERROR(VLOOKUP(N2471,연차지정일수,2,FALSE),"")</f>
        <v/>
      </c>
      <c r="P2471" s="143"/>
      <c r="Q2471" s="2"/>
    </row>
    <row r="2472">
      <c r="A2472" s="129">
        <v>46667.0</v>
      </c>
      <c r="B2472" s="129">
        <f>VLOOKUP($A2472,달력데이터,MATCH("음력 날짜",달력제목,0),FALSE)</f>
        <v>46638</v>
      </c>
      <c r="C2472" s="128">
        <f t="shared" si="1"/>
        <v>2027</v>
      </c>
      <c r="D2472" s="128">
        <f t="shared" si="2"/>
        <v>10</v>
      </c>
      <c r="E2472" s="128">
        <f t="shared" si="3"/>
        <v>1</v>
      </c>
      <c r="F2472" s="128">
        <f t="shared" si="4"/>
        <v>2027</v>
      </c>
      <c r="G2472" s="128">
        <f t="shared" si="5"/>
        <v>10</v>
      </c>
      <c r="H2472" s="128">
        <f t="shared" si="6"/>
        <v>7</v>
      </c>
      <c r="I2472" s="128" t="str">
        <f t="shared" si="7"/>
        <v>목</v>
      </c>
      <c r="J2472" s="99"/>
      <c r="K2472" s="99"/>
      <c r="L2472" s="141" t="str">
        <f>IF(J2472-K2472=0,,IFERROR(K2472-J2472-휴게시간-VLOOKUP(A2472,지정휴게시간,2,FALSE),K2472-J2472-휴게시간))</f>
        <v/>
      </c>
      <c r="M2472" s="142" t="str">
        <f>IFERROR(VLOOKUP(Text(A2472,"m월 d일"),양력휴일,2,FALSE),IFERROR(VLOOKUP(Text(B2472,"m월 d일"),음력휴일,2,FALSE),IFERROR(VLOOKUP(A2472,양력지정휴일,2,FALSE), IFERROR(VLOOKUP(B2472,음력지정휴일,2,FALSE), ""))))</f>
        <v/>
      </c>
      <c r="N2472" s="128"/>
      <c r="O2472" s="128" t="str">
        <f>IFERROR(VLOOKUP(N2472,연차지정일수,2,FALSE),"")</f>
        <v/>
      </c>
      <c r="P2472" s="143"/>
      <c r="Q2472" s="2"/>
    </row>
    <row r="2473">
      <c r="A2473" s="129">
        <v>46668.0</v>
      </c>
      <c r="B2473" s="129">
        <f>VLOOKUP($A2473,달력데이터,MATCH("음력 날짜",달력제목,0),FALSE)</f>
        <v>46639</v>
      </c>
      <c r="C2473" s="128">
        <f t="shared" si="1"/>
        <v>2027</v>
      </c>
      <c r="D2473" s="128">
        <f t="shared" si="2"/>
        <v>10</v>
      </c>
      <c r="E2473" s="128">
        <f t="shared" si="3"/>
        <v>1</v>
      </c>
      <c r="F2473" s="128">
        <f t="shared" si="4"/>
        <v>2027</v>
      </c>
      <c r="G2473" s="128">
        <f t="shared" si="5"/>
        <v>10</v>
      </c>
      <c r="H2473" s="128">
        <f t="shared" si="6"/>
        <v>8</v>
      </c>
      <c r="I2473" s="128" t="str">
        <f t="shared" si="7"/>
        <v>금</v>
      </c>
      <c r="J2473" s="99"/>
      <c r="K2473" s="99"/>
      <c r="L2473" s="141" t="str">
        <f>IF(J2473-K2473=0,,IFERROR(K2473-J2473-휴게시간-VLOOKUP(A2473,지정휴게시간,2,FALSE),K2473-J2473-휴게시간))</f>
        <v/>
      </c>
      <c r="M2473" s="142" t="str">
        <f>IFERROR(VLOOKUP(Text(A2473,"m월 d일"),양력휴일,2,FALSE),IFERROR(VLOOKUP(Text(B2473,"m월 d일"),음력휴일,2,FALSE),IFERROR(VLOOKUP(A2473,양력지정휴일,2,FALSE), IFERROR(VLOOKUP(B2473,음력지정휴일,2,FALSE), ""))))</f>
        <v/>
      </c>
      <c r="N2473" s="128"/>
      <c r="O2473" s="128" t="str">
        <f>IFERROR(VLOOKUP(N2473,연차지정일수,2,FALSE),"")</f>
        <v/>
      </c>
      <c r="P2473" s="143"/>
      <c r="Q2473" s="2"/>
    </row>
    <row r="2474">
      <c r="A2474" s="129">
        <v>46669.0</v>
      </c>
      <c r="B2474" s="129">
        <f>VLOOKUP($A2474,달력데이터,MATCH("음력 날짜",달력제목,0),FALSE)</f>
        <v>46640</v>
      </c>
      <c r="C2474" s="128">
        <f t="shared" si="1"/>
        <v>2027</v>
      </c>
      <c r="D2474" s="128">
        <f t="shared" si="2"/>
        <v>10</v>
      </c>
      <c r="E2474" s="128">
        <f t="shared" si="3"/>
        <v>1</v>
      </c>
      <c r="F2474" s="128">
        <f t="shared" si="4"/>
        <v>2027</v>
      </c>
      <c r="G2474" s="128">
        <f t="shared" si="5"/>
        <v>10</v>
      </c>
      <c r="H2474" s="128">
        <f t="shared" si="6"/>
        <v>9</v>
      </c>
      <c r="I2474" s="128" t="str">
        <f t="shared" si="7"/>
        <v>토</v>
      </c>
      <c r="J2474" s="99"/>
      <c r="K2474" s="99"/>
      <c r="L2474" s="141" t="str">
        <f>IF(J2474-K2474=0,,IFERROR(K2474-J2474-휴게시간-VLOOKUP(A2474,지정휴게시간,2,FALSE),K2474-J2474-휴게시간))</f>
        <v/>
      </c>
      <c r="M2474" s="142" t="str">
        <f>IFERROR(VLOOKUP(Text(A2474,"m월 d일"),양력휴일,2,FALSE),IFERROR(VLOOKUP(Text(B2474,"m월 d일"),음력휴일,2,FALSE),IFERROR(VLOOKUP(A2474,양력지정휴일,2,FALSE), IFERROR(VLOOKUP(B2474,음력지정휴일,2,FALSE), ""))))</f>
        <v>한글날</v>
      </c>
      <c r="N2474" s="128"/>
      <c r="O2474" s="128" t="str">
        <f>IFERROR(VLOOKUP(N2474,연차지정일수,2,FALSE),"")</f>
        <v/>
      </c>
      <c r="P2474" s="143"/>
      <c r="Q2474" s="2"/>
    </row>
    <row r="2475">
      <c r="A2475" s="129">
        <v>46670.0</v>
      </c>
      <c r="B2475" s="129">
        <f>VLOOKUP($A2475,달력데이터,MATCH("음력 날짜",달력제목,0),FALSE)</f>
        <v>46641</v>
      </c>
      <c r="C2475" s="128">
        <f t="shared" si="1"/>
        <v>2027</v>
      </c>
      <c r="D2475" s="128">
        <f t="shared" si="2"/>
        <v>10</v>
      </c>
      <c r="E2475" s="128">
        <f t="shared" si="3"/>
        <v>1</v>
      </c>
      <c r="F2475" s="128">
        <f t="shared" si="4"/>
        <v>2027</v>
      </c>
      <c r="G2475" s="128">
        <f t="shared" si="5"/>
        <v>10</v>
      </c>
      <c r="H2475" s="128">
        <f t="shared" si="6"/>
        <v>10</v>
      </c>
      <c r="I2475" s="128" t="str">
        <f t="shared" si="7"/>
        <v>일</v>
      </c>
      <c r="J2475" s="99"/>
      <c r="K2475" s="99"/>
      <c r="L2475" s="141" t="str">
        <f>IF(J2475-K2475=0,,IFERROR(K2475-J2475-휴게시간-VLOOKUP(A2475,지정휴게시간,2,FALSE),K2475-J2475-휴게시간))</f>
        <v/>
      </c>
      <c r="M2475" s="142" t="str">
        <f>IFERROR(VLOOKUP(Text(A2475,"m월 d일"),양력휴일,2,FALSE),IFERROR(VLOOKUP(Text(B2475,"m월 d일"),음력휴일,2,FALSE),IFERROR(VLOOKUP(A2475,양력지정휴일,2,FALSE), IFERROR(VLOOKUP(B2475,음력지정휴일,2,FALSE), ""))))</f>
        <v/>
      </c>
      <c r="N2475" s="128"/>
      <c r="O2475" s="128" t="str">
        <f>IFERROR(VLOOKUP(N2475,연차지정일수,2,FALSE),"")</f>
        <v/>
      </c>
      <c r="P2475" s="143"/>
      <c r="Q2475" s="2"/>
    </row>
    <row r="2476">
      <c r="A2476" s="129">
        <v>46671.0</v>
      </c>
      <c r="B2476" s="129">
        <f>VLOOKUP($A2476,달력데이터,MATCH("음력 날짜",달력제목,0),FALSE)</f>
        <v>46642</v>
      </c>
      <c r="C2476" s="128">
        <f t="shared" si="1"/>
        <v>2027</v>
      </c>
      <c r="D2476" s="128">
        <f t="shared" si="2"/>
        <v>10</v>
      </c>
      <c r="E2476" s="128">
        <f t="shared" si="3"/>
        <v>2</v>
      </c>
      <c r="F2476" s="128">
        <f t="shared" si="4"/>
        <v>2027</v>
      </c>
      <c r="G2476" s="128">
        <f t="shared" si="5"/>
        <v>10</v>
      </c>
      <c r="H2476" s="128">
        <f t="shared" si="6"/>
        <v>11</v>
      </c>
      <c r="I2476" s="128" t="str">
        <f t="shared" si="7"/>
        <v>월</v>
      </c>
      <c r="J2476" s="99"/>
      <c r="K2476" s="99"/>
      <c r="L2476" s="141" t="str">
        <f>IF(J2476-K2476=0,,IFERROR(K2476-J2476-휴게시간-VLOOKUP(A2476,지정휴게시간,2,FALSE),K2476-J2476-휴게시간))</f>
        <v/>
      </c>
      <c r="M2476" s="142" t="str">
        <f>IFERROR(VLOOKUP(Text(A2476,"m월 d일"),양력휴일,2,FALSE),IFERROR(VLOOKUP(Text(B2476,"m월 d일"),음력휴일,2,FALSE),IFERROR(VLOOKUP(A2476,양력지정휴일,2,FALSE), IFERROR(VLOOKUP(B2476,음력지정휴일,2,FALSE), ""))))</f>
        <v/>
      </c>
      <c r="N2476" s="128"/>
      <c r="O2476" s="128" t="str">
        <f>IFERROR(VLOOKUP(N2476,연차지정일수,2,FALSE),"")</f>
        <v/>
      </c>
      <c r="P2476" s="143"/>
      <c r="Q2476" s="2"/>
    </row>
    <row r="2477">
      <c r="A2477" s="129">
        <v>46672.0</v>
      </c>
      <c r="B2477" s="129">
        <f>VLOOKUP($A2477,달력데이터,MATCH("음력 날짜",달력제목,0),FALSE)</f>
        <v>46643</v>
      </c>
      <c r="C2477" s="128">
        <f t="shared" si="1"/>
        <v>2027</v>
      </c>
      <c r="D2477" s="128">
        <f t="shared" si="2"/>
        <v>10</v>
      </c>
      <c r="E2477" s="128">
        <f t="shared" si="3"/>
        <v>2</v>
      </c>
      <c r="F2477" s="128">
        <f t="shared" si="4"/>
        <v>2027</v>
      </c>
      <c r="G2477" s="128">
        <f t="shared" si="5"/>
        <v>10</v>
      </c>
      <c r="H2477" s="128">
        <f t="shared" si="6"/>
        <v>12</v>
      </c>
      <c r="I2477" s="128" t="str">
        <f t="shared" si="7"/>
        <v>화</v>
      </c>
      <c r="J2477" s="99"/>
      <c r="K2477" s="99"/>
      <c r="L2477" s="141" t="str">
        <f>IF(J2477-K2477=0,,IFERROR(K2477-J2477-휴게시간-VLOOKUP(A2477,지정휴게시간,2,FALSE),K2477-J2477-휴게시간))</f>
        <v/>
      </c>
      <c r="M2477" s="142" t="str">
        <f>IFERROR(VLOOKUP(Text(A2477,"m월 d일"),양력휴일,2,FALSE),IFERROR(VLOOKUP(Text(B2477,"m월 d일"),음력휴일,2,FALSE),IFERROR(VLOOKUP(A2477,양력지정휴일,2,FALSE), IFERROR(VLOOKUP(B2477,음력지정휴일,2,FALSE), ""))))</f>
        <v/>
      </c>
      <c r="N2477" s="128"/>
      <c r="O2477" s="128" t="str">
        <f>IFERROR(VLOOKUP(N2477,연차지정일수,2,FALSE),"")</f>
        <v/>
      </c>
      <c r="P2477" s="143"/>
      <c r="Q2477" s="2"/>
    </row>
    <row r="2478">
      <c r="A2478" s="129">
        <v>46673.0</v>
      </c>
      <c r="B2478" s="129">
        <f>VLOOKUP($A2478,달력데이터,MATCH("음력 날짜",달력제목,0),FALSE)</f>
        <v>46644</v>
      </c>
      <c r="C2478" s="128">
        <f t="shared" si="1"/>
        <v>2027</v>
      </c>
      <c r="D2478" s="128">
        <f t="shared" si="2"/>
        <v>10</v>
      </c>
      <c r="E2478" s="128">
        <f t="shared" si="3"/>
        <v>2</v>
      </c>
      <c r="F2478" s="128">
        <f t="shared" si="4"/>
        <v>2027</v>
      </c>
      <c r="G2478" s="128">
        <f t="shared" si="5"/>
        <v>10</v>
      </c>
      <c r="H2478" s="128">
        <f t="shared" si="6"/>
        <v>13</v>
      </c>
      <c r="I2478" s="128" t="str">
        <f t="shared" si="7"/>
        <v>수</v>
      </c>
      <c r="J2478" s="99"/>
      <c r="K2478" s="99"/>
      <c r="L2478" s="141" t="str">
        <f>IF(J2478-K2478=0,,IFERROR(K2478-J2478-휴게시간-VLOOKUP(A2478,지정휴게시간,2,FALSE),K2478-J2478-휴게시간))</f>
        <v/>
      </c>
      <c r="M2478" s="142" t="str">
        <f>IFERROR(VLOOKUP(Text(A2478,"m월 d일"),양력휴일,2,FALSE),IFERROR(VLOOKUP(Text(B2478,"m월 d일"),음력휴일,2,FALSE),IFERROR(VLOOKUP(A2478,양력지정휴일,2,FALSE), IFERROR(VLOOKUP(B2478,음력지정휴일,2,FALSE), ""))))</f>
        <v/>
      </c>
      <c r="N2478" s="128"/>
      <c r="O2478" s="128" t="str">
        <f>IFERROR(VLOOKUP(N2478,연차지정일수,2,FALSE),"")</f>
        <v/>
      </c>
      <c r="P2478" s="143"/>
      <c r="Q2478" s="2"/>
    </row>
    <row r="2479">
      <c r="A2479" s="129">
        <v>46674.0</v>
      </c>
      <c r="B2479" s="129">
        <f>VLOOKUP($A2479,달력데이터,MATCH("음력 날짜",달력제목,0),FALSE)</f>
        <v>46645</v>
      </c>
      <c r="C2479" s="128">
        <f t="shared" si="1"/>
        <v>2027</v>
      </c>
      <c r="D2479" s="128">
        <f t="shared" si="2"/>
        <v>10</v>
      </c>
      <c r="E2479" s="128">
        <f t="shared" si="3"/>
        <v>2</v>
      </c>
      <c r="F2479" s="128">
        <f t="shared" si="4"/>
        <v>2027</v>
      </c>
      <c r="G2479" s="128">
        <f t="shared" si="5"/>
        <v>10</v>
      </c>
      <c r="H2479" s="128">
        <f t="shared" si="6"/>
        <v>14</v>
      </c>
      <c r="I2479" s="128" t="str">
        <f t="shared" si="7"/>
        <v>목</v>
      </c>
      <c r="J2479" s="99"/>
      <c r="K2479" s="99"/>
      <c r="L2479" s="141" t="str">
        <f>IF(J2479-K2479=0,,IFERROR(K2479-J2479-휴게시간-VLOOKUP(A2479,지정휴게시간,2,FALSE),K2479-J2479-휴게시간))</f>
        <v/>
      </c>
      <c r="M2479" s="142" t="str">
        <f>IFERROR(VLOOKUP(Text(A2479,"m월 d일"),양력휴일,2,FALSE),IFERROR(VLOOKUP(Text(B2479,"m월 d일"),음력휴일,2,FALSE),IFERROR(VLOOKUP(A2479,양력지정휴일,2,FALSE), IFERROR(VLOOKUP(B2479,음력지정휴일,2,FALSE), ""))))</f>
        <v/>
      </c>
      <c r="N2479" s="128"/>
      <c r="O2479" s="128" t="str">
        <f>IFERROR(VLOOKUP(N2479,연차지정일수,2,FALSE),"")</f>
        <v/>
      </c>
      <c r="P2479" s="143"/>
      <c r="Q2479" s="2"/>
    </row>
    <row r="2480">
      <c r="A2480" s="129">
        <v>46675.0</v>
      </c>
      <c r="B2480" s="129">
        <f>VLOOKUP($A2480,달력데이터,MATCH("음력 날짜",달력제목,0),FALSE)</f>
        <v>46646</v>
      </c>
      <c r="C2480" s="128">
        <f t="shared" si="1"/>
        <v>2027</v>
      </c>
      <c r="D2480" s="128">
        <f t="shared" si="2"/>
        <v>10</v>
      </c>
      <c r="E2480" s="128">
        <f t="shared" si="3"/>
        <v>2</v>
      </c>
      <c r="F2480" s="128">
        <f t="shared" si="4"/>
        <v>2027</v>
      </c>
      <c r="G2480" s="128">
        <f t="shared" si="5"/>
        <v>10</v>
      </c>
      <c r="H2480" s="128">
        <f t="shared" si="6"/>
        <v>15</v>
      </c>
      <c r="I2480" s="128" t="str">
        <f t="shared" si="7"/>
        <v>금</v>
      </c>
      <c r="J2480" s="99"/>
      <c r="K2480" s="99"/>
      <c r="L2480" s="141" t="str">
        <f>IF(J2480-K2480=0,,IFERROR(K2480-J2480-휴게시간-VLOOKUP(A2480,지정휴게시간,2,FALSE),K2480-J2480-휴게시간))</f>
        <v/>
      </c>
      <c r="M2480" s="142" t="str">
        <f>IFERROR(VLOOKUP(Text(A2480,"m월 d일"),양력휴일,2,FALSE),IFERROR(VLOOKUP(Text(B2480,"m월 d일"),음력휴일,2,FALSE),IFERROR(VLOOKUP(A2480,양력지정휴일,2,FALSE), IFERROR(VLOOKUP(B2480,음력지정휴일,2,FALSE), ""))))</f>
        <v/>
      </c>
      <c r="N2480" s="128"/>
      <c r="O2480" s="128" t="str">
        <f>IFERROR(VLOOKUP(N2480,연차지정일수,2,FALSE),"")</f>
        <v/>
      </c>
      <c r="P2480" s="143"/>
      <c r="Q2480" s="2"/>
    </row>
    <row r="2481">
      <c r="A2481" s="129">
        <v>46676.0</v>
      </c>
      <c r="B2481" s="129">
        <f>VLOOKUP($A2481,달력데이터,MATCH("음력 날짜",달력제목,0),FALSE)</f>
        <v>46647</v>
      </c>
      <c r="C2481" s="128">
        <f t="shared" si="1"/>
        <v>2027</v>
      </c>
      <c r="D2481" s="128">
        <f t="shared" si="2"/>
        <v>10</v>
      </c>
      <c r="E2481" s="128">
        <f t="shared" si="3"/>
        <v>2</v>
      </c>
      <c r="F2481" s="128">
        <f t="shared" si="4"/>
        <v>2027</v>
      </c>
      <c r="G2481" s="128">
        <f t="shared" si="5"/>
        <v>10</v>
      </c>
      <c r="H2481" s="128">
        <f t="shared" si="6"/>
        <v>16</v>
      </c>
      <c r="I2481" s="128" t="str">
        <f t="shared" si="7"/>
        <v>토</v>
      </c>
      <c r="J2481" s="99"/>
      <c r="K2481" s="99"/>
      <c r="L2481" s="141" t="str">
        <f>IF(J2481-K2481=0,,IFERROR(K2481-J2481-휴게시간-VLOOKUP(A2481,지정휴게시간,2,FALSE),K2481-J2481-휴게시간))</f>
        <v/>
      </c>
      <c r="M2481" s="142" t="str">
        <f>IFERROR(VLOOKUP(Text(A2481,"m월 d일"),양력휴일,2,FALSE),IFERROR(VLOOKUP(Text(B2481,"m월 d일"),음력휴일,2,FALSE),IFERROR(VLOOKUP(A2481,양력지정휴일,2,FALSE), IFERROR(VLOOKUP(B2481,음력지정휴일,2,FALSE), ""))))</f>
        <v/>
      </c>
      <c r="N2481" s="128"/>
      <c r="O2481" s="128" t="str">
        <f>IFERROR(VLOOKUP(N2481,연차지정일수,2,FALSE),"")</f>
        <v/>
      </c>
      <c r="P2481" s="143"/>
      <c r="Q2481" s="2"/>
    </row>
    <row r="2482">
      <c r="A2482" s="129">
        <v>46677.0</v>
      </c>
      <c r="B2482" s="129">
        <f>VLOOKUP($A2482,달력데이터,MATCH("음력 날짜",달력제목,0),FALSE)</f>
        <v>46648</v>
      </c>
      <c r="C2482" s="128">
        <f t="shared" si="1"/>
        <v>2027</v>
      </c>
      <c r="D2482" s="128">
        <f t="shared" si="2"/>
        <v>10</v>
      </c>
      <c r="E2482" s="128">
        <f t="shared" si="3"/>
        <v>2</v>
      </c>
      <c r="F2482" s="128">
        <f t="shared" si="4"/>
        <v>2027</v>
      </c>
      <c r="G2482" s="128">
        <f t="shared" si="5"/>
        <v>10</v>
      </c>
      <c r="H2482" s="128">
        <f t="shared" si="6"/>
        <v>17</v>
      </c>
      <c r="I2482" s="128" t="str">
        <f t="shared" si="7"/>
        <v>일</v>
      </c>
      <c r="J2482" s="99"/>
      <c r="K2482" s="99"/>
      <c r="L2482" s="141" t="str">
        <f>IF(J2482-K2482=0,,IFERROR(K2482-J2482-휴게시간-VLOOKUP(A2482,지정휴게시간,2,FALSE),K2482-J2482-휴게시간))</f>
        <v/>
      </c>
      <c r="M2482" s="142" t="str">
        <f>IFERROR(VLOOKUP(Text(A2482,"m월 d일"),양력휴일,2,FALSE),IFERROR(VLOOKUP(Text(B2482,"m월 d일"),음력휴일,2,FALSE),IFERROR(VLOOKUP(A2482,양력지정휴일,2,FALSE), IFERROR(VLOOKUP(B2482,음력지정휴일,2,FALSE), ""))))</f>
        <v/>
      </c>
      <c r="N2482" s="128"/>
      <c r="O2482" s="128" t="str">
        <f>IFERROR(VLOOKUP(N2482,연차지정일수,2,FALSE),"")</f>
        <v/>
      </c>
      <c r="P2482" s="143"/>
      <c r="Q2482" s="2"/>
    </row>
    <row r="2483">
      <c r="A2483" s="129">
        <v>46678.0</v>
      </c>
      <c r="B2483" s="129">
        <f>VLOOKUP($A2483,달력데이터,MATCH("음력 날짜",달력제목,0),FALSE)</f>
        <v>46649</v>
      </c>
      <c r="C2483" s="128">
        <f t="shared" si="1"/>
        <v>2027</v>
      </c>
      <c r="D2483" s="128">
        <f t="shared" si="2"/>
        <v>10</v>
      </c>
      <c r="E2483" s="128">
        <f t="shared" si="3"/>
        <v>3</v>
      </c>
      <c r="F2483" s="128">
        <f t="shared" si="4"/>
        <v>2027</v>
      </c>
      <c r="G2483" s="128">
        <f t="shared" si="5"/>
        <v>10</v>
      </c>
      <c r="H2483" s="128">
        <f t="shared" si="6"/>
        <v>18</v>
      </c>
      <c r="I2483" s="128" t="str">
        <f t="shared" si="7"/>
        <v>월</v>
      </c>
      <c r="J2483" s="99"/>
      <c r="K2483" s="99"/>
      <c r="L2483" s="141" t="str">
        <f>IF(J2483-K2483=0,,IFERROR(K2483-J2483-휴게시간-VLOOKUP(A2483,지정휴게시간,2,FALSE),K2483-J2483-휴게시간))</f>
        <v/>
      </c>
      <c r="M2483" s="142" t="str">
        <f>IFERROR(VLOOKUP(Text(A2483,"m월 d일"),양력휴일,2,FALSE),IFERROR(VLOOKUP(Text(B2483,"m월 d일"),음력휴일,2,FALSE),IFERROR(VLOOKUP(A2483,양력지정휴일,2,FALSE), IFERROR(VLOOKUP(B2483,음력지정휴일,2,FALSE), ""))))</f>
        <v/>
      </c>
      <c r="N2483" s="128"/>
      <c r="O2483" s="128" t="str">
        <f>IFERROR(VLOOKUP(N2483,연차지정일수,2,FALSE),"")</f>
        <v/>
      </c>
      <c r="P2483" s="143"/>
      <c r="Q2483" s="2"/>
    </row>
    <row r="2484">
      <c r="A2484" s="129">
        <v>46679.0</v>
      </c>
      <c r="B2484" s="129">
        <f>VLOOKUP($A2484,달력데이터,MATCH("음력 날짜",달력제목,0),FALSE)</f>
        <v>46650</v>
      </c>
      <c r="C2484" s="128">
        <f t="shared" si="1"/>
        <v>2027</v>
      </c>
      <c r="D2484" s="128">
        <f t="shared" si="2"/>
        <v>10</v>
      </c>
      <c r="E2484" s="128">
        <f t="shared" si="3"/>
        <v>3</v>
      </c>
      <c r="F2484" s="128">
        <f t="shared" si="4"/>
        <v>2027</v>
      </c>
      <c r="G2484" s="128">
        <f t="shared" si="5"/>
        <v>10</v>
      </c>
      <c r="H2484" s="128">
        <f t="shared" si="6"/>
        <v>19</v>
      </c>
      <c r="I2484" s="128" t="str">
        <f t="shared" si="7"/>
        <v>화</v>
      </c>
      <c r="J2484" s="99"/>
      <c r="K2484" s="99"/>
      <c r="L2484" s="141" t="str">
        <f>IF(J2484-K2484=0,,IFERROR(K2484-J2484-휴게시간-VLOOKUP(A2484,지정휴게시간,2,FALSE),K2484-J2484-휴게시간))</f>
        <v/>
      </c>
      <c r="M2484" s="142" t="str">
        <f>IFERROR(VLOOKUP(Text(A2484,"m월 d일"),양력휴일,2,FALSE),IFERROR(VLOOKUP(Text(B2484,"m월 d일"),음력휴일,2,FALSE),IFERROR(VLOOKUP(A2484,양력지정휴일,2,FALSE), IFERROR(VLOOKUP(B2484,음력지정휴일,2,FALSE), ""))))</f>
        <v/>
      </c>
      <c r="N2484" s="128"/>
      <c r="O2484" s="128" t="str">
        <f>IFERROR(VLOOKUP(N2484,연차지정일수,2,FALSE),"")</f>
        <v/>
      </c>
      <c r="P2484" s="143"/>
      <c r="Q2484" s="2"/>
    </row>
    <row r="2485">
      <c r="A2485" s="129">
        <v>46680.0</v>
      </c>
      <c r="B2485" s="129">
        <f>VLOOKUP($A2485,달력데이터,MATCH("음력 날짜",달력제목,0),FALSE)</f>
        <v>46651</v>
      </c>
      <c r="C2485" s="128">
        <f t="shared" si="1"/>
        <v>2027</v>
      </c>
      <c r="D2485" s="128">
        <f t="shared" si="2"/>
        <v>10</v>
      </c>
      <c r="E2485" s="128">
        <f t="shared" si="3"/>
        <v>3</v>
      </c>
      <c r="F2485" s="128">
        <f t="shared" si="4"/>
        <v>2027</v>
      </c>
      <c r="G2485" s="128">
        <f t="shared" si="5"/>
        <v>10</v>
      </c>
      <c r="H2485" s="128">
        <f t="shared" si="6"/>
        <v>20</v>
      </c>
      <c r="I2485" s="128" t="str">
        <f t="shared" si="7"/>
        <v>수</v>
      </c>
      <c r="J2485" s="99"/>
      <c r="K2485" s="99"/>
      <c r="L2485" s="141" t="str">
        <f>IF(J2485-K2485=0,,IFERROR(K2485-J2485-휴게시간-VLOOKUP(A2485,지정휴게시간,2,FALSE),K2485-J2485-휴게시간))</f>
        <v/>
      </c>
      <c r="M2485" s="142" t="str">
        <f>IFERROR(VLOOKUP(Text(A2485,"m월 d일"),양력휴일,2,FALSE),IFERROR(VLOOKUP(Text(B2485,"m월 d일"),음력휴일,2,FALSE),IFERROR(VLOOKUP(A2485,양력지정휴일,2,FALSE), IFERROR(VLOOKUP(B2485,음력지정휴일,2,FALSE), ""))))</f>
        <v/>
      </c>
      <c r="N2485" s="128"/>
      <c r="O2485" s="128" t="str">
        <f>IFERROR(VLOOKUP(N2485,연차지정일수,2,FALSE),"")</f>
        <v/>
      </c>
      <c r="P2485" s="143"/>
      <c r="Q2485" s="2"/>
    </row>
    <row r="2486">
      <c r="A2486" s="129">
        <v>46681.0</v>
      </c>
      <c r="B2486" s="129">
        <f>VLOOKUP($A2486,달력데이터,MATCH("음력 날짜",달력제목,0),FALSE)</f>
        <v>46652</v>
      </c>
      <c r="C2486" s="128">
        <f t="shared" si="1"/>
        <v>2027</v>
      </c>
      <c r="D2486" s="128">
        <f t="shared" si="2"/>
        <v>10</v>
      </c>
      <c r="E2486" s="128">
        <f t="shared" si="3"/>
        <v>3</v>
      </c>
      <c r="F2486" s="128">
        <f t="shared" si="4"/>
        <v>2027</v>
      </c>
      <c r="G2486" s="128">
        <f t="shared" si="5"/>
        <v>10</v>
      </c>
      <c r="H2486" s="128">
        <f t="shared" si="6"/>
        <v>21</v>
      </c>
      <c r="I2486" s="128" t="str">
        <f t="shared" si="7"/>
        <v>목</v>
      </c>
      <c r="J2486" s="99"/>
      <c r="K2486" s="99"/>
      <c r="L2486" s="141" t="str">
        <f>IF(J2486-K2486=0,,IFERROR(K2486-J2486-휴게시간-VLOOKUP(A2486,지정휴게시간,2,FALSE),K2486-J2486-휴게시간))</f>
        <v/>
      </c>
      <c r="M2486" s="142" t="str">
        <f>IFERROR(VLOOKUP(Text(A2486,"m월 d일"),양력휴일,2,FALSE),IFERROR(VLOOKUP(Text(B2486,"m월 d일"),음력휴일,2,FALSE),IFERROR(VLOOKUP(A2486,양력지정휴일,2,FALSE), IFERROR(VLOOKUP(B2486,음력지정휴일,2,FALSE), ""))))</f>
        <v/>
      </c>
      <c r="N2486" s="128"/>
      <c r="O2486" s="128" t="str">
        <f>IFERROR(VLOOKUP(N2486,연차지정일수,2,FALSE),"")</f>
        <v/>
      </c>
      <c r="P2486" s="143"/>
      <c r="Q2486" s="2"/>
    </row>
    <row r="2487">
      <c r="A2487" s="129">
        <v>46682.0</v>
      </c>
      <c r="B2487" s="129">
        <f>VLOOKUP($A2487,달력데이터,MATCH("음력 날짜",달력제목,0),FALSE)</f>
        <v>46653</v>
      </c>
      <c r="C2487" s="128">
        <f t="shared" si="1"/>
        <v>2027</v>
      </c>
      <c r="D2487" s="128">
        <f t="shared" si="2"/>
        <v>10</v>
      </c>
      <c r="E2487" s="128">
        <f t="shared" si="3"/>
        <v>3</v>
      </c>
      <c r="F2487" s="128">
        <f t="shared" si="4"/>
        <v>2027</v>
      </c>
      <c r="G2487" s="128">
        <f t="shared" si="5"/>
        <v>10</v>
      </c>
      <c r="H2487" s="128">
        <f t="shared" si="6"/>
        <v>22</v>
      </c>
      <c r="I2487" s="128" t="str">
        <f t="shared" si="7"/>
        <v>금</v>
      </c>
      <c r="J2487" s="99"/>
      <c r="K2487" s="99"/>
      <c r="L2487" s="141" t="str">
        <f>IF(J2487-K2487=0,,IFERROR(K2487-J2487-휴게시간-VLOOKUP(A2487,지정휴게시간,2,FALSE),K2487-J2487-휴게시간))</f>
        <v/>
      </c>
      <c r="M2487" s="142" t="str">
        <f>IFERROR(VLOOKUP(Text(A2487,"m월 d일"),양력휴일,2,FALSE),IFERROR(VLOOKUP(Text(B2487,"m월 d일"),음력휴일,2,FALSE),IFERROR(VLOOKUP(A2487,양력지정휴일,2,FALSE), IFERROR(VLOOKUP(B2487,음력지정휴일,2,FALSE), ""))))</f>
        <v/>
      </c>
      <c r="N2487" s="128"/>
      <c r="O2487" s="128" t="str">
        <f>IFERROR(VLOOKUP(N2487,연차지정일수,2,FALSE),"")</f>
        <v/>
      </c>
      <c r="P2487" s="143"/>
      <c r="Q2487" s="2"/>
    </row>
    <row r="2488">
      <c r="A2488" s="129">
        <v>46683.0</v>
      </c>
      <c r="B2488" s="129">
        <f>VLOOKUP($A2488,달력데이터,MATCH("음력 날짜",달력제목,0),FALSE)</f>
        <v>46654</v>
      </c>
      <c r="C2488" s="128">
        <f t="shared" si="1"/>
        <v>2027</v>
      </c>
      <c r="D2488" s="128">
        <f t="shared" si="2"/>
        <v>10</v>
      </c>
      <c r="E2488" s="128">
        <f t="shared" si="3"/>
        <v>3</v>
      </c>
      <c r="F2488" s="128">
        <f t="shared" si="4"/>
        <v>2027</v>
      </c>
      <c r="G2488" s="128">
        <f t="shared" si="5"/>
        <v>10</v>
      </c>
      <c r="H2488" s="128">
        <f t="shared" si="6"/>
        <v>23</v>
      </c>
      <c r="I2488" s="128" t="str">
        <f t="shared" si="7"/>
        <v>토</v>
      </c>
      <c r="J2488" s="99"/>
      <c r="K2488" s="99"/>
      <c r="L2488" s="141" t="str">
        <f>IF(J2488-K2488=0,,IFERROR(K2488-J2488-휴게시간-VLOOKUP(A2488,지정휴게시간,2,FALSE),K2488-J2488-휴게시간))</f>
        <v/>
      </c>
      <c r="M2488" s="142" t="str">
        <f>IFERROR(VLOOKUP(Text(A2488,"m월 d일"),양력휴일,2,FALSE),IFERROR(VLOOKUP(Text(B2488,"m월 d일"),음력휴일,2,FALSE),IFERROR(VLOOKUP(A2488,양력지정휴일,2,FALSE), IFERROR(VLOOKUP(B2488,음력지정휴일,2,FALSE), ""))))</f>
        <v/>
      </c>
      <c r="N2488" s="128"/>
      <c r="O2488" s="128" t="str">
        <f>IFERROR(VLOOKUP(N2488,연차지정일수,2,FALSE),"")</f>
        <v/>
      </c>
      <c r="P2488" s="143"/>
      <c r="Q2488" s="2"/>
    </row>
    <row r="2489">
      <c r="A2489" s="129">
        <v>46684.0</v>
      </c>
      <c r="B2489" s="129">
        <f>VLOOKUP($A2489,달력데이터,MATCH("음력 날짜",달력제목,0),FALSE)</f>
        <v>46655</v>
      </c>
      <c r="C2489" s="128">
        <f t="shared" si="1"/>
        <v>2027</v>
      </c>
      <c r="D2489" s="128">
        <f t="shared" si="2"/>
        <v>10</v>
      </c>
      <c r="E2489" s="128">
        <f t="shared" si="3"/>
        <v>3</v>
      </c>
      <c r="F2489" s="128">
        <f t="shared" si="4"/>
        <v>2027</v>
      </c>
      <c r="G2489" s="128">
        <f t="shared" si="5"/>
        <v>10</v>
      </c>
      <c r="H2489" s="128">
        <f t="shared" si="6"/>
        <v>24</v>
      </c>
      <c r="I2489" s="128" t="str">
        <f t="shared" si="7"/>
        <v>일</v>
      </c>
      <c r="J2489" s="99"/>
      <c r="K2489" s="99"/>
      <c r="L2489" s="141" t="str">
        <f>IF(J2489-K2489=0,,IFERROR(K2489-J2489-휴게시간-VLOOKUP(A2489,지정휴게시간,2,FALSE),K2489-J2489-휴게시간))</f>
        <v/>
      </c>
      <c r="M2489" s="142" t="str">
        <f>IFERROR(VLOOKUP(Text(A2489,"m월 d일"),양력휴일,2,FALSE),IFERROR(VLOOKUP(Text(B2489,"m월 d일"),음력휴일,2,FALSE),IFERROR(VLOOKUP(A2489,양력지정휴일,2,FALSE), IFERROR(VLOOKUP(B2489,음력지정휴일,2,FALSE), ""))))</f>
        <v/>
      </c>
      <c r="N2489" s="128"/>
      <c r="O2489" s="128" t="str">
        <f>IFERROR(VLOOKUP(N2489,연차지정일수,2,FALSE),"")</f>
        <v/>
      </c>
      <c r="P2489" s="143"/>
      <c r="Q2489" s="2"/>
    </row>
    <row r="2490">
      <c r="A2490" s="129">
        <v>46685.0</v>
      </c>
      <c r="B2490" s="129">
        <f>VLOOKUP($A2490,달력데이터,MATCH("음력 날짜",달력제목,0),FALSE)</f>
        <v>46656</v>
      </c>
      <c r="C2490" s="128">
        <f t="shared" si="1"/>
        <v>2027</v>
      </c>
      <c r="D2490" s="128">
        <f t="shared" si="2"/>
        <v>10</v>
      </c>
      <c r="E2490" s="128">
        <f t="shared" si="3"/>
        <v>4</v>
      </c>
      <c r="F2490" s="128">
        <f t="shared" si="4"/>
        <v>2027</v>
      </c>
      <c r="G2490" s="128">
        <f t="shared" si="5"/>
        <v>10</v>
      </c>
      <c r="H2490" s="128">
        <f t="shared" si="6"/>
        <v>25</v>
      </c>
      <c r="I2490" s="128" t="str">
        <f t="shared" si="7"/>
        <v>월</v>
      </c>
      <c r="J2490" s="99"/>
      <c r="K2490" s="99"/>
      <c r="L2490" s="141" t="str">
        <f>IF(J2490-K2490=0,,IFERROR(K2490-J2490-휴게시간-VLOOKUP(A2490,지정휴게시간,2,FALSE),K2490-J2490-휴게시간))</f>
        <v/>
      </c>
      <c r="M2490" s="142" t="str">
        <f>IFERROR(VLOOKUP(Text(A2490,"m월 d일"),양력휴일,2,FALSE),IFERROR(VLOOKUP(Text(B2490,"m월 d일"),음력휴일,2,FALSE),IFERROR(VLOOKUP(A2490,양력지정휴일,2,FALSE), IFERROR(VLOOKUP(B2490,음력지정휴일,2,FALSE), ""))))</f>
        <v/>
      </c>
      <c r="N2490" s="128"/>
      <c r="O2490" s="128" t="str">
        <f>IFERROR(VLOOKUP(N2490,연차지정일수,2,FALSE),"")</f>
        <v/>
      </c>
      <c r="P2490" s="143"/>
      <c r="Q2490" s="2"/>
    </row>
    <row r="2491">
      <c r="A2491" s="129">
        <v>46686.0</v>
      </c>
      <c r="B2491" s="129">
        <f>VLOOKUP($A2491,달력데이터,MATCH("음력 날짜",달력제목,0),FALSE)</f>
        <v>46657</v>
      </c>
      <c r="C2491" s="128">
        <f t="shared" si="1"/>
        <v>2027</v>
      </c>
      <c r="D2491" s="128">
        <f t="shared" si="2"/>
        <v>10</v>
      </c>
      <c r="E2491" s="128">
        <f t="shared" si="3"/>
        <v>4</v>
      </c>
      <c r="F2491" s="128">
        <f t="shared" si="4"/>
        <v>2027</v>
      </c>
      <c r="G2491" s="128">
        <f t="shared" si="5"/>
        <v>10</v>
      </c>
      <c r="H2491" s="128">
        <f t="shared" si="6"/>
        <v>26</v>
      </c>
      <c r="I2491" s="128" t="str">
        <f t="shared" si="7"/>
        <v>화</v>
      </c>
      <c r="J2491" s="99"/>
      <c r="K2491" s="99"/>
      <c r="L2491" s="141" t="str">
        <f>IF(J2491-K2491=0,,IFERROR(K2491-J2491-휴게시간-VLOOKUP(A2491,지정휴게시간,2,FALSE),K2491-J2491-휴게시간))</f>
        <v/>
      </c>
      <c r="M2491" s="142" t="str">
        <f>IFERROR(VLOOKUP(Text(A2491,"m월 d일"),양력휴일,2,FALSE),IFERROR(VLOOKUP(Text(B2491,"m월 d일"),음력휴일,2,FALSE),IFERROR(VLOOKUP(A2491,양력지정휴일,2,FALSE), IFERROR(VLOOKUP(B2491,음력지정휴일,2,FALSE), ""))))</f>
        <v/>
      </c>
      <c r="N2491" s="128"/>
      <c r="O2491" s="128" t="str">
        <f>IFERROR(VLOOKUP(N2491,연차지정일수,2,FALSE),"")</f>
        <v/>
      </c>
      <c r="P2491" s="143"/>
      <c r="Q2491" s="2"/>
    </row>
    <row r="2492">
      <c r="A2492" s="129">
        <v>46687.0</v>
      </c>
      <c r="B2492" s="129">
        <f>VLOOKUP($A2492,달력데이터,MATCH("음력 날짜",달력제목,0),FALSE)</f>
        <v>46658</v>
      </c>
      <c r="C2492" s="128">
        <f t="shared" si="1"/>
        <v>2027</v>
      </c>
      <c r="D2492" s="128">
        <f t="shared" si="2"/>
        <v>10</v>
      </c>
      <c r="E2492" s="128">
        <f t="shared" si="3"/>
        <v>4</v>
      </c>
      <c r="F2492" s="128">
        <f t="shared" si="4"/>
        <v>2027</v>
      </c>
      <c r="G2492" s="128">
        <f t="shared" si="5"/>
        <v>10</v>
      </c>
      <c r="H2492" s="128">
        <f t="shared" si="6"/>
        <v>27</v>
      </c>
      <c r="I2492" s="128" t="str">
        <f t="shared" si="7"/>
        <v>수</v>
      </c>
      <c r="J2492" s="99"/>
      <c r="K2492" s="99"/>
      <c r="L2492" s="141" t="str">
        <f>IF(J2492-K2492=0,,IFERROR(K2492-J2492-휴게시간-VLOOKUP(A2492,지정휴게시간,2,FALSE),K2492-J2492-휴게시간))</f>
        <v/>
      </c>
      <c r="M2492" s="142" t="str">
        <f>IFERROR(VLOOKUP(Text(A2492,"m월 d일"),양력휴일,2,FALSE),IFERROR(VLOOKUP(Text(B2492,"m월 d일"),음력휴일,2,FALSE),IFERROR(VLOOKUP(A2492,양력지정휴일,2,FALSE), IFERROR(VLOOKUP(B2492,음력지정휴일,2,FALSE), ""))))</f>
        <v/>
      </c>
      <c r="N2492" s="128"/>
      <c r="O2492" s="128" t="str">
        <f>IFERROR(VLOOKUP(N2492,연차지정일수,2,FALSE),"")</f>
        <v/>
      </c>
      <c r="P2492" s="143"/>
      <c r="Q2492" s="2"/>
    </row>
    <row r="2493">
      <c r="A2493" s="129">
        <v>46688.0</v>
      </c>
      <c r="B2493" s="129">
        <f>VLOOKUP($A2493,달력데이터,MATCH("음력 날짜",달력제목,0),FALSE)</f>
        <v>46659</v>
      </c>
      <c r="C2493" s="128">
        <f t="shared" si="1"/>
        <v>2027</v>
      </c>
      <c r="D2493" s="128">
        <f t="shared" si="2"/>
        <v>10</v>
      </c>
      <c r="E2493" s="128">
        <f t="shared" si="3"/>
        <v>4</v>
      </c>
      <c r="F2493" s="128">
        <f t="shared" si="4"/>
        <v>2027</v>
      </c>
      <c r="G2493" s="128">
        <f t="shared" si="5"/>
        <v>10</v>
      </c>
      <c r="H2493" s="128">
        <f t="shared" si="6"/>
        <v>28</v>
      </c>
      <c r="I2493" s="128" t="str">
        <f t="shared" si="7"/>
        <v>목</v>
      </c>
      <c r="J2493" s="99"/>
      <c r="K2493" s="99"/>
      <c r="L2493" s="141" t="str">
        <f>IF(J2493-K2493=0,,IFERROR(K2493-J2493-휴게시간-VLOOKUP(A2493,지정휴게시간,2,FALSE),K2493-J2493-휴게시간))</f>
        <v/>
      </c>
      <c r="M2493" s="142" t="str">
        <f>IFERROR(VLOOKUP(Text(A2493,"m월 d일"),양력휴일,2,FALSE),IFERROR(VLOOKUP(Text(B2493,"m월 d일"),음력휴일,2,FALSE),IFERROR(VLOOKUP(A2493,양력지정휴일,2,FALSE), IFERROR(VLOOKUP(B2493,음력지정휴일,2,FALSE), ""))))</f>
        <v/>
      </c>
      <c r="N2493" s="128"/>
      <c r="O2493" s="128" t="str">
        <f>IFERROR(VLOOKUP(N2493,연차지정일수,2,FALSE),"")</f>
        <v/>
      </c>
      <c r="P2493" s="143"/>
      <c r="Q2493" s="2"/>
    </row>
    <row r="2494">
      <c r="A2494" s="129">
        <v>46689.0</v>
      </c>
      <c r="B2494" s="129">
        <f>VLOOKUP($A2494,달력데이터,MATCH("음력 날짜",달력제목,0),FALSE)</f>
        <v>46661</v>
      </c>
      <c r="C2494" s="128">
        <f t="shared" si="1"/>
        <v>2027</v>
      </c>
      <c r="D2494" s="128">
        <f t="shared" si="2"/>
        <v>10</v>
      </c>
      <c r="E2494" s="128">
        <f t="shared" si="3"/>
        <v>4</v>
      </c>
      <c r="F2494" s="128">
        <f t="shared" si="4"/>
        <v>2027</v>
      </c>
      <c r="G2494" s="128">
        <f t="shared" si="5"/>
        <v>10</v>
      </c>
      <c r="H2494" s="128">
        <f t="shared" si="6"/>
        <v>29</v>
      </c>
      <c r="I2494" s="128" t="str">
        <f t="shared" si="7"/>
        <v>금</v>
      </c>
      <c r="J2494" s="99"/>
      <c r="K2494" s="99"/>
      <c r="L2494" s="141" t="str">
        <f>IF(J2494-K2494=0,,IFERROR(K2494-J2494-휴게시간-VLOOKUP(A2494,지정휴게시간,2,FALSE),K2494-J2494-휴게시간))</f>
        <v/>
      </c>
      <c r="M2494" s="142" t="str">
        <f>IFERROR(VLOOKUP(Text(A2494,"m월 d일"),양력휴일,2,FALSE),IFERROR(VLOOKUP(Text(B2494,"m월 d일"),음력휴일,2,FALSE),IFERROR(VLOOKUP(A2494,양력지정휴일,2,FALSE), IFERROR(VLOOKUP(B2494,음력지정휴일,2,FALSE), ""))))</f>
        <v/>
      </c>
      <c r="N2494" s="128"/>
      <c r="O2494" s="128" t="str">
        <f>IFERROR(VLOOKUP(N2494,연차지정일수,2,FALSE),"")</f>
        <v/>
      </c>
      <c r="P2494" s="143"/>
      <c r="Q2494" s="2"/>
    </row>
    <row r="2495">
      <c r="A2495" s="129">
        <v>46690.0</v>
      </c>
      <c r="B2495" s="129">
        <f>VLOOKUP($A2495,달력데이터,MATCH("음력 날짜",달력제목,0),FALSE)</f>
        <v>46662</v>
      </c>
      <c r="C2495" s="128">
        <f t="shared" si="1"/>
        <v>2027</v>
      </c>
      <c r="D2495" s="128">
        <f t="shared" si="2"/>
        <v>10</v>
      </c>
      <c r="E2495" s="128">
        <f t="shared" si="3"/>
        <v>4</v>
      </c>
      <c r="F2495" s="128">
        <f t="shared" si="4"/>
        <v>2027</v>
      </c>
      <c r="G2495" s="128">
        <f t="shared" si="5"/>
        <v>10</v>
      </c>
      <c r="H2495" s="128">
        <f t="shared" si="6"/>
        <v>30</v>
      </c>
      <c r="I2495" s="128" t="str">
        <f t="shared" si="7"/>
        <v>토</v>
      </c>
      <c r="J2495" s="99"/>
      <c r="K2495" s="99"/>
      <c r="L2495" s="141" t="str">
        <f>IF(J2495-K2495=0,,IFERROR(K2495-J2495-휴게시간-VLOOKUP(A2495,지정휴게시간,2,FALSE),K2495-J2495-휴게시간))</f>
        <v/>
      </c>
      <c r="M2495" s="142" t="str">
        <f>IFERROR(VLOOKUP(Text(A2495,"m월 d일"),양력휴일,2,FALSE),IFERROR(VLOOKUP(Text(B2495,"m월 d일"),음력휴일,2,FALSE),IFERROR(VLOOKUP(A2495,양력지정휴일,2,FALSE), IFERROR(VLOOKUP(B2495,음력지정휴일,2,FALSE), ""))))</f>
        <v/>
      </c>
      <c r="N2495" s="128"/>
      <c r="O2495" s="128" t="str">
        <f>IFERROR(VLOOKUP(N2495,연차지정일수,2,FALSE),"")</f>
        <v/>
      </c>
      <c r="P2495" s="143"/>
      <c r="Q2495" s="2"/>
    </row>
    <row r="2496">
      <c r="A2496" s="129">
        <v>46691.0</v>
      </c>
      <c r="B2496" s="129">
        <f>VLOOKUP($A2496,달력데이터,MATCH("음력 날짜",달력제목,0),FALSE)</f>
        <v>46663</v>
      </c>
      <c r="C2496" s="128">
        <f t="shared" si="1"/>
        <v>2027</v>
      </c>
      <c r="D2496" s="128">
        <f t="shared" si="2"/>
        <v>10</v>
      </c>
      <c r="E2496" s="128">
        <f t="shared" si="3"/>
        <v>4</v>
      </c>
      <c r="F2496" s="128">
        <f t="shared" si="4"/>
        <v>2027</v>
      </c>
      <c r="G2496" s="128">
        <f t="shared" si="5"/>
        <v>10</v>
      </c>
      <c r="H2496" s="128">
        <f t="shared" si="6"/>
        <v>31</v>
      </c>
      <c r="I2496" s="128" t="str">
        <f t="shared" si="7"/>
        <v>일</v>
      </c>
      <c r="J2496" s="99"/>
      <c r="K2496" s="99"/>
      <c r="L2496" s="141" t="str">
        <f>IF(J2496-K2496=0,,IFERROR(K2496-J2496-휴게시간-VLOOKUP(A2496,지정휴게시간,2,FALSE),K2496-J2496-휴게시간))</f>
        <v/>
      </c>
      <c r="M2496" s="142" t="str">
        <f>IFERROR(VLOOKUP(Text(A2496,"m월 d일"),양력휴일,2,FALSE),IFERROR(VLOOKUP(Text(B2496,"m월 d일"),음력휴일,2,FALSE),IFERROR(VLOOKUP(A2496,양력지정휴일,2,FALSE), IFERROR(VLOOKUP(B2496,음력지정휴일,2,FALSE), ""))))</f>
        <v/>
      </c>
      <c r="N2496" s="128"/>
      <c r="O2496" s="128" t="str">
        <f>IFERROR(VLOOKUP(N2496,연차지정일수,2,FALSE),"")</f>
        <v/>
      </c>
      <c r="P2496" s="143"/>
      <c r="Q2496" s="2"/>
    </row>
    <row r="2497">
      <c r="A2497" s="129">
        <v>46692.0</v>
      </c>
      <c r="B2497" s="129">
        <f>VLOOKUP($A2497,달력데이터,MATCH("음력 날짜",달력제목,0),FALSE)</f>
        <v>46664</v>
      </c>
      <c r="C2497" s="128">
        <f t="shared" si="1"/>
        <v>2027</v>
      </c>
      <c r="D2497" s="128">
        <f t="shared" si="2"/>
        <v>10</v>
      </c>
      <c r="E2497" s="128">
        <f t="shared" si="3"/>
        <v>1</v>
      </c>
      <c r="F2497" s="128">
        <f t="shared" si="4"/>
        <v>2027</v>
      </c>
      <c r="G2497" s="128">
        <f t="shared" si="5"/>
        <v>11</v>
      </c>
      <c r="H2497" s="128">
        <f t="shared" si="6"/>
        <v>1</v>
      </c>
      <c r="I2497" s="128" t="str">
        <f t="shared" si="7"/>
        <v>월</v>
      </c>
      <c r="J2497" s="99"/>
      <c r="K2497" s="99"/>
      <c r="L2497" s="141" t="str">
        <f>IF(J2497-K2497=0,,IFERROR(K2497-J2497-휴게시간-VLOOKUP(A2497,지정휴게시간,2,FALSE),K2497-J2497-휴게시간))</f>
        <v/>
      </c>
      <c r="M2497" s="142" t="str">
        <f>IFERROR(VLOOKUP(Text(A2497,"m월 d일"),양력휴일,2,FALSE),IFERROR(VLOOKUP(Text(B2497,"m월 d일"),음력휴일,2,FALSE),IFERROR(VLOOKUP(A2497,양력지정휴일,2,FALSE), IFERROR(VLOOKUP(B2497,음력지정휴일,2,FALSE), ""))))</f>
        <v/>
      </c>
      <c r="N2497" s="128"/>
      <c r="O2497" s="128" t="str">
        <f>IFERROR(VLOOKUP(N2497,연차지정일수,2,FALSE),"")</f>
        <v/>
      </c>
      <c r="P2497" s="143"/>
      <c r="Q2497" s="2"/>
    </row>
    <row r="2498">
      <c r="A2498" s="129">
        <v>46693.0</v>
      </c>
      <c r="B2498" s="129">
        <f>VLOOKUP($A2498,달력데이터,MATCH("음력 날짜",달력제목,0),FALSE)</f>
        <v>46665</v>
      </c>
      <c r="C2498" s="128">
        <f t="shared" si="1"/>
        <v>2027</v>
      </c>
      <c r="D2498" s="128">
        <f t="shared" si="2"/>
        <v>10</v>
      </c>
      <c r="E2498" s="128">
        <f t="shared" si="3"/>
        <v>1</v>
      </c>
      <c r="F2498" s="128">
        <f t="shared" si="4"/>
        <v>2027</v>
      </c>
      <c r="G2498" s="128">
        <f t="shared" si="5"/>
        <v>11</v>
      </c>
      <c r="H2498" s="128">
        <f t="shared" si="6"/>
        <v>2</v>
      </c>
      <c r="I2498" s="128" t="str">
        <f t="shared" si="7"/>
        <v>화</v>
      </c>
      <c r="J2498" s="99"/>
      <c r="K2498" s="99"/>
      <c r="L2498" s="141" t="str">
        <f>IF(J2498-K2498=0,,IFERROR(K2498-J2498-휴게시간-VLOOKUP(A2498,지정휴게시간,2,FALSE),K2498-J2498-휴게시간))</f>
        <v/>
      </c>
      <c r="M2498" s="142" t="str">
        <f>IFERROR(VLOOKUP(Text(A2498,"m월 d일"),양력휴일,2,FALSE),IFERROR(VLOOKUP(Text(B2498,"m월 d일"),음력휴일,2,FALSE),IFERROR(VLOOKUP(A2498,양력지정휴일,2,FALSE), IFERROR(VLOOKUP(B2498,음력지정휴일,2,FALSE), ""))))</f>
        <v/>
      </c>
      <c r="N2498" s="128"/>
      <c r="O2498" s="128" t="str">
        <f>IFERROR(VLOOKUP(N2498,연차지정일수,2,FALSE),"")</f>
        <v/>
      </c>
      <c r="P2498" s="143"/>
      <c r="Q2498" s="2"/>
    </row>
    <row r="2499">
      <c r="A2499" s="129">
        <v>46694.0</v>
      </c>
      <c r="B2499" s="129">
        <f>VLOOKUP($A2499,달력데이터,MATCH("음력 날짜",달력제목,0),FALSE)</f>
        <v>46666</v>
      </c>
      <c r="C2499" s="128">
        <f t="shared" si="1"/>
        <v>2027</v>
      </c>
      <c r="D2499" s="128">
        <f t="shared" si="2"/>
        <v>10</v>
      </c>
      <c r="E2499" s="128">
        <f t="shared" si="3"/>
        <v>1</v>
      </c>
      <c r="F2499" s="128">
        <f t="shared" si="4"/>
        <v>2027</v>
      </c>
      <c r="G2499" s="128">
        <f t="shared" si="5"/>
        <v>11</v>
      </c>
      <c r="H2499" s="128">
        <f t="shared" si="6"/>
        <v>3</v>
      </c>
      <c r="I2499" s="128" t="str">
        <f t="shared" si="7"/>
        <v>수</v>
      </c>
      <c r="J2499" s="99"/>
      <c r="K2499" s="99"/>
      <c r="L2499" s="141" t="str">
        <f>IF(J2499-K2499=0,,IFERROR(K2499-J2499-휴게시간-VLOOKUP(A2499,지정휴게시간,2,FALSE),K2499-J2499-휴게시간))</f>
        <v/>
      </c>
      <c r="M2499" s="142" t="str">
        <f>IFERROR(VLOOKUP(Text(A2499,"m월 d일"),양력휴일,2,FALSE),IFERROR(VLOOKUP(Text(B2499,"m월 d일"),음력휴일,2,FALSE),IFERROR(VLOOKUP(A2499,양력지정휴일,2,FALSE), IFERROR(VLOOKUP(B2499,음력지정휴일,2,FALSE), ""))))</f>
        <v/>
      </c>
      <c r="N2499" s="128"/>
      <c r="O2499" s="128" t="str">
        <f>IFERROR(VLOOKUP(N2499,연차지정일수,2,FALSE),"")</f>
        <v/>
      </c>
      <c r="P2499" s="143"/>
      <c r="Q2499" s="2"/>
    </row>
    <row r="2500">
      <c r="A2500" s="129">
        <v>46695.0</v>
      </c>
      <c r="B2500" s="129">
        <f>VLOOKUP($A2500,달력데이터,MATCH("음력 날짜",달력제목,0),FALSE)</f>
        <v>46667</v>
      </c>
      <c r="C2500" s="128">
        <f t="shared" si="1"/>
        <v>2027</v>
      </c>
      <c r="D2500" s="128">
        <f t="shared" si="2"/>
        <v>10</v>
      </c>
      <c r="E2500" s="128">
        <f t="shared" si="3"/>
        <v>1</v>
      </c>
      <c r="F2500" s="128">
        <f t="shared" si="4"/>
        <v>2027</v>
      </c>
      <c r="G2500" s="128">
        <f t="shared" si="5"/>
        <v>11</v>
      </c>
      <c r="H2500" s="128">
        <f t="shared" si="6"/>
        <v>4</v>
      </c>
      <c r="I2500" s="128" t="str">
        <f t="shared" si="7"/>
        <v>목</v>
      </c>
      <c r="J2500" s="99"/>
      <c r="K2500" s="99"/>
      <c r="L2500" s="141" t="str">
        <f>IF(J2500-K2500=0,,IFERROR(K2500-J2500-휴게시간-VLOOKUP(A2500,지정휴게시간,2,FALSE),K2500-J2500-휴게시간))</f>
        <v/>
      </c>
      <c r="M2500" s="142" t="str">
        <f>IFERROR(VLOOKUP(Text(A2500,"m월 d일"),양력휴일,2,FALSE),IFERROR(VLOOKUP(Text(B2500,"m월 d일"),음력휴일,2,FALSE),IFERROR(VLOOKUP(A2500,양력지정휴일,2,FALSE), IFERROR(VLOOKUP(B2500,음력지정휴일,2,FALSE), ""))))</f>
        <v/>
      </c>
      <c r="N2500" s="128"/>
      <c r="O2500" s="128" t="str">
        <f>IFERROR(VLOOKUP(N2500,연차지정일수,2,FALSE),"")</f>
        <v/>
      </c>
      <c r="P2500" s="143"/>
      <c r="Q2500" s="2"/>
    </row>
    <row r="2501">
      <c r="A2501" s="129">
        <v>46696.0</v>
      </c>
      <c r="B2501" s="129">
        <f>VLOOKUP($A2501,달력데이터,MATCH("음력 날짜",달력제목,0),FALSE)</f>
        <v>46668</v>
      </c>
      <c r="C2501" s="128">
        <f t="shared" si="1"/>
        <v>2027</v>
      </c>
      <c r="D2501" s="128">
        <f t="shared" si="2"/>
        <v>10</v>
      </c>
      <c r="E2501" s="128">
        <f t="shared" si="3"/>
        <v>1</v>
      </c>
      <c r="F2501" s="128">
        <f t="shared" si="4"/>
        <v>2027</v>
      </c>
      <c r="G2501" s="128">
        <f t="shared" si="5"/>
        <v>11</v>
      </c>
      <c r="H2501" s="128">
        <f t="shared" si="6"/>
        <v>5</v>
      </c>
      <c r="I2501" s="128" t="str">
        <f t="shared" si="7"/>
        <v>금</v>
      </c>
      <c r="J2501" s="99"/>
      <c r="K2501" s="99"/>
      <c r="L2501" s="141" t="str">
        <f>IF(J2501-K2501=0,,IFERROR(K2501-J2501-휴게시간-VLOOKUP(A2501,지정휴게시간,2,FALSE),K2501-J2501-휴게시간))</f>
        <v/>
      </c>
      <c r="M2501" s="142" t="str">
        <f>IFERROR(VLOOKUP(Text(A2501,"m월 d일"),양력휴일,2,FALSE),IFERROR(VLOOKUP(Text(B2501,"m월 d일"),음력휴일,2,FALSE),IFERROR(VLOOKUP(A2501,양력지정휴일,2,FALSE), IFERROR(VLOOKUP(B2501,음력지정휴일,2,FALSE), ""))))</f>
        <v/>
      </c>
      <c r="N2501" s="128"/>
      <c r="O2501" s="128" t="str">
        <f>IFERROR(VLOOKUP(N2501,연차지정일수,2,FALSE),"")</f>
        <v/>
      </c>
      <c r="P2501" s="143"/>
      <c r="Q2501" s="2"/>
    </row>
    <row r="2502">
      <c r="A2502" s="129">
        <v>46697.0</v>
      </c>
      <c r="B2502" s="129">
        <f>VLOOKUP($A2502,달력데이터,MATCH("음력 날짜",달력제목,0),FALSE)</f>
        <v>46669</v>
      </c>
      <c r="C2502" s="128">
        <f t="shared" si="1"/>
        <v>2027</v>
      </c>
      <c r="D2502" s="128">
        <f t="shared" si="2"/>
        <v>10</v>
      </c>
      <c r="E2502" s="128">
        <f t="shared" si="3"/>
        <v>1</v>
      </c>
      <c r="F2502" s="128">
        <f t="shared" si="4"/>
        <v>2027</v>
      </c>
      <c r="G2502" s="128">
        <f t="shared" si="5"/>
        <v>11</v>
      </c>
      <c r="H2502" s="128">
        <f t="shared" si="6"/>
        <v>6</v>
      </c>
      <c r="I2502" s="128" t="str">
        <f t="shared" si="7"/>
        <v>토</v>
      </c>
      <c r="J2502" s="99"/>
      <c r="K2502" s="99"/>
      <c r="L2502" s="141" t="str">
        <f>IF(J2502-K2502=0,,IFERROR(K2502-J2502-휴게시간-VLOOKUP(A2502,지정휴게시간,2,FALSE),K2502-J2502-휴게시간))</f>
        <v/>
      </c>
      <c r="M2502" s="142" t="str">
        <f>IFERROR(VLOOKUP(Text(A2502,"m월 d일"),양력휴일,2,FALSE),IFERROR(VLOOKUP(Text(B2502,"m월 d일"),음력휴일,2,FALSE),IFERROR(VLOOKUP(A2502,양력지정휴일,2,FALSE), IFERROR(VLOOKUP(B2502,음력지정휴일,2,FALSE), ""))))</f>
        <v/>
      </c>
      <c r="N2502" s="128"/>
      <c r="O2502" s="128" t="str">
        <f>IFERROR(VLOOKUP(N2502,연차지정일수,2,FALSE),"")</f>
        <v/>
      </c>
      <c r="P2502" s="143"/>
      <c r="Q2502" s="2"/>
    </row>
    <row r="2503">
      <c r="A2503" s="129">
        <v>46698.0</v>
      </c>
      <c r="B2503" s="129">
        <f>VLOOKUP($A2503,달력데이터,MATCH("음력 날짜",달력제목,0),FALSE)</f>
        <v>46670</v>
      </c>
      <c r="C2503" s="128">
        <f t="shared" si="1"/>
        <v>2027</v>
      </c>
      <c r="D2503" s="128">
        <f t="shared" si="2"/>
        <v>10</v>
      </c>
      <c r="E2503" s="128">
        <f t="shared" si="3"/>
        <v>1</v>
      </c>
      <c r="F2503" s="128">
        <f t="shared" si="4"/>
        <v>2027</v>
      </c>
      <c r="G2503" s="128">
        <f t="shared" si="5"/>
        <v>11</v>
      </c>
      <c r="H2503" s="128">
        <f t="shared" si="6"/>
        <v>7</v>
      </c>
      <c r="I2503" s="128" t="str">
        <f t="shared" si="7"/>
        <v>일</v>
      </c>
      <c r="J2503" s="99"/>
      <c r="K2503" s="99"/>
      <c r="L2503" s="141" t="str">
        <f>IF(J2503-K2503=0,,IFERROR(K2503-J2503-휴게시간-VLOOKUP(A2503,지정휴게시간,2,FALSE),K2503-J2503-휴게시간))</f>
        <v/>
      </c>
      <c r="M2503" s="142" t="str">
        <f>IFERROR(VLOOKUP(Text(A2503,"m월 d일"),양력휴일,2,FALSE),IFERROR(VLOOKUP(Text(B2503,"m월 d일"),음력휴일,2,FALSE),IFERROR(VLOOKUP(A2503,양력지정휴일,2,FALSE), IFERROR(VLOOKUP(B2503,음력지정휴일,2,FALSE), ""))))</f>
        <v/>
      </c>
      <c r="N2503" s="128"/>
      <c r="O2503" s="128" t="str">
        <f>IFERROR(VLOOKUP(N2503,연차지정일수,2,FALSE),"")</f>
        <v/>
      </c>
      <c r="P2503" s="143"/>
      <c r="Q2503" s="2"/>
    </row>
    <row r="2504">
      <c r="A2504" s="129">
        <v>46699.0</v>
      </c>
      <c r="B2504" s="129">
        <f>VLOOKUP($A2504,달력데이터,MATCH("음력 날짜",달력제목,0),FALSE)</f>
        <v>46671</v>
      </c>
      <c r="C2504" s="128">
        <f t="shared" si="1"/>
        <v>2027</v>
      </c>
      <c r="D2504" s="128">
        <f t="shared" si="2"/>
        <v>11</v>
      </c>
      <c r="E2504" s="128">
        <f t="shared" si="3"/>
        <v>2</v>
      </c>
      <c r="F2504" s="128">
        <f t="shared" si="4"/>
        <v>2027</v>
      </c>
      <c r="G2504" s="128">
        <f t="shared" si="5"/>
        <v>11</v>
      </c>
      <c r="H2504" s="128">
        <f t="shared" si="6"/>
        <v>8</v>
      </c>
      <c r="I2504" s="128" t="str">
        <f t="shared" si="7"/>
        <v>월</v>
      </c>
      <c r="J2504" s="99"/>
      <c r="K2504" s="99"/>
      <c r="L2504" s="141" t="str">
        <f>IF(J2504-K2504=0,,IFERROR(K2504-J2504-휴게시간-VLOOKUP(A2504,지정휴게시간,2,FALSE),K2504-J2504-휴게시간))</f>
        <v/>
      </c>
      <c r="M2504" s="142" t="str">
        <f>IFERROR(VLOOKUP(Text(A2504,"m월 d일"),양력휴일,2,FALSE),IFERROR(VLOOKUP(Text(B2504,"m월 d일"),음력휴일,2,FALSE),IFERROR(VLOOKUP(A2504,양력지정휴일,2,FALSE), IFERROR(VLOOKUP(B2504,음력지정휴일,2,FALSE), ""))))</f>
        <v/>
      </c>
      <c r="N2504" s="128"/>
      <c r="O2504" s="128" t="str">
        <f>IFERROR(VLOOKUP(N2504,연차지정일수,2,FALSE),"")</f>
        <v/>
      </c>
      <c r="P2504" s="143"/>
      <c r="Q2504" s="2"/>
    </row>
    <row r="2505">
      <c r="A2505" s="129">
        <v>46700.0</v>
      </c>
      <c r="B2505" s="129">
        <f>VLOOKUP($A2505,달력데이터,MATCH("음력 날짜",달력제목,0),FALSE)</f>
        <v>46672</v>
      </c>
      <c r="C2505" s="128">
        <f t="shared" si="1"/>
        <v>2027</v>
      </c>
      <c r="D2505" s="128">
        <f t="shared" si="2"/>
        <v>11</v>
      </c>
      <c r="E2505" s="128">
        <f t="shared" si="3"/>
        <v>2</v>
      </c>
      <c r="F2505" s="128">
        <f t="shared" si="4"/>
        <v>2027</v>
      </c>
      <c r="G2505" s="128">
        <f t="shared" si="5"/>
        <v>11</v>
      </c>
      <c r="H2505" s="128">
        <f t="shared" si="6"/>
        <v>9</v>
      </c>
      <c r="I2505" s="128" t="str">
        <f t="shared" si="7"/>
        <v>화</v>
      </c>
      <c r="J2505" s="99"/>
      <c r="K2505" s="99"/>
      <c r="L2505" s="141" t="str">
        <f>IF(J2505-K2505=0,,IFERROR(K2505-J2505-휴게시간-VLOOKUP(A2505,지정휴게시간,2,FALSE),K2505-J2505-휴게시간))</f>
        <v/>
      </c>
      <c r="M2505" s="142" t="str">
        <f>IFERROR(VLOOKUP(Text(A2505,"m월 d일"),양력휴일,2,FALSE),IFERROR(VLOOKUP(Text(B2505,"m월 d일"),음력휴일,2,FALSE),IFERROR(VLOOKUP(A2505,양력지정휴일,2,FALSE), IFERROR(VLOOKUP(B2505,음력지정휴일,2,FALSE), ""))))</f>
        <v/>
      </c>
      <c r="N2505" s="128"/>
      <c r="O2505" s="128" t="str">
        <f>IFERROR(VLOOKUP(N2505,연차지정일수,2,FALSE),"")</f>
        <v/>
      </c>
      <c r="P2505" s="143"/>
      <c r="Q2505" s="2"/>
    </row>
    <row r="2506">
      <c r="A2506" s="129">
        <v>46701.0</v>
      </c>
      <c r="B2506" s="129">
        <f>VLOOKUP($A2506,달력데이터,MATCH("음력 날짜",달력제목,0),FALSE)</f>
        <v>46673</v>
      </c>
      <c r="C2506" s="128">
        <f t="shared" si="1"/>
        <v>2027</v>
      </c>
      <c r="D2506" s="128">
        <f t="shared" si="2"/>
        <v>11</v>
      </c>
      <c r="E2506" s="128">
        <f t="shared" si="3"/>
        <v>2</v>
      </c>
      <c r="F2506" s="128">
        <f t="shared" si="4"/>
        <v>2027</v>
      </c>
      <c r="G2506" s="128">
        <f t="shared" si="5"/>
        <v>11</v>
      </c>
      <c r="H2506" s="128">
        <f t="shared" si="6"/>
        <v>10</v>
      </c>
      <c r="I2506" s="128" t="str">
        <f t="shared" si="7"/>
        <v>수</v>
      </c>
      <c r="J2506" s="99"/>
      <c r="K2506" s="99"/>
      <c r="L2506" s="141" t="str">
        <f>IF(J2506-K2506=0,,IFERROR(K2506-J2506-휴게시간-VLOOKUP(A2506,지정휴게시간,2,FALSE),K2506-J2506-휴게시간))</f>
        <v/>
      </c>
      <c r="M2506" s="142" t="str">
        <f>IFERROR(VLOOKUP(Text(A2506,"m월 d일"),양력휴일,2,FALSE),IFERROR(VLOOKUP(Text(B2506,"m월 d일"),음력휴일,2,FALSE),IFERROR(VLOOKUP(A2506,양력지정휴일,2,FALSE), IFERROR(VLOOKUP(B2506,음력지정휴일,2,FALSE), ""))))</f>
        <v/>
      </c>
      <c r="N2506" s="128"/>
      <c r="O2506" s="128" t="str">
        <f>IFERROR(VLOOKUP(N2506,연차지정일수,2,FALSE),"")</f>
        <v/>
      </c>
      <c r="P2506" s="143"/>
      <c r="Q2506" s="2"/>
    </row>
    <row r="2507">
      <c r="A2507" s="129">
        <v>46702.0</v>
      </c>
      <c r="B2507" s="129">
        <f>VLOOKUP($A2507,달력데이터,MATCH("음력 날짜",달력제목,0),FALSE)</f>
        <v>46674</v>
      </c>
      <c r="C2507" s="128">
        <f t="shared" si="1"/>
        <v>2027</v>
      </c>
      <c r="D2507" s="128">
        <f t="shared" si="2"/>
        <v>11</v>
      </c>
      <c r="E2507" s="128">
        <f t="shared" si="3"/>
        <v>2</v>
      </c>
      <c r="F2507" s="128">
        <f t="shared" si="4"/>
        <v>2027</v>
      </c>
      <c r="G2507" s="128">
        <f t="shared" si="5"/>
        <v>11</v>
      </c>
      <c r="H2507" s="128">
        <f t="shared" si="6"/>
        <v>11</v>
      </c>
      <c r="I2507" s="128" t="str">
        <f t="shared" si="7"/>
        <v>목</v>
      </c>
      <c r="J2507" s="99"/>
      <c r="K2507" s="99"/>
      <c r="L2507" s="141" t="str">
        <f>IF(J2507-K2507=0,,IFERROR(K2507-J2507-휴게시간-VLOOKUP(A2507,지정휴게시간,2,FALSE),K2507-J2507-휴게시간))</f>
        <v/>
      </c>
      <c r="M2507" s="142" t="str">
        <f>IFERROR(VLOOKUP(Text(A2507,"m월 d일"),양력휴일,2,FALSE),IFERROR(VLOOKUP(Text(B2507,"m월 d일"),음력휴일,2,FALSE),IFERROR(VLOOKUP(A2507,양력지정휴일,2,FALSE), IFERROR(VLOOKUP(B2507,음력지정휴일,2,FALSE), ""))))</f>
        <v/>
      </c>
      <c r="N2507" s="128"/>
      <c r="O2507" s="128" t="str">
        <f>IFERROR(VLOOKUP(N2507,연차지정일수,2,FALSE),"")</f>
        <v/>
      </c>
      <c r="P2507" s="143"/>
      <c r="Q2507" s="2"/>
    </row>
    <row r="2508">
      <c r="A2508" s="129">
        <v>46703.0</v>
      </c>
      <c r="B2508" s="129">
        <f>VLOOKUP($A2508,달력데이터,MATCH("음력 날짜",달력제목,0),FALSE)</f>
        <v>46675</v>
      </c>
      <c r="C2508" s="128">
        <f t="shared" si="1"/>
        <v>2027</v>
      </c>
      <c r="D2508" s="128">
        <f t="shared" si="2"/>
        <v>11</v>
      </c>
      <c r="E2508" s="128">
        <f t="shared" si="3"/>
        <v>2</v>
      </c>
      <c r="F2508" s="128">
        <f t="shared" si="4"/>
        <v>2027</v>
      </c>
      <c r="G2508" s="128">
        <f t="shared" si="5"/>
        <v>11</v>
      </c>
      <c r="H2508" s="128">
        <f t="shared" si="6"/>
        <v>12</v>
      </c>
      <c r="I2508" s="128" t="str">
        <f t="shared" si="7"/>
        <v>금</v>
      </c>
      <c r="J2508" s="99"/>
      <c r="K2508" s="99"/>
      <c r="L2508" s="141" t="str">
        <f>IF(J2508-K2508=0,,IFERROR(K2508-J2508-휴게시간-VLOOKUP(A2508,지정휴게시간,2,FALSE),K2508-J2508-휴게시간))</f>
        <v/>
      </c>
      <c r="M2508" s="142" t="str">
        <f>IFERROR(VLOOKUP(Text(A2508,"m월 d일"),양력휴일,2,FALSE),IFERROR(VLOOKUP(Text(B2508,"m월 d일"),음력휴일,2,FALSE),IFERROR(VLOOKUP(A2508,양력지정휴일,2,FALSE), IFERROR(VLOOKUP(B2508,음력지정휴일,2,FALSE), ""))))</f>
        <v/>
      </c>
      <c r="N2508" s="128"/>
      <c r="O2508" s="128" t="str">
        <f>IFERROR(VLOOKUP(N2508,연차지정일수,2,FALSE),"")</f>
        <v/>
      </c>
      <c r="P2508" s="143"/>
      <c r="Q2508" s="2"/>
    </row>
    <row r="2509">
      <c r="A2509" s="129">
        <v>46704.0</v>
      </c>
      <c r="B2509" s="129">
        <f>VLOOKUP($A2509,달력데이터,MATCH("음력 날짜",달력제목,0),FALSE)</f>
        <v>46676</v>
      </c>
      <c r="C2509" s="128">
        <f t="shared" si="1"/>
        <v>2027</v>
      </c>
      <c r="D2509" s="128">
        <f t="shared" si="2"/>
        <v>11</v>
      </c>
      <c r="E2509" s="128">
        <f t="shared" si="3"/>
        <v>2</v>
      </c>
      <c r="F2509" s="128">
        <f t="shared" si="4"/>
        <v>2027</v>
      </c>
      <c r="G2509" s="128">
        <f t="shared" si="5"/>
        <v>11</v>
      </c>
      <c r="H2509" s="128">
        <f t="shared" si="6"/>
        <v>13</v>
      </c>
      <c r="I2509" s="128" t="str">
        <f t="shared" si="7"/>
        <v>토</v>
      </c>
      <c r="J2509" s="99"/>
      <c r="K2509" s="99"/>
      <c r="L2509" s="141" t="str">
        <f>IF(J2509-K2509=0,,IFERROR(K2509-J2509-휴게시간-VLOOKUP(A2509,지정휴게시간,2,FALSE),K2509-J2509-휴게시간))</f>
        <v/>
      </c>
      <c r="M2509" s="142" t="str">
        <f>IFERROR(VLOOKUP(Text(A2509,"m월 d일"),양력휴일,2,FALSE),IFERROR(VLOOKUP(Text(B2509,"m월 d일"),음력휴일,2,FALSE),IFERROR(VLOOKUP(A2509,양력지정휴일,2,FALSE), IFERROR(VLOOKUP(B2509,음력지정휴일,2,FALSE), ""))))</f>
        <v/>
      </c>
      <c r="N2509" s="128"/>
      <c r="O2509" s="128" t="str">
        <f>IFERROR(VLOOKUP(N2509,연차지정일수,2,FALSE),"")</f>
        <v/>
      </c>
      <c r="P2509" s="143"/>
      <c r="Q2509" s="2"/>
    </row>
    <row r="2510">
      <c r="A2510" s="129">
        <v>46705.0</v>
      </c>
      <c r="B2510" s="129">
        <f>VLOOKUP($A2510,달력데이터,MATCH("음력 날짜",달력제목,0),FALSE)</f>
        <v>46677</v>
      </c>
      <c r="C2510" s="128">
        <f t="shared" si="1"/>
        <v>2027</v>
      </c>
      <c r="D2510" s="128">
        <f t="shared" si="2"/>
        <v>11</v>
      </c>
      <c r="E2510" s="128">
        <f t="shared" si="3"/>
        <v>2</v>
      </c>
      <c r="F2510" s="128">
        <f t="shared" si="4"/>
        <v>2027</v>
      </c>
      <c r="G2510" s="128">
        <f t="shared" si="5"/>
        <v>11</v>
      </c>
      <c r="H2510" s="128">
        <f t="shared" si="6"/>
        <v>14</v>
      </c>
      <c r="I2510" s="128" t="str">
        <f t="shared" si="7"/>
        <v>일</v>
      </c>
      <c r="J2510" s="99"/>
      <c r="K2510" s="99"/>
      <c r="L2510" s="141" t="str">
        <f>IF(J2510-K2510=0,,IFERROR(K2510-J2510-휴게시간-VLOOKUP(A2510,지정휴게시간,2,FALSE),K2510-J2510-휴게시간))</f>
        <v/>
      </c>
      <c r="M2510" s="142" t="str">
        <f>IFERROR(VLOOKUP(Text(A2510,"m월 d일"),양력휴일,2,FALSE),IFERROR(VLOOKUP(Text(B2510,"m월 d일"),음력휴일,2,FALSE),IFERROR(VLOOKUP(A2510,양력지정휴일,2,FALSE), IFERROR(VLOOKUP(B2510,음력지정휴일,2,FALSE), ""))))</f>
        <v/>
      </c>
      <c r="N2510" s="128"/>
      <c r="O2510" s="128" t="str">
        <f>IFERROR(VLOOKUP(N2510,연차지정일수,2,FALSE),"")</f>
        <v/>
      </c>
      <c r="P2510" s="143"/>
      <c r="Q2510" s="2"/>
    </row>
    <row r="2511">
      <c r="A2511" s="129">
        <v>46706.0</v>
      </c>
      <c r="B2511" s="129">
        <f>VLOOKUP($A2511,달력데이터,MATCH("음력 날짜",달력제목,0),FALSE)</f>
        <v>46678</v>
      </c>
      <c r="C2511" s="128">
        <f t="shared" si="1"/>
        <v>2027</v>
      </c>
      <c r="D2511" s="128">
        <f t="shared" si="2"/>
        <v>11</v>
      </c>
      <c r="E2511" s="128">
        <f t="shared" si="3"/>
        <v>3</v>
      </c>
      <c r="F2511" s="128">
        <f t="shared" si="4"/>
        <v>2027</v>
      </c>
      <c r="G2511" s="128">
        <f t="shared" si="5"/>
        <v>11</v>
      </c>
      <c r="H2511" s="128">
        <f t="shared" si="6"/>
        <v>15</v>
      </c>
      <c r="I2511" s="128" t="str">
        <f t="shared" si="7"/>
        <v>월</v>
      </c>
      <c r="J2511" s="99"/>
      <c r="K2511" s="99"/>
      <c r="L2511" s="141" t="str">
        <f>IF(J2511-K2511=0,,IFERROR(K2511-J2511-휴게시간-VLOOKUP(A2511,지정휴게시간,2,FALSE),K2511-J2511-휴게시간))</f>
        <v/>
      </c>
      <c r="M2511" s="142" t="str">
        <f>IFERROR(VLOOKUP(Text(A2511,"m월 d일"),양력휴일,2,FALSE),IFERROR(VLOOKUP(Text(B2511,"m월 d일"),음력휴일,2,FALSE),IFERROR(VLOOKUP(A2511,양력지정휴일,2,FALSE), IFERROR(VLOOKUP(B2511,음력지정휴일,2,FALSE), ""))))</f>
        <v/>
      </c>
      <c r="N2511" s="128"/>
      <c r="O2511" s="128" t="str">
        <f>IFERROR(VLOOKUP(N2511,연차지정일수,2,FALSE),"")</f>
        <v/>
      </c>
      <c r="P2511" s="143"/>
      <c r="Q2511" s="2"/>
    </row>
    <row r="2512">
      <c r="A2512" s="129">
        <v>46707.0</v>
      </c>
      <c r="B2512" s="129">
        <f>VLOOKUP($A2512,달력데이터,MATCH("음력 날짜",달력제목,0),FALSE)</f>
        <v>46679</v>
      </c>
      <c r="C2512" s="128">
        <f t="shared" si="1"/>
        <v>2027</v>
      </c>
      <c r="D2512" s="128">
        <f t="shared" si="2"/>
        <v>11</v>
      </c>
      <c r="E2512" s="128">
        <f t="shared" si="3"/>
        <v>3</v>
      </c>
      <c r="F2512" s="128">
        <f t="shared" si="4"/>
        <v>2027</v>
      </c>
      <c r="G2512" s="128">
        <f t="shared" si="5"/>
        <v>11</v>
      </c>
      <c r="H2512" s="128">
        <f t="shared" si="6"/>
        <v>16</v>
      </c>
      <c r="I2512" s="128" t="str">
        <f t="shared" si="7"/>
        <v>화</v>
      </c>
      <c r="J2512" s="99"/>
      <c r="K2512" s="99"/>
      <c r="L2512" s="141" t="str">
        <f>IF(J2512-K2512=0,,IFERROR(K2512-J2512-휴게시간-VLOOKUP(A2512,지정휴게시간,2,FALSE),K2512-J2512-휴게시간))</f>
        <v/>
      </c>
      <c r="M2512" s="142" t="str">
        <f>IFERROR(VLOOKUP(Text(A2512,"m월 d일"),양력휴일,2,FALSE),IFERROR(VLOOKUP(Text(B2512,"m월 d일"),음력휴일,2,FALSE),IFERROR(VLOOKUP(A2512,양력지정휴일,2,FALSE), IFERROR(VLOOKUP(B2512,음력지정휴일,2,FALSE), ""))))</f>
        <v/>
      </c>
      <c r="N2512" s="128"/>
      <c r="O2512" s="128" t="str">
        <f>IFERROR(VLOOKUP(N2512,연차지정일수,2,FALSE),"")</f>
        <v/>
      </c>
      <c r="P2512" s="143"/>
      <c r="Q2512" s="2"/>
    </row>
    <row r="2513">
      <c r="A2513" s="129">
        <v>46708.0</v>
      </c>
      <c r="B2513" s="129">
        <f>VLOOKUP($A2513,달력데이터,MATCH("음력 날짜",달력제목,0),FALSE)</f>
        <v>46680</v>
      </c>
      <c r="C2513" s="128">
        <f t="shared" si="1"/>
        <v>2027</v>
      </c>
      <c r="D2513" s="128">
        <f t="shared" si="2"/>
        <v>11</v>
      </c>
      <c r="E2513" s="128">
        <f t="shared" si="3"/>
        <v>3</v>
      </c>
      <c r="F2513" s="128">
        <f t="shared" si="4"/>
        <v>2027</v>
      </c>
      <c r="G2513" s="128">
        <f t="shared" si="5"/>
        <v>11</v>
      </c>
      <c r="H2513" s="128">
        <f t="shared" si="6"/>
        <v>17</v>
      </c>
      <c r="I2513" s="128" t="str">
        <f t="shared" si="7"/>
        <v>수</v>
      </c>
      <c r="J2513" s="99"/>
      <c r="K2513" s="99"/>
      <c r="L2513" s="141" t="str">
        <f>IF(J2513-K2513=0,,IFERROR(K2513-J2513-휴게시간-VLOOKUP(A2513,지정휴게시간,2,FALSE),K2513-J2513-휴게시간))</f>
        <v/>
      </c>
      <c r="M2513" s="142" t="str">
        <f>IFERROR(VLOOKUP(Text(A2513,"m월 d일"),양력휴일,2,FALSE),IFERROR(VLOOKUP(Text(B2513,"m월 d일"),음력휴일,2,FALSE),IFERROR(VLOOKUP(A2513,양력지정휴일,2,FALSE), IFERROR(VLOOKUP(B2513,음력지정휴일,2,FALSE), ""))))</f>
        <v/>
      </c>
      <c r="N2513" s="128"/>
      <c r="O2513" s="128" t="str">
        <f>IFERROR(VLOOKUP(N2513,연차지정일수,2,FALSE),"")</f>
        <v/>
      </c>
      <c r="P2513" s="143"/>
      <c r="Q2513" s="2"/>
    </row>
    <row r="2514">
      <c r="A2514" s="129">
        <v>46709.0</v>
      </c>
      <c r="B2514" s="129">
        <f>VLOOKUP($A2514,달력데이터,MATCH("음력 날짜",달력제목,0),FALSE)</f>
        <v>46681</v>
      </c>
      <c r="C2514" s="128">
        <f t="shared" si="1"/>
        <v>2027</v>
      </c>
      <c r="D2514" s="128">
        <f t="shared" si="2"/>
        <v>11</v>
      </c>
      <c r="E2514" s="128">
        <f t="shared" si="3"/>
        <v>3</v>
      </c>
      <c r="F2514" s="128">
        <f t="shared" si="4"/>
        <v>2027</v>
      </c>
      <c r="G2514" s="128">
        <f t="shared" si="5"/>
        <v>11</v>
      </c>
      <c r="H2514" s="128">
        <f t="shared" si="6"/>
        <v>18</v>
      </c>
      <c r="I2514" s="128" t="str">
        <f t="shared" si="7"/>
        <v>목</v>
      </c>
      <c r="J2514" s="99"/>
      <c r="K2514" s="99"/>
      <c r="L2514" s="141" t="str">
        <f>IF(J2514-K2514=0,,IFERROR(K2514-J2514-휴게시간-VLOOKUP(A2514,지정휴게시간,2,FALSE),K2514-J2514-휴게시간))</f>
        <v/>
      </c>
      <c r="M2514" s="142" t="str">
        <f>IFERROR(VLOOKUP(Text(A2514,"m월 d일"),양력휴일,2,FALSE),IFERROR(VLOOKUP(Text(B2514,"m월 d일"),음력휴일,2,FALSE),IFERROR(VLOOKUP(A2514,양력지정휴일,2,FALSE), IFERROR(VLOOKUP(B2514,음력지정휴일,2,FALSE), ""))))</f>
        <v/>
      </c>
      <c r="N2514" s="128"/>
      <c r="O2514" s="128" t="str">
        <f>IFERROR(VLOOKUP(N2514,연차지정일수,2,FALSE),"")</f>
        <v/>
      </c>
      <c r="P2514" s="143"/>
      <c r="Q2514" s="2"/>
    </row>
    <row r="2515">
      <c r="A2515" s="129">
        <v>46710.0</v>
      </c>
      <c r="B2515" s="129">
        <f>VLOOKUP($A2515,달력데이터,MATCH("음력 날짜",달력제목,0),FALSE)</f>
        <v>46682</v>
      </c>
      <c r="C2515" s="128">
        <f t="shared" si="1"/>
        <v>2027</v>
      </c>
      <c r="D2515" s="128">
        <f t="shared" si="2"/>
        <v>11</v>
      </c>
      <c r="E2515" s="128">
        <f t="shared" si="3"/>
        <v>3</v>
      </c>
      <c r="F2515" s="128">
        <f t="shared" si="4"/>
        <v>2027</v>
      </c>
      <c r="G2515" s="128">
        <f t="shared" si="5"/>
        <v>11</v>
      </c>
      <c r="H2515" s="128">
        <f t="shared" si="6"/>
        <v>19</v>
      </c>
      <c r="I2515" s="128" t="str">
        <f t="shared" si="7"/>
        <v>금</v>
      </c>
      <c r="J2515" s="99"/>
      <c r="K2515" s="99"/>
      <c r="L2515" s="141" t="str">
        <f>IF(J2515-K2515=0,,IFERROR(K2515-J2515-휴게시간-VLOOKUP(A2515,지정휴게시간,2,FALSE),K2515-J2515-휴게시간))</f>
        <v/>
      </c>
      <c r="M2515" s="142" t="str">
        <f>IFERROR(VLOOKUP(Text(A2515,"m월 d일"),양력휴일,2,FALSE),IFERROR(VLOOKUP(Text(B2515,"m월 d일"),음력휴일,2,FALSE),IFERROR(VLOOKUP(A2515,양력지정휴일,2,FALSE), IFERROR(VLOOKUP(B2515,음력지정휴일,2,FALSE), ""))))</f>
        <v/>
      </c>
      <c r="N2515" s="128"/>
      <c r="O2515" s="128" t="str">
        <f>IFERROR(VLOOKUP(N2515,연차지정일수,2,FALSE),"")</f>
        <v/>
      </c>
      <c r="P2515" s="143"/>
      <c r="Q2515" s="2"/>
    </row>
    <row r="2516">
      <c r="A2516" s="129">
        <v>46711.0</v>
      </c>
      <c r="B2516" s="129">
        <f>VLOOKUP($A2516,달력데이터,MATCH("음력 날짜",달력제목,0),FALSE)</f>
        <v>46683</v>
      </c>
      <c r="C2516" s="128">
        <f t="shared" si="1"/>
        <v>2027</v>
      </c>
      <c r="D2516" s="128">
        <f t="shared" si="2"/>
        <v>11</v>
      </c>
      <c r="E2516" s="128">
        <f t="shared" si="3"/>
        <v>3</v>
      </c>
      <c r="F2516" s="128">
        <f t="shared" si="4"/>
        <v>2027</v>
      </c>
      <c r="G2516" s="128">
        <f t="shared" si="5"/>
        <v>11</v>
      </c>
      <c r="H2516" s="128">
        <f t="shared" si="6"/>
        <v>20</v>
      </c>
      <c r="I2516" s="128" t="str">
        <f t="shared" si="7"/>
        <v>토</v>
      </c>
      <c r="J2516" s="99"/>
      <c r="K2516" s="99"/>
      <c r="L2516" s="141" t="str">
        <f>IF(J2516-K2516=0,,IFERROR(K2516-J2516-휴게시간-VLOOKUP(A2516,지정휴게시간,2,FALSE),K2516-J2516-휴게시간))</f>
        <v/>
      </c>
      <c r="M2516" s="142" t="str">
        <f>IFERROR(VLOOKUP(Text(A2516,"m월 d일"),양력휴일,2,FALSE),IFERROR(VLOOKUP(Text(B2516,"m월 d일"),음력휴일,2,FALSE),IFERROR(VLOOKUP(A2516,양력지정휴일,2,FALSE), IFERROR(VLOOKUP(B2516,음력지정휴일,2,FALSE), ""))))</f>
        <v/>
      </c>
      <c r="N2516" s="128"/>
      <c r="O2516" s="128" t="str">
        <f>IFERROR(VLOOKUP(N2516,연차지정일수,2,FALSE),"")</f>
        <v/>
      </c>
      <c r="P2516" s="143"/>
      <c r="Q2516" s="2"/>
    </row>
    <row r="2517">
      <c r="A2517" s="129">
        <v>46712.0</v>
      </c>
      <c r="B2517" s="129">
        <f>VLOOKUP($A2517,달력데이터,MATCH("음력 날짜",달력제목,0),FALSE)</f>
        <v>46684</v>
      </c>
      <c r="C2517" s="128">
        <f t="shared" si="1"/>
        <v>2027</v>
      </c>
      <c r="D2517" s="128">
        <f t="shared" si="2"/>
        <v>11</v>
      </c>
      <c r="E2517" s="128">
        <f t="shared" si="3"/>
        <v>3</v>
      </c>
      <c r="F2517" s="128">
        <f t="shared" si="4"/>
        <v>2027</v>
      </c>
      <c r="G2517" s="128">
        <f t="shared" si="5"/>
        <v>11</v>
      </c>
      <c r="H2517" s="128">
        <f t="shared" si="6"/>
        <v>21</v>
      </c>
      <c r="I2517" s="128" t="str">
        <f t="shared" si="7"/>
        <v>일</v>
      </c>
      <c r="J2517" s="99"/>
      <c r="K2517" s="99"/>
      <c r="L2517" s="141" t="str">
        <f>IF(J2517-K2517=0,,IFERROR(K2517-J2517-휴게시간-VLOOKUP(A2517,지정휴게시간,2,FALSE),K2517-J2517-휴게시간))</f>
        <v/>
      </c>
      <c r="M2517" s="142" t="str">
        <f>IFERROR(VLOOKUP(Text(A2517,"m월 d일"),양력휴일,2,FALSE),IFERROR(VLOOKUP(Text(B2517,"m월 d일"),음력휴일,2,FALSE),IFERROR(VLOOKUP(A2517,양력지정휴일,2,FALSE), IFERROR(VLOOKUP(B2517,음력지정휴일,2,FALSE), ""))))</f>
        <v/>
      </c>
      <c r="N2517" s="128"/>
      <c r="O2517" s="128" t="str">
        <f>IFERROR(VLOOKUP(N2517,연차지정일수,2,FALSE),"")</f>
        <v/>
      </c>
      <c r="P2517" s="143"/>
      <c r="Q2517" s="2"/>
    </row>
    <row r="2518">
      <c r="A2518" s="129">
        <v>46713.0</v>
      </c>
      <c r="B2518" s="129">
        <f>VLOOKUP($A2518,달력데이터,MATCH("음력 날짜",달력제목,0),FALSE)</f>
        <v>46685</v>
      </c>
      <c r="C2518" s="128">
        <f t="shared" si="1"/>
        <v>2027</v>
      </c>
      <c r="D2518" s="128">
        <f t="shared" si="2"/>
        <v>11</v>
      </c>
      <c r="E2518" s="128">
        <f t="shared" si="3"/>
        <v>4</v>
      </c>
      <c r="F2518" s="128">
        <f t="shared" si="4"/>
        <v>2027</v>
      </c>
      <c r="G2518" s="128">
        <f t="shared" si="5"/>
        <v>11</v>
      </c>
      <c r="H2518" s="128">
        <f t="shared" si="6"/>
        <v>22</v>
      </c>
      <c r="I2518" s="128" t="str">
        <f t="shared" si="7"/>
        <v>월</v>
      </c>
      <c r="J2518" s="99"/>
      <c r="K2518" s="99"/>
      <c r="L2518" s="141" t="str">
        <f>IF(J2518-K2518=0,,IFERROR(K2518-J2518-휴게시간-VLOOKUP(A2518,지정휴게시간,2,FALSE),K2518-J2518-휴게시간))</f>
        <v/>
      </c>
      <c r="M2518" s="142" t="str">
        <f>IFERROR(VLOOKUP(Text(A2518,"m월 d일"),양력휴일,2,FALSE),IFERROR(VLOOKUP(Text(B2518,"m월 d일"),음력휴일,2,FALSE),IFERROR(VLOOKUP(A2518,양력지정휴일,2,FALSE), IFERROR(VLOOKUP(B2518,음력지정휴일,2,FALSE), ""))))</f>
        <v/>
      </c>
      <c r="N2518" s="128"/>
      <c r="O2518" s="128" t="str">
        <f>IFERROR(VLOOKUP(N2518,연차지정일수,2,FALSE),"")</f>
        <v/>
      </c>
      <c r="P2518" s="143"/>
      <c r="Q2518" s="2"/>
    </row>
    <row r="2519">
      <c r="A2519" s="129">
        <v>46714.0</v>
      </c>
      <c r="B2519" s="129">
        <f>VLOOKUP($A2519,달력데이터,MATCH("음력 날짜",달력제목,0),FALSE)</f>
        <v>46686</v>
      </c>
      <c r="C2519" s="128">
        <f t="shared" si="1"/>
        <v>2027</v>
      </c>
      <c r="D2519" s="128">
        <f t="shared" si="2"/>
        <v>11</v>
      </c>
      <c r="E2519" s="128">
        <f t="shared" si="3"/>
        <v>4</v>
      </c>
      <c r="F2519" s="128">
        <f t="shared" si="4"/>
        <v>2027</v>
      </c>
      <c r="G2519" s="128">
        <f t="shared" si="5"/>
        <v>11</v>
      </c>
      <c r="H2519" s="128">
        <f t="shared" si="6"/>
        <v>23</v>
      </c>
      <c r="I2519" s="128" t="str">
        <f t="shared" si="7"/>
        <v>화</v>
      </c>
      <c r="J2519" s="99"/>
      <c r="K2519" s="99"/>
      <c r="L2519" s="141" t="str">
        <f>IF(J2519-K2519=0,,IFERROR(K2519-J2519-휴게시간-VLOOKUP(A2519,지정휴게시간,2,FALSE),K2519-J2519-휴게시간))</f>
        <v/>
      </c>
      <c r="M2519" s="142" t="str">
        <f>IFERROR(VLOOKUP(Text(A2519,"m월 d일"),양력휴일,2,FALSE),IFERROR(VLOOKUP(Text(B2519,"m월 d일"),음력휴일,2,FALSE),IFERROR(VLOOKUP(A2519,양력지정휴일,2,FALSE), IFERROR(VLOOKUP(B2519,음력지정휴일,2,FALSE), ""))))</f>
        <v/>
      </c>
      <c r="N2519" s="128"/>
      <c r="O2519" s="128" t="str">
        <f>IFERROR(VLOOKUP(N2519,연차지정일수,2,FALSE),"")</f>
        <v/>
      </c>
      <c r="P2519" s="143"/>
      <c r="Q2519" s="2"/>
    </row>
    <row r="2520">
      <c r="A2520" s="129">
        <v>46715.0</v>
      </c>
      <c r="B2520" s="129">
        <f>VLOOKUP($A2520,달력데이터,MATCH("음력 날짜",달력제목,0),FALSE)</f>
        <v>46687</v>
      </c>
      <c r="C2520" s="128">
        <f t="shared" si="1"/>
        <v>2027</v>
      </c>
      <c r="D2520" s="128">
        <f t="shared" si="2"/>
        <v>11</v>
      </c>
      <c r="E2520" s="128">
        <f t="shared" si="3"/>
        <v>4</v>
      </c>
      <c r="F2520" s="128">
        <f t="shared" si="4"/>
        <v>2027</v>
      </c>
      <c r="G2520" s="128">
        <f t="shared" si="5"/>
        <v>11</v>
      </c>
      <c r="H2520" s="128">
        <f t="shared" si="6"/>
        <v>24</v>
      </c>
      <c r="I2520" s="128" t="str">
        <f t="shared" si="7"/>
        <v>수</v>
      </c>
      <c r="J2520" s="99"/>
      <c r="K2520" s="99"/>
      <c r="L2520" s="141" t="str">
        <f>IF(J2520-K2520=0,,IFERROR(K2520-J2520-휴게시간-VLOOKUP(A2520,지정휴게시간,2,FALSE),K2520-J2520-휴게시간))</f>
        <v/>
      </c>
      <c r="M2520" s="142" t="str">
        <f>IFERROR(VLOOKUP(Text(A2520,"m월 d일"),양력휴일,2,FALSE),IFERROR(VLOOKUP(Text(B2520,"m월 d일"),음력휴일,2,FALSE),IFERROR(VLOOKUP(A2520,양력지정휴일,2,FALSE), IFERROR(VLOOKUP(B2520,음력지정휴일,2,FALSE), ""))))</f>
        <v/>
      </c>
      <c r="N2520" s="128"/>
      <c r="O2520" s="128" t="str">
        <f>IFERROR(VLOOKUP(N2520,연차지정일수,2,FALSE),"")</f>
        <v/>
      </c>
      <c r="P2520" s="143"/>
      <c r="Q2520" s="2"/>
    </row>
    <row r="2521">
      <c r="A2521" s="129">
        <v>46716.0</v>
      </c>
      <c r="B2521" s="129">
        <f>VLOOKUP($A2521,달력데이터,MATCH("음력 날짜",달력제목,0),FALSE)</f>
        <v>46688</v>
      </c>
      <c r="C2521" s="128">
        <f t="shared" si="1"/>
        <v>2027</v>
      </c>
      <c r="D2521" s="128">
        <f t="shared" si="2"/>
        <v>11</v>
      </c>
      <c r="E2521" s="128">
        <f t="shared" si="3"/>
        <v>4</v>
      </c>
      <c r="F2521" s="128">
        <f t="shared" si="4"/>
        <v>2027</v>
      </c>
      <c r="G2521" s="128">
        <f t="shared" si="5"/>
        <v>11</v>
      </c>
      <c r="H2521" s="128">
        <f t="shared" si="6"/>
        <v>25</v>
      </c>
      <c r="I2521" s="128" t="str">
        <f t="shared" si="7"/>
        <v>목</v>
      </c>
      <c r="J2521" s="99"/>
      <c r="K2521" s="99"/>
      <c r="L2521" s="141" t="str">
        <f>IF(J2521-K2521=0,,IFERROR(K2521-J2521-휴게시간-VLOOKUP(A2521,지정휴게시간,2,FALSE),K2521-J2521-휴게시간))</f>
        <v/>
      </c>
      <c r="M2521" s="142" t="str">
        <f>IFERROR(VLOOKUP(Text(A2521,"m월 d일"),양력휴일,2,FALSE),IFERROR(VLOOKUP(Text(B2521,"m월 d일"),음력휴일,2,FALSE),IFERROR(VLOOKUP(A2521,양력지정휴일,2,FALSE), IFERROR(VLOOKUP(B2521,음력지정휴일,2,FALSE), ""))))</f>
        <v/>
      </c>
      <c r="N2521" s="128"/>
      <c r="O2521" s="128" t="str">
        <f>IFERROR(VLOOKUP(N2521,연차지정일수,2,FALSE),"")</f>
        <v/>
      </c>
      <c r="P2521" s="143"/>
      <c r="Q2521" s="2"/>
    </row>
    <row r="2522">
      <c r="A2522" s="129">
        <v>46717.0</v>
      </c>
      <c r="B2522" s="129">
        <f>VLOOKUP($A2522,달력데이터,MATCH("음력 날짜",달력제목,0),FALSE)</f>
        <v>46689</v>
      </c>
      <c r="C2522" s="128">
        <f t="shared" si="1"/>
        <v>2027</v>
      </c>
      <c r="D2522" s="128">
        <f t="shared" si="2"/>
        <v>11</v>
      </c>
      <c r="E2522" s="128">
        <f t="shared" si="3"/>
        <v>4</v>
      </c>
      <c r="F2522" s="128">
        <f t="shared" si="4"/>
        <v>2027</v>
      </c>
      <c r="G2522" s="128">
        <f t="shared" si="5"/>
        <v>11</v>
      </c>
      <c r="H2522" s="128">
        <f t="shared" si="6"/>
        <v>26</v>
      </c>
      <c r="I2522" s="128" t="str">
        <f t="shared" si="7"/>
        <v>금</v>
      </c>
      <c r="J2522" s="99"/>
      <c r="K2522" s="99"/>
      <c r="L2522" s="141" t="str">
        <f>IF(J2522-K2522=0,,IFERROR(K2522-J2522-휴게시간-VLOOKUP(A2522,지정휴게시간,2,FALSE),K2522-J2522-휴게시간))</f>
        <v/>
      </c>
      <c r="M2522" s="142" t="str">
        <f>IFERROR(VLOOKUP(Text(A2522,"m월 d일"),양력휴일,2,FALSE),IFERROR(VLOOKUP(Text(B2522,"m월 d일"),음력휴일,2,FALSE),IFERROR(VLOOKUP(A2522,양력지정휴일,2,FALSE), IFERROR(VLOOKUP(B2522,음력지정휴일,2,FALSE), ""))))</f>
        <v/>
      </c>
      <c r="N2522" s="128"/>
      <c r="O2522" s="128" t="str">
        <f>IFERROR(VLOOKUP(N2522,연차지정일수,2,FALSE),"")</f>
        <v/>
      </c>
      <c r="P2522" s="143"/>
      <c r="Q2522" s="2"/>
    </row>
    <row r="2523">
      <c r="A2523" s="129">
        <v>46718.0</v>
      </c>
      <c r="B2523" s="129">
        <f>VLOOKUP($A2523,달력데이터,MATCH("음력 날짜",달력제목,0),FALSE)</f>
        <v>46690</v>
      </c>
      <c r="C2523" s="128">
        <f t="shared" si="1"/>
        <v>2027</v>
      </c>
      <c r="D2523" s="128">
        <f t="shared" si="2"/>
        <v>11</v>
      </c>
      <c r="E2523" s="128">
        <f t="shared" si="3"/>
        <v>4</v>
      </c>
      <c r="F2523" s="128">
        <f t="shared" si="4"/>
        <v>2027</v>
      </c>
      <c r="G2523" s="128">
        <f t="shared" si="5"/>
        <v>11</v>
      </c>
      <c r="H2523" s="128">
        <f t="shared" si="6"/>
        <v>27</v>
      </c>
      <c r="I2523" s="128" t="str">
        <f t="shared" si="7"/>
        <v>토</v>
      </c>
      <c r="J2523" s="99"/>
      <c r="K2523" s="99"/>
      <c r="L2523" s="141" t="str">
        <f>IF(J2523-K2523=0,,IFERROR(K2523-J2523-휴게시간-VLOOKUP(A2523,지정휴게시간,2,FALSE),K2523-J2523-휴게시간))</f>
        <v/>
      </c>
      <c r="M2523" s="142" t="str">
        <f>IFERROR(VLOOKUP(Text(A2523,"m월 d일"),양력휴일,2,FALSE),IFERROR(VLOOKUP(Text(B2523,"m월 d일"),음력휴일,2,FALSE),IFERROR(VLOOKUP(A2523,양력지정휴일,2,FALSE), IFERROR(VLOOKUP(B2523,음력지정휴일,2,FALSE), ""))))</f>
        <v/>
      </c>
      <c r="N2523" s="128"/>
      <c r="O2523" s="128" t="str">
        <f>IFERROR(VLOOKUP(N2523,연차지정일수,2,FALSE),"")</f>
        <v/>
      </c>
      <c r="P2523" s="143"/>
      <c r="Q2523" s="2"/>
    </row>
    <row r="2524">
      <c r="A2524" s="129">
        <v>46719.0</v>
      </c>
      <c r="B2524" s="129">
        <f>VLOOKUP($A2524,달력데이터,MATCH("음력 날짜",달력제목,0),FALSE)</f>
        <v>46692</v>
      </c>
      <c r="C2524" s="128">
        <f t="shared" si="1"/>
        <v>2027</v>
      </c>
      <c r="D2524" s="128">
        <f t="shared" si="2"/>
        <v>11</v>
      </c>
      <c r="E2524" s="128">
        <f t="shared" si="3"/>
        <v>4</v>
      </c>
      <c r="F2524" s="128">
        <f t="shared" si="4"/>
        <v>2027</v>
      </c>
      <c r="G2524" s="128">
        <f t="shared" si="5"/>
        <v>11</v>
      </c>
      <c r="H2524" s="128">
        <f t="shared" si="6"/>
        <v>28</v>
      </c>
      <c r="I2524" s="128" t="str">
        <f t="shared" si="7"/>
        <v>일</v>
      </c>
      <c r="J2524" s="99"/>
      <c r="K2524" s="99"/>
      <c r="L2524" s="141" t="str">
        <f>IF(J2524-K2524=0,,IFERROR(K2524-J2524-휴게시간-VLOOKUP(A2524,지정휴게시간,2,FALSE),K2524-J2524-휴게시간))</f>
        <v/>
      </c>
      <c r="M2524" s="142" t="str">
        <f>IFERROR(VLOOKUP(Text(A2524,"m월 d일"),양력휴일,2,FALSE),IFERROR(VLOOKUP(Text(B2524,"m월 d일"),음력휴일,2,FALSE),IFERROR(VLOOKUP(A2524,양력지정휴일,2,FALSE), IFERROR(VLOOKUP(B2524,음력지정휴일,2,FALSE), ""))))</f>
        <v/>
      </c>
      <c r="N2524" s="128"/>
      <c r="O2524" s="128" t="str">
        <f>IFERROR(VLOOKUP(N2524,연차지정일수,2,FALSE),"")</f>
        <v/>
      </c>
      <c r="P2524" s="143"/>
      <c r="Q2524" s="2"/>
    </row>
    <row r="2525">
      <c r="A2525" s="129">
        <v>46720.0</v>
      </c>
      <c r="B2525" s="129">
        <f>VLOOKUP($A2525,달력데이터,MATCH("음력 날짜",달력제목,0),FALSE)</f>
        <v>46693</v>
      </c>
      <c r="C2525" s="128">
        <f t="shared" si="1"/>
        <v>2027</v>
      </c>
      <c r="D2525" s="128">
        <f t="shared" si="2"/>
        <v>11</v>
      </c>
      <c r="E2525" s="128">
        <f t="shared" si="3"/>
        <v>5</v>
      </c>
      <c r="F2525" s="128">
        <f t="shared" si="4"/>
        <v>2027</v>
      </c>
      <c r="G2525" s="128">
        <f t="shared" si="5"/>
        <v>11</v>
      </c>
      <c r="H2525" s="128">
        <f t="shared" si="6"/>
        <v>29</v>
      </c>
      <c r="I2525" s="128" t="str">
        <f t="shared" si="7"/>
        <v>월</v>
      </c>
      <c r="J2525" s="99"/>
      <c r="K2525" s="99"/>
      <c r="L2525" s="141" t="str">
        <f>IF(J2525-K2525=0,,IFERROR(K2525-J2525-휴게시간-VLOOKUP(A2525,지정휴게시간,2,FALSE),K2525-J2525-휴게시간))</f>
        <v/>
      </c>
      <c r="M2525" s="142" t="str">
        <f>IFERROR(VLOOKUP(Text(A2525,"m월 d일"),양력휴일,2,FALSE),IFERROR(VLOOKUP(Text(B2525,"m월 d일"),음력휴일,2,FALSE),IFERROR(VLOOKUP(A2525,양력지정휴일,2,FALSE), IFERROR(VLOOKUP(B2525,음력지정휴일,2,FALSE), ""))))</f>
        <v/>
      </c>
      <c r="N2525" s="128"/>
      <c r="O2525" s="128" t="str">
        <f>IFERROR(VLOOKUP(N2525,연차지정일수,2,FALSE),"")</f>
        <v/>
      </c>
      <c r="P2525" s="143"/>
      <c r="Q2525" s="2"/>
    </row>
    <row r="2526">
      <c r="A2526" s="129">
        <v>46721.0</v>
      </c>
      <c r="B2526" s="129">
        <f>VLOOKUP($A2526,달력데이터,MATCH("음력 날짜",달력제목,0),FALSE)</f>
        <v>46694</v>
      </c>
      <c r="C2526" s="128">
        <f t="shared" si="1"/>
        <v>2027</v>
      </c>
      <c r="D2526" s="128">
        <f t="shared" si="2"/>
        <v>11</v>
      </c>
      <c r="E2526" s="128">
        <f t="shared" si="3"/>
        <v>5</v>
      </c>
      <c r="F2526" s="128">
        <f t="shared" si="4"/>
        <v>2027</v>
      </c>
      <c r="G2526" s="128">
        <f t="shared" si="5"/>
        <v>11</v>
      </c>
      <c r="H2526" s="128">
        <f t="shared" si="6"/>
        <v>30</v>
      </c>
      <c r="I2526" s="128" t="str">
        <f t="shared" si="7"/>
        <v>화</v>
      </c>
      <c r="J2526" s="99"/>
      <c r="K2526" s="99"/>
      <c r="L2526" s="141" t="str">
        <f>IF(J2526-K2526=0,,IFERROR(K2526-J2526-휴게시간-VLOOKUP(A2526,지정휴게시간,2,FALSE),K2526-J2526-휴게시간))</f>
        <v/>
      </c>
      <c r="M2526" s="142" t="str">
        <f>IFERROR(VLOOKUP(Text(A2526,"m월 d일"),양력휴일,2,FALSE),IFERROR(VLOOKUP(Text(B2526,"m월 d일"),음력휴일,2,FALSE),IFERROR(VLOOKUP(A2526,양력지정휴일,2,FALSE), IFERROR(VLOOKUP(B2526,음력지정휴일,2,FALSE), ""))))</f>
        <v/>
      </c>
      <c r="N2526" s="128"/>
      <c r="O2526" s="128" t="str">
        <f>IFERROR(VLOOKUP(N2526,연차지정일수,2,FALSE),"")</f>
        <v/>
      </c>
      <c r="P2526" s="143"/>
      <c r="Q2526" s="2"/>
    </row>
    <row r="2527">
      <c r="A2527" s="129">
        <v>46722.0</v>
      </c>
      <c r="B2527" s="129">
        <f>VLOOKUP($A2527,달력데이터,MATCH("음력 날짜",달력제목,0),FALSE)</f>
        <v>46695</v>
      </c>
      <c r="C2527" s="128">
        <f t="shared" si="1"/>
        <v>2027</v>
      </c>
      <c r="D2527" s="128">
        <f t="shared" si="2"/>
        <v>11</v>
      </c>
      <c r="E2527" s="128">
        <f t="shared" si="3"/>
        <v>5</v>
      </c>
      <c r="F2527" s="128">
        <f t="shared" si="4"/>
        <v>2027</v>
      </c>
      <c r="G2527" s="128">
        <f t="shared" si="5"/>
        <v>12</v>
      </c>
      <c r="H2527" s="128">
        <f t="shared" si="6"/>
        <v>1</v>
      </c>
      <c r="I2527" s="128" t="str">
        <f t="shared" si="7"/>
        <v>수</v>
      </c>
      <c r="J2527" s="99"/>
      <c r="K2527" s="99"/>
      <c r="L2527" s="141" t="str">
        <f>IF(J2527-K2527=0,,IFERROR(K2527-J2527-휴게시간-VLOOKUP(A2527,지정휴게시간,2,FALSE),K2527-J2527-휴게시간))</f>
        <v/>
      </c>
      <c r="M2527" s="142" t="str">
        <f>IFERROR(VLOOKUP(Text(A2527,"m월 d일"),양력휴일,2,FALSE),IFERROR(VLOOKUP(Text(B2527,"m월 d일"),음력휴일,2,FALSE),IFERROR(VLOOKUP(A2527,양력지정휴일,2,FALSE), IFERROR(VLOOKUP(B2527,음력지정휴일,2,FALSE), ""))))</f>
        <v/>
      </c>
      <c r="N2527" s="128"/>
      <c r="O2527" s="128" t="str">
        <f>IFERROR(VLOOKUP(N2527,연차지정일수,2,FALSE),"")</f>
        <v/>
      </c>
      <c r="P2527" s="143"/>
      <c r="Q2527" s="2"/>
    </row>
    <row r="2528">
      <c r="A2528" s="129">
        <v>46723.0</v>
      </c>
      <c r="B2528" s="129">
        <f>VLOOKUP($A2528,달력데이터,MATCH("음력 날짜",달력제목,0),FALSE)</f>
        <v>46696</v>
      </c>
      <c r="C2528" s="128">
        <f t="shared" si="1"/>
        <v>2027</v>
      </c>
      <c r="D2528" s="128">
        <f t="shared" si="2"/>
        <v>11</v>
      </c>
      <c r="E2528" s="128">
        <f t="shared" si="3"/>
        <v>5</v>
      </c>
      <c r="F2528" s="128">
        <f t="shared" si="4"/>
        <v>2027</v>
      </c>
      <c r="G2528" s="128">
        <f t="shared" si="5"/>
        <v>12</v>
      </c>
      <c r="H2528" s="128">
        <f t="shared" si="6"/>
        <v>2</v>
      </c>
      <c r="I2528" s="128" t="str">
        <f t="shared" si="7"/>
        <v>목</v>
      </c>
      <c r="J2528" s="99"/>
      <c r="K2528" s="99"/>
      <c r="L2528" s="141" t="str">
        <f>IF(J2528-K2528=0,,IFERROR(K2528-J2528-휴게시간-VLOOKUP(A2528,지정휴게시간,2,FALSE),K2528-J2528-휴게시간))</f>
        <v/>
      </c>
      <c r="M2528" s="142" t="str">
        <f>IFERROR(VLOOKUP(Text(A2528,"m월 d일"),양력휴일,2,FALSE),IFERROR(VLOOKUP(Text(B2528,"m월 d일"),음력휴일,2,FALSE),IFERROR(VLOOKUP(A2528,양력지정휴일,2,FALSE), IFERROR(VLOOKUP(B2528,음력지정휴일,2,FALSE), ""))))</f>
        <v/>
      </c>
      <c r="N2528" s="128"/>
      <c r="O2528" s="128" t="str">
        <f>IFERROR(VLOOKUP(N2528,연차지정일수,2,FALSE),"")</f>
        <v/>
      </c>
      <c r="P2528" s="143"/>
      <c r="Q2528" s="2"/>
    </row>
    <row r="2529">
      <c r="A2529" s="129">
        <v>46724.0</v>
      </c>
      <c r="B2529" s="129">
        <f>VLOOKUP($A2529,달력데이터,MATCH("음력 날짜",달력제목,0),FALSE)</f>
        <v>46697</v>
      </c>
      <c r="C2529" s="128">
        <f t="shared" si="1"/>
        <v>2027</v>
      </c>
      <c r="D2529" s="128">
        <f t="shared" si="2"/>
        <v>11</v>
      </c>
      <c r="E2529" s="128">
        <f t="shared" si="3"/>
        <v>5</v>
      </c>
      <c r="F2529" s="128">
        <f t="shared" si="4"/>
        <v>2027</v>
      </c>
      <c r="G2529" s="128">
        <f t="shared" si="5"/>
        <v>12</v>
      </c>
      <c r="H2529" s="128">
        <f t="shared" si="6"/>
        <v>3</v>
      </c>
      <c r="I2529" s="128" t="str">
        <f t="shared" si="7"/>
        <v>금</v>
      </c>
      <c r="J2529" s="99"/>
      <c r="K2529" s="99"/>
      <c r="L2529" s="141" t="str">
        <f>IF(J2529-K2529=0,,IFERROR(K2529-J2529-휴게시간-VLOOKUP(A2529,지정휴게시간,2,FALSE),K2529-J2529-휴게시간))</f>
        <v/>
      </c>
      <c r="M2529" s="142" t="str">
        <f>IFERROR(VLOOKUP(Text(A2529,"m월 d일"),양력휴일,2,FALSE),IFERROR(VLOOKUP(Text(B2529,"m월 d일"),음력휴일,2,FALSE),IFERROR(VLOOKUP(A2529,양력지정휴일,2,FALSE), IFERROR(VLOOKUP(B2529,음력지정휴일,2,FALSE), ""))))</f>
        <v/>
      </c>
      <c r="N2529" s="128"/>
      <c r="O2529" s="128" t="str">
        <f>IFERROR(VLOOKUP(N2529,연차지정일수,2,FALSE),"")</f>
        <v/>
      </c>
      <c r="P2529" s="143"/>
      <c r="Q2529" s="2"/>
    </row>
    <row r="2530">
      <c r="A2530" s="129">
        <v>46725.0</v>
      </c>
      <c r="B2530" s="129">
        <f>VLOOKUP($A2530,달력데이터,MATCH("음력 날짜",달력제목,0),FALSE)</f>
        <v>46698</v>
      </c>
      <c r="C2530" s="128">
        <f t="shared" si="1"/>
        <v>2027</v>
      </c>
      <c r="D2530" s="128">
        <f t="shared" si="2"/>
        <v>11</v>
      </c>
      <c r="E2530" s="128">
        <f t="shared" si="3"/>
        <v>5</v>
      </c>
      <c r="F2530" s="128">
        <f t="shared" si="4"/>
        <v>2027</v>
      </c>
      <c r="G2530" s="128">
        <f t="shared" si="5"/>
        <v>12</v>
      </c>
      <c r="H2530" s="128">
        <f t="shared" si="6"/>
        <v>4</v>
      </c>
      <c r="I2530" s="128" t="str">
        <f t="shared" si="7"/>
        <v>토</v>
      </c>
      <c r="J2530" s="99"/>
      <c r="K2530" s="99"/>
      <c r="L2530" s="141" t="str">
        <f>IF(J2530-K2530=0,,IFERROR(K2530-J2530-휴게시간-VLOOKUP(A2530,지정휴게시간,2,FALSE),K2530-J2530-휴게시간))</f>
        <v/>
      </c>
      <c r="M2530" s="142" t="str">
        <f>IFERROR(VLOOKUP(Text(A2530,"m월 d일"),양력휴일,2,FALSE),IFERROR(VLOOKUP(Text(B2530,"m월 d일"),음력휴일,2,FALSE),IFERROR(VLOOKUP(A2530,양력지정휴일,2,FALSE), IFERROR(VLOOKUP(B2530,음력지정휴일,2,FALSE), ""))))</f>
        <v/>
      </c>
      <c r="N2530" s="128"/>
      <c r="O2530" s="128" t="str">
        <f>IFERROR(VLOOKUP(N2530,연차지정일수,2,FALSE),"")</f>
        <v/>
      </c>
      <c r="P2530" s="143"/>
      <c r="Q2530" s="2"/>
    </row>
    <row r="2531">
      <c r="A2531" s="129">
        <v>46726.0</v>
      </c>
      <c r="B2531" s="129">
        <f>VLOOKUP($A2531,달력데이터,MATCH("음력 날짜",달력제목,0),FALSE)</f>
        <v>46699</v>
      </c>
      <c r="C2531" s="128">
        <f t="shared" si="1"/>
        <v>2027</v>
      </c>
      <c r="D2531" s="128">
        <f t="shared" si="2"/>
        <v>11</v>
      </c>
      <c r="E2531" s="128">
        <f t="shared" si="3"/>
        <v>5</v>
      </c>
      <c r="F2531" s="128">
        <f t="shared" si="4"/>
        <v>2027</v>
      </c>
      <c r="G2531" s="128">
        <f t="shared" si="5"/>
        <v>12</v>
      </c>
      <c r="H2531" s="128">
        <f t="shared" si="6"/>
        <v>5</v>
      </c>
      <c r="I2531" s="128" t="str">
        <f t="shared" si="7"/>
        <v>일</v>
      </c>
      <c r="J2531" s="99"/>
      <c r="K2531" s="99"/>
      <c r="L2531" s="141" t="str">
        <f>IF(J2531-K2531=0,,IFERROR(K2531-J2531-휴게시간-VLOOKUP(A2531,지정휴게시간,2,FALSE),K2531-J2531-휴게시간))</f>
        <v/>
      </c>
      <c r="M2531" s="142" t="str">
        <f>IFERROR(VLOOKUP(Text(A2531,"m월 d일"),양력휴일,2,FALSE),IFERROR(VLOOKUP(Text(B2531,"m월 d일"),음력휴일,2,FALSE),IFERROR(VLOOKUP(A2531,양력지정휴일,2,FALSE), IFERROR(VLOOKUP(B2531,음력지정휴일,2,FALSE), ""))))</f>
        <v/>
      </c>
      <c r="N2531" s="128"/>
      <c r="O2531" s="128" t="str">
        <f>IFERROR(VLOOKUP(N2531,연차지정일수,2,FALSE),"")</f>
        <v/>
      </c>
      <c r="P2531" s="143"/>
      <c r="Q2531" s="2"/>
    </row>
    <row r="2532">
      <c r="A2532" s="129">
        <v>46727.0</v>
      </c>
      <c r="B2532" s="129">
        <f>VLOOKUP($A2532,달력데이터,MATCH("음력 날짜",달력제목,0),FALSE)</f>
        <v>46700</v>
      </c>
      <c r="C2532" s="128">
        <f t="shared" si="1"/>
        <v>2027</v>
      </c>
      <c r="D2532" s="128">
        <f t="shared" si="2"/>
        <v>12</v>
      </c>
      <c r="E2532" s="128">
        <f t="shared" si="3"/>
        <v>1</v>
      </c>
      <c r="F2532" s="128">
        <f t="shared" si="4"/>
        <v>2027</v>
      </c>
      <c r="G2532" s="128">
        <f t="shared" si="5"/>
        <v>12</v>
      </c>
      <c r="H2532" s="128">
        <f t="shared" si="6"/>
        <v>6</v>
      </c>
      <c r="I2532" s="128" t="str">
        <f t="shared" si="7"/>
        <v>월</v>
      </c>
      <c r="J2532" s="99"/>
      <c r="K2532" s="99"/>
      <c r="L2532" s="141" t="str">
        <f>IF(J2532-K2532=0,,IFERROR(K2532-J2532-휴게시간-VLOOKUP(A2532,지정휴게시간,2,FALSE),K2532-J2532-휴게시간))</f>
        <v/>
      </c>
      <c r="M2532" s="142" t="str">
        <f>IFERROR(VLOOKUP(Text(A2532,"m월 d일"),양력휴일,2,FALSE),IFERROR(VLOOKUP(Text(B2532,"m월 d일"),음력휴일,2,FALSE),IFERROR(VLOOKUP(A2532,양력지정휴일,2,FALSE), IFERROR(VLOOKUP(B2532,음력지정휴일,2,FALSE), ""))))</f>
        <v/>
      </c>
      <c r="N2532" s="128"/>
      <c r="O2532" s="128" t="str">
        <f>IFERROR(VLOOKUP(N2532,연차지정일수,2,FALSE),"")</f>
        <v/>
      </c>
      <c r="P2532" s="143"/>
      <c r="Q2532" s="2"/>
    </row>
    <row r="2533">
      <c r="A2533" s="129">
        <v>46728.0</v>
      </c>
      <c r="B2533" s="129">
        <f>VLOOKUP($A2533,달력데이터,MATCH("음력 날짜",달력제목,0),FALSE)</f>
        <v>46701</v>
      </c>
      <c r="C2533" s="128">
        <f t="shared" si="1"/>
        <v>2027</v>
      </c>
      <c r="D2533" s="128">
        <f t="shared" si="2"/>
        <v>12</v>
      </c>
      <c r="E2533" s="128">
        <f t="shared" si="3"/>
        <v>1</v>
      </c>
      <c r="F2533" s="128">
        <f t="shared" si="4"/>
        <v>2027</v>
      </c>
      <c r="G2533" s="128">
        <f t="shared" si="5"/>
        <v>12</v>
      </c>
      <c r="H2533" s="128">
        <f t="shared" si="6"/>
        <v>7</v>
      </c>
      <c r="I2533" s="128" t="str">
        <f t="shared" si="7"/>
        <v>화</v>
      </c>
      <c r="J2533" s="99"/>
      <c r="K2533" s="99"/>
      <c r="L2533" s="141" t="str">
        <f>IF(J2533-K2533=0,,IFERROR(K2533-J2533-휴게시간-VLOOKUP(A2533,지정휴게시간,2,FALSE),K2533-J2533-휴게시간))</f>
        <v/>
      </c>
      <c r="M2533" s="142" t="str">
        <f>IFERROR(VLOOKUP(Text(A2533,"m월 d일"),양력휴일,2,FALSE),IFERROR(VLOOKUP(Text(B2533,"m월 d일"),음력휴일,2,FALSE),IFERROR(VLOOKUP(A2533,양력지정휴일,2,FALSE), IFERROR(VLOOKUP(B2533,음력지정휴일,2,FALSE), ""))))</f>
        <v/>
      </c>
      <c r="N2533" s="128"/>
      <c r="O2533" s="128" t="str">
        <f>IFERROR(VLOOKUP(N2533,연차지정일수,2,FALSE),"")</f>
        <v/>
      </c>
      <c r="P2533" s="143"/>
      <c r="Q2533" s="2"/>
    </row>
    <row r="2534">
      <c r="A2534" s="129">
        <v>46729.0</v>
      </c>
      <c r="B2534" s="129">
        <f>VLOOKUP($A2534,달력데이터,MATCH("음력 날짜",달력제목,0),FALSE)</f>
        <v>46702</v>
      </c>
      <c r="C2534" s="128">
        <f t="shared" si="1"/>
        <v>2027</v>
      </c>
      <c r="D2534" s="128">
        <f t="shared" si="2"/>
        <v>12</v>
      </c>
      <c r="E2534" s="128">
        <f t="shared" si="3"/>
        <v>1</v>
      </c>
      <c r="F2534" s="128">
        <f t="shared" si="4"/>
        <v>2027</v>
      </c>
      <c r="G2534" s="128">
        <f t="shared" si="5"/>
        <v>12</v>
      </c>
      <c r="H2534" s="128">
        <f t="shared" si="6"/>
        <v>8</v>
      </c>
      <c r="I2534" s="128" t="str">
        <f t="shared" si="7"/>
        <v>수</v>
      </c>
      <c r="J2534" s="99"/>
      <c r="K2534" s="99"/>
      <c r="L2534" s="141" t="str">
        <f>IF(J2534-K2534=0,,IFERROR(K2534-J2534-휴게시간-VLOOKUP(A2534,지정휴게시간,2,FALSE),K2534-J2534-휴게시간))</f>
        <v/>
      </c>
      <c r="M2534" s="142" t="str">
        <f>IFERROR(VLOOKUP(Text(A2534,"m월 d일"),양력휴일,2,FALSE),IFERROR(VLOOKUP(Text(B2534,"m월 d일"),음력휴일,2,FALSE),IFERROR(VLOOKUP(A2534,양력지정휴일,2,FALSE), IFERROR(VLOOKUP(B2534,음력지정휴일,2,FALSE), ""))))</f>
        <v/>
      </c>
      <c r="N2534" s="128"/>
      <c r="O2534" s="128" t="str">
        <f>IFERROR(VLOOKUP(N2534,연차지정일수,2,FALSE),"")</f>
        <v/>
      </c>
      <c r="P2534" s="143"/>
      <c r="Q2534" s="2"/>
    </row>
    <row r="2535">
      <c r="A2535" s="129">
        <v>46730.0</v>
      </c>
      <c r="B2535" s="129">
        <f>VLOOKUP($A2535,달력데이터,MATCH("음력 날짜",달력제목,0),FALSE)</f>
        <v>46703</v>
      </c>
      <c r="C2535" s="128">
        <f t="shared" si="1"/>
        <v>2027</v>
      </c>
      <c r="D2535" s="128">
        <f t="shared" si="2"/>
        <v>12</v>
      </c>
      <c r="E2535" s="128">
        <f t="shared" si="3"/>
        <v>1</v>
      </c>
      <c r="F2535" s="128">
        <f t="shared" si="4"/>
        <v>2027</v>
      </c>
      <c r="G2535" s="128">
        <f t="shared" si="5"/>
        <v>12</v>
      </c>
      <c r="H2535" s="128">
        <f t="shared" si="6"/>
        <v>9</v>
      </c>
      <c r="I2535" s="128" t="str">
        <f t="shared" si="7"/>
        <v>목</v>
      </c>
      <c r="J2535" s="99"/>
      <c r="K2535" s="99"/>
      <c r="L2535" s="141" t="str">
        <f>IF(J2535-K2535=0,,IFERROR(K2535-J2535-휴게시간-VLOOKUP(A2535,지정휴게시간,2,FALSE),K2535-J2535-휴게시간))</f>
        <v/>
      </c>
      <c r="M2535" s="142" t="str">
        <f>IFERROR(VLOOKUP(Text(A2535,"m월 d일"),양력휴일,2,FALSE),IFERROR(VLOOKUP(Text(B2535,"m월 d일"),음력휴일,2,FALSE),IFERROR(VLOOKUP(A2535,양력지정휴일,2,FALSE), IFERROR(VLOOKUP(B2535,음력지정휴일,2,FALSE), ""))))</f>
        <v/>
      </c>
      <c r="N2535" s="128"/>
      <c r="O2535" s="128" t="str">
        <f>IFERROR(VLOOKUP(N2535,연차지정일수,2,FALSE),"")</f>
        <v/>
      </c>
      <c r="P2535" s="143"/>
      <c r="Q2535" s="2"/>
    </row>
    <row r="2536">
      <c r="A2536" s="129">
        <v>46731.0</v>
      </c>
      <c r="B2536" s="129">
        <f>VLOOKUP($A2536,달력데이터,MATCH("음력 날짜",달력제목,0),FALSE)</f>
        <v>46704</v>
      </c>
      <c r="C2536" s="128">
        <f t="shared" si="1"/>
        <v>2027</v>
      </c>
      <c r="D2536" s="128">
        <f t="shared" si="2"/>
        <v>12</v>
      </c>
      <c r="E2536" s="128">
        <f t="shared" si="3"/>
        <v>1</v>
      </c>
      <c r="F2536" s="128">
        <f t="shared" si="4"/>
        <v>2027</v>
      </c>
      <c r="G2536" s="128">
        <f t="shared" si="5"/>
        <v>12</v>
      </c>
      <c r="H2536" s="128">
        <f t="shared" si="6"/>
        <v>10</v>
      </c>
      <c r="I2536" s="128" t="str">
        <f t="shared" si="7"/>
        <v>금</v>
      </c>
      <c r="J2536" s="99"/>
      <c r="K2536" s="99"/>
      <c r="L2536" s="141" t="str">
        <f>IF(J2536-K2536=0,,IFERROR(K2536-J2536-휴게시간-VLOOKUP(A2536,지정휴게시간,2,FALSE),K2536-J2536-휴게시간))</f>
        <v/>
      </c>
      <c r="M2536" s="142" t="str">
        <f>IFERROR(VLOOKUP(Text(A2536,"m월 d일"),양력휴일,2,FALSE),IFERROR(VLOOKUP(Text(B2536,"m월 d일"),음력휴일,2,FALSE),IFERROR(VLOOKUP(A2536,양력지정휴일,2,FALSE), IFERROR(VLOOKUP(B2536,음력지정휴일,2,FALSE), ""))))</f>
        <v/>
      </c>
      <c r="N2536" s="128"/>
      <c r="O2536" s="128" t="str">
        <f>IFERROR(VLOOKUP(N2536,연차지정일수,2,FALSE),"")</f>
        <v/>
      </c>
      <c r="P2536" s="143"/>
      <c r="Q2536" s="2"/>
    </row>
    <row r="2537">
      <c r="A2537" s="129">
        <v>46732.0</v>
      </c>
      <c r="B2537" s="129">
        <f>VLOOKUP($A2537,달력데이터,MATCH("음력 날짜",달력제목,0),FALSE)</f>
        <v>46705</v>
      </c>
      <c r="C2537" s="128">
        <f t="shared" si="1"/>
        <v>2027</v>
      </c>
      <c r="D2537" s="128">
        <f t="shared" si="2"/>
        <v>12</v>
      </c>
      <c r="E2537" s="128">
        <f t="shared" si="3"/>
        <v>1</v>
      </c>
      <c r="F2537" s="128">
        <f t="shared" si="4"/>
        <v>2027</v>
      </c>
      <c r="G2537" s="128">
        <f t="shared" si="5"/>
        <v>12</v>
      </c>
      <c r="H2537" s="128">
        <f t="shared" si="6"/>
        <v>11</v>
      </c>
      <c r="I2537" s="128" t="str">
        <f t="shared" si="7"/>
        <v>토</v>
      </c>
      <c r="J2537" s="99"/>
      <c r="K2537" s="99"/>
      <c r="L2537" s="141" t="str">
        <f>IF(J2537-K2537=0,,IFERROR(K2537-J2537-휴게시간-VLOOKUP(A2537,지정휴게시간,2,FALSE),K2537-J2537-휴게시간))</f>
        <v/>
      </c>
      <c r="M2537" s="142" t="str">
        <f>IFERROR(VLOOKUP(Text(A2537,"m월 d일"),양력휴일,2,FALSE),IFERROR(VLOOKUP(Text(B2537,"m월 d일"),음력휴일,2,FALSE),IFERROR(VLOOKUP(A2537,양력지정휴일,2,FALSE), IFERROR(VLOOKUP(B2537,음력지정휴일,2,FALSE), ""))))</f>
        <v/>
      </c>
      <c r="N2537" s="128"/>
      <c r="O2537" s="128" t="str">
        <f>IFERROR(VLOOKUP(N2537,연차지정일수,2,FALSE),"")</f>
        <v/>
      </c>
      <c r="P2537" s="143"/>
      <c r="Q2537" s="2"/>
    </row>
    <row r="2538">
      <c r="A2538" s="129">
        <v>46733.0</v>
      </c>
      <c r="B2538" s="129">
        <f>VLOOKUP($A2538,달력데이터,MATCH("음력 날짜",달력제목,0),FALSE)</f>
        <v>46706</v>
      </c>
      <c r="C2538" s="128">
        <f t="shared" si="1"/>
        <v>2027</v>
      </c>
      <c r="D2538" s="128">
        <f t="shared" si="2"/>
        <v>12</v>
      </c>
      <c r="E2538" s="128">
        <f t="shared" si="3"/>
        <v>1</v>
      </c>
      <c r="F2538" s="128">
        <f t="shared" si="4"/>
        <v>2027</v>
      </c>
      <c r="G2538" s="128">
        <f t="shared" si="5"/>
        <v>12</v>
      </c>
      <c r="H2538" s="128">
        <f t="shared" si="6"/>
        <v>12</v>
      </c>
      <c r="I2538" s="128" t="str">
        <f t="shared" si="7"/>
        <v>일</v>
      </c>
      <c r="J2538" s="99"/>
      <c r="K2538" s="99"/>
      <c r="L2538" s="141" t="str">
        <f>IF(J2538-K2538=0,,IFERROR(K2538-J2538-휴게시간-VLOOKUP(A2538,지정휴게시간,2,FALSE),K2538-J2538-휴게시간))</f>
        <v/>
      </c>
      <c r="M2538" s="142" t="str">
        <f>IFERROR(VLOOKUP(Text(A2538,"m월 d일"),양력휴일,2,FALSE),IFERROR(VLOOKUP(Text(B2538,"m월 d일"),음력휴일,2,FALSE),IFERROR(VLOOKUP(A2538,양력지정휴일,2,FALSE), IFERROR(VLOOKUP(B2538,음력지정휴일,2,FALSE), ""))))</f>
        <v/>
      </c>
      <c r="N2538" s="128"/>
      <c r="O2538" s="128" t="str">
        <f>IFERROR(VLOOKUP(N2538,연차지정일수,2,FALSE),"")</f>
        <v/>
      </c>
      <c r="P2538" s="143"/>
      <c r="Q2538" s="2"/>
    </row>
    <row r="2539">
      <c r="A2539" s="129">
        <v>46734.0</v>
      </c>
      <c r="B2539" s="129">
        <f>VLOOKUP($A2539,달력데이터,MATCH("음력 날짜",달력제목,0),FALSE)</f>
        <v>46707</v>
      </c>
      <c r="C2539" s="128">
        <f t="shared" si="1"/>
        <v>2027</v>
      </c>
      <c r="D2539" s="128">
        <f t="shared" si="2"/>
        <v>12</v>
      </c>
      <c r="E2539" s="128">
        <f t="shared" si="3"/>
        <v>2</v>
      </c>
      <c r="F2539" s="128">
        <f t="shared" si="4"/>
        <v>2027</v>
      </c>
      <c r="G2539" s="128">
        <f t="shared" si="5"/>
        <v>12</v>
      </c>
      <c r="H2539" s="128">
        <f t="shared" si="6"/>
        <v>13</v>
      </c>
      <c r="I2539" s="128" t="str">
        <f t="shared" si="7"/>
        <v>월</v>
      </c>
      <c r="J2539" s="99"/>
      <c r="K2539" s="99"/>
      <c r="L2539" s="141" t="str">
        <f>IF(J2539-K2539=0,,IFERROR(K2539-J2539-휴게시간-VLOOKUP(A2539,지정휴게시간,2,FALSE),K2539-J2539-휴게시간))</f>
        <v/>
      </c>
      <c r="M2539" s="142" t="str">
        <f>IFERROR(VLOOKUP(Text(A2539,"m월 d일"),양력휴일,2,FALSE),IFERROR(VLOOKUP(Text(B2539,"m월 d일"),음력휴일,2,FALSE),IFERROR(VLOOKUP(A2539,양력지정휴일,2,FALSE), IFERROR(VLOOKUP(B2539,음력지정휴일,2,FALSE), ""))))</f>
        <v/>
      </c>
      <c r="N2539" s="128"/>
      <c r="O2539" s="128" t="str">
        <f>IFERROR(VLOOKUP(N2539,연차지정일수,2,FALSE),"")</f>
        <v/>
      </c>
      <c r="P2539" s="143"/>
      <c r="Q2539" s="2"/>
    </row>
    <row r="2540">
      <c r="A2540" s="129">
        <v>46735.0</v>
      </c>
      <c r="B2540" s="129">
        <f>VLOOKUP($A2540,달력데이터,MATCH("음력 날짜",달력제목,0),FALSE)</f>
        <v>46708</v>
      </c>
      <c r="C2540" s="128">
        <f t="shared" si="1"/>
        <v>2027</v>
      </c>
      <c r="D2540" s="128">
        <f t="shared" si="2"/>
        <v>12</v>
      </c>
      <c r="E2540" s="128">
        <f t="shared" si="3"/>
        <v>2</v>
      </c>
      <c r="F2540" s="128">
        <f t="shared" si="4"/>
        <v>2027</v>
      </c>
      <c r="G2540" s="128">
        <f t="shared" si="5"/>
        <v>12</v>
      </c>
      <c r="H2540" s="128">
        <f t="shared" si="6"/>
        <v>14</v>
      </c>
      <c r="I2540" s="128" t="str">
        <f t="shared" si="7"/>
        <v>화</v>
      </c>
      <c r="J2540" s="99"/>
      <c r="K2540" s="99"/>
      <c r="L2540" s="141" t="str">
        <f>IF(J2540-K2540=0,,IFERROR(K2540-J2540-휴게시간-VLOOKUP(A2540,지정휴게시간,2,FALSE),K2540-J2540-휴게시간))</f>
        <v/>
      </c>
      <c r="M2540" s="142" t="str">
        <f>IFERROR(VLOOKUP(Text(A2540,"m월 d일"),양력휴일,2,FALSE),IFERROR(VLOOKUP(Text(B2540,"m월 d일"),음력휴일,2,FALSE),IFERROR(VLOOKUP(A2540,양력지정휴일,2,FALSE), IFERROR(VLOOKUP(B2540,음력지정휴일,2,FALSE), ""))))</f>
        <v/>
      </c>
      <c r="N2540" s="128"/>
      <c r="O2540" s="128" t="str">
        <f>IFERROR(VLOOKUP(N2540,연차지정일수,2,FALSE),"")</f>
        <v/>
      </c>
      <c r="P2540" s="143"/>
      <c r="Q2540" s="2"/>
    </row>
    <row r="2541">
      <c r="A2541" s="129">
        <v>46736.0</v>
      </c>
      <c r="B2541" s="129">
        <f>VLOOKUP($A2541,달력데이터,MATCH("음력 날짜",달력제목,0),FALSE)</f>
        <v>46709</v>
      </c>
      <c r="C2541" s="128">
        <f t="shared" si="1"/>
        <v>2027</v>
      </c>
      <c r="D2541" s="128">
        <f t="shared" si="2"/>
        <v>12</v>
      </c>
      <c r="E2541" s="128">
        <f t="shared" si="3"/>
        <v>2</v>
      </c>
      <c r="F2541" s="128">
        <f t="shared" si="4"/>
        <v>2027</v>
      </c>
      <c r="G2541" s="128">
        <f t="shared" si="5"/>
        <v>12</v>
      </c>
      <c r="H2541" s="128">
        <f t="shared" si="6"/>
        <v>15</v>
      </c>
      <c r="I2541" s="128" t="str">
        <f t="shared" si="7"/>
        <v>수</v>
      </c>
      <c r="J2541" s="99"/>
      <c r="K2541" s="99"/>
      <c r="L2541" s="141" t="str">
        <f>IF(J2541-K2541=0,,IFERROR(K2541-J2541-휴게시간-VLOOKUP(A2541,지정휴게시간,2,FALSE),K2541-J2541-휴게시간))</f>
        <v/>
      </c>
      <c r="M2541" s="142" t="str">
        <f>IFERROR(VLOOKUP(Text(A2541,"m월 d일"),양력휴일,2,FALSE),IFERROR(VLOOKUP(Text(B2541,"m월 d일"),음력휴일,2,FALSE),IFERROR(VLOOKUP(A2541,양력지정휴일,2,FALSE), IFERROR(VLOOKUP(B2541,음력지정휴일,2,FALSE), ""))))</f>
        <v/>
      </c>
      <c r="N2541" s="128"/>
      <c r="O2541" s="128" t="str">
        <f>IFERROR(VLOOKUP(N2541,연차지정일수,2,FALSE),"")</f>
        <v/>
      </c>
      <c r="P2541" s="143"/>
      <c r="Q2541" s="2"/>
    </row>
    <row r="2542">
      <c r="A2542" s="129">
        <v>46737.0</v>
      </c>
      <c r="B2542" s="129">
        <f>VLOOKUP($A2542,달력데이터,MATCH("음력 날짜",달력제목,0),FALSE)</f>
        <v>46710</v>
      </c>
      <c r="C2542" s="128">
        <f t="shared" si="1"/>
        <v>2027</v>
      </c>
      <c r="D2542" s="128">
        <f t="shared" si="2"/>
        <v>12</v>
      </c>
      <c r="E2542" s="128">
        <f t="shared" si="3"/>
        <v>2</v>
      </c>
      <c r="F2542" s="128">
        <f t="shared" si="4"/>
        <v>2027</v>
      </c>
      <c r="G2542" s="128">
        <f t="shared" si="5"/>
        <v>12</v>
      </c>
      <c r="H2542" s="128">
        <f t="shared" si="6"/>
        <v>16</v>
      </c>
      <c r="I2542" s="128" t="str">
        <f t="shared" si="7"/>
        <v>목</v>
      </c>
      <c r="J2542" s="99"/>
      <c r="K2542" s="99"/>
      <c r="L2542" s="141" t="str">
        <f>IF(J2542-K2542=0,,IFERROR(K2542-J2542-휴게시간-VLOOKUP(A2542,지정휴게시간,2,FALSE),K2542-J2542-휴게시간))</f>
        <v/>
      </c>
      <c r="M2542" s="142" t="str">
        <f>IFERROR(VLOOKUP(Text(A2542,"m월 d일"),양력휴일,2,FALSE),IFERROR(VLOOKUP(Text(B2542,"m월 d일"),음력휴일,2,FALSE),IFERROR(VLOOKUP(A2542,양력지정휴일,2,FALSE), IFERROR(VLOOKUP(B2542,음력지정휴일,2,FALSE), ""))))</f>
        <v/>
      </c>
      <c r="N2542" s="128"/>
      <c r="O2542" s="128" t="str">
        <f>IFERROR(VLOOKUP(N2542,연차지정일수,2,FALSE),"")</f>
        <v/>
      </c>
      <c r="P2542" s="143"/>
      <c r="Q2542" s="2"/>
    </row>
    <row r="2543">
      <c r="A2543" s="129">
        <v>46738.0</v>
      </c>
      <c r="B2543" s="129">
        <f>VLOOKUP($A2543,달력데이터,MATCH("음력 날짜",달력제목,0),FALSE)</f>
        <v>46711</v>
      </c>
      <c r="C2543" s="128">
        <f t="shared" si="1"/>
        <v>2027</v>
      </c>
      <c r="D2543" s="128">
        <f t="shared" si="2"/>
        <v>12</v>
      </c>
      <c r="E2543" s="128">
        <f t="shared" si="3"/>
        <v>2</v>
      </c>
      <c r="F2543" s="128">
        <f t="shared" si="4"/>
        <v>2027</v>
      </c>
      <c r="G2543" s="128">
        <f t="shared" si="5"/>
        <v>12</v>
      </c>
      <c r="H2543" s="128">
        <f t="shared" si="6"/>
        <v>17</v>
      </c>
      <c r="I2543" s="128" t="str">
        <f t="shared" si="7"/>
        <v>금</v>
      </c>
      <c r="J2543" s="99"/>
      <c r="K2543" s="99"/>
      <c r="L2543" s="141" t="str">
        <f>IF(J2543-K2543=0,,IFERROR(K2543-J2543-휴게시간-VLOOKUP(A2543,지정휴게시간,2,FALSE),K2543-J2543-휴게시간))</f>
        <v/>
      </c>
      <c r="M2543" s="142" t="str">
        <f>IFERROR(VLOOKUP(Text(A2543,"m월 d일"),양력휴일,2,FALSE),IFERROR(VLOOKUP(Text(B2543,"m월 d일"),음력휴일,2,FALSE),IFERROR(VLOOKUP(A2543,양력지정휴일,2,FALSE), IFERROR(VLOOKUP(B2543,음력지정휴일,2,FALSE), ""))))</f>
        <v/>
      </c>
      <c r="N2543" s="128"/>
      <c r="O2543" s="128" t="str">
        <f>IFERROR(VLOOKUP(N2543,연차지정일수,2,FALSE),"")</f>
        <v/>
      </c>
      <c r="P2543" s="143"/>
      <c r="Q2543" s="2"/>
    </row>
    <row r="2544">
      <c r="A2544" s="129">
        <v>46739.0</v>
      </c>
      <c r="B2544" s="129">
        <f>VLOOKUP($A2544,달력데이터,MATCH("음력 날짜",달력제목,0),FALSE)</f>
        <v>46712</v>
      </c>
      <c r="C2544" s="128">
        <f t="shared" si="1"/>
        <v>2027</v>
      </c>
      <c r="D2544" s="128">
        <f t="shared" si="2"/>
        <v>12</v>
      </c>
      <c r="E2544" s="128">
        <f t="shared" si="3"/>
        <v>2</v>
      </c>
      <c r="F2544" s="128">
        <f t="shared" si="4"/>
        <v>2027</v>
      </c>
      <c r="G2544" s="128">
        <f t="shared" si="5"/>
        <v>12</v>
      </c>
      <c r="H2544" s="128">
        <f t="shared" si="6"/>
        <v>18</v>
      </c>
      <c r="I2544" s="128" t="str">
        <f t="shared" si="7"/>
        <v>토</v>
      </c>
      <c r="J2544" s="99"/>
      <c r="K2544" s="99"/>
      <c r="L2544" s="141" t="str">
        <f>IF(J2544-K2544=0,,IFERROR(K2544-J2544-휴게시간-VLOOKUP(A2544,지정휴게시간,2,FALSE),K2544-J2544-휴게시간))</f>
        <v/>
      </c>
      <c r="M2544" s="142" t="str">
        <f>IFERROR(VLOOKUP(Text(A2544,"m월 d일"),양력휴일,2,FALSE),IFERROR(VLOOKUP(Text(B2544,"m월 d일"),음력휴일,2,FALSE),IFERROR(VLOOKUP(A2544,양력지정휴일,2,FALSE), IFERROR(VLOOKUP(B2544,음력지정휴일,2,FALSE), ""))))</f>
        <v/>
      </c>
      <c r="N2544" s="128"/>
      <c r="O2544" s="128" t="str">
        <f>IFERROR(VLOOKUP(N2544,연차지정일수,2,FALSE),"")</f>
        <v/>
      </c>
      <c r="P2544" s="143"/>
      <c r="Q2544" s="2"/>
    </row>
    <row r="2545">
      <c r="A2545" s="129">
        <v>46740.0</v>
      </c>
      <c r="B2545" s="129">
        <f>VLOOKUP($A2545,달력데이터,MATCH("음력 날짜",달력제목,0),FALSE)</f>
        <v>46713</v>
      </c>
      <c r="C2545" s="128">
        <f t="shared" si="1"/>
        <v>2027</v>
      </c>
      <c r="D2545" s="128">
        <f t="shared" si="2"/>
        <v>12</v>
      </c>
      <c r="E2545" s="128">
        <f t="shared" si="3"/>
        <v>2</v>
      </c>
      <c r="F2545" s="128">
        <f t="shared" si="4"/>
        <v>2027</v>
      </c>
      <c r="G2545" s="128">
        <f t="shared" si="5"/>
        <v>12</v>
      </c>
      <c r="H2545" s="128">
        <f t="shared" si="6"/>
        <v>19</v>
      </c>
      <c r="I2545" s="128" t="str">
        <f t="shared" si="7"/>
        <v>일</v>
      </c>
      <c r="J2545" s="99"/>
      <c r="K2545" s="99"/>
      <c r="L2545" s="141" t="str">
        <f>IF(J2545-K2545=0,,IFERROR(K2545-J2545-휴게시간-VLOOKUP(A2545,지정휴게시간,2,FALSE),K2545-J2545-휴게시간))</f>
        <v/>
      </c>
      <c r="M2545" s="142" t="str">
        <f>IFERROR(VLOOKUP(Text(A2545,"m월 d일"),양력휴일,2,FALSE),IFERROR(VLOOKUP(Text(B2545,"m월 d일"),음력휴일,2,FALSE),IFERROR(VLOOKUP(A2545,양력지정휴일,2,FALSE), IFERROR(VLOOKUP(B2545,음력지정휴일,2,FALSE), ""))))</f>
        <v/>
      </c>
      <c r="N2545" s="128"/>
      <c r="O2545" s="128" t="str">
        <f>IFERROR(VLOOKUP(N2545,연차지정일수,2,FALSE),"")</f>
        <v/>
      </c>
      <c r="P2545" s="143"/>
      <c r="Q2545" s="2"/>
    </row>
    <row r="2546">
      <c r="A2546" s="129">
        <v>46741.0</v>
      </c>
      <c r="B2546" s="129">
        <f>VLOOKUP($A2546,달력데이터,MATCH("음력 날짜",달력제목,0),FALSE)</f>
        <v>46714</v>
      </c>
      <c r="C2546" s="128">
        <f t="shared" si="1"/>
        <v>2027</v>
      </c>
      <c r="D2546" s="128">
        <f t="shared" si="2"/>
        <v>12</v>
      </c>
      <c r="E2546" s="128">
        <f t="shared" si="3"/>
        <v>3</v>
      </c>
      <c r="F2546" s="128">
        <f t="shared" si="4"/>
        <v>2027</v>
      </c>
      <c r="G2546" s="128">
        <f t="shared" si="5"/>
        <v>12</v>
      </c>
      <c r="H2546" s="128">
        <f t="shared" si="6"/>
        <v>20</v>
      </c>
      <c r="I2546" s="128" t="str">
        <f t="shared" si="7"/>
        <v>월</v>
      </c>
      <c r="J2546" s="99"/>
      <c r="K2546" s="99"/>
      <c r="L2546" s="141" t="str">
        <f>IF(J2546-K2546=0,,IFERROR(K2546-J2546-휴게시간-VLOOKUP(A2546,지정휴게시간,2,FALSE),K2546-J2546-휴게시간))</f>
        <v/>
      </c>
      <c r="M2546" s="142" t="str">
        <f>IFERROR(VLOOKUP(Text(A2546,"m월 d일"),양력휴일,2,FALSE),IFERROR(VLOOKUP(Text(B2546,"m월 d일"),음력휴일,2,FALSE),IFERROR(VLOOKUP(A2546,양력지정휴일,2,FALSE), IFERROR(VLOOKUP(B2546,음력지정휴일,2,FALSE), ""))))</f>
        <v/>
      </c>
      <c r="N2546" s="128"/>
      <c r="O2546" s="128" t="str">
        <f>IFERROR(VLOOKUP(N2546,연차지정일수,2,FALSE),"")</f>
        <v/>
      </c>
      <c r="P2546" s="143"/>
      <c r="Q2546" s="2"/>
    </row>
    <row r="2547">
      <c r="A2547" s="129">
        <v>46742.0</v>
      </c>
      <c r="B2547" s="129">
        <f>VLOOKUP($A2547,달력데이터,MATCH("음력 날짜",달력제목,0),FALSE)</f>
        <v>46715</v>
      </c>
      <c r="C2547" s="128">
        <f t="shared" si="1"/>
        <v>2027</v>
      </c>
      <c r="D2547" s="128">
        <f t="shared" si="2"/>
        <v>12</v>
      </c>
      <c r="E2547" s="128">
        <f t="shared" si="3"/>
        <v>3</v>
      </c>
      <c r="F2547" s="128">
        <f t="shared" si="4"/>
        <v>2027</v>
      </c>
      <c r="G2547" s="128">
        <f t="shared" si="5"/>
        <v>12</v>
      </c>
      <c r="H2547" s="128">
        <f t="shared" si="6"/>
        <v>21</v>
      </c>
      <c r="I2547" s="128" t="str">
        <f t="shared" si="7"/>
        <v>화</v>
      </c>
      <c r="J2547" s="99"/>
      <c r="K2547" s="99"/>
      <c r="L2547" s="141" t="str">
        <f>IF(J2547-K2547=0,,IFERROR(K2547-J2547-휴게시간-VLOOKUP(A2547,지정휴게시간,2,FALSE),K2547-J2547-휴게시간))</f>
        <v/>
      </c>
      <c r="M2547" s="142" t="str">
        <f>IFERROR(VLOOKUP(Text(A2547,"m월 d일"),양력휴일,2,FALSE),IFERROR(VLOOKUP(Text(B2547,"m월 d일"),음력휴일,2,FALSE),IFERROR(VLOOKUP(A2547,양력지정휴일,2,FALSE), IFERROR(VLOOKUP(B2547,음력지정휴일,2,FALSE), ""))))</f>
        <v/>
      </c>
      <c r="N2547" s="128"/>
      <c r="O2547" s="128" t="str">
        <f>IFERROR(VLOOKUP(N2547,연차지정일수,2,FALSE),"")</f>
        <v/>
      </c>
      <c r="P2547" s="143"/>
      <c r="Q2547" s="2"/>
    </row>
    <row r="2548">
      <c r="A2548" s="129">
        <v>46743.0</v>
      </c>
      <c r="B2548" s="129">
        <f>VLOOKUP($A2548,달력데이터,MATCH("음력 날짜",달력제목,0),FALSE)</f>
        <v>46716</v>
      </c>
      <c r="C2548" s="128">
        <f t="shared" si="1"/>
        <v>2027</v>
      </c>
      <c r="D2548" s="128">
        <f t="shared" si="2"/>
        <v>12</v>
      </c>
      <c r="E2548" s="128">
        <f t="shared" si="3"/>
        <v>3</v>
      </c>
      <c r="F2548" s="128">
        <f t="shared" si="4"/>
        <v>2027</v>
      </c>
      <c r="G2548" s="128">
        <f t="shared" si="5"/>
        <v>12</v>
      </c>
      <c r="H2548" s="128">
        <f t="shared" si="6"/>
        <v>22</v>
      </c>
      <c r="I2548" s="128" t="str">
        <f t="shared" si="7"/>
        <v>수</v>
      </c>
      <c r="J2548" s="99"/>
      <c r="K2548" s="99"/>
      <c r="L2548" s="141" t="str">
        <f>IF(J2548-K2548=0,,IFERROR(K2548-J2548-휴게시간-VLOOKUP(A2548,지정휴게시간,2,FALSE),K2548-J2548-휴게시간))</f>
        <v/>
      </c>
      <c r="M2548" s="142" t="str">
        <f>IFERROR(VLOOKUP(Text(A2548,"m월 d일"),양력휴일,2,FALSE),IFERROR(VLOOKUP(Text(B2548,"m월 d일"),음력휴일,2,FALSE),IFERROR(VLOOKUP(A2548,양력지정휴일,2,FALSE), IFERROR(VLOOKUP(B2548,음력지정휴일,2,FALSE), ""))))</f>
        <v/>
      </c>
      <c r="N2548" s="128"/>
      <c r="O2548" s="128" t="str">
        <f>IFERROR(VLOOKUP(N2548,연차지정일수,2,FALSE),"")</f>
        <v/>
      </c>
      <c r="P2548" s="143"/>
      <c r="Q2548" s="2"/>
    </row>
    <row r="2549">
      <c r="A2549" s="129">
        <v>46744.0</v>
      </c>
      <c r="B2549" s="129">
        <f>VLOOKUP($A2549,달력데이터,MATCH("음력 날짜",달력제목,0),FALSE)</f>
        <v>46717</v>
      </c>
      <c r="C2549" s="128">
        <f t="shared" si="1"/>
        <v>2027</v>
      </c>
      <c r="D2549" s="128">
        <f t="shared" si="2"/>
        <v>12</v>
      </c>
      <c r="E2549" s="128">
        <f t="shared" si="3"/>
        <v>3</v>
      </c>
      <c r="F2549" s="128">
        <f t="shared" si="4"/>
        <v>2027</v>
      </c>
      <c r="G2549" s="128">
        <f t="shared" si="5"/>
        <v>12</v>
      </c>
      <c r="H2549" s="128">
        <f t="shared" si="6"/>
        <v>23</v>
      </c>
      <c r="I2549" s="128" t="str">
        <f t="shared" si="7"/>
        <v>목</v>
      </c>
      <c r="J2549" s="99"/>
      <c r="K2549" s="99"/>
      <c r="L2549" s="141" t="str">
        <f>IF(J2549-K2549=0,,IFERROR(K2549-J2549-휴게시간-VLOOKUP(A2549,지정휴게시간,2,FALSE),K2549-J2549-휴게시간))</f>
        <v/>
      </c>
      <c r="M2549" s="142" t="str">
        <f>IFERROR(VLOOKUP(Text(A2549,"m월 d일"),양력휴일,2,FALSE),IFERROR(VLOOKUP(Text(B2549,"m월 d일"),음력휴일,2,FALSE),IFERROR(VLOOKUP(A2549,양력지정휴일,2,FALSE), IFERROR(VLOOKUP(B2549,음력지정휴일,2,FALSE), ""))))</f>
        <v/>
      </c>
      <c r="N2549" s="128"/>
      <c r="O2549" s="128" t="str">
        <f>IFERROR(VLOOKUP(N2549,연차지정일수,2,FALSE),"")</f>
        <v/>
      </c>
      <c r="P2549" s="143"/>
      <c r="Q2549" s="2"/>
    </row>
    <row r="2550">
      <c r="A2550" s="129">
        <v>46745.0</v>
      </c>
      <c r="B2550" s="129">
        <f>VLOOKUP($A2550,달력데이터,MATCH("음력 날짜",달력제목,0),FALSE)</f>
        <v>46718</v>
      </c>
      <c r="C2550" s="128">
        <f t="shared" si="1"/>
        <v>2027</v>
      </c>
      <c r="D2550" s="128">
        <f t="shared" si="2"/>
        <v>12</v>
      </c>
      <c r="E2550" s="128">
        <f t="shared" si="3"/>
        <v>3</v>
      </c>
      <c r="F2550" s="128">
        <f t="shared" si="4"/>
        <v>2027</v>
      </c>
      <c r="G2550" s="128">
        <f t="shared" si="5"/>
        <v>12</v>
      </c>
      <c r="H2550" s="128">
        <f t="shared" si="6"/>
        <v>24</v>
      </c>
      <c r="I2550" s="128" t="str">
        <f t="shared" si="7"/>
        <v>금</v>
      </c>
      <c r="J2550" s="99"/>
      <c r="K2550" s="99"/>
      <c r="L2550" s="141" t="str">
        <f>IF(J2550-K2550=0,,IFERROR(K2550-J2550-휴게시간-VLOOKUP(A2550,지정휴게시간,2,FALSE),K2550-J2550-휴게시간))</f>
        <v/>
      </c>
      <c r="M2550" s="142" t="str">
        <f>IFERROR(VLOOKUP(Text(A2550,"m월 d일"),양력휴일,2,FALSE),IFERROR(VLOOKUP(Text(B2550,"m월 d일"),음력휴일,2,FALSE),IFERROR(VLOOKUP(A2550,양력지정휴일,2,FALSE), IFERROR(VLOOKUP(B2550,음력지정휴일,2,FALSE), ""))))</f>
        <v/>
      </c>
      <c r="N2550" s="128"/>
      <c r="O2550" s="128" t="str">
        <f>IFERROR(VLOOKUP(N2550,연차지정일수,2,FALSE),"")</f>
        <v/>
      </c>
      <c r="P2550" s="143"/>
      <c r="Q2550" s="2"/>
    </row>
    <row r="2551">
      <c r="A2551" s="129">
        <v>46746.0</v>
      </c>
      <c r="B2551" s="129">
        <f>VLOOKUP($A2551,달력데이터,MATCH("음력 날짜",달력제목,0),FALSE)</f>
        <v>46719</v>
      </c>
      <c r="C2551" s="128">
        <f t="shared" si="1"/>
        <v>2027</v>
      </c>
      <c r="D2551" s="128">
        <f t="shared" si="2"/>
        <v>12</v>
      </c>
      <c r="E2551" s="128">
        <f t="shared" si="3"/>
        <v>3</v>
      </c>
      <c r="F2551" s="128">
        <f t="shared" si="4"/>
        <v>2027</v>
      </c>
      <c r="G2551" s="128">
        <f t="shared" si="5"/>
        <v>12</v>
      </c>
      <c r="H2551" s="128">
        <f t="shared" si="6"/>
        <v>25</v>
      </c>
      <c r="I2551" s="128" t="str">
        <f t="shared" si="7"/>
        <v>토</v>
      </c>
      <c r="J2551" s="99"/>
      <c r="K2551" s="99"/>
      <c r="L2551" s="141" t="str">
        <f>IF(J2551-K2551=0,,IFERROR(K2551-J2551-휴게시간-VLOOKUP(A2551,지정휴게시간,2,FALSE),K2551-J2551-휴게시간))</f>
        <v/>
      </c>
      <c r="M2551" s="142" t="str">
        <f>IFERROR(VLOOKUP(Text(A2551,"m월 d일"),양력휴일,2,FALSE),IFERROR(VLOOKUP(Text(B2551,"m월 d일"),음력휴일,2,FALSE),IFERROR(VLOOKUP(A2551,양력지정휴일,2,FALSE), IFERROR(VLOOKUP(B2551,음력지정휴일,2,FALSE), ""))))</f>
        <v>기독탄신일</v>
      </c>
      <c r="N2551" s="128"/>
      <c r="O2551" s="128" t="str">
        <f>IFERROR(VLOOKUP(N2551,연차지정일수,2,FALSE),"")</f>
        <v/>
      </c>
      <c r="P2551" s="143"/>
      <c r="Q2551" s="2"/>
    </row>
    <row r="2552">
      <c r="A2552" s="129">
        <v>46747.0</v>
      </c>
      <c r="B2552" s="129">
        <f>VLOOKUP($A2552,달력데이터,MATCH("음력 날짜",달력제목,0),FALSE)</f>
        <v>46720</v>
      </c>
      <c r="C2552" s="128">
        <f t="shared" si="1"/>
        <v>2027</v>
      </c>
      <c r="D2552" s="128">
        <f t="shared" si="2"/>
        <v>12</v>
      </c>
      <c r="E2552" s="128">
        <f t="shared" si="3"/>
        <v>3</v>
      </c>
      <c r="F2552" s="128">
        <f t="shared" si="4"/>
        <v>2027</v>
      </c>
      <c r="G2552" s="128">
        <f t="shared" si="5"/>
        <v>12</v>
      </c>
      <c r="H2552" s="128">
        <f t="shared" si="6"/>
        <v>26</v>
      </c>
      <c r="I2552" s="128" t="str">
        <f t="shared" si="7"/>
        <v>일</v>
      </c>
      <c r="J2552" s="99"/>
      <c r="K2552" s="99"/>
      <c r="L2552" s="141" t="str">
        <f>IF(J2552-K2552=0,,IFERROR(K2552-J2552-휴게시간-VLOOKUP(A2552,지정휴게시간,2,FALSE),K2552-J2552-휴게시간))</f>
        <v/>
      </c>
      <c r="M2552" s="142" t="str">
        <f>IFERROR(VLOOKUP(Text(A2552,"m월 d일"),양력휴일,2,FALSE),IFERROR(VLOOKUP(Text(B2552,"m월 d일"),음력휴일,2,FALSE),IFERROR(VLOOKUP(A2552,양력지정휴일,2,FALSE), IFERROR(VLOOKUP(B2552,음력지정휴일,2,FALSE), ""))))</f>
        <v/>
      </c>
      <c r="N2552" s="128"/>
      <c r="O2552" s="128" t="str">
        <f>IFERROR(VLOOKUP(N2552,연차지정일수,2,FALSE),"")</f>
        <v/>
      </c>
      <c r="P2552" s="143"/>
      <c r="Q2552" s="2"/>
    </row>
    <row r="2553">
      <c r="A2553" s="129">
        <v>46748.0</v>
      </c>
      <c r="B2553" s="129">
        <f>VLOOKUP($A2553,달력데이터,MATCH("음력 날짜",달력제목,0),FALSE)</f>
        <v>46721</v>
      </c>
      <c r="C2553" s="128">
        <f t="shared" si="1"/>
        <v>2027</v>
      </c>
      <c r="D2553" s="128">
        <f t="shared" si="2"/>
        <v>12</v>
      </c>
      <c r="E2553" s="128">
        <f t="shared" si="3"/>
        <v>4</v>
      </c>
      <c r="F2553" s="128">
        <f t="shared" si="4"/>
        <v>2027</v>
      </c>
      <c r="G2553" s="128">
        <f t="shared" si="5"/>
        <v>12</v>
      </c>
      <c r="H2553" s="128">
        <f t="shared" si="6"/>
        <v>27</v>
      </c>
      <c r="I2553" s="128" t="str">
        <f t="shared" si="7"/>
        <v>월</v>
      </c>
      <c r="J2553" s="99"/>
      <c r="K2553" s="99"/>
      <c r="L2553" s="141" t="str">
        <f>IF(J2553-K2553=0,,IFERROR(K2553-J2553-휴게시간-VLOOKUP(A2553,지정휴게시간,2,FALSE),K2553-J2553-휴게시간))</f>
        <v/>
      </c>
      <c r="M2553" s="142" t="str">
        <f>IFERROR(VLOOKUP(Text(A2553,"m월 d일"),양력휴일,2,FALSE),IFERROR(VLOOKUP(Text(B2553,"m월 d일"),음력휴일,2,FALSE),IFERROR(VLOOKUP(A2553,양력지정휴일,2,FALSE), IFERROR(VLOOKUP(B2553,음력지정휴일,2,FALSE), ""))))</f>
        <v/>
      </c>
      <c r="N2553" s="128"/>
      <c r="O2553" s="128" t="str">
        <f>IFERROR(VLOOKUP(N2553,연차지정일수,2,FALSE),"")</f>
        <v/>
      </c>
      <c r="P2553" s="143"/>
      <c r="Q2553" s="2"/>
    </row>
    <row r="2554">
      <c r="A2554" s="129">
        <v>46749.0</v>
      </c>
      <c r="B2554" s="129">
        <f>VLOOKUP($A2554,달력데이터,MATCH("음력 날짜",달력제목,0),FALSE)</f>
        <v>46722</v>
      </c>
      <c r="C2554" s="128">
        <f t="shared" si="1"/>
        <v>2027</v>
      </c>
      <c r="D2554" s="128">
        <f t="shared" si="2"/>
        <v>12</v>
      </c>
      <c r="E2554" s="128">
        <f t="shared" si="3"/>
        <v>4</v>
      </c>
      <c r="F2554" s="128">
        <f t="shared" si="4"/>
        <v>2027</v>
      </c>
      <c r="G2554" s="128">
        <f t="shared" si="5"/>
        <v>12</v>
      </c>
      <c r="H2554" s="128">
        <f t="shared" si="6"/>
        <v>28</v>
      </c>
      <c r="I2554" s="128" t="str">
        <f t="shared" si="7"/>
        <v>화</v>
      </c>
      <c r="J2554" s="99"/>
      <c r="K2554" s="99"/>
      <c r="L2554" s="141" t="str">
        <f>IF(J2554-K2554=0,,IFERROR(K2554-J2554-휴게시간-VLOOKUP(A2554,지정휴게시간,2,FALSE),K2554-J2554-휴게시간))</f>
        <v/>
      </c>
      <c r="M2554" s="142" t="str">
        <f>IFERROR(VLOOKUP(Text(A2554,"m월 d일"),양력휴일,2,FALSE),IFERROR(VLOOKUP(Text(B2554,"m월 d일"),음력휴일,2,FALSE),IFERROR(VLOOKUP(A2554,양력지정휴일,2,FALSE), IFERROR(VLOOKUP(B2554,음력지정휴일,2,FALSE), ""))))</f>
        <v/>
      </c>
      <c r="N2554" s="128"/>
      <c r="O2554" s="128" t="str">
        <f>IFERROR(VLOOKUP(N2554,연차지정일수,2,FALSE),"")</f>
        <v/>
      </c>
      <c r="P2554" s="143"/>
      <c r="Q2554" s="2"/>
    </row>
    <row r="2555">
      <c r="A2555" s="129">
        <v>46750.0</v>
      </c>
      <c r="B2555" s="129">
        <f>VLOOKUP($A2555,달력데이터,MATCH("음력 날짜",달력제목,0),FALSE)</f>
        <v>46723</v>
      </c>
      <c r="C2555" s="128">
        <f t="shared" si="1"/>
        <v>2027</v>
      </c>
      <c r="D2555" s="128">
        <f t="shared" si="2"/>
        <v>12</v>
      </c>
      <c r="E2555" s="128">
        <f t="shared" si="3"/>
        <v>4</v>
      </c>
      <c r="F2555" s="128">
        <f t="shared" si="4"/>
        <v>2027</v>
      </c>
      <c r="G2555" s="128">
        <f t="shared" si="5"/>
        <v>12</v>
      </c>
      <c r="H2555" s="128">
        <f t="shared" si="6"/>
        <v>29</v>
      </c>
      <c r="I2555" s="128" t="str">
        <f t="shared" si="7"/>
        <v>수</v>
      </c>
      <c r="J2555" s="99"/>
      <c r="K2555" s="99"/>
      <c r="L2555" s="141" t="str">
        <f>IF(J2555-K2555=0,,IFERROR(K2555-J2555-휴게시간-VLOOKUP(A2555,지정휴게시간,2,FALSE),K2555-J2555-휴게시간))</f>
        <v/>
      </c>
      <c r="M2555" s="142" t="str">
        <f>IFERROR(VLOOKUP(Text(A2555,"m월 d일"),양력휴일,2,FALSE),IFERROR(VLOOKUP(Text(B2555,"m월 d일"),음력휴일,2,FALSE),IFERROR(VLOOKUP(A2555,양력지정휴일,2,FALSE), IFERROR(VLOOKUP(B2555,음력지정휴일,2,FALSE), ""))))</f>
        <v/>
      </c>
      <c r="N2555" s="128"/>
      <c r="O2555" s="128" t="str">
        <f>IFERROR(VLOOKUP(N2555,연차지정일수,2,FALSE),"")</f>
        <v/>
      </c>
      <c r="P2555" s="143"/>
      <c r="Q2555" s="2"/>
    </row>
    <row r="2556">
      <c r="A2556" s="129">
        <v>46751.0</v>
      </c>
      <c r="B2556" s="129">
        <f>VLOOKUP($A2556,달력데이터,MATCH("음력 날짜",달력제목,0),FALSE)</f>
        <v>46724</v>
      </c>
      <c r="C2556" s="128">
        <f t="shared" si="1"/>
        <v>2027</v>
      </c>
      <c r="D2556" s="128">
        <f t="shared" si="2"/>
        <v>12</v>
      </c>
      <c r="E2556" s="128">
        <f t="shared" si="3"/>
        <v>4</v>
      </c>
      <c r="F2556" s="128">
        <f t="shared" si="4"/>
        <v>2027</v>
      </c>
      <c r="G2556" s="128">
        <f t="shared" si="5"/>
        <v>12</v>
      </c>
      <c r="H2556" s="128">
        <f t="shared" si="6"/>
        <v>30</v>
      </c>
      <c r="I2556" s="128" t="str">
        <f t="shared" si="7"/>
        <v>목</v>
      </c>
      <c r="J2556" s="99"/>
      <c r="K2556" s="99"/>
      <c r="L2556" s="141" t="str">
        <f>IF(J2556-K2556=0,,IFERROR(K2556-J2556-휴게시간-VLOOKUP(A2556,지정휴게시간,2,FALSE),K2556-J2556-휴게시간))</f>
        <v/>
      </c>
      <c r="M2556" s="142" t="str">
        <f>IFERROR(VLOOKUP(Text(A2556,"m월 d일"),양력휴일,2,FALSE),IFERROR(VLOOKUP(Text(B2556,"m월 d일"),음력휴일,2,FALSE),IFERROR(VLOOKUP(A2556,양력지정휴일,2,FALSE), IFERROR(VLOOKUP(B2556,음력지정휴일,2,FALSE), ""))))</f>
        <v/>
      </c>
      <c r="N2556" s="128"/>
      <c r="O2556" s="128" t="str">
        <f>IFERROR(VLOOKUP(N2556,연차지정일수,2,FALSE),"")</f>
        <v/>
      </c>
      <c r="P2556" s="143"/>
      <c r="Q2556" s="2"/>
    </row>
    <row r="2557">
      <c r="A2557" s="129">
        <v>46752.0</v>
      </c>
      <c r="B2557" s="129">
        <f>VLOOKUP($A2557,달력데이터,MATCH("음력 날짜",달력제목,0),FALSE)</f>
        <v>46725</v>
      </c>
      <c r="C2557" s="128">
        <f t="shared" si="1"/>
        <v>2027</v>
      </c>
      <c r="D2557" s="128">
        <f t="shared" si="2"/>
        <v>12</v>
      </c>
      <c r="E2557" s="128">
        <f t="shared" si="3"/>
        <v>4</v>
      </c>
      <c r="F2557" s="128">
        <f t="shared" si="4"/>
        <v>2027</v>
      </c>
      <c r="G2557" s="128">
        <f t="shared" si="5"/>
        <v>12</v>
      </c>
      <c r="H2557" s="128">
        <f t="shared" si="6"/>
        <v>31</v>
      </c>
      <c r="I2557" s="128" t="str">
        <f t="shared" si="7"/>
        <v>금</v>
      </c>
      <c r="J2557" s="99"/>
      <c r="K2557" s="99"/>
      <c r="L2557" s="141" t="str">
        <f>IF(J2557-K2557=0,,IFERROR(K2557-J2557-휴게시간-VLOOKUP(A2557,지정휴게시간,2,FALSE),K2557-J2557-휴게시간))</f>
        <v/>
      </c>
      <c r="M2557" s="142" t="str">
        <f>IFERROR(VLOOKUP(Text(A2557,"m월 d일"),양력휴일,2,FALSE),IFERROR(VLOOKUP(Text(B2557,"m월 d일"),음력휴일,2,FALSE),IFERROR(VLOOKUP(A2557,양력지정휴일,2,FALSE), IFERROR(VLOOKUP(B2557,음력지정휴일,2,FALSE), ""))))</f>
        <v/>
      </c>
      <c r="N2557" s="128"/>
      <c r="O2557" s="128" t="str">
        <f>IFERROR(VLOOKUP(N2557,연차지정일수,2,FALSE),"")</f>
        <v/>
      </c>
      <c r="P2557" s="143"/>
      <c r="Q2557" s="2"/>
    </row>
    <row r="2558">
      <c r="A2558" s="129">
        <v>46753.0</v>
      </c>
      <c r="B2558" s="129">
        <f>VLOOKUP($A2558,달력데이터,MATCH("음력 날짜",달력제목,0),FALSE)</f>
        <v>46726</v>
      </c>
      <c r="C2558" s="128">
        <f t="shared" si="1"/>
        <v>2027</v>
      </c>
      <c r="D2558" s="128">
        <f t="shared" si="2"/>
        <v>12</v>
      </c>
      <c r="E2558" s="128">
        <f t="shared" si="3"/>
        <v>4</v>
      </c>
      <c r="F2558" s="128">
        <f t="shared" si="4"/>
        <v>2028</v>
      </c>
      <c r="G2558" s="128">
        <f t="shared" si="5"/>
        <v>1</v>
      </c>
      <c r="H2558" s="128">
        <f t="shared" si="6"/>
        <v>1</v>
      </c>
      <c r="I2558" s="128" t="str">
        <f t="shared" si="7"/>
        <v>토</v>
      </c>
      <c r="J2558" s="99"/>
      <c r="K2558" s="99"/>
      <c r="L2558" s="141" t="str">
        <f>IF(J2558-K2558=0,,IFERROR(K2558-J2558-휴게시간-VLOOKUP(A2558,지정휴게시간,2,FALSE),K2558-J2558-휴게시간))</f>
        <v/>
      </c>
      <c r="M2558" s="142" t="str">
        <f>IFERROR(VLOOKUP(Text(A2558,"m월 d일"),양력휴일,2,FALSE),IFERROR(VLOOKUP(Text(B2558,"m월 d일"),음력휴일,2,FALSE),IFERROR(VLOOKUP(A2558,양력지정휴일,2,FALSE), IFERROR(VLOOKUP(B2558,음력지정휴일,2,FALSE), ""))))</f>
        <v>신정</v>
      </c>
      <c r="N2558" s="128"/>
      <c r="O2558" s="128" t="str">
        <f>IFERROR(VLOOKUP(N2558,연차지정일수,2,FALSE),"")</f>
        <v/>
      </c>
      <c r="P2558" s="143"/>
      <c r="Q2558" s="2"/>
    </row>
    <row r="2559">
      <c r="A2559" s="129">
        <v>46754.0</v>
      </c>
      <c r="B2559" s="129">
        <f>VLOOKUP($A2559,달력데이터,MATCH("음력 날짜",달력제목,0),FALSE)</f>
        <v>46727</v>
      </c>
      <c r="C2559" s="128">
        <f t="shared" si="1"/>
        <v>2027</v>
      </c>
      <c r="D2559" s="128">
        <f t="shared" si="2"/>
        <v>12</v>
      </c>
      <c r="E2559" s="128">
        <f t="shared" si="3"/>
        <v>4</v>
      </c>
      <c r="F2559" s="128">
        <f t="shared" si="4"/>
        <v>2028</v>
      </c>
      <c r="G2559" s="128">
        <f t="shared" si="5"/>
        <v>1</v>
      </c>
      <c r="H2559" s="128">
        <f t="shared" si="6"/>
        <v>2</v>
      </c>
      <c r="I2559" s="128" t="str">
        <f t="shared" si="7"/>
        <v>일</v>
      </c>
      <c r="J2559" s="99"/>
      <c r="K2559" s="99"/>
      <c r="L2559" s="141" t="str">
        <f>IF(J2559-K2559=0,,IFERROR(K2559-J2559-휴게시간-VLOOKUP(A2559,지정휴게시간,2,FALSE),K2559-J2559-휴게시간))</f>
        <v/>
      </c>
      <c r="M2559" s="142" t="str">
        <f>IFERROR(VLOOKUP(Text(A2559,"m월 d일"),양력휴일,2,FALSE),IFERROR(VLOOKUP(Text(B2559,"m월 d일"),음력휴일,2,FALSE),IFERROR(VLOOKUP(A2559,양력지정휴일,2,FALSE), IFERROR(VLOOKUP(B2559,음력지정휴일,2,FALSE), ""))))</f>
        <v/>
      </c>
      <c r="N2559" s="128"/>
      <c r="O2559" s="128" t="str">
        <f>IFERROR(VLOOKUP(N2559,연차지정일수,2,FALSE),"")</f>
        <v/>
      </c>
      <c r="P2559" s="143"/>
      <c r="Q2559" s="2"/>
    </row>
    <row r="2560">
      <c r="A2560" s="129">
        <v>46755.0</v>
      </c>
      <c r="B2560" s="129">
        <f>VLOOKUP($A2560,달력데이터,MATCH("음력 날짜",달력제목,0),FALSE)</f>
        <v>46728</v>
      </c>
      <c r="C2560" s="128">
        <f t="shared" si="1"/>
        <v>2028</v>
      </c>
      <c r="D2560" s="128">
        <f t="shared" si="2"/>
        <v>1</v>
      </c>
      <c r="E2560" s="128">
        <f t="shared" si="3"/>
        <v>1</v>
      </c>
      <c r="F2560" s="128">
        <f t="shared" si="4"/>
        <v>2028</v>
      </c>
      <c r="G2560" s="128">
        <f t="shared" si="5"/>
        <v>1</v>
      </c>
      <c r="H2560" s="128">
        <f t="shared" si="6"/>
        <v>3</v>
      </c>
      <c r="I2560" s="128" t="str">
        <f t="shared" si="7"/>
        <v>월</v>
      </c>
      <c r="J2560" s="99"/>
      <c r="K2560" s="99"/>
      <c r="L2560" s="141" t="str">
        <f>IF(J2560-K2560=0,,IFERROR(K2560-J2560-휴게시간-VLOOKUP(A2560,지정휴게시간,2,FALSE),K2560-J2560-휴게시간))</f>
        <v/>
      </c>
      <c r="M2560" s="142" t="str">
        <f>IFERROR(VLOOKUP(Text(A2560,"m월 d일"),양력휴일,2,FALSE),IFERROR(VLOOKUP(Text(B2560,"m월 d일"),음력휴일,2,FALSE),IFERROR(VLOOKUP(A2560,양력지정휴일,2,FALSE), IFERROR(VLOOKUP(B2560,음력지정휴일,2,FALSE), ""))))</f>
        <v/>
      </c>
      <c r="N2560" s="128"/>
      <c r="O2560" s="128" t="str">
        <f>IFERROR(VLOOKUP(N2560,연차지정일수,2,FALSE),"")</f>
        <v/>
      </c>
      <c r="P2560" s="143"/>
      <c r="Q2560" s="2"/>
    </row>
    <row r="2561">
      <c r="A2561" s="129">
        <v>46756.0</v>
      </c>
      <c r="B2561" s="129">
        <f>VLOOKUP($A2561,달력데이터,MATCH("음력 날짜",달력제목,0),FALSE)</f>
        <v>46729</v>
      </c>
      <c r="C2561" s="128">
        <f t="shared" si="1"/>
        <v>2028</v>
      </c>
      <c r="D2561" s="128">
        <f t="shared" si="2"/>
        <v>1</v>
      </c>
      <c r="E2561" s="128">
        <f t="shared" si="3"/>
        <v>1</v>
      </c>
      <c r="F2561" s="128">
        <f t="shared" si="4"/>
        <v>2028</v>
      </c>
      <c r="G2561" s="128">
        <f t="shared" si="5"/>
        <v>1</v>
      </c>
      <c r="H2561" s="128">
        <f t="shared" si="6"/>
        <v>4</v>
      </c>
      <c r="I2561" s="128" t="str">
        <f t="shared" si="7"/>
        <v>화</v>
      </c>
      <c r="J2561" s="99"/>
      <c r="K2561" s="99"/>
      <c r="L2561" s="141" t="str">
        <f>IF(J2561-K2561=0,,IFERROR(K2561-J2561-휴게시간-VLOOKUP(A2561,지정휴게시간,2,FALSE),K2561-J2561-휴게시간))</f>
        <v/>
      </c>
      <c r="M2561" s="142" t="str">
        <f>IFERROR(VLOOKUP(Text(A2561,"m월 d일"),양력휴일,2,FALSE),IFERROR(VLOOKUP(Text(B2561,"m월 d일"),음력휴일,2,FALSE),IFERROR(VLOOKUP(A2561,양력지정휴일,2,FALSE), IFERROR(VLOOKUP(B2561,음력지정휴일,2,FALSE), ""))))</f>
        <v/>
      </c>
      <c r="N2561" s="128"/>
      <c r="O2561" s="128" t="str">
        <f>IFERROR(VLOOKUP(N2561,연차지정일수,2,FALSE),"")</f>
        <v/>
      </c>
      <c r="P2561" s="143"/>
      <c r="Q2561" s="2"/>
    </row>
    <row r="2562">
      <c r="A2562" s="129">
        <v>46757.0</v>
      </c>
      <c r="B2562" s="129">
        <f>VLOOKUP($A2562,달력데이터,MATCH("음력 날짜",달력제목,0),FALSE)</f>
        <v>46730</v>
      </c>
      <c r="C2562" s="128">
        <f t="shared" si="1"/>
        <v>2028</v>
      </c>
      <c r="D2562" s="128">
        <f t="shared" si="2"/>
        <v>1</v>
      </c>
      <c r="E2562" s="128">
        <f t="shared" si="3"/>
        <v>1</v>
      </c>
      <c r="F2562" s="128">
        <f t="shared" si="4"/>
        <v>2028</v>
      </c>
      <c r="G2562" s="128">
        <f t="shared" si="5"/>
        <v>1</v>
      </c>
      <c r="H2562" s="128">
        <f t="shared" si="6"/>
        <v>5</v>
      </c>
      <c r="I2562" s="128" t="str">
        <f t="shared" si="7"/>
        <v>수</v>
      </c>
      <c r="J2562" s="99"/>
      <c r="K2562" s="99"/>
      <c r="L2562" s="141" t="str">
        <f>IF(J2562-K2562=0,,IFERROR(K2562-J2562-휴게시간-VLOOKUP(A2562,지정휴게시간,2,FALSE),K2562-J2562-휴게시간))</f>
        <v/>
      </c>
      <c r="M2562" s="142" t="str">
        <f>IFERROR(VLOOKUP(Text(A2562,"m월 d일"),양력휴일,2,FALSE),IFERROR(VLOOKUP(Text(B2562,"m월 d일"),음력휴일,2,FALSE),IFERROR(VLOOKUP(A2562,양력지정휴일,2,FALSE), IFERROR(VLOOKUP(B2562,음력지정휴일,2,FALSE), ""))))</f>
        <v/>
      </c>
      <c r="N2562" s="128"/>
      <c r="O2562" s="128" t="str">
        <f>IFERROR(VLOOKUP(N2562,연차지정일수,2,FALSE),"")</f>
        <v/>
      </c>
      <c r="P2562" s="143"/>
      <c r="Q2562" s="2"/>
    </row>
    <row r="2563">
      <c r="A2563" s="129">
        <v>46758.0</v>
      </c>
      <c r="B2563" s="129">
        <f>VLOOKUP($A2563,달력데이터,MATCH("음력 날짜",달력제목,0),FALSE)</f>
        <v>46731</v>
      </c>
      <c r="C2563" s="128">
        <f t="shared" si="1"/>
        <v>2028</v>
      </c>
      <c r="D2563" s="128">
        <f t="shared" si="2"/>
        <v>1</v>
      </c>
      <c r="E2563" s="128">
        <f t="shared" si="3"/>
        <v>1</v>
      </c>
      <c r="F2563" s="128">
        <f t="shared" si="4"/>
        <v>2028</v>
      </c>
      <c r="G2563" s="128">
        <f t="shared" si="5"/>
        <v>1</v>
      </c>
      <c r="H2563" s="128">
        <f t="shared" si="6"/>
        <v>6</v>
      </c>
      <c r="I2563" s="128" t="str">
        <f t="shared" si="7"/>
        <v>목</v>
      </c>
      <c r="J2563" s="99"/>
      <c r="K2563" s="99"/>
      <c r="L2563" s="141" t="str">
        <f>IF(J2563-K2563=0,,IFERROR(K2563-J2563-휴게시간-VLOOKUP(A2563,지정휴게시간,2,FALSE),K2563-J2563-휴게시간))</f>
        <v/>
      </c>
      <c r="M2563" s="142" t="str">
        <f>IFERROR(VLOOKUP(Text(A2563,"m월 d일"),양력휴일,2,FALSE),IFERROR(VLOOKUP(Text(B2563,"m월 d일"),음력휴일,2,FALSE),IFERROR(VLOOKUP(A2563,양력지정휴일,2,FALSE), IFERROR(VLOOKUP(B2563,음력지정휴일,2,FALSE), ""))))</f>
        <v/>
      </c>
      <c r="N2563" s="128"/>
      <c r="O2563" s="128" t="str">
        <f>IFERROR(VLOOKUP(N2563,연차지정일수,2,FALSE),"")</f>
        <v/>
      </c>
      <c r="P2563" s="143"/>
      <c r="Q2563" s="2"/>
    </row>
    <row r="2564">
      <c r="A2564" s="129">
        <v>46759.0</v>
      </c>
      <c r="B2564" s="129">
        <f>VLOOKUP($A2564,달력데이터,MATCH("음력 날짜",달력제목,0),FALSE)</f>
        <v>46732</v>
      </c>
      <c r="C2564" s="128">
        <f t="shared" si="1"/>
        <v>2028</v>
      </c>
      <c r="D2564" s="128">
        <f t="shared" si="2"/>
        <v>1</v>
      </c>
      <c r="E2564" s="128">
        <f t="shared" si="3"/>
        <v>1</v>
      </c>
      <c r="F2564" s="128">
        <f t="shared" si="4"/>
        <v>2028</v>
      </c>
      <c r="G2564" s="128">
        <f t="shared" si="5"/>
        <v>1</v>
      </c>
      <c r="H2564" s="128">
        <f t="shared" si="6"/>
        <v>7</v>
      </c>
      <c r="I2564" s="128" t="str">
        <f t="shared" si="7"/>
        <v>금</v>
      </c>
      <c r="J2564" s="99"/>
      <c r="K2564" s="99"/>
      <c r="L2564" s="141" t="str">
        <f>IF(J2564-K2564=0,,IFERROR(K2564-J2564-휴게시간-VLOOKUP(A2564,지정휴게시간,2,FALSE),K2564-J2564-휴게시간))</f>
        <v/>
      </c>
      <c r="M2564" s="142" t="str">
        <f>IFERROR(VLOOKUP(Text(A2564,"m월 d일"),양력휴일,2,FALSE),IFERROR(VLOOKUP(Text(B2564,"m월 d일"),음력휴일,2,FALSE),IFERROR(VLOOKUP(A2564,양력지정휴일,2,FALSE), IFERROR(VLOOKUP(B2564,음력지정휴일,2,FALSE), ""))))</f>
        <v/>
      </c>
      <c r="N2564" s="128"/>
      <c r="O2564" s="128" t="str">
        <f>IFERROR(VLOOKUP(N2564,연차지정일수,2,FALSE),"")</f>
        <v/>
      </c>
      <c r="P2564" s="143"/>
      <c r="Q2564" s="2"/>
    </row>
    <row r="2565">
      <c r="A2565" s="129">
        <v>46760.0</v>
      </c>
      <c r="B2565" s="129">
        <f>VLOOKUP($A2565,달력데이터,MATCH("음력 날짜",달력제목,0),FALSE)</f>
        <v>46733</v>
      </c>
      <c r="C2565" s="128">
        <f t="shared" si="1"/>
        <v>2028</v>
      </c>
      <c r="D2565" s="128">
        <f t="shared" si="2"/>
        <v>1</v>
      </c>
      <c r="E2565" s="128">
        <f t="shared" si="3"/>
        <v>1</v>
      </c>
      <c r="F2565" s="128">
        <f t="shared" si="4"/>
        <v>2028</v>
      </c>
      <c r="G2565" s="128">
        <f t="shared" si="5"/>
        <v>1</v>
      </c>
      <c r="H2565" s="128">
        <f t="shared" si="6"/>
        <v>8</v>
      </c>
      <c r="I2565" s="128" t="str">
        <f t="shared" si="7"/>
        <v>토</v>
      </c>
      <c r="J2565" s="99"/>
      <c r="K2565" s="99"/>
      <c r="L2565" s="141" t="str">
        <f>IF(J2565-K2565=0,,IFERROR(K2565-J2565-휴게시간-VLOOKUP(A2565,지정휴게시간,2,FALSE),K2565-J2565-휴게시간))</f>
        <v/>
      </c>
      <c r="M2565" s="142" t="str">
        <f>IFERROR(VLOOKUP(Text(A2565,"m월 d일"),양력휴일,2,FALSE),IFERROR(VLOOKUP(Text(B2565,"m월 d일"),음력휴일,2,FALSE),IFERROR(VLOOKUP(A2565,양력지정휴일,2,FALSE), IFERROR(VLOOKUP(B2565,음력지정휴일,2,FALSE), ""))))</f>
        <v/>
      </c>
      <c r="N2565" s="128"/>
      <c r="O2565" s="128" t="str">
        <f>IFERROR(VLOOKUP(N2565,연차지정일수,2,FALSE),"")</f>
        <v/>
      </c>
      <c r="P2565" s="143"/>
      <c r="Q2565" s="2"/>
    </row>
    <row r="2566">
      <c r="A2566" s="129">
        <v>46761.0</v>
      </c>
      <c r="B2566" s="129">
        <f>VLOOKUP($A2566,달력데이터,MATCH("음력 날짜",달력제목,0),FALSE)</f>
        <v>46734</v>
      </c>
      <c r="C2566" s="128">
        <f t="shared" si="1"/>
        <v>2028</v>
      </c>
      <c r="D2566" s="128">
        <f t="shared" si="2"/>
        <v>1</v>
      </c>
      <c r="E2566" s="128">
        <f t="shared" si="3"/>
        <v>1</v>
      </c>
      <c r="F2566" s="128">
        <f t="shared" si="4"/>
        <v>2028</v>
      </c>
      <c r="G2566" s="128">
        <f t="shared" si="5"/>
        <v>1</v>
      </c>
      <c r="H2566" s="128">
        <f t="shared" si="6"/>
        <v>9</v>
      </c>
      <c r="I2566" s="128" t="str">
        <f t="shared" si="7"/>
        <v>일</v>
      </c>
      <c r="J2566" s="99"/>
      <c r="K2566" s="99"/>
      <c r="L2566" s="141" t="str">
        <f>IF(J2566-K2566=0,,IFERROR(K2566-J2566-휴게시간-VLOOKUP(A2566,지정휴게시간,2,FALSE),K2566-J2566-휴게시간))</f>
        <v/>
      </c>
      <c r="M2566" s="142" t="str">
        <f>IFERROR(VLOOKUP(Text(A2566,"m월 d일"),양력휴일,2,FALSE),IFERROR(VLOOKUP(Text(B2566,"m월 d일"),음력휴일,2,FALSE),IFERROR(VLOOKUP(A2566,양력지정휴일,2,FALSE), IFERROR(VLOOKUP(B2566,음력지정휴일,2,FALSE), ""))))</f>
        <v/>
      </c>
      <c r="N2566" s="128"/>
      <c r="O2566" s="128" t="str">
        <f>IFERROR(VLOOKUP(N2566,연차지정일수,2,FALSE),"")</f>
        <v/>
      </c>
      <c r="P2566" s="143"/>
      <c r="Q2566" s="2"/>
    </row>
    <row r="2567">
      <c r="A2567" s="129">
        <v>46762.0</v>
      </c>
      <c r="B2567" s="129">
        <f>VLOOKUP($A2567,달력데이터,MATCH("음력 날짜",달력제목,0),FALSE)</f>
        <v>46735</v>
      </c>
      <c r="C2567" s="128">
        <f t="shared" si="1"/>
        <v>2028</v>
      </c>
      <c r="D2567" s="128">
        <f t="shared" si="2"/>
        <v>1</v>
      </c>
      <c r="E2567" s="128">
        <f t="shared" si="3"/>
        <v>2</v>
      </c>
      <c r="F2567" s="128">
        <f t="shared" si="4"/>
        <v>2028</v>
      </c>
      <c r="G2567" s="128">
        <f t="shared" si="5"/>
        <v>1</v>
      </c>
      <c r="H2567" s="128">
        <f t="shared" si="6"/>
        <v>10</v>
      </c>
      <c r="I2567" s="128" t="str">
        <f t="shared" si="7"/>
        <v>월</v>
      </c>
      <c r="J2567" s="99"/>
      <c r="K2567" s="99"/>
      <c r="L2567" s="141" t="str">
        <f>IF(J2567-K2567=0,,IFERROR(K2567-J2567-휴게시간-VLOOKUP(A2567,지정휴게시간,2,FALSE),K2567-J2567-휴게시간))</f>
        <v/>
      </c>
      <c r="M2567" s="142" t="str">
        <f>IFERROR(VLOOKUP(Text(A2567,"m월 d일"),양력휴일,2,FALSE),IFERROR(VLOOKUP(Text(B2567,"m월 d일"),음력휴일,2,FALSE),IFERROR(VLOOKUP(A2567,양력지정휴일,2,FALSE), IFERROR(VLOOKUP(B2567,음력지정휴일,2,FALSE), ""))))</f>
        <v/>
      </c>
      <c r="N2567" s="128"/>
      <c r="O2567" s="128" t="str">
        <f>IFERROR(VLOOKUP(N2567,연차지정일수,2,FALSE),"")</f>
        <v/>
      </c>
      <c r="P2567" s="143"/>
      <c r="Q2567" s="2"/>
    </row>
    <row r="2568">
      <c r="A2568" s="129">
        <v>46763.0</v>
      </c>
      <c r="B2568" s="129">
        <f>VLOOKUP($A2568,달력데이터,MATCH("음력 날짜",달력제목,0),FALSE)</f>
        <v>46736</v>
      </c>
      <c r="C2568" s="128">
        <f t="shared" si="1"/>
        <v>2028</v>
      </c>
      <c r="D2568" s="128">
        <f t="shared" si="2"/>
        <v>1</v>
      </c>
      <c r="E2568" s="128">
        <f t="shared" si="3"/>
        <v>2</v>
      </c>
      <c r="F2568" s="128">
        <f t="shared" si="4"/>
        <v>2028</v>
      </c>
      <c r="G2568" s="128">
        <f t="shared" si="5"/>
        <v>1</v>
      </c>
      <c r="H2568" s="128">
        <f t="shared" si="6"/>
        <v>11</v>
      </c>
      <c r="I2568" s="128" t="str">
        <f t="shared" si="7"/>
        <v>화</v>
      </c>
      <c r="J2568" s="99"/>
      <c r="K2568" s="99"/>
      <c r="L2568" s="141" t="str">
        <f>IF(J2568-K2568=0,,IFERROR(K2568-J2568-휴게시간-VLOOKUP(A2568,지정휴게시간,2,FALSE),K2568-J2568-휴게시간))</f>
        <v/>
      </c>
      <c r="M2568" s="142" t="str">
        <f>IFERROR(VLOOKUP(Text(A2568,"m월 d일"),양력휴일,2,FALSE),IFERROR(VLOOKUP(Text(B2568,"m월 d일"),음력휴일,2,FALSE),IFERROR(VLOOKUP(A2568,양력지정휴일,2,FALSE), IFERROR(VLOOKUP(B2568,음력지정휴일,2,FALSE), ""))))</f>
        <v/>
      </c>
      <c r="N2568" s="128"/>
      <c r="O2568" s="128" t="str">
        <f>IFERROR(VLOOKUP(N2568,연차지정일수,2,FALSE),"")</f>
        <v/>
      </c>
      <c r="P2568" s="143"/>
      <c r="Q2568" s="2"/>
    </row>
    <row r="2569">
      <c r="A2569" s="129">
        <v>46764.0</v>
      </c>
      <c r="B2569" s="129">
        <f>VLOOKUP($A2569,달력데이터,MATCH("음력 날짜",달력제목,0),FALSE)</f>
        <v>46737</v>
      </c>
      <c r="C2569" s="128">
        <f t="shared" si="1"/>
        <v>2028</v>
      </c>
      <c r="D2569" s="128">
        <f t="shared" si="2"/>
        <v>1</v>
      </c>
      <c r="E2569" s="128">
        <f t="shared" si="3"/>
        <v>2</v>
      </c>
      <c r="F2569" s="128">
        <f t="shared" si="4"/>
        <v>2028</v>
      </c>
      <c r="G2569" s="128">
        <f t="shared" si="5"/>
        <v>1</v>
      </c>
      <c r="H2569" s="128">
        <f t="shared" si="6"/>
        <v>12</v>
      </c>
      <c r="I2569" s="128" t="str">
        <f t="shared" si="7"/>
        <v>수</v>
      </c>
      <c r="J2569" s="99"/>
      <c r="K2569" s="99"/>
      <c r="L2569" s="141" t="str">
        <f>IF(J2569-K2569=0,,IFERROR(K2569-J2569-휴게시간-VLOOKUP(A2569,지정휴게시간,2,FALSE),K2569-J2569-휴게시간))</f>
        <v/>
      </c>
      <c r="M2569" s="142" t="str">
        <f>IFERROR(VLOOKUP(Text(A2569,"m월 d일"),양력휴일,2,FALSE),IFERROR(VLOOKUP(Text(B2569,"m월 d일"),음력휴일,2,FALSE),IFERROR(VLOOKUP(A2569,양력지정휴일,2,FALSE), IFERROR(VLOOKUP(B2569,음력지정휴일,2,FALSE), ""))))</f>
        <v/>
      </c>
      <c r="N2569" s="128"/>
      <c r="O2569" s="128" t="str">
        <f>IFERROR(VLOOKUP(N2569,연차지정일수,2,FALSE),"")</f>
        <v/>
      </c>
      <c r="P2569" s="143"/>
      <c r="Q2569" s="2"/>
    </row>
    <row r="2570">
      <c r="A2570" s="129">
        <v>46765.0</v>
      </c>
      <c r="B2570" s="129">
        <f>VLOOKUP($A2570,달력데이터,MATCH("음력 날짜",달력제목,0),FALSE)</f>
        <v>46738</v>
      </c>
      <c r="C2570" s="128">
        <f t="shared" si="1"/>
        <v>2028</v>
      </c>
      <c r="D2570" s="128">
        <f t="shared" si="2"/>
        <v>1</v>
      </c>
      <c r="E2570" s="128">
        <f t="shared" si="3"/>
        <v>2</v>
      </c>
      <c r="F2570" s="128">
        <f t="shared" si="4"/>
        <v>2028</v>
      </c>
      <c r="G2570" s="128">
        <f t="shared" si="5"/>
        <v>1</v>
      </c>
      <c r="H2570" s="128">
        <f t="shared" si="6"/>
        <v>13</v>
      </c>
      <c r="I2570" s="128" t="str">
        <f t="shared" si="7"/>
        <v>목</v>
      </c>
      <c r="J2570" s="99"/>
      <c r="K2570" s="99"/>
      <c r="L2570" s="141" t="str">
        <f>IF(J2570-K2570=0,,IFERROR(K2570-J2570-휴게시간-VLOOKUP(A2570,지정휴게시간,2,FALSE),K2570-J2570-휴게시간))</f>
        <v/>
      </c>
      <c r="M2570" s="142" t="str">
        <f>IFERROR(VLOOKUP(Text(A2570,"m월 d일"),양력휴일,2,FALSE),IFERROR(VLOOKUP(Text(B2570,"m월 d일"),음력휴일,2,FALSE),IFERROR(VLOOKUP(A2570,양력지정휴일,2,FALSE), IFERROR(VLOOKUP(B2570,음력지정휴일,2,FALSE), ""))))</f>
        <v/>
      </c>
      <c r="N2570" s="128"/>
      <c r="O2570" s="128" t="str">
        <f>IFERROR(VLOOKUP(N2570,연차지정일수,2,FALSE),"")</f>
        <v/>
      </c>
      <c r="P2570" s="143"/>
      <c r="Q2570" s="2"/>
    </row>
    <row r="2571">
      <c r="A2571" s="129">
        <v>46766.0</v>
      </c>
      <c r="B2571" s="129">
        <f>VLOOKUP($A2571,달력데이터,MATCH("음력 날짜",달력제목,0),FALSE)</f>
        <v>46739</v>
      </c>
      <c r="C2571" s="128">
        <f t="shared" si="1"/>
        <v>2028</v>
      </c>
      <c r="D2571" s="128">
        <f t="shared" si="2"/>
        <v>1</v>
      </c>
      <c r="E2571" s="128">
        <f t="shared" si="3"/>
        <v>2</v>
      </c>
      <c r="F2571" s="128">
        <f t="shared" si="4"/>
        <v>2028</v>
      </c>
      <c r="G2571" s="128">
        <f t="shared" si="5"/>
        <v>1</v>
      </c>
      <c r="H2571" s="128">
        <f t="shared" si="6"/>
        <v>14</v>
      </c>
      <c r="I2571" s="128" t="str">
        <f t="shared" si="7"/>
        <v>금</v>
      </c>
      <c r="J2571" s="99"/>
      <c r="K2571" s="99"/>
      <c r="L2571" s="141" t="str">
        <f>IF(J2571-K2571=0,,IFERROR(K2571-J2571-휴게시간-VLOOKUP(A2571,지정휴게시간,2,FALSE),K2571-J2571-휴게시간))</f>
        <v/>
      </c>
      <c r="M2571" s="142" t="str">
        <f>IFERROR(VLOOKUP(Text(A2571,"m월 d일"),양력휴일,2,FALSE),IFERROR(VLOOKUP(Text(B2571,"m월 d일"),음력휴일,2,FALSE),IFERROR(VLOOKUP(A2571,양력지정휴일,2,FALSE), IFERROR(VLOOKUP(B2571,음력지정휴일,2,FALSE), ""))))</f>
        <v/>
      </c>
      <c r="N2571" s="128"/>
      <c r="O2571" s="128" t="str">
        <f>IFERROR(VLOOKUP(N2571,연차지정일수,2,FALSE),"")</f>
        <v/>
      </c>
      <c r="P2571" s="143"/>
      <c r="Q2571" s="2"/>
    </row>
    <row r="2572">
      <c r="A2572" s="129">
        <v>46767.0</v>
      </c>
      <c r="B2572" s="129">
        <f>VLOOKUP($A2572,달력데이터,MATCH("음력 날짜",달력제목,0),FALSE)</f>
        <v>46740</v>
      </c>
      <c r="C2572" s="128">
        <f t="shared" si="1"/>
        <v>2028</v>
      </c>
      <c r="D2572" s="128">
        <f t="shared" si="2"/>
        <v>1</v>
      </c>
      <c r="E2572" s="128">
        <f t="shared" si="3"/>
        <v>2</v>
      </c>
      <c r="F2572" s="128">
        <f t="shared" si="4"/>
        <v>2028</v>
      </c>
      <c r="G2572" s="128">
        <f t="shared" si="5"/>
        <v>1</v>
      </c>
      <c r="H2572" s="128">
        <f t="shared" si="6"/>
        <v>15</v>
      </c>
      <c r="I2572" s="128" t="str">
        <f t="shared" si="7"/>
        <v>토</v>
      </c>
      <c r="J2572" s="99"/>
      <c r="K2572" s="99"/>
      <c r="L2572" s="141" t="str">
        <f>IF(J2572-K2572=0,,IFERROR(K2572-J2572-휴게시간-VLOOKUP(A2572,지정휴게시간,2,FALSE),K2572-J2572-휴게시간))</f>
        <v/>
      </c>
      <c r="M2572" s="142" t="str">
        <f>IFERROR(VLOOKUP(Text(A2572,"m월 d일"),양력휴일,2,FALSE),IFERROR(VLOOKUP(Text(B2572,"m월 d일"),음력휴일,2,FALSE),IFERROR(VLOOKUP(A2572,양력지정휴일,2,FALSE), IFERROR(VLOOKUP(B2572,음력지정휴일,2,FALSE), ""))))</f>
        <v/>
      </c>
      <c r="N2572" s="128"/>
      <c r="O2572" s="128" t="str">
        <f>IFERROR(VLOOKUP(N2572,연차지정일수,2,FALSE),"")</f>
        <v/>
      </c>
      <c r="P2572" s="143"/>
      <c r="Q2572" s="2"/>
    </row>
    <row r="2573">
      <c r="A2573" s="129">
        <v>46768.0</v>
      </c>
      <c r="B2573" s="129">
        <f>VLOOKUP($A2573,달력데이터,MATCH("음력 날짜",달력제목,0),FALSE)</f>
        <v>46741</v>
      </c>
      <c r="C2573" s="128">
        <f t="shared" si="1"/>
        <v>2028</v>
      </c>
      <c r="D2573" s="128">
        <f t="shared" si="2"/>
        <v>1</v>
      </c>
      <c r="E2573" s="128">
        <f t="shared" si="3"/>
        <v>2</v>
      </c>
      <c r="F2573" s="128">
        <f t="shared" si="4"/>
        <v>2028</v>
      </c>
      <c r="G2573" s="128">
        <f t="shared" si="5"/>
        <v>1</v>
      </c>
      <c r="H2573" s="128">
        <f t="shared" si="6"/>
        <v>16</v>
      </c>
      <c r="I2573" s="128" t="str">
        <f t="shared" si="7"/>
        <v>일</v>
      </c>
      <c r="J2573" s="99"/>
      <c r="K2573" s="99"/>
      <c r="L2573" s="141" t="str">
        <f>IF(J2573-K2573=0,,IFERROR(K2573-J2573-휴게시간-VLOOKUP(A2573,지정휴게시간,2,FALSE),K2573-J2573-휴게시간))</f>
        <v/>
      </c>
      <c r="M2573" s="142" t="str">
        <f>IFERROR(VLOOKUP(Text(A2573,"m월 d일"),양력휴일,2,FALSE),IFERROR(VLOOKUP(Text(B2573,"m월 d일"),음력휴일,2,FALSE),IFERROR(VLOOKUP(A2573,양력지정휴일,2,FALSE), IFERROR(VLOOKUP(B2573,음력지정휴일,2,FALSE), ""))))</f>
        <v/>
      </c>
      <c r="N2573" s="128"/>
      <c r="O2573" s="128" t="str">
        <f>IFERROR(VLOOKUP(N2573,연차지정일수,2,FALSE),"")</f>
        <v/>
      </c>
      <c r="P2573" s="143"/>
      <c r="Q2573" s="2"/>
    </row>
    <row r="2574">
      <c r="A2574" s="129">
        <v>46769.0</v>
      </c>
      <c r="B2574" s="129">
        <f>VLOOKUP($A2574,달력데이터,MATCH("음력 날짜",달력제목,0),FALSE)</f>
        <v>46742</v>
      </c>
      <c r="C2574" s="128">
        <f t="shared" si="1"/>
        <v>2028</v>
      </c>
      <c r="D2574" s="128">
        <f t="shared" si="2"/>
        <v>1</v>
      </c>
      <c r="E2574" s="128">
        <f t="shared" si="3"/>
        <v>3</v>
      </c>
      <c r="F2574" s="128">
        <f t="shared" si="4"/>
        <v>2028</v>
      </c>
      <c r="G2574" s="128">
        <f t="shared" si="5"/>
        <v>1</v>
      </c>
      <c r="H2574" s="128">
        <f t="shared" si="6"/>
        <v>17</v>
      </c>
      <c r="I2574" s="128" t="str">
        <f t="shared" si="7"/>
        <v>월</v>
      </c>
      <c r="J2574" s="99"/>
      <c r="K2574" s="99"/>
      <c r="L2574" s="141" t="str">
        <f>IF(J2574-K2574=0,,IFERROR(K2574-J2574-휴게시간-VLOOKUP(A2574,지정휴게시간,2,FALSE),K2574-J2574-휴게시간))</f>
        <v/>
      </c>
      <c r="M2574" s="142" t="str">
        <f>IFERROR(VLOOKUP(Text(A2574,"m월 d일"),양력휴일,2,FALSE),IFERROR(VLOOKUP(Text(B2574,"m월 d일"),음력휴일,2,FALSE),IFERROR(VLOOKUP(A2574,양력지정휴일,2,FALSE), IFERROR(VLOOKUP(B2574,음력지정휴일,2,FALSE), ""))))</f>
        <v/>
      </c>
      <c r="N2574" s="128"/>
      <c r="O2574" s="128" t="str">
        <f>IFERROR(VLOOKUP(N2574,연차지정일수,2,FALSE),"")</f>
        <v/>
      </c>
      <c r="P2574" s="143"/>
      <c r="Q2574" s="2"/>
    </row>
    <row r="2575">
      <c r="A2575" s="129">
        <v>46770.0</v>
      </c>
      <c r="B2575" s="129">
        <f>VLOOKUP($A2575,달력데이터,MATCH("음력 날짜",달력제목,0),FALSE)</f>
        <v>46743</v>
      </c>
      <c r="C2575" s="128">
        <f t="shared" si="1"/>
        <v>2028</v>
      </c>
      <c r="D2575" s="128">
        <f t="shared" si="2"/>
        <v>1</v>
      </c>
      <c r="E2575" s="128">
        <f t="shared" si="3"/>
        <v>3</v>
      </c>
      <c r="F2575" s="128">
        <f t="shared" si="4"/>
        <v>2028</v>
      </c>
      <c r="G2575" s="128">
        <f t="shared" si="5"/>
        <v>1</v>
      </c>
      <c r="H2575" s="128">
        <f t="shared" si="6"/>
        <v>18</v>
      </c>
      <c r="I2575" s="128" t="str">
        <f t="shared" si="7"/>
        <v>화</v>
      </c>
      <c r="J2575" s="99"/>
      <c r="K2575" s="99"/>
      <c r="L2575" s="141" t="str">
        <f>IF(J2575-K2575=0,,IFERROR(K2575-J2575-휴게시간-VLOOKUP(A2575,지정휴게시간,2,FALSE),K2575-J2575-휴게시간))</f>
        <v/>
      </c>
      <c r="M2575" s="142" t="str">
        <f>IFERROR(VLOOKUP(Text(A2575,"m월 d일"),양력휴일,2,FALSE),IFERROR(VLOOKUP(Text(B2575,"m월 d일"),음력휴일,2,FALSE),IFERROR(VLOOKUP(A2575,양력지정휴일,2,FALSE), IFERROR(VLOOKUP(B2575,음력지정휴일,2,FALSE), ""))))</f>
        <v/>
      </c>
      <c r="N2575" s="128"/>
      <c r="O2575" s="128" t="str">
        <f>IFERROR(VLOOKUP(N2575,연차지정일수,2,FALSE),"")</f>
        <v/>
      </c>
      <c r="P2575" s="143"/>
      <c r="Q2575" s="2"/>
    </row>
    <row r="2576">
      <c r="A2576" s="129">
        <v>46771.0</v>
      </c>
      <c r="B2576" s="129">
        <f>VLOOKUP($A2576,달력데이터,MATCH("음력 날짜",달력제목,0),FALSE)</f>
        <v>46744</v>
      </c>
      <c r="C2576" s="128">
        <f t="shared" si="1"/>
        <v>2028</v>
      </c>
      <c r="D2576" s="128">
        <f t="shared" si="2"/>
        <v>1</v>
      </c>
      <c r="E2576" s="128">
        <f t="shared" si="3"/>
        <v>3</v>
      </c>
      <c r="F2576" s="128">
        <f t="shared" si="4"/>
        <v>2028</v>
      </c>
      <c r="G2576" s="128">
        <f t="shared" si="5"/>
        <v>1</v>
      </c>
      <c r="H2576" s="128">
        <f t="shared" si="6"/>
        <v>19</v>
      </c>
      <c r="I2576" s="128" t="str">
        <f t="shared" si="7"/>
        <v>수</v>
      </c>
      <c r="J2576" s="99"/>
      <c r="K2576" s="99"/>
      <c r="L2576" s="141" t="str">
        <f>IF(J2576-K2576=0,,IFERROR(K2576-J2576-휴게시간-VLOOKUP(A2576,지정휴게시간,2,FALSE),K2576-J2576-휴게시간))</f>
        <v/>
      </c>
      <c r="M2576" s="142" t="str">
        <f>IFERROR(VLOOKUP(Text(A2576,"m월 d일"),양력휴일,2,FALSE),IFERROR(VLOOKUP(Text(B2576,"m월 d일"),음력휴일,2,FALSE),IFERROR(VLOOKUP(A2576,양력지정휴일,2,FALSE), IFERROR(VLOOKUP(B2576,음력지정휴일,2,FALSE), ""))))</f>
        <v/>
      </c>
      <c r="N2576" s="128"/>
      <c r="O2576" s="128" t="str">
        <f>IFERROR(VLOOKUP(N2576,연차지정일수,2,FALSE),"")</f>
        <v/>
      </c>
      <c r="P2576" s="143"/>
      <c r="Q2576" s="2"/>
    </row>
    <row r="2577">
      <c r="A2577" s="129">
        <v>46772.0</v>
      </c>
      <c r="B2577" s="129">
        <f>VLOOKUP($A2577,달력데이터,MATCH("음력 날짜",달력제목,0),FALSE)</f>
        <v>46745</v>
      </c>
      <c r="C2577" s="128">
        <f t="shared" si="1"/>
        <v>2028</v>
      </c>
      <c r="D2577" s="128">
        <f t="shared" si="2"/>
        <v>1</v>
      </c>
      <c r="E2577" s="128">
        <f t="shared" si="3"/>
        <v>3</v>
      </c>
      <c r="F2577" s="128">
        <f t="shared" si="4"/>
        <v>2028</v>
      </c>
      <c r="G2577" s="128">
        <f t="shared" si="5"/>
        <v>1</v>
      </c>
      <c r="H2577" s="128">
        <f t="shared" si="6"/>
        <v>20</v>
      </c>
      <c r="I2577" s="128" t="str">
        <f t="shared" si="7"/>
        <v>목</v>
      </c>
      <c r="J2577" s="99"/>
      <c r="K2577" s="99"/>
      <c r="L2577" s="141" t="str">
        <f>IF(J2577-K2577=0,,IFERROR(K2577-J2577-휴게시간-VLOOKUP(A2577,지정휴게시간,2,FALSE),K2577-J2577-휴게시간))</f>
        <v/>
      </c>
      <c r="M2577" s="142" t="str">
        <f>IFERROR(VLOOKUP(Text(A2577,"m월 d일"),양력휴일,2,FALSE),IFERROR(VLOOKUP(Text(B2577,"m월 d일"),음력휴일,2,FALSE),IFERROR(VLOOKUP(A2577,양력지정휴일,2,FALSE), IFERROR(VLOOKUP(B2577,음력지정휴일,2,FALSE), ""))))</f>
        <v/>
      </c>
      <c r="N2577" s="128"/>
      <c r="O2577" s="128" t="str">
        <f>IFERROR(VLOOKUP(N2577,연차지정일수,2,FALSE),"")</f>
        <v/>
      </c>
      <c r="P2577" s="143"/>
      <c r="Q2577" s="2"/>
    </row>
    <row r="2578">
      <c r="A2578" s="129">
        <v>46773.0</v>
      </c>
      <c r="B2578" s="129">
        <f>VLOOKUP($A2578,달력데이터,MATCH("음력 날짜",달력제목,0),FALSE)</f>
        <v>46746</v>
      </c>
      <c r="C2578" s="128">
        <f t="shared" si="1"/>
        <v>2028</v>
      </c>
      <c r="D2578" s="128">
        <f t="shared" si="2"/>
        <v>1</v>
      </c>
      <c r="E2578" s="128">
        <f t="shared" si="3"/>
        <v>3</v>
      </c>
      <c r="F2578" s="128">
        <f t="shared" si="4"/>
        <v>2028</v>
      </c>
      <c r="G2578" s="128">
        <f t="shared" si="5"/>
        <v>1</v>
      </c>
      <c r="H2578" s="128">
        <f t="shared" si="6"/>
        <v>21</v>
      </c>
      <c r="I2578" s="128" t="str">
        <f t="shared" si="7"/>
        <v>금</v>
      </c>
      <c r="J2578" s="99"/>
      <c r="K2578" s="99"/>
      <c r="L2578" s="141" t="str">
        <f>IF(J2578-K2578=0,,IFERROR(K2578-J2578-휴게시간-VLOOKUP(A2578,지정휴게시간,2,FALSE),K2578-J2578-휴게시간))</f>
        <v/>
      </c>
      <c r="M2578" s="142" t="str">
        <f>IFERROR(VLOOKUP(Text(A2578,"m월 d일"),양력휴일,2,FALSE),IFERROR(VLOOKUP(Text(B2578,"m월 d일"),음력휴일,2,FALSE),IFERROR(VLOOKUP(A2578,양력지정휴일,2,FALSE), IFERROR(VLOOKUP(B2578,음력지정휴일,2,FALSE), ""))))</f>
        <v/>
      </c>
      <c r="N2578" s="128"/>
      <c r="O2578" s="128" t="str">
        <f>IFERROR(VLOOKUP(N2578,연차지정일수,2,FALSE),"")</f>
        <v/>
      </c>
      <c r="P2578" s="143"/>
      <c r="Q2578" s="2"/>
    </row>
    <row r="2579">
      <c r="A2579" s="129">
        <v>46774.0</v>
      </c>
      <c r="B2579" s="129">
        <f>VLOOKUP($A2579,달력데이터,MATCH("음력 날짜",달력제목,0),FALSE)</f>
        <v>46747</v>
      </c>
      <c r="C2579" s="128">
        <f t="shared" si="1"/>
        <v>2028</v>
      </c>
      <c r="D2579" s="128">
        <f t="shared" si="2"/>
        <v>1</v>
      </c>
      <c r="E2579" s="128">
        <f t="shared" si="3"/>
        <v>3</v>
      </c>
      <c r="F2579" s="128">
        <f t="shared" si="4"/>
        <v>2028</v>
      </c>
      <c r="G2579" s="128">
        <f t="shared" si="5"/>
        <v>1</v>
      </c>
      <c r="H2579" s="128">
        <f t="shared" si="6"/>
        <v>22</v>
      </c>
      <c r="I2579" s="128" t="str">
        <f t="shared" si="7"/>
        <v>토</v>
      </c>
      <c r="J2579" s="99"/>
      <c r="K2579" s="99"/>
      <c r="L2579" s="141" t="str">
        <f>IF(J2579-K2579=0,,IFERROR(K2579-J2579-휴게시간-VLOOKUP(A2579,지정휴게시간,2,FALSE),K2579-J2579-휴게시간))</f>
        <v/>
      </c>
      <c r="M2579" s="142" t="str">
        <f>IFERROR(VLOOKUP(Text(A2579,"m월 d일"),양력휴일,2,FALSE),IFERROR(VLOOKUP(Text(B2579,"m월 d일"),음력휴일,2,FALSE),IFERROR(VLOOKUP(A2579,양력지정휴일,2,FALSE), IFERROR(VLOOKUP(B2579,음력지정휴일,2,FALSE), ""))))</f>
        <v/>
      </c>
      <c r="N2579" s="128"/>
      <c r="O2579" s="128" t="str">
        <f>IFERROR(VLOOKUP(N2579,연차지정일수,2,FALSE),"")</f>
        <v/>
      </c>
      <c r="P2579" s="143"/>
      <c r="Q2579" s="2"/>
    </row>
    <row r="2580">
      <c r="A2580" s="129">
        <v>46775.0</v>
      </c>
      <c r="B2580" s="129">
        <f>VLOOKUP($A2580,달력데이터,MATCH("음력 날짜",달력제목,0),FALSE)</f>
        <v>46748</v>
      </c>
      <c r="C2580" s="128">
        <f t="shared" si="1"/>
        <v>2028</v>
      </c>
      <c r="D2580" s="128">
        <f t="shared" si="2"/>
        <v>1</v>
      </c>
      <c r="E2580" s="128">
        <f t="shared" si="3"/>
        <v>3</v>
      </c>
      <c r="F2580" s="128">
        <f t="shared" si="4"/>
        <v>2028</v>
      </c>
      <c r="G2580" s="128">
        <f t="shared" si="5"/>
        <v>1</v>
      </c>
      <c r="H2580" s="128">
        <f t="shared" si="6"/>
        <v>23</v>
      </c>
      <c r="I2580" s="128" t="str">
        <f t="shared" si="7"/>
        <v>일</v>
      </c>
      <c r="J2580" s="99"/>
      <c r="K2580" s="99"/>
      <c r="L2580" s="141" t="str">
        <f>IF(J2580-K2580=0,,IFERROR(K2580-J2580-휴게시간-VLOOKUP(A2580,지정휴게시간,2,FALSE),K2580-J2580-휴게시간))</f>
        <v/>
      </c>
      <c r="M2580" s="142" t="str">
        <f>IFERROR(VLOOKUP(Text(A2580,"m월 d일"),양력휴일,2,FALSE),IFERROR(VLOOKUP(Text(B2580,"m월 d일"),음력휴일,2,FALSE),IFERROR(VLOOKUP(A2580,양력지정휴일,2,FALSE), IFERROR(VLOOKUP(B2580,음력지정휴일,2,FALSE), ""))))</f>
        <v/>
      </c>
      <c r="N2580" s="128"/>
      <c r="O2580" s="128" t="str">
        <f>IFERROR(VLOOKUP(N2580,연차지정일수,2,FALSE),"")</f>
        <v/>
      </c>
      <c r="P2580" s="143"/>
      <c r="Q2580" s="2"/>
    </row>
    <row r="2581">
      <c r="A2581" s="129">
        <v>46776.0</v>
      </c>
      <c r="B2581" s="129">
        <f>VLOOKUP($A2581,달력데이터,MATCH("음력 날짜",달력제목,0),FALSE)</f>
        <v>46749</v>
      </c>
      <c r="C2581" s="128">
        <f t="shared" si="1"/>
        <v>2028</v>
      </c>
      <c r="D2581" s="128">
        <f t="shared" si="2"/>
        <v>1</v>
      </c>
      <c r="E2581" s="128">
        <f t="shared" si="3"/>
        <v>4</v>
      </c>
      <c r="F2581" s="128">
        <f t="shared" si="4"/>
        <v>2028</v>
      </c>
      <c r="G2581" s="128">
        <f t="shared" si="5"/>
        <v>1</v>
      </c>
      <c r="H2581" s="128">
        <f t="shared" si="6"/>
        <v>24</v>
      </c>
      <c r="I2581" s="128" t="str">
        <f t="shared" si="7"/>
        <v>월</v>
      </c>
      <c r="J2581" s="99"/>
      <c r="K2581" s="99"/>
      <c r="L2581" s="141" t="str">
        <f>IF(J2581-K2581=0,,IFERROR(K2581-J2581-휴게시간-VLOOKUP(A2581,지정휴게시간,2,FALSE),K2581-J2581-휴게시간))</f>
        <v/>
      </c>
      <c r="M2581" s="142" t="str">
        <f>IFERROR(VLOOKUP(Text(A2581,"m월 d일"),양력휴일,2,FALSE),IFERROR(VLOOKUP(Text(B2581,"m월 d일"),음력휴일,2,FALSE),IFERROR(VLOOKUP(A2581,양력지정휴일,2,FALSE), IFERROR(VLOOKUP(B2581,음력지정휴일,2,FALSE), ""))))</f>
        <v/>
      </c>
      <c r="N2581" s="128"/>
      <c r="O2581" s="128" t="str">
        <f>IFERROR(VLOOKUP(N2581,연차지정일수,2,FALSE),"")</f>
        <v/>
      </c>
      <c r="P2581" s="143"/>
      <c r="Q2581" s="2"/>
    </row>
    <row r="2582">
      <c r="A2582" s="129">
        <v>46777.0</v>
      </c>
      <c r="B2582" s="129">
        <f>VLOOKUP($A2582,달력데이터,MATCH("음력 날짜",달력제목,0),FALSE)</f>
        <v>46750</v>
      </c>
      <c r="C2582" s="128">
        <f t="shared" si="1"/>
        <v>2028</v>
      </c>
      <c r="D2582" s="128">
        <f t="shared" si="2"/>
        <v>1</v>
      </c>
      <c r="E2582" s="128">
        <f t="shared" si="3"/>
        <v>4</v>
      </c>
      <c r="F2582" s="128">
        <f t="shared" si="4"/>
        <v>2028</v>
      </c>
      <c r="G2582" s="128">
        <f t="shared" si="5"/>
        <v>1</v>
      </c>
      <c r="H2582" s="128">
        <f t="shared" si="6"/>
        <v>25</v>
      </c>
      <c r="I2582" s="128" t="str">
        <f t="shared" si="7"/>
        <v>화</v>
      </c>
      <c r="J2582" s="99"/>
      <c r="K2582" s="99"/>
      <c r="L2582" s="141" t="str">
        <f>IF(J2582-K2582=0,,IFERROR(K2582-J2582-휴게시간-VLOOKUP(A2582,지정휴게시간,2,FALSE),K2582-J2582-휴게시간))</f>
        <v/>
      </c>
      <c r="M2582" s="142" t="str">
        <f>IFERROR(VLOOKUP(Text(A2582,"m월 d일"),양력휴일,2,FALSE),IFERROR(VLOOKUP(Text(B2582,"m월 d일"),음력휴일,2,FALSE),IFERROR(VLOOKUP(A2582,양력지정휴일,2,FALSE), IFERROR(VLOOKUP(B2582,음력지정휴일,2,FALSE), ""))))</f>
        <v/>
      </c>
      <c r="N2582" s="128"/>
      <c r="O2582" s="128" t="str">
        <f>IFERROR(VLOOKUP(N2582,연차지정일수,2,FALSE),"")</f>
        <v/>
      </c>
      <c r="P2582" s="143"/>
      <c r="Q2582" s="2"/>
    </row>
    <row r="2583">
      <c r="A2583" s="129">
        <v>46778.0</v>
      </c>
      <c r="B2583" s="129">
        <f>VLOOKUP($A2583,달력데이터,MATCH("음력 날짜",달력제목,0),FALSE)</f>
        <v>46751</v>
      </c>
      <c r="C2583" s="128">
        <f t="shared" si="1"/>
        <v>2028</v>
      </c>
      <c r="D2583" s="128">
        <f t="shared" si="2"/>
        <v>1</v>
      </c>
      <c r="E2583" s="128">
        <f t="shared" si="3"/>
        <v>4</v>
      </c>
      <c r="F2583" s="128">
        <f t="shared" si="4"/>
        <v>2028</v>
      </c>
      <c r="G2583" s="128">
        <f t="shared" si="5"/>
        <v>1</v>
      </c>
      <c r="H2583" s="128">
        <f t="shared" si="6"/>
        <v>26</v>
      </c>
      <c r="I2583" s="128" t="str">
        <f t="shared" si="7"/>
        <v>수</v>
      </c>
      <c r="J2583" s="99"/>
      <c r="K2583" s="99"/>
      <c r="L2583" s="141" t="str">
        <f>IF(J2583-K2583=0,,IFERROR(K2583-J2583-휴게시간-VLOOKUP(A2583,지정휴게시간,2,FALSE),K2583-J2583-휴게시간))</f>
        <v/>
      </c>
      <c r="M2583" s="142" t="str">
        <f>IFERROR(VLOOKUP(Text(A2583,"m월 d일"),양력휴일,2,FALSE),IFERROR(VLOOKUP(Text(B2583,"m월 d일"),음력휴일,2,FALSE),IFERROR(VLOOKUP(A2583,양력지정휴일,2,FALSE), IFERROR(VLOOKUP(B2583,음력지정휴일,2,FALSE), ""))))</f>
        <v>설날연휴</v>
      </c>
      <c r="N2583" s="128"/>
      <c r="O2583" s="128" t="str">
        <f>IFERROR(VLOOKUP(N2583,연차지정일수,2,FALSE),"")</f>
        <v/>
      </c>
      <c r="P2583" s="143"/>
      <c r="Q2583" s="2"/>
    </row>
    <row r="2584">
      <c r="A2584" s="129">
        <v>46779.0</v>
      </c>
      <c r="B2584" s="129">
        <f>VLOOKUP($A2584,달력데이터,MATCH("음력 날짜",달력제목,0),FALSE)</f>
        <v>46753</v>
      </c>
      <c r="C2584" s="128">
        <f t="shared" si="1"/>
        <v>2028</v>
      </c>
      <c r="D2584" s="128">
        <f t="shared" si="2"/>
        <v>1</v>
      </c>
      <c r="E2584" s="128">
        <f t="shared" si="3"/>
        <v>4</v>
      </c>
      <c r="F2584" s="128">
        <f t="shared" si="4"/>
        <v>2028</v>
      </c>
      <c r="G2584" s="128">
        <f t="shared" si="5"/>
        <v>1</v>
      </c>
      <c r="H2584" s="128">
        <f t="shared" si="6"/>
        <v>27</v>
      </c>
      <c r="I2584" s="128" t="str">
        <f t="shared" si="7"/>
        <v>목</v>
      </c>
      <c r="J2584" s="99"/>
      <c r="K2584" s="99"/>
      <c r="L2584" s="141" t="str">
        <f>IF(J2584-K2584=0,,IFERROR(K2584-J2584-휴게시간-VLOOKUP(A2584,지정휴게시간,2,FALSE),K2584-J2584-휴게시간))</f>
        <v/>
      </c>
      <c r="M2584" s="142" t="str">
        <f>IFERROR(VLOOKUP(Text(A2584,"m월 d일"),양력휴일,2,FALSE),IFERROR(VLOOKUP(Text(B2584,"m월 d일"),음력휴일,2,FALSE),IFERROR(VLOOKUP(A2584,양력지정휴일,2,FALSE), IFERROR(VLOOKUP(B2584,음력지정휴일,2,FALSE), ""))))</f>
        <v>설날연휴</v>
      </c>
      <c r="N2584" s="128"/>
      <c r="O2584" s="128" t="str">
        <f>IFERROR(VLOOKUP(N2584,연차지정일수,2,FALSE),"")</f>
        <v/>
      </c>
      <c r="P2584" s="143"/>
      <c r="Q2584" s="2"/>
    </row>
    <row r="2585">
      <c r="A2585" s="129">
        <v>46780.0</v>
      </c>
      <c r="B2585" s="129">
        <f>VLOOKUP($A2585,달력데이터,MATCH("음력 날짜",달력제목,0),FALSE)</f>
        <v>46754</v>
      </c>
      <c r="C2585" s="128">
        <f t="shared" si="1"/>
        <v>2028</v>
      </c>
      <c r="D2585" s="128">
        <f t="shared" si="2"/>
        <v>1</v>
      </c>
      <c r="E2585" s="128">
        <f t="shared" si="3"/>
        <v>4</v>
      </c>
      <c r="F2585" s="128">
        <f t="shared" si="4"/>
        <v>2028</v>
      </c>
      <c r="G2585" s="128">
        <f t="shared" si="5"/>
        <v>1</v>
      </c>
      <c r="H2585" s="128">
        <f t="shared" si="6"/>
        <v>28</v>
      </c>
      <c r="I2585" s="128" t="str">
        <f t="shared" si="7"/>
        <v>금</v>
      </c>
      <c r="J2585" s="99"/>
      <c r="K2585" s="99"/>
      <c r="L2585" s="141" t="str">
        <f>IF(J2585-K2585=0,,IFERROR(K2585-J2585-휴게시간-VLOOKUP(A2585,지정휴게시간,2,FALSE),K2585-J2585-휴게시간))</f>
        <v/>
      </c>
      <c r="M2585" s="142" t="str">
        <f>IFERROR(VLOOKUP(Text(A2585,"m월 d일"),양력휴일,2,FALSE),IFERROR(VLOOKUP(Text(B2585,"m월 d일"),음력휴일,2,FALSE),IFERROR(VLOOKUP(A2585,양력지정휴일,2,FALSE), IFERROR(VLOOKUP(B2585,음력지정휴일,2,FALSE), ""))))</f>
        <v>설날연휴</v>
      </c>
      <c r="N2585" s="128"/>
      <c r="O2585" s="128" t="str">
        <f>IFERROR(VLOOKUP(N2585,연차지정일수,2,FALSE),"")</f>
        <v/>
      </c>
      <c r="P2585" s="143"/>
      <c r="Q2585" s="2"/>
    </row>
    <row r="2586">
      <c r="A2586" s="129">
        <v>46781.0</v>
      </c>
      <c r="B2586" s="129">
        <f>VLOOKUP($A2586,달력데이터,MATCH("음력 날짜",달력제목,0),FALSE)</f>
        <v>46755</v>
      </c>
      <c r="C2586" s="128">
        <f t="shared" si="1"/>
        <v>2028</v>
      </c>
      <c r="D2586" s="128">
        <f t="shared" si="2"/>
        <v>1</v>
      </c>
      <c r="E2586" s="128">
        <f t="shared" si="3"/>
        <v>4</v>
      </c>
      <c r="F2586" s="128">
        <f t="shared" si="4"/>
        <v>2028</v>
      </c>
      <c r="G2586" s="128">
        <f t="shared" si="5"/>
        <v>1</v>
      </c>
      <c r="H2586" s="128">
        <f t="shared" si="6"/>
        <v>29</v>
      </c>
      <c r="I2586" s="128" t="str">
        <f t="shared" si="7"/>
        <v>토</v>
      </c>
      <c r="J2586" s="99"/>
      <c r="K2586" s="99"/>
      <c r="L2586" s="141" t="str">
        <f>IF(J2586-K2586=0,,IFERROR(K2586-J2586-휴게시간-VLOOKUP(A2586,지정휴게시간,2,FALSE),K2586-J2586-휴게시간))</f>
        <v/>
      </c>
      <c r="M2586" s="142" t="str">
        <f>IFERROR(VLOOKUP(Text(A2586,"m월 d일"),양력휴일,2,FALSE),IFERROR(VLOOKUP(Text(B2586,"m월 d일"),음력휴일,2,FALSE),IFERROR(VLOOKUP(A2586,양력지정휴일,2,FALSE), IFERROR(VLOOKUP(B2586,음력지정휴일,2,FALSE), ""))))</f>
        <v/>
      </c>
      <c r="N2586" s="128"/>
      <c r="O2586" s="128" t="str">
        <f>IFERROR(VLOOKUP(N2586,연차지정일수,2,FALSE),"")</f>
        <v/>
      </c>
      <c r="P2586" s="143"/>
      <c r="Q2586" s="2"/>
    </row>
    <row r="2587">
      <c r="A2587" s="129">
        <v>46782.0</v>
      </c>
      <c r="B2587" s="129">
        <f>VLOOKUP($A2587,달력데이터,MATCH("음력 날짜",달력제목,0),FALSE)</f>
        <v>46756</v>
      </c>
      <c r="C2587" s="128">
        <f t="shared" si="1"/>
        <v>2028</v>
      </c>
      <c r="D2587" s="128">
        <f t="shared" si="2"/>
        <v>1</v>
      </c>
      <c r="E2587" s="128">
        <f t="shared" si="3"/>
        <v>4</v>
      </c>
      <c r="F2587" s="128">
        <f t="shared" si="4"/>
        <v>2028</v>
      </c>
      <c r="G2587" s="128">
        <f t="shared" si="5"/>
        <v>1</v>
      </c>
      <c r="H2587" s="128">
        <f t="shared" si="6"/>
        <v>30</v>
      </c>
      <c r="I2587" s="128" t="str">
        <f t="shared" si="7"/>
        <v>일</v>
      </c>
      <c r="J2587" s="99"/>
      <c r="K2587" s="99"/>
      <c r="L2587" s="141" t="str">
        <f>IF(J2587-K2587=0,,IFERROR(K2587-J2587-휴게시간-VLOOKUP(A2587,지정휴게시간,2,FALSE),K2587-J2587-휴게시간))</f>
        <v/>
      </c>
      <c r="M2587" s="142" t="str">
        <f>IFERROR(VLOOKUP(Text(A2587,"m월 d일"),양력휴일,2,FALSE),IFERROR(VLOOKUP(Text(B2587,"m월 d일"),음력휴일,2,FALSE),IFERROR(VLOOKUP(A2587,양력지정휴일,2,FALSE), IFERROR(VLOOKUP(B2587,음력지정휴일,2,FALSE), ""))))</f>
        <v/>
      </c>
      <c r="N2587" s="128"/>
      <c r="O2587" s="128" t="str">
        <f>IFERROR(VLOOKUP(N2587,연차지정일수,2,FALSE),"")</f>
        <v/>
      </c>
      <c r="P2587" s="143"/>
      <c r="Q2587" s="2"/>
    </row>
    <row r="2588">
      <c r="A2588" s="129">
        <v>46783.0</v>
      </c>
      <c r="B2588" s="129">
        <f>VLOOKUP($A2588,달력데이터,MATCH("음력 날짜",달력제목,0),FALSE)</f>
        <v>46757</v>
      </c>
      <c r="C2588" s="128">
        <f t="shared" si="1"/>
        <v>2028</v>
      </c>
      <c r="D2588" s="128">
        <f t="shared" si="2"/>
        <v>1</v>
      </c>
      <c r="E2588" s="128">
        <f t="shared" si="3"/>
        <v>5</v>
      </c>
      <c r="F2588" s="128">
        <f t="shared" si="4"/>
        <v>2028</v>
      </c>
      <c r="G2588" s="128">
        <f t="shared" si="5"/>
        <v>1</v>
      </c>
      <c r="H2588" s="128">
        <f t="shared" si="6"/>
        <v>31</v>
      </c>
      <c r="I2588" s="128" t="str">
        <f t="shared" si="7"/>
        <v>월</v>
      </c>
      <c r="J2588" s="99"/>
      <c r="K2588" s="99"/>
      <c r="L2588" s="141" t="str">
        <f>IF(J2588-K2588=0,,IFERROR(K2588-J2588-휴게시간-VLOOKUP(A2588,지정휴게시간,2,FALSE),K2588-J2588-휴게시간))</f>
        <v/>
      </c>
      <c r="M2588" s="142" t="str">
        <f>IFERROR(VLOOKUP(Text(A2588,"m월 d일"),양력휴일,2,FALSE),IFERROR(VLOOKUP(Text(B2588,"m월 d일"),음력휴일,2,FALSE),IFERROR(VLOOKUP(A2588,양력지정휴일,2,FALSE), IFERROR(VLOOKUP(B2588,음력지정휴일,2,FALSE), ""))))</f>
        <v/>
      </c>
      <c r="N2588" s="128"/>
      <c r="O2588" s="128" t="str">
        <f>IFERROR(VLOOKUP(N2588,연차지정일수,2,FALSE),"")</f>
        <v/>
      </c>
      <c r="P2588" s="143"/>
      <c r="Q2588" s="2"/>
    </row>
    <row r="2589">
      <c r="A2589" s="129">
        <v>46784.0</v>
      </c>
      <c r="B2589" s="129">
        <f>VLOOKUP($A2589,달력데이터,MATCH("음력 날짜",달력제목,0),FALSE)</f>
        <v>46758</v>
      </c>
      <c r="C2589" s="128">
        <f t="shared" si="1"/>
        <v>2028</v>
      </c>
      <c r="D2589" s="128">
        <f t="shared" si="2"/>
        <v>1</v>
      </c>
      <c r="E2589" s="128">
        <f t="shared" si="3"/>
        <v>5</v>
      </c>
      <c r="F2589" s="128">
        <f t="shared" si="4"/>
        <v>2028</v>
      </c>
      <c r="G2589" s="128">
        <f t="shared" si="5"/>
        <v>2</v>
      </c>
      <c r="H2589" s="128">
        <f t="shared" si="6"/>
        <v>1</v>
      </c>
      <c r="I2589" s="128" t="str">
        <f t="shared" si="7"/>
        <v>화</v>
      </c>
      <c r="J2589" s="99"/>
      <c r="K2589" s="99"/>
      <c r="L2589" s="141" t="str">
        <f>IF(J2589-K2589=0,,IFERROR(K2589-J2589-휴게시간-VLOOKUP(A2589,지정휴게시간,2,FALSE),K2589-J2589-휴게시간))</f>
        <v/>
      </c>
      <c r="M2589" s="142" t="str">
        <f>IFERROR(VLOOKUP(Text(A2589,"m월 d일"),양력휴일,2,FALSE),IFERROR(VLOOKUP(Text(B2589,"m월 d일"),음력휴일,2,FALSE),IFERROR(VLOOKUP(A2589,양력지정휴일,2,FALSE), IFERROR(VLOOKUP(B2589,음력지정휴일,2,FALSE), ""))))</f>
        <v/>
      </c>
      <c r="N2589" s="128"/>
      <c r="O2589" s="128" t="str">
        <f>IFERROR(VLOOKUP(N2589,연차지정일수,2,FALSE),"")</f>
        <v/>
      </c>
      <c r="P2589" s="143"/>
      <c r="Q2589" s="2"/>
    </row>
    <row r="2590">
      <c r="A2590" s="129">
        <v>46785.0</v>
      </c>
      <c r="B2590" s="129">
        <f>VLOOKUP($A2590,달력데이터,MATCH("음력 날짜",달력제목,0),FALSE)</f>
        <v>46759</v>
      </c>
      <c r="C2590" s="128">
        <f t="shared" si="1"/>
        <v>2028</v>
      </c>
      <c r="D2590" s="128">
        <f t="shared" si="2"/>
        <v>1</v>
      </c>
      <c r="E2590" s="128">
        <f t="shared" si="3"/>
        <v>5</v>
      </c>
      <c r="F2590" s="128">
        <f t="shared" si="4"/>
        <v>2028</v>
      </c>
      <c r="G2590" s="128">
        <f t="shared" si="5"/>
        <v>2</v>
      </c>
      <c r="H2590" s="128">
        <f t="shared" si="6"/>
        <v>2</v>
      </c>
      <c r="I2590" s="128" t="str">
        <f t="shared" si="7"/>
        <v>수</v>
      </c>
      <c r="J2590" s="99"/>
      <c r="K2590" s="99"/>
      <c r="L2590" s="141" t="str">
        <f>IF(J2590-K2590=0,,IFERROR(K2590-J2590-휴게시간-VLOOKUP(A2590,지정휴게시간,2,FALSE),K2590-J2590-휴게시간))</f>
        <v/>
      </c>
      <c r="M2590" s="142" t="str">
        <f>IFERROR(VLOOKUP(Text(A2590,"m월 d일"),양력휴일,2,FALSE),IFERROR(VLOOKUP(Text(B2590,"m월 d일"),음력휴일,2,FALSE),IFERROR(VLOOKUP(A2590,양력지정휴일,2,FALSE), IFERROR(VLOOKUP(B2590,음력지정휴일,2,FALSE), ""))))</f>
        <v/>
      </c>
      <c r="N2590" s="128"/>
      <c r="O2590" s="128" t="str">
        <f>IFERROR(VLOOKUP(N2590,연차지정일수,2,FALSE),"")</f>
        <v/>
      </c>
      <c r="P2590" s="143"/>
      <c r="Q2590" s="2"/>
    </row>
    <row r="2591">
      <c r="A2591" s="129">
        <v>46786.0</v>
      </c>
      <c r="B2591" s="129">
        <f>VLOOKUP($A2591,달력데이터,MATCH("음력 날짜",달력제목,0),FALSE)</f>
        <v>46760</v>
      </c>
      <c r="C2591" s="128">
        <f t="shared" si="1"/>
        <v>2028</v>
      </c>
      <c r="D2591" s="128">
        <f t="shared" si="2"/>
        <v>1</v>
      </c>
      <c r="E2591" s="128">
        <f t="shared" si="3"/>
        <v>5</v>
      </c>
      <c r="F2591" s="128">
        <f t="shared" si="4"/>
        <v>2028</v>
      </c>
      <c r="G2591" s="128">
        <f t="shared" si="5"/>
        <v>2</v>
      </c>
      <c r="H2591" s="128">
        <f t="shared" si="6"/>
        <v>3</v>
      </c>
      <c r="I2591" s="128" t="str">
        <f t="shared" si="7"/>
        <v>목</v>
      </c>
      <c r="J2591" s="99"/>
      <c r="K2591" s="99"/>
      <c r="L2591" s="141" t="str">
        <f>IF(J2591-K2591=0,,IFERROR(K2591-J2591-휴게시간-VLOOKUP(A2591,지정휴게시간,2,FALSE),K2591-J2591-휴게시간))</f>
        <v/>
      </c>
      <c r="M2591" s="142" t="str">
        <f>IFERROR(VLOOKUP(Text(A2591,"m월 d일"),양력휴일,2,FALSE),IFERROR(VLOOKUP(Text(B2591,"m월 d일"),음력휴일,2,FALSE),IFERROR(VLOOKUP(A2591,양력지정휴일,2,FALSE), IFERROR(VLOOKUP(B2591,음력지정휴일,2,FALSE), ""))))</f>
        <v/>
      </c>
      <c r="N2591" s="128"/>
      <c r="O2591" s="128" t="str">
        <f>IFERROR(VLOOKUP(N2591,연차지정일수,2,FALSE),"")</f>
        <v/>
      </c>
      <c r="P2591" s="143"/>
      <c r="Q2591" s="2"/>
    </row>
    <row r="2592">
      <c r="A2592" s="129">
        <v>46787.0</v>
      </c>
      <c r="B2592" s="129">
        <f>VLOOKUP($A2592,달력데이터,MATCH("음력 날짜",달력제목,0),FALSE)</f>
        <v>46761</v>
      </c>
      <c r="C2592" s="128">
        <f t="shared" si="1"/>
        <v>2028</v>
      </c>
      <c r="D2592" s="128">
        <f t="shared" si="2"/>
        <v>1</v>
      </c>
      <c r="E2592" s="128">
        <f t="shared" si="3"/>
        <v>5</v>
      </c>
      <c r="F2592" s="128">
        <f t="shared" si="4"/>
        <v>2028</v>
      </c>
      <c r="G2592" s="128">
        <f t="shared" si="5"/>
        <v>2</v>
      </c>
      <c r="H2592" s="128">
        <f t="shared" si="6"/>
        <v>4</v>
      </c>
      <c r="I2592" s="128" t="str">
        <f t="shared" si="7"/>
        <v>금</v>
      </c>
      <c r="J2592" s="99"/>
      <c r="K2592" s="99"/>
      <c r="L2592" s="141" t="str">
        <f>IF(J2592-K2592=0,,IFERROR(K2592-J2592-휴게시간-VLOOKUP(A2592,지정휴게시간,2,FALSE),K2592-J2592-휴게시간))</f>
        <v/>
      </c>
      <c r="M2592" s="142" t="str">
        <f>IFERROR(VLOOKUP(Text(A2592,"m월 d일"),양력휴일,2,FALSE),IFERROR(VLOOKUP(Text(B2592,"m월 d일"),음력휴일,2,FALSE),IFERROR(VLOOKUP(A2592,양력지정휴일,2,FALSE), IFERROR(VLOOKUP(B2592,음력지정휴일,2,FALSE), ""))))</f>
        <v/>
      </c>
      <c r="N2592" s="128"/>
      <c r="O2592" s="128" t="str">
        <f>IFERROR(VLOOKUP(N2592,연차지정일수,2,FALSE),"")</f>
        <v/>
      </c>
      <c r="P2592" s="143"/>
      <c r="Q2592" s="2"/>
    </row>
    <row r="2593">
      <c r="A2593" s="129">
        <v>46788.0</v>
      </c>
      <c r="B2593" s="129">
        <f>VLOOKUP($A2593,달력데이터,MATCH("음력 날짜",달력제목,0),FALSE)</f>
        <v>46762</v>
      </c>
      <c r="C2593" s="128">
        <f t="shared" si="1"/>
        <v>2028</v>
      </c>
      <c r="D2593" s="128">
        <f t="shared" si="2"/>
        <v>1</v>
      </c>
      <c r="E2593" s="128">
        <f t="shared" si="3"/>
        <v>5</v>
      </c>
      <c r="F2593" s="128">
        <f t="shared" si="4"/>
        <v>2028</v>
      </c>
      <c r="G2593" s="128">
        <f t="shared" si="5"/>
        <v>2</v>
      </c>
      <c r="H2593" s="128">
        <f t="shared" si="6"/>
        <v>5</v>
      </c>
      <c r="I2593" s="128" t="str">
        <f t="shared" si="7"/>
        <v>토</v>
      </c>
      <c r="J2593" s="99"/>
      <c r="K2593" s="99"/>
      <c r="L2593" s="141" t="str">
        <f>IF(J2593-K2593=0,,IFERROR(K2593-J2593-휴게시간-VLOOKUP(A2593,지정휴게시간,2,FALSE),K2593-J2593-휴게시간))</f>
        <v/>
      </c>
      <c r="M2593" s="142" t="str">
        <f>IFERROR(VLOOKUP(Text(A2593,"m월 d일"),양력휴일,2,FALSE),IFERROR(VLOOKUP(Text(B2593,"m월 d일"),음력휴일,2,FALSE),IFERROR(VLOOKUP(A2593,양력지정휴일,2,FALSE), IFERROR(VLOOKUP(B2593,음력지정휴일,2,FALSE), ""))))</f>
        <v/>
      </c>
      <c r="N2593" s="128"/>
      <c r="O2593" s="128" t="str">
        <f>IFERROR(VLOOKUP(N2593,연차지정일수,2,FALSE),"")</f>
        <v/>
      </c>
      <c r="P2593" s="143"/>
      <c r="Q2593" s="2"/>
    </row>
    <row r="2594">
      <c r="A2594" s="129">
        <v>46789.0</v>
      </c>
      <c r="B2594" s="129">
        <f>VLOOKUP($A2594,달력데이터,MATCH("음력 날짜",달력제목,0),FALSE)</f>
        <v>46763</v>
      </c>
      <c r="C2594" s="128">
        <f t="shared" si="1"/>
        <v>2028</v>
      </c>
      <c r="D2594" s="128">
        <f t="shared" si="2"/>
        <v>1</v>
      </c>
      <c r="E2594" s="128">
        <f t="shared" si="3"/>
        <v>5</v>
      </c>
      <c r="F2594" s="128">
        <f t="shared" si="4"/>
        <v>2028</v>
      </c>
      <c r="G2594" s="128">
        <f t="shared" si="5"/>
        <v>2</v>
      </c>
      <c r="H2594" s="128">
        <f t="shared" si="6"/>
        <v>6</v>
      </c>
      <c r="I2594" s="128" t="str">
        <f t="shared" si="7"/>
        <v>일</v>
      </c>
      <c r="J2594" s="99"/>
      <c r="K2594" s="99"/>
      <c r="L2594" s="141" t="str">
        <f>IF(J2594-K2594=0,,IFERROR(K2594-J2594-휴게시간-VLOOKUP(A2594,지정휴게시간,2,FALSE),K2594-J2594-휴게시간))</f>
        <v/>
      </c>
      <c r="M2594" s="142" t="str">
        <f>IFERROR(VLOOKUP(Text(A2594,"m월 d일"),양력휴일,2,FALSE),IFERROR(VLOOKUP(Text(B2594,"m월 d일"),음력휴일,2,FALSE),IFERROR(VLOOKUP(A2594,양력지정휴일,2,FALSE), IFERROR(VLOOKUP(B2594,음력지정휴일,2,FALSE), ""))))</f>
        <v/>
      </c>
      <c r="N2594" s="128"/>
      <c r="O2594" s="128" t="str">
        <f>IFERROR(VLOOKUP(N2594,연차지정일수,2,FALSE),"")</f>
        <v/>
      </c>
      <c r="P2594" s="143"/>
      <c r="Q2594" s="2"/>
    </row>
    <row r="2595">
      <c r="A2595" s="129">
        <v>46790.0</v>
      </c>
      <c r="B2595" s="129">
        <f>VLOOKUP($A2595,달력데이터,MATCH("음력 날짜",달력제목,0),FALSE)</f>
        <v>46764</v>
      </c>
      <c r="C2595" s="128">
        <f t="shared" si="1"/>
        <v>2028</v>
      </c>
      <c r="D2595" s="128">
        <f t="shared" si="2"/>
        <v>2</v>
      </c>
      <c r="E2595" s="128">
        <f t="shared" si="3"/>
        <v>1</v>
      </c>
      <c r="F2595" s="128">
        <f t="shared" si="4"/>
        <v>2028</v>
      </c>
      <c r="G2595" s="128">
        <f t="shared" si="5"/>
        <v>2</v>
      </c>
      <c r="H2595" s="128">
        <f t="shared" si="6"/>
        <v>7</v>
      </c>
      <c r="I2595" s="128" t="str">
        <f t="shared" si="7"/>
        <v>월</v>
      </c>
      <c r="J2595" s="99"/>
      <c r="K2595" s="99"/>
      <c r="L2595" s="141" t="str">
        <f>IF(J2595-K2595=0,,IFERROR(K2595-J2595-휴게시간-VLOOKUP(A2595,지정휴게시간,2,FALSE),K2595-J2595-휴게시간))</f>
        <v/>
      </c>
      <c r="M2595" s="142" t="str">
        <f>IFERROR(VLOOKUP(Text(A2595,"m월 d일"),양력휴일,2,FALSE),IFERROR(VLOOKUP(Text(B2595,"m월 d일"),음력휴일,2,FALSE),IFERROR(VLOOKUP(A2595,양력지정휴일,2,FALSE), IFERROR(VLOOKUP(B2595,음력지정휴일,2,FALSE), ""))))</f>
        <v/>
      </c>
      <c r="N2595" s="128"/>
      <c r="O2595" s="128" t="str">
        <f>IFERROR(VLOOKUP(N2595,연차지정일수,2,FALSE),"")</f>
        <v/>
      </c>
      <c r="P2595" s="143"/>
      <c r="Q2595" s="2"/>
    </row>
    <row r="2596">
      <c r="A2596" s="129">
        <v>46791.0</v>
      </c>
      <c r="B2596" s="129">
        <f>VLOOKUP($A2596,달력데이터,MATCH("음력 날짜",달력제목,0),FALSE)</f>
        <v>46765</v>
      </c>
      <c r="C2596" s="128">
        <f t="shared" si="1"/>
        <v>2028</v>
      </c>
      <c r="D2596" s="128">
        <f t="shared" si="2"/>
        <v>2</v>
      </c>
      <c r="E2596" s="128">
        <f t="shared" si="3"/>
        <v>1</v>
      </c>
      <c r="F2596" s="128">
        <f t="shared" si="4"/>
        <v>2028</v>
      </c>
      <c r="G2596" s="128">
        <f t="shared" si="5"/>
        <v>2</v>
      </c>
      <c r="H2596" s="128">
        <f t="shared" si="6"/>
        <v>8</v>
      </c>
      <c r="I2596" s="128" t="str">
        <f t="shared" si="7"/>
        <v>화</v>
      </c>
      <c r="J2596" s="99"/>
      <c r="K2596" s="99"/>
      <c r="L2596" s="141" t="str">
        <f>IF(J2596-K2596=0,,IFERROR(K2596-J2596-휴게시간-VLOOKUP(A2596,지정휴게시간,2,FALSE),K2596-J2596-휴게시간))</f>
        <v/>
      </c>
      <c r="M2596" s="142" t="str">
        <f>IFERROR(VLOOKUP(Text(A2596,"m월 d일"),양력휴일,2,FALSE),IFERROR(VLOOKUP(Text(B2596,"m월 d일"),음력휴일,2,FALSE),IFERROR(VLOOKUP(A2596,양력지정휴일,2,FALSE), IFERROR(VLOOKUP(B2596,음력지정휴일,2,FALSE), ""))))</f>
        <v/>
      </c>
      <c r="N2596" s="128"/>
      <c r="O2596" s="128" t="str">
        <f>IFERROR(VLOOKUP(N2596,연차지정일수,2,FALSE),"")</f>
        <v/>
      </c>
      <c r="P2596" s="143"/>
      <c r="Q2596" s="2"/>
    </row>
    <row r="2597">
      <c r="A2597" s="129">
        <v>46792.0</v>
      </c>
      <c r="B2597" s="129">
        <f>VLOOKUP($A2597,달력데이터,MATCH("음력 날짜",달력제목,0),FALSE)</f>
        <v>46766</v>
      </c>
      <c r="C2597" s="128">
        <f t="shared" si="1"/>
        <v>2028</v>
      </c>
      <c r="D2597" s="128">
        <f t="shared" si="2"/>
        <v>2</v>
      </c>
      <c r="E2597" s="128">
        <f t="shared" si="3"/>
        <v>1</v>
      </c>
      <c r="F2597" s="128">
        <f t="shared" si="4"/>
        <v>2028</v>
      </c>
      <c r="G2597" s="128">
        <f t="shared" si="5"/>
        <v>2</v>
      </c>
      <c r="H2597" s="128">
        <f t="shared" si="6"/>
        <v>9</v>
      </c>
      <c r="I2597" s="128" t="str">
        <f t="shared" si="7"/>
        <v>수</v>
      </c>
      <c r="J2597" s="99"/>
      <c r="K2597" s="99"/>
      <c r="L2597" s="141" t="str">
        <f>IF(J2597-K2597=0,,IFERROR(K2597-J2597-휴게시간-VLOOKUP(A2597,지정휴게시간,2,FALSE),K2597-J2597-휴게시간))</f>
        <v/>
      </c>
      <c r="M2597" s="142" t="str">
        <f>IFERROR(VLOOKUP(Text(A2597,"m월 d일"),양력휴일,2,FALSE),IFERROR(VLOOKUP(Text(B2597,"m월 d일"),음력휴일,2,FALSE),IFERROR(VLOOKUP(A2597,양력지정휴일,2,FALSE), IFERROR(VLOOKUP(B2597,음력지정휴일,2,FALSE), ""))))</f>
        <v/>
      </c>
      <c r="N2597" s="128"/>
      <c r="O2597" s="128" t="str">
        <f>IFERROR(VLOOKUP(N2597,연차지정일수,2,FALSE),"")</f>
        <v/>
      </c>
      <c r="P2597" s="143"/>
      <c r="Q2597" s="2"/>
    </row>
    <row r="2598">
      <c r="A2598" s="129">
        <v>46793.0</v>
      </c>
      <c r="B2598" s="129">
        <f>VLOOKUP($A2598,달력데이터,MATCH("음력 날짜",달력제목,0),FALSE)</f>
        <v>46767</v>
      </c>
      <c r="C2598" s="128">
        <f t="shared" si="1"/>
        <v>2028</v>
      </c>
      <c r="D2598" s="128">
        <f t="shared" si="2"/>
        <v>2</v>
      </c>
      <c r="E2598" s="128">
        <f t="shared" si="3"/>
        <v>1</v>
      </c>
      <c r="F2598" s="128">
        <f t="shared" si="4"/>
        <v>2028</v>
      </c>
      <c r="G2598" s="128">
        <f t="shared" si="5"/>
        <v>2</v>
      </c>
      <c r="H2598" s="128">
        <f t="shared" si="6"/>
        <v>10</v>
      </c>
      <c r="I2598" s="128" t="str">
        <f t="shared" si="7"/>
        <v>목</v>
      </c>
      <c r="J2598" s="99"/>
      <c r="K2598" s="99"/>
      <c r="L2598" s="141" t="str">
        <f>IF(J2598-K2598=0,,IFERROR(K2598-J2598-휴게시간-VLOOKUP(A2598,지정휴게시간,2,FALSE),K2598-J2598-휴게시간))</f>
        <v/>
      </c>
      <c r="M2598" s="142" t="str">
        <f>IFERROR(VLOOKUP(Text(A2598,"m월 d일"),양력휴일,2,FALSE),IFERROR(VLOOKUP(Text(B2598,"m월 d일"),음력휴일,2,FALSE),IFERROR(VLOOKUP(A2598,양력지정휴일,2,FALSE), IFERROR(VLOOKUP(B2598,음력지정휴일,2,FALSE), ""))))</f>
        <v/>
      </c>
      <c r="N2598" s="128"/>
      <c r="O2598" s="128" t="str">
        <f>IFERROR(VLOOKUP(N2598,연차지정일수,2,FALSE),"")</f>
        <v/>
      </c>
      <c r="P2598" s="143"/>
      <c r="Q2598" s="2"/>
    </row>
    <row r="2599">
      <c r="A2599" s="129">
        <v>46794.0</v>
      </c>
      <c r="B2599" s="129">
        <f>VLOOKUP($A2599,달력데이터,MATCH("음력 날짜",달력제목,0),FALSE)</f>
        <v>46768</v>
      </c>
      <c r="C2599" s="128">
        <f t="shared" si="1"/>
        <v>2028</v>
      </c>
      <c r="D2599" s="128">
        <f t="shared" si="2"/>
        <v>2</v>
      </c>
      <c r="E2599" s="128">
        <f t="shared" si="3"/>
        <v>1</v>
      </c>
      <c r="F2599" s="128">
        <f t="shared" si="4"/>
        <v>2028</v>
      </c>
      <c r="G2599" s="128">
        <f t="shared" si="5"/>
        <v>2</v>
      </c>
      <c r="H2599" s="128">
        <f t="shared" si="6"/>
        <v>11</v>
      </c>
      <c r="I2599" s="128" t="str">
        <f t="shared" si="7"/>
        <v>금</v>
      </c>
      <c r="J2599" s="99"/>
      <c r="K2599" s="99"/>
      <c r="L2599" s="141" t="str">
        <f>IF(J2599-K2599=0,,IFERROR(K2599-J2599-휴게시간-VLOOKUP(A2599,지정휴게시간,2,FALSE),K2599-J2599-휴게시간))</f>
        <v/>
      </c>
      <c r="M2599" s="142" t="str">
        <f>IFERROR(VLOOKUP(Text(A2599,"m월 d일"),양력휴일,2,FALSE),IFERROR(VLOOKUP(Text(B2599,"m월 d일"),음력휴일,2,FALSE),IFERROR(VLOOKUP(A2599,양력지정휴일,2,FALSE), IFERROR(VLOOKUP(B2599,음력지정휴일,2,FALSE), ""))))</f>
        <v/>
      </c>
      <c r="N2599" s="128"/>
      <c r="O2599" s="128" t="str">
        <f>IFERROR(VLOOKUP(N2599,연차지정일수,2,FALSE),"")</f>
        <v/>
      </c>
      <c r="P2599" s="143"/>
      <c r="Q2599" s="2"/>
    </row>
    <row r="2600">
      <c r="A2600" s="129">
        <v>46795.0</v>
      </c>
      <c r="B2600" s="129">
        <f>VLOOKUP($A2600,달력데이터,MATCH("음력 날짜",달력제목,0),FALSE)</f>
        <v>46769</v>
      </c>
      <c r="C2600" s="128">
        <f t="shared" si="1"/>
        <v>2028</v>
      </c>
      <c r="D2600" s="128">
        <f t="shared" si="2"/>
        <v>2</v>
      </c>
      <c r="E2600" s="128">
        <f t="shared" si="3"/>
        <v>1</v>
      </c>
      <c r="F2600" s="128">
        <f t="shared" si="4"/>
        <v>2028</v>
      </c>
      <c r="G2600" s="128">
        <f t="shared" si="5"/>
        <v>2</v>
      </c>
      <c r="H2600" s="128">
        <f t="shared" si="6"/>
        <v>12</v>
      </c>
      <c r="I2600" s="128" t="str">
        <f t="shared" si="7"/>
        <v>토</v>
      </c>
      <c r="J2600" s="99"/>
      <c r="K2600" s="99"/>
      <c r="L2600" s="141" t="str">
        <f>IF(J2600-K2600=0,,IFERROR(K2600-J2600-휴게시간-VLOOKUP(A2600,지정휴게시간,2,FALSE),K2600-J2600-휴게시간))</f>
        <v/>
      </c>
      <c r="M2600" s="142" t="str">
        <f>IFERROR(VLOOKUP(Text(A2600,"m월 d일"),양력휴일,2,FALSE),IFERROR(VLOOKUP(Text(B2600,"m월 d일"),음력휴일,2,FALSE),IFERROR(VLOOKUP(A2600,양력지정휴일,2,FALSE), IFERROR(VLOOKUP(B2600,음력지정휴일,2,FALSE), ""))))</f>
        <v/>
      </c>
      <c r="N2600" s="128"/>
      <c r="O2600" s="128" t="str">
        <f>IFERROR(VLOOKUP(N2600,연차지정일수,2,FALSE),"")</f>
        <v/>
      </c>
      <c r="P2600" s="143"/>
      <c r="Q2600" s="2"/>
    </row>
    <row r="2601">
      <c r="A2601" s="129">
        <v>46796.0</v>
      </c>
      <c r="B2601" s="129">
        <f>VLOOKUP($A2601,달력데이터,MATCH("음력 날짜",달력제목,0),FALSE)</f>
        <v>46770</v>
      </c>
      <c r="C2601" s="128">
        <f t="shared" si="1"/>
        <v>2028</v>
      </c>
      <c r="D2601" s="128">
        <f t="shared" si="2"/>
        <v>2</v>
      </c>
      <c r="E2601" s="128">
        <f t="shared" si="3"/>
        <v>1</v>
      </c>
      <c r="F2601" s="128">
        <f t="shared" si="4"/>
        <v>2028</v>
      </c>
      <c r="G2601" s="128">
        <f t="shared" si="5"/>
        <v>2</v>
      </c>
      <c r="H2601" s="128">
        <f t="shared" si="6"/>
        <v>13</v>
      </c>
      <c r="I2601" s="128" t="str">
        <f t="shared" si="7"/>
        <v>일</v>
      </c>
      <c r="J2601" s="99"/>
      <c r="K2601" s="99"/>
      <c r="L2601" s="141" t="str">
        <f>IF(J2601-K2601=0,,IFERROR(K2601-J2601-휴게시간-VLOOKUP(A2601,지정휴게시간,2,FALSE),K2601-J2601-휴게시간))</f>
        <v/>
      </c>
      <c r="M2601" s="142" t="str">
        <f>IFERROR(VLOOKUP(Text(A2601,"m월 d일"),양력휴일,2,FALSE),IFERROR(VLOOKUP(Text(B2601,"m월 d일"),음력휴일,2,FALSE),IFERROR(VLOOKUP(A2601,양력지정휴일,2,FALSE), IFERROR(VLOOKUP(B2601,음력지정휴일,2,FALSE), ""))))</f>
        <v/>
      </c>
      <c r="N2601" s="128"/>
      <c r="O2601" s="128" t="str">
        <f>IFERROR(VLOOKUP(N2601,연차지정일수,2,FALSE),"")</f>
        <v/>
      </c>
      <c r="P2601" s="143"/>
      <c r="Q2601" s="2"/>
    </row>
    <row r="2602">
      <c r="A2602" s="129">
        <v>46797.0</v>
      </c>
      <c r="B2602" s="129">
        <f>VLOOKUP($A2602,달력데이터,MATCH("음력 날짜",달력제목,0),FALSE)</f>
        <v>46771</v>
      </c>
      <c r="C2602" s="128">
        <f t="shared" si="1"/>
        <v>2028</v>
      </c>
      <c r="D2602" s="128">
        <f t="shared" si="2"/>
        <v>2</v>
      </c>
      <c r="E2602" s="128">
        <f t="shared" si="3"/>
        <v>2</v>
      </c>
      <c r="F2602" s="128">
        <f t="shared" si="4"/>
        <v>2028</v>
      </c>
      <c r="G2602" s="128">
        <f t="shared" si="5"/>
        <v>2</v>
      </c>
      <c r="H2602" s="128">
        <f t="shared" si="6"/>
        <v>14</v>
      </c>
      <c r="I2602" s="128" t="str">
        <f t="shared" si="7"/>
        <v>월</v>
      </c>
      <c r="J2602" s="99"/>
      <c r="K2602" s="99"/>
      <c r="L2602" s="141" t="str">
        <f>IF(J2602-K2602=0,,IFERROR(K2602-J2602-휴게시간-VLOOKUP(A2602,지정휴게시간,2,FALSE),K2602-J2602-휴게시간))</f>
        <v/>
      </c>
      <c r="M2602" s="142" t="str">
        <f>IFERROR(VLOOKUP(Text(A2602,"m월 d일"),양력휴일,2,FALSE),IFERROR(VLOOKUP(Text(B2602,"m월 d일"),음력휴일,2,FALSE),IFERROR(VLOOKUP(A2602,양력지정휴일,2,FALSE), IFERROR(VLOOKUP(B2602,음력지정휴일,2,FALSE), ""))))</f>
        <v/>
      </c>
      <c r="N2602" s="128"/>
      <c r="O2602" s="128" t="str">
        <f>IFERROR(VLOOKUP(N2602,연차지정일수,2,FALSE),"")</f>
        <v/>
      </c>
      <c r="P2602" s="143"/>
      <c r="Q2602" s="2"/>
    </row>
    <row r="2603">
      <c r="A2603" s="129">
        <v>46798.0</v>
      </c>
      <c r="B2603" s="129">
        <f>VLOOKUP($A2603,달력데이터,MATCH("음력 날짜",달력제목,0),FALSE)</f>
        <v>46772</v>
      </c>
      <c r="C2603" s="128">
        <f t="shared" si="1"/>
        <v>2028</v>
      </c>
      <c r="D2603" s="128">
        <f t="shared" si="2"/>
        <v>2</v>
      </c>
      <c r="E2603" s="128">
        <f t="shared" si="3"/>
        <v>2</v>
      </c>
      <c r="F2603" s="128">
        <f t="shared" si="4"/>
        <v>2028</v>
      </c>
      <c r="G2603" s="128">
        <f t="shared" si="5"/>
        <v>2</v>
      </c>
      <c r="H2603" s="128">
        <f t="shared" si="6"/>
        <v>15</v>
      </c>
      <c r="I2603" s="128" t="str">
        <f t="shared" si="7"/>
        <v>화</v>
      </c>
      <c r="J2603" s="99"/>
      <c r="K2603" s="99"/>
      <c r="L2603" s="141" t="str">
        <f>IF(J2603-K2603=0,,IFERROR(K2603-J2603-휴게시간-VLOOKUP(A2603,지정휴게시간,2,FALSE),K2603-J2603-휴게시간))</f>
        <v/>
      </c>
      <c r="M2603" s="142" t="str">
        <f>IFERROR(VLOOKUP(Text(A2603,"m월 d일"),양력휴일,2,FALSE),IFERROR(VLOOKUP(Text(B2603,"m월 d일"),음력휴일,2,FALSE),IFERROR(VLOOKUP(A2603,양력지정휴일,2,FALSE), IFERROR(VLOOKUP(B2603,음력지정휴일,2,FALSE), ""))))</f>
        <v/>
      </c>
      <c r="N2603" s="128"/>
      <c r="O2603" s="128" t="str">
        <f>IFERROR(VLOOKUP(N2603,연차지정일수,2,FALSE),"")</f>
        <v/>
      </c>
      <c r="P2603" s="143"/>
      <c r="Q2603" s="2"/>
    </row>
    <row r="2604">
      <c r="A2604" s="129">
        <v>46799.0</v>
      </c>
      <c r="B2604" s="129">
        <f>VLOOKUP($A2604,달력데이터,MATCH("음력 날짜",달력제목,0),FALSE)</f>
        <v>46773</v>
      </c>
      <c r="C2604" s="128">
        <f t="shared" si="1"/>
        <v>2028</v>
      </c>
      <c r="D2604" s="128">
        <f t="shared" si="2"/>
        <v>2</v>
      </c>
      <c r="E2604" s="128">
        <f t="shared" si="3"/>
        <v>2</v>
      </c>
      <c r="F2604" s="128">
        <f t="shared" si="4"/>
        <v>2028</v>
      </c>
      <c r="G2604" s="128">
        <f t="shared" si="5"/>
        <v>2</v>
      </c>
      <c r="H2604" s="128">
        <f t="shared" si="6"/>
        <v>16</v>
      </c>
      <c r="I2604" s="128" t="str">
        <f t="shared" si="7"/>
        <v>수</v>
      </c>
      <c r="J2604" s="99"/>
      <c r="K2604" s="99"/>
      <c r="L2604" s="141" t="str">
        <f>IF(J2604-K2604=0,,IFERROR(K2604-J2604-휴게시간-VLOOKUP(A2604,지정휴게시간,2,FALSE),K2604-J2604-휴게시간))</f>
        <v/>
      </c>
      <c r="M2604" s="142" t="str">
        <f>IFERROR(VLOOKUP(Text(A2604,"m월 d일"),양력휴일,2,FALSE),IFERROR(VLOOKUP(Text(B2604,"m월 d일"),음력휴일,2,FALSE),IFERROR(VLOOKUP(A2604,양력지정휴일,2,FALSE), IFERROR(VLOOKUP(B2604,음력지정휴일,2,FALSE), ""))))</f>
        <v/>
      </c>
      <c r="N2604" s="128"/>
      <c r="O2604" s="128" t="str">
        <f>IFERROR(VLOOKUP(N2604,연차지정일수,2,FALSE),"")</f>
        <v/>
      </c>
      <c r="P2604" s="143"/>
      <c r="Q2604" s="2"/>
    </row>
    <row r="2605">
      <c r="A2605" s="129">
        <v>46800.0</v>
      </c>
      <c r="B2605" s="129">
        <f>VLOOKUP($A2605,달력데이터,MATCH("음력 날짜",달력제목,0),FALSE)</f>
        <v>46774</v>
      </c>
      <c r="C2605" s="128">
        <f t="shared" si="1"/>
        <v>2028</v>
      </c>
      <c r="D2605" s="128">
        <f t="shared" si="2"/>
        <v>2</v>
      </c>
      <c r="E2605" s="128">
        <f t="shared" si="3"/>
        <v>2</v>
      </c>
      <c r="F2605" s="128">
        <f t="shared" si="4"/>
        <v>2028</v>
      </c>
      <c r="G2605" s="128">
        <f t="shared" si="5"/>
        <v>2</v>
      </c>
      <c r="H2605" s="128">
        <f t="shared" si="6"/>
        <v>17</v>
      </c>
      <c r="I2605" s="128" t="str">
        <f t="shared" si="7"/>
        <v>목</v>
      </c>
      <c r="J2605" s="99"/>
      <c r="K2605" s="99"/>
      <c r="L2605" s="141" t="str">
        <f>IF(J2605-K2605=0,,IFERROR(K2605-J2605-휴게시간-VLOOKUP(A2605,지정휴게시간,2,FALSE),K2605-J2605-휴게시간))</f>
        <v/>
      </c>
      <c r="M2605" s="142" t="str">
        <f>IFERROR(VLOOKUP(Text(A2605,"m월 d일"),양력휴일,2,FALSE),IFERROR(VLOOKUP(Text(B2605,"m월 d일"),음력휴일,2,FALSE),IFERROR(VLOOKUP(A2605,양력지정휴일,2,FALSE), IFERROR(VLOOKUP(B2605,음력지정휴일,2,FALSE), ""))))</f>
        <v/>
      </c>
      <c r="N2605" s="128"/>
      <c r="O2605" s="128" t="str">
        <f>IFERROR(VLOOKUP(N2605,연차지정일수,2,FALSE),"")</f>
        <v/>
      </c>
      <c r="P2605" s="143"/>
      <c r="Q2605" s="2"/>
    </row>
    <row r="2606">
      <c r="A2606" s="129">
        <v>46801.0</v>
      </c>
      <c r="B2606" s="129">
        <f>VLOOKUP($A2606,달력데이터,MATCH("음력 날짜",달력제목,0),FALSE)</f>
        <v>46775</v>
      </c>
      <c r="C2606" s="128">
        <f t="shared" si="1"/>
        <v>2028</v>
      </c>
      <c r="D2606" s="128">
        <f t="shared" si="2"/>
        <v>2</v>
      </c>
      <c r="E2606" s="128">
        <f t="shared" si="3"/>
        <v>2</v>
      </c>
      <c r="F2606" s="128">
        <f t="shared" si="4"/>
        <v>2028</v>
      </c>
      <c r="G2606" s="128">
        <f t="shared" si="5"/>
        <v>2</v>
      </c>
      <c r="H2606" s="128">
        <f t="shared" si="6"/>
        <v>18</v>
      </c>
      <c r="I2606" s="128" t="str">
        <f t="shared" si="7"/>
        <v>금</v>
      </c>
      <c r="J2606" s="99"/>
      <c r="K2606" s="99"/>
      <c r="L2606" s="141" t="str">
        <f>IF(J2606-K2606=0,,IFERROR(K2606-J2606-휴게시간-VLOOKUP(A2606,지정휴게시간,2,FALSE),K2606-J2606-휴게시간))</f>
        <v/>
      </c>
      <c r="M2606" s="142" t="str">
        <f>IFERROR(VLOOKUP(Text(A2606,"m월 d일"),양력휴일,2,FALSE),IFERROR(VLOOKUP(Text(B2606,"m월 d일"),음력휴일,2,FALSE),IFERROR(VLOOKUP(A2606,양력지정휴일,2,FALSE), IFERROR(VLOOKUP(B2606,음력지정휴일,2,FALSE), ""))))</f>
        <v/>
      </c>
      <c r="N2606" s="128"/>
      <c r="O2606" s="128" t="str">
        <f>IFERROR(VLOOKUP(N2606,연차지정일수,2,FALSE),"")</f>
        <v/>
      </c>
      <c r="P2606" s="143"/>
      <c r="Q2606" s="2"/>
    </row>
    <row r="2607">
      <c r="A2607" s="129">
        <v>46802.0</v>
      </c>
      <c r="B2607" s="129">
        <f>VLOOKUP($A2607,달력데이터,MATCH("음력 날짜",달력제목,0),FALSE)</f>
        <v>46776</v>
      </c>
      <c r="C2607" s="128">
        <f t="shared" si="1"/>
        <v>2028</v>
      </c>
      <c r="D2607" s="128">
        <f t="shared" si="2"/>
        <v>2</v>
      </c>
      <c r="E2607" s="128">
        <f t="shared" si="3"/>
        <v>2</v>
      </c>
      <c r="F2607" s="128">
        <f t="shared" si="4"/>
        <v>2028</v>
      </c>
      <c r="G2607" s="128">
        <f t="shared" si="5"/>
        <v>2</v>
      </c>
      <c r="H2607" s="128">
        <f t="shared" si="6"/>
        <v>19</v>
      </c>
      <c r="I2607" s="128" t="str">
        <f t="shared" si="7"/>
        <v>토</v>
      </c>
      <c r="J2607" s="99"/>
      <c r="K2607" s="99"/>
      <c r="L2607" s="141" t="str">
        <f>IF(J2607-K2607=0,,IFERROR(K2607-J2607-휴게시간-VLOOKUP(A2607,지정휴게시간,2,FALSE),K2607-J2607-휴게시간))</f>
        <v/>
      </c>
      <c r="M2607" s="142" t="str">
        <f>IFERROR(VLOOKUP(Text(A2607,"m월 d일"),양력휴일,2,FALSE),IFERROR(VLOOKUP(Text(B2607,"m월 d일"),음력휴일,2,FALSE),IFERROR(VLOOKUP(A2607,양력지정휴일,2,FALSE), IFERROR(VLOOKUP(B2607,음력지정휴일,2,FALSE), ""))))</f>
        <v/>
      </c>
      <c r="N2607" s="128"/>
      <c r="O2607" s="128" t="str">
        <f>IFERROR(VLOOKUP(N2607,연차지정일수,2,FALSE),"")</f>
        <v/>
      </c>
      <c r="P2607" s="143"/>
      <c r="Q2607" s="2"/>
    </row>
    <row r="2608">
      <c r="A2608" s="129">
        <v>46803.0</v>
      </c>
      <c r="B2608" s="129">
        <f>VLOOKUP($A2608,달력데이터,MATCH("음력 날짜",달력제목,0),FALSE)</f>
        <v>46777</v>
      </c>
      <c r="C2608" s="128">
        <f t="shared" si="1"/>
        <v>2028</v>
      </c>
      <c r="D2608" s="128">
        <f t="shared" si="2"/>
        <v>2</v>
      </c>
      <c r="E2608" s="128">
        <f t="shared" si="3"/>
        <v>2</v>
      </c>
      <c r="F2608" s="128">
        <f t="shared" si="4"/>
        <v>2028</v>
      </c>
      <c r="G2608" s="128">
        <f t="shared" si="5"/>
        <v>2</v>
      </c>
      <c r="H2608" s="128">
        <f t="shared" si="6"/>
        <v>20</v>
      </c>
      <c r="I2608" s="128" t="str">
        <f t="shared" si="7"/>
        <v>일</v>
      </c>
      <c r="J2608" s="99"/>
      <c r="K2608" s="99"/>
      <c r="L2608" s="141" t="str">
        <f>IF(J2608-K2608=0,,IFERROR(K2608-J2608-휴게시간-VLOOKUP(A2608,지정휴게시간,2,FALSE),K2608-J2608-휴게시간))</f>
        <v/>
      </c>
      <c r="M2608" s="142" t="str">
        <f>IFERROR(VLOOKUP(Text(A2608,"m월 d일"),양력휴일,2,FALSE),IFERROR(VLOOKUP(Text(B2608,"m월 d일"),음력휴일,2,FALSE),IFERROR(VLOOKUP(A2608,양력지정휴일,2,FALSE), IFERROR(VLOOKUP(B2608,음력지정휴일,2,FALSE), ""))))</f>
        <v/>
      </c>
      <c r="N2608" s="128"/>
      <c r="O2608" s="128" t="str">
        <f>IFERROR(VLOOKUP(N2608,연차지정일수,2,FALSE),"")</f>
        <v/>
      </c>
      <c r="P2608" s="143"/>
      <c r="Q2608" s="2"/>
    </row>
    <row r="2609">
      <c r="A2609" s="129">
        <v>46804.0</v>
      </c>
      <c r="B2609" s="129">
        <f>VLOOKUP($A2609,달력데이터,MATCH("음력 날짜",달력제목,0),FALSE)</f>
        <v>46778</v>
      </c>
      <c r="C2609" s="128">
        <f t="shared" si="1"/>
        <v>2028</v>
      </c>
      <c r="D2609" s="128">
        <f t="shared" si="2"/>
        <v>2</v>
      </c>
      <c r="E2609" s="128">
        <f t="shared" si="3"/>
        <v>3</v>
      </c>
      <c r="F2609" s="128">
        <f t="shared" si="4"/>
        <v>2028</v>
      </c>
      <c r="G2609" s="128">
        <f t="shared" si="5"/>
        <v>2</v>
      </c>
      <c r="H2609" s="128">
        <f t="shared" si="6"/>
        <v>21</v>
      </c>
      <c r="I2609" s="128" t="str">
        <f t="shared" si="7"/>
        <v>월</v>
      </c>
      <c r="J2609" s="99"/>
      <c r="K2609" s="99"/>
      <c r="L2609" s="141" t="str">
        <f>IF(J2609-K2609=0,,IFERROR(K2609-J2609-휴게시간-VLOOKUP(A2609,지정휴게시간,2,FALSE),K2609-J2609-휴게시간))</f>
        <v/>
      </c>
      <c r="M2609" s="142" t="str">
        <f>IFERROR(VLOOKUP(Text(A2609,"m월 d일"),양력휴일,2,FALSE),IFERROR(VLOOKUP(Text(B2609,"m월 d일"),음력휴일,2,FALSE),IFERROR(VLOOKUP(A2609,양력지정휴일,2,FALSE), IFERROR(VLOOKUP(B2609,음력지정휴일,2,FALSE), ""))))</f>
        <v/>
      </c>
      <c r="N2609" s="128"/>
      <c r="O2609" s="128" t="str">
        <f>IFERROR(VLOOKUP(N2609,연차지정일수,2,FALSE),"")</f>
        <v/>
      </c>
      <c r="P2609" s="143"/>
      <c r="Q2609" s="2"/>
    </row>
    <row r="2610">
      <c r="A2610" s="129">
        <v>46805.0</v>
      </c>
      <c r="B2610" s="129">
        <f>VLOOKUP($A2610,달력데이터,MATCH("음력 날짜",달력제목,0),FALSE)</f>
        <v>46779</v>
      </c>
      <c r="C2610" s="128">
        <f t="shared" si="1"/>
        <v>2028</v>
      </c>
      <c r="D2610" s="128">
        <f t="shared" si="2"/>
        <v>2</v>
      </c>
      <c r="E2610" s="128">
        <f t="shared" si="3"/>
        <v>3</v>
      </c>
      <c r="F2610" s="128">
        <f t="shared" si="4"/>
        <v>2028</v>
      </c>
      <c r="G2610" s="128">
        <f t="shared" si="5"/>
        <v>2</v>
      </c>
      <c r="H2610" s="128">
        <f t="shared" si="6"/>
        <v>22</v>
      </c>
      <c r="I2610" s="128" t="str">
        <f t="shared" si="7"/>
        <v>화</v>
      </c>
      <c r="J2610" s="99"/>
      <c r="K2610" s="99"/>
      <c r="L2610" s="141" t="str">
        <f>IF(J2610-K2610=0,,IFERROR(K2610-J2610-휴게시간-VLOOKUP(A2610,지정휴게시간,2,FALSE),K2610-J2610-휴게시간))</f>
        <v/>
      </c>
      <c r="M2610" s="142" t="str">
        <f>IFERROR(VLOOKUP(Text(A2610,"m월 d일"),양력휴일,2,FALSE),IFERROR(VLOOKUP(Text(B2610,"m월 d일"),음력휴일,2,FALSE),IFERROR(VLOOKUP(A2610,양력지정휴일,2,FALSE), IFERROR(VLOOKUP(B2610,음력지정휴일,2,FALSE), ""))))</f>
        <v/>
      </c>
      <c r="N2610" s="128"/>
      <c r="O2610" s="128" t="str">
        <f>IFERROR(VLOOKUP(N2610,연차지정일수,2,FALSE),"")</f>
        <v/>
      </c>
      <c r="P2610" s="143"/>
      <c r="Q2610" s="2"/>
    </row>
    <row r="2611">
      <c r="A2611" s="129">
        <v>46806.0</v>
      </c>
      <c r="B2611" s="129">
        <f>VLOOKUP($A2611,달력데이터,MATCH("음력 날짜",달력제목,0),FALSE)</f>
        <v>46780</v>
      </c>
      <c r="C2611" s="128">
        <f t="shared" si="1"/>
        <v>2028</v>
      </c>
      <c r="D2611" s="128">
        <f t="shared" si="2"/>
        <v>2</v>
      </c>
      <c r="E2611" s="128">
        <f t="shared" si="3"/>
        <v>3</v>
      </c>
      <c r="F2611" s="128">
        <f t="shared" si="4"/>
        <v>2028</v>
      </c>
      <c r="G2611" s="128">
        <f t="shared" si="5"/>
        <v>2</v>
      </c>
      <c r="H2611" s="128">
        <f t="shared" si="6"/>
        <v>23</v>
      </c>
      <c r="I2611" s="128" t="str">
        <f t="shared" si="7"/>
        <v>수</v>
      </c>
      <c r="J2611" s="99"/>
      <c r="K2611" s="99"/>
      <c r="L2611" s="141" t="str">
        <f>IF(J2611-K2611=0,,IFERROR(K2611-J2611-휴게시간-VLOOKUP(A2611,지정휴게시간,2,FALSE),K2611-J2611-휴게시간))</f>
        <v/>
      </c>
      <c r="M2611" s="142" t="str">
        <f>IFERROR(VLOOKUP(Text(A2611,"m월 d일"),양력휴일,2,FALSE),IFERROR(VLOOKUP(Text(B2611,"m월 d일"),음력휴일,2,FALSE),IFERROR(VLOOKUP(A2611,양력지정휴일,2,FALSE), IFERROR(VLOOKUP(B2611,음력지정휴일,2,FALSE), ""))))</f>
        <v/>
      </c>
      <c r="N2611" s="128"/>
      <c r="O2611" s="128" t="str">
        <f>IFERROR(VLOOKUP(N2611,연차지정일수,2,FALSE),"")</f>
        <v/>
      </c>
      <c r="P2611" s="143"/>
      <c r="Q2611" s="2"/>
    </row>
    <row r="2612">
      <c r="A2612" s="129">
        <v>46807.0</v>
      </c>
      <c r="B2612" s="129">
        <f>VLOOKUP($A2612,달력데이터,MATCH("음력 날짜",달력제목,0),FALSE)</f>
        <v>46781</v>
      </c>
      <c r="C2612" s="128">
        <f t="shared" si="1"/>
        <v>2028</v>
      </c>
      <c r="D2612" s="128">
        <f t="shared" si="2"/>
        <v>2</v>
      </c>
      <c r="E2612" s="128">
        <f t="shared" si="3"/>
        <v>3</v>
      </c>
      <c r="F2612" s="128">
        <f t="shared" si="4"/>
        <v>2028</v>
      </c>
      <c r="G2612" s="128">
        <f t="shared" si="5"/>
        <v>2</v>
      </c>
      <c r="H2612" s="128">
        <f t="shared" si="6"/>
        <v>24</v>
      </c>
      <c r="I2612" s="128" t="str">
        <f t="shared" si="7"/>
        <v>목</v>
      </c>
      <c r="J2612" s="99"/>
      <c r="K2612" s="99"/>
      <c r="L2612" s="141" t="str">
        <f>IF(J2612-K2612=0,,IFERROR(K2612-J2612-휴게시간-VLOOKUP(A2612,지정휴게시간,2,FALSE),K2612-J2612-휴게시간))</f>
        <v/>
      </c>
      <c r="M2612" s="142" t="str">
        <f>IFERROR(VLOOKUP(Text(A2612,"m월 d일"),양력휴일,2,FALSE),IFERROR(VLOOKUP(Text(B2612,"m월 d일"),음력휴일,2,FALSE),IFERROR(VLOOKUP(A2612,양력지정휴일,2,FALSE), IFERROR(VLOOKUP(B2612,음력지정휴일,2,FALSE), ""))))</f>
        <v/>
      </c>
      <c r="N2612" s="128"/>
      <c r="O2612" s="128" t="str">
        <f>IFERROR(VLOOKUP(N2612,연차지정일수,2,FALSE),"")</f>
        <v/>
      </c>
      <c r="P2612" s="143"/>
      <c r="Q2612" s="2"/>
    </row>
    <row r="2613">
      <c r="A2613" s="129">
        <v>46808.0</v>
      </c>
      <c r="B2613" s="129">
        <f>VLOOKUP($A2613,달력데이터,MATCH("음력 날짜",달력제목,0),FALSE)</f>
        <v>46784</v>
      </c>
      <c r="C2613" s="128">
        <f t="shared" si="1"/>
        <v>2028</v>
      </c>
      <c r="D2613" s="128">
        <f t="shared" si="2"/>
        <v>2</v>
      </c>
      <c r="E2613" s="128">
        <f t="shared" si="3"/>
        <v>3</v>
      </c>
      <c r="F2613" s="128">
        <f t="shared" si="4"/>
        <v>2028</v>
      </c>
      <c r="G2613" s="128">
        <f t="shared" si="5"/>
        <v>2</v>
      </c>
      <c r="H2613" s="128">
        <f t="shared" si="6"/>
        <v>25</v>
      </c>
      <c r="I2613" s="128" t="str">
        <f t="shared" si="7"/>
        <v>금</v>
      </c>
      <c r="J2613" s="99"/>
      <c r="K2613" s="99"/>
      <c r="L2613" s="141" t="str">
        <f>IF(J2613-K2613=0,,IFERROR(K2613-J2613-휴게시간-VLOOKUP(A2613,지정휴게시간,2,FALSE),K2613-J2613-휴게시간))</f>
        <v/>
      </c>
      <c r="M2613" s="142" t="str">
        <f>IFERROR(VLOOKUP(Text(A2613,"m월 d일"),양력휴일,2,FALSE),IFERROR(VLOOKUP(Text(B2613,"m월 d일"),음력휴일,2,FALSE),IFERROR(VLOOKUP(A2613,양력지정휴일,2,FALSE), IFERROR(VLOOKUP(B2613,음력지정휴일,2,FALSE), ""))))</f>
        <v/>
      </c>
      <c r="N2613" s="128"/>
      <c r="O2613" s="128" t="str">
        <f>IFERROR(VLOOKUP(N2613,연차지정일수,2,FALSE),"")</f>
        <v/>
      </c>
      <c r="P2613" s="143"/>
      <c r="Q2613" s="2"/>
    </row>
    <row r="2614">
      <c r="A2614" s="129">
        <v>46809.0</v>
      </c>
      <c r="B2614" s="129">
        <f>VLOOKUP($A2614,달력데이터,MATCH("음력 날짜",달력제목,0),FALSE)</f>
        <v>46785</v>
      </c>
      <c r="C2614" s="128">
        <f t="shared" si="1"/>
        <v>2028</v>
      </c>
      <c r="D2614" s="128">
        <f t="shared" si="2"/>
        <v>2</v>
      </c>
      <c r="E2614" s="128">
        <f t="shared" si="3"/>
        <v>3</v>
      </c>
      <c r="F2614" s="128">
        <f t="shared" si="4"/>
        <v>2028</v>
      </c>
      <c r="G2614" s="128">
        <f t="shared" si="5"/>
        <v>2</v>
      </c>
      <c r="H2614" s="128">
        <f t="shared" si="6"/>
        <v>26</v>
      </c>
      <c r="I2614" s="128" t="str">
        <f t="shared" si="7"/>
        <v>토</v>
      </c>
      <c r="J2614" s="99"/>
      <c r="K2614" s="99"/>
      <c r="L2614" s="141" t="str">
        <f>IF(J2614-K2614=0,,IFERROR(K2614-J2614-휴게시간-VLOOKUP(A2614,지정휴게시간,2,FALSE),K2614-J2614-휴게시간))</f>
        <v/>
      </c>
      <c r="M2614" s="142" t="str">
        <f>IFERROR(VLOOKUP(Text(A2614,"m월 d일"),양력휴일,2,FALSE),IFERROR(VLOOKUP(Text(B2614,"m월 d일"),음력휴일,2,FALSE),IFERROR(VLOOKUP(A2614,양력지정휴일,2,FALSE), IFERROR(VLOOKUP(B2614,음력지정휴일,2,FALSE), ""))))</f>
        <v/>
      </c>
      <c r="N2614" s="128"/>
      <c r="O2614" s="128" t="str">
        <f>IFERROR(VLOOKUP(N2614,연차지정일수,2,FALSE),"")</f>
        <v/>
      </c>
      <c r="P2614" s="143"/>
      <c r="Q2614" s="2"/>
    </row>
    <row r="2615">
      <c r="A2615" s="129">
        <v>46810.0</v>
      </c>
      <c r="B2615" s="129">
        <f>VLOOKUP($A2615,달력데이터,MATCH("음력 날짜",달력제목,0),FALSE)</f>
        <v>46786</v>
      </c>
      <c r="C2615" s="128">
        <f t="shared" si="1"/>
        <v>2028</v>
      </c>
      <c r="D2615" s="128">
        <f t="shared" si="2"/>
        <v>2</v>
      </c>
      <c r="E2615" s="128">
        <f t="shared" si="3"/>
        <v>3</v>
      </c>
      <c r="F2615" s="128">
        <f t="shared" si="4"/>
        <v>2028</v>
      </c>
      <c r="G2615" s="128">
        <f t="shared" si="5"/>
        <v>2</v>
      </c>
      <c r="H2615" s="128">
        <f t="shared" si="6"/>
        <v>27</v>
      </c>
      <c r="I2615" s="128" t="str">
        <f t="shared" si="7"/>
        <v>일</v>
      </c>
      <c r="J2615" s="99"/>
      <c r="K2615" s="99"/>
      <c r="L2615" s="141" t="str">
        <f>IF(J2615-K2615=0,,IFERROR(K2615-J2615-휴게시간-VLOOKUP(A2615,지정휴게시간,2,FALSE),K2615-J2615-휴게시간))</f>
        <v/>
      </c>
      <c r="M2615" s="142" t="str">
        <f>IFERROR(VLOOKUP(Text(A2615,"m월 d일"),양력휴일,2,FALSE),IFERROR(VLOOKUP(Text(B2615,"m월 d일"),음력휴일,2,FALSE),IFERROR(VLOOKUP(A2615,양력지정휴일,2,FALSE), IFERROR(VLOOKUP(B2615,음력지정휴일,2,FALSE), ""))))</f>
        <v/>
      </c>
      <c r="N2615" s="128"/>
      <c r="O2615" s="128" t="str">
        <f>IFERROR(VLOOKUP(N2615,연차지정일수,2,FALSE),"")</f>
        <v/>
      </c>
      <c r="P2615" s="143"/>
      <c r="Q2615" s="2"/>
    </row>
    <row r="2616">
      <c r="A2616" s="129">
        <v>46811.0</v>
      </c>
      <c r="B2616" s="129">
        <f>VLOOKUP($A2616,달력데이터,MATCH("음력 날짜",달력제목,0),FALSE)</f>
        <v>46787</v>
      </c>
      <c r="C2616" s="128">
        <f t="shared" si="1"/>
        <v>2028</v>
      </c>
      <c r="D2616" s="128">
        <f t="shared" si="2"/>
        <v>2</v>
      </c>
      <c r="E2616" s="128">
        <f t="shared" si="3"/>
        <v>4</v>
      </c>
      <c r="F2616" s="128">
        <f t="shared" si="4"/>
        <v>2028</v>
      </c>
      <c r="G2616" s="128">
        <f t="shared" si="5"/>
        <v>2</v>
      </c>
      <c r="H2616" s="128">
        <f t="shared" si="6"/>
        <v>28</v>
      </c>
      <c r="I2616" s="128" t="str">
        <f t="shared" si="7"/>
        <v>월</v>
      </c>
      <c r="J2616" s="99"/>
      <c r="K2616" s="99"/>
      <c r="L2616" s="141" t="str">
        <f>IF(J2616-K2616=0,,IFERROR(K2616-J2616-휴게시간-VLOOKUP(A2616,지정휴게시간,2,FALSE),K2616-J2616-휴게시간))</f>
        <v/>
      </c>
      <c r="M2616" s="142" t="str">
        <f>IFERROR(VLOOKUP(Text(A2616,"m월 d일"),양력휴일,2,FALSE),IFERROR(VLOOKUP(Text(B2616,"m월 d일"),음력휴일,2,FALSE),IFERROR(VLOOKUP(A2616,양력지정휴일,2,FALSE), IFERROR(VLOOKUP(B2616,음력지정휴일,2,FALSE), ""))))</f>
        <v/>
      </c>
      <c r="N2616" s="128"/>
      <c r="O2616" s="128" t="str">
        <f>IFERROR(VLOOKUP(N2616,연차지정일수,2,FALSE),"")</f>
        <v/>
      </c>
      <c r="P2616" s="143"/>
      <c r="Q2616" s="2"/>
    </row>
    <row r="2617">
      <c r="A2617" s="129">
        <v>46812.0</v>
      </c>
      <c r="B2617" s="129">
        <f>VLOOKUP($A2617,달력데이터,MATCH("음력 날짜",달력제목,0),FALSE)</f>
        <v>46788</v>
      </c>
      <c r="C2617" s="128">
        <f t="shared" si="1"/>
        <v>2028</v>
      </c>
      <c r="D2617" s="128">
        <f t="shared" si="2"/>
        <v>2</v>
      </c>
      <c r="E2617" s="128">
        <f t="shared" si="3"/>
        <v>4</v>
      </c>
      <c r="F2617" s="128">
        <f t="shared" si="4"/>
        <v>2028</v>
      </c>
      <c r="G2617" s="128">
        <f t="shared" si="5"/>
        <v>2</v>
      </c>
      <c r="H2617" s="128">
        <f t="shared" si="6"/>
        <v>29</v>
      </c>
      <c r="I2617" s="128" t="str">
        <f t="shared" si="7"/>
        <v>화</v>
      </c>
      <c r="J2617" s="99"/>
      <c r="K2617" s="99"/>
      <c r="L2617" s="141" t="str">
        <f>IF(J2617-K2617=0,,IFERROR(K2617-J2617-휴게시간-VLOOKUP(A2617,지정휴게시간,2,FALSE),K2617-J2617-휴게시간))</f>
        <v/>
      </c>
      <c r="M2617" s="142" t="str">
        <f>IFERROR(VLOOKUP(Text(A2617,"m월 d일"),양력휴일,2,FALSE),IFERROR(VLOOKUP(Text(B2617,"m월 d일"),음력휴일,2,FALSE),IFERROR(VLOOKUP(A2617,양력지정휴일,2,FALSE), IFERROR(VLOOKUP(B2617,음력지정휴일,2,FALSE), ""))))</f>
        <v/>
      </c>
      <c r="N2617" s="128"/>
      <c r="O2617" s="128" t="str">
        <f>IFERROR(VLOOKUP(N2617,연차지정일수,2,FALSE),"")</f>
        <v/>
      </c>
      <c r="P2617" s="143"/>
      <c r="Q2617" s="2"/>
    </row>
    <row r="2618">
      <c r="A2618" s="129">
        <v>46813.0</v>
      </c>
      <c r="B2618" s="129">
        <f>VLOOKUP($A2618,달력데이터,MATCH("음력 날짜",달력제목,0),FALSE)</f>
        <v>46789</v>
      </c>
      <c r="C2618" s="128">
        <f t="shared" si="1"/>
        <v>2028</v>
      </c>
      <c r="D2618" s="128">
        <f t="shared" si="2"/>
        <v>2</v>
      </c>
      <c r="E2618" s="128">
        <f t="shared" si="3"/>
        <v>4</v>
      </c>
      <c r="F2618" s="128">
        <f t="shared" si="4"/>
        <v>2028</v>
      </c>
      <c r="G2618" s="128">
        <f t="shared" si="5"/>
        <v>3</v>
      </c>
      <c r="H2618" s="128">
        <f t="shared" si="6"/>
        <v>1</v>
      </c>
      <c r="I2618" s="128" t="str">
        <f t="shared" si="7"/>
        <v>수</v>
      </c>
      <c r="J2618" s="99"/>
      <c r="K2618" s="99"/>
      <c r="L2618" s="141" t="str">
        <f>IF(J2618-K2618=0,,IFERROR(K2618-J2618-휴게시간-VLOOKUP(A2618,지정휴게시간,2,FALSE),K2618-J2618-휴게시간))</f>
        <v/>
      </c>
      <c r="M2618" s="142" t="str">
        <f>IFERROR(VLOOKUP(Text(A2618,"m월 d일"),양력휴일,2,FALSE),IFERROR(VLOOKUP(Text(B2618,"m월 d일"),음력휴일,2,FALSE),IFERROR(VLOOKUP(A2618,양력지정휴일,2,FALSE), IFERROR(VLOOKUP(B2618,음력지정휴일,2,FALSE), ""))))</f>
        <v>삼일절</v>
      </c>
      <c r="N2618" s="128"/>
      <c r="O2618" s="128" t="str">
        <f>IFERROR(VLOOKUP(N2618,연차지정일수,2,FALSE),"")</f>
        <v/>
      </c>
      <c r="P2618" s="143"/>
      <c r="Q2618" s="2"/>
    </row>
    <row r="2619">
      <c r="A2619" s="129">
        <v>46814.0</v>
      </c>
      <c r="B2619" s="129">
        <f>VLOOKUP($A2619,달력데이터,MATCH("음력 날짜",달력제목,0),FALSE)</f>
        <v>46790</v>
      </c>
      <c r="C2619" s="128">
        <f t="shared" si="1"/>
        <v>2028</v>
      </c>
      <c r="D2619" s="128">
        <f t="shared" si="2"/>
        <v>2</v>
      </c>
      <c r="E2619" s="128">
        <f t="shared" si="3"/>
        <v>4</v>
      </c>
      <c r="F2619" s="128">
        <f t="shared" si="4"/>
        <v>2028</v>
      </c>
      <c r="G2619" s="128">
        <f t="shared" si="5"/>
        <v>3</v>
      </c>
      <c r="H2619" s="128">
        <f t="shared" si="6"/>
        <v>2</v>
      </c>
      <c r="I2619" s="128" t="str">
        <f t="shared" si="7"/>
        <v>목</v>
      </c>
      <c r="J2619" s="99"/>
      <c r="K2619" s="99"/>
      <c r="L2619" s="141" t="str">
        <f>IF(J2619-K2619=0,,IFERROR(K2619-J2619-휴게시간-VLOOKUP(A2619,지정휴게시간,2,FALSE),K2619-J2619-휴게시간))</f>
        <v/>
      </c>
      <c r="M2619" s="142" t="str">
        <f>IFERROR(VLOOKUP(Text(A2619,"m월 d일"),양력휴일,2,FALSE),IFERROR(VLOOKUP(Text(B2619,"m월 d일"),음력휴일,2,FALSE),IFERROR(VLOOKUP(A2619,양력지정휴일,2,FALSE), IFERROR(VLOOKUP(B2619,음력지정휴일,2,FALSE), ""))))</f>
        <v/>
      </c>
      <c r="N2619" s="128"/>
      <c r="O2619" s="128" t="str">
        <f>IFERROR(VLOOKUP(N2619,연차지정일수,2,FALSE),"")</f>
        <v/>
      </c>
      <c r="P2619" s="143"/>
      <c r="Q2619" s="2"/>
    </row>
    <row r="2620">
      <c r="A2620" s="129">
        <v>46815.0</v>
      </c>
      <c r="B2620" s="129">
        <f>VLOOKUP($A2620,달력데이터,MATCH("음력 날짜",달력제목,0),FALSE)</f>
        <v>46791</v>
      </c>
      <c r="C2620" s="128">
        <f t="shared" si="1"/>
        <v>2028</v>
      </c>
      <c r="D2620" s="128">
        <f t="shared" si="2"/>
        <v>2</v>
      </c>
      <c r="E2620" s="128">
        <f t="shared" si="3"/>
        <v>4</v>
      </c>
      <c r="F2620" s="128">
        <f t="shared" si="4"/>
        <v>2028</v>
      </c>
      <c r="G2620" s="128">
        <f t="shared" si="5"/>
        <v>3</v>
      </c>
      <c r="H2620" s="128">
        <f t="shared" si="6"/>
        <v>3</v>
      </c>
      <c r="I2620" s="128" t="str">
        <f t="shared" si="7"/>
        <v>금</v>
      </c>
      <c r="J2620" s="99"/>
      <c r="K2620" s="99"/>
      <c r="L2620" s="141" t="str">
        <f>IF(J2620-K2620=0,,IFERROR(K2620-J2620-휴게시간-VLOOKUP(A2620,지정휴게시간,2,FALSE),K2620-J2620-휴게시간))</f>
        <v/>
      </c>
      <c r="M2620" s="142" t="str">
        <f>IFERROR(VLOOKUP(Text(A2620,"m월 d일"),양력휴일,2,FALSE),IFERROR(VLOOKUP(Text(B2620,"m월 d일"),음력휴일,2,FALSE),IFERROR(VLOOKUP(A2620,양력지정휴일,2,FALSE), IFERROR(VLOOKUP(B2620,음력지정휴일,2,FALSE), ""))))</f>
        <v/>
      </c>
      <c r="N2620" s="128"/>
      <c r="O2620" s="128" t="str">
        <f>IFERROR(VLOOKUP(N2620,연차지정일수,2,FALSE),"")</f>
        <v/>
      </c>
      <c r="P2620" s="143"/>
      <c r="Q2620" s="2"/>
    </row>
    <row r="2621">
      <c r="A2621" s="129">
        <v>46816.0</v>
      </c>
      <c r="B2621" s="129">
        <f>VLOOKUP($A2621,달력데이터,MATCH("음력 날짜",달력제목,0),FALSE)</f>
        <v>46792</v>
      </c>
      <c r="C2621" s="128">
        <f t="shared" si="1"/>
        <v>2028</v>
      </c>
      <c r="D2621" s="128">
        <f t="shared" si="2"/>
        <v>2</v>
      </c>
      <c r="E2621" s="128">
        <f t="shared" si="3"/>
        <v>4</v>
      </c>
      <c r="F2621" s="128">
        <f t="shared" si="4"/>
        <v>2028</v>
      </c>
      <c r="G2621" s="128">
        <f t="shared" si="5"/>
        <v>3</v>
      </c>
      <c r="H2621" s="128">
        <f t="shared" si="6"/>
        <v>4</v>
      </c>
      <c r="I2621" s="128" t="str">
        <f t="shared" si="7"/>
        <v>토</v>
      </c>
      <c r="J2621" s="99"/>
      <c r="K2621" s="99"/>
      <c r="L2621" s="141" t="str">
        <f>IF(J2621-K2621=0,,IFERROR(K2621-J2621-휴게시간-VLOOKUP(A2621,지정휴게시간,2,FALSE),K2621-J2621-휴게시간))</f>
        <v/>
      </c>
      <c r="M2621" s="142" t="str">
        <f>IFERROR(VLOOKUP(Text(A2621,"m월 d일"),양력휴일,2,FALSE),IFERROR(VLOOKUP(Text(B2621,"m월 d일"),음력휴일,2,FALSE),IFERROR(VLOOKUP(A2621,양력지정휴일,2,FALSE), IFERROR(VLOOKUP(B2621,음력지정휴일,2,FALSE), ""))))</f>
        <v/>
      </c>
      <c r="N2621" s="128"/>
      <c r="O2621" s="128" t="str">
        <f>IFERROR(VLOOKUP(N2621,연차지정일수,2,FALSE),"")</f>
        <v/>
      </c>
      <c r="P2621" s="143"/>
      <c r="Q2621" s="2"/>
    </row>
    <row r="2622">
      <c r="A2622" s="129">
        <v>46817.0</v>
      </c>
      <c r="B2622" s="129">
        <f>VLOOKUP($A2622,달력데이터,MATCH("음력 날짜",달력제목,0),FALSE)</f>
        <v>46793</v>
      </c>
      <c r="C2622" s="128">
        <f t="shared" si="1"/>
        <v>2028</v>
      </c>
      <c r="D2622" s="128">
        <f t="shared" si="2"/>
        <v>2</v>
      </c>
      <c r="E2622" s="128">
        <f t="shared" si="3"/>
        <v>4</v>
      </c>
      <c r="F2622" s="128">
        <f t="shared" si="4"/>
        <v>2028</v>
      </c>
      <c r="G2622" s="128">
        <f t="shared" si="5"/>
        <v>3</v>
      </c>
      <c r="H2622" s="128">
        <f t="shared" si="6"/>
        <v>5</v>
      </c>
      <c r="I2622" s="128" t="str">
        <f t="shared" si="7"/>
        <v>일</v>
      </c>
      <c r="J2622" s="99"/>
      <c r="K2622" s="99"/>
      <c r="L2622" s="141" t="str">
        <f>IF(J2622-K2622=0,,IFERROR(K2622-J2622-휴게시간-VLOOKUP(A2622,지정휴게시간,2,FALSE),K2622-J2622-휴게시간))</f>
        <v/>
      </c>
      <c r="M2622" s="142" t="str">
        <f>IFERROR(VLOOKUP(Text(A2622,"m월 d일"),양력휴일,2,FALSE),IFERROR(VLOOKUP(Text(B2622,"m월 d일"),음력휴일,2,FALSE),IFERROR(VLOOKUP(A2622,양력지정휴일,2,FALSE), IFERROR(VLOOKUP(B2622,음력지정휴일,2,FALSE), ""))))</f>
        <v/>
      </c>
      <c r="N2622" s="128"/>
      <c r="O2622" s="128" t="str">
        <f>IFERROR(VLOOKUP(N2622,연차지정일수,2,FALSE),"")</f>
        <v/>
      </c>
      <c r="P2622" s="143"/>
      <c r="Q2622" s="2"/>
    </row>
    <row r="2623">
      <c r="A2623" s="129">
        <v>46818.0</v>
      </c>
      <c r="B2623" s="129">
        <f>VLOOKUP($A2623,달력데이터,MATCH("음력 날짜",달력제목,0),FALSE)</f>
        <v>46794</v>
      </c>
      <c r="C2623" s="128">
        <f t="shared" si="1"/>
        <v>2028</v>
      </c>
      <c r="D2623" s="128">
        <f t="shared" si="2"/>
        <v>3</v>
      </c>
      <c r="E2623" s="128">
        <f t="shared" si="3"/>
        <v>1</v>
      </c>
      <c r="F2623" s="128">
        <f t="shared" si="4"/>
        <v>2028</v>
      </c>
      <c r="G2623" s="128">
        <f t="shared" si="5"/>
        <v>3</v>
      </c>
      <c r="H2623" s="128">
        <f t="shared" si="6"/>
        <v>6</v>
      </c>
      <c r="I2623" s="128" t="str">
        <f t="shared" si="7"/>
        <v>월</v>
      </c>
      <c r="J2623" s="99"/>
      <c r="K2623" s="99"/>
      <c r="L2623" s="141" t="str">
        <f>IF(J2623-K2623=0,,IFERROR(K2623-J2623-휴게시간-VLOOKUP(A2623,지정휴게시간,2,FALSE),K2623-J2623-휴게시간))</f>
        <v/>
      </c>
      <c r="M2623" s="142" t="str">
        <f>IFERROR(VLOOKUP(Text(A2623,"m월 d일"),양력휴일,2,FALSE),IFERROR(VLOOKUP(Text(B2623,"m월 d일"),음력휴일,2,FALSE),IFERROR(VLOOKUP(A2623,양력지정휴일,2,FALSE), IFERROR(VLOOKUP(B2623,음력지정휴일,2,FALSE), ""))))</f>
        <v/>
      </c>
      <c r="N2623" s="128"/>
      <c r="O2623" s="128" t="str">
        <f>IFERROR(VLOOKUP(N2623,연차지정일수,2,FALSE),"")</f>
        <v/>
      </c>
      <c r="P2623" s="143"/>
      <c r="Q2623" s="2"/>
    </row>
    <row r="2624">
      <c r="A2624" s="129">
        <v>46819.0</v>
      </c>
      <c r="B2624" s="129">
        <f>VLOOKUP($A2624,달력데이터,MATCH("음력 날짜",달력제목,0),FALSE)</f>
        <v>46795</v>
      </c>
      <c r="C2624" s="128">
        <f t="shared" si="1"/>
        <v>2028</v>
      </c>
      <c r="D2624" s="128">
        <f t="shared" si="2"/>
        <v>3</v>
      </c>
      <c r="E2624" s="128">
        <f t="shared" si="3"/>
        <v>1</v>
      </c>
      <c r="F2624" s="128">
        <f t="shared" si="4"/>
        <v>2028</v>
      </c>
      <c r="G2624" s="128">
        <f t="shared" si="5"/>
        <v>3</v>
      </c>
      <c r="H2624" s="128">
        <f t="shared" si="6"/>
        <v>7</v>
      </c>
      <c r="I2624" s="128" t="str">
        <f t="shared" si="7"/>
        <v>화</v>
      </c>
      <c r="J2624" s="99"/>
      <c r="K2624" s="99"/>
      <c r="L2624" s="141" t="str">
        <f>IF(J2624-K2624=0,,IFERROR(K2624-J2624-휴게시간-VLOOKUP(A2624,지정휴게시간,2,FALSE),K2624-J2624-휴게시간))</f>
        <v/>
      </c>
      <c r="M2624" s="142" t="str">
        <f>IFERROR(VLOOKUP(Text(A2624,"m월 d일"),양력휴일,2,FALSE),IFERROR(VLOOKUP(Text(B2624,"m월 d일"),음력휴일,2,FALSE),IFERROR(VLOOKUP(A2624,양력지정휴일,2,FALSE), IFERROR(VLOOKUP(B2624,음력지정휴일,2,FALSE), ""))))</f>
        <v/>
      </c>
      <c r="N2624" s="128"/>
      <c r="O2624" s="128" t="str">
        <f>IFERROR(VLOOKUP(N2624,연차지정일수,2,FALSE),"")</f>
        <v/>
      </c>
      <c r="P2624" s="143"/>
      <c r="Q2624" s="2"/>
    </row>
    <row r="2625">
      <c r="A2625" s="129">
        <v>46820.0</v>
      </c>
      <c r="B2625" s="129">
        <f>VLOOKUP($A2625,달력데이터,MATCH("음력 날짜",달력제목,0),FALSE)</f>
        <v>46796</v>
      </c>
      <c r="C2625" s="128">
        <f t="shared" si="1"/>
        <v>2028</v>
      </c>
      <c r="D2625" s="128">
        <f t="shared" si="2"/>
        <v>3</v>
      </c>
      <c r="E2625" s="128">
        <f t="shared" si="3"/>
        <v>1</v>
      </c>
      <c r="F2625" s="128">
        <f t="shared" si="4"/>
        <v>2028</v>
      </c>
      <c r="G2625" s="128">
        <f t="shared" si="5"/>
        <v>3</v>
      </c>
      <c r="H2625" s="128">
        <f t="shared" si="6"/>
        <v>8</v>
      </c>
      <c r="I2625" s="128" t="str">
        <f t="shared" si="7"/>
        <v>수</v>
      </c>
      <c r="J2625" s="99"/>
      <c r="K2625" s="99"/>
      <c r="L2625" s="141" t="str">
        <f>IF(J2625-K2625=0,,IFERROR(K2625-J2625-휴게시간-VLOOKUP(A2625,지정휴게시간,2,FALSE),K2625-J2625-휴게시간))</f>
        <v/>
      </c>
      <c r="M2625" s="142" t="str">
        <f>IFERROR(VLOOKUP(Text(A2625,"m월 d일"),양력휴일,2,FALSE),IFERROR(VLOOKUP(Text(B2625,"m월 d일"),음력휴일,2,FALSE),IFERROR(VLOOKUP(A2625,양력지정휴일,2,FALSE), IFERROR(VLOOKUP(B2625,음력지정휴일,2,FALSE), ""))))</f>
        <v/>
      </c>
      <c r="N2625" s="128"/>
      <c r="O2625" s="128" t="str">
        <f>IFERROR(VLOOKUP(N2625,연차지정일수,2,FALSE),"")</f>
        <v/>
      </c>
      <c r="P2625" s="143"/>
      <c r="Q2625" s="2"/>
    </row>
    <row r="2626">
      <c r="A2626" s="129">
        <v>46821.0</v>
      </c>
      <c r="B2626" s="129">
        <f>VLOOKUP($A2626,달력데이터,MATCH("음력 날짜",달력제목,0),FALSE)</f>
        <v>46797</v>
      </c>
      <c r="C2626" s="128">
        <f t="shared" si="1"/>
        <v>2028</v>
      </c>
      <c r="D2626" s="128">
        <f t="shared" si="2"/>
        <v>3</v>
      </c>
      <c r="E2626" s="128">
        <f t="shared" si="3"/>
        <v>1</v>
      </c>
      <c r="F2626" s="128">
        <f t="shared" si="4"/>
        <v>2028</v>
      </c>
      <c r="G2626" s="128">
        <f t="shared" si="5"/>
        <v>3</v>
      </c>
      <c r="H2626" s="128">
        <f t="shared" si="6"/>
        <v>9</v>
      </c>
      <c r="I2626" s="128" t="str">
        <f t="shared" si="7"/>
        <v>목</v>
      </c>
      <c r="J2626" s="99"/>
      <c r="K2626" s="99"/>
      <c r="L2626" s="141" t="str">
        <f>IF(J2626-K2626=0,,IFERROR(K2626-J2626-휴게시간-VLOOKUP(A2626,지정휴게시간,2,FALSE),K2626-J2626-휴게시간))</f>
        <v/>
      </c>
      <c r="M2626" s="142" t="str">
        <f>IFERROR(VLOOKUP(Text(A2626,"m월 d일"),양력휴일,2,FALSE),IFERROR(VLOOKUP(Text(B2626,"m월 d일"),음력휴일,2,FALSE),IFERROR(VLOOKUP(A2626,양력지정휴일,2,FALSE), IFERROR(VLOOKUP(B2626,음력지정휴일,2,FALSE), ""))))</f>
        <v/>
      </c>
      <c r="N2626" s="128"/>
      <c r="O2626" s="128" t="str">
        <f>IFERROR(VLOOKUP(N2626,연차지정일수,2,FALSE),"")</f>
        <v/>
      </c>
      <c r="P2626" s="143"/>
      <c r="Q2626" s="2"/>
    </row>
    <row r="2627">
      <c r="A2627" s="129">
        <v>46822.0</v>
      </c>
      <c r="B2627" s="129">
        <f>VLOOKUP($A2627,달력데이터,MATCH("음력 날짜",달력제목,0),FALSE)</f>
        <v>46798</v>
      </c>
      <c r="C2627" s="128">
        <f t="shared" si="1"/>
        <v>2028</v>
      </c>
      <c r="D2627" s="128">
        <f t="shared" si="2"/>
        <v>3</v>
      </c>
      <c r="E2627" s="128">
        <f t="shared" si="3"/>
        <v>1</v>
      </c>
      <c r="F2627" s="128">
        <f t="shared" si="4"/>
        <v>2028</v>
      </c>
      <c r="G2627" s="128">
        <f t="shared" si="5"/>
        <v>3</v>
      </c>
      <c r="H2627" s="128">
        <f t="shared" si="6"/>
        <v>10</v>
      </c>
      <c r="I2627" s="128" t="str">
        <f t="shared" si="7"/>
        <v>금</v>
      </c>
      <c r="J2627" s="99"/>
      <c r="K2627" s="99"/>
      <c r="L2627" s="141" t="str">
        <f>IF(J2627-K2627=0,,IFERROR(K2627-J2627-휴게시간-VLOOKUP(A2627,지정휴게시간,2,FALSE),K2627-J2627-휴게시간))</f>
        <v/>
      </c>
      <c r="M2627" s="142" t="str">
        <f>IFERROR(VLOOKUP(Text(A2627,"m월 d일"),양력휴일,2,FALSE),IFERROR(VLOOKUP(Text(B2627,"m월 d일"),음력휴일,2,FALSE),IFERROR(VLOOKUP(A2627,양력지정휴일,2,FALSE), IFERROR(VLOOKUP(B2627,음력지정휴일,2,FALSE), ""))))</f>
        <v/>
      </c>
      <c r="N2627" s="128"/>
      <c r="O2627" s="128" t="str">
        <f>IFERROR(VLOOKUP(N2627,연차지정일수,2,FALSE),"")</f>
        <v/>
      </c>
      <c r="P2627" s="143"/>
      <c r="Q2627" s="2"/>
    </row>
    <row r="2628">
      <c r="A2628" s="129">
        <v>46823.0</v>
      </c>
      <c r="B2628" s="129">
        <f>VLOOKUP($A2628,달력데이터,MATCH("음력 날짜",달력제목,0),FALSE)</f>
        <v>46799</v>
      </c>
      <c r="C2628" s="128">
        <f t="shared" si="1"/>
        <v>2028</v>
      </c>
      <c r="D2628" s="128">
        <f t="shared" si="2"/>
        <v>3</v>
      </c>
      <c r="E2628" s="128">
        <f t="shared" si="3"/>
        <v>1</v>
      </c>
      <c r="F2628" s="128">
        <f t="shared" si="4"/>
        <v>2028</v>
      </c>
      <c r="G2628" s="128">
        <f t="shared" si="5"/>
        <v>3</v>
      </c>
      <c r="H2628" s="128">
        <f t="shared" si="6"/>
        <v>11</v>
      </c>
      <c r="I2628" s="128" t="str">
        <f t="shared" si="7"/>
        <v>토</v>
      </c>
      <c r="J2628" s="99"/>
      <c r="K2628" s="99"/>
      <c r="L2628" s="141" t="str">
        <f>IF(J2628-K2628=0,,IFERROR(K2628-J2628-휴게시간-VLOOKUP(A2628,지정휴게시간,2,FALSE),K2628-J2628-휴게시간))</f>
        <v/>
      </c>
      <c r="M2628" s="142" t="str">
        <f>IFERROR(VLOOKUP(Text(A2628,"m월 d일"),양력휴일,2,FALSE),IFERROR(VLOOKUP(Text(B2628,"m월 d일"),음력휴일,2,FALSE),IFERROR(VLOOKUP(A2628,양력지정휴일,2,FALSE), IFERROR(VLOOKUP(B2628,음력지정휴일,2,FALSE), ""))))</f>
        <v/>
      </c>
      <c r="N2628" s="128"/>
      <c r="O2628" s="128" t="str">
        <f>IFERROR(VLOOKUP(N2628,연차지정일수,2,FALSE),"")</f>
        <v/>
      </c>
      <c r="P2628" s="143"/>
      <c r="Q2628" s="2"/>
    </row>
    <row r="2629">
      <c r="A2629" s="129">
        <v>46824.0</v>
      </c>
      <c r="B2629" s="129">
        <f>VLOOKUP($A2629,달력데이터,MATCH("음력 날짜",달력제목,0),FALSE)</f>
        <v>46800</v>
      </c>
      <c r="C2629" s="128">
        <f t="shared" si="1"/>
        <v>2028</v>
      </c>
      <c r="D2629" s="128">
        <f t="shared" si="2"/>
        <v>3</v>
      </c>
      <c r="E2629" s="128">
        <f t="shared" si="3"/>
        <v>1</v>
      </c>
      <c r="F2629" s="128">
        <f t="shared" si="4"/>
        <v>2028</v>
      </c>
      <c r="G2629" s="128">
        <f t="shared" si="5"/>
        <v>3</v>
      </c>
      <c r="H2629" s="128">
        <f t="shared" si="6"/>
        <v>12</v>
      </c>
      <c r="I2629" s="128" t="str">
        <f t="shared" si="7"/>
        <v>일</v>
      </c>
      <c r="J2629" s="99"/>
      <c r="K2629" s="99"/>
      <c r="L2629" s="141" t="str">
        <f>IF(J2629-K2629=0,,IFERROR(K2629-J2629-휴게시간-VLOOKUP(A2629,지정휴게시간,2,FALSE),K2629-J2629-휴게시간))</f>
        <v/>
      </c>
      <c r="M2629" s="142" t="str">
        <f>IFERROR(VLOOKUP(Text(A2629,"m월 d일"),양력휴일,2,FALSE),IFERROR(VLOOKUP(Text(B2629,"m월 d일"),음력휴일,2,FALSE),IFERROR(VLOOKUP(A2629,양력지정휴일,2,FALSE), IFERROR(VLOOKUP(B2629,음력지정휴일,2,FALSE), ""))))</f>
        <v/>
      </c>
      <c r="N2629" s="128"/>
      <c r="O2629" s="128" t="str">
        <f>IFERROR(VLOOKUP(N2629,연차지정일수,2,FALSE),"")</f>
        <v/>
      </c>
      <c r="P2629" s="143"/>
      <c r="Q2629" s="2"/>
    </row>
    <row r="2630">
      <c r="A2630" s="129">
        <v>46825.0</v>
      </c>
      <c r="B2630" s="129">
        <f>VLOOKUP($A2630,달력데이터,MATCH("음력 날짜",달력제목,0),FALSE)</f>
        <v>46801</v>
      </c>
      <c r="C2630" s="128">
        <f t="shared" si="1"/>
        <v>2028</v>
      </c>
      <c r="D2630" s="128">
        <f t="shared" si="2"/>
        <v>3</v>
      </c>
      <c r="E2630" s="128">
        <f t="shared" si="3"/>
        <v>2</v>
      </c>
      <c r="F2630" s="128">
        <f t="shared" si="4"/>
        <v>2028</v>
      </c>
      <c r="G2630" s="128">
        <f t="shared" si="5"/>
        <v>3</v>
      </c>
      <c r="H2630" s="128">
        <f t="shared" si="6"/>
        <v>13</v>
      </c>
      <c r="I2630" s="128" t="str">
        <f t="shared" si="7"/>
        <v>월</v>
      </c>
      <c r="J2630" s="99"/>
      <c r="K2630" s="99"/>
      <c r="L2630" s="141" t="str">
        <f>IF(J2630-K2630=0,,IFERROR(K2630-J2630-휴게시간-VLOOKUP(A2630,지정휴게시간,2,FALSE),K2630-J2630-휴게시간))</f>
        <v/>
      </c>
      <c r="M2630" s="142" t="str">
        <f>IFERROR(VLOOKUP(Text(A2630,"m월 d일"),양력휴일,2,FALSE),IFERROR(VLOOKUP(Text(B2630,"m월 d일"),음력휴일,2,FALSE),IFERROR(VLOOKUP(A2630,양력지정휴일,2,FALSE), IFERROR(VLOOKUP(B2630,음력지정휴일,2,FALSE), ""))))</f>
        <v/>
      </c>
      <c r="N2630" s="128"/>
      <c r="O2630" s="128" t="str">
        <f>IFERROR(VLOOKUP(N2630,연차지정일수,2,FALSE),"")</f>
        <v/>
      </c>
      <c r="P2630" s="143"/>
      <c r="Q2630" s="2"/>
    </row>
    <row r="2631">
      <c r="A2631" s="129">
        <v>46826.0</v>
      </c>
      <c r="B2631" s="129">
        <f>VLOOKUP($A2631,달력데이터,MATCH("음력 날짜",달력제목,0),FALSE)</f>
        <v>46802</v>
      </c>
      <c r="C2631" s="128">
        <f t="shared" si="1"/>
        <v>2028</v>
      </c>
      <c r="D2631" s="128">
        <f t="shared" si="2"/>
        <v>3</v>
      </c>
      <c r="E2631" s="128">
        <f t="shared" si="3"/>
        <v>2</v>
      </c>
      <c r="F2631" s="128">
        <f t="shared" si="4"/>
        <v>2028</v>
      </c>
      <c r="G2631" s="128">
        <f t="shared" si="5"/>
        <v>3</v>
      </c>
      <c r="H2631" s="128">
        <f t="shared" si="6"/>
        <v>14</v>
      </c>
      <c r="I2631" s="128" t="str">
        <f t="shared" si="7"/>
        <v>화</v>
      </c>
      <c r="J2631" s="99"/>
      <c r="K2631" s="99"/>
      <c r="L2631" s="141" t="str">
        <f>IF(J2631-K2631=0,,IFERROR(K2631-J2631-휴게시간-VLOOKUP(A2631,지정휴게시간,2,FALSE),K2631-J2631-휴게시간))</f>
        <v/>
      </c>
      <c r="M2631" s="142" t="str">
        <f>IFERROR(VLOOKUP(Text(A2631,"m월 d일"),양력휴일,2,FALSE),IFERROR(VLOOKUP(Text(B2631,"m월 d일"),음력휴일,2,FALSE),IFERROR(VLOOKUP(A2631,양력지정휴일,2,FALSE), IFERROR(VLOOKUP(B2631,음력지정휴일,2,FALSE), ""))))</f>
        <v/>
      </c>
      <c r="N2631" s="128"/>
      <c r="O2631" s="128" t="str">
        <f>IFERROR(VLOOKUP(N2631,연차지정일수,2,FALSE),"")</f>
        <v/>
      </c>
      <c r="P2631" s="143"/>
      <c r="Q2631" s="2"/>
    </row>
    <row r="2632">
      <c r="A2632" s="129">
        <v>46827.0</v>
      </c>
      <c r="B2632" s="129">
        <f>VLOOKUP($A2632,달력데이터,MATCH("음력 날짜",달력제목,0),FALSE)</f>
        <v>46803</v>
      </c>
      <c r="C2632" s="128">
        <f t="shared" si="1"/>
        <v>2028</v>
      </c>
      <c r="D2632" s="128">
        <f t="shared" si="2"/>
        <v>3</v>
      </c>
      <c r="E2632" s="128">
        <f t="shared" si="3"/>
        <v>2</v>
      </c>
      <c r="F2632" s="128">
        <f t="shared" si="4"/>
        <v>2028</v>
      </c>
      <c r="G2632" s="128">
        <f t="shared" si="5"/>
        <v>3</v>
      </c>
      <c r="H2632" s="128">
        <f t="shared" si="6"/>
        <v>15</v>
      </c>
      <c r="I2632" s="128" t="str">
        <f t="shared" si="7"/>
        <v>수</v>
      </c>
      <c r="J2632" s="99"/>
      <c r="K2632" s="99"/>
      <c r="L2632" s="141" t="str">
        <f>IF(J2632-K2632=0,,IFERROR(K2632-J2632-휴게시간-VLOOKUP(A2632,지정휴게시간,2,FALSE),K2632-J2632-휴게시간))</f>
        <v/>
      </c>
      <c r="M2632" s="142" t="str">
        <f>IFERROR(VLOOKUP(Text(A2632,"m월 d일"),양력휴일,2,FALSE),IFERROR(VLOOKUP(Text(B2632,"m월 d일"),음력휴일,2,FALSE),IFERROR(VLOOKUP(A2632,양력지정휴일,2,FALSE), IFERROR(VLOOKUP(B2632,음력지정휴일,2,FALSE), ""))))</f>
        <v/>
      </c>
      <c r="N2632" s="128"/>
      <c r="O2632" s="128" t="str">
        <f>IFERROR(VLOOKUP(N2632,연차지정일수,2,FALSE),"")</f>
        <v/>
      </c>
      <c r="P2632" s="143"/>
      <c r="Q2632" s="2"/>
    </row>
    <row r="2633">
      <c r="A2633" s="129">
        <v>46828.0</v>
      </c>
      <c r="B2633" s="129">
        <f>VLOOKUP($A2633,달력데이터,MATCH("음력 날짜",달력제목,0),FALSE)</f>
        <v>46804</v>
      </c>
      <c r="C2633" s="128">
        <f t="shared" si="1"/>
        <v>2028</v>
      </c>
      <c r="D2633" s="128">
        <f t="shared" si="2"/>
        <v>3</v>
      </c>
      <c r="E2633" s="128">
        <f t="shared" si="3"/>
        <v>2</v>
      </c>
      <c r="F2633" s="128">
        <f t="shared" si="4"/>
        <v>2028</v>
      </c>
      <c r="G2633" s="128">
        <f t="shared" si="5"/>
        <v>3</v>
      </c>
      <c r="H2633" s="128">
        <f t="shared" si="6"/>
        <v>16</v>
      </c>
      <c r="I2633" s="128" t="str">
        <f t="shared" si="7"/>
        <v>목</v>
      </c>
      <c r="J2633" s="99"/>
      <c r="K2633" s="99"/>
      <c r="L2633" s="141" t="str">
        <f>IF(J2633-K2633=0,,IFERROR(K2633-J2633-휴게시간-VLOOKUP(A2633,지정휴게시간,2,FALSE),K2633-J2633-휴게시간))</f>
        <v/>
      </c>
      <c r="M2633" s="142" t="str">
        <f>IFERROR(VLOOKUP(Text(A2633,"m월 d일"),양력휴일,2,FALSE),IFERROR(VLOOKUP(Text(B2633,"m월 d일"),음력휴일,2,FALSE),IFERROR(VLOOKUP(A2633,양력지정휴일,2,FALSE), IFERROR(VLOOKUP(B2633,음력지정휴일,2,FALSE), ""))))</f>
        <v/>
      </c>
      <c r="N2633" s="128"/>
      <c r="O2633" s="128" t="str">
        <f>IFERROR(VLOOKUP(N2633,연차지정일수,2,FALSE),"")</f>
        <v/>
      </c>
      <c r="P2633" s="143"/>
      <c r="Q2633" s="2"/>
    </row>
    <row r="2634">
      <c r="A2634" s="129">
        <v>46829.0</v>
      </c>
      <c r="B2634" s="129">
        <f>VLOOKUP($A2634,달력데이터,MATCH("음력 날짜",달력제목,0),FALSE)</f>
        <v>46805</v>
      </c>
      <c r="C2634" s="128">
        <f t="shared" si="1"/>
        <v>2028</v>
      </c>
      <c r="D2634" s="128">
        <f t="shared" si="2"/>
        <v>3</v>
      </c>
      <c r="E2634" s="128">
        <f t="shared" si="3"/>
        <v>2</v>
      </c>
      <c r="F2634" s="128">
        <f t="shared" si="4"/>
        <v>2028</v>
      </c>
      <c r="G2634" s="128">
        <f t="shared" si="5"/>
        <v>3</v>
      </c>
      <c r="H2634" s="128">
        <f t="shared" si="6"/>
        <v>17</v>
      </c>
      <c r="I2634" s="128" t="str">
        <f t="shared" si="7"/>
        <v>금</v>
      </c>
      <c r="J2634" s="99"/>
      <c r="K2634" s="99"/>
      <c r="L2634" s="141" t="str">
        <f>IF(J2634-K2634=0,,IFERROR(K2634-J2634-휴게시간-VLOOKUP(A2634,지정휴게시간,2,FALSE),K2634-J2634-휴게시간))</f>
        <v/>
      </c>
      <c r="M2634" s="142" t="str">
        <f>IFERROR(VLOOKUP(Text(A2634,"m월 d일"),양력휴일,2,FALSE),IFERROR(VLOOKUP(Text(B2634,"m월 d일"),음력휴일,2,FALSE),IFERROR(VLOOKUP(A2634,양력지정휴일,2,FALSE), IFERROR(VLOOKUP(B2634,음력지정휴일,2,FALSE), ""))))</f>
        <v/>
      </c>
      <c r="N2634" s="128"/>
      <c r="O2634" s="128" t="str">
        <f>IFERROR(VLOOKUP(N2634,연차지정일수,2,FALSE),"")</f>
        <v/>
      </c>
      <c r="P2634" s="143"/>
      <c r="Q2634" s="2"/>
    </row>
    <row r="2635">
      <c r="A2635" s="129">
        <v>46830.0</v>
      </c>
      <c r="B2635" s="129">
        <f>VLOOKUP($A2635,달력데이터,MATCH("음력 날짜",달력제목,0),FALSE)</f>
        <v>46806</v>
      </c>
      <c r="C2635" s="128">
        <f t="shared" si="1"/>
        <v>2028</v>
      </c>
      <c r="D2635" s="128">
        <f t="shared" si="2"/>
        <v>3</v>
      </c>
      <c r="E2635" s="128">
        <f t="shared" si="3"/>
        <v>2</v>
      </c>
      <c r="F2635" s="128">
        <f t="shared" si="4"/>
        <v>2028</v>
      </c>
      <c r="G2635" s="128">
        <f t="shared" si="5"/>
        <v>3</v>
      </c>
      <c r="H2635" s="128">
        <f t="shared" si="6"/>
        <v>18</v>
      </c>
      <c r="I2635" s="128" t="str">
        <f t="shared" si="7"/>
        <v>토</v>
      </c>
      <c r="J2635" s="99"/>
      <c r="K2635" s="99"/>
      <c r="L2635" s="141" t="str">
        <f>IF(J2635-K2635=0,,IFERROR(K2635-J2635-휴게시간-VLOOKUP(A2635,지정휴게시간,2,FALSE),K2635-J2635-휴게시간))</f>
        <v/>
      </c>
      <c r="M2635" s="142" t="str">
        <f>IFERROR(VLOOKUP(Text(A2635,"m월 d일"),양력휴일,2,FALSE),IFERROR(VLOOKUP(Text(B2635,"m월 d일"),음력휴일,2,FALSE),IFERROR(VLOOKUP(A2635,양력지정휴일,2,FALSE), IFERROR(VLOOKUP(B2635,음력지정휴일,2,FALSE), ""))))</f>
        <v/>
      </c>
      <c r="N2635" s="128"/>
      <c r="O2635" s="128" t="str">
        <f>IFERROR(VLOOKUP(N2635,연차지정일수,2,FALSE),"")</f>
        <v/>
      </c>
      <c r="P2635" s="143"/>
      <c r="Q2635" s="2"/>
    </row>
    <row r="2636">
      <c r="A2636" s="129">
        <v>46831.0</v>
      </c>
      <c r="B2636" s="129">
        <f>VLOOKUP($A2636,달력데이터,MATCH("음력 날짜",달력제목,0),FALSE)</f>
        <v>46807</v>
      </c>
      <c r="C2636" s="128">
        <f t="shared" si="1"/>
        <v>2028</v>
      </c>
      <c r="D2636" s="128">
        <f t="shared" si="2"/>
        <v>3</v>
      </c>
      <c r="E2636" s="128">
        <f t="shared" si="3"/>
        <v>2</v>
      </c>
      <c r="F2636" s="128">
        <f t="shared" si="4"/>
        <v>2028</v>
      </c>
      <c r="G2636" s="128">
        <f t="shared" si="5"/>
        <v>3</v>
      </c>
      <c r="H2636" s="128">
        <f t="shared" si="6"/>
        <v>19</v>
      </c>
      <c r="I2636" s="128" t="str">
        <f t="shared" si="7"/>
        <v>일</v>
      </c>
      <c r="J2636" s="99"/>
      <c r="K2636" s="99"/>
      <c r="L2636" s="141" t="str">
        <f>IF(J2636-K2636=0,,IFERROR(K2636-J2636-휴게시간-VLOOKUP(A2636,지정휴게시간,2,FALSE),K2636-J2636-휴게시간))</f>
        <v/>
      </c>
      <c r="M2636" s="142" t="str">
        <f>IFERROR(VLOOKUP(Text(A2636,"m월 d일"),양력휴일,2,FALSE),IFERROR(VLOOKUP(Text(B2636,"m월 d일"),음력휴일,2,FALSE),IFERROR(VLOOKUP(A2636,양력지정휴일,2,FALSE), IFERROR(VLOOKUP(B2636,음력지정휴일,2,FALSE), ""))))</f>
        <v/>
      </c>
      <c r="N2636" s="128"/>
      <c r="O2636" s="128" t="str">
        <f>IFERROR(VLOOKUP(N2636,연차지정일수,2,FALSE),"")</f>
        <v/>
      </c>
      <c r="P2636" s="143"/>
      <c r="Q2636" s="2"/>
    </row>
    <row r="2637">
      <c r="A2637" s="129">
        <v>46832.0</v>
      </c>
      <c r="B2637" s="129">
        <f>VLOOKUP($A2637,달력데이터,MATCH("음력 날짜",달력제목,0),FALSE)</f>
        <v>46808</v>
      </c>
      <c r="C2637" s="128">
        <f t="shared" si="1"/>
        <v>2028</v>
      </c>
      <c r="D2637" s="128">
        <f t="shared" si="2"/>
        <v>3</v>
      </c>
      <c r="E2637" s="128">
        <f t="shared" si="3"/>
        <v>3</v>
      </c>
      <c r="F2637" s="128">
        <f t="shared" si="4"/>
        <v>2028</v>
      </c>
      <c r="G2637" s="128">
        <f t="shared" si="5"/>
        <v>3</v>
      </c>
      <c r="H2637" s="128">
        <f t="shared" si="6"/>
        <v>20</v>
      </c>
      <c r="I2637" s="128" t="str">
        <f t="shared" si="7"/>
        <v>월</v>
      </c>
      <c r="J2637" s="99"/>
      <c r="K2637" s="99"/>
      <c r="L2637" s="141" t="str">
        <f>IF(J2637-K2637=0,,IFERROR(K2637-J2637-휴게시간-VLOOKUP(A2637,지정휴게시간,2,FALSE),K2637-J2637-휴게시간))</f>
        <v/>
      </c>
      <c r="M2637" s="142" t="str">
        <f>IFERROR(VLOOKUP(Text(A2637,"m월 d일"),양력휴일,2,FALSE),IFERROR(VLOOKUP(Text(B2637,"m월 d일"),음력휴일,2,FALSE),IFERROR(VLOOKUP(A2637,양력지정휴일,2,FALSE), IFERROR(VLOOKUP(B2637,음력지정휴일,2,FALSE), ""))))</f>
        <v/>
      </c>
      <c r="N2637" s="128"/>
      <c r="O2637" s="128" t="str">
        <f>IFERROR(VLOOKUP(N2637,연차지정일수,2,FALSE),"")</f>
        <v/>
      </c>
      <c r="P2637" s="143"/>
      <c r="Q2637" s="2"/>
    </row>
    <row r="2638">
      <c r="A2638" s="129">
        <v>46833.0</v>
      </c>
      <c r="B2638" s="129">
        <f>VLOOKUP($A2638,달력데이터,MATCH("음력 날짜",달력제목,0),FALSE)</f>
        <v>46809</v>
      </c>
      <c r="C2638" s="128">
        <f t="shared" si="1"/>
        <v>2028</v>
      </c>
      <c r="D2638" s="128">
        <f t="shared" si="2"/>
        <v>3</v>
      </c>
      <c r="E2638" s="128">
        <f t="shared" si="3"/>
        <v>3</v>
      </c>
      <c r="F2638" s="128">
        <f t="shared" si="4"/>
        <v>2028</v>
      </c>
      <c r="G2638" s="128">
        <f t="shared" si="5"/>
        <v>3</v>
      </c>
      <c r="H2638" s="128">
        <f t="shared" si="6"/>
        <v>21</v>
      </c>
      <c r="I2638" s="128" t="str">
        <f t="shared" si="7"/>
        <v>화</v>
      </c>
      <c r="J2638" s="99"/>
      <c r="K2638" s="99"/>
      <c r="L2638" s="141" t="str">
        <f>IF(J2638-K2638=0,,IFERROR(K2638-J2638-휴게시간-VLOOKUP(A2638,지정휴게시간,2,FALSE),K2638-J2638-휴게시간))</f>
        <v/>
      </c>
      <c r="M2638" s="142" t="str">
        <f>IFERROR(VLOOKUP(Text(A2638,"m월 d일"),양력휴일,2,FALSE),IFERROR(VLOOKUP(Text(B2638,"m월 d일"),음력휴일,2,FALSE),IFERROR(VLOOKUP(A2638,양력지정휴일,2,FALSE), IFERROR(VLOOKUP(B2638,음력지정휴일,2,FALSE), ""))))</f>
        <v/>
      </c>
      <c r="N2638" s="128"/>
      <c r="O2638" s="128" t="str">
        <f>IFERROR(VLOOKUP(N2638,연차지정일수,2,FALSE),"")</f>
        <v/>
      </c>
      <c r="P2638" s="143"/>
      <c r="Q2638" s="2"/>
    </row>
    <row r="2639">
      <c r="A2639" s="129">
        <v>46834.0</v>
      </c>
      <c r="B2639" s="129">
        <f>VLOOKUP($A2639,달력데이터,MATCH("음력 날짜",달력제목,0),FALSE)</f>
        <v>46810</v>
      </c>
      <c r="C2639" s="128">
        <f t="shared" si="1"/>
        <v>2028</v>
      </c>
      <c r="D2639" s="128">
        <f t="shared" si="2"/>
        <v>3</v>
      </c>
      <c r="E2639" s="128">
        <f t="shared" si="3"/>
        <v>3</v>
      </c>
      <c r="F2639" s="128">
        <f t="shared" si="4"/>
        <v>2028</v>
      </c>
      <c r="G2639" s="128">
        <f t="shared" si="5"/>
        <v>3</v>
      </c>
      <c r="H2639" s="128">
        <f t="shared" si="6"/>
        <v>22</v>
      </c>
      <c r="I2639" s="128" t="str">
        <f t="shared" si="7"/>
        <v>수</v>
      </c>
      <c r="J2639" s="99"/>
      <c r="K2639" s="99"/>
      <c r="L2639" s="141" t="str">
        <f>IF(J2639-K2639=0,,IFERROR(K2639-J2639-휴게시간-VLOOKUP(A2639,지정휴게시간,2,FALSE),K2639-J2639-휴게시간))</f>
        <v/>
      </c>
      <c r="M2639" s="142" t="str">
        <f>IFERROR(VLOOKUP(Text(A2639,"m월 d일"),양력휴일,2,FALSE),IFERROR(VLOOKUP(Text(B2639,"m월 d일"),음력휴일,2,FALSE),IFERROR(VLOOKUP(A2639,양력지정휴일,2,FALSE), IFERROR(VLOOKUP(B2639,음력지정휴일,2,FALSE), ""))))</f>
        <v/>
      </c>
      <c r="N2639" s="128"/>
      <c r="O2639" s="128" t="str">
        <f>IFERROR(VLOOKUP(N2639,연차지정일수,2,FALSE),"")</f>
        <v/>
      </c>
      <c r="P2639" s="143"/>
      <c r="Q2639" s="2"/>
    </row>
    <row r="2640">
      <c r="A2640" s="129">
        <v>46835.0</v>
      </c>
      <c r="B2640" s="129">
        <f>VLOOKUP($A2640,달력데이터,MATCH("음력 날짜",달력제목,0),FALSE)</f>
        <v>46811</v>
      </c>
      <c r="C2640" s="128">
        <f t="shared" si="1"/>
        <v>2028</v>
      </c>
      <c r="D2640" s="128">
        <f t="shared" si="2"/>
        <v>3</v>
      </c>
      <c r="E2640" s="128">
        <f t="shared" si="3"/>
        <v>3</v>
      </c>
      <c r="F2640" s="128">
        <f t="shared" si="4"/>
        <v>2028</v>
      </c>
      <c r="G2640" s="128">
        <f t="shared" si="5"/>
        <v>3</v>
      </c>
      <c r="H2640" s="128">
        <f t="shared" si="6"/>
        <v>23</v>
      </c>
      <c r="I2640" s="128" t="str">
        <f t="shared" si="7"/>
        <v>목</v>
      </c>
      <c r="J2640" s="99"/>
      <c r="K2640" s="99"/>
      <c r="L2640" s="141" t="str">
        <f>IF(J2640-K2640=0,,IFERROR(K2640-J2640-휴게시간-VLOOKUP(A2640,지정휴게시간,2,FALSE),K2640-J2640-휴게시간))</f>
        <v/>
      </c>
      <c r="M2640" s="142" t="str">
        <f>IFERROR(VLOOKUP(Text(A2640,"m월 d일"),양력휴일,2,FALSE),IFERROR(VLOOKUP(Text(B2640,"m월 d일"),음력휴일,2,FALSE),IFERROR(VLOOKUP(A2640,양력지정휴일,2,FALSE), IFERROR(VLOOKUP(B2640,음력지정휴일,2,FALSE), ""))))</f>
        <v/>
      </c>
      <c r="N2640" s="128"/>
      <c r="O2640" s="128" t="str">
        <f>IFERROR(VLOOKUP(N2640,연차지정일수,2,FALSE),"")</f>
        <v/>
      </c>
      <c r="P2640" s="143"/>
      <c r="Q2640" s="2"/>
    </row>
    <row r="2641">
      <c r="A2641" s="129">
        <v>46836.0</v>
      </c>
      <c r="B2641" s="129">
        <f>VLOOKUP($A2641,달력데이터,MATCH("음력 날짜",달력제목,0),FALSE)</f>
        <v>46812</v>
      </c>
      <c r="C2641" s="128">
        <f t="shared" si="1"/>
        <v>2028</v>
      </c>
      <c r="D2641" s="128">
        <f t="shared" si="2"/>
        <v>3</v>
      </c>
      <c r="E2641" s="128">
        <f t="shared" si="3"/>
        <v>3</v>
      </c>
      <c r="F2641" s="128">
        <f t="shared" si="4"/>
        <v>2028</v>
      </c>
      <c r="G2641" s="128">
        <f t="shared" si="5"/>
        <v>3</v>
      </c>
      <c r="H2641" s="128">
        <f t="shared" si="6"/>
        <v>24</v>
      </c>
      <c r="I2641" s="128" t="str">
        <f t="shared" si="7"/>
        <v>금</v>
      </c>
      <c r="J2641" s="99"/>
      <c r="K2641" s="99"/>
      <c r="L2641" s="141" t="str">
        <f>IF(J2641-K2641=0,,IFERROR(K2641-J2641-휴게시간-VLOOKUP(A2641,지정휴게시간,2,FALSE),K2641-J2641-휴게시간))</f>
        <v/>
      </c>
      <c r="M2641" s="142" t="str">
        <f>IFERROR(VLOOKUP(Text(A2641,"m월 d일"),양력휴일,2,FALSE),IFERROR(VLOOKUP(Text(B2641,"m월 d일"),음력휴일,2,FALSE),IFERROR(VLOOKUP(A2641,양력지정휴일,2,FALSE), IFERROR(VLOOKUP(B2641,음력지정휴일,2,FALSE), ""))))</f>
        <v/>
      </c>
      <c r="N2641" s="128"/>
      <c r="O2641" s="128" t="str">
        <f>IFERROR(VLOOKUP(N2641,연차지정일수,2,FALSE),"")</f>
        <v/>
      </c>
      <c r="P2641" s="143"/>
      <c r="Q2641" s="2"/>
    </row>
    <row r="2642">
      <c r="A2642" s="129">
        <v>46837.0</v>
      </c>
      <c r="B2642" s="129" t="str">
        <f>VLOOKUP($A2642,달력데이터,MATCH("음력 날짜",달력제목,0),FALSE)</f>
        <v> 2028-02-30 </v>
      </c>
      <c r="C2642" s="128">
        <f t="shared" si="1"/>
        <v>2028</v>
      </c>
      <c r="D2642" s="128">
        <f t="shared" si="2"/>
        <v>3</v>
      </c>
      <c r="E2642" s="128">
        <f t="shared" si="3"/>
        <v>3</v>
      </c>
      <c r="F2642" s="128">
        <f t="shared" si="4"/>
        <v>2028</v>
      </c>
      <c r="G2642" s="128">
        <f t="shared" si="5"/>
        <v>3</v>
      </c>
      <c r="H2642" s="128">
        <f t="shared" si="6"/>
        <v>25</v>
      </c>
      <c r="I2642" s="128" t="str">
        <f t="shared" si="7"/>
        <v>토</v>
      </c>
      <c r="J2642" s="99"/>
      <c r="K2642" s="99"/>
      <c r="L2642" s="141" t="str">
        <f>IF(J2642-K2642=0,,IFERROR(K2642-J2642-휴게시간-VLOOKUP(A2642,지정휴게시간,2,FALSE),K2642-J2642-휴게시간))</f>
        <v/>
      </c>
      <c r="M2642" s="142" t="str">
        <f>IFERROR(VLOOKUP(Text(A2642,"m월 d일"),양력휴일,2,FALSE),IFERROR(VLOOKUP(Text(B2642,"m월 d일"),음력휴일,2,FALSE),IFERROR(VLOOKUP(A2642,양력지정휴일,2,FALSE), IFERROR(VLOOKUP(B2642,음력지정휴일,2,FALSE), ""))))</f>
        <v/>
      </c>
      <c r="N2642" s="128"/>
      <c r="O2642" s="128" t="str">
        <f>IFERROR(VLOOKUP(N2642,연차지정일수,2,FALSE),"")</f>
        <v/>
      </c>
      <c r="P2642" s="143"/>
      <c r="Q2642" s="2"/>
    </row>
    <row r="2643">
      <c r="A2643" s="129">
        <v>46838.0</v>
      </c>
      <c r="B2643" s="129">
        <f>VLOOKUP($A2643,달력데이터,MATCH("음력 날짜",달력제목,0),FALSE)</f>
        <v>46813</v>
      </c>
      <c r="C2643" s="128">
        <f t="shared" si="1"/>
        <v>2028</v>
      </c>
      <c r="D2643" s="128">
        <f t="shared" si="2"/>
        <v>3</v>
      </c>
      <c r="E2643" s="128">
        <f t="shared" si="3"/>
        <v>3</v>
      </c>
      <c r="F2643" s="128">
        <f t="shared" si="4"/>
        <v>2028</v>
      </c>
      <c r="G2643" s="128">
        <f t="shared" si="5"/>
        <v>3</v>
      </c>
      <c r="H2643" s="128">
        <f t="shared" si="6"/>
        <v>26</v>
      </c>
      <c r="I2643" s="128" t="str">
        <f t="shared" si="7"/>
        <v>일</v>
      </c>
      <c r="J2643" s="99"/>
      <c r="K2643" s="99"/>
      <c r="L2643" s="141" t="str">
        <f>IF(J2643-K2643=0,,IFERROR(K2643-J2643-휴게시간-VLOOKUP(A2643,지정휴게시간,2,FALSE),K2643-J2643-휴게시간))</f>
        <v/>
      </c>
      <c r="M2643" s="142" t="str">
        <f>IFERROR(VLOOKUP(Text(A2643,"m월 d일"),양력휴일,2,FALSE),IFERROR(VLOOKUP(Text(B2643,"m월 d일"),음력휴일,2,FALSE),IFERROR(VLOOKUP(A2643,양력지정휴일,2,FALSE), IFERROR(VLOOKUP(B2643,음력지정휴일,2,FALSE), ""))))</f>
        <v/>
      </c>
      <c r="N2643" s="128"/>
      <c r="O2643" s="128" t="str">
        <f>IFERROR(VLOOKUP(N2643,연차지정일수,2,FALSE),"")</f>
        <v/>
      </c>
      <c r="P2643" s="143"/>
      <c r="Q2643" s="2"/>
    </row>
    <row r="2644">
      <c r="A2644" s="129">
        <v>46839.0</v>
      </c>
      <c r="B2644" s="129">
        <f>VLOOKUP($A2644,달력데이터,MATCH("음력 날짜",달력제목,0),FALSE)</f>
        <v>46814</v>
      </c>
      <c r="C2644" s="128">
        <f t="shared" si="1"/>
        <v>2028</v>
      </c>
      <c r="D2644" s="128">
        <f t="shared" si="2"/>
        <v>3</v>
      </c>
      <c r="E2644" s="128">
        <f t="shared" si="3"/>
        <v>4</v>
      </c>
      <c r="F2644" s="128">
        <f t="shared" si="4"/>
        <v>2028</v>
      </c>
      <c r="G2644" s="128">
        <f t="shared" si="5"/>
        <v>3</v>
      </c>
      <c r="H2644" s="128">
        <f t="shared" si="6"/>
        <v>27</v>
      </c>
      <c r="I2644" s="128" t="str">
        <f t="shared" si="7"/>
        <v>월</v>
      </c>
      <c r="J2644" s="99"/>
      <c r="K2644" s="99"/>
      <c r="L2644" s="141" t="str">
        <f>IF(J2644-K2644=0,,IFERROR(K2644-J2644-휴게시간-VLOOKUP(A2644,지정휴게시간,2,FALSE),K2644-J2644-휴게시간))</f>
        <v/>
      </c>
      <c r="M2644" s="142" t="str">
        <f>IFERROR(VLOOKUP(Text(A2644,"m월 d일"),양력휴일,2,FALSE),IFERROR(VLOOKUP(Text(B2644,"m월 d일"),음력휴일,2,FALSE),IFERROR(VLOOKUP(A2644,양력지정휴일,2,FALSE), IFERROR(VLOOKUP(B2644,음력지정휴일,2,FALSE), ""))))</f>
        <v/>
      </c>
      <c r="N2644" s="128"/>
      <c r="O2644" s="128" t="str">
        <f>IFERROR(VLOOKUP(N2644,연차지정일수,2,FALSE),"")</f>
        <v/>
      </c>
      <c r="P2644" s="143"/>
      <c r="Q2644" s="2"/>
    </row>
    <row r="2645">
      <c r="A2645" s="129">
        <v>46840.0</v>
      </c>
      <c r="B2645" s="129">
        <f>VLOOKUP($A2645,달력데이터,MATCH("음력 날짜",달력제목,0),FALSE)</f>
        <v>46815</v>
      </c>
      <c r="C2645" s="128">
        <f t="shared" si="1"/>
        <v>2028</v>
      </c>
      <c r="D2645" s="128">
        <f t="shared" si="2"/>
        <v>3</v>
      </c>
      <c r="E2645" s="128">
        <f t="shared" si="3"/>
        <v>4</v>
      </c>
      <c r="F2645" s="128">
        <f t="shared" si="4"/>
        <v>2028</v>
      </c>
      <c r="G2645" s="128">
        <f t="shared" si="5"/>
        <v>3</v>
      </c>
      <c r="H2645" s="128">
        <f t="shared" si="6"/>
        <v>28</v>
      </c>
      <c r="I2645" s="128" t="str">
        <f t="shared" si="7"/>
        <v>화</v>
      </c>
      <c r="J2645" s="99"/>
      <c r="K2645" s="99"/>
      <c r="L2645" s="141" t="str">
        <f>IF(J2645-K2645=0,,IFERROR(K2645-J2645-휴게시간-VLOOKUP(A2645,지정휴게시간,2,FALSE),K2645-J2645-휴게시간))</f>
        <v/>
      </c>
      <c r="M2645" s="142" t="str">
        <f>IFERROR(VLOOKUP(Text(A2645,"m월 d일"),양력휴일,2,FALSE),IFERROR(VLOOKUP(Text(B2645,"m월 d일"),음력휴일,2,FALSE),IFERROR(VLOOKUP(A2645,양력지정휴일,2,FALSE), IFERROR(VLOOKUP(B2645,음력지정휴일,2,FALSE), ""))))</f>
        <v/>
      </c>
      <c r="N2645" s="128"/>
      <c r="O2645" s="128" t="str">
        <f>IFERROR(VLOOKUP(N2645,연차지정일수,2,FALSE),"")</f>
        <v/>
      </c>
      <c r="P2645" s="143"/>
      <c r="Q2645" s="2"/>
    </row>
    <row r="2646">
      <c r="A2646" s="129">
        <v>46841.0</v>
      </c>
      <c r="B2646" s="129">
        <f>VLOOKUP($A2646,달력데이터,MATCH("음력 날짜",달력제목,0),FALSE)</f>
        <v>46816</v>
      </c>
      <c r="C2646" s="128">
        <f t="shared" si="1"/>
        <v>2028</v>
      </c>
      <c r="D2646" s="128">
        <f t="shared" si="2"/>
        <v>3</v>
      </c>
      <c r="E2646" s="128">
        <f t="shared" si="3"/>
        <v>4</v>
      </c>
      <c r="F2646" s="128">
        <f t="shared" si="4"/>
        <v>2028</v>
      </c>
      <c r="G2646" s="128">
        <f t="shared" si="5"/>
        <v>3</v>
      </c>
      <c r="H2646" s="128">
        <f t="shared" si="6"/>
        <v>29</v>
      </c>
      <c r="I2646" s="128" t="str">
        <f t="shared" si="7"/>
        <v>수</v>
      </c>
      <c r="J2646" s="99"/>
      <c r="K2646" s="99"/>
      <c r="L2646" s="141" t="str">
        <f>IF(J2646-K2646=0,,IFERROR(K2646-J2646-휴게시간-VLOOKUP(A2646,지정휴게시간,2,FALSE),K2646-J2646-휴게시간))</f>
        <v/>
      </c>
      <c r="M2646" s="142" t="str">
        <f>IFERROR(VLOOKUP(Text(A2646,"m월 d일"),양력휴일,2,FALSE),IFERROR(VLOOKUP(Text(B2646,"m월 d일"),음력휴일,2,FALSE),IFERROR(VLOOKUP(A2646,양력지정휴일,2,FALSE), IFERROR(VLOOKUP(B2646,음력지정휴일,2,FALSE), ""))))</f>
        <v/>
      </c>
      <c r="N2646" s="128"/>
      <c r="O2646" s="128" t="str">
        <f>IFERROR(VLOOKUP(N2646,연차지정일수,2,FALSE),"")</f>
        <v/>
      </c>
      <c r="P2646" s="143"/>
      <c r="Q2646" s="2"/>
    </row>
    <row r="2647">
      <c r="A2647" s="129">
        <v>46842.0</v>
      </c>
      <c r="B2647" s="129">
        <f>VLOOKUP($A2647,달력데이터,MATCH("음력 날짜",달력제목,0),FALSE)</f>
        <v>46817</v>
      </c>
      <c r="C2647" s="128">
        <f t="shared" si="1"/>
        <v>2028</v>
      </c>
      <c r="D2647" s="128">
        <f t="shared" si="2"/>
        <v>3</v>
      </c>
      <c r="E2647" s="128">
        <f t="shared" si="3"/>
        <v>4</v>
      </c>
      <c r="F2647" s="128">
        <f t="shared" si="4"/>
        <v>2028</v>
      </c>
      <c r="G2647" s="128">
        <f t="shared" si="5"/>
        <v>3</v>
      </c>
      <c r="H2647" s="128">
        <f t="shared" si="6"/>
        <v>30</v>
      </c>
      <c r="I2647" s="128" t="str">
        <f t="shared" si="7"/>
        <v>목</v>
      </c>
      <c r="J2647" s="99"/>
      <c r="K2647" s="99"/>
      <c r="L2647" s="141" t="str">
        <f>IF(J2647-K2647=0,,IFERROR(K2647-J2647-휴게시간-VLOOKUP(A2647,지정휴게시간,2,FALSE),K2647-J2647-휴게시간))</f>
        <v/>
      </c>
      <c r="M2647" s="142" t="str">
        <f>IFERROR(VLOOKUP(Text(A2647,"m월 d일"),양력휴일,2,FALSE),IFERROR(VLOOKUP(Text(B2647,"m월 d일"),음력휴일,2,FALSE),IFERROR(VLOOKUP(A2647,양력지정휴일,2,FALSE), IFERROR(VLOOKUP(B2647,음력지정휴일,2,FALSE), ""))))</f>
        <v/>
      </c>
      <c r="N2647" s="128"/>
      <c r="O2647" s="128" t="str">
        <f>IFERROR(VLOOKUP(N2647,연차지정일수,2,FALSE),"")</f>
        <v/>
      </c>
      <c r="P2647" s="143"/>
      <c r="Q2647" s="2"/>
    </row>
    <row r="2648">
      <c r="A2648" s="129">
        <v>46843.0</v>
      </c>
      <c r="B2648" s="129">
        <f>VLOOKUP($A2648,달력데이터,MATCH("음력 날짜",달력제목,0),FALSE)</f>
        <v>46818</v>
      </c>
      <c r="C2648" s="128">
        <f t="shared" si="1"/>
        <v>2028</v>
      </c>
      <c r="D2648" s="128">
        <f t="shared" si="2"/>
        <v>3</v>
      </c>
      <c r="E2648" s="128">
        <f t="shared" si="3"/>
        <v>4</v>
      </c>
      <c r="F2648" s="128">
        <f t="shared" si="4"/>
        <v>2028</v>
      </c>
      <c r="G2648" s="128">
        <f t="shared" si="5"/>
        <v>3</v>
      </c>
      <c r="H2648" s="128">
        <f t="shared" si="6"/>
        <v>31</v>
      </c>
      <c r="I2648" s="128" t="str">
        <f t="shared" si="7"/>
        <v>금</v>
      </c>
      <c r="J2648" s="99"/>
      <c r="K2648" s="99"/>
      <c r="L2648" s="141" t="str">
        <f>IF(J2648-K2648=0,,IFERROR(K2648-J2648-휴게시간-VLOOKUP(A2648,지정휴게시간,2,FALSE),K2648-J2648-휴게시간))</f>
        <v/>
      </c>
      <c r="M2648" s="142" t="str">
        <f>IFERROR(VLOOKUP(Text(A2648,"m월 d일"),양력휴일,2,FALSE),IFERROR(VLOOKUP(Text(B2648,"m월 d일"),음력휴일,2,FALSE),IFERROR(VLOOKUP(A2648,양력지정휴일,2,FALSE), IFERROR(VLOOKUP(B2648,음력지정휴일,2,FALSE), ""))))</f>
        <v/>
      </c>
      <c r="N2648" s="128"/>
      <c r="O2648" s="128" t="str">
        <f>IFERROR(VLOOKUP(N2648,연차지정일수,2,FALSE),"")</f>
        <v/>
      </c>
      <c r="P2648" s="143"/>
      <c r="Q2648" s="2"/>
    </row>
    <row r="2649">
      <c r="A2649" s="129">
        <v>46844.0</v>
      </c>
      <c r="B2649" s="129">
        <f>VLOOKUP($A2649,달력데이터,MATCH("음력 날짜",달력제목,0),FALSE)</f>
        <v>46819</v>
      </c>
      <c r="C2649" s="128">
        <f t="shared" si="1"/>
        <v>2028</v>
      </c>
      <c r="D2649" s="128">
        <f t="shared" si="2"/>
        <v>3</v>
      </c>
      <c r="E2649" s="128">
        <f t="shared" si="3"/>
        <v>4</v>
      </c>
      <c r="F2649" s="128">
        <f t="shared" si="4"/>
        <v>2028</v>
      </c>
      <c r="G2649" s="128">
        <f t="shared" si="5"/>
        <v>4</v>
      </c>
      <c r="H2649" s="128">
        <f t="shared" si="6"/>
        <v>1</v>
      </c>
      <c r="I2649" s="128" t="str">
        <f t="shared" si="7"/>
        <v>토</v>
      </c>
      <c r="J2649" s="99"/>
      <c r="K2649" s="99"/>
      <c r="L2649" s="141" t="str">
        <f>IF(J2649-K2649=0,,IFERROR(K2649-J2649-휴게시간-VLOOKUP(A2649,지정휴게시간,2,FALSE),K2649-J2649-휴게시간))</f>
        <v/>
      </c>
      <c r="M2649" s="142" t="str">
        <f>IFERROR(VLOOKUP(Text(A2649,"m월 d일"),양력휴일,2,FALSE),IFERROR(VLOOKUP(Text(B2649,"m월 d일"),음력휴일,2,FALSE),IFERROR(VLOOKUP(A2649,양력지정휴일,2,FALSE), IFERROR(VLOOKUP(B2649,음력지정휴일,2,FALSE), ""))))</f>
        <v/>
      </c>
      <c r="N2649" s="128"/>
      <c r="O2649" s="128" t="str">
        <f>IFERROR(VLOOKUP(N2649,연차지정일수,2,FALSE),"")</f>
        <v/>
      </c>
      <c r="P2649" s="143"/>
      <c r="Q2649" s="2"/>
    </row>
    <row r="2650">
      <c r="A2650" s="129">
        <v>46845.0</v>
      </c>
      <c r="B2650" s="129">
        <f>VLOOKUP($A2650,달력데이터,MATCH("음력 날짜",달력제목,0),FALSE)</f>
        <v>46820</v>
      </c>
      <c r="C2650" s="128">
        <f t="shared" si="1"/>
        <v>2028</v>
      </c>
      <c r="D2650" s="128">
        <f t="shared" si="2"/>
        <v>3</v>
      </c>
      <c r="E2650" s="128">
        <f t="shared" si="3"/>
        <v>4</v>
      </c>
      <c r="F2650" s="128">
        <f t="shared" si="4"/>
        <v>2028</v>
      </c>
      <c r="G2650" s="128">
        <f t="shared" si="5"/>
        <v>4</v>
      </c>
      <c r="H2650" s="128">
        <f t="shared" si="6"/>
        <v>2</v>
      </c>
      <c r="I2650" s="128" t="str">
        <f t="shared" si="7"/>
        <v>일</v>
      </c>
      <c r="J2650" s="99"/>
      <c r="K2650" s="99"/>
      <c r="L2650" s="141" t="str">
        <f>IF(J2650-K2650=0,,IFERROR(K2650-J2650-휴게시간-VLOOKUP(A2650,지정휴게시간,2,FALSE),K2650-J2650-휴게시간))</f>
        <v/>
      </c>
      <c r="M2650" s="142" t="str">
        <f>IFERROR(VLOOKUP(Text(A2650,"m월 d일"),양력휴일,2,FALSE),IFERROR(VLOOKUP(Text(B2650,"m월 d일"),음력휴일,2,FALSE),IFERROR(VLOOKUP(A2650,양력지정휴일,2,FALSE), IFERROR(VLOOKUP(B2650,음력지정휴일,2,FALSE), ""))))</f>
        <v/>
      </c>
      <c r="N2650" s="128"/>
      <c r="O2650" s="128" t="str">
        <f>IFERROR(VLOOKUP(N2650,연차지정일수,2,FALSE),"")</f>
        <v/>
      </c>
      <c r="P2650" s="143"/>
      <c r="Q2650" s="2"/>
    </row>
    <row r="2651">
      <c r="A2651" s="129">
        <v>46846.0</v>
      </c>
      <c r="B2651" s="129">
        <f>VLOOKUP($A2651,달력데이터,MATCH("음력 날짜",달력제목,0),FALSE)</f>
        <v>46821</v>
      </c>
      <c r="C2651" s="128">
        <f t="shared" si="1"/>
        <v>2028</v>
      </c>
      <c r="D2651" s="128">
        <f t="shared" si="2"/>
        <v>4</v>
      </c>
      <c r="E2651" s="128">
        <f t="shared" si="3"/>
        <v>1</v>
      </c>
      <c r="F2651" s="128">
        <f t="shared" si="4"/>
        <v>2028</v>
      </c>
      <c r="G2651" s="128">
        <f t="shared" si="5"/>
        <v>4</v>
      </c>
      <c r="H2651" s="128">
        <f t="shared" si="6"/>
        <v>3</v>
      </c>
      <c r="I2651" s="128" t="str">
        <f t="shared" si="7"/>
        <v>월</v>
      </c>
      <c r="J2651" s="99"/>
      <c r="K2651" s="99"/>
      <c r="L2651" s="141" t="str">
        <f>IF(J2651-K2651=0,,IFERROR(K2651-J2651-휴게시간-VLOOKUP(A2651,지정휴게시간,2,FALSE),K2651-J2651-휴게시간))</f>
        <v/>
      </c>
      <c r="M2651" s="142" t="str">
        <f>IFERROR(VLOOKUP(Text(A2651,"m월 d일"),양력휴일,2,FALSE),IFERROR(VLOOKUP(Text(B2651,"m월 d일"),음력휴일,2,FALSE),IFERROR(VLOOKUP(A2651,양력지정휴일,2,FALSE), IFERROR(VLOOKUP(B2651,음력지정휴일,2,FALSE), ""))))</f>
        <v/>
      </c>
      <c r="N2651" s="128"/>
      <c r="O2651" s="128" t="str">
        <f>IFERROR(VLOOKUP(N2651,연차지정일수,2,FALSE),"")</f>
        <v/>
      </c>
      <c r="P2651" s="143"/>
      <c r="Q2651" s="2"/>
    </row>
    <row r="2652">
      <c r="A2652" s="129">
        <v>46847.0</v>
      </c>
      <c r="B2652" s="129">
        <f>VLOOKUP($A2652,달력데이터,MATCH("음력 날짜",달력제목,0),FALSE)</f>
        <v>46822</v>
      </c>
      <c r="C2652" s="128">
        <f t="shared" si="1"/>
        <v>2028</v>
      </c>
      <c r="D2652" s="128">
        <f t="shared" si="2"/>
        <v>4</v>
      </c>
      <c r="E2652" s="128">
        <f t="shared" si="3"/>
        <v>1</v>
      </c>
      <c r="F2652" s="128">
        <f t="shared" si="4"/>
        <v>2028</v>
      </c>
      <c r="G2652" s="128">
        <f t="shared" si="5"/>
        <v>4</v>
      </c>
      <c r="H2652" s="128">
        <f t="shared" si="6"/>
        <v>4</v>
      </c>
      <c r="I2652" s="128" t="str">
        <f t="shared" si="7"/>
        <v>화</v>
      </c>
      <c r="J2652" s="99"/>
      <c r="K2652" s="99"/>
      <c r="L2652" s="141" t="str">
        <f>IF(J2652-K2652=0,,IFERROR(K2652-J2652-휴게시간-VLOOKUP(A2652,지정휴게시간,2,FALSE),K2652-J2652-휴게시간))</f>
        <v/>
      </c>
      <c r="M2652" s="142" t="str">
        <f>IFERROR(VLOOKUP(Text(A2652,"m월 d일"),양력휴일,2,FALSE),IFERROR(VLOOKUP(Text(B2652,"m월 d일"),음력휴일,2,FALSE),IFERROR(VLOOKUP(A2652,양력지정휴일,2,FALSE), IFERROR(VLOOKUP(B2652,음력지정휴일,2,FALSE), ""))))</f>
        <v/>
      </c>
      <c r="N2652" s="128"/>
      <c r="O2652" s="128" t="str">
        <f>IFERROR(VLOOKUP(N2652,연차지정일수,2,FALSE),"")</f>
        <v/>
      </c>
      <c r="P2652" s="143"/>
      <c r="Q2652" s="2"/>
    </row>
    <row r="2653">
      <c r="A2653" s="129">
        <v>46848.0</v>
      </c>
      <c r="B2653" s="129">
        <f>VLOOKUP($A2653,달력데이터,MATCH("음력 날짜",달력제목,0),FALSE)</f>
        <v>46823</v>
      </c>
      <c r="C2653" s="128">
        <f t="shared" si="1"/>
        <v>2028</v>
      </c>
      <c r="D2653" s="128">
        <f t="shared" si="2"/>
        <v>4</v>
      </c>
      <c r="E2653" s="128">
        <f t="shared" si="3"/>
        <v>1</v>
      </c>
      <c r="F2653" s="128">
        <f t="shared" si="4"/>
        <v>2028</v>
      </c>
      <c r="G2653" s="128">
        <f t="shared" si="5"/>
        <v>4</v>
      </c>
      <c r="H2653" s="128">
        <f t="shared" si="6"/>
        <v>5</v>
      </c>
      <c r="I2653" s="128" t="str">
        <f t="shared" si="7"/>
        <v>수</v>
      </c>
      <c r="J2653" s="99"/>
      <c r="K2653" s="99"/>
      <c r="L2653" s="141" t="str">
        <f>IF(J2653-K2653=0,,IFERROR(K2653-J2653-휴게시간-VLOOKUP(A2653,지정휴게시간,2,FALSE),K2653-J2653-휴게시간))</f>
        <v/>
      </c>
      <c r="M2653" s="142" t="str">
        <f>IFERROR(VLOOKUP(Text(A2653,"m월 d일"),양력휴일,2,FALSE),IFERROR(VLOOKUP(Text(B2653,"m월 d일"),음력휴일,2,FALSE),IFERROR(VLOOKUP(A2653,양력지정휴일,2,FALSE), IFERROR(VLOOKUP(B2653,음력지정휴일,2,FALSE), ""))))</f>
        <v/>
      </c>
      <c r="N2653" s="128"/>
      <c r="O2653" s="128" t="str">
        <f>IFERROR(VLOOKUP(N2653,연차지정일수,2,FALSE),"")</f>
        <v/>
      </c>
      <c r="P2653" s="143"/>
      <c r="Q2653" s="2"/>
    </row>
    <row r="2654">
      <c r="A2654" s="129">
        <v>46849.0</v>
      </c>
      <c r="B2654" s="129">
        <f>VLOOKUP($A2654,달력데이터,MATCH("음력 날짜",달력제목,0),FALSE)</f>
        <v>46824</v>
      </c>
      <c r="C2654" s="128">
        <f t="shared" si="1"/>
        <v>2028</v>
      </c>
      <c r="D2654" s="128">
        <f t="shared" si="2"/>
        <v>4</v>
      </c>
      <c r="E2654" s="128">
        <f t="shared" si="3"/>
        <v>1</v>
      </c>
      <c r="F2654" s="128">
        <f t="shared" si="4"/>
        <v>2028</v>
      </c>
      <c r="G2654" s="128">
        <f t="shared" si="5"/>
        <v>4</v>
      </c>
      <c r="H2654" s="128">
        <f t="shared" si="6"/>
        <v>6</v>
      </c>
      <c r="I2654" s="128" t="str">
        <f t="shared" si="7"/>
        <v>목</v>
      </c>
      <c r="J2654" s="99"/>
      <c r="K2654" s="99"/>
      <c r="L2654" s="141" t="str">
        <f>IF(J2654-K2654=0,,IFERROR(K2654-J2654-휴게시간-VLOOKUP(A2654,지정휴게시간,2,FALSE),K2654-J2654-휴게시간))</f>
        <v/>
      </c>
      <c r="M2654" s="142" t="str">
        <f>IFERROR(VLOOKUP(Text(A2654,"m월 d일"),양력휴일,2,FALSE),IFERROR(VLOOKUP(Text(B2654,"m월 d일"),음력휴일,2,FALSE),IFERROR(VLOOKUP(A2654,양력지정휴일,2,FALSE), IFERROR(VLOOKUP(B2654,음력지정휴일,2,FALSE), ""))))</f>
        <v/>
      </c>
      <c r="N2654" s="128"/>
      <c r="O2654" s="128" t="str">
        <f>IFERROR(VLOOKUP(N2654,연차지정일수,2,FALSE),"")</f>
        <v/>
      </c>
      <c r="P2654" s="143"/>
      <c r="Q2654" s="2"/>
    </row>
    <row r="2655">
      <c r="A2655" s="129">
        <v>46850.0</v>
      </c>
      <c r="B2655" s="129">
        <f>VLOOKUP($A2655,달력데이터,MATCH("음력 날짜",달력제목,0),FALSE)</f>
        <v>46825</v>
      </c>
      <c r="C2655" s="128">
        <f t="shared" si="1"/>
        <v>2028</v>
      </c>
      <c r="D2655" s="128">
        <f t="shared" si="2"/>
        <v>4</v>
      </c>
      <c r="E2655" s="128">
        <f t="shared" si="3"/>
        <v>1</v>
      </c>
      <c r="F2655" s="128">
        <f t="shared" si="4"/>
        <v>2028</v>
      </c>
      <c r="G2655" s="128">
        <f t="shared" si="5"/>
        <v>4</v>
      </c>
      <c r="H2655" s="128">
        <f t="shared" si="6"/>
        <v>7</v>
      </c>
      <c r="I2655" s="128" t="str">
        <f t="shared" si="7"/>
        <v>금</v>
      </c>
      <c r="J2655" s="99"/>
      <c r="K2655" s="99"/>
      <c r="L2655" s="141" t="str">
        <f>IF(J2655-K2655=0,,IFERROR(K2655-J2655-휴게시간-VLOOKUP(A2655,지정휴게시간,2,FALSE),K2655-J2655-휴게시간))</f>
        <v/>
      </c>
      <c r="M2655" s="142" t="str">
        <f>IFERROR(VLOOKUP(Text(A2655,"m월 d일"),양력휴일,2,FALSE),IFERROR(VLOOKUP(Text(B2655,"m월 d일"),음력휴일,2,FALSE),IFERROR(VLOOKUP(A2655,양력지정휴일,2,FALSE), IFERROR(VLOOKUP(B2655,음력지정휴일,2,FALSE), ""))))</f>
        <v/>
      </c>
      <c r="N2655" s="128"/>
      <c r="O2655" s="128" t="str">
        <f>IFERROR(VLOOKUP(N2655,연차지정일수,2,FALSE),"")</f>
        <v/>
      </c>
      <c r="P2655" s="143"/>
      <c r="Q2655" s="2"/>
    </row>
    <row r="2656">
      <c r="A2656" s="129">
        <v>46851.0</v>
      </c>
      <c r="B2656" s="129">
        <f>VLOOKUP($A2656,달력데이터,MATCH("음력 날짜",달력제목,0),FALSE)</f>
        <v>46826</v>
      </c>
      <c r="C2656" s="128">
        <f t="shared" si="1"/>
        <v>2028</v>
      </c>
      <c r="D2656" s="128">
        <f t="shared" si="2"/>
        <v>4</v>
      </c>
      <c r="E2656" s="128">
        <f t="shared" si="3"/>
        <v>1</v>
      </c>
      <c r="F2656" s="128">
        <f t="shared" si="4"/>
        <v>2028</v>
      </c>
      <c r="G2656" s="128">
        <f t="shared" si="5"/>
        <v>4</v>
      </c>
      <c r="H2656" s="128">
        <f t="shared" si="6"/>
        <v>8</v>
      </c>
      <c r="I2656" s="128" t="str">
        <f t="shared" si="7"/>
        <v>토</v>
      </c>
      <c r="J2656" s="99"/>
      <c r="K2656" s="99"/>
      <c r="L2656" s="141" t="str">
        <f>IF(J2656-K2656=0,,IFERROR(K2656-J2656-휴게시간-VLOOKUP(A2656,지정휴게시간,2,FALSE),K2656-J2656-휴게시간))</f>
        <v/>
      </c>
      <c r="M2656" s="142" t="str">
        <f>IFERROR(VLOOKUP(Text(A2656,"m월 d일"),양력휴일,2,FALSE),IFERROR(VLOOKUP(Text(B2656,"m월 d일"),음력휴일,2,FALSE),IFERROR(VLOOKUP(A2656,양력지정휴일,2,FALSE), IFERROR(VLOOKUP(B2656,음력지정휴일,2,FALSE), ""))))</f>
        <v/>
      </c>
      <c r="N2656" s="128"/>
      <c r="O2656" s="128" t="str">
        <f>IFERROR(VLOOKUP(N2656,연차지정일수,2,FALSE),"")</f>
        <v/>
      </c>
      <c r="P2656" s="143"/>
      <c r="Q2656" s="2"/>
    </row>
    <row r="2657">
      <c r="A2657" s="129">
        <v>46852.0</v>
      </c>
      <c r="B2657" s="129">
        <f>VLOOKUP($A2657,달력데이터,MATCH("음력 날짜",달력제목,0),FALSE)</f>
        <v>46827</v>
      </c>
      <c r="C2657" s="128">
        <f t="shared" si="1"/>
        <v>2028</v>
      </c>
      <c r="D2657" s="128">
        <f t="shared" si="2"/>
        <v>4</v>
      </c>
      <c r="E2657" s="128">
        <f t="shared" si="3"/>
        <v>1</v>
      </c>
      <c r="F2657" s="128">
        <f t="shared" si="4"/>
        <v>2028</v>
      </c>
      <c r="G2657" s="128">
        <f t="shared" si="5"/>
        <v>4</v>
      </c>
      <c r="H2657" s="128">
        <f t="shared" si="6"/>
        <v>9</v>
      </c>
      <c r="I2657" s="128" t="str">
        <f t="shared" si="7"/>
        <v>일</v>
      </c>
      <c r="J2657" s="99"/>
      <c r="K2657" s="99"/>
      <c r="L2657" s="141" t="str">
        <f>IF(J2657-K2657=0,,IFERROR(K2657-J2657-휴게시간-VLOOKUP(A2657,지정휴게시간,2,FALSE),K2657-J2657-휴게시간))</f>
        <v/>
      </c>
      <c r="M2657" s="142" t="str">
        <f>IFERROR(VLOOKUP(Text(A2657,"m월 d일"),양력휴일,2,FALSE),IFERROR(VLOOKUP(Text(B2657,"m월 d일"),음력휴일,2,FALSE),IFERROR(VLOOKUP(A2657,양력지정휴일,2,FALSE), IFERROR(VLOOKUP(B2657,음력지정휴일,2,FALSE), ""))))</f>
        <v/>
      </c>
      <c r="N2657" s="128"/>
      <c r="O2657" s="128" t="str">
        <f>IFERROR(VLOOKUP(N2657,연차지정일수,2,FALSE),"")</f>
        <v/>
      </c>
      <c r="P2657" s="143"/>
      <c r="Q2657" s="2"/>
    </row>
    <row r="2658">
      <c r="A2658" s="129">
        <v>46853.0</v>
      </c>
      <c r="B2658" s="129">
        <f>VLOOKUP($A2658,달력데이터,MATCH("음력 날짜",달력제목,0),FALSE)</f>
        <v>46828</v>
      </c>
      <c r="C2658" s="128">
        <f t="shared" si="1"/>
        <v>2028</v>
      </c>
      <c r="D2658" s="128">
        <f t="shared" si="2"/>
        <v>4</v>
      </c>
      <c r="E2658" s="128">
        <f t="shared" si="3"/>
        <v>2</v>
      </c>
      <c r="F2658" s="128">
        <f t="shared" si="4"/>
        <v>2028</v>
      </c>
      <c r="G2658" s="128">
        <f t="shared" si="5"/>
        <v>4</v>
      </c>
      <c r="H2658" s="128">
        <f t="shared" si="6"/>
        <v>10</v>
      </c>
      <c r="I2658" s="128" t="str">
        <f t="shared" si="7"/>
        <v>월</v>
      </c>
      <c r="J2658" s="99"/>
      <c r="K2658" s="99"/>
      <c r="L2658" s="141" t="str">
        <f>IF(J2658-K2658=0,,IFERROR(K2658-J2658-휴게시간-VLOOKUP(A2658,지정휴게시간,2,FALSE),K2658-J2658-휴게시간))</f>
        <v/>
      </c>
      <c r="M2658" s="142" t="str">
        <f>IFERROR(VLOOKUP(Text(A2658,"m월 d일"),양력휴일,2,FALSE),IFERROR(VLOOKUP(Text(B2658,"m월 d일"),음력휴일,2,FALSE),IFERROR(VLOOKUP(A2658,양력지정휴일,2,FALSE), IFERROR(VLOOKUP(B2658,음력지정휴일,2,FALSE), ""))))</f>
        <v/>
      </c>
      <c r="N2658" s="128"/>
      <c r="O2658" s="128" t="str">
        <f>IFERROR(VLOOKUP(N2658,연차지정일수,2,FALSE),"")</f>
        <v/>
      </c>
      <c r="P2658" s="143"/>
      <c r="Q2658" s="2"/>
    </row>
    <row r="2659">
      <c r="A2659" s="129">
        <v>46854.0</v>
      </c>
      <c r="B2659" s="129">
        <f>VLOOKUP($A2659,달력데이터,MATCH("음력 날짜",달력제목,0),FALSE)</f>
        <v>46829</v>
      </c>
      <c r="C2659" s="128">
        <f t="shared" si="1"/>
        <v>2028</v>
      </c>
      <c r="D2659" s="128">
        <f t="shared" si="2"/>
        <v>4</v>
      </c>
      <c r="E2659" s="128">
        <f t="shared" si="3"/>
        <v>2</v>
      </c>
      <c r="F2659" s="128">
        <f t="shared" si="4"/>
        <v>2028</v>
      </c>
      <c r="G2659" s="128">
        <f t="shared" si="5"/>
        <v>4</v>
      </c>
      <c r="H2659" s="128">
        <f t="shared" si="6"/>
        <v>11</v>
      </c>
      <c r="I2659" s="128" t="str">
        <f t="shared" si="7"/>
        <v>화</v>
      </c>
      <c r="J2659" s="99"/>
      <c r="K2659" s="99"/>
      <c r="L2659" s="141" t="str">
        <f>IF(J2659-K2659=0,,IFERROR(K2659-J2659-휴게시간-VLOOKUP(A2659,지정휴게시간,2,FALSE),K2659-J2659-휴게시간))</f>
        <v/>
      </c>
      <c r="M2659" s="142" t="str">
        <f>IFERROR(VLOOKUP(Text(A2659,"m월 d일"),양력휴일,2,FALSE),IFERROR(VLOOKUP(Text(B2659,"m월 d일"),음력휴일,2,FALSE),IFERROR(VLOOKUP(A2659,양력지정휴일,2,FALSE), IFERROR(VLOOKUP(B2659,음력지정휴일,2,FALSE), ""))))</f>
        <v/>
      </c>
      <c r="N2659" s="128"/>
      <c r="O2659" s="128" t="str">
        <f>IFERROR(VLOOKUP(N2659,연차지정일수,2,FALSE),"")</f>
        <v/>
      </c>
      <c r="P2659" s="143"/>
      <c r="Q2659" s="2"/>
    </row>
    <row r="2660">
      <c r="A2660" s="129">
        <v>46855.0</v>
      </c>
      <c r="B2660" s="129">
        <f>VLOOKUP($A2660,달력데이터,MATCH("음력 날짜",달력제목,0),FALSE)</f>
        <v>46830</v>
      </c>
      <c r="C2660" s="128">
        <f t="shared" si="1"/>
        <v>2028</v>
      </c>
      <c r="D2660" s="128">
        <f t="shared" si="2"/>
        <v>4</v>
      </c>
      <c r="E2660" s="128">
        <f t="shared" si="3"/>
        <v>2</v>
      </c>
      <c r="F2660" s="128">
        <f t="shared" si="4"/>
        <v>2028</v>
      </c>
      <c r="G2660" s="128">
        <f t="shared" si="5"/>
        <v>4</v>
      </c>
      <c r="H2660" s="128">
        <f t="shared" si="6"/>
        <v>12</v>
      </c>
      <c r="I2660" s="128" t="str">
        <f t="shared" si="7"/>
        <v>수</v>
      </c>
      <c r="J2660" s="99"/>
      <c r="K2660" s="99"/>
      <c r="L2660" s="141" t="str">
        <f>IF(J2660-K2660=0,,IFERROR(K2660-J2660-휴게시간-VLOOKUP(A2660,지정휴게시간,2,FALSE),K2660-J2660-휴게시간))</f>
        <v/>
      </c>
      <c r="M2660" s="142" t="str">
        <f>IFERROR(VLOOKUP(Text(A2660,"m월 d일"),양력휴일,2,FALSE),IFERROR(VLOOKUP(Text(B2660,"m월 d일"),음력휴일,2,FALSE),IFERROR(VLOOKUP(A2660,양력지정휴일,2,FALSE), IFERROR(VLOOKUP(B2660,음력지정휴일,2,FALSE), ""))))</f>
        <v/>
      </c>
      <c r="N2660" s="128"/>
      <c r="O2660" s="128" t="str">
        <f>IFERROR(VLOOKUP(N2660,연차지정일수,2,FALSE),"")</f>
        <v/>
      </c>
      <c r="P2660" s="143"/>
      <c r="Q2660" s="2"/>
    </row>
    <row r="2661">
      <c r="A2661" s="129">
        <v>46856.0</v>
      </c>
      <c r="B2661" s="129">
        <f>VLOOKUP($A2661,달력데이터,MATCH("음력 날짜",달력제목,0),FALSE)</f>
        <v>46831</v>
      </c>
      <c r="C2661" s="128">
        <f t="shared" si="1"/>
        <v>2028</v>
      </c>
      <c r="D2661" s="128">
        <f t="shared" si="2"/>
        <v>4</v>
      </c>
      <c r="E2661" s="128">
        <f t="shared" si="3"/>
        <v>2</v>
      </c>
      <c r="F2661" s="128">
        <f t="shared" si="4"/>
        <v>2028</v>
      </c>
      <c r="G2661" s="128">
        <f t="shared" si="5"/>
        <v>4</v>
      </c>
      <c r="H2661" s="128">
        <f t="shared" si="6"/>
        <v>13</v>
      </c>
      <c r="I2661" s="128" t="str">
        <f t="shared" si="7"/>
        <v>목</v>
      </c>
      <c r="J2661" s="99"/>
      <c r="K2661" s="99"/>
      <c r="L2661" s="141" t="str">
        <f>IF(J2661-K2661=0,,IFERROR(K2661-J2661-휴게시간-VLOOKUP(A2661,지정휴게시간,2,FALSE),K2661-J2661-휴게시간))</f>
        <v/>
      </c>
      <c r="M2661" s="142" t="str">
        <f>IFERROR(VLOOKUP(Text(A2661,"m월 d일"),양력휴일,2,FALSE),IFERROR(VLOOKUP(Text(B2661,"m월 d일"),음력휴일,2,FALSE),IFERROR(VLOOKUP(A2661,양력지정휴일,2,FALSE), IFERROR(VLOOKUP(B2661,음력지정휴일,2,FALSE), ""))))</f>
        <v/>
      </c>
      <c r="N2661" s="128"/>
      <c r="O2661" s="128" t="str">
        <f>IFERROR(VLOOKUP(N2661,연차지정일수,2,FALSE),"")</f>
        <v/>
      </c>
      <c r="P2661" s="143"/>
      <c r="Q2661" s="2"/>
    </row>
    <row r="2662">
      <c r="A2662" s="129">
        <v>46857.0</v>
      </c>
      <c r="B2662" s="129">
        <f>VLOOKUP($A2662,달력데이터,MATCH("음력 날짜",달력제목,0),FALSE)</f>
        <v>46832</v>
      </c>
      <c r="C2662" s="128">
        <f t="shared" si="1"/>
        <v>2028</v>
      </c>
      <c r="D2662" s="128">
        <f t="shared" si="2"/>
        <v>4</v>
      </c>
      <c r="E2662" s="128">
        <f t="shared" si="3"/>
        <v>2</v>
      </c>
      <c r="F2662" s="128">
        <f t="shared" si="4"/>
        <v>2028</v>
      </c>
      <c r="G2662" s="128">
        <f t="shared" si="5"/>
        <v>4</v>
      </c>
      <c r="H2662" s="128">
        <f t="shared" si="6"/>
        <v>14</v>
      </c>
      <c r="I2662" s="128" t="str">
        <f t="shared" si="7"/>
        <v>금</v>
      </c>
      <c r="J2662" s="99"/>
      <c r="K2662" s="99"/>
      <c r="L2662" s="141" t="str">
        <f>IF(J2662-K2662=0,,IFERROR(K2662-J2662-휴게시간-VLOOKUP(A2662,지정휴게시간,2,FALSE),K2662-J2662-휴게시간))</f>
        <v/>
      </c>
      <c r="M2662" s="142" t="str">
        <f>IFERROR(VLOOKUP(Text(A2662,"m월 d일"),양력휴일,2,FALSE),IFERROR(VLOOKUP(Text(B2662,"m월 d일"),음력휴일,2,FALSE),IFERROR(VLOOKUP(A2662,양력지정휴일,2,FALSE), IFERROR(VLOOKUP(B2662,음력지정휴일,2,FALSE), ""))))</f>
        <v/>
      </c>
      <c r="N2662" s="128"/>
      <c r="O2662" s="128" t="str">
        <f>IFERROR(VLOOKUP(N2662,연차지정일수,2,FALSE),"")</f>
        <v/>
      </c>
      <c r="P2662" s="143"/>
      <c r="Q2662" s="2"/>
    </row>
    <row r="2663">
      <c r="A2663" s="129">
        <v>46858.0</v>
      </c>
      <c r="B2663" s="129">
        <f>VLOOKUP($A2663,달력데이터,MATCH("음력 날짜",달력제목,0),FALSE)</f>
        <v>46833</v>
      </c>
      <c r="C2663" s="128">
        <f t="shared" si="1"/>
        <v>2028</v>
      </c>
      <c r="D2663" s="128">
        <f t="shared" si="2"/>
        <v>4</v>
      </c>
      <c r="E2663" s="128">
        <f t="shared" si="3"/>
        <v>2</v>
      </c>
      <c r="F2663" s="128">
        <f t="shared" si="4"/>
        <v>2028</v>
      </c>
      <c r="G2663" s="128">
        <f t="shared" si="5"/>
        <v>4</v>
      </c>
      <c r="H2663" s="128">
        <f t="shared" si="6"/>
        <v>15</v>
      </c>
      <c r="I2663" s="128" t="str">
        <f t="shared" si="7"/>
        <v>토</v>
      </c>
      <c r="J2663" s="99"/>
      <c r="K2663" s="99"/>
      <c r="L2663" s="141" t="str">
        <f>IF(J2663-K2663=0,,IFERROR(K2663-J2663-휴게시간-VLOOKUP(A2663,지정휴게시간,2,FALSE),K2663-J2663-휴게시간))</f>
        <v/>
      </c>
      <c r="M2663" s="142" t="str">
        <f>IFERROR(VLOOKUP(Text(A2663,"m월 d일"),양력휴일,2,FALSE),IFERROR(VLOOKUP(Text(B2663,"m월 d일"),음력휴일,2,FALSE),IFERROR(VLOOKUP(A2663,양력지정휴일,2,FALSE), IFERROR(VLOOKUP(B2663,음력지정휴일,2,FALSE), ""))))</f>
        <v/>
      </c>
      <c r="N2663" s="128"/>
      <c r="O2663" s="128" t="str">
        <f>IFERROR(VLOOKUP(N2663,연차지정일수,2,FALSE),"")</f>
        <v/>
      </c>
      <c r="P2663" s="143"/>
      <c r="Q2663" s="2"/>
    </row>
    <row r="2664">
      <c r="A2664" s="129">
        <v>46859.0</v>
      </c>
      <c r="B2664" s="129">
        <f>VLOOKUP($A2664,달력데이터,MATCH("음력 날짜",달력제목,0),FALSE)</f>
        <v>46834</v>
      </c>
      <c r="C2664" s="128">
        <f t="shared" si="1"/>
        <v>2028</v>
      </c>
      <c r="D2664" s="128">
        <f t="shared" si="2"/>
        <v>4</v>
      </c>
      <c r="E2664" s="128">
        <f t="shared" si="3"/>
        <v>2</v>
      </c>
      <c r="F2664" s="128">
        <f t="shared" si="4"/>
        <v>2028</v>
      </c>
      <c r="G2664" s="128">
        <f t="shared" si="5"/>
        <v>4</v>
      </c>
      <c r="H2664" s="128">
        <f t="shared" si="6"/>
        <v>16</v>
      </c>
      <c r="I2664" s="128" t="str">
        <f t="shared" si="7"/>
        <v>일</v>
      </c>
      <c r="J2664" s="99"/>
      <c r="K2664" s="99"/>
      <c r="L2664" s="141" t="str">
        <f>IF(J2664-K2664=0,,IFERROR(K2664-J2664-휴게시간-VLOOKUP(A2664,지정휴게시간,2,FALSE),K2664-J2664-휴게시간))</f>
        <v/>
      </c>
      <c r="M2664" s="142" t="str">
        <f>IFERROR(VLOOKUP(Text(A2664,"m월 d일"),양력휴일,2,FALSE),IFERROR(VLOOKUP(Text(B2664,"m월 d일"),음력휴일,2,FALSE),IFERROR(VLOOKUP(A2664,양력지정휴일,2,FALSE), IFERROR(VLOOKUP(B2664,음력지정휴일,2,FALSE), ""))))</f>
        <v/>
      </c>
      <c r="N2664" s="128"/>
      <c r="O2664" s="128" t="str">
        <f>IFERROR(VLOOKUP(N2664,연차지정일수,2,FALSE),"")</f>
        <v/>
      </c>
      <c r="P2664" s="143"/>
      <c r="Q2664" s="2"/>
    </row>
    <row r="2665">
      <c r="A2665" s="129">
        <v>46860.0</v>
      </c>
      <c r="B2665" s="129">
        <f>VLOOKUP($A2665,달력데이터,MATCH("음력 날짜",달력제목,0),FALSE)</f>
        <v>46835</v>
      </c>
      <c r="C2665" s="128">
        <f t="shared" si="1"/>
        <v>2028</v>
      </c>
      <c r="D2665" s="128">
        <f t="shared" si="2"/>
        <v>4</v>
      </c>
      <c r="E2665" s="128">
        <f t="shared" si="3"/>
        <v>3</v>
      </c>
      <c r="F2665" s="128">
        <f t="shared" si="4"/>
        <v>2028</v>
      </c>
      <c r="G2665" s="128">
        <f t="shared" si="5"/>
        <v>4</v>
      </c>
      <c r="H2665" s="128">
        <f t="shared" si="6"/>
        <v>17</v>
      </c>
      <c r="I2665" s="128" t="str">
        <f t="shared" si="7"/>
        <v>월</v>
      </c>
      <c r="J2665" s="99"/>
      <c r="K2665" s="99"/>
      <c r="L2665" s="141" t="str">
        <f>IF(J2665-K2665=0,,IFERROR(K2665-J2665-휴게시간-VLOOKUP(A2665,지정휴게시간,2,FALSE),K2665-J2665-휴게시간))</f>
        <v/>
      </c>
      <c r="M2665" s="142" t="str">
        <f>IFERROR(VLOOKUP(Text(A2665,"m월 d일"),양력휴일,2,FALSE),IFERROR(VLOOKUP(Text(B2665,"m월 d일"),음력휴일,2,FALSE),IFERROR(VLOOKUP(A2665,양력지정휴일,2,FALSE), IFERROR(VLOOKUP(B2665,음력지정휴일,2,FALSE), ""))))</f>
        <v/>
      </c>
      <c r="N2665" s="128"/>
      <c r="O2665" s="128" t="str">
        <f>IFERROR(VLOOKUP(N2665,연차지정일수,2,FALSE),"")</f>
        <v/>
      </c>
      <c r="P2665" s="143"/>
      <c r="Q2665" s="2"/>
    </row>
    <row r="2666">
      <c r="A2666" s="129">
        <v>46861.0</v>
      </c>
      <c r="B2666" s="129">
        <f>VLOOKUP($A2666,달력데이터,MATCH("음력 날짜",달력제목,0),FALSE)</f>
        <v>46836</v>
      </c>
      <c r="C2666" s="128">
        <f t="shared" si="1"/>
        <v>2028</v>
      </c>
      <c r="D2666" s="128">
        <f t="shared" si="2"/>
        <v>4</v>
      </c>
      <c r="E2666" s="128">
        <f t="shared" si="3"/>
        <v>3</v>
      </c>
      <c r="F2666" s="128">
        <f t="shared" si="4"/>
        <v>2028</v>
      </c>
      <c r="G2666" s="128">
        <f t="shared" si="5"/>
        <v>4</v>
      </c>
      <c r="H2666" s="128">
        <f t="shared" si="6"/>
        <v>18</v>
      </c>
      <c r="I2666" s="128" t="str">
        <f t="shared" si="7"/>
        <v>화</v>
      </c>
      <c r="J2666" s="99"/>
      <c r="K2666" s="99"/>
      <c r="L2666" s="141" t="str">
        <f>IF(J2666-K2666=0,,IFERROR(K2666-J2666-휴게시간-VLOOKUP(A2666,지정휴게시간,2,FALSE),K2666-J2666-휴게시간))</f>
        <v/>
      </c>
      <c r="M2666" s="142" t="str">
        <f>IFERROR(VLOOKUP(Text(A2666,"m월 d일"),양력휴일,2,FALSE),IFERROR(VLOOKUP(Text(B2666,"m월 d일"),음력휴일,2,FALSE),IFERROR(VLOOKUP(A2666,양력지정휴일,2,FALSE), IFERROR(VLOOKUP(B2666,음력지정휴일,2,FALSE), ""))))</f>
        <v/>
      </c>
      <c r="N2666" s="128"/>
      <c r="O2666" s="128" t="str">
        <f>IFERROR(VLOOKUP(N2666,연차지정일수,2,FALSE),"")</f>
        <v/>
      </c>
      <c r="P2666" s="143"/>
      <c r="Q2666" s="2"/>
    </row>
    <row r="2667">
      <c r="A2667" s="129">
        <v>46862.0</v>
      </c>
      <c r="B2667" s="129">
        <f>VLOOKUP($A2667,달력데이터,MATCH("음력 날짜",달력제목,0),FALSE)</f>
        <v>46837</v>
      </c>
      <c r="C2667" s="128">
        <f t="shared" si="1"/>
        <v>2028</v>
      </c>
      <c r="D2667" s="128">
        <f t="shared" si="2"/>
        <v>4</v>
      </c>
      <c r="E2667" s="128">
        <f t="shared" si="3"/>
        <v>3</v>
      </c>
      <c r="F2667" s="128">
        <f t="shared" si="4"/>
        <v>2028</v>
      </c>
      <c r="G2667" s="128">
        <f t="shared" si="5"/>
        <v>4</v>
      </c>
      <c r="H2667" s="128">
        <f t="shared" si="6"/>
        <v>19</v>
      </c>
      <c r="I2667" s="128" t="str">
        <f t="shared" si="7"/>
        <v>수</v>
      </c>
      <c r="J2667" s="99"/>
      <c r="K2667" s="99"/>
      <c r="L2667" s="141" t="str">
        <f>IF(J2667-K2667=0,,IFERROR(K2667-J2667-휴게시간-VLOOKUP(A2667,지정휴게시간,2,FALSE),K2667-J2667-휴게시간))</f>
        <v/>
      </c>
      <c r="M2667" s="142" t="str">
        <f>IFERROR(VLOOKUP(Text(A2667,"m월 d일"),양력휴일,2,FALSE),IFERROR(VLOOKUP(Text(B2667,"m월 d일"),음력휴일,2,FALSE),IFERROR(VLOOKUP(A2667,양력지정휴일,2,FALSE), IFERROR(VLOOKUP(B2667,음력지정휴일,2,FALSE), ""))))</f>
        <v/>
      </c>
      <c r="N2667" s="128"/>
      <c r="O2667" s="128" t="str">
        <f>IFERROR(VLOOKUP(N2667,연차지정일수,2,FALSE),"")</f>
        <v/>
      </c>
      <c r="P2667" s="143"/>
      <c r="Q2667" s="2"/>
    </row>
    <row r="2668">
      <c r="A2668" s="129">
        <v>46863.0</v>
      </c>
      <c r="B2668" s="129">
        <f>VLOOKUP($A2668,달력데이터,MATCH("음력 날짜",달력제목,0),FALSE)</f>
        <v>46838</v>
      </c>
      <c r="C2668" s="128">
        <f t="shared" si="1"/>
        <v>2028</v>
      </c>
      <c r="D2668" s="128">
        <f t="shared" si="2"/>
        <v>4</v>
      </c>
      <c r="E2668" s="128">
        <f t="shared" si="3"/>
        <v>3</v>
      </c>
      <c r="F2668" s="128">
        <f t="shared" si="4"/>
        <v>2028</v>
      </c>
      <c r="G2668" s="128">
        <f t="shared" si="5"/>
        <v>4</v>
      </c>
      <c r="H2668" s="128">
        <f t="shared" si="6"/>
        <v>20</v>
      </c>
      <c r="I2668" s="128" t="str">
        <f t="shared" si="7"/>
        <v>목</v>
      </c>
      <c r="J2668" s="99"/>
      <c r="K2668" s="99"/>
      <c r="L2668" s="141" t="str">
        <f>IF(J2668-K2668=0,,IFERROR(K2668-J2668-휴게시간-VLOOKUP(A2668,지정휴게시간,2,FALSE),K2668-J2668-휴게시간))</f>
        <v/>
      </c>
      <c r="M2668" s="142" t="str">
        <f>IFERROR(VLOOKUP(Text(A2668,"m월 d일"),양력휴일,2,FALSE),IFERROR(VLOOKUP(Text(B2668,"m월 d일"),음력휴일,2,FALSE),IFERROR(VLOOKUP(A2668,양력지정휴일,2,FALSE), IFERROR(VLOOKUP(B2668,음력지정휴일,2,FALSE), ""))))</f>
        <v/>
      </c>
      <c r="N2668" s="128"/>
      <c r="O2668" s="128" t="str">
        <f>IFERROR(VLOOKUP(N2668,연차지정일수,2,FALSE),"")</f>
        <v/>
      </c>
      <c r="P2668" s="143"/>
      <c r="Q2668" s="2"/>
    </row>
    <row r="2669">
      <c r="A2669" s="129">
        <v>46864.0</v>
      </c>
      <c r="B2669" s="129">
        <f>VLOOKUP($A2669,달력데이터,MATCH("음력 날짜",달력제목,0),FALSE)</f>
        <v>46839</v>
      </c>
      <c r="C2669" s="128">
        <f t="shared" si="1"/>
        <v>2028</v>
      </c>
      <c r="D2669" s="128">
        <f t="shared" si="2"/>
        <v>4</v>
      </c>
      <c r="E2669" s="128">
        <f t="shared" si="3"/>
        <v>3</v>
      </c>
      <c r="F2669" s="128">
        <f t="shared" si="4"/>
        <v>2028</v>
      </c>
      <c r="G2669" s="128">
        <f t="shared" si="5"/>
        <v>4</v>
      </c>
      <c r="H2669" s="128">
        <f t="shared" si="6"/>
        <v>21</v>
      </c>
      <c r="I2669" s="128" t="str">
        <f t="shared" si="7"/>
        <v>금</v>
      </c>
      <c r="J2669" s="99"/>
      <c r="K2669" s="99"/>
      <c r="L2669" s="141" t="str">
        <f>IF(J2669-K2669=0,,IFERROR(K2669-J2669-휴게시간-VLOOKUP(A2669,지정휴게시간,2,FALSE),K2669-J2669-휴게시간))</f>
        <v/>
      </c>
      <c r="M2669" s="142" t="str">
        <f>IFERROR(VLOOKUP(Text(A2669,"m월 d일"),양력휴일,2,FALSE),IFERROR(VLOOKUP(Text(B2669,"m월 d일"),음력휴일,2,FALSE),IFERROR(VLOOKUP(A2669,양력지정휴일,2,FALSE), IFERROR(VLOOKUP(B2669,음력지정휴일,2,FALSE), ""))))</f>
        <v/>
      </c>
      <c r="N2669" s="128"/>
      <c r="O2669" s="128" t="str">
        <f>IFERROR(VLOOKUP(N2669,연차지정일수,2,FALSE),"")</f>
        <v/>
      </c>
      <c r="P2669" s="143"/>
      <c r="Q2669" s="2"/>
    </row>
    <row r="2670">
      <c r="A2670" s="129">
        <v>46865.0</v>
      </c>
      <c r="B2670" s="129">
        <f>VLOOKUP($A2670,달력데이터,MATCH("음력 날짜",달력제목,0),FALSE)</f>
        <v>46840</v>
      </c>
      <c r="C2670" s="128">
        <f t="shared" si="1"/>
        <v>2028</v>
      </c>
      <c r="D2670" s="128">
        <f t="shared" si="2"/>
        <v>4</v>
      </c>
      <c r="E2670" s="128">
        <f t="shared" si="3"/>
        <v>3</v>
      </c>
      <c r="F2670" s="128">
        <f t="shared" si="4"/>
        <v>2028</v>
      </c>
      <c r="G2670" s="128">
        <f t="shared" si="5"/>
        <v>4</v>
      </c>
      <c r="H2670" s="128">
        <f t="shared" si="6"/>
        <v>22</v>
      </c>
      <c r="I2670" s="128" t="str">
        <f t="shared" si="7"/>
        <v>토</v>
      </c>
      <c r="J2670" s="99"/>
      <c r="K2670" s="99"/>
      <c r="L2670" s="141" t="str">
        <f>IF(J2670-K2670=0,,IFERROR(K2670-J2670-휴게시간-VLOOKUP(A2670,지정휴게시간,2,FALSE),K2670-J2670-휴게시간))</f>
        <v/>
      </c>
      <c r="M2670" s="142" t="str">
        <f>IFERROR(VLOOKUP(Text(A2670,"m월 d일"),양력휴일,2,FALSE),IFERROR(VLOOKUP(Text(B2670,"m월 d일"),음력휴일,2,FALSE),IFERROR(VLOOKUP(A2670,양력지정휴일,2,FALSE), IFERROR(VLOOKUP(B2670,음력지정휴일,2,FALSE), ""))))</f>
        <v/>
      </c>
      <c r="N2670" s="128"/>
      <c r="O2670" s="128" t="str">
        <f>IFERROR(VLOOKUP(N2670,연차지정일수,2,FALSE),"")</f>
        <v/>
      </c>
      <c r="P2670" s="143"/>
      <c r="Q2670" s="2"/>
    </row>
    <row r="2671">
      <c r="A2671" s="129">
        <v>46866.0</v>
      </c>
      <c r="B2671" s="129">
        <f>VLOOKUP($A2671,달력데이터,MATCH("음력 날짜",달력제목,0),FALSE)</f>
        <v>46841</v>
      </c>
      <c r="C2671" s="128">
        <f t="shared" si="1"/>
        <v>2028</v>
      </c>
      <c r="D2671" s="128">
        <f t="shared" si="2"/>
        <v>4</v>
      </c>
      <c r="E2671" s="128">
        <f t="shared" si="3"/>
        <v>3</v>
      </c>
      <c r="F2671" s="128">
        <f t="shared" si="4"/>
        <v>2028</v>
      </c>
      <c r="G2671" s="128">
        <f t="shared" si="5"/>
        <v>4</v>
      </c>
      <c r="H2671" s="128">
        <f t="shared" si="6"/>
        <v>23</v>
      </c>
      <c r="I2671" s="128" t="str">
        <f t="shared" si="7"/>
        <v>일</v>
      </c>
      <c r="J2671" s="99"/>
      <c r="K2671" s="99"/>
      <c r="L2671" s="141" t="str">
        <f>IF(J2671-K2671=0,,IFERROR(K2671-J2671-휴게시간-VLOOKUP(A2671,지정휴게시간,2,FALSE),K2671-J2671-휴게시간))</f>
        <v/>
      </c>
      <c r="M2671" s="142" t="str">
        <f>IFERROR(VLOOKUP(Text(A2671,"m월 d일"),양력휴일,2,FALSE),IFERROR(VLOOKUP(Text(B2671,"m월 d일"),음력휴일,2,FALSE),IFERROR(VLOOKUP(A2671,양력지정휴일,2,FALSE), IFERROR(VLOOKUP(B2671,음력지정휴일,2,FALSE), ""))))</f>
        <v/>
      </c>
      <c r="N2671" s="128"/>
      <c r="O2671" s="128" t="str">
        <f>IFERROR(VLOOKUP(N2671,연차지정일수,2,FALSE),"")</f>
        <v/>
      </c>
      <c r="P2671" s="143"/>
      <c r="Q2671" s="2"/>
    </row>
    <row r="2672">
      <c r="A2672" s="129">
        <v>46867.0</v>
      </c>
      <c r="B2672" s="129">
        <f>VLOOKUP($A2672,달력데이터,MATCH("음력 날짜",달력제목,0),FALSE)</f>
        <v>46842</v>
      </c>
      <c r="C2672" s="128">
        <f t="shared" si="1"/>
        <v>2028</v>
      </c>
      <c r="D2672" s="128">
        <f t="shared" si="2"/>
        <v>4</v>
      </c>
      <c r="E2672" s="128">
        <f t="shared" si="3"/>
        <v>4</v>
      </c>
      <c r="F2672" s="128">
        <f t="shared" si="4"/>
        <v>2028</v>
      </c>
      <c r="G2672" s="128">
        <f t="shared" si="5"/>
        <v>4</v>
      </c>
      <c r="H2672" s="128">
        <f t="shared" si="6"/>
        <v>24</v>
      </c>
      <c r="I2672" s="128" t="str">
        <f t="shared" si="7"/>
        <v>월</v>
      </c>
      <c r="J2672" s="99"/>
      <c r="K2672" s="99"/>
      <c r="L2672" s="141" t="str">
        <f>IF(J2672-K2672=0,,IFERROR(K2672-J2672-휴게시간-VLOOKUP(A2672,지정휴게시간,2,FALSE),K2672-J2672-휴게시간))</f>
        <v/>
      </c>
      <c r="M2672" s="142" t="str">
        <f>IFERROR(VLOOKUP(Text(A2672,"m월 d일"),양력휴일,2,FALSE),IFERROR(VLOOKUP(Text(B2672,"m월 d일"),음력휴일,2,FALSE),IFERROR(VLOOKUP(A2672,양력지정휴일,2,FALSE), IFERROR(VLOOKUP(B2672,음력지정휴일,2,FALSE), ""))))</f>
        <v/>
      </c>
      <c r="N2672" s="128"/>
      <c r="O2672" s="128" t="str">
        <f>IFERROR(VLOOKUP(N2672,연차지정일수,2,FALSE),"")</f>
        <v/>
      </c>
      <c r="P2672" s="143"/>
      <c r="Q2672" s="2"/>
    </row>
    <row r="2673">
      <c r="A2673" s="129">
        <v>46868.0</v>
      </c>
      <c r="B2673" s="129">
        <f>VLOOKUP($A2673,달력데이터,MATCH("음력 날짜",달력제목,0),FALSE)</f>
        <v>46844</v>
      </c>
      <c r="C2673" s="128">
        <f t="shared" si="1"/>
        <v>2028</v>
      </c>
      <c r="D2673" s="128">
        <f t="shared" si="2"/>
        <v>4</v>
      </c>
      <c r="E2673" s="128">
        <f t="shared" si="3"/>
        <v>4</v>
      </c>
      <c r="F2673" s="128">
        <f t="shared" si="4"/>
        <v>2028</v>
      </c>
      <c r="G2673" s="128">
        <f t="shared" si="5"/>
        <v>4</v>
      </c>
      <c r="H2673" s="128">
        <f t="shared" si="6"/>
        <v>25</v>
      </c>
      <c r="I2673" s="128" t="str">
        <f t="shared" si="7"/>
        <v>화</v>
      </c>
      <c r="J2673" s="99"/>
      <c r="K2673" s="99"/>
      <c r="L2673" s="141" t="str">
        <f>IF(J2673-K2673=0,,IFERROR(K2673-J2673-휴게시간-VLOOKUP(A2673,지정휴게시간,2,FALSE),K2673-J2673-휴게시간))</f>
        <v/>
      </c>
      <c r="M2673" s="142" t="str">
        <f>IFERROR(VLOOKUP(Text(A2673,"m월 d일"),양력휴일,2,FALSE),IFERROR(VLOOKUP(Text(B2673,"m월 d일"),음력휴일,2,FALSE),IFERROR(VLOOKUP(A2673,양력지정휴일,2,FALSE), IFERROR(VLOOKUP(B2673,음력지정휴일,2,FALSE), ""))))</f>
        <v/>
      </c>
      <c r="N2673" s="128"/>
      <c r="O2673" s="128" t="str">
        <f>IFERROR(VLOOKUP(N2673,연차지정일수,2,FALSE),"")</f>
        <v/>
      </c>
      <c r="P2673" s="143"/>
      <c r="Q2673" s="2"/>
    </row>
    <row r="2674">
      <c r="A2674" s="129">
        <v>46869.0</v>
      </c>
      <c r="B2674" s="129">
        <f>VLOOKUP($A2674,달력데이터,MATCH("음력 날짜",달력제목,0),FALSE)</f>
        <v>46845</v>
      </c>
      <c r="C2674" s="128">
        <f t="shared" si="1"/>
        <v>2028</v>
      </c>
      <c r="D2674" s="128">
        <f t="shared" si="2"/>
        <v>4</v>
      </c>
      <c r="E2674" s="128">
        <f t="shared" si="3"/>
        <v>4</v>
      </c>
      <c r="F2674" s="128">
        <f t="shared" si="4"/>
        <v>2028</v>
      </c>
      <c r="G2674" s="128">
        <f t="shared" si="5"/>
        <v>4</v>
      </c>
      <c r="H2674" s="128">
        <f t="shared" si="6"/>
        <v>26</v>
      </c>
      <c r="I2674" s="128" t="str">
        <f t="shared" si="7"/>
        <v>수</v>
      </c>
      <c r="J2674" s="99"/>
      <c r="K2674" s="99"/>
      <c r="L2674" s="141" t="str">
        <f>IF(J2674-K2674=0,,IFERROR(K2674-J2674-휴게시간-VLOOKUP(A2674,지정휴게시간,2,FALSE),K2674-J2674-휴게시간))</f>
        <v/>
      </c>
      <c r="M2674" s="142" t="str">
        <f>IFERROR(VLOOKUP(Text(A2674,"m월 d일"),양력휴일,2,FALSE),IFERROR(VLOOKUP(Text(B2674,"m월 d일"),음력휴일,2,FALSE),IFERROR(VLOOKUP(A2674,양력지정휴일,2,FALSE), IFERROR(VLOOKUP(B2674,음력지정휴일,2,FALSE), ""))))</f>
        <v/>
      </c>
      <c r="N2674" s="128"/>
      <c r="O2674" s="128" t="str">
        <f>IFERROR(VLOOKUP(N2674,연차지정일수,2,FALSE),"")</f>
        <v/>
      </c>
      <c r="P2674" s="143"/>
      <c r="Q2674" s="2"/>
    </row>
    <row r="2675">
      <c r="A2675" s="129">
        <v>46870.0</v>
      </c>
      <c r="B2675" s="129">
        <f>VLOOKUP($A2675,달력데이터,MATCH("음력 날짜",달력제목,0),FALSE)</f>
        <v>46846</v>
      </c>
      <c r="C2675" s="128">
        <f t="shared" si="1"/>
        <v>2028</v>
      </c>
      <c r="D2675" s="128">
        <f t="shared" si="2"/>
        <v>4</v>
      </c>
      <c r="E2675" s="128">
        <f t="shared" si="3"/>
        <v>4</v>
      </c>
      <c r="F2675" s="128">
        <f t="shared" si="4"/>
        <v>2028</v>
      </c>
      <c r="G2675" s="128">
        <f t="shared" si="5"/>
        <v>4</v>
      </c>
      <c r="H2675" s="128">
        <f t="shared" si="6"/>
        <v>27</v>
      </c>
      <c r="I2675" s="128" t="str">
        <f t="shared" si="7"/>
        <v>목</v>
      </c>
      <c r="J2675" s="99"/>
      <c r="K2675" s="99"/>
      <c r="L2675" s="141" t="str">
        <f>IF(J2675-K2675=0,,IFERROR(K2675-J2675-휴게시간-VLOOKUP(A2675,지정휴게시간,2,FALSE),K2675-J2675-휴게시간))</f>
        <v/>
      </c>
      <c r="M2675" s="142" t="str">
        <f>IFERROR(VLOOKUP(Text(A2675,"m월 d일"),양력휴일,2,FALSE),IFERROR(VLOOKUP(Text(B2675,"m월 d일"),음력휴일,2,FALSE),IFERROR(VLOOKUP(A2675,양력지정휴일,2,FALSE), IFERROR(VLOOKUP(B2675,음력지정휴일,2,FALSE), ""))))</f>
        <v/>
      </c>
      <c r="N2675" s="128"/>
      <c r="O2675" s="128" t="str">
        <f>IFERROR(VLOOKUP(N2675,연차지정일수,2,FALSE),"")</f>
        <v/>
      </c>
      <c r="P2675" s="143"/>
      <c r="Q2675" s="2"/>
    </row>
    <row r="2676">
      <c r="A2676" s="129">
        <v>46871.0</v>
      </c>
      <c r="B2676" s="129">
        <f>VLOOKUP($A2676,달력데이터,MATCH("음력 날짜",달력제목,0),FALSE)</f>
        <v>46847</v>
      </c>
      <c r="C2676" s="128">
        <f t="shared" si="1"/>
        <v>2028</v>
      </c>
      <c r="D2676" s="128">
        <f t="shared" si="2"/>
        <v>4</v>
      </c>
      <c r="E2676" s="128">
        <f t="shared" si="3"/>
        <v>4</v>
      </c>
      <c r="F2676" s="128">
        <f t="shared" si="4"/>
        <v>2028</v>
      </c>
      <c r="G2676" s="128">
        <f t="shared" si="5"/>
        <v>4</v>
      </c>
      <c r="H2676" s="128">
        <f t="shared" si="6"/>
        <v>28</v>
      </c>
      <c r="I2676" s="128" t="str">
        <f t="shared" si="7"/>
        <v>금</v>
      </c>
      <c r="J2676" s="99"/>
      <c r="K2676" s="99"/>
      <c r="L2676" s="141" t="str">
        <f>IF(J2676-K2676=0,,IFERROR(K2676-J2676-휴게시간-VLOOKUP(A2676,지정휴게시간,2,FALSE),K2676-J2676-휴게시간))</f>
        <v/>
      </c>
      <c r="M2676" s="142" t="str">
        <f>IFERROR(VLOOKUP(Text(A2676,"m월 d일"),양력휴일,2,FALSE),IFERROR(VLOOKUP(Text(B2676,"m월 d일"),음력휴일,2,FALSE),IFERROR(VLOOKUP(A2676,양력지정휴일,2,FALSE), IFERROR(VLOOKUP(B2676,음력지정휴일,2,FALSE), ""))))</f>
        <v/>
      </c>
      <c r="N2676" s="128"/>
      <c r="O2676" s="128" t="str">
        <f>IFERROR(VLOOKUP(N2676,연차지정일수,2,FALSE),"")</f>
        <v/>
      </c>
      <c r="P2676" s="143"/>
      <c r="Q2676" s="2"/>
    </row>
    <row r="2677">
      <c r="A2677" s="129">
        <v>46872.0</v>
      </c>
      <c r="B2677" s="129">
        <f>VLOOKUP($A2677,달력데이터,MATCH("음력 날짜",달력제목,0),FALSE)</f>
        <v>46848</v>
      </c>
      <c r="C2677" s="128">
        <f t="shared" si="1"/>
        <v>2028</v>
      </c>
      <c r="D2677" s="128">
        <f t="shared" si="2"/>
        <v>4</v>
      </c>
      <c r="E2677" s="128">
        <f t="shared" si="3"/>
        <v>4</v>
      </c>
      <c r="F2677" s="128">
        <f t="shared" si="4"/>
        <v>2028</v>
      </c>
      <c r="G2677" s="128">
        <f t="shared" si="5"/>
        <v>4</v>
      </c>
      <c r="H2677" s="128">
        <f t="shared" si="6"/>
        <v>29</v>
      </c>
      <c r="I2677" s="128" t="str">
        <f t="shared" si="7"/>
        <v>토</v>
      </c>
      <c r="J2677" s="99"/>
      <c r="K2677" s="99"/>
      <c r="L2677" s="141" t="str">
        <f>IF(J2677-K2677=0,,IFERROR(K2677-J2677-휴게시간-VLOOKUP(A2677,지정휴게시간,2,FALSE),K2677-J2677-휴게시간))</f>
        <v/>
      </c>
      <c r="M2677" s="142" t="str">
        <f>IFERROR(VLOOKUP(Text(A2677,"m월 d일"),양력휴일,2,FALSE),IFERROR(VLOOKUP(Text(B2677,"m월 d일"),음력휴일,2,FALSE),IFERROR(VLOOKUP(A2677,양력지정휴일,2,FALSE), IFERROR(VLOOKUP(B2677,음력지정휴일,2,FALSE), ""))))</f>
        <v/>
      </c>
      <c r="N2677" s="128"/>
      <c r="O2677" s="128" t="str">
        <f>IFERROR(VLOOKUP(N2677,연차지정일수,2,FALSE),"")</f>
        <v/>
      </c>
      <c r="P2677" s="143"/>
      <c r="Q2677" s="2"/>
    </row>
    <row r="2678">
      <c r="A2678" s="129">
        <v>46873.0</v>
      </c>
      <c r="B2678" s="129">
        <f>VLOOKUP($A2678,달력데이터,MATCH("음력 날짜",달력제목,0),FALSE)</f>
        <v>46849</v>
      </c>
      <c r="C2678" s="128">
        <f t="shared" si="1"/>
        <v>2028</v>
      </c>
      <c r="D2678" s="128">
        <f t="shared" si="2"/>
        <v>4</v>
      </c>
      <c r="E2678" s="128">
        <f t="shared" si="3"/>
        <v>4</v>
      </c>
      <c r="F2678" s="128">
        <f t="shared" si="4"/>
        <v>2028</v>
      </c>
      <c r="G2678" s="128">
        <f t="shared" si="5"/>
        <v>4</v>
      </c>
      <c r="H2678" s="128">
        <f t="shared" si="6"/>
        <v>30</v>
      </c>
      <c r="I2678" s="128" t="str">
        <f t="shared" si="7"/>
        <v>일</v>
      </c>
      <c r="J2678" s="99"/>
      <c r="K2678" s="99"/>
      <c r="L2678" s="141" t="str">
        <f>IF(J2678-K2678=0,,IFERROR(K2678-J2678-휴게시간-VLOOKUP(A2678,지정휴게시간,2,FALSE),K2678-J2678-휴게시간))</f>
        <v/>
      </c>
      <c r="M2678" s="142" t="str">
        <f>IFERROR(VLOOKUP(Text(A2678,"m월 d일"),양력휴일,2,FALSE),IFERROR(VLOOKUP(Text(B2678,"m월 d일"),음력휴일,2,FALSE),IFERROR(VLOOKUP(A2678,양력지정휴일,2,FALSE), IFERROR(VLOOKUP(B2678,음력지정휴일,2,FALSE), ""))))</f>
        <v/>
      </c>
      <c r="N2678" s="128"/>
      <c r="O2678" s="128" t="str">
        <f>IFERROR(VLOOKUP(N2678,연차지정일수,2,FALSE),"")</f>
        <v/>
      </c>
      <c r="P2678" s="143"/>
      <c r="Q2678" s="2"/>
    </row>
    <row r="2679">
      <c r="A2679" s="129">
        <v>46874.0</v>
      </c>
      <c r="B2679" s="129">
        <f>VLOOKUP($A2679,달력데이터,MATCH("음력 날짜",달력제목,0),FALSE)</f>
        <v>46850</v>
      </c>
      <c r="C2679" s="128">
        <f t="shared" si="1"/>
        <v>2028</v>
      </c>
      <c r="D2679" s="128">
        <f t="shared" si="2"/>
        <v>4</v>
      </c>
      <c r="E2679" s="128">
        <f t="shared" si="3"/>
        <v>1</v>
      </c>
      <c r="F2679" s="128">
        <f t="shared" si="4"/>
        <v>2028</v>
      </c>
      <c r="G2679" s="128">
        <f t="shared" si="5"/>
        <v>5</v>
      </c>
      <c r="H2679" s="128">
        <f t="shared" si="6"/>
        <v>1</v>
      </c>
      <c r="I2679" s="128" t="str">
        <f t="shared" si="7"/>
        <v>월</v>
      </c>
      <c r="J2679" s="99"/>
      <c r="K2679" s="99"/>
      <c r="L2679" s="141" t="str">
        <f>IF(J2679-K2679=0,,IFERROR(K2679-J2679-휴게시간-VLOOKUP(A2679,지정휴게시간,2,FALSE),K2679-J2679-휴게시간))</f>
        <v/>
      </c>
      <c r="M2679" s="142" t="str">
        <f>IFERROR(VLOOKUP(Text(A2679,"m월 d일"),양력휴일,2,FALSE),IFERROR(VLOOKUP(Text(B2679,"m월 d일"),음력휴일,2,FALSE),IFERROR(VLOOKUP(A2679,양력지정휴일,2,FALSE), IFERROR(VLOOKUP(B2679,음력지정휴일,2,FALSE), ""))))</f>
        <v>근로자의 날</v>
      </c>
      <c r="N2679" s="128"/>
      <c r="O2679" s="128" t="str">
        <f>IFERROR(VLOOKUP(N2679,연차지정일수,2,FALSE),"")</f>
        <v/>
      </c>
      <c r="P2679" s="143"/>
      <c r="Q2679" s="2"/>
    </row>
    <row r="2680">
      <c r="A2680" s="129">
        <v>46875.0</v>
      </c>
      <c r="B2680" s="129">
        <f>VLOOKUP($A2680,달력데이터,MATCH("음력 날짜",달력제목,0),FALSE)</f>
        <v>46851</v>
      </c>
      <c r="C2680" s="128">
        <f t="shared" si="1"/>
        <v>2028</v>
      </c>
      <c r="D2680" s="128">
        <f t="shared" si="2"/>
        <v>4</v>
      </c>
      <c r="E2680" s="128">
        <f t="shared" si="3"/>
        <v>1</v>
      </c>
      <c r="F2680" s="128">
        <f t="shared" si="4"/>
        <v>2028</v>
      </c>
      <c r="G2680" s="128">
        <f t="shared" si="5"/>
        <v>5</v>
      </c>
      <c r="H2680" s="128">
        <f t="shared" si="6"/>
        <v>2</v>
      </c>
      <c r="I2680" s="128" t="str">
        <f t="shared" si="7"/>
        <v>화</v>
      </c>
      <c r="J2680" s="99"/>
      <c r="K2680" s="99"/>
      <c r="L2680" s="141" t="str">
        <f>IF(J2680-K2680=0,,IFERROR(K2680-J2680-휴게시간-VLOOKUP(A2680,지정휴게시간,2,FALSE),K2680-J2680-휴게시간))</f>
        <v/>
      </c>
      <c r="M2680" s="142" t="str">
        <f>IFERROR(VLOOKUP(Text(A2680,"m월 d일"),양력휴일,2,FALSE),IFERROR(VLOOKUP(Text(B2680,"m월 d일"),음력휴일,2,FALSE),IFERROR(VLOOKUP(A2680,양력지정휴일,2,FALSE), IFERROR(VLOOKUP(B2680,음력지정휴일,2,FALSE), ""))))</f>
        <v>부처님오신날</v>
      </c>
      <c r="N2680" s="128"/>
      <c r="O2680" s="128" t="str">
        <f>IFERROR(VLOOKUP(N2680,연차지정일수,2,FALSE),"")</f>
        <v/>
      </c>
      <c r="P2680" s="143"/>
      <c r="Q2680" s="2"/>
    </row>
    <row r="2681">
      <c r="A2681" s="129">
        <v>46876.0</v>
      </c>
      <c r="B2681" s="129">
        <f>VLOOKUP($A2681,달력데이터,MATCH("음력 날짜",달력제목,0),FALSE)</f>
        <v>46852</v>
      </c>
      <c r="C2681" s="128">
        <f t="shared" si="1"/>
        <v>2028</v>
      </c>
      <c r="D2681" s="128">
        <f t="shared" si="2"/>
        <v>4</v>
      </c>
      <c r="E2681" s="128">
        <f t="shared" si="3"/>
        <v>1</v>
      </c>
      <c r="F2681" s="128">
        <f t="shared" si="4"/>
        <v>2028</v>
      </c>
      <c r="G2681" s="128">
        <f t="shared" si="5"/>
        <v>5</v>
      </c>
      <c r="H2681" s="128">
        <f t="shared" si="6"/>
        <v>3</v>
      </c>
      <c r="I2681" s="128" t="str">
        <f t="shared" si="7"/>
        <v>수</v>
      </c>
      <c r="J2681" s="99"/>
      <c r="K2681" s="99"/>
      <c r="L2681" s="141" t="str">
        <f>IF(J2681-K2681=0,,IFERROR(K2681-J2681-휴게시간-VLOOKUP(A2681,지정휴게시간,2,FALSE),K2681-J2681-휴게시간))</f>
        <v/>
      </c>
      <c r="M2681" s="142" t="str">
        <f>IFERROR(VLOOKUP(Text(A2681,"m월 d일"),양력휴일,2,FALSE),IFERROR(VLOOKUP(Text(B2681,"m월 d일"),음력휴일,2,FALSE),IFERROR(VLOOKUP(A2681,양력지정휴일,2,FALSE), IFERROR(VLOOKUP(B2681,음력지정휴일,2,FALSE), ""))))</f>
        <v/>
      </c>
      <c r="N2681" s="128"/>
      <c r="O2681" s="128" t="str">
        <f>IFERROR(VLOOKUP(N2681,연차지정일수,2,FALSE),"")</f>
        <v/>
      </c>
      <c r="P2681" s="143"/>
      <c r="Q2681" s="2"/>
    </row>
    <row r="2682">
      <c r="A2682" s="129">
        <v>46877.0</v>
      </c>
      <c r="B2682" s="129">
        <f>VLOOKUP($A2682,달력데이터,MATCH("음력 날짜",달력제목,0),FALSE)</f>
        <v>46853</v>
      </c>
      <c r="C2682" s="128">
        <f t="shared" si="1"/>
        <v>2028</v>
      </c>
      <c r="D2682" s="128">
        <f t="shared" si="2"/>
        <v>4</v>
      </c>
      <c r="E2682" s="128">
        <f t="shared" si="3"/>
        <v>1</v>
      </c>
      <c r="F2682" s="128">
        <f t="shared" si="4"/>
        <v>2028</v>
      </c>
      <c r="G2682" s="128">
        <f t="shared" si="5"/>
        <v>5</v>
      </c>
      <c r="H2682" s="128">
        <f t="shared" si="6"/>
        <v>4</v>
      </c>
      <c r="I2682" s="128" t="str">
        <f t="shared" si="7"/>
        <v>목</v>
      </c>
      <c r="J2682" s="99"/>
      <c r="K2682" s="99"/>
      <c r="L2682" s="141" t="str">
        <f>IF(J2682-K2682=0,,IFERROR(K2682-J2682-휴게시간-VLOOKUP(A2682,지정휴게시간,2,FALSE),K2682-J2682-휴게시간))</f>
        <v/>
      </c>
      <c r="M2682" s="142" t="str">
        <f>IFERROR(VLOOKUP(Text(A2682,"m월 d일"),양력휴일,2,FALSE),IFERROR(VLOOKUP(Text(B2682,"m월 d일"),음력휴일,2,FALSE),IFERROR(VLOOKUP(A2682,양력지정휴일,2,FALSE), IFERROR(VLOOKUP(B2682,음력지정휴일,2,FALSE), ""))))</f>
        <v/>
      </c>
      <c r="N2682" s="128"/>
      <c r="O2682" s="128" t="str">
        <f>IFERROR(VLOOKUP(N2682,연차지정일수,2,FALSE),"")</f>
        <v/>
      </c>
      <c r="P2682" s="143"/>
      <c r="Q2682" s="2"/>
    </row>
    <row r="2683">
      <c r="A2683" s="129">
        <v>46878.0</v>
      </c>
      <c r="B2683" s="129">
        <f>VLOOKUP($A2683,달력데이터,MATCH("음력 날짜",달력제목,0),FALSE)</f>
        <v>46854</v>
      </c>
      <c r="C2683" s="128">
        <f t="shared" si="1"/>
        <v>2028</v>
      </c>
      <c r="D2683" s="128">
        <f t="shared" si="2"/>
        <v>4</v>
      </c>
      <c r="E2683" s="128">
        <f t="shared" si="3"/>
        <v>1</v>
      </c>
      <c r="F2683" s="128">
        <f t="shared" si="4"/>
        <v>2028</v>
      </c>
      <c r="G2683" s="128">
        <f t="shared" si="5"/>
        <v>5</v>
      </c>
      <c r="H2683" s="128">
        <f t="shared" si="6"/>
        <v>5</v>
      </c>
      <c r="I2683" s="128" t="str">
        <f t="shared" si="7"/>
        <v>금</v>
      </c>
      <c r="J2683" s="99"/>
      <c r="K2683" s="99"/>
      <c r="L2683" s="141" t="str">
        <f>IF(J2683-K2683=0,,IFERROR(K2683-J2683-휴게시간-VLOOKUP(A2683,지정휴게시간,2,FALSE),K2683-J2683-휴게시간))</f>
        <v/>
      </c>
      <c r="M2683" s="142" t="str">
        <f>IFERROR(VLOOKUP(Text(A2683,"m월 d일"),양력휴일,2,FALSE),IFERROR(VLOOKUP(Text(B2683,"m월 d일"),음력휴일,2,FALSE),IFERROR(VLOOKUP(A2683,양력지정휴일,2,FALSE), IFERROR(VLOOKUP(B2683,음력지정휴일,2,FALSE), ""))))</f>
        <v>어린이날</v>
      </c>
      <c r="N2683" s="128"/>
      <c r="O2683" s="128" t="str">
        <f>IFERROR(VLOOKUP(N2683,연차지정일수,2,FALSE),"")</f>
        <v/>
      </c>
      <c r="P2683" s="143"/>
      <c r="Q2683" s="2"/>
    </row>
    <row r="2684">
      <c r="A2684" s="129">
        <v>46879.0</v>
      </c>
      <c r="B2684" s="129">
        <f>VLOOKUP($A2684,달력데이터,MATCH("음력 날짜",달력제목,0),FALSE)</f>
        <v>46855</v>
      </c>
      <c r="C2684" s="128">
        <f t="shared" si="1"/>
        <v>2028</v>
      </c>
      <c r="D2684" s="128">
        <f t="shared" si="2"/>
        <v>4</v>
      </c>
      <c r="E2684" s="128">
        <f t="shared" si="3"/>
        <v>1</v>
      </c>
      <c r="F2684" s="128">
        <f t="shared" si="4"/>
        <v>2028</v>
      </c>
      <c r="G2684" s="128">
        <f t="shared" si="5"/>
        <v>5</v>
      </c>
      <c r="H2684" s="128">
        <f t="shared" si="6"/>
        <v>6</v>
      </c>
      <c r="I2684" s="128" t="str">
        <f t="shared" si="7"/>
        <v>토</v>
      </c>
      <c r="J2684" s="99"/>
      <c r="K2684" s="99"/>
      <c r="L2684" s="141" t="str">
        <f>IF(J2684-K2684=0,,IFERROR(K2684-J2684-휴게시간-VLOOKUP(A2684,지정휴게시간,2,FALSE),K2684-J2684-휴게시간))</f>
        <v/>
      </c>
      <c r="M2684" s="142" t="str">
        <f>IFERROR(VLOOKUP(Text(A2684,"m월 d일"),양력휴일,2,FALSE),IFERROR(VLOOKUP(Text(B2684,"m월 d일"),음력휴일,2,FALSE),IFERROR(VLOOKUP(A2684,양력지정휴일,2,FALSE), IFERROR(VLOOKUP(B2684,음력지정휴일,2,FALSE), ""))))</f>
        <v/>
      </c>
      <c r="N2684" s="128"/>
      <c r="O2684" s="128" t="str">
        <f>IFERROR(VLOOKUP(N2684,연차지정일수,2,FALSE),"")</f>
        <v/>
      </c>
      <c r="P2684" s="143"/>
      <c r="Q2684" s="2"/>
    </row>
    <row r="2685">
      <c r="A2685" s="129">
        <v>46880.0</v>
      </c>
      <c r="B2685" s="129">
        <f>VLOOKUP($A2685,달력데이터,MATCH("음력 날짜",달력제목,0),FALSE)</f>
        <v>46856</v>
      </c>
      <c r="C2685" s="128">
        <f t="shared" si="1"/>
        <v>2028</v>
      </c>
      <c r="D2685" s="128">
        <f t="shared" si="2"/>
        <v>4</v>
      </c>
      <c r="E2685" s="128">
        <f t="shared" si="3"/>
        <v>1</v>
      </c>
      <c r="F2685" s="128">
        <f t="shared" si="4"/>
        <v>2028</v>
      </c>
      <c r="G2685" s="128">
        <f t="shared" si="5"/>
        <v>5</v>
      </c>
      <c r="H2685" s="128">
        <f t="shared" si="6"/>
        <v>7</v>
      </c>
      <c r="I2685" s="128" t="str">
        <f t="shared" si="7"/>
        <v>일</v>
      </c>
      <c r="J2685" s="99"/>
      <c r="K2685" s="99"/>
      <c r="L2685" s="141" t="str">
        <f>IF(J2685-K2685=0,,IFERROR(K2685-J2685-휴게시간-VLOOKUP(A2685,지정휴게시간,2,FALSE),K2685-J2685-휴게시간))</f>
        <v/>
      </c>
      <c r="M2685" s="142" t="str">
        <f>IFERROR(VLOOKUP(Text(A2685,"m월 d일"),양력휴일,2,FALSE),IFERROR(VLOOKUP(Text(B2685,"m월 d일"),음력휴일,2,FALSE),IFERROR(VLOOKUP(A2685,양력지정휴일,2,FALSE), IFERROR(VLOOKUP(B2685,음력지정휴일,2,FALSE), ""))))</f>
        <v/>
      </c>
      <c r="N2685" s="128"/>
      <c r="O2685" s="128" t="str">
        <f>IFERROR(VLOOKUP(N2685,연차지정일수,2,FALSE),"")</f>
        <v/>
      </c>
      <c r="P2685" s="143"/>
      <c r="Q2685" s="2"/>
    </row>
    <row r="2686">
      <c r="A2686" s="129">
        <v>46881.0</v>
      </c>
      <c r="B2686" s="129">
        <f>VLOOKUP($A2686,달력데이터,MATCH("음력 날짜",달력제목,0),FALSE)</f>
        <v>46857</v>
      </c>
      <c r="C2686" s="128">
        <f t="shared" si="1"/>
        <v>2028</v>
      </c>
      <c r="D2686" s="128">
        <f t="shared" si="2"/>
        <v>5</v>
      </c>
      <c r="E2686" s="128">
        <f t="shared" si="3"/>
        <v>2</v>
      </c>
      <c r="F2686" s="128">
        <f t="shared" si="4"/>
        <v>2028</v>
      </c>
      <c r="G2686" s="128">
        <f t="shared" si="5"/>
        <v>5</v>
      </c>
      <c r="H2686" s="128">
        <f t="shared" si="6"/>
        <v>8</v>
      </c>
      <c r="I2686" s="128" t="str">
        <f t="shared" si="7"/>
        <v>월</v>
      </c>
      <c r="J2686" s="99"/>
      <c r="K2686" s="99"/>
      <c r="L2686" s="141" t="str">
        <f>IF(J2686-K2686=0,,IFERROR(K2686-J2686-휴게시간-VLOOKUP(A2686,지정휴게시간,2,FALSE),K2686-J2686-휴게시간))</f>
        <v/>
      </c>
      <c r="M2686" s="142" t="str">
        <f>IFERROR(VLOOKUP(Text(A2686,"m월 d일"),양력휴일,2,FALSE),IFERROR(VLOOKUP(Text(B2686,"m월 d일"),음력휴일,2,FALSE),IFERROR(VLOOKUP(A2686,양력지정휴일,2,FALSE), IFERROR(VLOOKUP(B2686,음력지정휴일,2,FALSE), ""))))</f>
        <v/>
      </c>
      <c r="N2686" s="128"/>
      <c r="O2686" s="128" t="str">
        <f>IFERROR(VLOOKUP(N2686,연차지정일수,2,FALSE),"")</f>
        <v/>
      </c>
      <c r="P2686" s="143"/>
      <c r="Q2686" s="2"/>
    </row>
    <row r="2687">
      <c r="A2687" s="129">
        <v>46882.0</v>
      </c>
      <c r="B2687" s="129">
        <f>VLOOKUP($A2687,달력데이터,MATCH("음력 날짜",달력제목,0),FALSE)</f>
        <v>46858</v>
      </c>
      <c r="C2687" s="128">
        <f t="shared" si="1"/>
        <v>2028</v>
      </c>
      <c r="D2687" s="128">
        <f t="shared" si="2"/>
        <v>5</v>
      </c>
      <c r="E2687" s="128">
        <f t="shared" si="3"/>
        <v>2</v>
      </c>
      <c r="F2687" s="128">
        <f t="shared" si="4"/>
        <v>2028</v>
      </c>
      <c r="G2687" s="128">
        <f t="shared" si="5"/>
        <v>5</v>
      </c>
      <c r="H2687" s="128">
        <f t="shared" si="6"/>
        <v>9</v>
      </c>
      <c r="I2687" s="128" t="str">
        <f t="shared" si="7"/>
        <v>화</v>
      </c>
      <c r="J2687" s="99"/>
      <c r="K2687" s="99"/>
      <c r="L2687" s="141" t="str">
        <f>IF(J2687-K2687=0,,IFERROR(K2687-J2687-휴게시간-VLOOKUP(A2687,지정휴게시간,2,FALSE),K2687-J2687-휴게시간))</f>
        <v/>
      </c>
      <c r="M2687" s="142" t="str">
        <f>IFERROR(VLOOKUP(Text(A2687,"m월 d일"),양력휴일,2,FALSE),IFERROR(VLOOKUP(Text(B2687,"m월 d일"),음력휴일,2,FALSE),IFERROR(VLOOKUP(A2687,양력지정휴일,2,FALSE), IFERROR(VLOOKUP(B2687,음력지정휴일,2,FALSE), ""))))</f>
        <v/>
      </c>
      <c r="N2687" s="128"/>
      <c r="O2687" s="128" t="str">
        <f>IFERROR(VLOOKUP(N2687,연차지정일수,2,FALSE),"")</f>
        <v/>
      </c>
      <c r="P2687" s="143"/>
      <c r="Q2687" s="2"/>
    </row>
    <row r="2688">
      <c r="A2688" s="129">
        <v>46883.0</v>
      </c>
      <c r="B2688" s="129">
        <f>VLOOKUP($A2688,달력데이터,MATCH("음력 날짜",달력제목,0),FALSE)</f>
        <v>46859</v>
      </c>
      <c r="C2688" s="128">
        <f t="shared" si="1"/>
        <v>2028</v>
      </c>
      <c r="D2688" s="128">
        <f t="shared" si="2"/>
        <v>5</v>
      </c>
      <c r="E2688" s="128">
        <f t="shared" si="3"/>
        <v>2</v>
      </c>
      <c r="F2688" s="128">
        <f t="shared" si="4"/>
        <v>2028</v>
      </c>
      <c r="G2688" s="128">
        <f t="shared" si="5"/>
        <v>5</v>
      </c>
      <c r="H2688" s="128">
        <f t="shared" si="6"/>
        <v>10</v>
      </c>
      <c r="I2688" s="128" t="str">
        <f t="shared" si="7"/>
        <v>수</v>
      </c>
      <c r="J2688" s="99"/>
      <c r="K2688" s="99"/>
      <c r="L2688" s="141" t="str">
        <f>IF(J2688-K2688=0,,IFERROR(K2688-J2688-휴게시간-VLOOKUP(A2688,지정휴게시간,2,FALSE),K2688-J2688-휴게시간))</f>
        <v/>
      </c>
      <c r="M2688" s="142" t="str">
        <f>IFERROR(VLOOKUP(Text(A2688,"m월 d일"),양력휴일,2,FALSE),IFERROR(VLOOKUP(Text(B2688,"m월 d일"),음력휴일,2,FALSE),IFERROR(VLOOKUP(A2688,양력지정휴일,2,FALSE), IFERROR(VLOOKUP(B2688,음력지정휴일,2,FALSE), ""))))</f>
        <v/>
      </c>
      <c r="N2688" s="128"/>
      <c r="O2688" s="128" t="str">
        <f>IFERROR(VLOOKUP(N2688,연차지정일수,2,FALSE),"")</f>
        <v/>
      </c>
      <c r="P2688" s="143"/>
      <c r="Q2688" s="2"/>
    </row>
    <row r="2689">
      <c r="A2689" s="129">
        <v>46884.0</v>
      </c>
      <c r="B2689" s="129">
        <f>VLOOKUP($A2689,달력데이터,MATCH("음력 날짜",달력제목,0),FALSE)</f>
        <v>46860</v>
      </c>
      <c r="C2689" s="128">
        <f t="shared" si="1"/>
        <v>2028</v>
      </c>
      <c r="D2689" s="128">
        <f t="shared" si="2"/>
        <v>5</v>
      </c>
      <c r="E2689" s="128">
        <f t="shared" si="3"/>
        <v>2</v>
      </c>
      <c r="F2689" s="128">
        <f t="shared" si="4"/>
        <v>2028</v>
      </c>
      <c r="G2689" s="128">
        <f t="shared" si="5"/>
        <v>5</v>
      </c>
      <c r="H2689" s="128">
        <f t="shared" si="6"/>
        <v>11</v>
      </c>
      <c r="I2689" s="128" t="str">
        <f t="shared" si="7"/>
        <v>목</v>
      </c>
      <c r="J2689" s="99"/>
      <c r="K2689" s="99"/>
      <c r="L2689" s="141" t="str">
        <f>IF(J2689-K2689=0,,IFERROR(K2689-J2689-휴게시간-VLOOKUP(A2689,지정휴게시간,2,FALSE),K2689-J2689-휴게시간))</f>
        <v/>
      </c>
      <c r="M2689" s="142" t="str">
        <f>IFERROR(VLOOKUP(Text(A2689,"m월 d일"),양력휴일,2,FALSE),IFERROR(VLOOKUP(Text(B2689,"m월 d일"),음력휴일,2,FALSE),IFERROR(VLOOKUP(A2689,양력지정휴일,2,FALSE), IFERROR(VLOOKUP(B2689,음력지정휴일,2,FALSE), ""))))</f>
        <v/>
      </c>
      <c r="N2689" s="128"/>
      <c r="O2689" s="128" t="str">
        <f>IFERROR(VLOOKUP(N2689,연차지정일수,2,FALSE),"")</f>
        <v/>
      </c>
      <c r="P2689" s="143"/>
      <c r="Q2689" s="2"/>
    </row>
    <row r="2690">
      <c r="A2690" s="129">
        <v>46885.0</v>
      </c>
      <c r="B2690" s="129">
        <f>VLOOKUP($A2690,달력데이터,MATCH("음력 날짜",달력제목,0),FALSE)</f>
        <v>46861</v>
      </c>
      <c r="C2690" s="128">
        <f t="shared" si="1"/>
        <v>2028</v>
      </c>
      <c r="D2690" s="128">
        <f t="shared" si="2"/>
        <v>5</v>
      </c>
      <c r="E2690" s="128">
        <f t="shared" si="3"/>
        <v>2</v>
      </c>
      <c r="F2690" s="128">
        <f t="shared" si="4"/>
        <v>2028</v>
      </c>
      <c r="G2690" s="128">
        <f t="shared" si="5"/>
        <v>5</v>
      </c>
      <c r="H2690" s="128">
        <f t="shared" si="6"/>
        <v>12</v>
      </c>
      <c r="I2690" s="128" t="str">
        <f t="shared" si="7"/>
        <v>금</v>
      </c>
      <c r="J2690" s="99"/>
      <c r="K2690" s="99"/>
      <c r="L2690" s="141" t="str">
        <f>IF(J2690-K2690=0,,IFERROR(K2690-J2690-휴게시간-VLOOKUP(A2690,지정휴게시간,2,FALSE),K2690-J2690-휴게시간))</f>
        <v/>
      </c>
      <c r="M2690" s="142" t="str">
        <f>IFERROR(VLOOKUP(Text(A2690,"m월 d일"),양력휴일,2,FALSE),IFERROR(VLOOKUP(Text(B2690,"m월 d일"),음력휴일,2,FALSE),IFERROR(VLOOKUP(A2690,양력지정휴일,2,FALSE), IFERROR(VLOOKUP(B2690,음력지정휴일,2,FALSE), ""))))</f>
        <v/>
      </c>
      <c r="N2690" s="128"/>
      <c r="O2690" s="128" t="str">
        <f>IFERROR(VLOOKUP(N2690,연차지정일수,2,FALSE),"")</f>
        <v/>
      </c>
      <c r="P2690" s="143"/>
      <c r="Q2690" s="2"/>
    </row>
    <row r="2691">
      <c r="A2691" s="129">
        <v>46886.0</v>
      </c>
      <c r="B2691" s="129">
        <f>VLOOKUP($A2691,달력데이터,MATCH("음력 날짜",달력제목,0),FALSE)</f>
        <v>46862</v>
      </c>
      <c r="C2691" s="128">
        <f t="shared" si="1"/>
        <v>2028</v>
      </c>
      <c r="D2691" s="128">
        <f t="shared" si="2"/>
        <v>5</v>
      </c>
      <c r="E2691" s="128">
        <f t="shared" si="3"/>
        <v>2</v>
      </c>
      <c r="F2691" s="128">
        <f t="shared" si="4"/>
        <v>2028</v>
      </c>
      <c r="G2691" s="128">
        <f t="shared" si="5"/>
        <v>5</v>
      </c>
      <c r="H2691" s="128">
        <f t="shared" si="6"/>
        <v>13</v>
      </c>
      <c r="I2691" s="128" t="str">
        <f t="shared" si="7"/>
        <v>토</v>
      </c>
      <c r="J2691" s="99"/>
      <c r="K2691" s="99"/>
      <c r="L2691" s="141" t="str">
        <f>IF(J2691-K2691=0,,IFERROR(K2691-J2691-휴게시간-VLOOKUP(A2691,지정휴게시간,2,FALSE),K2691-J2691-휴게시간))</f>
        <v/>
      </c>
      <c r="M2691" s="142" t="str">
        <f>IFERROR(VLOOKUP(Text(A2691,"m월 d일"),양력휴일,2,FALSE),IFERROR(VLOOKUP(Text(B2691,"m월 d일"),음력휴일,2,FALSE),IFERROR(VLOOKUP(A2691,양력지정휴일,2,FALSE), IFERROR(VLOOKUP(B2691,음력지정휴일,2,FALSE), ""))))</f>
        <v/>
      </c>
      <c r="N2691" s="128"/>
      <c r="O2691" s="128" t="str">
        <f>IFERROR(VLOOKUP(N2691,연차지정일수,2,FALSE),"")</f>
        <v/>
      </c>
      <c r="P2691" s="143"/>
      <c r="Q2691" s="2"/>
    </row>
    <row r="2692">
      <c r="A2692" s="129">
        <v>46887.0</v>
      </c>
      <c r="B2692" s="129">
        <f>VLOOKUP($A2692,달력데이터,MATCH("음력 날짜",달력제목,0),FALSE)</f>
        <v>46863</v>
      </c>
      <c r="C2692" s="128">
        <f t="shared" si="1"/>
        <v>2028</v>
      </c>
      <c r="D2692" s="128">
        <f t="shared" si="2"/>
        <v>5</v>
      </c>
      <c r="E2692" s="128">
        <f t="shared" si="3"/>
        <v>2</v>
      </c>
      <c r="F2692" s="128">
        <f t="shared" si="4"/>
        <v>2028</v>
      </c>
      <c r="G2692" s="128">
        <f t="shared" si="5"/>
        <v>5</v>
      </c>
      <c r="H2692" s="128">
        <f t="shared" si="6"/>
        <v>14</v>
      </c>
      <c r="I2692" s="128" t="str">
        <f t="shared" si="7"/>
        <v>일</v>
      </c>
      <c r="J2692" s="99"/>
      <c r="K2692" s="99"/>
      <c r="L2692" s="141" t="str">
        <f>IF(J2692-K2692=0,,IFERROR(K2692-J2692-휴게시간-VLOOKUP(A2692,지정휴게시간,2,FALSE),K2692-J2692-휴게시간))</f>
        <v/>
      </c>
      <c r="M2692" s="142" t="str">
        <f>IFERROR(VLOOKUP(Text(A2692,"m월 d일"),양력휴일,2,FALSE),IFERROR(VLOOKUP(Text(B2692,"m월 d일"),음력휴일,2,FALSE),IFERROR(VLOOKUP(A2692,양력지정휴일,2,FALSE), IFERROR(VLOOKUP(B2692,음력지정휴일,2,FALSE), ""))))</f>
        <v/>
      </c>
      <c r="N2692" s="128"/>
      <c r="O2692" s="128" t="str">
        <f>IFERROR(VLOOKUP(N2692,연차지정일수,2,FALSE),"")</f>
        <v/>
      </c>
      <c r="P2692" s="143"/>
      <c r="Q2692" s="2"/>
    </row>
    <row r="2693">
      <c r="A2693" s="129">
        <v>46888.0</v>
      </c>
      <c r="B2693" s="129">
        <f>VLOOKUP($A2693,달력데이터,MATCH("음력 날짜",달력제목,0),FALSE)</f>
        <v>46864</v>
      </c>
      <c r="C2693" s="128">
        <f t="shared" si="1"/>
        <v>2028</v>
      </c>
      <c r="D2693" s="128">
        <f t="shared" si="2"/>
        <v>5</v>
      </c>
      <c r="E2693" s="128">
        <f t="shared" si="3"/>
        <v>3</v>
      </c>
      <c r="F2693" s="128">
        <f t="shared" si="4"/>
        <v>2028</v>
      </c>
      <c r="G2693" s="128">
        <f t="shared" si="5"/>
        <v>5</v>
      </c>
      <c r="H2693" s="128">
        <f t="shared" si="6"/>
        <v>15</v>
      </c>
      <c r="I2693" s="128" t="str">
        <f t="shared" si="7"/>
        <v>월</v>
      </c>
      <c r="J2693" s="99"/>
      <c r="K2693" s="99"/>
      <c r="L2693" s="141" t="str">
        <f>IF(J2693-K2693=0,,IFERROR(K2693-J2693-휴게시간-VLOOKUP(A2693,지정휴게시간,2,FALSE),K2693-J2693-휴게시간))</f>
        <v/>
      </c>
      <c r="M2693" s="142" t="str">
        <f>IFERROR(VLOOKUP(Text(A2693,"m월 d일"),양력휴일,2,FALSE),IFERROR(VLOOKUP(Text(B2693,"m월 d일"),음력휴일,2,FALSE),IFERROR(VLOOKUP(A2693,양력지정휴일,2,FALSE), IFERROR(VLOOKUP(B2693,음력지정휴일,2,FALSE), ""))))</f>
        <v/>
      </c>
      <c r="N2693" s="128"/>
      <c r="O2693" s="128" t="str">
        <f>IFERROR(VLOOKUP(N2693,연차지정일수,2,FALSE),"")</f>
        <v/>
      </c>
      <c r="P2693" s="143"/>
      <c r="Q2693" s="2"/>
    </row>
    <row r="2694">
      <c r="A2694" s="129">
        <v>46889.0</v>
      </c>
      <c r="B2694" s="129">
        <f>VLOOKUP($A2694,달력데이터,MATCH("음력 날짜",달력제목,0),FALSE)</f>
        <v>46865</v>
      </c>
      <c r="C2694" s="128">
        <f t="shared" si="1"/>
        <v>2028</v>
      </c>
      <c r="D2694" s="128">
        <f t="shared" si="2"/>
        <v>5</v>
      </c>
      <c r="E2694" s="128">
        <f t="shared" si="3"/>
        <v>3</v>
      </c>
      <c r="F2694" s="128">
        <f t="shared" si="4"/>
        <v>2028</v>
      </c>
      <c r="G2694" s="128">
        <f t="shared" si="5"/>
        <v>5</v>
      </c>
      <c r="H2694" s="128">
        <f t="shared" si="6"/>
        <v>16</v>
      </c>
      <c r="I2694" s="128" t="str">
        <f t="shared" si="7"/>
        <v>화</v>
      </c>
      <c r="J2694" s="99"/>
      <c r="K2694" s="99"/>
      <c r="L2694" s="141" t="str">
        <f>IF(J2694-K2694=0,,IFERROR(K2694-J2694-휴게시간-VLOOKUP(A2694,지정휴게시간,2,FALSE),K2694-J2694-휴게시간))</f>
        <v/>
      </c>
      <c r="M2694" s="142" t="str">
        <f>IFERROR(VLOOKUP(Text(A2694,"m월 d일"),양력휴일,2,FALSE),IFERROR(VLOOKUP(Text(B2694,"m월 d일"),음력휴일,2,FALSE),IFERROR(VLOOKUP(A2694,양력지정휴일,2,FALSE), IFERROR(VLOOKUP(B2694,음력지정휴일,2,FALSE), ""))))</f>
        <v/>
      </c>
      <c r="N2694" s="128"/>
      <c r="O2694" s="128" t="str">
        <f>IFERROR(VLOOKUP(N2694,연차지정일수,2,FALSE),"")</f>
        <v/>
      </c>
      <c r="P2694" s="143"/>
      <c r="Q2694" s="2"/>
    </row>
    <row r="2695">
      <c r="A2695" s="129">
        <v>46890.0</v>
      </c>
      <c r="B2695" s="129">
        <f>VLOOKUP($A2695,달력데이터,MATCH("음력 날짜",달력제목,0),FALSE)</f>
        <v>46866</v>
      </c>
      <c r="C2695" s="128">
        <f t="shared" si="1"/>
        <v>2028</v>
      </c>
      <c r="D2695" s="128">
        <f t="shared" si="2"/>
        <v>5</v>
      </c>
      <c r="E2695" s="128">
        <f t="shared" si="3"/>
        <v>3</v>
      </c>
      <c r="F2695" s="128">
        <f t="shared" si="4"/>
        <v>2028</v>
      </c>
      <c r="G2695" s="128">
        <f t="shared" si="5"/>
        <v>5</v>
      </c>
      <c r="H2695" s="128">
        <f t="shared" si="6"/>
        <v>17</v>
      </c>
      <c r="I2695" s="128" t="str">
        <f t="shared" si="7"/>
        <v>수</v>
      </c>
      <c r="J2695" s="99"/>
      <c r="K2695" s="99"/>
      <c r="L2695" s="141" t="str">
        <f>IF(J2695-K2695=0,,IFERROR(K2695-J2695-휴게시간-VLOOKUP(A2695,지정휴게시간,2,FALSE),K2695-J2695-휴게시간))</f>
        <v/>
      </c>
      <c r="M2695" s="142" t="str">
        <f>IFERROR(VLOOKUP(Text(A2695,"m월 d일"),양력휴일,2,FALSE),IFERROR(VLOOKUP(Text(B2695,"m월 d일"),음력휴일,2,FALSE),IFERROR(VLOOKUP(A2695,양력지정휴일,2,FALSE), IFERROR(VLOOKUP(B2695,음력지정휴일,2,FALSE), ""))))</f>
        <v/>
      </c>
      <c r="N2695" s="128"/>
      <c r="O2695" s="128" t="str">
        <f>IFERROR(VLOOKUP(N2695,연차지정일수,2,FALSE),"")</f>
        <v/>
      </c>
      <c r="P2695" s="143"/>
      <c r="Q2695" s="2"/>
    </row>
    <row r="2696">
      <c r="A2696" s="129">
        <v>46891.0</v>
      </c>
      <c r="B2696" s="129">
        <f>VLOOKUP($A2696,달력데이터,MATCH("음력 날짜",달력제목,0),FALSE)</f>
        <v>46867</v>
      </c>
      <c r="C2696" s="128">
        <f t="shared" si="1"/>
        <v>2028</v>
      </c>
      <c r="D2696" s="128">
        <f t="shared" si="2"/>
        <v>5</v>
      </c>
      <c r="E2696" s="128">
        <f t="shared" si="3"/>
        <v>3</v>
      </c>
      <c r="F2696" s="128">
        <f t="shared" si="4"/>
        <v>2028</v>
      </c>
      <c r="G2696" s="128">
        <f t="shared" si="5"/>
        <v>5</v>
      </c>
      <c r="H2696" s="128">
        <f t="shared" si="6"/>
        <v>18</v>
      </c>
      <c r="I2696" s="128" t="str">
        <f t="shared" si="7"/>
        <v>목</v>
      </c>
      <c r="J2696" s="99"/>
      <c r="K2696" s="99"/>
      <c r="L2696" s="141" t="str">
        <f>IF(J2696-K2696=0,,IFERROR(K2696-J2696-휴게시간-VLOOKUP(A2696,지정휴게시간,2,FALSE),K2696-J2696-휴게시간))</f>
        <v/>
      </c>
      <c r="M2696" s="142" t="str">
        <f>IFERROR(VLOOKUP(Text(A2696,"m월 d일"),양력휴일,2,FALSE),IFERROR(VLOOKUP(Text(B2696,"m월 d일"),음력휴일,2,FALSE),IFERROR(VLOOKUP(A2696,양력지정휴일,2,FALSE), IFERROR(VLOOKUP(B2696,음력지정휴일,2,FALSE), ""))))</f>
        <v/>
      </c>
      <c r="N2696" s="128"/>
      <c r="O2696" s="128" t="str">
        <f>IFERROR(VLOOKUP(N2696,연차지정일수,2,FALSE),"")</f>
        <v/>
      </c>
      <c r="P2696" s="143"/>
      <c r="Q2696" s="2"/>
    </row>
    <row r="2697">
      <c r="A2697" s="129">
        <v>46892.0</v>
      </c>
      <c r="B2697" s="129">
        <f>VLOOKUP($A2697,달력데이터,MATCH("음력 날짜",달력제목,0),FALSE)</f>
        <v>46868</v>
      </c>
      <c r="C2697" s="128">
        <f t="shared" si="1"/>
        <v>2028</v>
      </c>
      <c r="D2697" s="128">
        <f t="shared" si="2"/>
        <v>5</v>
      </c>
      <c r="E2697" s="128">
        <f t="shared" si="3"/>
        <v>3</v>
      </c>
      <c r="F2697" s="128">
        <f t="shared" si="4"/>
        <v>2028</v>
      </c>
      <c r="G2697" s="128">
        <f t="shared" si="5"/>
        <v>5</v>
      </c>
      <c r="H2697" s="128">
        <f t="shared" si="6"/>
        <v>19</v>
      </c>
      <c r="I2697" s="128" t="str">
        <f t="shared" si="7"/>
        <v>금</v>
      </c>
      <c r="J2697" s="99"/>
      <c r="K2697" s="99"/>
      <c r="L2697" s="141" t="str">
        <f>IF(J2697-K2697=0,,IFERROR(K2697-J2697-휴게시간-VLOOKUP(A2697,지정휴게시간,2,FALSE),K2697-J2697-휴게시간))</f>
        <v/>
      </c>
      <c r="M2697" s="142" t="str">
        <f>IFERROR(VLOOKUP(Text(A2697,"m월 d일"),양력휴일,2,FALSE),IFERROR(VLOOKUP(Text(B2697,"m월 d일"),음력휴일,2,FALSE),IFERROR(VLOOKUP(A2697,양력지정휴일,2,FALSE), IFERROR(VLOOKUP(B2697,음력지정휴일,2,FALSE), ""))))</f>
        <v/>
      </c>
      <c r="N2697" s="128"/>
      <c r="O2697" s="128" t="str">
        <f>IFERROR(VLOOKUP(N2697,연차지정일수,2,FALSE),"")</f>
        <v/>
      </c>
      <c r="P2697" s="143"/>
      <c r="Q2697" s="2"/>
    </row>
    <row r="2698">
      <c r="A2698" s="129">
        <v>46893.0</v>
      </c>
      <c r="B2698" s="129">
        <f>VLOOKUP($A2698,달력데이터,MATCH("음력 날짜",달력제목,0),FALSE)</f>
        <v>46869</v>
      </c>
      <c r="C2698" s="128">
        <f t="shared" si="1"/>
        <v>2028</v>
      </c>
      <c r="D2698" s="128">
        <f t="shared" si="2"/>
        <v>5</v>
      </c>
      <c r="E2698" s="128">
        <f t="shared" si="3"/>
        <v>3</v>
      </c>
      <c r="F2698" s="128">
        <f t="shared" si="4"/>
        <v>2028</v>
      </c>
      <c r="G2698" s="128">
        <f t="shared" si="5"/>
        <v>5</v>
      </c>
      <c r="H2698" s="128">
        <f t="shared" si="6"/>
        <v>20</v>
      </c>
      <c r="I2698" s="128" t="str">
        <f t="shared" si="7"/>
        <v>토</v>
      </c>
      <c r="J2698" s="99"/>
      <c r="K2698" s="99"/>
      <c r="L2698" s="141" t="str">
        <f>IF(J2698-K2698=0,,IFERROR(K2698-J2698-휴게시간-VLOOKUP(A2698,지정휴게시간,2,FALSE),K2698-J2698-휴게시간))</f>
        <v/>
      </c>
      <c r="M2698" s="142" t="str">
        <f>IFERROR(VLOOKUP(Text(A2698,"m월 d일"),양력휴일,2,FALSE),IFERROR(VLOOKUP(Text(B2698,"m월 d일"),음력휴일,2,FALSE),IFERROR(VLOOKUP(A2698,양력지정휴일,2,FALSE), IFERROR(VLOOKUP(B2698,음력지정휴일,2,FALSE), ""))))</f>
        <v/>
      </c>
      <c r="N2698" s="128"/>
      <c r="O2698" s="128" t="str">
        <f>IFERROR(VLOOKUP(N2698,연차지정일수,2,FALSE),"")</f>
        <v/>
      </c>
      <c r="P2698" s="143"/>
      <c r="Q2698" s="2"/>
    </row>
    <row r="2699">
      <c r="A2699" s="129">
        <v>46894.0</v>
      </c>
      <c r="B2699" s="129">
        <f>VLOOKUP($A2699,달력데이터,MATCH("음력 날짜",달력제목,0),FALSE)</f>
        <v>46870</v>
      </c>
      <c r="C2699" s="128">
        <f t="shared" si="1"/>
        <v>2028</v>
      </c>
      <c r="D2699" s="128">
        <f t="shared" si="2"/>
        <v>5</v>
      </c>
      <c r="E2699" s="128">
        <f t="shared" si="3"/>
        <v>3</v>
      </c>
      <c r="F2699" s="128">
        <f t="shared" si="4"/>
        <v>2028</v>
      </c>
      <c r="G2699" s="128">
        <f t="shared" si="5"/>
        <v>5</v>
      </c>
      <c r="H2699" s="128">
        <f t="shared" si="6"/>
        <v>21</v>
      </c>
      <c r="I2699" s="128" t="str">
        <f t="shared" si="7"/>
        <v>일</v>
      </c>
      <c r="J2699" s="99"/>
      <c r="K2699" s="99"/>
      <c r="L2699" s="141" t="str">
        <f>IF(J2699-K2699=0,,IFERROR(K2699-J2699-휴게시간-VLOOKUP(A2699,지정휴게시간,2,FALSE),K2699-J2699-휴게시간))</f>
        <v/>
      </c>
      <c r="M2699" s="142" t="str">
        <f>IFERROR(VLOOKUP(Text(A2699,"m월 d일"),양력휴일,2,FALSE),IFERROR(VLOOKUP(Text(B2699,"m월 d일"),음력휴일,2,FALSE),IFERROR(VLOOKUP(A2699,양력지정휴일,2,FALSE), IFERROR(VLOOKUP(B2699,음력지정휴일,2,FALSE), ""))))</f>
        <v/>
      </c>
      <c r="N2699" s="128"/>
      <c r="O2699" s="128" t="str">
        <f>IFERROR(VLOOKUP(N2699,연차지정일수,2,FALSE),"")</f>
        <v/>
      </c>
      <c r="P2699" s="143"/>
      <c r="Q2699" s="2"/>
    </row>
    <row r="2700">
      <c r="A2700" s="129">
        <v>46895.0</v>
      </c>
      <c r="B2700" s="129">
        <f>VLOOKUP($A2700,달력데이터,MATCH("음력 날짜",달력제목,0),FALSE)</f>
        <v>46871</v>
      </c>
      <c r="C2700" s="128">
        <f t="shared" si="1"/>
        <v>2028</v>
      </c>
      <c r="D2700" s="128">
        <f t="shared" si="2"/>
        <v>5</v>
      </c>
      <c r="E2700" s="128">
        <f t="shared" si="3"/>
        <v>4</v>
      </c>
      <c r="F2700" s="128">
        <f t="shared" si="4"/>
        <v>2028</v>
      </c>
      <c r="G2700" s="128">
        <f t="shared" si="5"/>
        <v>5</v>
      </c>
      <c r="H2700" s="128">
        <f t="shared" si="6"/>
        <v>22</v>
      </c>
      <c r="I2700" s="128" t="str">
        <f t="shared" si="7"/>
        <v>월</v>
      </c>
      <c r="J2700" s="99"/>
      <c r="K2700" s="99"/>
      <c r="L2700" s="141" t="str">
        <f>IF(J2700-K2700=0,,IFERROR(K2700-J2700-휴게시간-VLOOKUP(A2700,지정휴게시간,2,FALSE),K2700-J2700-휴게시간))</f>
        <v/>
      </c>
      <c r="M2700" s="142" t="str">
        <f>IFERROR(VLOOKUP(Text(A2700,"m월 d일"),양력휴일,2,FALSE),IFERROR(VLOOKUP(Text(B2700,"m월 d일"),음력휴일,2,FALSE),IFERROR(VLOOKUP(A2700,양력지정휴일,2,FALSE), IFERROR(VLOOKUP(B2700,음력지정휴일,2,FALSE), ""))))</f>
        <v/>
      </c>
      <c r="N2700" s="128"/>
      <c r="O2700" s="128" t="str">
        <f>IFERROR(VLOOKUP(N2700,연차지정일수,2,FALSE),"")</f>
        <v/>
      </c>
      <c r="P2700" s="143"/>
      <c r="Q2700" s="2"/>
    </row>
    <row r="2701">
      <c r="A2701" s="129">
        <v>46896.0</v>
      </c>
      <c r="B2701" s="129">
        <f>VLOOKUP($A2701,달력데이터,MATCH("음력 날짜",달력제목,0),FALSE)</f>
        <v>46872</v>
      </c>
      <c r="C2701" s="128">
        <f t="shared" si="1"/>
        <v>2028</v>
      </c>
      <c r="D2701" s="128">
        <f t="shared" si="2"/>
        <v>5</v>
      </c>
      <c r="E2701" s="128">
        <f t="shared" si="3"/>
        <v>4</v>
      </c>
      <c r="F2701" s="128">
        <f t="shared" si="4"/>
        <v>2028</v>
      </c>
      <c r="G2701" s="128">
        <f t="shared" si="5"/>
        <v>5</v>
      </c>
      <c r="H2701" s="128">
        <f t="shared" si="6"/>
        <v>23</v>
      </c>
      <c r="I2701" s="128" t="str">
        <f t="shared" si="7"/>
        <v>화</v>
      </c>
      <c r="J2701" s="99"/>
      <c r="K2701" s="99"/>
      <c r="L2701" s="141" t="str">
        <f>IF(J2701-K2701=0,,IFERROR(K2701-J2701-휴게시간-VLOOKUP(A2701,지정휴게시간,2,FALSE),K2701-J2701-휴게시간))</f>
        <v/>
      </c>
      <c r="M2701" s="142" t="str">
        <f>IFERROR(VLOOKUP(Text(A2701,"m월 d일"),양력휴일,2,FALSE),IFERROR(VLOOKUP(Text(B2701,"m월 d일"),음력휴일,2,FALSE),IFERROR(VLOOKUP(A2701,양력지정휴일,2,FALSE), IFERROR(VLOOKUP(B2701,음력지정휴일,2,FALSE), ""))))</f>
        <v/>
      </c>
      <c r="N2701" s="128"/>
      <c r="O2701" s="128" t="str">
        <f>IFERROR(VLOOKUP(N2701,연차지정일수,2,FALSE),"")</f>
        <v/>
      </c>
      <c r="P2701" s="143"/>
      <c r="Q2701" s="2"/>
    </row>
    <row r="2702">
      <c r="A2702" s="129">
        <v>46897.0</v>
      </c>
      <c r="B2702" s="129">
        <f>VLOOKUP($A2702,달력데이터,MATCH("음력 날짜",달력제목,0),FALSE)</f>
        <v>46874</v>
      </c>
      <c r="C2702" s="128">
        <f t="shared" si="1"/>
        <v>2028</v>
      </c>
      <c r="D2702" s="128">
        <f t="shared" si="2"/>
        <v>5</v>
      </c>
      <c r="E2702" s="128">
        <f t="shared" si="3"/>
        <v>4</v>
      </c>
      <c r="F2702" s="128">
        <f t="shared" si="4"/>
        <v>2028</v>
      </c>
      <c r="G2702" s="128">
        <f t="shared" si="5"/>
        <v>5</v>
      </c>
      <c r="H2702" s="128">
        <f t="shared" si="6"/>
        <v>24</v>
      </c>
      <c r="I2702" s="128" t="str">
        <f t="shared" si="7"/>
        <v>수</v>
      </c>
      <c r="J2702" s="99"/>
      <c r="K2702" s="99"/>
      <c r="L2702" s="141" t="str">
        <f>IF(J2702-K2702=0,,IFERROR(K2702-J2702-휴게시간-VLOOKUP(A2702,지정휴게시간,2,FALSE),K2702-J2702-휴게시간))</f>
        <v/>
      </c>
      <c r="M2702" s="142" t="str">
        <f>IFERROR(VLOOKUP(Text(A2702,"m월 d일"),양력휴일,2,FALSE),IFERROR(VLOOKUP(Text(B2702,"m월 d일"),음력휴일,2,FALSE),IFERROR(VLOOKUP(A2702,양력지정휴일,2,FALSE), IFERROR(VLOOKUP(B2702,음력지정휴일,2,FALSE), ""))))</f>
        <v/>
      </c>
      <c r="N2702" s="128"/>
      <c r="O2702" s="128" t="str">
        <f>IFERROR(VLOOKUP(N2702,연차지정일수,2,FALSE),"")</f>
        <v/>
      </c>
      <c r="P2702" s="143"/>
      <c r="Q2702" s="2"/>
    </row>
    <row r="2703">
      <c r="A2703" s="129">
        <v>46898.0</v>
      </c>
      <c r="B2703" s="129">
        <f>VLOOKUP($A2703,달력데이터,MATCH("음력 날짜",달력제목,0),FALSE)</f>
        <v>46875</v>
      </c>
      <c r="C2703" s="128">
        <f t="shared" si="1"/>
        <v>2028</v>
      </c>
      <c r="D2703" s="128">
        <f t="shared" si="2"/>
        <v>5</v>
      </c>
      <c r="E2703" s="128">
        <f t="shared" si="3"/>
        <v>4</v>
      </c>
      <c r="F2703" s="128">
        <f t="shared" si="4"/>
        <v>2028</v>
      </c>
      <c r="G2703" s="128">
        <f t="shared" si="5"/>
        <v>5</v>
      </c>
      <c r="H2703" s="128">
        <f t="shared" si="6"/>
        <v>25</v>
      </c>
      <c r="I2703" s="128" t="str">
        <f t="shared" si="7"/>
        <v>목</v>
      </c>
      <c r="J2703" s="99"/>
      <c r="K2703" s="99"/>
      <c r="L2703" s="141" t="str">
        <f>IF(J2703-K2703=0,,IFERROR(K2703-J2703-휴게시간-VLOOKUP(A2703,지정휴게시간,2,FALSE),K2703-J2703-휴게시간))</f>
        <v/>
      </c>
      <c r="M2703" s="142" t="str">
        <f>IFERROR(VLOOKUP(Text(A2703,"m월 d일"),양력휴일,2,FALSE),IFERROR(VLOOKUP(Text(B2703,"m월 d일"),음력휴일,2,FALSE),IFERROR(VLOOKUP(A2703,양력지정휴일,2,FALSE), IFERROR(VLOOKUP(B2703,음력지정휴일,2,FALSE), ""))))</f>
        <v/>
      </c>
      <c r="N2703" s="128"/>
      <c r="O2703" s="128" t="str">
        <f>IFERROR(VLOOKUP(N2703,연차지정일수,2,FALSE),"")</f>
        <v/>
      </c>
      <c r="P2703" s="143"/>
      <c r="Q2703" s="2"/>
    </row>
    <row r="2704">
      <c r="A2704" s="129">
        <v>46899.0</v>
      </c>
      <c r="B2704" s="129">
        <f>VLOOKUP($A2704,달력데이터,MATCH("음력 날짜",달력제목,0),FALSE)</f>
        <v>46876</v>
      </c>
      <c r="C2704" s="128">
        <f t="shared" si="1"/>
        <v>2028</v>
      </c>
      <c r="D2704" s="128">
        <f t="shared" si="2"/>
        <v>5</v>
      </c>
      <c r="E2704" s="128">
        <f t="shared" si="3"/>
        <v>4</v>
      </c>
      <c r="F2704" s="128">
        <f t="shared" si="4"/>
        <v>2028</v>
      </c>
      <c r="G2704" s="128">
        <f t="shared" si="5"/>
        <v>5</v>
      </c>
      <c r="H2704" s="128">
        <f t="shared" si="6"/>
        <v>26</v>
      </c>
      <c r="I2704" s="128" t="str">
        <f t="shared" si="7"/>
        <v>금</v>
      </c>
      <c r="J2704" s="99"/>
      <c r="K2704" s="99"/>
      <c r="L2704" s="141" t="str">
        <f>IF(J2704-K2704=0,,IFERROR(K2704-J2704-휴게시간-VLOOKUP(A2704,지정휴게시간,2,FALSE),K2704-J2704-휴게시간))</f>
        <v/>
      </c>
      <c r="M2704" s="142" t="str">
        <f>IFERROR(VLOOKUP(Text(A2704,"m월 d일"),양력휴일,2,FALSE),IFERROR(VLOOKUP(Text(B2704,"m월 d일"),음력휴일,2,FALSE),IFERROR(VLOOKUP(A2704,양력지정휴일,2,FALSE), IFERROR(VLOOKUP(B2704,음력지정휴일,2,FALSE), ""))))</f>
        <v/>
      </c>
      <c r="N2704" s="128"/>
      <c r="O2704" s="128" t="str">
        <f>IFERROR(VLOOKUP(N2704,연차지정일수,2,FALSE),"")</f>
        <v/>
      </c>
      <c r="P2704" s="143"/>
      <c r="Q2704" s="2"/>
    </row>
    <row r="2705">
      <c r="A2705" s="129">
        <v>46900.0</v>
      </c>
      <c r="B2705" s="129">
        <f>VLOOKUP($A2705,달력데이터,MATCH("음력 날짜",달력제목,0),FALSE)</f>
        <v>46877</v>
      </c>
      <c r="C2705" s="128">
        <f t="shared" si="1"/>
        <v>2028</v>
      </c>
      <c r="D2705" s="128">
        <f t="shared" si="2"/>
        <v>5</v>
      </c>
      <c r="E2705" s="128">
        <f t="shared" si="3"/>
        <v>4</v>
      </c>
      <c r="F2705" s="128">
        <f t="shared" si="4"/>
        <v>2028</v>
      </c>
      <c r="G2705" s="128">
        <f t="shared" si="5"/>
        <v>5</v>
      </c>
      <c r="H2705" s="128">
        <f t="shared" si="6"/>
        <v>27</v>
      </c>
      <c r="I2705" s="128" t="str">
        <f t="shared" si="7"/>
        <v>토</v>
      </c>
      <c r="J2705" s="99"/>
      <c r="K2705" s="99"/>
      <c r="L2705" s="141" t="str">
        <f>IF(J2705-K2705=0,,IFERROR(K2705-J2705-휴게시간-VLOOKUP(A2705,지정휴게시간,2,FALSE),K2705-J2705-휴게시간))</f>
        <v/>
      </c>
      <c r="M2705" s="142" t="str">
        <f>IFERROR(VLOOKUP(Text(A2705,"m월 d일"),양력휴일,2,FALSE),IFERROR(VLOOKUP(Text(B2705,"m월 d일"),음력휴일,2,FALSE),IFERROR(VLOOKUP(A2705,양력지정휴일,2,FALSE), IFERROR(VLOOKUP(B2705,음력지정휴일,2,FALSE), ""))))</f>
        <v/>
      </c>
      <c r="N2705" s="128"/>
      <c r="O2705" s="128" t="str">
        <f>IFERROR(VLOOKUP(N2705,연차지정일수,2,FALSE),"")</f>
        <v/>
      </c>
      <c r="P2705" s="143"/>
      <c r="Q2705" s="2"/>
    </row>
    <row r="2706">
      <c r="A2706" s="129">
        <v>46901.0</v>
      </c>
      <c r="B2706" s="129">
        <f>VLOOKUP($A2706,달력데이터,MATCH("음력 날짜",달력제목,0),FALSE)</f>
        <v>46878</v>
      </c>
      <c r="C2706" s="128">
        <f t="shared" si="1"/>
        <v>2028</v>
      </c>
      <c r="D2706" s="128">
        <f t="shared" si="2"/>
        <v>5</v>
      </c>
      <c r="E2706" s="128">
        <f t="shared" si="3"/>
        <v>4</v>
      </c>
      <c r="F2706" s="128">
        <f t="shared" si="4"/>
        <v>2028</v>
      </c>
      <c r="G2706" s="128">
        <f t="shared" si="5"/>
        <v>5</v>
      </c>
      <c r="H2706" s="128">
        <f t="shared" si="6"/>
        <v>28</v>
      </c>
      <c r="I2706" s="128" t="str">
        <f t="shared" si="7"/>
        <v>일</v>
      </c>
      <c r="J2706" s="99"/>
      <c r="K2706" s="99"/>
      <c r="L2706" s="141" t="str">
        <f>IF(J2706-K2706=0,,IFERROR(K2706-J2706-휴게시간-VLOOKUP(A2706,지정휴게시간,2,FALSE),K2706-J2706-휴게시간))</f>
        <v/>
      </c>
      <c r="M2706" s="142" t="str">
        <f>IFERROR(VLOOKUP(Text(A2706,"m월 d일"),양력휴일,2,FALSE),IFERROR(VLOOKUP(Text(B2706,"m월 d일"),음력휴일,2,FALSE),IFERROR(VLOOKUP(A2706,양력지정휴일,2,FALSE), IFERROR(VLOOKUP(B2706,음력지정휴일,2,FALSE), ""))))</f>
        <v/>
      </c>
      <c r="N2706" s="128"/>
      <c r="O2706" s="128" t="str">
        <f>IFERROR(VLOOKUP(N2706,연차지정일수,2,FALSE),"")</f>
        <v/>
      </c>
      <c r="P2706" s="143"/>
      <c r="Q2706" s="2"/>
    </row>
    <row r="2707">
      <c r="A2707" s="129">
        <v>46902.0</v>
      </c>
      <c r="B2707" s="129">
        <f>VLOOKUP($A2707,달력데이터,MATCH("음력 날짜",달력제목,0),FALSE)</f>
        <v>46879</v>
      </c>
      <c r="C2707" s="128">
        <f t="shared" si="1"/>
        <v>2028</v>
      </c>
      <c r="D2707" s="128">
        <f t="shared" si="2"/>
        <v>5</v>
      </c>
      <c r="E2707" s="128">
        <f t="shared" si="3"/>
        <v>5</v>
      </c>
      <c r="F2707" s="128">
        <f t="shared" si="4"/>
        <v>2028</v>
      </c>
      <c r="G2707" s="128">
        <f t="shared" si="5"/>
        <v>5</v>
      </c>
      <c r="H2707" s="128">
        <f t="shared" si="6"/>
        <v>29</v>
      </c>
      <c r="I2707" s="128" t="str">
        <f t="shared" si="7"/>
        <v>월</v>
      </c>
      <c r="J2707" s="99"/>
      <c r="K2707" s="99"/>
      <c r="L2707" s="141" t="str">
        <f>IF(J2707-K2707=0,,IFERROR(K2707-J2707-휴게시간-VLOOKUP(A2707,지정휴게시간,2,FALSE),K2707-J2707-휴게시간))</f>
        <v/>
      </c>
      <c r="M2707" s="142" t="str">
        <f>IFERROR(VLOOKUP(Text(A2707,"m월 d일"),양력휴일,2,FALSE),IFERROR(VLOOKUP(Text(B2707,"m월 d일"),음력휴일,2,FALSE),IFERROR(VLOOKUP(A2707,양력지정휴일,2,FALSE), IFERROR(VLOOKUP(B2707,음력지정휴일,2,FALSE), ""))))</f>
        <v/>
      </c>
      <c r="N2707" s="128"/>
      <c r="O2707" s="128" t="str">
        <f>IFERROR(VLOOKUP(N2707,연차지정일수,2,FALSE),"")</f>
        <v/>
      </c>
      <c r="P2707" s="143"/>
      <c r="Q2707" s="2"/>
    </row>
    <row r="2708">
      <c r="A2708" s="129">
        <v>46903.0</v>
      </c>
      <c r="B2708" s="129">
        <f>VLOOKUP($A2708,달력데이터,MATCH("음력 날짜",달력제목,0),FALSE)</f>
        <v>46880</v>
      </c>
      <c r="C2708" s="128">
        <f t="shared" si="1"/>
        <v>2028</v>
      </c>
      <c r="D2708" s="128">
        <f t="shared" si="2"/>
        <v>5</v>
      </c>
      <c r="E2708" s="128">
        <f t="shared" si="3"/>
        <v>5</v>
      </c>
      <c r="F2708" s="128">
        <f t="shared" si="4"/>
        <v>2028</v>
      </c>
      <c r="G2708" s="128">
        <f t="shared" si="5"/>
        <v>5</v>
      </c>
      <c r="H2708" s="128">
        <f t="shared" si="6"/>
        <v>30</v>
      </c>
      <c r="I2708" s="128" t="str">
        <f t="shared" si="7"/>
        <v>화</v>
      </c>
      <c r="J2708" s="99"/>
      <c r="K2708" s="99"/>
      <c r="L2708" s="141" t="str">
        <f>IF(J2708-K2708=0,,IFERROR(K2708-J2708-휴게시간-VLOOKUP(A2708,지정휴게시간,2,FALSE),K2708-J2708-휴게시간))</f>
        <v/>
      </c>
      <c r="M2708" s="142" t="str">
        <f>IFERROR(VLOOKUP(Text(A2708,"m월 d일"),양력휴일,2,FALSE),IFERROR(VLOOKUP(Text(B2708,"m월 d일"),음력휴일,2,FALSE),IFERROR(VLOOKUP(A2708,양력지정휴일,2,FALSE), IFERROR(VLOOKUP(B2708,음력지정휴일,2,FALSE), ""))))</f>
        <v/>
      </c>
      <c r="N2708" s="128"/>
      <c r="O2708" s="128" t="str">
        <f>IFERROR(VLOOKUP(N2708,연차지정일수,2,FALSE),"")</f>
        <v/>
      </c>
      <c r="P2708" s="143"/>
      <c r="Q2708" s="2"/>
    </row>
    <row r="2709">
      <c r="A2709" s="129">
        <v>46904.0</v>
      </c>
      <c r="B2709" s="129">
        <f>VLOOKUP($A2709,달력데이터,MATCH("음력 날짜",달력제목,0),FALSE)</f>
        <v>46881</v>
      </c>
      <c r="C2709" s="128">
        <f t="shared" si="1"/>
        <v>2028</v>
      </c>
      <c r="D2709" s="128">
        <f t="shared" si="2"/>
        <v>5</v>
      </c>
      <c r="E2709" s="128">
        <f t="shared" si="3"/>
        <v>5</v>
      </c>
      <c r="F2709" s="128">
        <f t="shared" si="4"/>
        <v>2028</v>
      </c>
      <c r="G2709" s="128">
        <f t="shared" si="5"/>
        <v>5</v>
      </c>
      <c r="H2709" s="128">
        <f t="shared" si="6"/>
        <v>31</v>
      </c>
      <c r="I2709" s="128" t="str">
        <f t="shared" si="7"/>
        <v>수</v>
      </c>
      <c r="J2709" s="99"/>
      <c r="K2709" s="99"/>
      <c r="L2709" s="141" t="str">
        <f>IF(J2709-K2709=0,,IFERROR(K2709-J2709-휴게시간-VLOOKUP(A2709,지정휴게시간,2,FALSE),K2709-J2709-휴게시간))</f>
        <v/>
      </c>
      <c r="M2709" s="142" t="str">
        <f>IFERROR(VLOOKUP(Text(A2709,"m월 d일"),양력휴일,2,FALSE),IFERROR(VLOOKUP(Text(B2709,"m월 d일"),음력휴일,2,FALSE),IFERROR(VLOOKUP(A2709,양력지정휴일,2,FALSE), IFERROR(VLOOKUP(B2709,음력지정휴일,2,FALSE), ""))))</f>
        <v/>
      </c>
      <c r="N2709" s="128"/>
      <c r="O2709" s="128" t="str">
        <f>IFERROR(VLOOKUP(N2709,연차지정일수,2,FALSE),"")</f>
        <v/>
      </c>
      <c r="P2709" s="143"/>
      <c r="Q2709" s="2"/>
    </row>
    <row r="2710">
      <c r="A2710" s="129">
        <v>46905.0</v>
      </c>
      <c r="B2710" s="129">
        <f>VLOOKUP($A2710,달력데이터,MATCH("음력 날짜",달력제목,0),FALSE)</f>
        <v>46882</v>
      </c>
      <c r="C2710" s="128">
        <f t="shared" si="1"/>
        <v>2028</v>
      </c>
      <c r="D2710" s="128">
        <f t="shared" si="2"/>
        <v>5</v>
      </c>
      <c r="E2710" s="128">
        <f t="shared" si="3"/>
        <v>5</v>
      </c>
      <c r="F2710" s="128">
        <f t="shared" si="4"/>
        <v>2028</v>
      </c>
      <c r="G2710" s="128">
        <f t="shared" si="5"/>
        <v>6</v>
      </c>
      <c r="H2710" s="128">
        <f t="shared" si="6"/>
        <v>1</v>
      </c>
      <c r="I2710" s="128" t="str">
        <f t="shared" si="7"/>
        <v>목</v>
      </c>
      <c r="J2710" s="99"/>
      <c r="K2710" s="99"/>
      <c r="L2710" s="141" t="str">
        <f>IF(J2710-K2710=0,,IFERROR(K2710-J2710-휴게시간-VLOOKUP(A2710,지정휴게시간,2,FALSE),K2710-J2710-휴게시간))</f>
        <v/>
      </c>
      <c r="M2710" s="142" t="str">
        <f>IFERROR(VLOOKUP(Text(A2710,"m월 d일"),양력휴일,2,FALSE),IFERROR(VLOOKUP(Text(B2710,"m월 d일"),음력휴일,2,FALSE),IFERROR(VLOOKUP(A2710,양력지정휴일,2,FALSE), IFERROR(VLOOKUP(B2710,음력지정휴일,2,FALSE), ""))))</f>
        <v/>
      </c>
      <c r="N2710" s="128"/>
      <c r="O2710" s="128" t="str">
        <f>IFERROR(VLOOKUP(N2710,연차지정일수,2,FALSE),"")</f>
        <v/>
      </c>
      <c r="P2710" s="143"/>
      <c r="Q2710" s="2"/>
    </row>
    <row r="2711">
      <c r="A2711" s="129">
        <v>46906.0</v>
      </c>
      <c r="B2711" s="129">
        <f>VLOOKUP($A2711,달력데이터,MATCH("음력 날짜",달력제목,0),FALSE)</f>
        <v>46883</v>
      </c>
      <c r="C2711" s="128">
        <f t="shared" si="1"/>
        <v>2028</v>
      </c>
      <c r="D2711" s="128">
        <f t="shared" si="2"/>
        <v>5</v>
      </c>
      <c r="E2711" s="128">
        <f t="shared" si="3"/>
        <v>5</v>
      </c>
      <c r="F2711" s="128">
        <f t="shared" si="4"/>
        <v>2028</v>
      </c>
      <c r="G2711" s="128">
        <f t="shared" si="5"/>
        <v>6</v>
      </c>
      <c r="H2711" s="128">
        <f t="shared" si="6"/>
        <v>2</v>
      </c>
      <c r="I2711" s="128" t="str">
        <f t="shared" si="7"/>
        <v>금</v>
      </c>
      <c r="J2711" s="99"/>
      <c r="K2711" s="99"/>
      <c r="L2711" s="141" t="str">
        <f>IF(J2711-K2711=0,,IFERROR(K2711-J2711-휴게시간-VLOOKUP(A2711,지정휴게시간,2,FALSE),K2711-J2711-휴게시간))</f>
        <v/>
      </c>
      <c r="M2711" s="142" t="str">
        <f>IFERROR(VLOOKUP(Text(A2711,"m월 d일"),양력휴일,2,FALSE),IFERROR(VLOOKUP(Text(B2711,"m월 d일"),음력휴일,2,FALSE),IFERROR(VLOOKUP(A2711,양력지정휴일,2,FALSE), IFERROR(VLOOKUP(B2711,음력지정휴일,2,FALSE), ""))))</f>
        <v/>
      </c>
      <c r="N2711" s="128"/>
      <c r="O2711" s="128" t="str">
        <f>IFERROR(VLOOKUP(N2711,연차지정일수,2,FALSE),"")</f>
        <v/>
      </c>
      <c r="P2711" s="143"/>
      <c r="Q2711" s="2"/>
    </row>
    <row r="2712">
      <c r="A2712" s="129">
        <v>46907.0</v>
      </c>
      <c r="B2712" s="129">
        <f>VLOOKUP($A2712,달력데이터,MATCH("음력 날짜",달력제목,0),FALSE)</f>
        <v>46884</v>
      </c>
      <c r="C2712" s="128">
        <f t="shared" si="1"/>
        <v>2028</v>
      </c>
      <c r="D2712" s="128">
        <f t="shared" si="2"/>
        <v>5</v>
      </c>
      <c r="E2712" s="128">
        <f t="shared" si="3"/>
        <v>5</v>
      </c>
      <c r="F2712" s="128">
        <f t="shared" si="4"/>
        <v>2028</v>
      </c>
      <c r="G2712" s="128">
        <f t="shared" si="5"/>
        <v>6</v>
      </c>
      <c r="H2712" s="128">
        <f t="shared" si="6"/>
        <v>3</v>
      </c>
      <c r="I2712" s="128" t="str">
        <f t="shared" si="7"/>
        <v>토</v>
      </c>
      <c r="J2712" s="99"/>
      <c r="K2712" s="99"/>
      <c r="L2712" s="141" t="str">
        <f>IF(J2712-K2712=0,,IFERROR(K2712-J2712-휴게시간-VLOOKUP(A2712,지정휴게시간,2,FALSE),K2712-J2712-휴게시간))</f>
        <v/>
      </c>
      <c r="M2712" s="142" t="str">
        <f>IFERROR(VLOOKUP(Text(A2712,"m월 d일"),양력휴일,2,FALSE),IFERROR(VLOOKUP(Text(B2712,"m월 d일"),음력휴일,2,FALSE),IFERROR(VLOOKUP(A2712,양력지정휴일,2,FALSE), IFERROR(VLOOKUP(B2712,음력지정휴일,2,FALSE), ""))))</f>
        <v/>
      </c>
      <c r="N2712" s="128"/>
      <c r="O2712" s="128" t="str">
        <f>IFERROR(VLOOKUP(N2712,연차지정일수,2,FALSE),"")</f>
        <v/>
      </c>
      <c r="P2712" s="143"/>
      <c r="Q2712" s="2"/>
    </row>
    <row r="2713">
      <c r="A2713" s="129">
        <v>46908.0</v>
      </c>
      <c r="B2713" s="129">
        <f>VLOOKUP($A2713,달력데이터,MATCH("음력 날짜",달력제목,0),FALSE)</f>
        <v>46885</v>
      </c>
      <c r="C2713" s="128">
        <f t="shared" si="1"/>
        <v>2028</v>
      </c>
      <c r="D2713" s="128">
        <f t="shared" si="2"/>
        <v>5</v>
      </c>
      <c r="E2713" s="128">
        <f t="shared" si="3"/>
        <v>5</v>
      </c>
      <c r="F2713" s="128">
        <f t="shared" si="4"/>
        <v>2028</v>
      </c>
      <c r="G2713" s="128">
        <f t="shared" si="5"/>
        <v>6</v>
      </c>
      <c r="H2713" s="128">
        <f t="shared" si="6"/>
        <v>4</v>
      </c>
      <c r="I2713" s="128" t="str">
        <f t="shared" si="7"/>
        <v>일</v>
      </c>
      <c r="J2713" s="99"/>
      <c r="K2713" s="99"/>
      <c r="L2713" s="141" t="str">
        <f>IF(J2713-K2713=0,,IFERROR(K2713-J2713-휴게시간-VLOOKUP(A2713,지정휴게시간,2,FALSE),K2713-J2713-휴게시간))</f>
        <v/>
      </c>
      <c r="M2713" s="142" t="str">
        <f>IFERROR(VLOOKUP(Text(A2713,"m월 d일"),양력휴일,2,FALSE),IFERROR(VLOOKUP(Text(B2713,"m월 d일"),음력휴일,2,FALSE),IFERROR(VLOOKUP(A2713,양력지정휴일,2,FALSE), IFERROR(VLOOKUP(B2713,음력지정휴일,2,FALSE), ""))))</f>
        <v/>
      </c>
      <c r="N2713" s="128"/>
      <c r="O2713" s="128" t="str">
        <f>IFERROR(VLOOKUP(N2713,연차지정일수,2,FALSE),"")</f>
        <v/>
      </c>
      <c r="P2713" s="143"/>
      <c r="Q2713" s="2"/>
    </row>
    <row r="2714">
      <c r="A2714" s="129">
        <v>46909.0</v>
      </c>
      <c r="B2714" s="129">
        <f>VLOOKUP($A2714,달력데이터,MATCH("음력 날짜",달력제목,0),FALSE)</f>
        <v>46886</v>
      </c>
      <c r="C2714" s="128">
        <f t="shared" si="1"/>
        <v>2028</v>
      </c>
      <c r="D2714" s="128">
        <f t="shared" si="2"/>
        <v>6</v>
      </c>
      <c r="E2714" s="128">
        <f t="shared" si="3"/>
        <v>1</v>
      </c>
      <c r="F2714" s="128">
        <f t="shared" si="4"/>
        <v>2028</v>
      </c>
      <c r="G2714" s="128">
        <f t="shared" si="5"/>
        <v>6</v>
      </c>
      <c r="H2714" s="128">
        <f t="shared" si="6"/>
        <v>5</v>
      </c>
      <c r="I2714" s="128" t="str">
        <f t="shared" si="7"/>
        <v>월</v>
      </c>
      <c r="J2714" s="99"/>
      <c r="K2714" s="99"/>
      <c r="L2714" s="141" t="str">
        <f>IF(J2714-K2714=0,,IFERROR(K2714-J2714-휴게시간-VLOOKUP(A2714,지정휴게시간,2,FALSE),K2714-J2714-휴게시간))</f>
        <v/>
      </c>
      <c r="M2714" s="142" t="str">
        <f>IFERROR(VLOOKUP(Text(A2714,"m월 d일"),양력휴일,2,FALSE),IFERROR(VLOOKUP(Text(B2714,"m월 d일"),음력휴일,2,FALSE),IFERROR(VLOOKUP(A2714,양력지정휴일,2,FALSE), IFERROR(VLOOKUP(B2714,음력지정휴일,2,FALSE), ""))))</f>
        <v/>
      </c>
      <c r="N2714" s="128"/>
      <c r="O2714" s="128" t="str">
        <f>IFERROR(VLOOKUP(N2714,연차지정일수,2,FALSE),"")</f>
        <v/>
      </c>
      <c r="P2714" s="143"/>
      <c r="Q2714" s="2"/>
    </row>
    <row r="2715">
      <c r="A2715" s="129">
        <v>46910.0</v>
      </c>
      <c r="B2715" s="129">
        <f>VLOOKUP($A2715,달력데이터,MATCH("음력 날짜",달력제목,0),FALSE)</f>
        <v>46887</v>
      </c>
      <c r="C2715" s="128">
        <f t="shared" si="1"/>
        <v>2028</v>
      </c>
      <c r="D2715" s="128">
        <f t="shared" si="2"/>
        <v>6</v>
      </c>
      <c r="E2715" s="128">
        <f t="shared" si="3"/>
        <v>1</v>
      </c>
      <c r="F2715" s="128">
        <f t="shared" si="4"/>
        <v>2028</v>
      </c>
      <c r="G2715" s="128">
        <f t="shared" si="5"/>
        <v>6</v>
      </c>
      <c r="H2715" s="128">
        <f t="shared" si="6"/>
        <v>6</v>
      </c>
      <c r="I2715" s="128" t="str">
        <f t="shared" si="7"/>
        <v>화</v>
      </c>
      <c r="J2715" s="99"/>
      <c r="K2715" s="99"/>
      <c r="L2715" s="141" t="str">
        <f>IF(J2715-K2715=0,,IFERROR(K2715-J2715-휴게시간-VLOOKUP(A2715,지정휴게시간,2,FALSE),K2715-J2715-휴게시간))</f>
        <v/>
      </c>
      <c r="M2715" s="142" t="str">
        <f>IFERROR(VLOOKUP(Text(A2715,"m월 d일"),양력휴일,2,FALSE),IFERROR(VLOOKUP(Text(B2715,"m월 d일"),음력휴일,2,FALSE),IFERROR(VLOOKUP(A2715,양력지정휴일,2,FALSE), IFERROR(VLOOKUP(B2715,음력지정휴일,2,FALSE), ""))))</f>
        <v>현충일</v>
      </c>
      <c r="N2715" s="128"/>
      <c r="O2715" s="128" t="str">
        <f>IFERROR(VLOOKUP(N2715,연차지정일수,2,FALSE),"")</f>
        <v/>
      </c>
      <c r="P2715" s="143"/>
      <c r="Q2715" s="2"/>
    </row>
    <row r="2716">
      <c r="A2716" s="129">
        <v>46911.0</v>
      </c>
      <c r="B2716" s="129">
        <f>VLOOKUP($A2716,달력데이터,MATCH("음력 날짜",달력제목,0),FALSE)</f>
        <v>46888</v>
      </c>
      <c r="C2716" s="128">
        <f t="shared" si="1"/>
        <v>2028</v>
      </c>
      <c r="D2716" s="128">
        <f t="shared" si="2"/>
        <v>6</v>
      </c>
      <c r="E2716" s="128">
        <f t="shared" si="3"/>
        <v>1</v>
      </c>
      <c r="F2716" s="128">
        <f t="shared" si="4"/>
        <v>2028</v>
      </c>
      <c r="G2716" s="128">
        <f t="shared" si="5"/>
        <v>6</v>
      </c>
      <c r="H2716" s="128">
        <f t="shared" si="6"/>
        <v>7</v>
      </c>
      <c r="I2716" s="128" t="str">
        <f t="shared" si="7"/>
        <v>수</v>
      </c>
      <c r="J2716" s="99"/>
      <c r="K2716" s="99"/>
      <c r="L2716" s="141" t="str">
        <f>IF(J2716-K2716=0,,IFERROR(K2716-J2716-휴게시간-VLOOKUP(A2716,지정휴게시간,2,FALSE),K2716-J2716-휴게시간))</f>
        <v/>
      </c>
      <c r="M2716" s="142" t="str">
        <f>IFERROR(VLOOKUP(Text(A2716,"m월 d일"),양력휴일,2,FALSE),IFERROR(VLOOKUP(Text(B2716,"m월 d일"),음력휴일,2,FALSE),IFERROR(VLOOKUP(A2716,양력지정휴일,2,FALSE), IFERROR(VLOOKUP(B2716,음력지정휴일,2,FALSE), ""))))</f>
        <v/>
      </c>
      <c r="N2716" s="128"/>
      <c r="O2716" s="128" t="str">
        <f>IFERROR(VLOOKUP(N2716,연차지정일수,2,FALSE),"")</f>
        <v/>
      </c>
      <c r="P2716" s="143"/>
      <c r="Q2716" s="2"/>
    </row>
    <row r="2717">
      <c r="A2717" s="129">
        <v>46912.0</v>
      </c>
      <c r="B2717" s="129">
        <f>VLOOKUP($A2717,달력데이터,MATCH("음력 날짜",달력제목,0),FALSE)</f>
        <v>46889</v>
      </c>
      <c r="C2717" s="128">
        <f t="shared" si="1"/>
        <v>2028</v>
      </c>
      <c r="D2717" s="128">
        <f t="shared" si="2"/>
        <v>6</v>
      </c>
      <c r="E2717" s="128">
        <f t="shared" si="3"/>
        <v>1</v>
      </c>
      <c r="F2717" s="128">
        <f t="shared" si="4"/>
        <v>2028</v>
      </c>
      <c r="G2717" s="128">
        <f t="shared" si="5"/>
        <v>6</v>
      </c>
      <c r="H2717" s="128">
        <f t="shared" si="6"/>
        <v>8</v>
      </c>
      <c r="I2717" s="128" t="str">
        <f t="shared" si="7"/>
        <v>목</v>
      </c>
      <c r="J2717" s="99"/>
      <c r="K2717" s="99"/>
      <c r="L2717" s="141" t="str">
        <f>IF(J2717-K2717=0,,IFERROR(K2717-J2717-휴게시간-VLOOKUP(A2717,지정휴게시간,2,FALSE),K2717-J2717-휴게시간))</f>
        <v/>
      </c>
      <c r="M2717" s="142" t="str">
        <f>IFERROR(VLOOKUP(Text(A2717,"m월 d일"),양력휴일,2,FALSE),IFERROR(VLOOKUP(Text(B2717,"m월 d일"),음력휴일,2,FALSE),IFERROR(VLOOKUP(A2717,양력지정휴일,2,FALSE), IFERROR(VLOOKUP(B2717,음력지정휴일,2,FALSE), ""))))</f>
        <v/>
      </c>
      <c r="N2717" s="128"/>
      <c r="O2717" s="128" t="str">
        <f>IFERROR(VLOOKUP(N2717,연차지정일수,2,FALSE),"")</f>
        <v/>
      </c>
      <c r="P2717" s="143"/>
      <c r="Q2717" s="2"/>
    </row>
    <row r="2718">
      <c r="A2718" s="129">
        <v>46913.0</v>
      </c>
      <c r="B2718" s="129">
        <f>VLOOKUP($A2718,달력데이터,MATCH("음력 날짜",달력제목,0),FALSE)</f>
        <v>46890</v>
      </c>
      <c r="C2718" s="128">
        <f t="shared" si="1"/>
        <v>2028</v>
      </c>
      <c r="D2718" s="128">
        <f t="shared" si="2"/>
        <v>6</v>
      </c>
      <c r="E2718" s="128">
        <f t="shared" si="3"/>
        <v>1</v>
      </c>
      <c r="F2718" s="128">
        <f t="shared" si="4"/>
        <v>2028</v>
      </c>
      <c r="G2718" s="128">
        <f t="shared" si="5"/>
        <v>6</v>
      </c>
      <c r="H2718" s="128">
        <f t="shared" si="6"/>
        <v>9</v>
      </c>
      <c r="I2718" s="128" t="str">
        <f t="shared" si="7"/>
        <v>금</v>
      </c>
      <c r="J2718" s="99"/>
      <c r="K2718" s="99"/>
      <c r="L2718" s="141" t="str">
        <f>IF(J2718-K2718=0,,IFERROR(K2718-J2718-휴게시간-VLOOKUP(A2718,지정휴게시간,2,FALSE),K2718-J2718-휴게시간))</f>
        <v/>
      </c>
      <c r="M2718" s="142" t="str">
        <f>IFERROR(VLOOKUP(Text(A2718,"m월 d일"),양력휴일,2,FALSE),IFERROR(VLOOKUP(Text(B2718,"m월 d일"),음력휴일,2,FALSE),IFERROR(VLOOKUP(A2718,양력지정휴일,2,FALSE), IFERROR(VLOOKUP(B2718,음력지정휴일,2,FALSE), ""))))</f>
        <v/>
      </c>
      <c r="N2718" s="128"/>
      <c r="O2718" s="128" t="str">
        <f>IFERROR(VLOOKUP(N2718,연차지정일수,2,FALSE),"")</f>
        <v/>
      </c>
      <c r="P2718" s="143"/>
      <c r="Q2718" s="2"/>
    </row>
    <row r="2719">
      <c r="A2719" s="129">
        <v>46914.0</v>
      </c>
      <c r="B2719" s="129">
        <f>VLOOKUP($A2719,달력데이터,MATCH("음력 날짜",달력제목,0),FALSE)</f>
        <v>46891</v>
      </c>
      <c r="C2719" s="128">
        <f t="shared" si="1"/>
        <v>2028</v>
      </c>
      <c r="D2719" s="128">
        <f t="shared" si="2"/>
        <v>6</v>
      </c>
      <c r="E2719" s="128">
        <f t="shared" si="3"/>
        <v>1</v>
      </c>
      <c r="F2719" s="128">
        <f t="shared" si="4"/>
        <v>2028</v>
      </c>
      <c r="G2719" s="128">
        <f t="shared" si="5"/>
        <v>6</v>
      </c>
      <c r="H2719" s="128">
        <f t="shared" si="6"/>
        <v>10</v>
      </c>
      <c r="I2719" s="128" t="str">
        <f t="shared" si="7"/>
        <v>토</v>
      </c>
      <c r="J2719" s="99"/>
      <c r="K2719" s="99"/>
      <c r="L2719" s="141" t="str">
        <f>IF(J2719-K2719=0,,IFERROR(K2719-J2719-휴게시간-VLOOKUP(A2719,지정휴게시간,2,FALSE),K2719-J2719-휴게시간))</f>
        <v/>
      </c>
      <c r="M2719" s="142" t="str">
        <f>IFERROR(VLOOKUP(Text(A2719,"m월 d일"),양력휴일,2,FALSE),IFERROR(VLOOKUP(Text(B2719,"m월 d일"),음력휴일,2,FALSE),IFERROR(VLOOKUP(A2719,양력지정휴일,2,FALSE), IFERROR(VLOOKUP(B2719,음력지정휴일,2,FALSE), ""))))</f>
        <v/>
      </c>
      <c r="N2719" s="128"/>
      <c r="O2719" s="128" t="str">
        <f>IFERROR(VLOOKUP(N2719,연차지정일수,2,FALSE),"")</f>
        <v/>
      </c>
      <c r="P2719" s="143"/>
      <c r="Q2719" s="2"/>
    </row>
    <row r="2720">
      <c r="A2720" s="129">
        <v>46915.0</v>
      </c>
      <c r="B2720" s="129">
        <f>VLOOKUP($A2720,달력데이터,MATCH("음력 날짜",달력제목,0),FALSE)</f>
        <v>46892</v>
      </c>
      <c r="C2720" s="128">
        <f t="shared" si="1"/>
        <v>2028</v>
      </c>
      <c r="D2720" s="128">
        <f t="shared" si="2"/>
        <v>6</v>
      </c>
      <c r="E2720" s="128">
        <f t="shared" si="3"/>
        <v>1</v>
      </c>
      <c r="F2720" s="128">
        <f t="shared" si="4"/>
        <v>2028</v>
      </c>
      <c r="G2720" s="128">
        <f t="shared" si="5"/>
        <v>6</v>
      </c>
      <c r="H2720" s="128">
        <f t="shared" si="6"/>
        <v>11</v>
      </c>
      <c r="I2720" s="128" t="str">
        <f t="shared" si="7"/>
        <v>일</v>
      </c>
      <c r="J2720" s="99"/>
      <c r="K2720" s="99"/>
      <c r="L2720" s="141" t="str">
        <f>IF(J2720-K2720=0,,IFERROR(K2720-J2720-휴게시간-VLOOKUP(A2720,지정휴게시간,2,FALSE),K2720-J2720-휴게시간))</f>
        <v/>
      </c>
      <c r="M2720" s="142" t="str">
        <f>IFERROR(VLOOKUP(Text(A2720,"m월 d일"),양력휴일,2,FALSE),IFERROR(VLOOKUP(Text(B2720,"m월 d일"),음력휴일,2,FALSE),IFERROR(VLOOKUP(A2720,양력지정휴일,2,FALSE), IFERROR(VLOOKUP(B2720,음력지정휴일,2,FALSE), ""))))</f>
        <v/>
      </c>
      <c r="N2720" s="128"/>
      <c r="O2720" s="128" t="str">
        <f>IFERROR(VLOOKUP(N2720,연차지정일수,2,FALSE),"")</f>
        <v/>
      </c>
      <c r="P2720" s="143"/>
      <c r="Q2720" s="2"/>
    </row>
    <row r="2721">
      <c r="A2721" s="129">
        <v>46916.0</v>
      </c>
      <c r="B2721" s="129">
        <f>VLOOKUP($A2721,달력데이터,MATCH("음력 날짜",달력제목,0),FALSE)</f>
        <v>46893</v>
      </c>
      <c r="C2721" s="128">
        <f t="shared" si="1"/>
        <v>2028</v>
      </c>
      <c r="D2721" s="128">
        <f t="shared" si="2"/>
        <v>6</v>
      </c>
      <c r="E2721" s="128">
        <f t="shared" si="3"/>
        <v>2</v>
      </c>
      <c r="F2721" s="128">
        <f t="shared" si="4"/>
        <v>2028</v>
      </c>
      <c r="G2721" s="128">
        <f t="shared" si="5"/>
        <v>6</v>
      </c>
      <c r="H2721" s="128">
        <f t="shared" si="6"/>
        <v>12</v>
      </c>
      <c r="I2721" s="128" t="str">
        <f t="shared" si="7"/>
        <v>월</v>
      </c>
      <c r="J2721" s="99"/>
      <c r="K2721" s="99"/>
      <c r="L2721" s="141" t="str">
        <f>IF(J2721-K2721=0,,IFERROR(K2721-J2721-휴게시간-VLOOKUP(A2721,지정휴게시간,2,FALSE),K2721-J2721-휴게시간))</f>
        <v/>
      </c>
      <c r="M2721" s="142" t="str">
        <f>IFERROR(VLOOKUP(Text(A2721,"m월 d일"),양력휴일,2,FALSE),IFERROR(VLOOKUP(Text(B2721,"m월 d일"),음력휴일,2,FALSE),IFERROR(VLOOKUP(A2721,양력지정휴일,2,FALSE), IFERROR(VLOOKUP(B2721,음력지정휴일,2,FALSE), ""))))</f>
        <v/>
      </c>
      <c r="N2721" s="128"/>
      <c r="O2721" s="128" t="str">
        <f>IFERROR(VLOOKUP(N2721,연차지정일수,2,FALSE),"")</f>
        <v/>
      </c>
      <c r="P2721" s="143"/>
      <c r="Q2721" s="2"/>
    </row>
    <row r="2722">
      <c r="A2722" s="129">
        <v>46917.0</v>
      </c>
      <c r="B2722" s="129">
        <f>VLOOKUP($A2722,달력데이터,MATCH("음력 날짜",달력제목,0),FALSE)</f>
        <v>46894</v>
      </c>
      <c r="C2722" s="128">
        <f t="shared" si="1"/>
        <v>2028</v>
      </c>
      <c r="D2722" s="128">
        <f t="shared" si="2"/>
        <v>6</v>
      </c>
      <c r="E2722" s="128">
        <f t="shared" si="3"/>
        <v>2</v>
      </c>
      <c r="F2722" s="128">
        <f t="shared" si="4"/>
        <v>2028</v>
      </c>
      <c r="G2722" s="128">
        <f t="shared" si="5"/>
        <v>6</v>
      </c>
      <c r="H2722" s="128">
        <f t="shared" si="6"/>
        <v>13</v>
      </c>
      <c r="I2722" s="128" t="str">
        <f t="shared" si="7"/>
        <v>화</v>
      </c>
      <c r="J2722" s="99"/>
      <c r="K2722" s="99"/>
      <c r="L2722" s="141" t="str">
        <f>IF(J2722-K2722=0,,IFERROR(K2722-J2722-휴게시간-VLOOKUP(A2722,지정휴게시간,2,FALSE),K2722-J2722-휴게시간))</f>
        <v/>
      </c>
      <c r="M2722" s="142" t="str">
        <f>IFERROR(VLOOKUP(Text(A2722,"m월 d일"),양력휴일,2,FALSE),IFERROR(VLOOKUP(Text(B2722,"m월 d일"),음력휴일,2,FALSE),IFERROR(VLOOKUP(A2722,양력지정휴일,2,FALSE), IFERROR(VLOOKUP(B2722,음력지정휴일,2,FALSE), ""))))</f>
        <v/>
      </c>
      <c r="N2722" s="128"/>
      <c r="O2722" s="128" t="str">
        <f>IFERROR(VLOOKUP(N2722,연차지정일수,2,FALSE),"")</f>
        <v/>
      </c>
      <c r="P2722" s="143"/>
      <c r="Q2722" s="2"/>
    </row>
    <row r="2723">
      <c r="A2723" s="129">
        <v>46918.0</v>
      </c>
      <c r="B2723" s="129">
        <f>VLOOKUP($A2723,달력데이터,MATCH("음력 날짜",달력제목,0),FALSE)</f>
        <v>46895</v>
      </c>
      <c r="C2723" s="128">
        <f t="shared" si="1"/>
        <v>2028</v>
      </c>
      <c r="D2723" s="128">
        <f t="shared" si="2"/>
        <v>6</v>
      </c>
      <c r="E2723" s="128">
        <f t="shared" si="3"/>
        <v>2</v>
      </c>
      <c r="F2723" s="128">
        <f t="shared" si="4"/>
        <v>2028</v>
      </c>
      <c r="G2723" s="128">
        <f t="shared" si="5"/>
        <v>6</v>
      </c>
      <c r="H2723" s="128">
        <f t="shared" si="6"/>
        <v>14</v>
      </c>
      <c r="I2723" s="128" t="str">
        <f t="shared" si="7"/>
        <v>수</v>
      </c>
      <c r="J2723" s="99"/>
      <c r="K2723" s="99"/>
      <c r="L2723" s="141" t="str">
        <f>IF(J2723-K2723=0,,IFERROR(K2723-J2723-휴게시간-VLOOKUP(A2723,지정휴게시간,2,FALSE),K2723-J2723-휴게시간))</f>
        <v/>
      </c>
      <c r="M2723" s="142" t="str">
        <f>IFERROR(VLOOKUP(Text(A2723,"m월 d일"),양력휴일,2,FALSE),IFERROR(VLOOKUP(Text(B2723,"m월 d일"),음력휴일,2,FALSE),IFERROR(VLOOKUP(A2723,양력지정휴일,2,FALSE), IFERROR(VLOOKUP(B2723,음력지정휴일,2,FALSE), ""))))</f>
        <v/>
      </c>
      <c r="N2723" s="128"/>
      <c r="O2723" s="128" t="str">
        <f>IFERROR(VLOOKUP(N2723,연차지정일수,2,FALSE),"")</f>
        <v/>
      </c>
      <c r="P2723" s="143"/>
      <c r="Q2723" s="2"/>
    </row>
    <row r="2724">
      <c r="A2724" s="129">
        <v>46919.0</v>
      </c>
      <c r="B2724" s="129">
        <f>VLOOKUP($A2724,달력데이터,MATCH("음력 날짜",달력제목,0),FALSE)</f>
        <v>46896</v>
      </c>
      <c r="C2724" s="128">
        <f t="shared" si="1"/>
        <v>2028</v>
      </c>
      <c r="D2724" s="128">
        <f t="shared" si="2"/>
        <v>6</v>
      </c>
      <c r="E2724" s="128">
        <f t="shared" si="3"/>
        <v>2</v>
      </c>
      <c r="F2724" s="128">
        <f t="shared" si="4"/>
        <v>2028</v>
      </c>
      <c r="G2724" s="128">
        <f t="shared" si="5"/>
        <v>6</v>
      </c>
      <c r="H2724" s="128">
        <f t="shared" si="6"/>
        <v>15</v>
      </c>
      <c r="I2724" s="128" t="str">
        <f t="shared" si="7"/>
        <v>목</v>
      </c>
      <c r="J2724" s="99"/>
      <c r="K2724" s="99"/>
      <c r="L2724" s="141" t="str">
        <f>IF(J2724-K2724=0,,IFERROR(K2724-J2724-휴게시간-VLOOKUP(A2724,지정휴게시간,2,FALSE),K2724-J2724-휴게시간))</f>
        <v/>
      </c>
      <c r="M2724" s="142" t="str">
        <f>IFERROR(VLOOKUP(Text(A2724,"m월 d일"),양력휴일,2,FALSE),IFERROR(VLOOKUP(Text(B2724,"m월 d일"),음력휴일,2,FALSE),IFERROR(VLOOKUP(A2724,양력지정휴일,2,FALSE), IFERROR(VLOOKUP(B2724,음력지정휴일,2,FALSE), ""))))</f>
        <v/>
      </c>
      <c r="N2724" s="128"/>
      <c r="O2724" s="128" t="str">
        <f>IFERROR(VLOOKUP(N2724,연차지정일수,2,FALSE),"")</f>
        <v/>
      </c>
      <c r="P2724" s="143"/>
      <c r="Q2724" s="2"/>
    </row>
    <row r="2725">
      <c r="A2725" s="129">
        <v>46920.0</v>
      </c>
      <c r="B2725" s="129">
        <f>VLOOKUP($A2725,달력데이터,MATCH("음력 날짜",달력제목,0),FALSE)</f>
        <v>46897</v>
      </c>
      <c r="C2725" s="128">
        <f t="shared" si="1"/>
        <v>2028</v>
      </c>
      <c r="D2725" s="128">
        <f t="shared" si="2"/>
        <v>6</v>
      </c>
      <c r="E2725" s="128">
        <f t="shared" si="3"/>
        <v>2</v>
      </c>
      <c r="F2725" s="128">
        <f t="shared" si="4"/>
        <v>2028</v>
      </c>
      <c r="G2725" s="128">
        <f t="shared" si="5"/>
        <v>6</v>
      </c>
      <c r="H2725" s="128">
        <f t="shared" si="6"/>
        <v>16</v>
      </c>
      <c r="I2725" s="128" t="str">
        <f t="shared" si="7"/>
        <v>금</v>
      </c>
      <c r="J2725" s="99"/>
      <c r="K2725" s="99"/>
      <c r="L2725" s="141" t="str">
        <f>IF(J2725-K2725=0,,IFERROR(K2725-J2725-휴게시간-VLOOKUP(A2725,지정휴게시간,2,FALSE),K2725-J2725-휴게시간))</f>
        <v/>
      </c>
      <c r="M2725" s="142" t="str">
        <f>IFERROR(VLOOKUP(Text(A2725,"m월 d일"),양력휴일,2,FALSE),IFERROR(VLOOKUP(Text(B2725,"m월 d일"),음력휴일,2,FALSE),IFERROR(VLOOKUP(A2725,양력지정휴일,2,FALSE), IFERROR(VLOOKUP(B2725,음력지정휴일,2,FALSE), ""))))</f>
        <v/>
      </c>
      <c r="N2725" s="128"/>
      <c r="O2725" s="128" t="str">
        <f>IFERROR(VLOOKUP(N2725,연차지정일수,2,FALSE),"")</f>
        <v/>
      </c>
      <c r="P2725" s="143"/>
      <c r="Q2725" s="2"/>
    </row>
    <row r="2726">
      <c r="A2726" s="129">
        <v>46921.0</v>
      </c>
      <c r="B2726" s="129">
        <f>VLOOKUP($A2726,달력데이터,MATCH("음력 날짜",달력제목,0),FALSE)</f>
        <v>46898</v>
      </c>
      <c r="C2726" s="128">
        <f t="shared" si="1"/>
        <v>2028</v>
      </c>
      <c r="D2726" s="128">
        <f t="shared" si="2"/>
        <v>6</v>
      </c>
      <c r="E2726" s="128">
        <f t="shared" si="3"/>
        <v>2</v>
      </c>
      <c r="F2726" s="128">
        <f t="shared" si="4"/>
        <v>2028</v>
      </c>
      <c r="G2726" s="128">
        <f t="shared" si="5"/>
        <v>6</v>
      </c>
      <c r="H2726" s="128">
        <f t="shared" si="6"/>
        <v>17</v>
      </c>
      <c r="I2726" s="128" t="str">
        <f t="shared" si="7"/>
        <v>토</v>
      </c>
      <c r="J2726" s="99"/>
      <c r="K2726" s="99"/>
      <c r="L2726" s="141" t="str">
        <f>IF(J2726-K2726=0,,IFERROR(K2726-J2726-휴게시간-VLOOKUP(A2726,지정휴게시간,2,FALSE),K2726-J2726-휴게시간))</f>
        <v/>
      </c>
      <c r="M2726" s="142" t="str">
        <f>IFERROR(VLOOKUP(Text(A2726,"m월 d일"),양력휴일,2,FALSE),IFERROR(VLOOKUP(Text(B2726,"m월 d일"),음력휴일,2,FALSE),IFERROR(VLOOKUP(A2726,양력지정휴일,2,FALSE), IFERROR(VLOOKUP(B2726,음력지정휴일,2,FALSE), ""))))</f>
        <v/>
      </c>
      <c r="N2726" s="128"/>
      <c r="O2726" s="128" t="str">
        <f>IFERROR(VLOOKUP(N2726,연차지정일수,2,FALSE),"")</f>
        <v/>
      </c>
      <c r="P2726" s="143"/>
      <c r="Q2726" s="2"/>
    </row>
    <row r="2727">
      <c r="A2727" s="129">
        <v>46922.0</v>
      </c>
      <c r="B2727" s="129">
        <f>VLOOKUP($A2727,달력데이터,MATCH("음력 날짜",달력제목,0),FALSE)</f>
        <v>46899</v>
      </c>
      <c r="C2727" s="128">
        <f t="shared" si="1"/>
        <v>2028</v>
      </c>
      <c r="D2727" s="128">
        <f t="shared" si="2"/>
        <v>6</v>
      </c>
      <c r="E2727" s="128">
        <f t="shared" si="3"/>
        <v>2</v>
      </c>
      <c r="F2727" s="128">
        <f t="shared" si="4"/>
        <v>2028</v>
      </c>
      <c r="G2727" s="128">
        <f t="shared" si="5"/>
        <v>6</v>
      </c>
      <c r="H2727" s="128">
        <f t="shared" si="6"/>
        <v>18</v>
      </c>
      <c r="I2727" s="128" t="str">
        <f t="shared" si="7"/>
        <v>일</v>
      </c>
      <c r="J2727" s="99"/>
      <c r="K2727" s="99"/>
      <c r="L2727" s="141" t="str">
        <f>IF(J2727-K2727=0,,IFERROR(K2727-J2727-휴게시간-VLOOKUP(A2727,지정휴게시간,2,FALSE),K2727-J2727-휴게시간))</f>
        <v/>
      </c>
      <c r="M2727" s="142" t="str">
        <f>IFERROR(VLOOKUP(Text(A2727,"m월 d일"),양력휴일,2,FALSE),IFERROR(VLOOKUP(Text(B2727,"m월 d일"),음력휴일,2,FALSE),IFERROR(VLOOKUP(A2727,양력지정휴일,2,FALSE), IFERROR(VLOOKUP(B2727,음력지정휴일,2,FALSE), ""))))</f>
        <v/>
      </c>
      <c r="N2727" s="128"/>
      <c r="O2727" s="128" t="str">
        <f>IFERROR(VLOOKUP(N2727,연차지정일수,2,FALSE),"")</f>
        <v/>
      </c>
      <c r="P2727" s="143"/>
      <c r="Q2727" s="2"/>
    </row>
    <row r="2728">
      <c r="A2728" s="129">
        <v>46923.0</v>
      </c>
      <c r="B2728" s="129">
        <f>VLOOKUP($A2728,달력데이터,MATCH("음력 날짜",달력제목,0),FALSE)</f>
        <v>46900</v>
      </c>
      <c r="C2728" s="128">
        <f t="shared" si="1"/>
        <v>2028</v>
      </c>
      <c r="D2728" s="128">
        <f t="shared" si="2"/>
        <v>6</v>
      </c>
      <c r="E2728" s="128">
        <f t="shared" si="3"/>
        <v>3</v>
      </c>
      <c r="F2728" s="128">
        <f t="shared" si="4"/>
        <v>2028</v>
      </c>
      <c r="G2728" s="128">
        <f t="shared" si="5"/>
        <v>6</v>
      </c>
      <c r="H2728" s="128">
        <f t="shared" si="6"/>
        <v>19</v>
      </c>
      <c r="I2728" s="128" t="str">
        <f t="shared" si="7"/>
        <v>월</v>
      </c>
      <c r="J2728" s="99"/>
      <c r="K2728" s="99"/>
      <c r="L2728" s="141" t="str">
        <f>IF(J2728-K2728=0,,IFERROR(K2728-J2728-휴게시간-VLOOKUP(A2728,지정휴게시간,2,FALSE),K2728-J2728-휴게시간))</f>
        <v/>
      </c>
      <c r="M2728" s="142" t="str">
        <f>IFERROR(VLOOKUP(Text(A2728,"m월 d일"),양력휴일,2,FALSE),IFERROR(VLOOKUP(Text(B2728,"m월 d일"),음력휴일,2,FALSE),IFERROR(VLOOKUP(A2728,양력지정휴일,2,FALSE), IFERROR(VLOOKUP(B2728,음력지정휴일,2,FALSE), ""))))</f>
        <v/>
      </c>
      <c r="N2728" s="128"/>
      <c r="O2728" s="128" t="str">
        <f>IFERROR(VLOOKUP(N2728,연차지정일수,2,FALSE),"")</f>
        <v/>
      </c>
      <c r="P2728" s="143"/>
      <c r="Q2728" s="2"/>
    </row>
    <row r="2729">
      <c r="A2729" s="129">
        <v>46924.0</v>
      </c>
      <c r="B2729" s="129">
        <f>VLOOKUP($A2729,달력데이터,MATCH("음력 날짜",달력제목,0),FALSE)</f>
        <v>46901</v>
      </c>
      <c r="C2729" s="128">
        <f t="shared" si="1"/>
        <v>2028</v>
      </c>
      <c r="D2729" s="128">
        <f t="shared" si="2"/>
        <v>6</v>
      </c>
      <c r="E2729" s="128">
        <f t="shared" si="3"/>
        <v>3</v>
      </c>
      <c r="F2729" s="128">
        <f t="shared" si="4"/>
        <v>2028</v>
      </c>
      <c r="G2729" s="128">
        <f t="shared" si="5"/>
        <v>6</v>
      </c>
      <c r="H2729" s="128">
        <f t="shared" si="6"/>
        <v>20</v>
      </c>
      <c r="I2729" s="128" t="str">
        <f t="shared" si="7"/>
        <v>화</v>
      </c>
      <c r="J2729" s="99"/>
      <c r="K2729" s="99"/>
      <c r="L2729" s="141" t="str">
        <f>IF(J2729-K2729=0,,IFERROR(K2729-J2729-휴게시간-VLOOKUP(A2729,지정휴게시간,2,FALSE),K2729-J2729-휴게시간))</f>
        <v/>
      </c>
      <c r="M2729" s="142" t="str">
        <f>IFERROR(VLOOKUP(Text(A2729,"m월 d일"),양력휴일,2,FALSE),IFERROR(VLOOKUP(Text(B2729,"m월 d일"),음력휴일,2,FALSE),IFERROR(VLOOKUP(A2729,양력지정휴일,2,FALSE), IFERROR(VLOOKUP(B2729,음력지정휴일,2,FALSE), ""))))</f>
        <v/>
      </c>
      <c r="N2729" s="128"/>
      <c r="O2729" s="128" t="str">
        <f>IFERROR(VLOOKUP(N2729,연차지정일수,2,FALSE),"")</f>
        <v/>
      </c>
      <c r="P2729" s="143"/>
      <c r="Q2729" s="2"/>
    </row>
    <row r="2730">
      <c r="A2730" s="129">
        <v>46925.0</v>
      </c>
      <c r="B2730" s="129">
        <f>VLOOKUP($A2730,달력데이터,MATCH("음력 날짜",달력제목,0),FALSE)</f>
        <v>46902</v>
      </c>
      <c r="C2730" s="128">
        <f t="shared" si="1"/>
        <v>2028</v>
      </c>
      <c r="D2730" s="128">
        <f t="shared" si="2"/>
        <v>6</v>
      </c>
      <c r="E2730" s="128">
        <f t="shared" si="3"/>
        <v>3</v>
      </c>
      <c r="F2730" s="128">
        <f t="shared" si="4"/>
        <v>2028</v>
      </c>
      <c r="G2730" s="128">
        <f t="shared" si="5"/>
        <v>6</v>
      </c>
      <c r="H2730" s="128">
        <f t="shared" si="6"/>
        <v>21</v>
      </c>
      <c r="I2730" s="128" t="str">
        <f t="shared" si="7"/>
        <v>수</v>
      </c>
      <c r="J2730" s="99"/>
      <c r="K2730" s="99"/>
      <c r="L2730" s="141" t="str">
        <f>IF(J2730-K2730=0,,IFERROR(K2730-J2730-휴게시간-VLOOKUP(A2730,지정휴게시간,2,FALSE),K2730-J2730-휴게시간))</f>
        <v/>
      </c>
      <c r="M2730" s="142" t="str">
        <f>IFERROR(VLOOKUP(Text(A2730,"m월 d일"),양력휴일,2,FALSE),IFERROR(VLOOKUP(Text(B2730,"m월 d일"),음력휴일,2,FALSE),IFERROR(VLOOKUP(A2730,양력지정휴일,2,FALSE), IFERROR(VLOOKUP(B2730,음력지정휴일,2,FALSE), ""))))</f>
        <v/>
      </c>
      <c r="N2730" s="128"/>
      <c r="O2730" s="128" t="str">
        <f>IFERROR(VLOOKUP(N2730,연차지정일수,2,FALSE),"")</f>
        <v/>
      </c>
      <c r="P2730" s="143"/>
      <c r="Q2730" s="2"/>
    </row>
    <row r="2731">
      <c r="A2731" s="129">
        <v>46926.0</v>
      </c>
      <c r="B2731" s="129">
        <f>VLOOKUP($A2731,달력데이터,MATCH("음력 날짜",달력제목,0),FALSE)</f>
        <v>46903</v>
      </c>
      <c r="C2731" s="128">
        <f t="shared" si="1"/>
        <v>2028</v>
      </c>
      <c r="D2731" s="128">
        <f t="shared" si="2"/>
        <v>6</v>
      </c>
      <c r="E2731" s="128">
        <f t="shared" si="3"/>
        <v>3</v>
      </c>
      <c r="F2731" s="128">
        <f t="shared" si="4"/>
        <v>2028</v>
      </c>
      <c r="G2731" s="128">
        <f t="shared" si="5"/>
        <v>6</v>
      </c>
      <c r="H2731" s="128">
        <f t="shared" si="6"/>
        <v>22</v>
      </c>
      <c r="I2731" s="128" t="str">
        <f t="shared" si="7"/>
        <v>목</v>
      </c>
      <c r="J2731" s="99"/>
      <c r="K2731" s="99"/>
      <c r="L2731" s="141" t="str">
        <f>IF(J2731-K2731=0,,IFERROR(K2731-J2731-휴게시간-VLOOKUP(A2731,지정휴게시간,2,FALSE),K2731-J2731-휴게시간))</f>
        <v/>
      </c>
      <c r="M2731" s="142" t="str">
        <f>IFERROR(VLOOKUP(Text(A2731,"m월 d일"),양력휴일,2,FALSE),IFERROR(VLOOKUP(Text(B2731,"m월 d일"),음력휴일,2,FALSE),IFERROR(VLOOKUP(A2731,양력지정휴일,2,FALSE), IFERROR(VLOOKUP(B2731,음력지정휴일,2,FALSE), ""))))</f>
        <v/>
      </c>
      <c r="N2731" s="128"/>
      <c r="O2731" s="128" t="str">
        <f>IFERROR(VLOOKUP(N2731,연차지정일수,2,FALSE),"")</f>
        <v/>
      </c>
      <c r="P2731" s="143"/>
      <c r="Q2731" s="2"/>
    </row>
    <row r="2732">
      <c r="A2732" s="129">
        <v>46927.0</v>
      </c>
      <c r="B2732" s="129">
        <f>VLOOKUP($A2732,달력데이터,MATCH("음력 날짜",달력제목,0),FALSE)</f>
        <v>46874</v>
      </c>
      <c r="C2732" s="128">
        <f t="shared" si="1"/>
        <v>2028</v>
      </c>
      <c r="D2732" s="128">
        <f t="shared" si="2"/>
        <v>6</v>
      </c>
      <c r="E2732" s="128">
        <f t="shared" si="3"/>
        <v>3</v>
      </c>
      <c r="F2732" s="128">
        <f t="shared" si="4"/>
        <v>2028</v>
      </c>
      <c r="G2732" s="128">
        <f t="shared" si="5"/>
        <v>6</v>
      </c>
      <c r="H2732" s="128">
        <f t="shared" si="6"/>
        <v>23</v>
      </c>
      <c r="I2732" s="128" t="str">
        <f t="shared" si="7"/>
        <v>금</v>
      </c>
      <c r="J2732" s="99"/>
      <c r="K2732" s="99"/>
      <c r="L2732" s="141" t="str">
        <f>IF(J2732-K2732=0,,IFERROR(K2732-J2732-휴게시간-VLOOKUP(A2732,지정휴게시간,2,FALSE),K2732-J2732-휴게시간))</f>
        <v/>
      </c>
      <c r="M2732" s="142" t="str">
        <f>IFERROR(VLOOKUP(Text(A2732,"m월 d일"),양력휴일,2,FALSE),IFERROR(VLOOKUP(Text(B2732,"m월 d일"),음력휴일,2,FALSE),IFERROR(VLOOKUP(A2732,양력지정휴일,2,FALSE), IFERROR(VLOOKUP(B2732,음력지정휴일,2,FALSE), ""))))</f>
        <v/>
      </c>
      <c r="N2732" s="128"/>
      <c r="O2732" s="128" t="str">
        <f>IFERROR(VLOOKUP(N2732,연차지정일수,2,FALSE),"")</f>
        <v/>
      </c>
      <c r="P2732" s="143"/>
      <c r="Q2732" s="2"/>
    </row>
    <row r="2733">
      <c r="A2733" s="129">
        <v>46928.0</v>
      </c>
      <c r="B2733" s="129">
        <f>VLOOKUP($A2733,달력데이터,MATCH("음력 날짜",달력제목,0),FALSE)</f>
        <v>46875</v>
      </c>
      <c r="C2733" s="128">
        <f t="shared" si="1"/>
        <v>2028</v>
      </c>
      <c r="D2733" s="128">
        <f t="shared" si="2"/>
        <v>6</v>
      </c>
      <c r="E2733" s="128">
        <f t="shared" si="3"/>
        <v>3</v>
      </c>
      <c r="F2733" s="128">
        <f t="shared" si="4"/>
        <v>2028</v>
      </c>
      <c r="G2733" s="128">
        <f t="shared" si="5"/>
        <v>6</v>
      </c>
      <c r="H2733" s="128">
        <f t="shared" si="6"/>
        <v>24</v>
      </c>
      <c r="I2733" s="128" t="str">
        <f t="shared" si="7"/>
        <v>토</v>
      </c>
      <c r="J2733" s="99"/>
      <c r="K2733" s="99"/>
      <c r="L2733" s="141" t="str">
        <f>IF(J2733-K2733=0,,IFERROR(K2733-J2733-휴게시간-VLOOKUP(A2733,지정휴게시간,2,FALSE),K2733-J2733-휴게시간))</f>
        <v/>
      </c>
      <c r="M2733" s="142" t="str">
        <f>IFERROR(VLOOKUP(Text(A2733,"m월 d일"),양력휴일,2,FALSE),IFERROR(VLOOKUP(Text(B2733,"m월 d일"),음력휴일,2,FALSE),IFERROR(VLOOKUP(A2733,양력지정휴일,2,FALSE), IFERROR(VLOOKUP(B2733,음력지정휴일,2,FALSE), ""))))</f>
        <v/>
      </c>
      <c r="N2733" s="128"/>
      <c r="O2733" s="128" t="str">
        <f>IFERROR(VLOOKUP(N2733,연차지정일수,2,FALSE),"")</f>
        <v/>
      </c>
      <c r="P2733" s="143"/>
      <c r="Q2733" s="2"/>
    </row>
    <row r="2734">
      <c r="A2734" s="129">
        <v>46929.0</v>
      </c>
      <c r="B2734" s="129">
        <f>VLOOKUP($A2734,달력데이터,MATCH("음력 날짜",달력제목,0),FALSE)</f>
        <v>46876</v>
      </c>
      <c r="C2734" s="128">
        <f t="shared" si="1"/>
        <v>2028</v>
      </c>
      <c r="D2734" s="128">
        <f t="shared" si="2"/>
        <v>6</v>
      </c>
      <c r="E2734" s="128">
        <f t="shared" si="3"/>
        <v>3</v>
      </c>
      <c r="F2734" s="128">
        <f t="shared" si="4"/>
        <v>2028</v>
      </c>
      <c r="G2734" s="128">
        <f t="shared" si="5"/>
        <v>6</v>
      </c>
      <c r="H2734" s="128">
        <f t="shared" si="6"/>
        <v>25</v>
      </c>
      <c r="I2734" s="128" t="str">
        <f t="shared" si="7"/>
        <v>일</v>
      </c>
      <c r="J2734" s="99"/>
      <c r="K2734" s="99"/>
      <c r="L2734" s="141" t="str">
        <f>IF(J2734-K2734=0,,IFERROR(K2734-J2734-휴게시간-VLOOKUP(A2734,지정휴게시간,2,FALSE),K2734-J2734-휴게시간))</f>
        <v/>
      </c>
      <c r="M2734" s="142" t="str">
        <f>IFERROR(VLOOKUP(Text(A2734,"m월 d일"),양력휴일,2,FALSE),IFERROR(VLOOKUP(Text(B2734,"m월 d일"),음력휴일,2,FALSE),IFERROR(VLOOKUP(A2734,양력지정휴일,2,FALSE), IFERROR(VLOOKUP(B2734,음력지정휴일,2,FALSE), ""))))</f>
        <v/>
      </c>
      <c r="N2734" s="128"/>
      <c r="O2734" s="128" t="str">
        <f>IFERROR(VLOOKUP(N2734,연차지정일수,2,FALSE),"")</f>
        <v/>
      </c>
      <c r="P2734" s="143"/>
      <c r="Q2734" s="2"/>
    </row>
    <row r="2735">
      <c r="A2735" s="129">
        <v>46930.0</v>
      </c>
      <c r="B2735" s="129">
        <f>VLOOKUP($A2735,달력데이터,MATCH("음력 날짜",달력제목,0),FALSE)</f>
        <v>46877</v>
      </c>
      <c r="C2735" s="128">
        <f t="shared" si="1"/>
        <v>2028</v>
      </c>
      <c r="D2735" s="128">
        <f t="shared" si="2"/>
        <v>6</v>
      </c>
      <c r="E2735" s="128">
        <f t="shared" si="3"/>
        <v>4</v>
      </c>
      <c r="F2735" s="128">
        <f t="shared" si="4"/>
        <v>2028</v>
      </c>
      <c r="G2735" s="128">
        <f t="shared" si="5"/>
        <v>6</v>
      </c>
      <c r="H2735" s="128">
        <f t="shared" si="6"/>
        <v>26</v>
      </c>
      <c r="I2735" s="128" t="str">
        <f t="shared" si="7"/>
        <v>월</v>
      </c>
      <c r="J2735" s="99"/>
      <c r="K2735" s="99"/>
      <c r="L2735" s="141" t="str">
        <f>IF(J2735-K2735=0,,IFERROR(K2735-J2735-휴게시간-VLOOKUP(A2735,지정휴게시간,2,FALSE),K2735-J2735-휴게시간))</f>
        <v/>
      </c>
      <c r="M2735" s="142" t="str">
        <f>IFERROR(VLOOKUP(Text(A2735,"m월 d일"),양력휴일,2,FALSE),IFERROR(VLOOKUP(Text(B2735,"m월 d일"),음력휴일,2,FALSE),IFERROR(VLOOKUP(A2735,양력지정휴일,2,FALSE), IFERROR(VLOOKUP(B2735,음력지정휴일,2,FALSE), ""))))</f>
        <v/>
      </c>
      <c r="N2735" s="128"/>
      <c r="O2735" s="128" t="str">
        <f>IFERROR(VLOOKUP(N2735,연차지정일수,2,FALSE),"")</f>
        <v/>
      </c>
      <c r="P2735" s="143"/>
      <c r="Q2735" s="2"/>
    </row>
    <row r="2736">
      <c r="A2736" s="129">
        <v>46931.0</v>
      </c>
      <c r="B2736" s="129">
        <f>VLOOKUP($A2736,달력데이터,MATCH("음력 날짜",달력제목,0),FALSE)</f>
        <v>46878</v>
      </c>
      <c r="C2736" s="128">
        <f t="shared" si="1"/>
        <v>2028</v>
      </c>
      <c r="D2736" s="128">
        <f t="shared" si="2"/>
        <v>6</v>
      </c>
      <c r="E2736" s="128">
        <f t="shared" si="3"/>
        <v>4</v>
      </c>
      <c r="F2736" s="128">
        <f t="shared" si="4"/>
        <v>2028</v>
      </c>
      <c r="G2736" s="128">
        <f t="shared" si="5"/>
        <v>6</v>
      </c>
      <c r="H2736" s="128">
        <f t="shared" si="6"/>
        <v>27</v>
      </c>
      <c r="I2736" s="128" t="str">
        <f t="shared" si="7"/>
        <v>화</v>
      </c>
      <c r="J2736" s="99"/>
      <c r="K2736" s="99"/>
      <c r="L2736" s="141" t="str">
        <f>IF(J2736-K2736=0,,IFERROR(K2736-J2736-휴게시간-VLOOKUP(A2736,지정휴게시간,2,FALSE),K2736-J2736-휴게시간))</f>
        <v/>
      </c>
      <c r="M2736" s="142" t="str">
        <f>IFERROR(VLOOKUP(Text(A2736,"m월 d일"),양력휴일,2,FALSE),IFERROR(VLOOKUP(Text(B2736,"m월 d일"),음력휴일,2,FALSE),IFERROR(VLOOKUP(A2736,양력지정휴일,2,FALSE), IFERROR(VLOOKUP(B2736,음력지정휴일,2,FALSE), ""))))</f>
        <v/>
      </c>
      <c r="N2736" s="128"/>
      <c r="O2736" s="128" t="str">
        <f>IFERROR(VLOOKUP(N2736,연차지정일수,2,FALSE),"")</f>
        <v/>
      </c>
      <c r="P2736" s="143"/>
      <c r="Q2736" s="2"/>
    </row>
    <row r="2737">
      <c r="A2737" s="129">
        <v>46932.0</v>
      </c>
      <c r="B2737" s="129">
        <f>VLOOKUP($A2737,달력데이터,MATCH("음력 날짜",달력제목,0),FALSE)</f>
        <v>46879</v>
      </c>
      <c r="C2737" s="128">
        <f t="shared" si="1"/>
        <v>2028</v>
      </c>
      <c r="D2737" s="128">
        <f t="shared" si="2"/>
        <v>6</v>
      </c>
      <c r="E2737" s="128">
        <f t="shared" si="3"/>
        <v>4</v>
      </c>
      <c r="F2737" s="128">
        <f t="shared" si="4"/>
        <v>2028</v>
      </c>
      <c r="G2737" s="128">
        <f t="shared" si="5"/>
        <v>6</v>
      </c>
      <c r="H2737" s="128">
        <f t="shared" si="6"/>
        <v>28</v>
      </c>
      <c r="I2737" s="128" t="str">
        <f t="shared" si="7"/>
        <v>수</v>
      </c>
      <c r="J2737" s="99"/>
      <c r="K2737" s="99"/>
      <c r="L2737" s="141" t="str">
        <f>IF(J2737-K2737=0,,IFERROR(K2737-J2737-휴게시간-VLOOKUP(A2737,지정휴게시간,2,FALSE),K2737-J2737-휴게시간))</f>
        <v/>
      </c>
      <c r="M2737" s="142" t="str">
        <f>IFERROR(VLOOKUP(Text(A2737,"m월 d일"),양력휴일,2,FALSE),IFERROR(VLOOKUP(Text(B2737,"m월 d일"),음력휴일,2,FALSE),IFERROR(VLOOKUP(A2737,양력지정휴일,2,FALSE), IFERROR(VLOOKUP(B2737,음력지정휴일,2,FALSE), ""))))</f>
        <v/>
      </c>
      <c r="N2737" s="128"/>
      <c r="O2737" s="128" t="str">
        <f>IFERROR(VLOOKUP(N2737,연차지정일수,2,FALSE),"")</f>
        <v/>
      </c>
      <c r="P2737" s="143"/>
      <c r="Q2737" s="2"/>
    </row>
    <row r="2738">
      <c r="A2738" s="129">
        <v>46933.0</v>
      </c>
      <c r="B2738" s="129">
        <f>VLOOKUP($A2738,달력데이터,MATCH("음력 날짜",달력제목,0),FALSE)</f>
        <v>46880</v>
      </c>
      <c r="C2738" s="128">
        <f t="shared" si="1"/>
        <v>2028</v>
      </c>
      <c r="D2738" s="128">
        <f t="shared" si="2"/>
        <v>6</v>
      </c>
      <c r="E2738" s="128">
        <f t="shared" si="3"/>
        <v>4</v>
      </c>
      <c r="F2738" s="128">
        <f t="shared" si="4"/>
        <v>2028</v>
      </c>
      <c r="G2738" s="128">
        <f t="shared" si="5"/>
        <v>6</v>
      </c>
      <c r="H2738" s="128">
        <f t="shared" si="6"/>
        <v>29</v>
      </c>
      <c r="I2738" s="128" t="str">
        <f t="shared" si="7"/>
        <v>목</v>
      </c>
      <c r="J2738" s="99"/>
      <c r="K2738" s="99"/>
      <c r="L2738" s="141" t="str">
        <f>IF(J2738-K2738=0,,IFERROR(K2738-J2738-휴게시간-VLOOKUP(A2738,지정휴게시간,2,FALSE),K2738-J2738-휴게시간))</f>
        <v/>
      </c>
      <c r="M2738" s="142" t="str">
        <f>IFERROR(VLOOKUP(Text(A2738,"m월 d일"),양력휴일,2,FALSE),IFERROR(VLOOKUP(Text(B2738,"m월 d일"),음력휴일,2,FALSE),IFERROR(VLOOKUP(A2738,양력지정휴일,2,FALSE), IFERROR(VLOOKUP(B2738,음력지정휴일,2,FALSE), ""))))</f>
        <v/>
      </c>
      <c r="N2738" s="128"/>
      <c r="O2738" s="128" t="str">
        <f>IFERROR(VLOOKUP(N2738,연차지정일수,2,FALSE),"")</f>
        <v/>
      </c>
      <c r="P2738" s="143"/>
      <c r="Q2738" s="2"/>
    </row>
    <row r="2739">
      <c r="A2739" s="129">
        <v>46934.0</v>
      </c>
      <c r="B2739" s="129">
        <f>VLOOKUP($A2739,달력데이터,MATCH("음력 날짜",달력제목,0),FALSE)</f>
        <v>46881</v>
      </c>
      <c r="C2739" s="128">
        <f t="shared" si="1"/>
        <v>2028</v>
      </c>
      <c r="D2739" s="128">
        <f t="shared" si="2"/>
        <v>6</v>
      </c>
      <c r="E2739" s="128">
        <f t="shared" si="3"/>
        <v>4</v>
      </c>
      <c r="F2739" s="128">
        <f t="shared" si="4"/>
        <v>2028</v>
      </c>
      <c r="G2739" s="128">
        <f t="shared" si="5"/>
        <v>6</v>
      </c>
      <c r="H2739" s="128">
        <f t="shared" si="6"/>
        <v>30</v>
      </c>
      <c r="I2739" s="128" t="str">
        <f t="shared" si="7"/>
        <v>금</v>
      </c>
      <c r="J2739" s="99"/>
      <c r="K2739" s="99"/>
      <c r="L2739" s="141" t="str">
        <f>IF(J2739-K2739=0,,IFERROR(K2739-J2739-휴게시간-VLOOKUP(A2739,지정휴게시간,2,FALSE),K2739-J2739-휴게시간))</f>
        <v/>
      </c>
      <c r="M2739" s="142" t="str">
        <f>IFERROR(VLOOKUP(Text(A2739,"m월 d일"),양력휴일,2,FALSE),IFERROR(VLOOKUP(Text(B2739,"m월 d일"),음력휴일,2,FALSE),IFERROR(VLOOKUP(A2739,양력지정휴일,2,FALSE), IFERROR(VLOOKUP(B2739,음력지정휴일,2,FALSE), ""))))</f>
        <v/>
      </c>
      <c r="N2739" s="128"/>
      <c r="O2739" s="128" t="str">
        <f>IFERROR(VLOOKUP(N2739,연차지정일수,2,FALSE),"")</f>
        <v/>
      </c>
      <c r="P2739" s="143"/>
      <c r="Q2739" s="2"/>
    </row>
    <row r="2740">
      <c r="A2740" s="129">
        <v>46935.0</v>
      </c>
      <c r="B2740" s="129">
        <f>VLOOKUP($A2740,달력데이터,MATCH("음력 날짜",달력제목,0),FALSE)</f>
        <v>46882</v>
      </c>
      <c r="C2740" s="128">
        <f t="shared" si="1"/>
        <v>2028</v>
      </c>
      <c r="D2740" s="128">
        <f t="shared" si="2"/>
        <v>6</v>
      </c>
      <c r="E2740" s="128">
        <f t="shared" si="3"/>
        <v>4</v>
      </c>
      <c r="F2740" s="128">
        <f t="shared" si="4"/>
        <v>2028</v>
      </c>
      <c r="G2740" s="128">
        <f t="shared" si="5"/>
        <v>7</v>
      </c>
      <c r="H2740" s="128">
        <f t="shared" si="6"/>
        <v>1</v>
      </c>
      <c r="I2740" s="128" t="str">
        <f t="shared" si="7"/>
        <v>토</v>
      </c>
      <c r="J2740" s="99"/>
      <c r="K2740" s="99"/>
      <c r="L2740" s="141" t="str">
        <f>IF(J2740-K2740=0,,IFERROR(K2740-J2740-휴게시간-VLOOKUP(A2740,지정휴게시간,2,FALSE),K2740-J2740-휴게시간))</f>
        <v/>
      </c>
      <c r="M2740" s="142" t="str">
        <f>IFERROR(VLOOKUP(Text(A2740,"m월 d일"),양력휴일,2,FALSE),IFERROR(VLOOKUP(Text(B2740,"m월 d일"),음력휴일,2,FALSE),IFERROR(VLOOKUP(A2740,양력지정휴일,2,FALSE), IFERROR(VLOOKUP(B2740,음력지정휴일,2,FALSE), ""))))</f>
        <v/>
      </c>
      <c r="N2740" s="128"/>
      <c r="O2740" s="128" t="str">
        <f>IFERROR(VLOOKUP(N2740,연차지정일수,2,FALSE),"")</f>
        <v/>
      </c>
      <c r="P2740" s="143"/>
      <c r="Q2740" s="2"/>
    </row>
    <row r="2741">
      <c r="A2741" s="129">
        <v>46936.0</v>
      </c>
      <c r="B2741" s="129">
        <f>VLOOKUP($A2741,달력데이터,MATCH("음력 날짜",달력제목,0),FALSE)</f>
        <v>46883</v>
      </c>
      <c r="C2741" s="128">
        <f t="shared" si="1"/>
        <v>2028</v>
      </c>
      <c r="D2741" s="128">
        <f t="shared" si="2"/>
        <v>6</v>
      </c>
      <c r="E2741" s="128">
        <f t="shared" si="3"/>
        <v>4</v>
      </c>
      <c r="F2741" s="128">
        <f t="shared" si="4"/>
        <v>2028</v>
      </c>
      <c r="G2741" s="128">
        <f t="shared" si="5"/>
        <v>7</v>
      </c>
      <c r="H2741" s="128">
        <f t="shared" si="6"/>
        <v>2</v>
      </c>
      <c r="I2741" s="128" t="str">
        <f t="shared" si="7"/>
        <v>일</v>
      </c>
      <c r="J2741" s="99"/>
      <c r="K2741" s="99"/>
      <c r="L2741" s="141" t="str">
        <f>IF(J2741-K2741=0,,IFERROR(K2741-J2741-휴게시간-VLOOKUP(A2741,지정휴게시간,2,FALSE),K2741-J2741-휴게시간))</f>
        <v/>
      </c>
      <c r="M2741" s="142" t="str">
        <f>IFERROR(VLOOKUP(Text(A2741,"m월 d일"),양력휴일,2,FALSE),IFERROR(VLOOKUP(Text(B2741,"m월 d일"),음력휴일,2,FALSE),IFERROR(VLOOKUP(A2741,양력지정휴일,2,FALSE), IFERROR(VLOOKUP(B2741,음력지정휴일,2,FALSE), ""))))</f>
        <v/>
      </c>
      <c r="N2741" s="128"/>
      <c r="O2741" s="128" t="str">
        <f>IFERROR(VLOOKUP(N2741,연차지정일수,2,FALSE),"")</f>
        <v/>
      </c>
      <c r="P2741" s="143"/>
      <c r="Q2741" s="2"/>
    </row>
    <row r="2742">
      <c r="A2742" s="129">
        <v>46937.0</v>
      </c>
      <c r="B2742" s="129">
        <f>VLOOKUP($A2742,달력데이터,MATCH("음력 날짜",달력제목,0),FALSE)</f>
        <v>46884</v>
      </c>
      <c r="C2742" s="128">
        <f t="shared" si="1"/>
        <v>2028</v>
      </c>
      <c r="D2742" s="128">
        <f t="shared" si="2"/>
        <v>7</v>
      </c>
      <c r="E2742" s="128">
        <f t="shared" si="3"/>
        <v>1</v>
      </c>
      <c r="F2742" s="128">
        <f t="shared" si="4"/>
        <v>2028</v>
      </c>
      <c r="G2742" s="128">
        <f t="shared" si="5"/>
        <v>7</v>
      </c>
      <c r="H2742" s="128">
        <f t="shared" si="6"/>
        <v>3</v>
      </c>
      <c r="I2742" s="128" t="str">
        <f t="shared" si="7"/>
        <v>월</v>
      </c>
      <c r="J2742" s="99"/>
      <c r="K2742" s="99"/>
      <c r="L2742" s="141" t="str">
        <f>IF(J2742-K2742=0,,IFERROR(K2742-J2742-휴게시간-VLOOKUP(A2742,지정휴게시간,2,FALSE),K2742-J2742-휴게시간))</f>
        <v/>
      </c>
      <c r="M2742" s="142" t="str">
        <f>IFERROR(VLOOKUP(Text(A2742,"m월 d일"),양력휴일,2,FALSE),IFERROR(VLOOKUP(Text(B2742,"m월 d일"),음력휴일,2,FALSE),IFERROR(VLOOKUP(A2742,양력지정휴일,2,FALSE), IFERROR(VLOOKUP(B2742,음력지정휴일,2,FALSE), ""))))</f>
        <v/>
      </c>
      <c r="N2742" s="128"/>
      <c r="O2742" s="128" t="str">
        <f>IFERROR(VLOOKUP(N2742,연차지정일수,2,FALSE),"")</f>
        <v/>
      </c>
      <c r="P2742" s="143"/>
      <c r="Q2742" s="2"/>
    </row>
    <row r="2743">
      <c r="A2743" s="129">
        <v>46938.0</v>
      </c>
      <c r="B2743" s="129">
        <f>VLOOKUP($A2743,달력데이터,MATCH("음력 날짜",달력제목,0),FALSE)</f>
        <v>46885</v>
      </c>
      <c r="C2743" s="128">
        <f t="shared" si="1"/>
        <v>2028</v>
      </c>
      <c r="D2743" s="128">
        <f t="shared" si="2"/>
        <v>7</v>
      </c>
      <c r="E2743" s="128">
        <f t="shared" si="3"/>
        <v>1</v>
      </c>
      <c r="F2743" s="128">
        <f t="shared" si="4"/>
        <v>2028</v>
      </c>
      <c r="G2743" s="128">
        <f t="shared" si="5"/>
        <v>7</v>
      </c>
      <c r="H2743" s="128">
        <f t="shared" si="6"/>
        <v>4</v>
      </c>
      <c r="I2743" s="128" t="str">
        <f t="shared" si="7"/>
        <v>화</v>
      </c>
      <c r="J2743" s="99"/>
      <c r="K2743" s="99"/>
      <c r="L2743" s="141" t="str">
        <f>IF(J2743-K2743=0,,IFERROR(K2743-J2743-휴게시간-VLOOKUP(A2743,지정휴게시간,2,FALSE),K2743-J2743-휴게시간))</f>
        <v/>
      </c>
      <c r="M2743" s="142" t="str">
        <f>IFERROR(VLOOKUP(Text(A2743,"m월 d일"),양력휴일,2,FALSE),IFERROR(VLOOKUP(Text(B2743,"m월 d일"),음력휴일,2,FALSE),IFERROR(VLOOKUP(A2743,양력지정휴일,2,FALSE), IFERROR(VLOOKUP(B2743,음력지정휴일,2,FALSE), ""))))</f>
        <v/>
      </c>
      <c r="N2743" s="128"/>
      <c r="O2743" s="128" t="str">
        <f>IFERROR(VLOOKUP(N2743,연차지정일수,2,FALSE),"")</f>
        <v/>
      </c>
      <c r="P2743" s="143"/>
      <c r="Q2743" s="2"/>
    </row>
    <row r="2744">
      <c r="A2744" s="129">
        <v>46939.0</v>
      </c>
      <c r="B2744" s="129">
        <f>VLOOKUP($A2744,달력데이터,MATCH("음력 날짜",달력제목,0),FALSE)</f>
        <v>46886</v>
      </c>
      <c r="C2744" s="128">
        <f t="shared" si="1"/>
        <v>2028</v>
      </c>
      <c r="D2744" s="128">
        <f t="shared" si="2"/>
        <v>7</v>
      </c>
      <c r="E2744" s="128">
        <f t="shared" si="3"/>
        <v>1</v>
      </c>
      <c r="F2744" s="128">
        <f t="shared" si="4"/>
        <v>2028</v>
      </c>
      <c r="G2744" s="128">
        <f t="shared" si="5"/>
        <v>7</v>
      </c>
      <c r="H2744" s="128">
        <f t="shared" si="6"/>
        <v>5</v>
      </c>
      <c r="I2744" s="128" t="str">
        <f t="shared" si="7"/>
        <v>수</v>
      </c>
      <c r="J2744" s="99"/>
      <c r="K2744" s="99"/>
      <c r="L2744" s="141" t="str">
        <f>IF(J2744-K2744=0,,IFERROR(K2744-J2744-휴게시간-VLOOKUP(A2744,지정휴게시간,2,FALSE),K2744-J2744-휴게시간))</f>
        <v/>
      </c>
      <c r="M2744" s="142" t="str">
        <f>IFERROR(VLOOKUP(Text(A2744,"m월 d일"),양력휴일,2,FALSE),IFERROR(VLOOKUP(Text(B2744,"m월 d일"),음력휴일,2,FALSE),IFERROR(VLOOKUP(A2744,양력지정휴일,2,FALSE), IFERROR(VLOOKUP(B2744,음력지정휴일,2,FALSE), ""))))</f>
        <v/>
      </c>
      <c r="N2744" s="128"/>
      <c r="O2744" s="128" t="str">
        <f>IFERROR(VLOOKUP(N2744,연차지정일수,2,FALSE),"")</f>
        <v/>
      </c>
      <c r="P2744" s="143"/>
      <c r="Q2744" s="2"/>
    </row>
    <row r="2745">
      <c r="A2745" s="129">
        <v>46940.0</v>
      </c>
      <c r="B2745" s="129">
        <f>VLOOKUP($A2745,달력데이터,MATCH("음력 날짜",달력제목,0),FALSE)</f>
        <v>46887</v>
      </c>
      <c r="C2745" s="128">
        <f t="shared" si="1"/>
        <v>2028</v>
      </c>
      <c r="D2745" s="128">
        <f t="shared" si="2"/>
        <v>7</v>
      </c>
      <c r="E2745" s="128">
        <f t="shared" si="3"/>
        <v>1</v>
      </c>
      <c r="F2745" s="128">
        <f t="shared" si="4"/>
        <v>2028</v>
      </c>
      <c r="G2745" s="128">
        <f t="shared" si="5"/>
        <v>7</v>
      </c>
      <c r="H2745" s="128">
        <f t="shared" si="6"/>
        <v>6</v>
      </c>
      <c r="I2745" s="128" t="str">
        <f t="shared" si="7"/>
        <v>목</v>
      </c>
      <c r="J2745" s="99"/>
      <c r="K2745" s="99"/>
      <c r="L2745" s="141" t="str">
        <f>IF(J2745-K2745=0,,IFERROR(K2745-J2745-휴게시간-VLOOKUP(A2745,지정휴게시간,2,FALSE),K2745-J2745-휴게시간))</f>
        <v/>
      </c>
      <c r="M2745" s="142" t="str">
        <f>IFERROR(VLOOKUP(Text(A2745,"m월 d일"),양력휴일,2,FALSE),IFERROR(VLOOKUP(Text(B2745,"m월 d일"),음력휴일,2,FALSE),IFERROR(VLOOKUP(A2745,양력지정휴일,2,FALSE), IFERROR(VLOOKUP(B2745,음력지정휴일,2,FALSE), ""))))</f>
        <v/>
      </c>
      <c r="N2745" s="128"/>
      <c r="O2745" s="128" t="str">
        <f>IFERROR(VLOOKUP(N2745,연차지정일수,2,FALSE),"")</f>
        <v/>
      </c>
      <c r="P2745" s="143"/>
      <c r="Q2745" s="2"/>
    </row>
    <row r="2746">
      <c r="A2746" s="129">
        <v>46941.0</v>
      </c>
      <c r="B2746" s="129">
        <f>VLOOKUP($A2746,달력데이터,MATCH("음력 날짜",달력제목,0),FALSE)</f>
        <v>46888</v>
      </c>
      <c r="C2746" s="128">
        <f t="shared" si="1"/>
        <v>2028</v>
      </c>
      <c r="D2746" s="128">
        <f t="shared" si="2"/>
        <v>7</v>
      </c>
      <c r="E2746" s="128">
        <f t="shared" si="3"/>
        <v>1</v>
      </c>
      <c r="F2746" s="128">
        <f t="shared" si="4"/>
        <v>2028</v>
      </c>
      <c r="G2746" s="128">
        <f t="shared" si="5"/>
        <v>7</v>
      </c>
      <c r="H2746" s="128">
        <f t="shared" si="6"/>
        <v>7</v>
      </c>
      <c r="I2746" s="128" t="str">
        <f t="shared" si="7"/>
        <v>금</v>
      </c>
      <c r="J2746" s="99"/>
      <c r="K2746" s="99"/>
      <c r="L2746" s="141" t="str">
        <f>IF(J2746-K2746=0,,IFERROR(K2746-J2746-휴게시간-VLOOKUP(A2746,지정휴게시간,2,FALSE),K2746-J2746-휴게시간))</f>
        <v/>
      </c>
      <c r="M2746" s="142" t="str">
        <f>IFERROR(VLOOKUP(Text(A2746,"m월 d일"),양력휴일,2,FALSE),IFERROR(VLOOKUP(Text(B2746,"m월 d일"),음력휴일,2,FALSE),IFERROR(VLOOKUP(A2746,양력지정휴일,2,FALSE), IFERROR(VLOOKUP(B2746,음력지정휴일,2,FALSE), ""))))</f>
        <v/>
      </c>
      <c r="N2746" s="128"/>
      <c r="O2746" s="128" t="str">
        <f>IFERROR(VLOOKUP(N2746,연차지정일수,2,FALSE),"")</f>
        <v/>
      </c>
      <c r="P2746" s="143"/>
      <c r="Q2746" s="2"/>
    </row>
    <row r="2747">
      <c r="A2747" s="129">
        <v>46942.0</v>
      </c>
      <c r="B2747" s="129">
        <f>VLOOKUP($A2747,달력데이터,MATCH("음력 날짜",달력제목,0),FALSE)</f>
        <v>46889</v>
      </c>
      <c r="C2747" s="128">
        <f t="shared" si="1"/>
        <v>2028</v>
      </c>
      <c r="D2747" s="128">
        <f t="shared" si="2"/>
        <v>7</v>
      </c>
      <c r="E2747" s="128">
        <f t="shared" si="3"/>
        <v>1</v>
      </c>
      <c r="F2747" s="128">
        <f t="shared" si="4"/>
        <v>2028</v>
      </c>
      <c r="G2747" s="128">
        <f t="shared" si="5"/>
        <v>7</v>
      </c>
      <c r="H2747" s="128">
        <f t="shared" si="6"/>
        <v>8</v>
      </c>
      <c r="I2747" s="128" t="str">
        <f t="shared" si="7"/>
        <v>토</v>
      </c>
      <c r="J2747" s="99"/>
      <c r="K2747" s="99"/>
      <c r="L2747" s="141" t="str">
        <f>IF(J2747-K2747=0,,IFERROR(K2747-J2747-휴게시간-VLOOKUP(A2747,지정휴게시간,2,FALSE),K2747-J2747-휴게시간))</f>
        <v/>
      </c>
      <c r="M2747" s="142" t="str">
        <f>IFERROR(VLOOKUP(Text(A2747,"m월 d일"),양력휴일,2,FALSE),IFERROR(VLOOKUP(Text(B2747,"m월 d일"),음력휴일,2,FALSE),IFERROR(VLOOKUP(A2747,양력지정휴일,2,FALSE), IFERROR(VLOOKUP(B2747,음력지정휴일,2,FALSE), ""))))</f>
        <v/>
      </c>
      <c r="N2747" s="128"/>
      <c r="O2747" s="128" t="str">
        <f>IFERROR(VLOOKUP(N2747,연차지정일수,2,FALSE),"")</f>
        <v/>
      </c>
      <c r="P2747" s="143"/>
      <c r="Q2747" s="2"/>
    </row>
    <row r="2748">
      <c r="A2748" s="129">
        <v>46943.0</v>
      </c>
      <c r="B2748" s="129">
        <f>VLOOKUP($A2748,달력데이터,MATCH("음력 날짜",달력제목,0),FALSE)</f>
        <v>46890</v>
      </c>
      <c r="C2748" s="128">
        <f t="shared" si="1"/>
        <v>2028</v>
      </c>
      <c r="D2748" s="128">
        <f t="shared" si="2"/>
        <v>7</v>
      </c>
      <c r="E2748" s="128">
        <f t="shared" si="3"/>
        <v>1</v>
      </c>
      <c r="F2748" s="128">
        <f t="shared" si="4"/>
        <v>2028</v>
      </c>
      <c r="G2748" s="128">
        <f t="shared" si="5"/>
        <v>7</v>
      </c>
      <c r="H2748" s="128">
        <f t="shared" si="6"/>
        <v>9</v>
      </c>
      <c r="I2748" s="128" t="str">
        <f t="shared" si="7"/>
        <v>일</v>
      </c>
      <c r="J2748" s="99"/>
      <c r="K2748" s="99"/>
      <c r="L2748" s="141" t="str">
        <f>IF(J2748-K2748=0,,IFERROR(K2748-J2748-휴게시간-VLOOKUP(A2748,지정휴게시간,2,FALSE),K2748-J2748-휴게시간))</f>
        <v/>
      </c>
      <c r="M2748" s="142" t="str">
        <f>IFERROR(VLOOKUP(Text(A2748,"m월 d일"),양력휴일,2,FALSE),IFERROR(VLOOKUP(Text(B2748,"m월 d일"),음력휴일,2,FALSE),IFERROR(VLOOKUP(A2748,양력지정휴일,2,FALSE), IFERROR(VLOOKUP(B2748,음력지정휴일,2,FALSE), ""))))</f>
        <v/>
      </c>
      <c r="N2748" s="128"/>
      <c r="O2748" s="128" t="str">
        <f>IFERROR(VLOOKUP(N2748,연차지정일수,2,FALSE),"")</f>
        <v/>
      </c>
      <c r="P2748" s="143"/>
      <c r="Q2748" s="2"/>
    </row>
    <row r="2749">
      <c r="A2749" s="129">
        <v>46944.0</v>
      </c>
      <c r="B2749" s="129">
        <f>VLOOKUP($A2749,달력데이터,MATCH("음력 날짜",달력제목,0),FALSE)</f>
        <v>46891</v>
      </c>
      <c r="C2749" s="128">
        <f t="shared" si="1"/>
        <v>2028</v>
      </c>
      <c r="D2749" s="128">
        <f t="shared" si="2"/>
        <v>7</v>
      </c>
      <c r="E2749" s="128">
        <f t="shared" si="3"/>
        <v>2</v>
      </c>
      <c r="F2749" s="128">
        <f t="shared" si="4"/>
        <v>2028</v>
      </c>
      <c r="G2749" s="128">
        <f t="shared" si="5"/>
        <v>7</v>
      </c>
      <c r="H2749" s="128">
        <f t="shared" si="6"/>
        <v>10</v>
      </c>
      <c r="I2749" s="128" t="str">
        <f t="shared" si="7"/>
        <v>월</v>
      </c>
      <c r="J2749" s="99"/>
      <c r="K2749" s="99"/>
      <c r="L2749" s="141" t="str">
        <f>IF(J2749-K2749=0,,IFERROR(K2749-J2749-휴게시간-VLOOKUP(A2749,지정휴게시간,2,FALSE),K2749-J2749-휴게시간))</f>
        <v/>
      </c>
      <c r="M2749" s="142" t="str">
        <f>IFERROR(VLOOKUP(Text(A2749,"m월 d일"),양력휴일,2,FALSE),IFERROR(VLOOKUP(Text(B2749,"m월 d일"),음력휴일,2,FALSE),IFERROR(VLOOKUP(A2749,양력지정휴일,2,FALSE), IFERROR(VLOOKUP(B2749,음력지정휴일,2,FALSE), ""))))</f>
        <v/>
      </c>
      <c r="N2749" s="128"/>
      <c r="O2749" s="128" t="str">
        <f>IFERROR(VLOOKUP(N2749,연차지정일수,2,FALSE),"")</f>
        <v/>
      </c>
      <c r="P2749" s="143"/>
      <c r="Q2749" s="2"/>
    </row>
    <row r="2750">
      <c r="A2750" s="129">
        <v>46945.0</v>
      </c>
      <c r="B2750" s="129">
        <f>VLOOKUP($A2750,달력데이터,MATCH("음력 날짜",달력제목,0),FALSE)</f>
        <v>46892</v>
      </c>
      <c r="C2750" s="128">
        <f t="shared" si="1"/>
        <v>2028</v>
      </c>
      <c r="D2750" s="128">
        <f t="shared" si="2"/>
        <v>7</v>
      </c>
      <c r="E2750" s="128">
        <f t="shared" si="3"/>
        <v>2</v>
      </c>
      <c r="F2750" s="128">
        <f t="shared" si="4"/>
        <v>2028</v>
      </c>
      <c r="G2750" s="128">
        <f t="shared" si="5"/>
        <v>7</v>
      </c>
      <c r="H2750" s="128">
        <f t="shared" si="6"/>
        <v>11</v>
      </c>
      <c r="I2750" s="128" t="str">
        <f t="shared" si="7"/>
        <v>화</v>
      </c>
      <c r="J2750" s="99"/>
      <c r="K2750" s="99"/>
      <c r="L2750" s="141" t="str">
        <f>IF(J2750-K2750=0,,IFERROR(K2750-J2750-휴게시간-VLOOKUP(A2750,지정휴게시간,2,FALSE),K2750-J2750-휴게시간))</f>
        <v/>
      </c>
      <c r="M2750" s="142" t="str">
        <f>IFERROR(VLOOKUP(Text(A2750,"m월 d일"),양력휴일,2,FALSE),IFERROR(VLOOKUP(Text(B2750,"m월 d일"),음력휴일,2,FALSE),IFERROR(VLOOKUP(A2750,양력지정휴일,2,FALSE), IFERROR(VLOOKUP(B2750,음력지정휴일,2,FALSE), ""))))</f>
        <v/>
      </c>
      <c r="N2750" s="128"/>
      <c r="O2750" s="128" t="str">
        <f>IFERROR(VLOOKUP(N2750,연차지정일수,2,FALSE),"")</f>
        <v/>
      </c>
      <c r="P2750" s="143"/>
      <c r="Q2750" s="2"/>
    </row>
    <row r="2751">
      <c r="A2751" s="129">
        <v>46946.0</v>
      </c>
      <c r="B2751" s="129">
        <f>VLOOKUP($A2751,달력데이터,MATCH("음력 날짜",달력제목,0),FALSE)</f>
        <v>46893</v>
      </c>
      <c r="C2751" s="128">
        <f t="shared" si="1"/>
        <v>2028</v>
      </c>
      <c r="D2751" s="128">
        <f t="shared" si="2"/>
        <v>7</v>
      </c>
      <c r="E2751" s="128">
        <f t="shared" si="3"/>
        <v>2</v>
      </c>
      <c r="F2751" s="128">
        <f t="shared" si="4"/>
        <v>2028</v>
      </c>
      <c r="G2751" s="128">
        <f t="shared" si="5"/>
        <v>7</v>
      </c>
      <c r="H2751" s="128">
        <f t="shared" si="6"/>
        <v>12</v>
      </c>
      <c r="I2751" s="128" t="str">
        <f t="shared" si="7"/>
        <v>수</v>
      </c>
      <c r="J2751" s="99"/>
      <c r="K2751" s="99"/>
      <c r="L2751" s="141" t="str">
        <f>IF(J2751-K2751=0,,IFERROR(K2751-J2751-휴게시간-VLOOKUP(A2751,지정휴게시간,2,FALSE),K2751-J2751-휴게시간))</f>
        <v/>
      </c>
      <c r="M2751" s="142" t="str">
        <f>IFERROR(VLOOKUP(Text(A2751,"m월 d일"),양력휴일,2,FALSE),IFERROR(VLOOKUP(Text(B2751,"m월 d일"),음력휴일,2,FALSE),IFERROR(VLOOKUP(A2751,양력지정휴일,2,FALSE), IFERROR(VLOOKUP(B2751,음력지정휴일,2,FALSE), ""))))</f>
        <v/>
      </c>
      <c r="N2751" s="128"/>
      <c r="O2751" s="128" t="str">
        <f>IFERROR(VLOOKUP(N2751,연차지정일수,2,FALSE),"")</f>
        <v/>
      </c>
      <c r="P2751" s="143"/>
      <c r="Q2751" s="2"/>
    </row>
    <row r="2752">
      <c r="A2752" s="129">
        <v>46947.0</v>
      </c>
      <c r="B2752" s="129">
        <f>VLOOKUP($A2752,달력데이터,MATCH("음력 날짜",달력제목,0),FALSE)</f>
        <v>46894</v>
      </c>
      <c r="C2752" s="128">
        <f t="shared" si="1"/>
        <v>2028</v>
      </c>
      <c r="D2752" s="128">
        <f t="shared" si="2"/>
        <v>7</v>
      </c>
      <c r="E2752" s="128">
        <f t="shared" si="3"/>
        <v>2</v>
      </c>
      <c r="F2752" s="128">
        <f t="shared" si="4"/>
        <v>2028</v>
      </c>
      <c r="G2752" s="128">
        <f t="shared" si="5"/>
        <v>7</v>
      </c>
      <c r="H2752" s="128">
        <f t="shared" si="6"/>
        <v>13</v>
      </c>
      <c r="I2752" s="128" t="str">
        <f t="shared" si="7"/>
        <v>목</v>
      </c>
      <c r="J2752" s="99"/>
      <c r="K2752" s="99"/>
      <c r="L2752" s="141" t="str">
        <f>IF(J2752-K2752=0,,IFERROR(K2752-J2752-휴게시간-VLOOKUP(A2752,지정휴게시간,2,FALSE),K2752-J2752-휴게시간))</f>
        <v/>
      </c>
      <c r="M2752" s="142" t="str">
        <f>IFERROR(VLOOKUP(Text(A2752,"m월 d일"),양력휴일,2,FALSE),IFERROR(VLOOKUP(Text(B2752,"m월 d일"),음력휴일,2,FALSE),IFERROR(VLOOKUP(A2752,양력지정휴일,2,FALSE), IFERROR(VLOOKUP(B2752,음력지정휴일,2,FALSE), ""))))</f>
        <v/>
      </c>
      <c r="N2752" s="128"/>
      <c r="O2752" s="128" t="str">
        <f>IFERROR(VLOOKUP(N2752,연차지정일수,2,FALSE),"")</f>
        <v/>
      </c>
      <c r="P2752" s="143"/>
      <c r="Q2752" s="2"/>
    </row>
    <row r="2753">
      <c r="A2753" s="129">
        <v>46948.0</v>
      </c>
      <c r="B2753" s="129">
        <f>VLOOKUP($A2753,달력데이터,MATCH("음력 날짜",달력제목,0),FALSE)</f>
        <v>46895</v>
      </c>
      <c r="C2753" s="128">
        <f t="shared" si="1"/>
        <v>2028</v>
      </c>
      <c r="D2753" s="128">
        <f t="shared" si="2"/>
        <v>7</v>
      </c>
      <c r="E2753" s="128">
        <f t="shared" si="3"/>
        <v>2</v>
      </c>
      <c r="F2753" s="128">
        <f t="shared" si="4"/>
        <v>2028</v>
      </c>
      <c r="G2753" s="128">
        <f t="shared" si="5"/>
        <v>7</v>
      </c>
      <c r="H2753" s="128">
        <f t="shared" si="6"/>
        <v>14</v>
      </c>
      <c r="I2753" s="128" t="str">
        <f t="shared" si="7"/>
        <v>금</v>
      </c>
      <c r="J2753" s="99"/>
      <c r="K2753" s="99"/>
      <c r="L2753" s="141" t="str">
        <f>IF(J2753-K2753=0,,IFERROR(K2753-J2753-휴게시간-VLOOKUP(A2753,지정휴게시간,2,FALSE),K2753-J2753-휴게시간))</f>
        <v/>
      </c>
      <c r="M2753" s="142" t="str">
        <f>IFERROR(VLOOKUP(Text(A2753,"m월 d일"),양력휴일,2,FALSE),IFERROR(VLOOKUP(Text(B2753,"m월 d일"),음력휴일,2,FALSE),IFERROR(VLOOKUP(A2753,양력지정휴일,2,FALSE), IFERROR(VLOOKUP(B2753,음력지정휴일,2,FALSE), ""))))</f>
        <v/>
      </c>
      <c r="N2753" s="128"/>
      <c r="O2753" s="128" t="str">
        <f>IFERROR(VLOOKUP(N2753,연차지정일수,2,FALSE),"")</f>
        <v/>
      </c>
      <c r="P2753" s="143"/>
      <c r="Q2753" s="2"/>
    </row>
    <row r="2754">
      <c r="A2754" s="129">
        <v>46949.0</v>
      </c>
      <c r="B2754" s="129">
        <f>VLOOKUP($A2754,달력데이터,MATCH("음력 날짜",달력제목,0),FALSE)</f>
        <v>46896</v>
      </c>
      <c r="C2754" s="128">
        <f t="shared" si="1"/>
        <v>2028</v>
      </c>
      <c r="D2754" s="128">
        <f t="shared" si="2"/>
        <v>7</v>
      </c>
      <c r="E2754" s="128">
        <f t="shared" si="3"/>
        <v>2</v>
      </c>
      <c r="F2754" s="128">
        <f t="shared" si="4"/>
        <v>2028</v>
      </c>
      <c r="G2754" s="128">
        <f t="shared" si="5"/>
        <v>7</v>
      </c>
      <c r="H2754" s="128">
        <f t="shared" si="6"/>
        <v>15</v>
      </c>
      <c r="I2754" s="128" t="str">
        <f t="shared" si="7"/>
        <v>토</v>
      </c>
      <c r="J2754" s="99"/>
      <c r="K2754" s="99"/>
      <c r="L2754" s="141" t="str">
        <f>IF(J2754-K2754=0,,IFERROR(K2754-J2754-휴게시간-VLOOKUP(A2754,지정휴게시간,2,FALSE),K2754-J2754-휴게시간))</f>
        <v/>
      </c>
      <c r="M2754" s="142" t="str">
        <f>IFERROR(VLOOKUP(Text(A2754,"m월 d일"),양력휴일,2,FALSE),IFERROR(VLOOKUP(Text(B2754,"m월 d일"),음력휴일,2,FALSE),IFERROR(VLOOKUP(A2754,양력지정휴일,2,FALSE), IFERROR(VLOOKUP(B2754,음력지정휴일,2,FALSE), ""))))</f>
        <v/>
      </c>
      <c r="N2754" s="128"/>
      <c r="O2754" s="128" t="str">
        <f>IFERROR(VLOOKUP(N2754,연차지정일수,2,FALSE),"")</f>
        <v/>
      </c>
      <c r="P2754" s="143"/>
      <c r="Q2754" s="2"/>
    </row>
    <row r="2755">
      <c r="A2755" s="129">
        <v>46950.0</v>
      </c>
      <c r="B2755" s="129">
        <f>VLOOKUP($A2755,달력데이터,MATCH("음력 날짜",달력제목,0),FALSE)</f>
        <v>46897</v>
      </c>
      <c r="C2755" s="128">
        <f t="shared" si="1"/>
        <v>2028</v>
      </c>
      <c r="D2755" s="128">
        <f t="shared" si="2"/>
        <v>7</v>
      </c>
      <c r="E2755" s="128">
        <f t="shared" si="3"/>
        <v>2</v>
      </c>
      <c r="F2755" s="128">
        <f t="shared" si="4"/>
        <v>2028</v>
      </c>
      <c r="G2755" s="128">
        <f t="shared" si="5"/>
        <v>7</v>
      </c>
      <c r="H2755" s="128">
        <f t="shared" si="6"/>
        <v>16</v>
      </c>
      <c r="I2755" s="128" t="str">
        <f t="shared" si="7"/>
        <v>일</v>
      </c>
      <c r="J2755" s="99"/>
      <c r="K2755" s="99"/>
      <c r="L2755" s="141" t="str">
        <f>IF(J2755-K2755=0,,IFERROR(K2755-J2755-휴게시간-VLOOKUP(A2755,지정휴게시간,2,FALSE),K2755-J2755-휴게시간))</f>
        <v/>
      </c>
      <c r="M2755" s="142" t="str">
        <f>IFERROR(VLOOKUP(Text(A2755,"m월 d일"),양력휴일,2,FALSE),IFERROR(VLOOKUP(Text(B2755,"m월 d일"),음력휴일,2,FALSE),IFERROR(VLOOKUP(A2755,양력지정휴일,2,FALSE), IFERROR(VLOOKUP(B2755,음력지정휴일,2,FALSE), ""))))</f>
        <v/>
      </c>
      <c r="N2755" s="128"/>
      <c r="O2755" s="128" t="str">
        <f>IFERROR(VLOOKUP(N2755,연차지정일수,2,FALSE),"")</f>
        <v/>
      </c>
      <c r="P2755" s="143"/>
      <c r="Q2755" s="2"/>
    </row>
    <row r="2756">
      <c r="A2756" s="129">
        <v>46951.0</v>
      </c>
      <c r="B2756" s="129">
        <f>VLOOKUP($A2756,달력데이터,MATCH("음력 날짜",달력제목,0),FALSE)</f>
        <v>46898</v>
      </c>
      <c r="C2756" s="128">
        <f t="shared" si="1"/>
        <v>2028</v>
      </c>
      <c r="D2756" s="128">
        <f t="shared" si="2"/>
        <v>7</v>
      </c>
      <c r="E2756" s="128">
        <f t="shared" si="3"/>
        <v>3</v>
      </c>
      <c r="F2756" s="128">
        <f t="shared" si="4"/>
        <v>2028</v>
      </c>
      <c r="G2756" s="128">
        <f t="shared" si="5"/>
        <v>7</v>
      </c>
      <c r="H2756" s="128">
        <f t="shared" si="6"/>
        <v>17</v>
      </c>
      <c r="I2756" s="128" t="str">
        <f t="shared" si="7"/>
        <v>월</v>
      </c>
      <c r="J2756" s="99"/>
      <c r="K2756" s="99"/>
      <c r="L2756" s="141" t="str">
        <f>IF(J2756-K2756=0,,IFERROR(K2756-J2756-휴게시간-VLOOKUP(A2756,지정휴게시간,2,FALSE),K2756-J2756-휴게시간))</f>
        <v/>
      </c>
      <c r="M2756" s="142" t="str">
        <f>IFERROR(VLOOKUP(Text(A2756,"m월 d일"),양력휴일,2,FALSE),IFERROR(VLOOKUP(Text(B2756,"m월 d일"),음력휴일,2,FALSE),IFERROR(VLOOKUP(A2756,양력지정휴일,2,FALSE), IFERROR(VLOOKUP(B2756,음력지정휴일,2,FALSE), ""))))</f>
        <v/>
      </c>
      <c r="N2756" s="128"/>
      <c r="O2756" s="128" t="str">
        <f>IFERROR(VLOOKUP(N2756,연차지정일수,2,FALSE),"")</f>
        <v/>
      </c>
      <c r="P2756" s="143"/>
      <c r="Q2756" s="2"/>
    </row>
    <row r="2757">
      <c r="A2757" s="129">
        <v>46952.0</v>
      </c>
      <c r="B2757" s="129">
        <f>VLOOKUP($A2757,달력데이터,MATCH("음력 날짜",달력제목,0),FALSE)</f>
        <v>46899</v>
      </c>
      <c r="C2757" s="128">
        <f t="shared" si="1"/>
        <v>2028</v>
      </c>
      <c r="D2757" s="128">
        <f t="shared" si="2"/>
        <v>7</v>
      </c>
      <c r="E2757" s="128">
        <f t="shared" si="3"/>
        <v>3</v>
      </c>
      <c r="F2757" s="128">
        <f t="shared" si="4"/>
        <v>2028</v>
      </c>
      <c r="G2757" s="128">
        <f t="shared" si="5"/>
        <v>7</v>
      </c>
      <c r="H2757" s="128">
        <f t="shared" si="6"/>
        <v>18</v>
      </c>
      <c r="I2757" s="128" t="str">
        <f t="shared" si="7"/>
        <v>화</v>
      </c>
      <c r="J2757" s="99"/>
      <c r="K2757" s="99"/>
      <c r="L2757" s="141" t="str">
        <f>IF(J2757-K2757=0,,IFERROR(K2757-J2757-휴게시간-VLOOKUP(A2757,지정휴게시간,2,FALSE),K2757-J2757-휴게시간))</f>
        <v/>
      </c>
      <c r="M2757" s="142" t="str">
        <f>IFERROR(VLOOKUP(Text(A2757,"m월 d일"),양력휴일,2,FALSE),IFERROR(VLOOKUP(Text(B2757,"m월 d일"),음력휴일,2,FALSE),IFERROR(VLOOKUP(A2757,양력지정휴일,2,FALSE), IFERROR(VLOOKUP(B2757,음력지정휴일,2,FALSE), ""))))</f>
        <v/>
      </c>
      <c r="N2757" s="128"/>
      <c r="O2757" s="128" t="str">
        <f>IFERROR(VLOOKUP(N2757,연차지정일수,2,FALSE),"")</f>
        <v/>
      </c>
      <c r="P2757" s="143"/>
      <c r="Q2757" s="2"/>
    </row>
    <row r="2758">
      <c r="A2758" s="129">
        <v>46953.0</v>
      </c>
      <c r="B2758" s="129">
        <f>VLOOKUP($A2758,달력데이터,MATCH("음력 날짜",달력제목,0),FALSE)</f>
        <v>46900</v>
      </c>
      <c r="C2758" s="128">
        <f t="shared" si="1"/>
        <v>2028</v>
      </c>
      <c r="D2758" s="128">
        <f t="shared" si="2"/>
        <v>7</v>
      </c>
      <c r="E2758" s="128">
        <f t="shared" si="3"/>
        <v>3</v>
      </c>
      <c r="F2758" s="128">
        <f t="shared" si="4"/>
        <v>2028</v>
      </c>
      <c r="G2758" s="128">
        <f t="shared" si="5"/>
        <v>7</v>
      </c>
      <c r="H2758" s="128">
        <f t="shared" si="6"/>
        <v>19</v>
      </c>
      <c r="I2758" s="128" t="str">
        <f t="shared" si="7"/>
        <v>수</v>
      </c>
      <c r="J2758" s="99"/>
      <c r="K2758" s="99"/>
      <c r="L2758" s="141" t="str">
        <f>IF(J2758-K2758=0,,IFERROR(K2758-J2758-휴게시간-VLOOKUP(A2758,지정휴게시간,2,FALSE),K2758-J2758-휴게시간))</f>
        <v/>
      </c>
      <c r="M2758" s="142" t="str">
        <f>IFERROR(VLOOKUP(Text(A2758,"m월 d일"),양력휴일,2,FALSE),IFERROR(VLOOKUP(Text(B2758,"m월 d일"),음력휴일,2,FALSE),IFERROR(VLOOKUP(A2758,양력지정휴일,2,FALSE), IFERROR(VLOOKUP(B2758,음력지정휴일,2,FALSE), ""))))</f>
        <v/>
      </c>
      <c r="N2758" s="128"/>
      <c r="O2758" s="128" t="str">
        <f>IFERROR(VLOOKUP(N2758,연차지정일수,2,FALSE),"")</f>
        <v/>
      </c>
      <c r="P2758" s="143"/>
      <c r="Q2758" s="2"/>
    </row>
    <row r="2759">
      <c r="A2759" s="129">
        <v>46954.0</v>
      </c>
      <c r="B2759" s="129">
        <f>VLOOKUP($A2759,달력데이터,MATCH("음력 날짜",달력제목,0),FALSE)</f>
        <v>46901</v>
      </c>
      <c r="C2759" s="128">
        <f t="shared" si="1"/>
        <v>2028</v>
      </c>
      <c r="D2759" s="128">
        <f t="shared" si="2"/>
        <v>7</v>
      </c>
      <c r="E2759" s="128">
        <f t="shared" si="3"/>
        <v>3</v>
      </c>
      <c r="F2759" s="128">
        <f t="shared" si="4"/>
        <v>2028</v>
      </c>
      <c r="G2759" s="128">
        <f t="shared" si="5"/>
        <v>7</v>
      </c>
      <c r="H2759" s="128">
        <f t="shared" si="6"/>
        <v>20</v>
      </c>
      <c r="I2759" s="128" t="str">
        <f t="shared" si="7"/>
        <v>목</v>
      </c>
      <c r="J2759" s="99"/>
      <c r="K2759" s="99"/>
      <c r="L2759" s="141" t="str">
        <f>IF(J2759-K2759=0,,IFERROR(K2759-J2759-휴게시간-VLOOKUP(A2759,지정휴게시간,2,FALSE),K2759-J2759-휴게시간))</f>
        <v/>
      </c>
      <c r="M2759" s="142" t="str">
        <f>IFERROR(VLOOKUP(Text(A2759,"m월 d일"),양력휴일,2,FALSE),IFERROR(VLOOKUP(Text(B2759,"m월 d일"),음력휴일,2,FALSE),IFERROR(VLOOKUP(A2759,양력지정휴일,2,FALSE), IFERROR(VLOOKUP(B2759,음력지정휴일,2,FALSE), ""))))</f>
        <v/>
      </c>
      <c r="N2759" s="128"/>
      <c r="O2759" s="128" t="str">
        <f>IFERROR(VLOOKUP(N2759,연차지정일수,2,FALSE),"")</f>
        <v/>
      </c>
      <c r="P2759" s="143"/>
      <c r="Q2759" s="2"/>
    </row>
    <row r="2760">
      <c r="A2760" s="129">
        <v>46955.0</v>
      </c>
      <c r="B2760" s="129">
        <f>VLOOKUP($A2760,달력데이터,MATCH("음력 날짜",달력제목,0),FALSE)</f>
        <v>46902</v>
      </c>
      <c r="C2760" s="128">
        <f t="shared" si="1"/>
        <v>2028</v>
      </c>
      <c r="D2760" s="128">
        <f t="shared" si="2"/>
        <v>7</v>
      </c>
      <c r="E2760" s="128">
        <f t="shared" si="3"/>
        <v>3</v>
      </c>
      <c r="F2760" s="128">
        <f t="shared" si="4"/>
        <v>2028</v>
      </c>
      <c r="G2760" s="128">
        <f t="shared" si="5"/>
        <v>7</v>
      </c>
      <c r="H2760" s="128">
        <f t="shared" si="6"/>
        <v>21</v>
      </c>
      <c r="I2760" s="128" t="str">
        <f t="shared" si="7"/>
        <v>금</v>
      </c>
      <c r="J2760" s="99"/>
      <c r="K2760" s="99"/>
      <c r="L2760" s="141" t="str">
        <f>IF(J2760-K2760=0,,IFERROR(K2760-J2760-휴게시간-VLOOKUP(A2760,지정휴게시간,2,FALSE),K2760-J2760-휴게시간))</f>
        <v/>
      </c>
      <c r="M2760" s="142" t="str">
        <f>IFERROR(VLOOKUP(Text(A2760,"m월 d일"),양력휴일,2,FALSE),IFERROR(VLOOKUP(Text(B2760,"m월 d일"),음력휴일,2,FALSE),IFERROR(VLOOKUP(A2760,양력지정휴일,2,FALSE), IFERROR(VLOOKUP(B2760,음력지정휴일,2,FALSE), ""))))</f>
        <v/>
      </c>
      <c r="N2760" s="128"/>
      <c r="O2760" s="128" t="str">
        <f>IFERROR(VLOOKUP(N2760,연차지정일수,2,FALSE),"")</f>
        <v/>
      </c>
      <c r="P2760" s="143"/>
      <c r="Q2760" s="2"/>
    </row>
    <row r="2761">
      <c r="A2761" s="129">
        <v>46956.0</v>
      </c>
      <c r="B2761" s="129">
        <f>VLOOKUP($A2761,달력데이터,MATCH("음력 날짜",달력제목,0),FALSE)</f>
        <v>46905</v>
      </c>
      <c r="C2761" s="128">
        <f t="shared" si="1"/>
        <v>2028</v>
      </c>
      <c r="D2761" s="128">
        <f t="shared" si="2"/>
        <v>7</v>
      </c>
      <c r="E2761" s="128">
        <f t="shared" si="3"/>
        <v>3</v>
      </c>
      <c r="F2761" s="128">
        <f t="shared" si="4"/>
        <v>2028</v>
      </c>
      <c r="G2761" s="128">
        <f t="shared" si="5"/>
        <v>7</v>
      </c>
      <c r="H2761" s="128">
        <f t="shared" si="6"/>
        <v>22</v>
      </c>
      <c r="I2761" s="128" t="str">
        <f t="shared" si="7"/>
        <v>토</v>
      </c>
      <c r="J2761" s="99"/>
      <c r="K2761" s="99"/>
      <c r="L2761" s="141" t="str">
        <f>IF(J2761-K2761=0,,IFERROR(K2761-J2761-휴게시간-VLOOKUP(A2761,지정휴게시간,2,FALSE),K2761-J2761-휴게시간))</f>
        <v/>
      </c>
      <c r="M2761" s="142" t="str">
        <f>IFERROR(VLOOKUP(Text(A2761,"m월 d일"),양력휴일,2,FALSE),IFERROR(VLOOKUP(Text(B2761,"m월 d일"),음력휴일,2,FALSE),IFERROR(VLOOKUP(A2761,양력지정휴일,2,FALSE), IFERROR(VLOOKUP(B2761,음력지정휴일,2,FALSE), ""))))</f>
        <v/>
      </c>
      <c r="N2761" s="128"/>
      <c r="O2761" s="128" t="str">
        <f>IFERROR(VLOOKUP(N2761,연차지정일수,2,FALSE),"")</f>
        <v/>
      </c>
      <c r="P2761" s="143"/>
      <c r="Q2761" s="2"/>
    </row>
    <row r="2762">
      <c r="A2762" s="129">
        <v>46957.0</v>
      </c>
      <c r="B2762" s="129">
        <f>VLOOKUP($A2762,달력데이터,MATCH("음력 날짜",달력제목,0),FALSE)</f>
        <v>46906</v>
      </c>
      <c r="C2762" s="128">
        <f t="shared" si="1"/>
        <v>2028</v>
      </c>
      <c r="D2762" s="128">
        <f t="shared" si="2"/>
        <v>7</v>
      </c>
      <c r="E2762" s="128">
        <f t="shared" si="3"/>
        <v>3</v>
      </c>
      <c r="F2762" s="128">
        <f t="shared" si="4"/>
        <v>2028</v>
      </c>
      <c r="G2762" s="128">
        <f t="shared" si="5"/>
        <v>7</v>
      </c>
      <c r="H2762" s="128">
        <f t="shared" si="6"/>
        <v>23</v>
      </c>
      <c r="I2762" s="128" t="str">
        <f t="shared" si="7"/>
        <v>일</v>
      </c>
      <c r="J2762" s="99"/>
      <c r="K2762" s="99"/>
      <c r="L2762" s="141" t="str">
        <f>IF(J2762-K2762=0,,IFERROR(K2762-J2762-휴게시간-VLOOKUP(A2762,지정휴게시간,2,FALSE),K2762-J2762-휴게시간))</f>
        <v/>
      </c>
      <c r="M2762" s="142" t="str">
        <f>IFERROR(VLOOKUP(Text(A2762,"m월 d일"),양력휴일,2,FALSE),IFERROR(VLOOKUP(Text(B2762,"m월 d일"),음력휴일,2,FALSE),IFERROR(VLOOKUP(A2762,양력지정휴일,2,FALSE), IFERROR(VLOOKUP(B2762,음력지정휴일,2,FALSE), ""))))</f>
        <v/>
      </c>
      <c r="N2762" s="128"/>
      <c r="O2762" s="128" t="str">
        <f>IFERROR(VLOOKUP(N2762,연차지정일수,2,FALSE),"")</f>
        <v/>
      </c>
      <c r="P2762" s="143"/>
      <c r="Q2762" s="2"/>
    </row>
    <row r="2763">
      <c r="A2763" s="129">
        <v>46958.0</v>
      </c>
      <c r="B2763" s="129">
        <f>VLOOKUP($A2763,달력데이터,MATCH("음력 날짜",달력제목,0),FALSE)</f>
        <v>46907</v>
      </c>
      <c r="C2763" s="128">
        <f t="shared" si="1"/>
        <v>2028</v>
      </c>
      <c r="D2763" s="128">
        <f t="shared" si="2"/>
        <v>7</v>
      </c>
      <c r="E2763" s="128">
        <f t="shared" si="3"/>
        <v>4</v>
      </c>
      <c r="F2763" s="128">
        <f t="shared" si="4"/>
        <v>2028</v>
      </c>
      <c r="G2763" s="128">
        <f t="shared" si="5"/>
        <v>7</v>
      </c>
      <c r="H2763" s="128">
        <f t="shared" si="6"/>
        <v>24</v>
      </c>
      <c r="I2763" s="128" t="str">
        <f t="shared" si="7"/>
        <v>월</v>
      </c>
      <c r="J2763" s="99"/>
      <c r="K2763" s="99"/>
      <c r="L2763" s="141" t="str">
        <f>IF(J2763-K2763=0,,IFERROR(K2763-J2763-휴게시간-VLOOKUP(A2763,지정휴게시간,2,FALSE),K2763-J2763-휴게시간))</f>
        <v/>
      </c>
      <c r="M2763" s="142" t="str">
        <f>IFERROR(VLOOKUP(Text(A2763,"m월 d일"),양력휴일,2,FALSE),IFERROR(VLOOKUP(Text(B2763,"m월 d일"),음력휴일,2,FALSE),IFERROR(VLOOKUP(A2763,양력지정휴일,2,FALSE), IFERROR(VLOOKUP(B2763,음력지정휴일,2,FALSE), ""))))</f>
        <v/>
      </c>
      <c r="N2763" s="128"/>
      <c r="O2763" s="128" t="str">
        <f>IFERROR(VLOOKUP(N2763,연차지정일수,2,FALSE),"")</f>
        <v/>
      </c>
      <c r="P2763" s="143"/>
      <c r="Q2763" s="2"/>
    </row>
    <row r="2764">
      <c r="A2764" s="129">
        <v>46959.0</v>
      </c>
      <c r="B2764" s="129">
        <f>VLOOKUP($A2764,달력데이터,MATCH("음력 날짜",달력제목,0),FALSE)</f>
        <v>46908</v>
      </c>
      <c r="C2764" s="128">
        <f t="shared" si="1"/>
        <v>2028</v>
      </c>
      <c r="D2764" s="128">
        <f t="shared" si="2"/>
        <v>7</v>
      </c>
      <c r="E2764" s="128">
        <f t="shared" si="3"/>
        <v>4</v>
      </c>
      <c r="F2764" s="128">
        <f t="shared" si="4"/>
        <v>2028</v>
      </c>
      <c r="G2764" s="128">
        <f t="shared" si="5"/>
        <v>7</v>
      </c>
      <c r="H2764" s="128">
        <f t="shared" si="6"/>
        <v>25</v>
      </c>
      <c r="I2764" s="128" t="str">
        <f t="shared" si="7"/>
        <v>화</v>
      </c>
      <c r="J2764" s="99"/>
      <c r="K2764" s="99"/>
      <c r="L2764" s="141" t="str">
        <f>IF(J2764-K2764=0,,IFERROR(K2764-J2764-휴게시간-VLOOKUP(A2764,지정휴게시간,2,FALSE),K2764-J2764-휴게시간))</f>
        <v/>
      </c>
      <c r="M2764" s="142" t="str">
        <f>IFERROR(VLOOKUP(Text(A2764,"m월 d일"),양력휴일,2,FALSE),IFERROR(VLOOKUP(Text(B2764,"m월 d일"),음력휴일,2,FALSE),IFERROR(VLOOKUP(A2764,양력지정휴일,2,FALSE), IFERROR(VLOOKUP(B2764,음력지정휴일,2,FALSE), ""))))</f>
        <v/>
      </c>
      <c r="N2764" s="128"/>
      <c r="O2764" s="128" t="str">
        <f>IFERROR(VLOOKUP(N2764,연차지정일수,2,FALSE),"")</f>
        <v/>
      </c>
      <c r="P2764" s="143"/>
      <c r="Q2764" s="2"/>
    </row>
    <row r="2765">
      <c r="A2765" s="129">
        <v>46960.0</v>
      </c>
      <c r="B2765" s="129">
        <f>VLOOKUP($A2765,달력데이터,MATCH("음력 날짜",달력제목,0),FALSE)</f>
        <v>46909</v>
      </c>
      <c r="C2765" s="128">
        <f t="shared" si="1"/>
        <v>2028</v>
      </c>
      <c r="D2765" s="128">
        <f t="shared" si="2"/>
        <v>7</v>
      </c>
      <c r="E2765" s="128">
        <f t="shared" si="3"/>
        <v>4</v>
      </c>
      <c r="F2765" s="128">
        <f t="shared" si="4"/>
        <v>2028</v>
      </c>
      <c r="G2765" s="128">
        <f t="shared" si="5"/>
        <v>7</v>
      </c>
      <c r="H2765" s="128">
        <f t="shared" si="6"/>
        <v>26</v>
      </c>
      <c r="I2765" s="128" t="str">
        <f t="shared" si="7"/>
        <v>수</v>
      </c>
      <c r="J2765" s="99"/>
      <c r="K2765" s="99"/>
      <c r="L2765" s="141" t="str">
        <f>IF(J2765-K2765=0,,IFERROR(K2765-J2765-휴게시간-VLOOKUP(A2765,지정휴게시간,2,FALSE),K2765-J2765-휴게시간))</f>
        <v/>
      </c>
      <c r="M2765" s="142" t="str">
        <f>IFERROR(VLOOKUP(Text(A2765,"m월 d일"),양력휴일,2,FALSE),IFERROR(VLOOKUP(Text(B2765,"m월 d일"),음력휴일,2,FALSE),IFERROR(VLOOKUP(A2765,양력지정휴일,2,FALSE), IFERROR(VLOOKUP(B2765,음력지정휴일,2,FALSE), ""))))</f>
        <v/>
      </c>
      <c r="N2765" s="128"/>
      <c r="O2765" s="128" t="str">
        <f>IFERROR(VLOOKUP(N2765,연차지정일수,2,FALSE),"")</f>
        <v/>
      </c>
      <c r="P2765" s="143"/>
      <c r="Q2765" s="2"/>
    </row>
    <row r="2766">
      <c r="A2766" s="129">
        <v>46961.0</v>
      </c>
      <c r="B2766" s="129">
        <f>VLOOKUP($A2766,달력데이터,MATCH("음력 날짜",달력제목,0),FALSE)</f>
        <v>46910</v>
      </c>
      <c r="C2766" s="128">
        <f t="shared" si="1"/>
        <v>2028</v>
      </c>
      <c r="D2766" s="128">
        <f t="shared" si="2"/>
        <v>7</v>
      </c>
      <c r="E2766" s="128">
        <f t="shared" si="3"/>
        <v>4</v>
      </c>
      <c r="F2766" s="128">
        <f t="shared" si="4"/>
        <v>2028</v>
      </c>
      <c r="G2766" s="128">
        <f t="shared" si="5"/>
        <v>7</v>
      </c>
      <c r="H2766" s="128">
        <f t="shared" si="6"/>
        <v>27</v>
      </c>
      <c r="I2766" s="128" t="str">
        <f t="shared" si="7"/>
        <v>목</v>
      </c>
      <c r="J2766" s="99"/>
      <c r="K2766" s="99"/>
      <c r="L2766" s="141" t="str">
        <f>IF(J2766-K2766=0,,IFERROR(K2766-J2766-휴게시간-VLOOKUP(A2766,지정휴게시간,2,FALSE),K2766-J2766-휴게시간))</f>
        <v/>
      </c>
      <c r="M2766" s="142" t="str">
        <f>IFERROR(VLOOKUP(Text(A2766,"m월 d일"),양력휴일,2,FALSE),IFERROR(VLOOKUP(Text(B2766,"m월 d일"),음력휴일,2,FALSE),IFERROR(VLOOKUP(A2766,양력지정휴일,2,FALSE), IFERROR(VLOOKUP(B2766,음력지정휴일,2,FALSE), ""))))</f>
        <v/>
      </c>
      <c r="N2766" s="128"/>
      <c r="O2766" s="128" t="str">
        <f>IFERROR(VLOOKUP(N2766,연차지정일수,2,FALSE),"")</f>
        <v/>
      </c>
      <c r="P2766" s="143"/>
      <c r="Q2766" s="2"/>
    </row>
    <row r="2767">
      <c r="A2767" s="129">
        <v>46962.0</v>
      </c>
      <c r="B2767" s="129">
        <f>VLOOKUP($A2767,달력데이터,MATCH("음력 날짜",달력제목,0),FALSE)</f>
        <v>46911</v>
      </c>
      <c r="C2767" s="128">
        <f t="shared" si="1"/>
        <v>2028</v>
      </c>
      <c r="D2767" s="128">
        <f t="shared" si="2"/>
        <v>7</v>
      </c>
      <c r="E2767" s="128">
        <f t="shared" si="3"/>
        <v>4</v>
      </c>
      <c r="F2767" s="128">
        <f t="shared" si="4"/>
        <v>2028</v>
      </c>
      <c r="G2767" s="128">
        <f t="shared" si="5"/>
        <v>7</v>
      </c>
      <c r="H2767" s="128">
        <f t="shared" si="6"/>
        <v>28</v>
      </c>
      <c r="I2767" s="128" t="str">
        <f t="shared" si="7"/>
        <v>금</v>
      </c>
      <c r="J2767" s="99"/>
      <c r="K2767" s="99"/>
      <c r="L2767" s="141" t="str">
        <f>IF(J2767-K2767=0,,IFERROR(K2767-J2767-휴게시간-VLOOKUP(A2767,지정휴게시간,2,FALSE),K2767-J2767-휴게시간))</f>
        <v/>
      </c>
      <c r="M2767" s="142" t="str">
        <f>IFERROR(VLOOKUP(Text(A2767,"m월 d일"),양력휴일,2,FALSE),IFERROR(VLOOKUP(Text(B2767,"m월 d일"),음력휴일,2,FALSE),IFERROR(VLOOKUP(A2767,양력지정휴일,2,FALSE), IFERROR(VLOOKUP(B2767,음력지정휴일,2,FALSE), ""))))</f>
        <v/>
      </c>
      <c r="N2767" s="128"/>
      <c r="O2767" s="128" t="str">
        <f>IFERROR(VLOOKUP(N2767,연차지정일수,2,FALSE),"")</f>
        <v/>
      </c>
      <c r="P2767" s="143"/>
      <c r="Q2767" s="2"/>
    </row>
    <row r="2768">
      <c r="A2768" s="129">
        <v>46963.0</v>
      </c>
      <c r="B2768" s="129">
        <f>VLOOKUP($A2768,달력데이터,MATCH("음력 날짜",달력제목,0),FALSE)</f>
        <v>46912</v>
      </c>
      <c r="C2768" s="128">
        <f t="shared" si="1"/>
        <v>2028</v>
      </c>
      <c r="D2768" s="128">
        <f t="shared" si="2"/>
        <v>7</v>
      </c>
      <c r="E2768" s="128">
        <f t="shared" si="3"/>
        <v>4</v>
      </c>
      <c r="F2768" s="128">
        <f t="shared" si="4"/>
        <v>2028</v>
      </c>
      <c r="G2768" s="128">
        <f t="shared" si="5"/>
        <v>7</v>
      </c>
      <c r="H2768" s="128">
        <f t="shared" si="6"/>
        <v>29</v>
      </c>
      <c r="I2768" s="128" t="str">
        <f t="shared" si="7"/>
        <v>토</v>
      </c>
      <c r="J2768" s="99"/>
      <c r="K2768" s="99"/>
      <c r="L2768" s="141" t="str">
        <f>IF(J2768-K2768=0,,IFERROR(K2768-J2768-휴게시간-VLOOKUP(A2768,지정휴게시간,2,FALSE),K2768-J2768-휴게시간))</f>
        <v/>
      </c>
      <c r="M2768" s="142" t="str">
        <f>IFERROR(VLOOKUP(Text(A2768,"m월 d일"),양력휴일,2,FALSE),IFERROR(VLOOKUP(Text(B2768,"m월 d일"),음력휴일,2,FALSE),IFERROR(VLOOKUP(A2768,양력지정휴일,2,FALSE), IFERROR(VLOOKUP(B2768,음력지정휴일,2,FALSE), ""))))</f>
        <v/>
      </c>
      <c r="N2768" s="128"/>
      <c r="O2768" s="128" t="str">
        <f>IFERROR(VLOOKUP(N2768,연차지정일수,2,FALSE),"")</f>
        <v/>
      </c>
      <c r="P2768" s="143"/>
      <c r="Q2768" s="2"/>
    </row>
    <row r="2769">
      <c r="A2769" s="129">
        <v>46964.0</v>
      </c>
      <c r="B2769" s="129">
        <f>VLOOKUP($A2769,달력데이터,MATCH("음력 날짜",달력제목,0),FALSE)</f>
        <v>46913</v>
      </c>
      <c r="C2769" s="128">
        <f t="shared" si="1"/>
        <v>2028</v>
      </c>
      <c r="D2769" s="128">
        <f t="shared" si="2"/>
        <v>7</v>
      </c>
      <c r="E2769" s="128">
        <f t="shared" si="3"/>
        <v>4</v>
      </c>
      <c r="F2769" s="128">
        <f t="shared" si="4"/>
        <v>2028</v>
      </c>
      <c r="G2769" s="128">
        <f t="shared" si="5"/>
        <v>7</v>
      </c>
      <c r="H2769" s="128">
        <f t="shared" si="6"/>
        <v>30</v>
      </c>
      <c r="I2769" s="128" t="str">
        <f t="shared" si="7"/>
        <v>일</v>
      </c>
      <c r="J2769" s="99"/>
      <c r="K2769" s="99"/>
      <c r="L2769" s="141" t="str">
        <f>IF(J2769-K2769=0,,IFERROR(K2769-J2769-휴게시간-VLOOKUP(A2769,지정휴게시간,2,FALSE),K2769-J2769-휴게시간))</f>
        <v/>
      </c>
      <c r="M2769" s="142" t="str">
        <f>IFERROR(VLOOKUP(Text(A2769,"m월 d일"),양력휴일,2,FALSE),IFERROR(VLOOKUP(Text(B2769,"m월 d일"),음력휴일,2,FALSE),IFERROR(VLOOKUP(A2769,양력지정휴일,2,FALSE), IFERROR(VLOOKUP(B2769,음력지정휴일,2,FALSE), ""))))</f>
        <v/>
      </c>
      <c r="N2769" s="128"/>
      <c r="O2769" s="128" t="str">
        <f>IFERROR(VLOOKUP(N2769,연차지정일수,2,FALSE),"")</f>
        <v/>
      </c>
      <c r="P2769" s="143"/>
      <c r="Q2769" s="2"/>
    </row>
    <row r="2770">
      <c r="A2770" s="129">
        <v>46965.0</v>
      </c>
      <c r="B2770" s="129">
        <f>VLOOKUP($A2770,달력데이터,MATCH("음력 날짜",달력제목,0),FALSE)</f>
        <v>46914</v>
      </c>
      <c r="C2770" s="128">
        <f t="shared" si="1"/>
        <v>2028</v>
      </c>
      <c r="D2770" s="128">
        <f t="shared" si="2"/>
        <v>7</v>
      </c>
      <c r="E2770" s="128">
        <f t="shared" si="3"/>
        <v>5</v>
      </c>
      <c r="F2770" s="128">
        <f t="shared" si="4"/>
        <v>2028</v>
      </c>
      <c r="G2770" s="128">
        <f t="shared" si="5"/>
        <v>7</v>
      </c>
      <c r="H2770" s="128">
        <f t="shared" si="6"/>
        <v>31</v>
      </c>
      <c r="I2770" s="128" t="str">
        <f t="shared" si="7"/>
        <v>월</v>
      </c>
      <c r="J2770" s="99"/>
      <c r="K2770" s="99"/>
      <c r="L2770" s="141" t="str">
        <f>IF(J2770-K2770=0,,IFERROR(K2770-J2770-휴게시간-VLOOKUP(A2770,지정휴게시간,2,FALSE),K2770-J2770-휴게시간))</f>
        <v/>
      </c>
      <c r="M2770" s="142" t="str">
        <f>IFERROR(VLOOKUP(Text(A2770,"m월 d일"),양력휴일,2,FALSE),IFERROR(VLOOKUP(Text(B2770,"m월 d일"),음력휴일,2,FALSE),IFERROR(VLOOKUP(A2770,양력지정휴일,2,FALSE), IFERROR(VLOOKUP(B2770,음력지정휴일,2,FALSE), ""))))</f>
        <v/>
      </c>
      <c r="N2770" s="128"/>
      <c r="O2770" s="128" t="str">
        <f>IFERROR(VLOOKUP(N2770,연차지정일수,2,FALSE),"")</f>
        <v/>
      </c>
      <c r="P2770" s="143"/>
      <c r="Q2770" s="2"/>
    </row>
    <row r="2771">
      <c r="A2771" s="129">
        <v>46966.0</v>
      </c>
      <c r="B2771" s="129">
        <f>VLOOKUP($A2771,달력데이터,MATCH("음력 날짜",달력제목,0),FALSE)</f>
        <v>46915</v>
      </c>
      <c r="C2771" s="128">
        <f t="shared" si="1"/>
        <v>2028</v>
      </c>
      <c r="D2771" s="128">
        <f t="shared" si="2"/>
        <v>7</v>
      </c>
      <c r="E2771" s="128">
        <f t="shared" si="3"/>
        <v>5</v>
      </c>
      <c r="F2771" s="128">
        <f t="shared" si="4"/>
        <v>2028</v>
      </c>
      <c r="G2771" s="128">
        <f t="shared" si="5"/>
        <v>8</v>
      </c>
      <c r="H2771" s="128">
        <f t="shared" si="6"/>
        <v>1</v>
      </c>
      <c r="I2771" s="128" t="str">
        <f t="shared" si="7"/>
        <v>화</v>
      </c>
      <c r="J2771" s="99"/>
      <c r="K2771" s="99"/>
      <c r="L2771" s="141" t="str">
        <f>IF(J2771-K2771=0,,IFERROR(K2771-J2771-휴게시간-VLOOKUP(A2771,지정휴게시간,2,FALSE),K2771-J2771-휴게시간))</f>
        <v/>
      </c>
      <c r="M2771" s="142" t="str">
        <f>IFERROR(VLOOKUP(Text(A2771,"m월 d일"),양력휴일,2,FALSE),IFERROR(VLOOKUP(Text(B2771,"m월 d일"),음력휴일,2,FALSE),IFERROR(VLOOKUP(A2771,양력지정휴일,2,FALSE), IFERROR(VLOOKUP(B2771,음력지정휴일,2,FALSE), ""))))</f>
        <v/>
      </c>
      <c r="N2771" s="128"/>
      <c r="O2771" s="128" t="str">
        <f>IFERROR(VLOOKUP(N2771,연차지정일수,2,FALSE),"")</f>
        <v/>
      </c>
      <c r="P2771" s="143"/>
      <c r="Q2771" s="2"/>
    </row>
    <row r="2772">
      <c r="A2772" s="129">
        <v>46967.0</v>
      </c>
      <c r="B2772" s="129">
        <f>VLOOKUP($A2772,달력데이터,MATCH("음력 날짜",달력제목,0),FALSE)</f>
        <v>46916</v>
      </c>
      <c r="C2772" s="128">
        <f t="shared" si="1"/>
        <v>2028</v>
      </c>
      <c r="D2772" s="128">
        <f t="shared" si="2"/>
        <v>7</v>
      </c>
      <c r="E2772" s="128">
        <f t="shared" si="3"/>
        <v>5</v>
      </c>
      <c r="F2772" s="128">
        <f t="shared" si="4"/>
        <v>2028</v>
      </c>
      <c r="G2772" s="128">
        <f t="shared" si="5"/>
        <v>8</v>
      </c>
      <c r="H2772" s="128">
        <f t="shared" si="6"/>
        <v>2</v>
      </c>
      <c r="I2772" s="128" t="str">
        <f t="shared" si="7"/>
        <v>수</v>
      </c>
      <c r="J2772" s="99"/>
      <c r="K2772" s="99"/>
      <c r="L2772" s="141" t="str">
        <f>IF(J2772-K2772=0,,IFERROR(K2772-J2772-휴게시간-VLOOKUP(A2772,지정휴게시간,2,FALSE),K2772-J2772-휴게시간))</f>
        <v/>
      </c>
      <c r="M2772" s="142" t="str">
        <f>IFERROR(VLOOKUP(Text(A2772,"m월 d일"),양력휴일,2,FALSE),IFERROR(VLOOKUP(Text(B2772,"m월 d일"),음력휴일,2,FALSE),IFERROR(VLOOKUP(A2772,양력지정휴일,2,FALSE), IFERROR(VLOOKUP(B2772,음력지정휴일,2,FALSE), ""))))</f>
        <v/>
      </c>
      <c r="N2772" s="128"/>
      <c r="O2772" s="128" t="str">
        <f>IFERROR(VLOOKUP(N2772,연차지정일수,2,FALSE),"")</f>
        <v/>
      </c>
      <c r="P2772" s="143"/>
      <c r="Q2772" s="2"/>
    </row>
    <row r="2773">
      <c r="A2773" s="129">
        <v>46968.0</v>
      </c>
      <c r="B2773" s="129">
        <f>VLOOKUP($A2773,달력데이터,MATCH("음력 날짜",달력제목,0),FALSE)</f>
        <v>46917</v>
      </c>
      <c r="C2773" s="128">
        <f t="shared" si="1"/>
        <v>2028</v>
      </c>
      <c r="D2773" s="128">
        <f t="shared" si="2"/>
        <v>7</v>
      </c>
      <c r="E2773" s="128">
        <f t="shared" si="3"/>
        <v>5</v>
      </c>
      <c r="F2773" s="128">
        <f t="shared" si="4"/>
        <v>2028</v>
      </c>
      <c r="G2773" s="128">
        <f t="shared" si="5"/>
        <v>8</v>
      </c>
      <c r="H2773" s="128">
        <f t="shared" si="6"/>
        <v>3</v>
      </c>
      <c r="I2773" s="128" t="str">
        <f t="shared" si="7"/>
        <v>목</v>
      </c>
      <c r="J2773" s="99"/>
      <c r="K2773" s="99"/>
      <c r="L2773" s="141" t="str">
        <f>IF(J2773-K2773=0,,IFERROR(K2773-J2773-휴게시간-VLOOKUP(A2773,지정휴게시간,2,FALSE),K2773-J2773-휴게시간))</f>
        <v/>
      </c>
      <c r="M2773" s="142" t="str">
        <f>IFERROR(VLOOKUP(Text(A2773,"m월 d일"),양력휴일,2,FALSE),IFERROR(VLOOKUP(Text(B2773,"m월 d일"),음력휴일,2,FALSE),IFERROR(VLOOKUP(A2773,양력지정휴일,2,FALSE), IFERROR(VLOOKUP(B2773,음력지정휴일,2,FALSE), ""))))</f>
        <v/>
      </c>
      <c r="N2773" s="128"/>
      <c r="O2773" s="128" t="str">
        <f>IFERROR(VLOOKUP(N2773,연차지정일수,2,FALSE),"")</f>
        <v/>
      </c>
      <c r="P2773" s="143"/>
      <c r="Q2773" s="2"/>
    </row>
    <row r="2774">
      <c r="A2774" s="129">
        <v>46969.0</v>
      </c>
      <c r="B2774" s="129">
        <f>VLOOKUP($A2774,달력데이터,MATCH("음력 날짜",달력제목,0),FALSE)</f>
        <v>46918</v>
      </c>
      <c r="C2774" s="128">
        <f t="shared" si="1"/>
        <v>2028</v>
      </c>
      <c r="D2774" s="128">
        <f t="shared" si="2"/>
        <v>7</v>
      </c>
      <c r="E2774" s="128">
        <f t="shared" si="3"/>
        <v>5</v>
      </c>
      <c r="F2774" s="128">
        <f t="shared" si="4"/>
        <v>2028</v>
      </c>
      <c r="G2774" s="128">
        <f t="shared" si="5"/>
        <v>8</v>
      </c>
      <c r="H2774" s="128">
        <f t="shared" si="6"/>
        <v>4</v>
      </c>
      <c r="I2774" s="128" t="str">
        <f t="shared" si="7"/>
        <v>금</v>
      </c>
      <c r="J2774" s="99"/>
      <c r="K2774" s="99"/>
      <c r="L2774" s="141" t="str">
        <f>IF(J2774-K2774=0,,IFERROR(K2774-J2774-휴게시간-VLOOKUP(A2774,지정휴게시간,2,FALSE),K2774-J2774-휴게시간))</f>
        <v/>
      </c>
      <c r="M2774" s="142" t="str">
        <f>IFERROR(VLOOKUP(Text(A2774,"m월 d일"),양력휴일,2,FALSE),IFERROR(VLOOKUP(Text(B2774,"m월 d일"),음력휴일,2,FALSE),IFERROR(VLOOKUP(A2774,양력지정휴일,2,FALSE), IFERROR(VLOOKUP(B2774,음력지정휴일,2,FALSE), ""))))</f>
        <v/>
      </c>
      <c r="N2774" s="128"/>
      <c r="O2774" s="128" t="str">
        <f>IFERROR(VLOOKUP(N2774,연차지정일수,2,FALSE),"")</f>
        <v/>
      </c>
      <c r="P2774" s="143"/>
      <c r="Q2774" s="2"/>
    </row>
    <row r="2775">
      <c r="A2775" s="129">
        <v>46970.0</v>
      </c>
      <c r="B2775" s="129">
        <f>VLOOKUP($A2775,달력데이터,MATCH("음력 날짜",달력제목,0),FALSE)</f>
        <v>46919</v>
      </c>
      <c r="C2775" s="128">
        <f t="shared" si="1"/>
        <v>2028</v>
      </c>
      <c r="D2775" s="128">
        <f t="shared" si="2"/>
        <v>7</v>
      </c>
      <c r="E2775" s="128">
        <f t="shared" si="3"/>
        <v>5</v>
      </c>
      <c r="F2775" s="128">
        <f t="shared" si="4"/>
        <v>2028</v>
      </c>
      <c r="G2775" s="128">
        <f t="shared" si="5"/>
        <v>8</v>
      </c>
      <c r="H2775" s="128">
        <f t="shared" si="6"/>
        <v>5</v>
      </c>
      <c r="I2775" s="128" t="str">
        <f t="shared" si="7"/>
        <v>토</v>
      </c>
      <c r="J2775" s="99"/>
      <c r="K2775" s="99"/>
      <c r="L2775" s="141" t="str">
        <f>IF(J2775-K2775=0,,IFERROR(K2775-J2775-휴게시간-VLOOKUP(A2775,지정휴게시간,2,FALSE),K2775-J2775-휴게시간))</f>
        <v/>
      </c>
      <c r="M2775" s="142" t="str">
        <f>IFERROR(VLOOKUP(Text(A2775,"m월 d일"),양력휴일,2,FALSE),IFERROR(VLOOKUP(Text(B2775,"m월 d일"),음력휴일,2,FALSE),IFERROR(VLOOKUP(A2775,양력지정휴일,2,FALSE), IFERROR(VLOOKUP(B2775,음력지정휴일,2,FALSE), ""))))</f>
        <v/>
      </c>
      <c r="N2775" s="128"/>
      <c r="O2775" s="128" t="str">
        <f>IFERROR(VLOOKUP(N2775,연차지정일수,2,FALSE),"")</f>
        <v/>
      </c>
      <c r="P2775" s="143"/>
      <c r="Q2775" s="2"/>
    </row>
    <row r="2776">
      <c r="A2776" s="129">
        <v>46971.0</v>
      </c>
      <c r="B2776" s="129">
        <f>VLOOKUP($A2776,달력데이터,MATCH("음력 날짜",달력제목,0),FALSE)</f>
        <v>46920</v>
      </c>
      <c r="C2776" s="128">
        <f t="shared" si="1"/>
        <v>2028</v>
      </c>
      <c r="D2776" s="128">
        <f t="shared" si="2"/>
        <v>7</v>
      </c>
      <c r="E2776" s="128">
        <f t="shared" si="3"/>
        <v>5</v>
      </c>
      <c r="F2776" s="128">
        <f t="shared" si="4"/>
        <v>2028</v>
      </c>
      <c r="G2776" s="128">
        <f t="shared" si="5"/>
        <v>8</v>
      </c>
      <c r="H2776" s="128">
        <f t="shared" si="6"/>
        <v>6</v>
      </c>
      <c r="I2776" s="128" t="str">
        <f t="shared" si="7"/>
        <v>일</v>
      </c>
      <c r="J2776" s="99"/>
      <c r="K2776" s="99"/>
      <c r="L2776" s="141" t="str">
        <f>IF(J2776-K2776=0,,IFERROR(K2776-J2776-휴게시간-VLOOKUP(A2776,지정휴게시간,2,FALSE),K2776-J2776-휴게시간))</f>
        <v/>
      </c>
      <c r="M2776" s="142" t="str">
        <f>IFERROR(VLOOKUP(Text(A2776,"m월 d일"),양력휴일,2,FALSE),IFERROR(VLOOKUP(Text(B2776,"m월 d일"),음력휴일,2,FALSE),IFERROR(VLOOKUP(A2776,양력지정휴일,2,FALSE), IFERROR(VLOOKUP(B2776,음력지정휴일,2,FALSE), ""))))</f>
        <v/>
      </c>
      <c r="N2776" s="128"/>
      <c r="O2776" s="128" t="str">
        <f>IFERROR(VLOOKUP(N2776,연차지정일수,2,FALSE),"")</f>
        <v/>
      </c>
      <c r="P2776" s="143"/>
      <c r="Q2776" s="2"/>
    </row>
    <row r="2777">
      <c r="A2777" s="129">
        <v>46972.0</v>
      </c>
      <c r="B2777" s="129">
        <f>VLOOKUP($A2777,달력데이터,MATCH("음력 날짜",달력제목,0),FALSE)</f>
        <v>46921</v>
      </c>
      <c r="C2777" s="128">
        <f t="shared" si="1"/>
        <v>2028</v>
      </c>
      <c r="D2777" s="128">
        <f t="shared" si="2"/>
        <v>8</v>
      </c>
      <c r="E2777" s="128">
        <f t="shared" si="3"/>
        <v>1</v>
      </c>
      <c r="F2777" s="128">
        <f t="shared" si="4"/>
        <v>2028</v>
      </c>
      <c r="G2777" s="128">
        <f t="shared" si="5"/>
        <v>8</v>
      </c>
      <c r="H2777" s="128">
        <f t="shared" si="6"/>
        <v>7</v>
      </c>
      <c r="I2777" s="128" t="str">
        <f t="shared" si="7"/>
        <v>월</v>
      </c>
      <c r="J2777" s="99"/>
      <c r="K2777" s="99"/>
      <c r="L2777" s="141" t="str">
        <f>IF(J2777-K2777=0,,IFERROR(K2777-J2777-휴게시간-VLOOKUP(A2777,지정휴게시간,2,FALSE),K2777-J2777-휴게시간))</f>
        <v/>
      </c>
      <c r="M2777" s="142" t="str">
        <f>IFERROR(VLOOKUP(Text(A2777,"m월 d일"),양력휴일,2,FALSE),IFERROR(VLOOKUP(Text(B2777,"m월 d일"),음력휴일,2,FALSE),IFERROR(VLOOKUP(A2777,양력지정휴일,2,FALSE), IFERROR(VLOOKUP(B2777,음력지정휴일,2,FALSE), ""))))</f>
        <v/>
      </c>
      <c r="N2777" s="128"/>
      <c r="O2777" s="128" t="str">
        <f>IFERROR(VLOOKUP(N2777,연차지정일수,2,FALSE),"")</f>
        <v/>
      </c>
      <c r="P2777" s="143"/>
      <c r="Q2777" s="2"/>
    </row>
    <row r="2778">
      <c r="A2778" s="129">
        <v>46973.0</v>
      </c>
      <c r="B2778" s="129">
        <f>VLOOKUP($A2778,달력데이터,MATCH("음력 날짜",달력제목,0),FALSE)</f>
        <v>46922</v>
      </c>
      <c r="C2778" s="128">
        <f t="shared" si="1"/>
        <v>2028</v>
      </c>
      <c r="D2778" s="128">
        <f t="shared" si="2"/>
        <v>8</v>
      </c>
      <c r="E2778" s="128">
        <f t="shared" si="3"/>
        <v>1</v>
      </c>
      <c r="F2778" s="128">
        <f t="shared" si="4"/>
        <v>2028</v>
      </c>
      <c r="G2778" s="128">
        <f t="shared" si="5"/>
        <v>8</v>
      </c>
      <c r="H2778" s="128">
        <f t="shared" si="6"/>
        <v>8</v>
      </c>
      <c r="I2778" s="128" t="str">
        <f t="shared" si="7"/>
        <v>화</v>
      </c>
      <c r="J2778" s="99"/>
      <c r="K2778" s="99"/>
      <c r="L2778" s="141" t="str">
        <f>IF(J2778-K2778=0,,IFERROR(K2778-J2778-휴게시간-VLOOKUP(A2778,지정휴게시간,2,FALSE),K2778-J2778-휴게시간))</f>
        <v/>
      </c>
      <c r="M2778" s="142" t="str">
        <f>IFERROR(VLOOKUP(Text(A2778,"m월 d일"),양력휴일,2,FALSE),IFERROR(VLOOKUP(Text(B2778,"m월 d일"),음력휴일,2,FALSE),IFERROR(VLOOKUP(A2778,양력지정휴일,2,FALSE), IFERROR(VLOOKUP(B2778,음력지정휴일,2,FALSE), ""))))</f>
        <v/>
      </c>
      <c r="N2778" s="128"/>
      <c r="O2778" s="128" t="str">
        <f>IFERROR(VLOOKUP(N2778,연차지정일수,2,FALSE),"")</f>
        <v/>
      </c>
      <c r="P2778" s="143"/>
      <c r="Q2778" s="2"/>
    </row>
    <row r="2779">
      <c r="A2779" s="129">
        <v>46974.0</v>
      </c>
      <c r="B2779" s="129">
        <f>VLOOKUP($A2779,달력데이터,MATCH("음력 날짜",달력제목,0),FALSE)</f>
        <v>46923</v>
      </c>
      <c r="C2779" s="128">
        <f t="shared" si="1"/>
        <v>2028</v>
      </c>
      <c r="D2779" s="128">
        <f t="shared" si="2"/>
        <v>8</v>
      </c>
      <c r="E2779" s="128">
        <f t="shared" si="3"/>
        <v>1</v>
      </c>
      <c r="F2779" s="128">
        <f t="shared" si="4"/>
        <v>2028</v>
      </c>
      <c r="G2779" s="128">
        <f t="shared" si="5"/>
        <v>8</v>
      </c>
      <c r="H2779" s="128">
        <f t="shared" si="6"/>
        <v>9</v>
      </c>
      <c r="I2779" s="128" t="str">
        <f t="shared" si="7"/>
        <v>수</v>
      </c>
      <c r="J2779" s="99"/>
      <c r="K2779" s="99"/>
      <c r="L2779" s="141" t="str">
        <f>IF(J2779-K2779=0,,IFERROR(K2779-J2779-휴게시간-VLOOKUP(A2779,지정휴게시간,2,FALSE),K2779-J2779-휴게시간))</f>
        <v/>
      </c>
      <c r="M2779" s="142" t="str">
        <f>IFERROR(VLOOKUP(Text(A2779,"m월 d일"),양력휴일,2,FALSE),IFERROR(VLOOKUP(Text(B2779,"m월 d일"),음력휴일,2,FALSE),IFERROR(VLOOKUP(A2779,양력지정휴일,2,FALSE), IFERROR(VLOOKUP(B2779,음력지정휴일,2,FALSE), ""))))</f>
        <v/>
      </c>
      <c r="N2779" s="128"/>
      <c r="O2779" s="128" t="str">
        <f>IFERROR(VLOOKUP(N2779,연차지정일수,2,FALSE),"")</f>
        <v/>
      </c>
      <c r="P2779" s="143"/>
      <c r="Q2779" s="2"/>
    </row>
    <row r="2780">
      <c r="A2780" s="129">
        <v>46975.0</v>
      </c>
      <c r="B2780" s="129">
        <f>VLOOKUP($A2780,달력데이터,MATCH("음력 날짜",달력제목,0),FALSE)</f>
        <v>46924</v>
      </c>
      <c r="C2780" s="128">
        <f t="shared" si="1"/>
        <v>2028</v>
      </c>
      <c r="D2780" s="128">
        <f t="shared" si="2"/>
        <v>8</v>
      </c>
      <c r="E2780" s="128">
        <f t="shared" si="3"/>
        <v>1</v>
      </c>
      <c r="F2780" s="128">
        <f t="shared" si="4"/>
        <v>2028</v>
      </c>
      <c r="G2780" s="128">
        <f t="shared" si="5"/>
        <v>8</v>
      </c>
      <c r="H2780" s="128">
        <f t="shared" si="6"/>
        <v>10</v>
      </c>
      <c r="I2780" s="128" t="str">
        <f t="shared" si="7"/>
        <v>목</v>
      </c>
      <c r="J2780" s="99"/>
      <c r="K2780" s="99"/>
      <c r="L2780" s="141" t="str">
        <f>IF(J2780-K2780=0,,IFERROR(K2780-J2780-휴게시간-VLOOKUP(A2780,지정휴게시간,2,FALSE),K2780-J2780-휴게시간))</f>
        <v/>
      </c>
      <c r="M2780" s="142" t="str">
        <f>IFERROR(VLOOKUP(Text(A2780,"m월 d일"),양력휴일,2,FALSE),IFERROR(VLOOKUP(Text(B2780,"m월 d일"),음력휴일,2,FALSE),IFERROR(VLOOKUP(A2780,양력지정휴일,2,FALSE), IFERROR(VLOOKUP(B2780,음력지정휴일,2,FALSE), ""))))</f>
        <v/>
      </c>
      <c r="N2780" s="128"/>
      <c r="O2780" s="128" t="str">
        <f>IFERROR(VLOOKUP(N2780,연차지정일수,2,FALSE),"")</f>
        <v/>
      </c>
      <c r="P2780" s="143"/>
      <c r="Q2780" s="2"/>
    </row>
    <row r="2781">
      <c r="A2781" s="129">
        <v>46976.0</v>
      </c>
      <c r="B2781" s="129">
        <f>VLOOKUP($A2781,달력데이터,MATCH("음력 날짜",달력제목,0),FALSE)</f>
        <v>46925</v>
      </c>
      <c r="C2781" s="128">
        <f t="shared" si="1"/>
        <v>2028</v>
      </c>
      <c r="D2781" s="128">
        <f t="shared" si="2"/>
        <v>8</v>
      </c>
      <c r="E2781" s="128">
        <f t="shared" si="3"/>
        <v>1</v>
      </c>
      <c r="F2781" s="128">
        <f t="shared" si="4"/>
        <v>2028</v>
      </c>
      <c r="G2781" s="128">
        <f t="shared" si="5"/>
        <v>8</v>
      </c>
      <c r="H2781" s="128">
        <f t="shared" si="6"/>
        <v>11</v>
      </c>
      <c r="I2781" s="128" t="str">
        <f t="shared" si="7"/>
        <v>금</v>
      </c>
      <c r="J2781" s="99"/>
      <c r="K2781" s="99"/>
      <c r="L2781" s="141" t="str">
        <f>IF(J2781-K2781=0,,IFERROR(K2781-J2781-휴게시간-VLOOKUP(A2781,지정휴게시간,2,FALSE),K2781-J2781-휴게시간))</f>
        <v/>
      </c>
      <c r="M2781" s="142" t="str">
        <f>IFERROR(VLOOKUP(Text(A2781,"m월 d일"),양력휴일,2,FALSE),IFERROR(VLOOKUP(Text(B2781,"m월 d일"),음력휴일,2,FALSE),IFERROR(VLOOKUP(A2781,양력지정휴일,2,FALSE), IFERROR(VLOOKUP(B2781,음력지정휴일,2,FALSE), ""))))</f>
        <v/>
      </c>
      <c r="N2781" s="128"/>
      <c r="O2781" s="128" t="str">
        <f>IFERROR(VLOOKUP(N2781,연차지정일수,2,FALSE),"")</f>
        <v/>
      </c>
      <c r="P2781" s="143"/>
      <c r="Q2781" s="2"/>
    </row>
    <row r="2782">
      <c r="A2782" s="129">
        <v>46977.0</v>
      </c>
      <c r="B2782" s="129">
        <f>VLOOKUP($A2782,달력데이터,MATCH("음력 날짜",달력제목,0),FALSE)</f>
        <v>46926</v>
      </c>
      <c r="C2782" s="128">
        <f t="shared" si="1"/>
        <v>2028</v>
      </c>
      <c r="D2782" s="128">
        <f t="shared" si="2"/>
        <v>8</v>
      </c>
      <c r="E2782" s="128">
        <f t="shared" si="3"/>
        <v>1</v>
      </c>
      <c r="F2782" s="128">
        <f t="shared" si="4"/>
        <v>2028</v>
      </c>
      <c r="G2782" s="128">
        <f t="shared" si="5"/>
        <v>8</v>
      </c>
      <c r="H2782" s="128">
        <f t="shared" si="6"/>
        <v>12</v>
      </c>
      <c r="I2782" s="128" t="str">
        <f t="shared" si="7"/>
        <v>토</v>
      </c>
      <c r="J2782" s="99"/>
      <c r="K2782" s="99"/>
      <c r="L2782" s="141" t="str">
        <f>IF(J2782-K2782=0,,IFERROR(K2782-J2782-휴게시간-VLOOKUP(A2782,지정휴게시간,2,FALSE),K2782-J2782-휴게시간))</f>
        <v/>
      </c>
      <c r="M2782" s="142" t="str">
        <f>IFERROR(VLOOKUP(Text(A2782,"m월 d일"),양력휴일,2,FALSE),IFERROR(VLOOKUP(Text(B2782,"m월 d일"),음력휴일,2,FALSE),IFERROR(VLOOKUP(A2782,양력지정휴일,2,FALSE), IFERROR(VLOOKUP(B2782,음력지정휴일,2,FALSE), ""))))</f>
        <v/>
      </c>
      <c r="N2782" s="128"/>
      <c r="O2782" s="128" t="str">
        <f>IFERROR(VLOOKUP(N2782,연차지정일수,2,FALSE),"")</f>
        <v/>
      </c>
      <c r="P2782" s="143"/>
      <c r="Q2782" s="2"/>
    </row>
    <row r="2783">
      <c r="A2783" s="129">
        <v>46978.0</v>
      </c>
      <c r="B2783" s="129">
        <f>VLOOKUP($A2783,달력데이터,MATCH("음력 날짜",달력제목,0),FALSE)</f>
        <v>46927</v>
      </c>
      <c r="C2783" s="128">
        <f t="shared" si="1"/>
        <v>2028</v>
      </c>
      <c r="D2783" s="128">
        <f t="shared" si="2"/>
        <v>8</v>
      </c>
      <c r="E2783" s="128">
        <f t="shared" si="3"/>
        <v>1</v>
      </c>
      <c r="F2783" s="128">
        <f t="shared" si="4"/>
        <v>2028</v>
      </c>
      <c r="G2783" s="128">
        <f t="shared" si="5"/>
        <v>8</v>
      </c>
      <c r="H2783" s="128">
        <f t="shared" si="6"/>
        <v>13</v>
      </c>
      <c r="I2783" s="128" t="str">
        <f t="shared" si="7"/>
        <v>일</v>
      </c>
      <c r="J2783" s="99"/>
      <c r="K2783" s="99"/>
      <c r="L2783" s="141" t="str">
        <f>IF(J2783-K2783=0,,IFERROR(K2783-J2783-휴게시간-VLOOKUP(A2783,지정휴게시간,2,FALSE),K2783-J2783-휴게시간))</f>
        <v/>
      </c>
      <c r="M2783" s="142" t="str">
        <f>IFERROR(VLOOKUP(Text(A2783,"m월 d일"),양력휴일,2,FALSE),IFERROR(VLOOKUP(Text(B2783,"m월 d일"),음력휴일,2,FALSE),IFERROR(VLOOKUP(A2783,양력지정휴일,2,FALSE), IFERROR(VLOOKUP(B2783,음력지정휴일,2,FALSE), ""))))</f>
        <v/>
      </c>
      <c r="N2783" s="128"/>
      <c r="O2783" s="128" t="str">
        <f>IFERROR(VLOOKUP(N2783,연차지정일수,2,FALSE),"")</f>
        <v/>
      </c>
      <c r="P2783" s="143"/>
      <c r="Q2783" s="2"/>
    </row>
    <row r="2784">
      <c r="A2784" s="129">
        <v>46979.0</v>
      </c>
      <c r="B2784" s="129">
        <f>VLOOKUP($A2784,달력데이터,MATCH("음력 날짜",달력제목,0),FALSE)</f>
        <v>46928</v>
      </c>
      <c r="C2784" s="128">
        <f t="shared" si="1"/>
        <v>2028</v>
      </c>
      <c r="D2784" s="128">
        <f t="shared" si="2"/>
        <v>8</v>
      </c>
      <c r="E2784" s="128">
        <f t="shared" si="3"/>
        <v>2</v>
      </c>
      <c r="F2784" s="128">
        <f t="shared" si="4"/>
        <v>2028</v>
      </c>
      <c r="G2784" s="128">
        <f t="shared" si="5"/>
        <v>8</v>
      </c>
      <c r="H2784" s="128">
        <f t="shared" si="6"/>
        <v>14</v>
      </c>
      <c r="I2784" s="128" t="str">
        <f t="shared" si="7"/>
        <v>월</v>
      </c>
      <c r="J2784" s="99"/>
      <c r="K2784" s="99"/>
      <c r="L2784" s="141" t="str">
        <f>IF(J2784-K2784=0,,IFERROR(K2784-J2784-휴게시간-VLOOKUP(A2784,지정휴게시간,2,FALSE),K2784-J2784-휴게시간))</f>
        <v/>
      </c>
      <c r="M2784" s="142" t="str">
        <f>IFERROR(VLOOKUP(Text(A2784,"m월 d일"),양력휴일,2,FALSE),IFERROR(VLOOKUP(Text(B2784,"m월 d일"),음력휴일,2,FALSE),IFERROR(VLOOKUP(A2784,양력지정휴일,2,FALSE), IFERROR(VLOOKUP(B2784,음력지정휴일,2,FALSE), ""))))</f>
        <v/>
      </c>
      <c r="N2784" s="128"/>
      <c r="O2784" s="128" t="str">
        <f>IFERROR(VLOOKUP(N2784,연차지정일수,2,FALSE),"")</f>
        <v/>
      </c>
      <c r="P2784" s="143"/>
      <c r="Q2784" s="2"/>
    </row>
    <row r="2785">
      <c r="A2785" s="129">
        <v>46980.0</v>
      </c>
      <c r="B2785" s="129">
        <f>VLOOKUP($A2785,달력데이터,MATCH("음력 날짜",달력제목,0),FALSE)</f>
        <v>46929</v>
      </c>
      <c r="C2785" s="128">
        <f t="shared" si="1"/>
        <v>2028</v>
      </c>
      <c r="D2785" s="128">
        <f t="shared" si="2"/>
        <v>8</v>
      </c>
      <c r="E2785" s="128">
        <f t="shared" si="3"/>
        <v>2</v>
      </c>
      <c r="F2785" s="128">
        <f t="shared" si="4"/>
        <v>2028</v>
      </c>
      <c r="G2785" s="128">
        <f t="shared" si="5"/>
        <v>8</v>
      </c>
      <c r="H2785" s="128">
        <f t="shared" si="6"/>
        <v>15</v>
      </c>
      <c r="I2785" s="128" t="str">
        <f t="shared" si="7"/>
        <v>화</v>
      </c>
      <c r="J2785" s="99"/>
      <c r="K2785" s="99"/>
      <c r="L2785" s="141" t="str">
        <f>IF(J2785-K2785=0,,IFERROR(K2785-J2785-휴게시간-VLOOKUP(A2785,지정휴게시간,2,FALSE),K2785-J2785-휴게시간))</f>
        <v/>
      </c>
      <c r="M2785" s="142" t="str">
        <f>IFERROR(VLOOKUP(Text(A2785,"m월 d일"),양력휴일,2,FALSE),IFERROR(VLOOKUP(Text(B2785,"m월 d일"),음력휴일,2,FALSE),IFERROR(VLOOKUP(A2785,양력지정휴일,2,FALSE), IFERROR(VLOOKUP(B2785,음력지정휴일,2,FALSE), ""))))</f>
        <v>광복절</v>
      </c>
      <c r="N2785" s="128"/>
      <c r="O2785" s="128" t="str">
        <f>IFERROR(VLOOKUP(N2785,연차지정일수,2,FALSE),"")</f>
        <v/>
      </c>
      <c r="P2785" s="143"/>
      <c r="Q2785" s="2"/>
    </row>
    <row r="2786">
      <c r="A2786" s="129">
        <v>46981.0</v>
      </c>
      <c r="B2786" s="129">
        <f>VLOOKUP($A2786,달력데이터,MATCH("음력 날짜",달력제목,0),FALSE)</f>
        <v>46930</v>
      </c>
      <c r="C2786" s="128">
        <f t="shared" si="1"/>
        <v>2028</v>
      </c>
      <c r="D2786" s="128">
        <f t="shared" si="2"/>
        <v>8</v>
      </c>
      <c r="E2786" s="128">
        <f t="shared" si="3"/>
        <v>2</v>
      </c>
      <c r="F2786" s="128">
        <f t="shared" si="4"/>
        <v>2028</v>
      </c>
      <c r="G2786" s="128">
        <f t="shared" si="5"/>
        <v>8</v>
      </c>
      <c r="H2786" s="128">
        <f t="shared" si="6"/>
        <v>16</v>
      </c>
      <c r="I2786" s="128" t="str">
        <f t="shared" si="7"/>
        <v>수</v>
      </c>
      <c r="J2786" s="99"/>
      <c r="K2786" s="99"/>
      <c r="L2786" s="141" t="str">
        <f>IF(J2786-K2786=0,,IFERROR(K2786-J2786-휴게시간-VLOOKUP(A2786,지정휴게시간,2,FALSE),K2786-J2786-휴게시간))</f>
        <v/>
      </c>
      <c r="M2786" s="142" t="str">
        <f>IFERROR(VLOOKUP(Text(A2786,"m월 d일"),양력휴일,2,FALSE),IFERROR(VLOOKUP(Text(B2786,"m월 d일"),음력휴일,2,FALSE),IFERROR(VLOOKUP(A2786,양력지정휴일,2,FALSE), IFERROR(VLOOKUP(B2786,음력지정휴일,2,FALSE), ""))))</f>
        <v/>
      </c>
      <c r="N2786" s="128"/>
      <c r="O2786" s="128" t="str">
        <f>IFERROR(VLOOKUP(N2786,연차지정일수,2,FALSE),"")</f>
        <v/>
      </c>
      <c r="P2786" s="143"/>
      <c r="Q2786" s="2"/>
    </row>
    <row r="2787">
      <c r="A2787" s="129">
        <v>46982.0</v>
      </c>
      <c r="B2787" s="129">
        <f>VLOOKUP($A2787,달력데이터,MATCH("음력 날짜",달력제목,0),FALSE)</f>
        <v>46931</v>
      </c>
      <c r="C2787" s="128">
        <f t="shared" si="1"/>
        <v>2028</v>
      </c>
      <c r="D2787" s="128">
        <f t="shared" si="2"/>
        <v>8</v>
      </c>
      <c r="E2787" s="128">
        <f t="shared" si="3"/>
        <v>2</v>
      </c>
      <c r="F2787" s="128">
        <f t="shared" si="4"/>
        <v>2028</v>
      </c>
      <c r="G2787" s="128">
        <f t="shared" si="5"/>
        <v>8</v>
      </c>
      <c r="H2787" s="128">
        <f t="shared" si="6"/>
        <v>17</v>
      </c>
      <c r="I2787" s="128" t="str">
        <f t="shared" si="7"/>
        <v>목</v>
      </c>
      <c r="J2787" s="99"/>
      <c r="K2787" s="99"/>
      <c r="L2787" s="141" t="str">
        <f>IF(J2787-K2787=0,,IFERROR(K2787-J2787-휴게시간-VLOOKUP(A2787,지정휴게시간,2,FALSE),K2787-J2787-휴게시간))</f>
        <v/>
      </c>
      <c r="M2787" s="142" t="str">
        <f>IFERROR(VLOOKUP(Text(A2787,"m월 d일"),양력휴일,2,FALSE),IFERROR(VLOOKUP(Text(B2787,"m월 d일"),음력휴일,2,FALSE),IFERROR(VLOOKUP(A2787,양력지정휴일,2,FALSE), IFERROR(VLOOKUP(B2787,음력지정휴일,2,FALSE), ""))))</f>
        <v/>
      </c>
      <c r="N2787" s="128"/>
      <c r="O2787" s="128" t="str">
        <f>IFERROR(VLOOKUP(N2787,연차지정일수,2,FALSE),"")</f>
        <v/>
      </c>
      <c r="P2787" s="143"/>
      <c r="Q2787" s="2"/>
    </row>
    <row r="2788">
      <c r="A2788" s="129">
        <v>46983.0</v>
      </c>
      <c r="B2788" s="129">
        <f>VLOOKUP($A2788,달력데이터,MATCH("음력 날짜",달력제목,0),FALSE)</f>
        <v>46932</v>
      </c>
      <c r="C2788" s="128">
        <f t="shared" si="1"/>
        <v>2028</v>
      </c>
      <c r="D2788" s="128">
        <f t="shared" si="2"/>
        <v>8</v>
      </c>
      <c r="E2788" s="128">
        <f t="shared" si="3"/>
        <v>2</v>
      </c>
      <c r="F2788" s="128">
        <f t="shared" si="4"/>
        <v>2028</v>
      </c>
      <c r="G2788" s="128">
        <f t="shared" si="5"/>
        <v>8</v>
      </c>
      <c r="H2788" s="128">
        <f t="shared" si="6"/>
        <v>18</v>
      </c>
      <c r="I2788" s="128" t="str">
        <f t="shared" si="7"/>
        <v>금</v>
      </c>
      <c r="J2788" s="99"/>
      <c r="K2788" s="99"/>
      <c r="L2788" s="141" t="str">
        <f>IF(J2788-K2788=0,,IFERROR(K2788-J2788-휴게시간-VLOOKUP(A2788,지정휴게시간,2,FALSE),K2788-J2788-휴게시간))</f>
        <v/>
      </c>
      <c r="M2788" s="142" t="str">
        <f>IFERROR(VLOOKUP(Text(A2788,"m월 d일"),양력휴일,2,FALSE),IFERROR(VLOOKUP(Text(B2788,"m월 d일"),음력휴일,2,FALSE),IFERROR(VLOOKUP(A2788,양력지정휴일,2,FALSE), IFERROR(VLOOKUP(B2788,음력지정휴일,2,FALSE), ""))))</f>
        <v/>
      </c>
      <c r="N2788" s="128"/>
      <c r="O2788" s="128" t="str">
        <f>IFERROR(VLOOKUP(N2788,연차지정일수,2,FALSE),"")</f>
        <v/>
      </c>
      <c r="P2788" s="143"/>
      <c r="Q2788" s="2"/>
    </row>
    <row r="2789">
      <c r="A2789" s="129">
        <v>46984.0</v>
      </c>
      <c r="B2789" s="129">
        <f>VLOOKUP($A2789,달력데이터,MATCH("음력 날짜",달력제목,0),FALSE)</f>
        <v>46933</v>
      </c>
      <c r="C2789" s="128">
        <f t="shared" si="1"/>
        <v>2028</v>
      </c>
      <c r="D2789" s="128">
        <f t="shared" si="2"/>
        <v>8</v>
      </c>
      <c r="E2789" s="128">
        <f t="shared" si="3"/>
        <v>2</v>
      </c>
      <c r="F2789" s="128">
        <f t="shared" si="4"/>
        <v>2028</v>
      </c>
      <c r="G2789" s="128">
        <f t="shared" si="5"/>
        <v>8</v>
      </c>
      <c r="H2789" s="128">
        <f t="shared" si="6"/>
        <v>19</v>
      </c>
      <c r="I2789" s="128" t="str">
        <f t="shared" si="7"/>
        <v>토</v>
      </c>
      <c r="J2789" s="99"/>
      <c r="K2789" s="99"/>
      <c r="L2789" s="141" t="str">
        <f>IF(J2789-K2789=0,,IFERROR(K2789-J2789-휴게시간-VLOOKUP(A2789,지정휴게시간,2,FALSE),K2789-J2789-휴게시간))</f>
        <v/>
      </c>
      <c r="M2789" s="142" t="str">
        <f>IFERROR(VLOOKUP(Text(A2789,"m월 d일"),양력휴일,2,FALSE),IFERROR(VLOOKUP(Text(B2789,"m월 d일"),음력휴일,2,FALSE),IFERROR(VLOOKUP(A2789,양력지정휴일,2,FALSE), IFERROR(VLOOKUP(B2789,음력지정휴일,2,FALSE), ""))))</f>
        <v/>
      </c>
      <c r="N2789" s="128"/>
      <c r="O2789" s="128" t="str">
        <f>IFERROR(VLOOKUP(N2789,연차지정일수,2,FALSE),"")</f>
        <v/>
      </c>
      <c r="P2789" s="143"/>
      <c r="Q2789" s="2"/>
    </row>
    <row r="2790">
      <c r="A2790" s="129">
        <v>46985.0</v>
      </c>
      <c r="B2790" s="129">
        <f>VLOOKUP($A2790,달력데이터,MATCH("음력 날짜",달력제목,0),FALSE)</f>
        <v>46935</v>
      </c>
      <c r="C2790" s="128">
        <f t="shared" si="1"/>
        <v>2028</v>
      </c>
      <c r="D2790" s="128">
        <f t="shared" si="2"/>
        <v>8</v>
      </c>
      <c r="E2790" s="128">
        <f t="shared" si="3"/>
        <v>2</v>
      </c>
      <c r="F2790" s="128">
        <f t="shared" si="4"/>
        <v>2028</v>
      </c>
      <c r="G2790" s="128">
        <f t="shared" si="5"/>
        <v>8</v>
      </c>
      <c r="H2790" s="128">
        <f t="shared" si="6"/>
        <v>20</v>
      </c>
      <c r="I2790" s="128" t="str">
        <f t="shared" si="7"/>
        <v>일</v>
      </c>
      <c r="J2790" s="99"/>
      <c r="K2790" s="99"/>
      <c r="L2790" s="141" t="str">
        <f>IF(J2790-K2790=0,,IFERROR(K2790-J2790-휴게시간-VLOOKUP(A2790,지정휴게시간,2,FALSE),K2790-J2790-휴게시간))</f>
        <v/>
      </c>
      <c r="M2790" s="142" t="str">
        <f>IFERROR(VLOOKUP(Text(A2790,"m월 d일"),양력휴일,2,FALSE),IFERROR(VLOOKUP(Text(B2790,"m월 d일"),음력휴일,2,FALSE),IFERROR(VLOOKUP(A2790,양력지정휴일,2,FALSE), IFERROR(VLOOKUP(B2790,음력지정휴일,2,FALSE), ""))))</f>
        <v/>
      </c>
      <c r="N2790" s="128"/>
      <c r="O2790" s="128" t="str">
        <f>IFERROR(VLOOKUP(N2790,연차지정일수,2,FALSE),"")</f>
        <v/>
      </c>
      <c r="P2790" s="143"/>
      <c r="Q2790" s="2"/>
    </row>
    <row r="2791">
      <c r="A2791" s="129">
        <v>46986.0</v>
      </c>
      <c r="B2791" s="129">
        <f>VLOOKUP($A2791,달력데이터,MATCH("음력 날짜",달력제목,0),FALSE)</f>
        <v>46936</v>
      </c>
      <c r="C2791" s="128">
        <f t="shared" si="1"/>
        <v>2028</v>
      </c>
      <c r="D2791" s="128">
        <f t="shared" si="2"/>
        <v>8</v>
      </c>
      <c r="E2791" s="128">
        <f t="shared" si="3"/>
        <v>3</v>
      </c>
      <c r="F2791" s="128">
        <f t="shared" si="4"/>
        <v>2028</v>
      </c>
      <c r="G2791" s="128">
        <f t="shared" si="5"/>
        <v>8</v>
      </c>
      <c r="H2791" s="128">
        <f t="shared" si="6"/>
        <v>21</v>
      </c>
      <c r="I2791" s="128" t="str">
        <f t="shared" si="7"/>
        <v>월</v>
      </c>
      <c r="J2791" s="99"/>
      <c r="K2791" s="99"/>
      <c r="L2791" s="141" t="str">
        <f>IF(J2791-K2791=0,,IFERROR(K2791-J2791-휴게시간-VLOOKUP(A2791,지정휴게시간,2,FALSE),K2791-J2791-휴게시간))</f>
        <v/>
      </c>
      <c r="M2791" s="142" t="str">
        <f>IFERROR(VLOOKUP(Text(A2791,"m월 d일"),양력휴일,2,FALSE),IFERROR(VLOOKUP(Text(B2791,"m월 d일"),음력휴일,2,FALSE),IFERROR(VLOOKUP(A2791,양력지정휴일,2,FALSE), IFERROR(VLOOKUP(B2791,음력지정휴일,2,FALSE), ""))))</f>
        <v/>
      </c>
      <c r="N2791" s="128"/>
      <c r="O2791" s="128" t="str">
        <f>IFERROR(VLOOKUP(N2791,연차지정일수,2,FALSE),"")</f>
        <v/>
      </c>
      <c r="P2791" s="143"/>
      <c r="Q2791" s="2"/>
    </row>
    <row r="2792">
      <c r="A2792" s="129">
        <v>46987.0</v>
      </c>
      <c r="B2792" s="129">
        <f>VLOOKUP($A2792,달력데이터,MATCH("음력 날짜",달력제목,0),FALSE)</f>
        <v>46937</v>
      </c>
      <c r="C2792" s="128">
        <f t="shared" si="1"/>
        <v>2028</v>
      </c>
      <c r="D2792" s="128">
        <f t="shared" si="2"/>
        <v>8</v>
      </c>
      <c r="E2792" s="128">
        <f t="shared" si="3"/>
        <v>3</v>
      </c>
      <c r="F2792" s="128">
        <f t="shared" si="4"/>
        <v>2028</v>
      </c>
      <c r="G2792" s="128">
        <f t="shared" si="5"/>
        <v>8</v>
      </c>
      <c r="H2792" s="128">
        <f t="shared" si="6"/>
        <v>22</v>
      </c>
      <c r="I2792" s="128" t="str">
        <f t="shared" si="7"/>
        <v>화</v>
      </c>
      <c r="J2792" s="99"/>
      <c r="K2792" s="99"/>
      <c r="L2792" s="141" t="str">
        <f>IF(J2792-K2792=0,,IFERROR(K2792-J2792-휴게시간-VLOOKUP(A2792,지정휴게시간,2,FALSE),K2792-J2792-휴게시간))</f>
        <v/>
      </c>
      <c r="M2792" s="142" t="str">
        <f>IFERROR(VLOOKUP(Text(A2792,"m월 d일"),양력휴일,2,FALSE),IFERROR(VLOOKUP(Text(B2792,"m월 d일"),음력휴일,2,FALSE),IFERROR(VLOOKUP(A2792,양력지정휴일,2,FALSE), IFERROR(VLOOKUP(B2792,음력지정휴일,2,FALSE), ""))))</f>
        <v/>
      </c>
      <c r="N2792" s="128"/>
      <c r="O2792" s="128" t="str">
        <f>IFERROR(VLOOKUP(N2792,연차지정일수,2,FALSE),"")</f>
        <v/>
      </c>
      <c r="P2792" s="143"/>
      <c r="Q2792" s="2"/>
    </row>
    <row r="2793">
      <c r="A2793" s="129">
        <v>46988.0</v>
      </c>
      <c r="B2793" s="129">
        <f>VLOOKUP($A2793,달력데이터,MATCH("음력 날짜",달력제목,0),FALSE)</f>
        <v>46938</v>
      </c>
      <c r="C2793" s="128">
        <f t="shared" si="1"/>
        <v>2028</v>
      </c>
      <c r="D2793" s="128">
        <f t="shared" si="2"/>
        <v>8</v>
      </c>
      <c r="E2793" s="128">
        <f t="shared" si="3"/>
        <v>3</v>
      </c>
      <c r="F2793" s="128">
        <f t="shared" si="4"/>
        <v>2028</v>
      </c>
      <c r="G2793" s="128">
        <f t="shared" si="5"/>
        <v>8</v>
      </c>
      <c r="H2793" s="128">
        <f t="shared" si="6"/>
        <v>23</v>
      </c>
      <c r="I2793" s="128" t="str">
        <f t="shared" si="7"/>
        <v>수</v>
      </c>
      <c r="J2793" s="99"/>
      <c r="K2793" s="99"/>
      <c r="L2793" s="141" t="str">
        <f>IF(J2793-K2793=0,,IFERROR(K2793-J2793-휴게시간-VLOOKUP(A2793,지정휴게시간,2,FALSE),K2793-J2793-휴게시간))</f>
        <v/>
      </c>
      <c r="M2793" s="142" t="str">
        <f>IFERROR(VLOOKUP(Text(A2793,"m월 d일"),양력휴일,2,FALSE),IFERROR(VLOOKUP(Text(B2793,"m월 d일"),음력휴일,2,FALSE),IFERROR(VLOOKUP(A2793,양력지정휴일,2,FALSE), IFERROR(VLOOKUP(B2793,음력지정휴일,2,FALSE), ""))))</f>
        <v/>
      </c>
      <c r="N2793" s="128"/>
      <c r="O2793" s="128" t="str">
        <f>IFERROR(VLOOKUP(N2793,연차지정일수,2,FALSE),"")</f>
        <v/>
      </c>
      <c r="P2793" s="143"/>
      <c r="Q2793" s="2"/>
    </row>
    <row r="2794">
      <c r="A2794" s="129">
        <v>46989.0</v>
      </c>
      <c r="B2794" s="129">
        <f>VLOOKUP($A2794,달력데이터,MATCH("음력 날짜",달력제목,0),FALSE)</f>
        <v>46939</v>
      </c>
      <c r="C2794" s="128">
        <f t="shared" si="1"/>
        <v>2028</v>
      </c>
      <c r="D2794" s="128">
        <f t="shared" si="2"/>
        <v>8</v>
      </c>
      <c r="E2794" s="128">
        <f t="shared" si="3"/>
        <v>3</v>
      </c>
      <c r="F2794" s="128">
        <f t="shared" si="4"/>
        <v>2028</v>
      </c>
      <c r="G2794" s="128">
        <f t="shared" si="5"/>
        <v>8</v>
      </c>
      <c r="H2794" s="128">
        <f t="shared" si="6"/>
        <v>24</v>
      </c>
      <c r="I2794" s="128" t="str">
        <f t="shared" si="7"/>
        <v>목</v>
      </c>
      <c r="J2794" s="99"/>
      <c r="K2794" s="99"/>
      <c r="L2794" s="141" t="str">
        <f>IF(J2794-K2794=0,,IFERROR(K2794-J2794-휴게시간-VLOOKUP(A2794,지정휴게시간,2,FALSE),K2794-J2794-휴게시간))</f>
        <v/>
      </c>
      <c r="M2794" s="142" t="str">
        <f>IFERROR(VLOOKUP(Text(A2794,"m월 d일"),양력휴일,2,FALSE),IFERROR(VLOOKUP(Text(B2794,"m월 d일"),음력휴일,2,FALSE),IFERROR(VLOOKUP(A2794,양력지정휴일,2,FALSE), IFERROR(VLOOKUP(B2794,음력지정휴일,2,FALSE), ""))))</f>
        <v/>
      </c>
      <c r="N2794" s="128"/>
      <c r="O2794" s="128" t="str">
        <f>IFERROR(VLOOKUP(N2794,연차지정일수,2,FALSE),"")</f>
        <v/>
      </c>
      <c r="P2794" s="143"/>
      <c r="Q2794" s="2"/>
    </row>
    <row r="2795">
      <c r="A2795" s="129">
        <v>46990.0</v>
      </c>
      <c r="B2795" s="129">
        <f>VLOOKUP($A2795,달력데이터,MATCH("음력 날짜",달력제목,0),FALSE)</f>
        <v>46940</v>
      </c>
      <c r="C2795" s="128">
        <f t="shared" si="1"/>
        <v>2028</v>
      </c>
      <c r="D2795" s="128">
        <f t="shared" si="2"/>
        <v>8</v>
      </c>
      <c r="E2795" s="128">
        <f t="shared" si="3"/>
        <v>3</v>
      </c>
      <c r="F2795" s="128">
        <f t="shared" si="4"/>
        <v>2028</v>
      </c>
      <c r="G2795" s="128">
        <f t="shared" si="5"/>
        <v>8</v>
      </c>
      <c r="H2795" s="128">
        <f t="shared" si="6"/>
        <v>25</v>
      </c>
      <c r="I2795" s="128" t="str">
        <f t="shared" si="7"/>
        <v>금</v>
      </c>
      <c r="J2795" s="99"/>
      <c r="K2795" s="99"/>
      <c r="L2795" s="141" t="str">
        <f>IF(J2795-K2795=0,,IFERROR(K2795-J2795-휴게시간-VLOOKUP(A2795,지정휴게시간,2,FALSE),K2795-J2795-휴게시간))</f>
        <v/>
      </c>
      <c r="M2795" s="142" t="str">
        <f>IFERROR(VLOOKUP(Text(A2795,"m월 d일"),양력휴일,2,FALSE),IFERROR(VLOOKUP(Text(B2795,"m월 d일"),음력휴일,2,FALSE),IFERROR(VLOOKUP(A2795,양력지정휴일,2,FALSE), IFERROR(VLOOKUP(B2795,음력지정휴일,2,FALSE), ""))))</f>
        <v/>
      </c>
      <c r="N2795" s="128"/>
      <c r="O2795" s="128" t="str">
        <f>IFERROR(VLOOKUP(N2795,연차지정일수,2,FALSE),"")</f>
        <v/>
      </c>
      <c r="P2795" s="143"/>
      <c r="Q2795" s="2"/>
    </row>
    <row r="2796">
      <c r="A2796" s="129">
        <v>46991.0</v>
      </c>
      <c r="B2796" s="129">
        <f>VLOOKUP($A2796,달력데이터,MATCH("음력 날짜",달력제목,0),FALSE)</f>
        <v>46941</v>
      </c>
      <c r="C2796" s="128">
        <f t="shared" si="1"/>
        <v>2028</v>
      </c>
      <c r="D2796" s="128">
        <f t="shared" si="2"/>
        <v>8</v>
      </c>
      <c r="E2796" s="128">
        <f t="shared" si="3"/>
        <v>3</v>
      </c>
      <c r="F2796" s="128">
        <f t="shared" si="4"/>
        <v>2028</v>
      </c>
      <c r="G2796" s="128">
        <f t="shared" si="5"/>
        <v>8</v>
      </c>
      <c r="H2796" s="128">
        <f t="shared" si="6"/>
        <v>26</v>
      </c>
      <c r="I2796" s="128" t="str">
        <f t="shared" si="7"/>
        <v>토</v>
      </c>
      <c r="J2796" s="99"/>
      <c r="K2796" s="99"/>
      <c r="L2796" s="141" t="str">
        <f>IF(J2796-K2796=0,,IFERROR(K2796-J2796-휴게시간-VLOOKUP(A2796,지정휴게시간,2,FALSE),K2796-J2796-휴게시간))</f>
        <v/>
      </c>
      <c r="M2796" s="142" t="str">
        <f>IFERROR(VLOOKUP(Text(A2796,"m월 d일"),양력휴일,2,FALSE),IFERROR(VLOOKUP(Text(B2796,"m월 d일"),음력휴일,2,FALSE),IFERROR(VLOOKUP(A2796,양력지정휴일,2,FALSE), IFERROR(VLOOKUP(B2796,음력지정휴일,2,FALSE), ""))))</f>
        <v/>
      </c>
      <c r="N2796" s="128"/>
      <c r="O2796" s="128" t="str">
        <f>IFERROR(VLOOKUP(N2796,연차지정일수,2,FALSE),"")</f>
        <v/>
      </c>
      <c r="P2796" s="143"/>
      <c r="Q2796" s="2"/>
    </row>
    <row r="2797">
      <c r="A2797" s="129">
        <v>46992.0</v>
      </c>
      <c r="B2797" s="129">
        <f>VLOOKUP($A2797,달력데이터,MATCH("음력 날짜",달력제목,0),FALSE)</f>
        <v>46942</v>
      </c>
      <c r="C2797" s="128">
        <f t="shared" si="1"/>
        <v>2028</v>
      </c>
      <c r="D2797" s="128">
        <f t="shared" si="2"/>
        <v>8</v>
      </c>
      <c r="E2797" s="128">
        <f t="shared" si="3"/>
        <v>3</v>
      </c>
      <c r="F2797" s="128">
        <f t="shared" si="4"/>
        <v>2028</v>
      </c>
      <c r="G2797" s="128">
        <f t="shared" si="5"/>
        <v>8</v>
      </c>
      <c r="H2797" s="128">
        <f t="shared" si="6"/>
        <v>27</v>
      </c>
      <c r="I2797" s="128" t="str">
        <f t="shared" si="7"/>
        <v>일</v>
      </c>
      <c r="J2797" s="99"/>
      <c r="K2797" s="99"/>
      <c r="L2797" s="141" t="str">
        <f>IF(J2797-K2797=0,,IFERROR(K2797-J2797-휴게시간-VLOOKUP(A2797,지정휴게시간,2,FALSE),K2797-J2797-휴게시간))</f>
        <v/>
      </c>
      <c r="M2797" s="142" t="str">
        <f>IFERROR(VLOOKUP(Text(A2797,"m월 d일"),양력휴일,2,FALSE),IFERROR(VLOOKUP(Text(B2797,"m월 d일"),음력휴일,2,FALSE),IFERROR(VLOOKUP(A2797,양력지정휴일,2,FALSE), IFERROR(VLOOKUP(B2797,음력지정휴일,2,FALSE), ""))))</f>
        <v/>
      </c>
      <c r="N2797" s="128"/>
      <c r="O2797" s="128" t="str">
        <f>IFERROR(VLOOKUP(N2797,연차지정일수,2,FALSE),"")</f>
        <v/>
      </c>
      <c r="P2797" s="143"/>
      <c r="Q2797" s="2"/>
    </row>
    <row r="2798">
      <c r="A2798" s="129">
        <v>46993.0</v>
      </c>
      <c r="B2798" s="129">
        <f>VLOOKUP($A2798,달력데이터,MATCH("음력 날짜",달력제목,0),FALSE)</f>
        <v>46943</v>
      </c>
      <c r="C2798" s="128">
        <f t="shared" si="1"/>
        <v>2028</v>
      </c>
      <c r="D2798" s="128">
        <f t="shared" si="2"/>
        <v>8</v>
      </c>
      <c r="E2798" s="128">
        <f t="shared" si="3"/>
        <v>4</v>
      </c>
      <c r="F2798" s="128">
        <f t="shared" si="4"/>
        <v>2028</v>
      </c>
      <c r="G2798" s="128">
        <f t="shared" si="5"/>
        <v>8</v>
      </c>
      <c r="H2798" s="128">
        <f t="shared" si="6"/>
        <v>28</v>
      </c>
      <c r="I2798" s="128" t="str">
        <f t="shared" si="7"/>
        <v>월</v>
      </c>
      <c r="J2798" s="99"/>
      <c r="K2798" s="99"/>
      <c r="L2798" s="141" t="str">
        <f>IF(J2798-K2798=0,,IFERROR(K2798-J2798-휴게시간-VLOOKUP(A2798,지정휴게시간,2,FALSE),K2798-J2798-휴게시간))</f>
        <v/>
      </c>
      <c r="M2798" s="142" t="str">
        <f>IFERROR(VLOOKUP(Text(A2798,"m월 d일"),양력휴일,2,FALSE),IFERROR(VLOOKUP(Text(B2798,"m월 d일"),음력휴일,2,FALSE),IFERROR(VLOOKUP(A2798,양력지정휴일,2,FALSE), IFERROR(VLOOKUP(B2798,음력지정휴일,2,FALSE), ""))))</f>
        <v/>
      </c>
      <c r="N2798" s="128"/>
      <c r="O2798" s="128" t="str">
        <f>IFERROR(VLOOKUP(N2798,연차지정일수,2,FALSE),"")</f>
        <v/>
      </c>
      <c r="P2798" s="143"/>
      <c r="Q2798" s="2"/>
    </row>
    <row r="2799">
      <c r="A2799" s="129">
        <v>46994.0</v>
      </c>
      <c r="B2799" s="129">
        <f>VLOOKUP($A2799,달력데이터,MATCH("음력 날짜",달력제목,0),FALSE)</f>
        <v>46944</v>
      </c>
      <c r="C2799" s="128">
        <f t="shared" si="1"/>
        <v>2028</v>
      </c>
      <c r="D2799" s="128">
        <f t="shared" si="2"/>
        <v>8</v>
      </c>
      <c r="E2799" s="128">
        <f t="shared" si="3"/>
        <v>4</v>
      </c>
      <c r="F2799" s="128">
        <f t="shared" si="4"/>
        <v>2028</v>
      </c>
      <c r="G2799" s="128">
        <f t="shared" si="5"/>
        <v>8</v>
      </c>
      <c r="H2799" s="128">
        <f t="shared" si="6"/>
        <v>29</v>
      </c>
      <c r="I2799" s="128" t="str">
        <f t="shared" si="7"/>
        <v>화</v>
      </c>
      <c r="J2799" s="99"/>
      <c r="K2799" s="99"/>
      <c r="L2799" s="141" t="str">
        <f>IF(J2799-K2799=0,,IFERROR(K2799-J2799-휴게시간-VLOOKUP(A2799,지정휴게시간,2,FALSE),K2799-J2799-휴게시간))</f>
        <v/>
      </c>
      <c r="M2799" s="142" t="str">
        <f>IFERROR(VLOOKUP(Text(A2799,"m월 d일"),양력휴일,2,FALSE),IFERROR(VLOOKUP(Text(B2799,"m월 d일"),음력휴일,2,FALSE),IFERROR(VLOOKUP(A2799,양력지정휴일,2,FALSE), IFERROR(VLOOKUP(B2799,음력지정휴일,2,FALSE), ""))))</f>
        <v/>
      </c>
      <c r="N2799" s="128"/>
      <c r="O2799" s="128" t="str">
        <f>IFERROR(VLOOKUP(N2799,연차지정일수,2,FALSE),"")</f>
        <v/>
      </c>
      <c r="P2799" s="143"/>
      <c r="Q2799" s="2"/>
    </row>
    <row r="2800">
      <c r="A2800" s="129">
        <v>46995.0</v>
      </c>
      <c r="B2800" s="129">
        <f>VLOOKUP($A2800,달력데이터,MATCH("음력 날짜",달력제목,0),FALSE)</f>
        <v>46945</v>
      </c>
      <c r="C2800" s="128">
        <f t="shared" si="1"/>
        <v>2028</v>
      </c>
      <c r="D2800" s="128">
        <f t="shared" si="2"/>
        <v>8</v>
      </c>
      <c r="E2800" s="128">
        <f t="shared" si="3"/>
        <v>4</v>
      </c>
      <c r="F2800" s="128">
        <f t="shared" si="4"/>
        <v>2028</v>
      </c>
      <c r="G2800" s="128">
        <f t="shared" si="5"/>
        <v>8</v>
      </c>
      <c r="H2800" s="128">
        <f t="shared" si="6"/>
        <v>30</v>
      </c>
      <c r="I2800" s="128" t="str">
        <f t="shared" si="7"/>
        <v>수</v>
      </c>
      <c r="J2800" s="99"/>
      <c r="K2800" s="99"/>
      <c r="L2800" s="141" t="str">
        <f>IF(J2800-K2800=0,,IFERROR(K2800-J2800-휴게시간-VLOOKUP(A2800,지정휴게시간,2,FALSE),K2800-J2800-휴게시간))</f>
        <v/>
      </c>
      <c r="M2800" s="142" t="str">
        <f>IFERROR(VLOOKUP(Text(A2800,"m월 d일"),양력휴일,2,FALSE),IFERROR(VLOOKUP(Text(B2800,"m월 d일"),음력휴일,2,FALSE),IFERROR(VLOOKUP(A2800,양력지정휴일,2,FALSE), IFERROR(VLOOKUP(B2800,음력지정휴일,2,FALSE), ""))))</f>
        <v/>
      </c>
      <c r="N2800" s="128"/>
      <c r="O2800" s="128" t="str">
        <f>IFERROR(VLOOKUP(N2800,연차지정일수,2,FALSE),"")</f>
        <v/>
      </c>
      <c r="P2800" s="143"/>
      <c r="Q2800" s="2"/>
    </row>
    <row r="2801">
      <c r="A2801" s="129">
        <v>46996.0</v>
      </c>
      <c r="B2801" s="129">
        <f>VLOOKUP($A2801,달력데이터,MATCH("음력 날짜",달력제목,0),FALSE)</f>
        <v>46946</v>
      </c>
      <c r="C2801" s="128">
        <f t="shared" si="1"/>
        <v>2028</v>
      </c>
      <c r="D2801" s="128">
        <f t="shared" si="2"/>
        <v>8</v>
      </c>
      <c r="E2801" s="128">
        <f t="shared" si="3"/>
        <v>4</v>
      </c>
      <c r="F2801" s="128">
        <f t="shared" si="4"/>
        <v>2028</v>
      </c>
      <c r="G2801" s="128">
        <f t="shared" si="5"/>
        <v>8</v>
      </c>
      <c r="H2801" s="128">
        <f t="shared" si="6"/>
        <v>31</v>
      </c>
      <c r="I2801" s="128" t="str">
        <f t="shared" si="7"/>
        <v>목</v>
      </c>
      <c r="J2801" s="99"/>
      <c r="K2801" s="99"/>
      <c r="L2801" s="141" t="str">
        <f>IF(J2801-K2801=0,,IFERROR(K2801-J2801-휴게시간-VLOOKUP(A2801,지정휴게시간,2,FALSE),K2801-J2801-휴게시간))</f>
        <v/>
      </c>
      <c r="M2801" s="142" t="str">
        <f>IFERROR(VLOOKUP(Text(A2801,"m월 d일"),양력휴일,2,FALSE),IFERROR(VLOOKUP(Text(B2801,"m월 d일"),음력휴일,2,FALSE),IFERROR(VLOOKUP(A2801,양력지정휴일,2,FALSE), IFERROR(VLOOKUP(B2801,음력지정휴일,2,FALSE), ""))))</f>
        <v/>
      </c>
      <c r="N2801" s="128"/>
      <c r="O2801" s="128" t="str">
        <f>IFERROR(VLOOKUP(N2801,연차지정일수,2,FALSE),"")</f>
        <v/>
      </c>
      <c r="P2801" s="143"/>
      <c r="Q2801" s="2"/>
    </row>
    <row r="2802">
      <c r="A2802" s="129">
        <v>46997.0</v>
      </c>
      <c r="B2802" s="129">
        <f>VLOOKUP($A2802,달력데이터,MATCH("음력 날짜",달력제목,0),FALSE)</f>
        <v>46947</v>
      </c>
      <c r="C2802" s="128">
        <f t="shared" si="1"/>
        <v>2028</v>
      </c>
      <c r="D2802" s="128">
        <f t="shared" si="2"/>
        <v>8</v>
      </c>
      <c r="E2802" s="128">
        <f t="shared" si="3"/>
        <v>4</v>
      </c>
      <c r="F2802" s="128">
        <f t="shared" si="4"/>
        <v>2028</v>
      </c>
      <c r="G2802" s="128">
        <f t="shared" si="5"/>
        <v>9</v>
      </c>
      <c r="H2802" s="128">
        <f t="shared" si="6"/>
        <v>1</v>
      </c>
      <c r="I2802" s="128" t="str">
        <f t="shared" si="7"/>
        <v>금</v>
      </c>
      <c r="J2802" s="99"/>
      <c r="K2802" s="99"/>
      <c r="L2802" s="141" t="str">
        <f>IF(J2802-K2802=0,,IFERROR(K2802-J2802-휴게시간-VLOOKUP(A2802,지정휴게시간,2,FALSE),K2802-J2802-휴게시간))</f>
        <v/>
      </c>
      <c r="M2802" s="142" t="str">
        <f>IFERROR(VLOOKUP(Text(A2802,"m월 d일"),양력휴일,2,FALSE),IFERROR(VLOOKUP(Text(B2802,"m월 d일"),음력휴일,2,FALSE),IFERROR(VLOOKUP(A2802,양력지정휴일,2,FALSE), IFERROR(VLOOKUP(B2802,음력지정휴일,2,FALSE), ""))))</f>
        <v/>
      </c>
      <c r="N2802" s="128"/>
      <c r="O2802" s="128" t="str">
        <f>IFERROR(VLOOKUP(N2802,연차지정일수,2,FALSE),"")</f>
        <v/>
      </c>
      <c r="P2802" s="143"/>
      <c r="Q2802" s="2"/>
    </row>
    <row r="2803">
      <c r="A2803" s="129">
        <v>46998.0</v>
      </c>
      <c r="B2803" s="129">
        <f>VLOOKUP($A2803,달력데이터,MATCH("음력 날짜",달력제목,0),FALSE)</f>
        <v>46948</v>
      </c>
      <c r="C2803" s="128">
        <f t="shared" si="1"/>
        <v>2028</v>
      </c>
      <c r="D2803" s="128">
        <f t="shared" si="2"/>
        <v>8</v>
      </c>
      <c r="E2803" s="128">
        <f t="shared" si="3"/>
        <v>4</v>
      </c>
      <c r="F2803" s="128">
        <f t="shared" si="4"/>
        <v>2028</v>
      </c>
      <c r="G2803" s="128">
        <f t="shared" si="5"/>
        <v>9</v>
      </c>
      <c r="H2803" s="128">
        <f t="shared" si="6"/>
        <v>2</v>
      </c>
      <c r="I2803" s="128" t="str">
        <f t="shared" si="7"/>
        <v>토</v>
      </c>
      <c r="J2803" s="99"/>
      <c r="K2803" s="99"/>
      <c r="L2803" s="141" t="str">
        <f>IF(J2803-K2803=0,,IFERROR(K2803-J2803-휴게시간-VLOOKUP(A2803,지정휴게시간,2,FALSE),K2803-J2803-휴게시간))</f>
        <v/>
      </c>
      <c r="M2803" s="142" t="str">
        <f>IFERROR(VLOOKUP(Text(A2803,"m월 d일"),양력휴일,2,FALSE),IFERROR(VLOOKUP(Text(B2803,"m월 d일"),음력휴일,2,FALSE),IFERROR(VLOOKUP(A2803,양력지정휴일,2,FALSE), IFERROR(VLOOKUP(B2803,음력지정휴일,2,FALSE), ""))))</f>
        <v/>
      </c>
      <c r="N2803" s="128"/>
      <c r="O2803" s="128" t="str">
        <f>IFERROR(VLOOKUP(N2803,연차지정일수,2,FALSE),"")</f>
        <v/>
      </c>
      <c r="P2803" s="143"/>
      <c r="Q2803" s="2"/>
    </row>
    <row r="2804">
      <c r="A2804" s="129">
        <v>46999.0</v>
      </c>
      <c r="B2804" s="129">
        <f>VLOOKUP($A2804,달력데이터,MATCH("음력 날짜",달력제목,0),FALSE)</f>
        <v>46949</v>
      </c>
      <c r="C2804" s="128">
        <f t="shared" si="1"/>
        <v>2028</v>
      </c>
      <c r="D2804" s="128">
        <f t="shared" si="2"/>
        <v>8</v>
      </c>
      <c r="E2804" s="128">
        <f t="shared" si="3"/>
        <v>4</v>
      </c>
      <c r="F2804" s="128">
        <f t="shared" si="4"/>
        <v>2028</v>
      </c>
      <c r="G2804" s="128">
        <f t="shared" si="5"/>
        <v>9</v>
      </c>
      <c r="H2804" s="128">
        <f t="shared" si="6"/>
        <v>3</v>
      </c>
      <c r="I2804" s="128" t="str">
        <f t="shared" si="7"/>
        <v>일</v>
      </c>
      <c r="J2804" s="99"/>
      <c r="K2804" s="99"/>
      <c r="L2804" s="141" t="str">
        <f>IF(J2804-K2804=0,,IFERROR(K2804-J2804-휴게시간-VLOOKUP(A2804,지정휴게시간,2,FALSE),K2804-J2804-휴게시간))</f>
        <v/>
      </c>
      <c r="M2804" s="142" t="str">
        <f>IFERROR(VLOOKUP(Text(A2804,"m월 d일"),양력휴일,2,FALSE),IFERROR(VLOOKUP(Text(B2804,"m월 d일"),음력휴일,2,FALSE),IFERROR(VLOOKUP(A2804,양력지정휴일,2,FALSE), IFERROR(VLOOKUP(B2804,음력지정휴일,2,FALSE), ""))))</f>
        <v/>
      </c>
      <c r="N2804" s="128"/>
      <c r="O2804" s="128" t="str">
        <f>IFERROR(VLOOKUP(N2804,연차지정일수,2,FALSE),"")</f>
        <v/>
      </c>
      <c r="P2804" s="143"/>
      <c r="Q2804" s="2"/>
    </row>
    <row r="2805">
      <c r="A2805" s="129">
        <v>47000.0</v>
      </c>
      <c r="B2805" s="129">
        <f>VLOOKUP($A2805,달력데이터,MATCH("음력 날짜",달력제목,0),FALSE)</f>
        <v>46950</v>
      </c>
      <c r="C2805" s="128">
        <f t="shared" si="1"/>
        <v>2028</v>
      </c>
      <c r="D2805" s="128">
        <f t="shared" si="2"/>
        <v>9</v>
      </c>
      <c r="E2805" s="128">
        <f t="shared" si="3"/>
        <v>1</v>
      </c>
      <c r="F2805" s="128">
        <f t="shared" si="4"/>
        <v>2028</v>
      </c>
      <c r="G2805" s="128">
        <f t="shared" si="5"/>
        <v>9</v>
      </c>
      <c r="H2805" s="128">
        <f t="shared" si="6"/>
        <v>4</v>
      </c>
      <c r="I2805" s="128" t="str">
        <f t="shared" si="7"/>
        <v>월</v>
      </c>
      <c r="J2805" s="99"/>
      <c r="K2805" s="99"/>
      <c r="L2805" s="141" t="str">
        <f>IF(J2805-K2805=0,,IFERROR(K2805-J2805-휴게시간-VLOOKUP(A2805,지정휴게시간,2,FALSE),K2805-J2805-휴게시간))</f>
        <v/>
      </c>
      <c r="M2805" s="142" t="str">
        <f>IFERROR(VLOOKUP(Text(A2805,"m월 d일"),양력휴일,2,FALSE),IFERROR(VLOOKUP(Text(B2805,"m월 d일"),음력휴일,2,FALSE),IFERROR(VLOOKUP(A2805,양력지정휴일,2,FALSE), IFERROR(VLOOKUP(B2805,음력지정휴일,2,FALSE), ""))))</f>
        <v/>
      </c>
      <c r="N2805" s="128"/>
      <c r="O2805" s="128" t="str">
        <f>IFERROR(VLOOKUP(N2805,연차지정일수,2,FALSE),"")</f>
        <v/>
      </c>
      <c r="P2805" s="143"/>
      <c r="Q2805" s="2"/>
    </row>
    <row r="2806">
      <c r="A2806" s="129">
        <v>47001.0</v>
      </c>
      <c r="B2806" s="129">
        <f>VLOOKUP($A2806,달력데이터,MATCH("음력 날짜",달력제목,0),FALSE)</f>
        <v>46951</v>
      </c>
      <c r="C2806" s="128">
        <f t="shared" si="1"/>
        <v>2028</v>
      </c>
      <c r="D2806" s="128">
        <f t="shared" si="2"/>
        <v>9</v>
      </c>
      <c r="E2806" s="128">
        <f t="shared" si="3"/>
        <v>1</v>
      </c>
      <c r="F2806" s="128">
        <f t="shared" si="4"/>
        <v>2028</v>
      </c>
      <c r="G2806" s="128">
        <f t="shared" si="5"/>
        <v>9</v>
      </c>
      <c r="H2806" s="128">
        <f t="shared" si="6"/>
        <v>5</v>
      </c>
      <c r="I2806" s="128" t="str">
        <f t="shared" si="7"/>
        <v>화</v>
      </c>
      <c r="J2806" s="99"/>
      <c r="K2806" s="99"/>
      <c r="L2806" s="141" t="str">
        <f>IF(J2806-K2806=0,,IFERROR(K2806-J2806-휴게시간-VLOOKUP(A2806,지정휴게시간,2,FALSE),K2806-J2806-휴게시간))</f>
        <v/>
      </c>
      <c r="M2806" s="142" t="str">
        <f>IFERROR(VLOOKUP(Text(A2806,"m월 d일"),양력휴일,2,FALSE),IFERROR(VLOOKUP(Text(B2806,"m월 d일"),음력휴일,2,FALSE),IFERROR(VLOOKUP(A2806,양력지정휴일,2,FALSE), IFERROR(VLOOKUP(B2806,음력지정휴일,2,FALSE), ""))))</f>
        <v/>
      </c>
      <c r="N2806" s="128"/>
      <c r="O2806" s="128" t="str">
        <f>IFERROR(VLOOKUP(N2806,연차지정일수,2,FALSE),"")</f>
        <v/>
      </c>
      <c r="P2806" s="143"/>
      <c r="Q2806" s="2"/>
    </row>
    <row r="2807">
      <c r="A2807" s="129">
        <v>47002.0</v>
      </c>
      <c r="B2807" s="129">
        <f>VLOOKUP($A2807,달력데이터,MATCH("음력 날짜",달력제목,0),FALSE)</f>
        <v>46952</v>
      </c>
      <c r="C2807" s="128">
        <f t="shared" si="1"/>
        <v>2028</v>
      </c>
      <c r="D2807" s="128">
        <f t="shared" si="2"/>
        <v>9</v>
      </c>
      <c r="E2807" s="128">
        <f t="shared" si="3"/>
        <v>1</v>
      </c>
      <c r="F2807" s="128">
        <f t="shared" si="4"/>
        <v>2028</v>
      </c>
      <c r="G2807" s="128">
        <f t="shared" si="5"/>
        <v>9</v>
      </c>
      <c r="H2807" s="128">
        <f t="shared" si="6"/>
        <v>6</v>
      </c>
      <c r="I2807" s="128" t="str">
        <f t="shared" si="7"/>
        <v>수</v>
      </c>
      <c r="J2807" s="99"/>
      <c r="K2807" s="99"/>
      <c r="L2807" s="141" t="str">
        <f>IF(J2807-K2807=0,,IFERROR(K2807-J2807-휴게시간-VLOOKUP(A2807,지정휴게시간,2,FALSE),K2807-J2807-휴게시간))</f>
        <v/>
      </c>
      <c r="M2807" s="142" t="str">
        <f>IFERROR(VLOOKUP(Text(A2807,"m월 d일"),양력휴일,2,FALSE),IFERROR(VLOOKUP(Text(B2807,"m월 d일"),음력휴일,2,FALSE),IFERROR(VLOOKUP(A2807,양력지정휴일,2,FALSE), IFERROR(VLOOKUP(B2807,음력지정휴일,2,FALSE), ""))))</f>
        <v/>
      </c>
      <c r="N2807" s="128"/>
      <c r="O2807" s="128" t="str">
        <f>IFERROR(VLOOKUP(N2807,연차지정일수,2,FALSE),"")</f>
        <v/>
      </c>
      <c r="P2807" s="143"/>
      <c r="Q2807" s="2"/>
    </row>
    <row r="2808">
      <c r="A2808" s="129">
        <v>47003.0</v>
      </c>
      <c r="B2808" s="129">
        <f>VLOOKUP($A2808,달력데이터,MATCH("음력 날짜",달력제목,0),FALSE)</f>
        <v>46953</v>
      </c>
      <c r="C2808" s="128">
        <f t="shared" si="1"/>
        <v>2028</v>
      </c>
      <c r="D2808" s="128">
        <f t="shared" si="2"/>
        <v>9</v>
      </c>
      <c r="E2808" s="128">
        <f t="shared" si="3"/>
        <v>1</v>
      </c>
      <c r="F2808" s="128">
        <f t="shared" si="4"/>
        <v>2028</v>
      </c>
      <c r="G2808" s="128">
        <f t="shared" si="5"/>
        <v>9</v>
      </c>
      <c r="H2808" s="128">
        <f t="shared" si="6"/>
        <v>7</v>
      </c>
      <c r="I2808" s="128" t="str">
        <f t="shared" si="7"/>
        <v>목</v>
      </c>
      <c r="J2808" s="99"/>
      <c r="K2808" s="99"/>
      <c r="L2808" s="141" t="str">
        <f>IF(J2808-K2808=0,,IFERROR(K2808-J2808-휴게시간-VLOOKUP(A2808,지정휴게시간,2,FALSE),K2808-J2808-휴게시간))</f>
        <v/>
      </c>
      <c r="M2808" s="142" t="str">
        <f>IFERROR(VLOOKUP(Text(A2808,"m월 d일"),양력휴일,2,FALSE),IFERROR(VLOOKUP(Text(B2808,"m월 d일"),음력휴일,2,FALSE),IFERROR(VLOOKUP(A2808,양력지정휴일,2,FALSE), IFERROR(VLOOKUP(B2808,음력지정휴일,2,FALSE), ""))))</f>
        <v/>
      </c>
      <c r="N2808" s="128"/>
      <c r="O2808" s="128" t="str">
        <f>IFERROR(VLOOKUP(N2808,연차지정일수,2,FALSE),"")</f>
        <v/>
      </c>
      <c r="P2808" s="143"/>
      <c r="Q2808" s="2"/>
    </row>
    <row r="2809">
      <c r="A2809" s="129">
        <v>47004.0</v>
      </c>
      <c r="B2809" s="129">
        <f>VLOOKUP($A2809,달력데이터,MATCH("음력 날짜",달력제목,0),FALSE)</f>
        <v>46954</v>
      </c>
      <c r="C2809" s="128">
        <f t="shared" si="1"/>
        <v>2028</v>
      </c>
      <c r="D2809" s="128">
        <f t="shared" si="2"/>
        <v>9</v>
      </c>
      <c r="E2809" s="128">
        <f t="shared" si="3"/>
        <v>1</v>
      </c>
      <c r="F2809" s="128">
        <f t="shared" si="4"/>
        <v>2028</v>
      </c>
      <c r="G2809" s="128">
        <f t="shared" si="5"/>
        <v>9</v>
      </c>
      <c r="H2809" s="128">
        <f t="shared" si="6"/>
        <v>8</v>
      </c>
      <c r="I2809" s="128" t="str">
        <f t="shared" si="7"/>
        <v>금</v>
      </c>
      <c r="J2809" s="99"/>
      <c r="K2809" s="99"/>
      <c r="L2809" s="141" t="str">
        <f>IF(J2809-K2809=0,,IFERROR(K2809-J2809-휴게시간-VLOOKUP(A2809,지정휴게시간,2,FALSE),K2809-J2809-휴게시간))</f>
        <v/>
      </c>
      <c r="M2809" s="142" t="str">
        <f>IFERROR(VLOOKUP(Text(A2809,"m월 d일"),양력휴일,2,FALSE),IFERROR(VLOOKUP(Text(B2809,"m월 d일"),음력휴일,2,FALSE),IFERROR(VLOOKUP(A2809,양력지정휴일,2,FALSE), IFERROR(VLOOKUP(B2809,음력지정휴일,2,FALSE), ""))))</f>
        <v/>
      </c>
      <c r="N2809" s="128"/>
      <c r="O2809" s="128" t="str">
        <f>IFERROR(VLOOKUP(N2809,연차지정일수,2,FALSE),"")</f>
        <v/>
      </c>
      <c r="P2809" s="143"/>
      <c r="Q2809" s="2"/>
    </row>
    <row r="2810">
      <c r="A2810" s="129">
        <v>47005.0</v>
      </c>
      <c r="B2810" s="129">
        <f>VLOOKUP($A2810,달력데이터,MATCH("음력 날짜",달력제목,0),FALSE)</f>
        <v>46955</v>
      </c>
      <c r="C2810" s="128">
        <f t="shared" si="1"/>
        <v>2028</v>
      </c>
      <c r="D2810" s="128">
        <f t="shared" si="2"/>
        <v>9</v>
      </c>
      <c r="E2810" s="128">
        <f t="shared" si="3"/>
        <v>1</v>
      </c>
      <c r="F2810" s="128">
        <f t="shared" si="4"/>
        <v>2028</v>
      </c>
      <c r="G2810" s="128">
        <f t="shared" si="5"/>
        <v>9</v>
      </c>
      <c r="H2810" s="128">
        <f t="shared" si="6"/>
        <v>9</v>
      </c>
      <c r="I2810" s="128" t="str">
        <f t="shared" si="7"/>
        <v>토</v>
      </c>
      <c r="J2810" s="99"/>
      <c r="K2810" s="99"/>
      <c r="L2810" s="141" t="str">
        <f>IF(J2810-K2810=0,,IFERROR(K2810-J2810-휴게시간-VLOOKUP(A2810,지정휴게시간,2,FALSE),K2810-J2810-휴게시간))</f>
        <v/>
      </c>
      <c r="M2810" s="142" t="str">
        <f>IFERROR(VLOOKUP(Text(A2810,"m월 d일"),양력휴일,2,FALSE),IFERROR(VLOOKUP(Text(B2810,"m월 d일"),음력휴일,2,FALSE),IFERROR(VLOOKUP(A2810,양력지정휴일,2,FALSE), IFERROR(VLOOKUP(B2810,음력지정휴일,2,FALSE), ""))))</f>
        <v/>
      </c>
      <c r="N2810" s="128"/>
      <c r="O2810" s="128" t="str">
        <f>IFERROR(VLOOKUP(N2810,연차지정일수,2,FALSE),"")</f>
        <v/>
      </c>
      <c r="P2810" s="143"/>
      <c r="Q2810" s="2"/>
    </row>
    <row r="2811">
      <c r="A2811" s="129">
        <v>47006.0</v>
      </c>
      <c r="B2811" s="129">
        <f>VLOOKUP($A2811,달력데이터,MATCH("음력 날짜",달력제목,0),FALSE)</f>
        <v>46956</v>
      </c>
      <c r="C2811" s="128">
        <f t="shared" si="1"/>
        <v>2028</v>
      </c>
      <c r="D2811" s="128">
        <f t="shared" si="2"/>
        <v>9</v>
      </c>
      <c r="E2811" s="128">
        <f t="shared" si="3"/>
        <v>1</v>
      </c>
      <c r="F2811" s="128">
        <f t="shared" si="4"/>
        <v>2028</v>
      </c>
      <c r="G2811" s="128">
        <f t="shared" si="5"/>
        <v>9</v>
      </c>
      <c r="H2811" s="128">
        <f t="shared" si="6"/>
        <v>10</v>
      </c>
      <c r="I2811" s="128" t="str">
        <f t="shared" si="7"/>
        <v>일</v>
      </c>
      <c r="J2811" s="99"/>
      <c r="K2811" s="99"/>
      <c r="L2811" s="141" t="str">
        <f>IF(J2811-K2811=0,,IFERROR(K2811-J2811-휴게시간-VLOOKUP(A2811,지정휴게시간,2,FALSE),K2811-J2811-휴게시간))</f>
        <v/>
      </c>
      <c r="M2811" s="142" t="str">
        <f>IFERROR(VLOOKUP(Text(A2811,"m월 d일"),양력휴일,2,FALSE),IFERROR(VLOOKUP(Text(B2811,"m월 d일"),음력휴일,2,FALSE),IFERROR(VLOOKUP(A2811,양력지정휴일,2,FALSE), IFERROR(VLOOKUP(B2811,음력지정휴일,2,FALSE), ""))))</f>
        <v/>
      </c>
      <c r="N2811" s="128"/>
      <c r="O2811" s="128" t="str">
        <f>IFERROR(VLOOKUP(N2811,연차지정일수,2,FALSE),"")</f>
        <v/>
      </c>
      <c r="P2811" s="143"/>
      <c r="Q2811" s="2"/>
    </row>
    <row r="2812">
      <c r="A2812" s="129">
        <v>47007.0</v>
      </c>
      <c r="B2812" s="129">
        <f>VLOOKUP($A2812,달력데이터,MATCH("음력 날짜",달력제목,0),FALSE)</f>
        <v>46957</v>
      </c>
      <c r="C2812" s="128">
        <f t="shared" si="1"/>
        <v>2028</v>
      </c>
      <c r="D2812" s="128">
        <f t="shared" si="2"/>
        <v>9</v>
      </c>
      <c r="E2812" s="128">
        <f t="shared" si="3"/>
        <v>2</v>
      </c>
      <c r="F2812" s="128">
        <f t="shared" si="4"/>
        <v>2028</v>
      </c>
      <c r="G2812" s="128">
        <f t="shared" si="5"/>
        <v>9</v>
      </c>
      <c r="H2812" s="128">
        <f t="shared" si="6"/>
        <v>11</v>
      </c>
      <c r="I2812" s="128" t="str">
        <f t="shared" si="7"/>
        <v>월</v>
      </c>
      <c r="J2812" s="99"/>
      <c r="K2812" s="99"/>
      <c r="L2812" s="141" t="str">
        <f>IF(J2812-K2812=0,,IFERROR(K2812-J2812-휴게시간-VLOOKUP(A2812,지정휴게시간,2,FALSE),K2812-J2812-휴게시간))</f>
        <v/>
      </c>
      <c r="M2812" s="142" t="str">
        <f>IFERROR(VLOOKUP(Text(A2812,"m월 d일"),양력휴일,2,FALSE),IFERROR(VLOOKUP(Text(B2812,"m월 d일"),음력휴일,2,FALSE),IFERROR(VLOOKUP(A2812,양력지정휴일,2,FALSE), IFERROR(VLOOKUP(B2812,음력지정휴일,2,FALSE), ""))))</f>
        <v/>
      </c>
      <c r="N2812" s="128"/>
      <c r="O2812" s="128" t="str">
        <f>IFERROR(VLOOKUP(N2812,연차지정일수,2,FALSE),"")</f>
        <v/>
      </c>
      <c r="P2812" s="143"/>
      <c r="Q2812" s="2"/>
    </row>
    <row r="2813">
      <c r="A2813" s="129">
        <v>47008.0</v>
      </c>
      <c r="B2813" s="129">
        <f>VLOOKUP($A2813,달력데이터,MATCH("음력 날짜",달력제목,0),FALSE)</f>
        <v>46958</v>
      </c>
      <c r="C2813" s="128">
        <f t="shared" si="1"/>
        <v>2028</v>
      </c>
      <c r="D2813" s="128">
        <f t="shared" si="2"/>
        <v>9</v>
      </c>
      <c r="E2813" s="128">
        <f t="shared" si="3"/>
        <v>2</v>
      </c>
      <c r="F2813" s="128">
        <f t="shared" si="4"/>
        <v>2028</v>
      </c>
      <c r="G2813" s="128">
        <f t="shared" si="5"/>
        <v>9</v>
      </c>
      <c r="H2813" s="128">
        <f t="shared" si="6"/>
        <v>12</v>
      </c>
      <c r="I2813" s="128" t="str">
        <f t="shared" si="7"/>
        <v>화</v>
      </c>
      <c r="J2813" s="99"/>
      <c r="K2813" s="99"/>
      <c r="L2813" s="141" t="str">
        <f>IF(J2813-K2813=0,,IFERROR(K2813-J2813-휴게시간-VLOOKUP(A2813,지정휴게시간,2,FALSE),K2813-J2813-휴게시간))</f>
        <v/>
      </c>
      <c r="M2813" s="142" t="str">
        <f>IFERROR(VLOOKUP(Text(A2813,"m월 d일"),양력휴일,2,FALSE),IFERROR(VLOOKUP(Text(B2813,"m월 d일"),음력휴일,2,FALSE),IFERROR(VLOOKUP(A2813,양력지정휴일,2,FALSE), IFERROR(VLOOKUP(B2813,음력지정휴일,2,FALSE), ""))))</f>
        <v/>
      </c>
      <c r="N2813" s="128"/>
      <c r="O2813" s="128" t="str">
        <f>IFERROR(VLOOKUP(N2813,연차지정일수,2,FALSE),"")</f>
        <v/>
      </c>
      <c r="P2813" s="143"/>
      <c r="Q2813" s="2"/>
    </row>
    <row r="2814">
      <c r="A2814" s="129">
        <v>47009.0</v>
      </c>
      <c r="B2814" s="129">
        <f>VLOOKUP($A2814,달력데이터,MATCH("음력 날짜",달력제목,0),FALSE)</f>
        <v>46959</v>
      </c>
      <c r="C2814" s="128">
        <f t="shared" si="1"/>
        <v>2028</v>
      </c>
      <c r="D2814" s="128">
        <f t="shared" si="2"/>
        <v>9</v>
      </c>
      <c r="E2814" s="128">
        <f t="shared" si="3"/>
        <v>2</v>
      </c>
      <c r="F2814" s="128">
        <f t="shared" si="4"/>
        <v>2028</v>
      </c>
      <c r="G2814" s="128">
        <f t="shared" si="5"/>
        <v>9</v>
      </c>
      <c r="H2814" s="128">
        <f t="shared" si="6"/>
        <v>13</v>
      </c>
      <c r="I2814" s="128" t="str">
        <f t="shared" si="7"/>
        <v>수</v>
      </c>
      <c r="J2814" s="99"/>
      <c r="K2814" s="99"/>
      <c r="L2814" s="141" t="str">
        <f>IF(J2814-K2814=0,,IFERROR(K2814-J2814-휴게시간-VLOOKUP(A2814,지정휴게시간,2,FALSE),K2814-J2814-휴게시간))</f>
        <v/>
      </c>
      <c r="M2814" s="142" t="str">
        <f>IFERROR(VLOOKUP(Text(A2814,"m월 d일"),양력휴일,2,FALSE),IFERROR(VLOOKUP(Text(B2814,"m월 d일"),음력휴일,2,FALSE),IFERROR(VLOOKUP(A2814,양력지정휴일,2,FALSE), IFERROR(VLOOKUP(B2814,음력지정휴일,2,FALSE), ""))))</f>
        <v/>
      </c>
      <c r="N2814" s="128"/>
      <c r="O2814" s="128" t="str">
        <f>IFERROR(VLOOKUP(N2814,연차지정일수,2,FALSE),"")</f>
        <v/>
      </c>
      <c r="P2814" s="143"/>
      <c r="Q2814" s="2"/>
    </row>
    <row r="2815">
      <c r="A2815" s="129">
        <v>47010.0</v>
      </c>
      <c r="B2815" s="129">
        <f>VLOOKUP($A2815,달력데이터,MATCH("음력 날짜",달력제목,0),FALSE)</f>
        <v>46960</v>
      </c>
      <c r="C2815" s="128">
        <f t="shared" si="1"/>
        <v>2028</v>
      </c>
      <c r="D2815" s="128">
        <f t="shared" si="2"/>
        <v>9</v>
      </c>
      <c r="E2815" s="128">
        <f t="shared" si="3"/>
        <v>2</v>
      </c>
      <c r="F2815" s="128">
        <f t="shared" si="4"/>
        <v>2028</v>
      </c>
      <c r="G2815" s="128">
        <f t="shared" si="5"/>
        <v>9</v>
      </c>
      <c r="H2815" s="128">
        <f t="shared" si="6"/>
        <v>14</v>
      </c>
      <c r="I2815" s="128" t="str">
        <f t="shared" si="7"/>
        <v>목</v>
      </c>
      <c r="J2815" s="99"/>
      <c r="K2815" s="99"/>
      <c r="L2815" s="141" t="str">
        <f>IF(J2815-K2815=0,,IFERROR(K2815-J2815-휴게시간-VLOOKUP(A2815,지정휴게시간,2,FALSE),K2815-J2815-휴게시간))</f>
        <v/>
      </c>
      <c r="M2815" s="142" t="str">
        <f>IFERROR(VLOOKUP(Text(A2815,"m월 d일"),양력휴일,2,FALSE),IFERROR(VLOOKUP(Text(B2815,"m월 d일"),음력휴일,2,FALSE),IFERROR(VLOOKUP(A2815,양력지정휴일,2,FALSE), IFERROR(VLOOKUP(B2815,음력지정휴일,2,FALSE), ""))))</f>
        <v/>
      </c>
      <c r="N2815" s="128"/>
      <c r="O2815" s="128" t="str">
        <f>IFERROR(VLOOKUP(N2815,연차지정일수,2,FALSE),"")</f>
        <v/>
      </c>
      <c r="P2815" s="143"/>
      <c r="Q2815" s="2"/>
    </row>
    <row r="2816">
      <c r="A2816" s="129">
        <v>47011.0</v>
      </c>
      <c r="B2816" s="129">
        <f>VLOOKUP($A2816,달력데이터,MATCH("음력 날짜",달력제목,0),FALSE)</f>
        <v>46961</v>
      </c>
      <c r="C2816" s="128">
        <f t="shared" si="1"/>
        <v>2028</v>
      </c>
      <c r="D2816" s="128">
        <f t="shared" si="2"/>
        <v>9</v>
      </c>
      <c r="E2816" s="128">
        <f t="shared" si="3"/>
        <v>2</v>
      </c>
      <c r="F2816" s="128">
        <f t="shared" si="4"/>
        <v>2028</v>
      </c>
      <c r="G2816" s="128">
        <f t="shared" si="5"/>
        <v>9</v>
      </c>
      <c r="H2816" s="128">
        <f t="shared" si="6"/>
        <v>15</v>
      </c>
      <c r="I2816" s="128" t="str">
        <f t="shared" si="7"/>
        <v>금</v>
      </c>
      <c r="J2816" s="99"/>
      <c r="K2816" s="99"/>
      <c r="L2816" s="141" t="str">
        <f>IF(J2816-K2816=0,,IFERROR(K2816-J2816-휴게시간-VLOOKUP(A2816,지정휴게시간,2,FALSE),K2816-J2816-휴게시간))</f>
        <v/>
      </c>
      <c r="M2816" s="142" t="str">
        <f>IFERROR(VLOOKUP(Text(A2816,"m월 d일"),양력휴일,2,FALSE),IFERROR(VLOOKUP(Text(B2816,"m월 d일"),음력휴일,2,FALSE),IFERROR(VLOOKUP(A2816,양력지정휴일,2,FALSE), IFERROR(VLOOKUP(B2816,음력지정휴일,2,FALSE), ""))))</f>
        <v/>
      </c>
      <c r="N2816" s="128"/>
      <c r="O2816" s="128" t="str">
        <f>IFERROR(VLOOKUP(N2816,연차지정일수,2,FALSE),"")</f>
        <v/>
      </c>
      <c r="P2816" s="143"/>
      <c r="Q2816" s="2"/>
    </row>
    <row r="2817">
      <c r="A2817" s="129">
        <v>47012.0</v>
      </c>
      <c r="B2817" s="129">
        <f>VLOOKUP($A2817,달력데이터,MATCH("음력 날짜",달력제목,0),FALSE)</f>
        <v>46962</v>
      </c>
      <c r="C2817" s="128">
        <f t="shared" si="1"/>
        <v>2028</v>
      </c>
      <c r="D2817" s="128">
        <f t="shared" si="2"/>
        <v>9</v>
      </c>
      <c r="E2817" s="128">
        <f t="shared" si="3"/>
        <v>2</v>
      </c>
      <c r="F2817" s="128">
        <f t="shared" si="4"/>
        <v>2028</v>
      </c>
      <c r="G2817" s="128">
        <f t="shared" si="5"/>
        <v>9</v>
      </c>
      <c r="H2817" s="128">
        <f t="shared" si="6"/>
        <v>16</v>
      </c>
      <c r="I2817" s="128" t="str">
        <f t="shared" si="7"/>
        <v>토</v>
      </c>
      <c r="J2817" s="99"/>
      <c r="K2817" s="99"/>
      <c r="L2817" s="141" t="str">
        <f>IF(J2817-K2817=0,,IFERROR(K2817-J2817-휴게시간-VLOOKUP(A2817,지정휴게시간,2,FALSE),K2817-J2817-휴게시간))</f>
        <v/>
      </c>
      <c r="M2817" s="142" t="str">
        <f>IFERROR(VLOOKUP(Text(A2817,"m월 d일"),양력휴일,2,FALSE),IFERROR(VLOOKUP(Text(B2817,"m월 d일"),음력휴일,2,FALSE),IFERROR(VLOOKUP(A2817,양력지정휴일,2,FALSE), IFERROR(VLOOKUP(B2817,음력지정휴일,2,FALSE), ""))))</f>
        <v/>
      </c>
      <c r="N2817" s="128"/>
      <c r="O2817" s="128" t="str">
        <f>IFERROR(VLOOKUP(N2817,연차지정일수,2,FALSE),"")</f>
        <v/>
      </c>
      <c r="P2817" s="143"/>
      <c r="Q2817" s="2"/>
    </row>
    <row r="2818">
      <c r="A2818" s="129">
        <v>47013.0</v>
      </c>
      <c r="B2818" s="129">
        <f>VLOOKUP($A2818,달력데이터,MATCH("음력 날짜",달력제목,0),FALSE)</f>
        <v>46963</v>
      </c>
      <c r="C2818" s="128">
        <f t="shared" si="1"/>
        <v>2028</v>
      </c>
      <c r="D2818" s="128">
        <f t="shared" si="2"/>
        <v>9</v>
      </c>
      <c r="E2818" s="128">
        <f t="shared" si="3"/>
        <v>2</v>
      </c>
      <c r="F2818" s="128">
        <f t="shared" si="4"/>
        <v>2028</v>
      </c>
      <c r="G2818" s="128">
        <f t="shared" si="5"/>
        <v>9</v>
      </c>
      <c r="H2818" s="128">
        <f t="shared" si="6"/>
        <v>17</v>
      </c>
      <c r="I2818" s="128" t="str">
        <f t="shared" si="7"/>
        <v>일</v>
      </c>
      <c r="J2818" s="99"/>
      <c r="K2818" s="99"/>
      <c r="L2818" s="141" t="str">
        <f>IF(J2818-K2818=0,,IFERROR(K2818-J2818-휴게시간-VLOOKUP(A2818,지정휴게시간,2,FALSE),K2818-J2818-휴게시간))</f>
        <v/>
      </c>
      <c r="M2818" s="142" t="str">
        <f>IFERROR(VLOOKUP(Text(A2818,"m월 d일"),양력휴일,2,FALSE),IFERROR(VLOOKUP(Text(B2818,"m월 d일"),음력휴일,2,FALSE),IFERROR(VLOOKUP(A2818,양력지정휴일,2,FALSE), IFERROR(VLOOKUP(B2818,음력지정휴일,2,FALSE), ""))))</f>
        <v/>
      </c>
      <c r="N2818" s="128"/>
      <c r="O2818" s="128" t="str">
        <f>IFERROR(VLOOKUP(N2818,연차지정일수,2,FALSE),"")</f>
        <v/>
      </c>
      <c r="P2818" s="143"/>
      <c r="Q2818" s="2"/>
    </row>
    <row r="2819">
      <c r="A2819" s="129">
        <v>47014.0</v>
      </c>
      <c r="B2819" s="129">
        <f>VLOOKUP($A2819,달력데이터,MATCH("음력 날짜",달력제목,0),FALSE)</f>
        <v>46964</v>
      </c>
      <c r="C2819" s="128">
        <f t="shared" si="1"/>
        <v>2028</v>
      </c>
      <c r="D2819" s="128">
        <f t="shared" si="2"/>
        <v>9</v>
      </c>
      <c r="E2819" s="128">
        <f t="shared" si="3"/>
        <v>3</v>
      </c>
      <c r="F2819" s="128">
        <f t="shared" si="4"/>
        <v>2028</v>
      </c>
      <c r="G2819" s="128">
        <f t="shared" si="5"/>
        <v>9</v>
      </c>
      <c r="H2819" s="128">
        <f t="shared" si="6"/>
        <v>18</v>
      </c>
      <c r="I2819" s="128" t="str">
        <f t="shared" si="7"/>
        <v>월</v>
      </c>
      <c r="J2819" s="99"/>
      <c r="K2819" s="99"/>
      <c r="L2819" s="141" t="str">
        <f>IF(J2819-K2819=0,,IFERROR(K2819-J2819-휴게시간-VLOOKUP(A2819,지정휴게시간,2,FALSE),K2819-J2819-휴게시간))</f>
        <v/>
      </c>
      <c r="M2819" s="142" t="str">
        <f>IFERROR(VLOOKUP(Text(A2819,"m월 d일"),양력휴일,2,FALSE),IFERROR(VLOOKUP(Text(B2819,"m월 d일"),음력휴일,2,FALSE),IFERROR(VLOOKUP(A2819,양력지정휴일,2,FALSE), IFERROR(VLOOKUP(B2819,음력지정휴일,2,FALSE), ""))))</f>
        <v/>
      </c>
      <c r="N2819" s="128"/>
      <c r="O2819" s="128" t="str">
        <f>IFERROR(VLOOKUP(N2819,연차지정일수,2,FALSE),"")</f>
        <v/>
      </c>
      <c r="P2819" s="143"/>
      <c r="Q2819" s="2"/>
    </row>
    <row r="2820">
      <c r="A2820" s="129">
        <v>47015.0</v>
      </c>
      <c r="B2820" s="129">
        <f>VLOOKUP($A2820,달력데이터,MATCH("음력 날짜",달력제목,0),FALSE)</f>
        <v>46966</v>
      </c>
      <c r="C2820" s="128">
        <f t="shared" si="1"/>
        <v>2028</v>
      </c>
      <c r="D2820" s="128">
        <f t="shared" si="2"/>
        <v>9</v>
      </c>
      <c r="E2820" s="128">
        <f t="shared" si="3"/>
        <v>3</v>
      </c>
      <c r="F2820" s="128">
        <f t="shared" si="4"/>
        <v>2028</v>
      </c>
      <c r="G2820" s="128">
        <f t="shared" si="5"/>
        <v>9</v>
      </c>
      <c r="H2820" s="128">
        <f t="shared" si="6"/>
        <v>19</v>
      </c>
      <c r="I2820" s="128" t="str">
        <f t="shared" si="7"/>
        <v>화</v>
      </c>
      <c r="J2820" s="99"/>
      <c r="K2820" s="99"/>
      <c r="L2820" s="141" t="str">
        <f>IF(J2820-K2820=0,,IFERROR(K2820-J2820-휴게시간-VLOOKUP(A2820,지정휴게시간,2,FALSE),K2820-J2820-휴게시간))</f>
        <v/>
      </c>
      <c r="M2820" s="142" t="str">
        <f>IFERROR(VLOOKUP(Text(A2820,"m월 d일"),양력휴일,2,FALSE),IFERROR(VLOOKUP(Text(B2820,"m월 d일"),음력휴일,2,FALSE),IFERROR(VLOOKUP(A2820,양력지정휴일,2,FALSE), IFERROR(VLOOKUP(B2820,음력지정휴일,2,FALSE), ""))))</f>
        <v/>
      </c>
      <c r="N2820" s="128"/>
      <c r="O2820" s="128" t="str">
        <f>IFERROR(VLOOKUP(N2820,연차지정일수,2,FALSE),"")</f>
        <v/>
      </c>
      <c r="P2820" s="143"/>
      <c r="Q2820" s="2"/>
    </row>
    <row r="2821">
      <c r="A2821" s="129">
        <v>47016.0</v>
      </c>
      <c r="B2821" s="129">
        <f>VLOOKUP($A2821,달력데이터,MATCH("음력 날짜",달력제목,0),FALSE)</f>
        <v>46967</v>
      </c>
      <c r="C2821" s="128">
        <f t="shared" si="1"/>
        <v>2028</v>
      </c>
      <c r="D2821" s="128">
        <f t="shared" si="2"/>
        <v>9</v>
      </c>
      <c r="E2821" s="128">
        <f t="shared" si="3"/>
        <v>3</v>
      </c>
      <c r="F2821" s="128">
        <f t="shared" si="4"/>
        <v>2028</v>
      </c>
      <c r="G2821" s="128">
        <f t="shared" si="5"/>
        <v>9</v>
      </c>
      <c r="H2821" s="128">
        <f t="shared" si="6"/>
        <v>20</v>
      </c>
      <c r="I2821" s="128" t="str">
        <f t="shared" si="7"/>
        <v>수</v>
      </c>
      <c r="J2821" s="99"/>
      <c r="K2821" s="99"/>
      <c r="L2821" s="141" t="str">
        <f>IF(J2821-K2821=0,,IFERROR(K2821-J2821-휴게시간-VLOOKUP(A2821,지정휴게시간,2,FALSE),K2821-J2821-휴게시간))</f>
        <v/>
      </c>
      <c r="M2821" s="142" t="str">
        <f>IFERROR(VLOOKUP(Text(A2821,"m월 d일"),양력휴일,2,FALSE),IFERROR(VLOOKUP(Text(B2821,"m월 d일"),음력휴일,2,FALSE),IFERROR(VLOOKUP(A2821,양력지정휴일,2,FALSE), IFERROR(VLOOKUP(B2821,음력지정휴일,2,FALSE), ""))))</f>
        <v/>
      </c>
      <c r="N2821" s="128"/>
      <c r="O2821" s="128" t="str">
        <f>IFERROR(VLOOKUP(N2821,연차지정일수,2,FALSE),"")</f>
        <v/>
      </c>
      <c r="P2821" s="143"/>
      <c r="Q2821" s="2"/>
    </row>
    <row r="2822">
      <c r="A2822" s="129">
        <v>47017.0</v>
      </c>
      <c r="B2822" s="129">
        <f>VLOOKUP($A2822,달력데이터,MATCH("음력 날짜",달력제목,0),FALSE)</f>
        <v>46968</v>
      </c>
      <c r="C2822" s="128">
        <f t="shared" si="1"/>
        <v>2028</v>
      </c>
      <c r="D2822" s="128">
        <f t="shared" si="2"/>
        <v>9</v>
      </c>
      <c r="E2822" s="128">
        <f t="shared" si="3"/>
        <v>3</v>
      </c>
      <c r="F2822" s="128">
        <f t="shared" si="4"/>
        <v>2028</v>
      </c>
      <c r="G2822" s="128">
        <f t="shared" si="5"/>
        <v>9</v>
      </c>
      <c r="H2822" s="128">
        <f t="shared" si="6"/>
        <v>21</v>
      </c>
      <c r="I2822" s="128" t="str">
        <f t="shared" si="7"/>
        <v>목</v>
      </c>
      <c r="J2822" s="99"/>
      <c r="K2822" s="99"/>
      <c r="L2822" s="141" t="str">
        <f>IF(J2822-K2822=0,,IFERROR(K2822-J2822-휴게시간-VLOOKUP(A2822,지정휴게시간,2,FALSE),K2822-J2822-휴게시간))</f>
        <v/>
      </c>
      <c r="M2822" s="142" t="str">
        <f>IFERROR(VLOOKUP(Text(A2822,"m월 d일"),양력휴일,2,FALSE),IFERROR(VLOOKUP(Text(B2822,"m월 d일"),음력휴일,2,FALSE),IFERROR(VLOOKUP(A2822,양력지정휴일,2,FALSE), IFERROR(VLOOKUP(B2822,음력지정휴일,2,FALSE), ""))))</f>
        <v/>
      </c>
      <c r="N2822" s="128"/>
      <c r="O2822" s="128" t="str">
        <f>IFERROR(VLOOKUP(N2822,연차지정일수,2,FALSE),"")</f>
        <v/>
      </c>
      <c r="P2822" s="143"/>
      <c r="Q2822" s="2"/>
    </row>
    <row r="2823">
      <c r="A2823" s="129">
        <v>47018.0</v>
      </c>
      <c r="B2823" s="129">
        <f>VLOOKUP($A2823,달력데이터,MATCH("음력 날짜",달력제목,0),FALSE)</f>
        <v>46969</v>
      </c>
      <c r="C2823" s="128">
        <f t="shared" si="1"/>
        <v>2028</v>
      </c>
      <c r="D2823" s="128">
        <f t="shared" si="2"/>
        <v>9</v>
      </c>
      <c r="E2823" s="128">
        <f t="shared" si="3"/>
        <v>3</v>
      </c>
      <c r="F2823" s="128">
        <f t="shared" si="4"/>
        <v>2028</v>
      </c>
      <c r="G2823" s="128">
        <f t="shared" si="5"/>
        <v>9</v>
      </c>
      <c r="H2823" s="128">
        <f t="shared" si="6"/>
        <v>22</v>
      </c>
      <c r="I2823" s="128" t="str">
        <f t="shared" si="7"/>
        <v>금</v>
      </c>
      <c r="J2823" s="99"/>
      <c r="K2823" s="99"/>
      <c r="L2823" s="141" t="str">
        <f>IF(J2823-K2823=0,,IFERROR(K2823-J2823-휴게시간-VLOOKUP(A2823,지정휴게시간,2,FALSE),K2823-J2823-휴게시간))</f>
        <v/>
      </c>
      <c r="M2823" s="142" t="str">
        <f>IFERROR(VLOOKUP(Text(A2823,"m월 d일"),양력휴일,2,FALSE),IFERROR(VLOOKUP(Text(B2823,"m월 d일"),음력휴일,2,FALSE),IFERROR(VLOOKUP(A2823,양력지정휴일,2,FALSE), IFERROR(VLOOKUP(B2823,음력지정휴일,2,FALSE), ""))))</f>
        <v/>
      </c>
      <c r="N2823" s="128"/>
      <c r="O2823" s="128" t="str">
        <f>IFERROR(VLOOKUP(N2823,연차지정일수,2,FALSE),"")</f>
        <v/>
      </c>
      <c r="P2823" s="143"/>
      <c r="Q2823" s="2"/>
    </row>
    <row r="2824">
      <c r="A2824" s="129">
        <v>47019.0</v>
      </c>
      <c r="B2824" s="129">
        <f>VLOOKUP($A2824,달력데이터,MATCH("음력 날짜",달력제목,0),FALSE)</f>
        <v>46970</v>
      </c>
      <c r="C2824" s="128">
        <f t="shared" si="1"/>
        <v>2028</v>
      </c>
      <c r="D2824" s="128">
        <f t="shared" si="2"/>
        <v>9</v>
      </c>
      <c r="E2824" s="128">
        <f t="shared" si="3"/>
        <v>3</v>
      </c>
      <c r="F2824" s="128">
        <f t="shared" si="4"/>
        <v>2028</v>
      </c>
      <c r="G2824" s="128">
        <f t="shared" si="5"/>
        <v>9</v>
      </c>
      <c r="H2824" s="128">
        <f t="shared" si="6"/>
        <v>23</v>
      </c>
      <c r="I2824" s="128" t="str">
        <f t="shared" si="7"/>
        <v>토</v>
      </c>
      <c r="J2824" s="99"/>
      <c r="K2824" s="99"/>
      <c r="L2824" s="141" t="str">
        <f>IF(J2824-K2824=0,,IFERROR(K2824-J2824-휴게시간-VLOOKUP(A2824,지정휴게시간,2,FALSE),K2824-J2824-휴게시간))</f>
        <v/>
      </c>
      <c r="M2824" s="142" t="str">
        <f>IFERROR(VLOOKUP(Text(A2824,"m월 d일"),양력휴일,2,FALSE),IFERROR(VLOOKUP(Text(B2824,"m월 d일"),음력휴일,2,FALSE),IFERROR(VLOOKUP(A2824,양력지정휴일,2,FALSE), IFERROR(VLOOKUP(B2824,음력지정휴일,2,FALSE), ""))))</f>
        <v/>
      </c>
      <c r="N2824" s="128"/>
      <c r="O2824" s="128" t="str">
        <f>IFERROR(VLOOKUP(N2824,연차지정일수,2,FALSE),"")</f>
        <v/>
      </c>
      <c r="P2824" s="143"/>
      <c r="Q2824" s="2"/>
    </row>
    <row r="2825">
      <c r="A2825" s="129">
        <v>47020.0</v>
      </c>
      <c r="B2825" s="129">
        <f>VLOOKUP($A2825,달력데이터,MATCH("음력 날짜",달력제목,0),FALSE)</f>
        <v>46971</v>
      </c>
      <c r="C2825" s="128">
        <f t="shared" si="1"/>
        <v>2028</v>
      </c>
      <c r="D2825" s="128">
        <f t="shared" si="2"/>
        <v>9</v>
      </c>
      <c r="E2825" s="128">
        <f t="shared" si="3"/>
        <v>3</v>
      </c>
      <c r="F2825" s="128">
        <f t="shared" si="4"/>
        <v>2028</v>
      </c>
      <c r="G2825" s="128">
        <f t="shared" si="5"/>
        <v>9</v>
      </c>
      <c r="H2825" s="128">
        <f t="shared" si="6"/>
        <v>24</v>
      </c>
      <c r="I2825" s="128" t="str">
        <f t="shared" si="7"/>
        <v>일</v>
      </c>
      <c r="J2825" s="99"/>
      <c r="K2825" s="99"/>
      <c r="L2825" s="141" t="str">
        <f>IF(J2825-K2825=0,,IFERROR(K2825-J2825-휴게시간-VLOOKUP(A2825,지정휴게시간,2,FALSE),K2825-J2825-휴게시간))</f>
        <v/>
      </c>
      <c r="M2825" s="142" t="str">
        <f>IFERROR(VLOOKUP(Text(A2825,"m월 d일"),양력휴일,2,FALSE),IFERROR(VLOOKUP(Text(B2825,"m월 d일"),음력휴일,2,FALSE),IFERROR(VLOOKUP(A2825,양력지정휴일,2,FALSE), IFERROR(VLOOKUP(B2825,음력지정휴일,2,FALSE), ""))))</f>
        <v/>
      </c>
      <c r="N2825" s="128"/>
      <c r="O2825" s="128" t="str">
        <f>IFERROR(VLOOKUP(N2825,연차지정일수,2,FALSE),"")</f>
        <v/>
      </c>
      <c r="P2825" s="143"/>
      <c r="Q2825" s="2"/>
    </row>
    <row r="2826">
      <c r="A2826" s="129">
        <v>47021.0</v>
      </c>
      <c r="B2826" s="129">
        <f>VLOOKUP($A2826,달력데이터,MATCH("음력 날짜",달력제목,0),FALSE)</f>
        <v>46972</v>
      </c>
      <c r="C2826" s="128">
        <f t="shared" si="1"/>
        <v>2028</v>
      </c>
      <c r="D2826" s="128">
        <f t="shared" si="2"/>
        <v>9</v>
      </c>
      <c r="E2826" s="128">
        <f t="shared" si="3"/>
        <v>4</v>
      </c>
      <c r="F2826" s="128">
        <f t="shared" si="4"/>
        <v>2028</v>
      </c>
      <c r="G2826" s="128">
        <f t="shared" si="5"/>
        <v>9</v>
      </c>
      <c r="H2826" s="128">
        <f t="shared" si="6"/>
        <v>25</v>
      </c>
      <c r="I2826" s="128" t="str">
        <f t="shared" si="7"/>
        <v>월</v>
      </c>
      <c r="J2826" s="99"/>
      <c r="K2826" s="99"/>
      <c r="L2826" s="141" t="str">
        <f>IF(J2826-K2826=0,,IFERROR(K2826-J2826-휴게시간-VLOOKUP(A2826,지정휴게시간,2,FALSE),K2826-J2826-휴게시간))</f>
        <v/>
      </c>
      <c r="M2826" s="142" t="str">
        <f>IFERROR(VLOOKUP(Text(A2826,"m월 d일"),양력휴일,2,FALSE),IFERROR(VLOOKUP(Text(B2826,"m월 d일"),음력휴일,2,FALSE),IFERROR(VLOOKUP(A2826,양력지정휴일,2,FALSE), IFERROR(VLOOKUP(B2826,음력지정휴일,2,FALSE), ""))))</f>
        <v/>
      </c>
      <c r="N2826" s="128"/>
      <c r="O2826" s="128" t="str">
        <f>IFERROR(VLOOKUP(N2826,연차지정일수,2,FALSE),"")</f>
        <v/>
      </c>
      <c r="P2826" s="143"/>
      <c r="Q2826" s="2"/>
    </row>
    <row r="2827">
      <c r="A2827" s="129">
        <v>47022.0</v>
      </c>
      <c r="B2827" s="129">
        <f>VLOOKUP($A2827,달력데이터,MATCH("음력 날짜",달력제목,0),FALSE)</f>
        <v>46973</v>
      </c>
      <c r="C2827" s="128">
        <f t="shared" si="1"/>
        <v>2028</v>
      </c>
      <c r="D2827" s="128">
        <f t="shared" si="2"/>
        <v>9</v>
      </c>
      <c r="E2827" s="128">
        <f t="shared" si="3"/>
        <v>4</v>
      </c>
      <c r="F2827" s="128">
        <f t="shared" si="4"/>
        <v>2028</v>
      </c>
      <c r="G2827" s="128">
        <f t="shared" si="5"/>
        <v>9</v>
      </c>
      <c r="H2827" s="128">
        <f t="shared" si="6"/>
        <v>26</v>
      </c>
      <c r="I2827" s="128" t="str">
        <f t="shared" si="7"/>
        <v>화</v>
      </c>
      <c r="J2827" s="99"/>
      <c r="K2827" s="99"/>
      <c r="L2827" s="141" t="str">
        <f>IF(J2827-K2827=0,,IFERROR(K2827-J2827-휴게시간-VLOOKUP(A2827,지정휴게시간,2,FALSE),K2827-J2827-휴게시간))</f>
        <v/>
      </c>
      <c r="M2827" s="142" t="str">
        <f>IFERROR(VLOOKUP(Text(A2827,"m월 d일"),양력휴일,2,FALSE),IFERROR(VLOOKUP(Text(B2827,"m월 d일"),음력휴일,2,FALSE),IFERROR(VLOOKUP(A2827,양력지정휴일,2,FALSE), IFERROR(VLOOKUP(B2827,음력지정휴일,2,FALSE), ""))))</f>
        <v/>
      </c>
      <c r="N2827" s="128"/>
      <c r="O2827" s="128" t="str">
        <f>IFERROR(VLOOKUP(N2827,연차지정일수,2,FALSE),"")</f>
        <v/>
      </c>
      <c r="P2827" s="143"/>
      <c r="Q2827" s="2"/>
    </row>
    <row r="2828">
      <c r="A2828" s="129">
        <v>47023.0</v>
      </c>
      <c r="B2828" s="129">
        <f>VLOOKUP($A2828,달력데이터,MATCH("음력 날짜",달력제목,0),FALSE)</f>
        <v>46974</v>
      </c>
      <c r="C2828" s="128">
        <f t="shared" si="1"/>
        <v>2028</v>
      </c>
      <c r="D2828" s="128">
        <f t="shared" si="2"/>
        <v>9</v>
      </c>
      <c r="E2828" s="128">
        <f t="shared" si="3"/>
        <v>4</v>
      </c>
      <c r="F2828" s="128">
        <f t="shared" si="4"/>
        <v>2028</v>
      </c>
      <c r="G2828" s="128">
        <f t="shared" si="5"/>
        <v>9</v>
      </c>
      <c r="H2828" s="128">
        <f t="shared" si="6"/>
        <v>27</v>
      </c>
      <c r="I2828" s="128" t="str">
        <f t="shared" si="7"/>
        <v>수</v>
      </c>
      <c r="J2828" s="99"/>
      <c r="K2828" s="99"/>
      <c r="L2828" s="141" t="str">
        <f>IF(J2828-K2828=0,,IFERROR(K2828-J2828-휴게시간-VLOOKUP(A2828,지정휴게시간,2,FALSE),K2828-J2828-휴게시간))</f>
        <v/>
      </c>
      <c r="M2828" s="142" t="str">
        <f>IFERROR(VLOOKUP(Text(A2828,"m월 d일"),양력휴일,2,FALSE),IFERROR(VLOOKUP(Text(B2828,"m월 d일"),음력휴일,2,FALSE),IFERROR(VLOOKUP(A2828,양력지정휴일,2,FALSE), IFERROR(VLOOKUP(B2828,음력지정휴일,2,FALSE), ""))))</f>
        <v/>
      </c>
      <c r="N2828" s="128"/>
      <c r="O2828" s="128" t="str">
        <f>IFERROR(VLOOKUP(N2828,연차지정일수,2,FALSE),"")</f>
        <v/>
      </c>
      <c r="P2828" s="143"/>
      <c r="Q2828" s="2"/>
    </row>
    <row r="2829">
      <c r="A2829" s="129">
        <v>47024.0</v>
      </c>
      <c r="B2829" s="129">
        <f>VLOOKUP($A2829,달력데이터,MATCH("음력 날짜",달력제목,0),FALSE)</f>
        <v>46975</v>
      </c>
      <c r="C2829" s="128">
        <f t="shared" si="1"/>
        <v>2028</v>
      </c>
      <c r="D2829" s="128">
        <f t="shared" si="2"/>
        <v>9</v>
      </c>
      <c r="E2829" s="128">
        <f t="shared" si="3"/>
        <v>4</v>
      </c>
      <c r="F2829" s="128">
        <f t="shared" si="4"/>
        <v>2028</v>
      </c>
      <c r="G2829" s="128">
        <f t="shared" si="5"/>
        <v>9</v>
      </c>
      <c r="H2829" s="128">
        <f t="shared" si="6"/>
        <v>28</v>
      </c>
      <c r="I2829" s="128" t="str">
        <f t="shared" si="7"/>
        <v>목</v>
      </c>
      <c r="J2829" s="99"/>
      <c r="K2829" s="99"/>
      <c r="L2829" s="141" t="str">
        <f>IF(J2829-K2829=0,,IFERROR(K2829-J2829-휴게시간-VLOOKUP(A2829,지정휴게시간,2,FALSE),K2829-J2829-휴게시간))</f>
        <v/>
      </c>
      <c r="M2829" s="142" t="str">
        <f>IFERROR(VLOOKUP(Text(A2829,"m월 d일"),양력휴일,2,FALSE),IFERROR(VLOOKUP(Text(B2829,"m월 d일"),음력휴일,2,FALSE),IFERROR(VLOOKUP(A2829,양력지정휴일,2,FALSE), IFERROR(VLOOKUP(B2829,음력지정휴일,2,FALSE), ""))))</f>
        <v/>
      </c>
      <c r="N2829" s="128"/>
      <c r="O2829" s="128" t="str">
        <f>IFERROR(VLOOKUP(N2829,연차지정일수,2,FALSE),"")</f>
        <v/>
      </c>
      <c r="P2829" s="143"/>
      <c r="Q2829" s="2"/>
    </row>
    <row r="2830">
      <c r="A2830" s="129">
        <v>47025.0</v>
      </c>
      <c r="B2830" s="129">
        <f>VLOOKUP($A2830,달력데이터,MATCH("음력 날짜",달력제목,0),FALSE)</f>
        <v>46976</v>
      </c>
      <c r="C2830" s="128">
        <f t="shared" si="1"/>
        <v>2028</v>
      </c>
      <c r="D2830" s="128">
        <f t="shared" si="2"/>
        <v>9</v>
      </c>
      <c r="E2830" s="128">
        <f t="shared" si="3"/>
        <v>4</v>
      </c>
      <c r="F2830" s="128">
        <f t="shared" si="4"/>
        <v>2028</v>
      </c>
      <c r="G2830" s="128">
        <f t="shared" si="5"/>
        <v>9</v>
      </c>
      <c r="H2830" s="128">
        <f t="shared" si="6"/>
        <v>29</v>
      </c>
      <c r="I2830" s="128" t="str">
        <f t="shared" si="7"/>
        <v>금</v>
      </c>
      <c r="J2830" s="99"/>
      <c r="K2830" s="99"/>
      <c r="L2830" s="141" t="str">
        <f>IF(J2830-K2830=0,,IFERROR(K2830-J2830-휴게시간-VLOOKUP(A2830,지정휴게시간,2,FALSE),K2830-J2830-휴게시간))</f>
        <v/>
      </c>
      <c r="M2830" s="142" t="str">
        <f>IFERROR(VLOOKUP(Text(A2830,"m월 d일"),양력휴일,2,FALSE),IFERROR(VLOOKUP(Text(B2830,"m월 d일"),음력휴일,2,FALSE),IFERROR(VLOOKUP(A2830,양력지정휴일,2,FALSE), IFERROR(VLOOKUP(B2830,음력지정휴일,2,FALSE), ""))))</f>
        <v/>
      </c>
      <c r="N2830" s="128"/>
      <c r="O2830" s="128" t="str">
        <f>IFERROR(VLOOKUP(N2830,연차지정일수,2,FALSE),"")</f>
        <v/>
      </c>
      <c r="P2830" s="143"/>
      <c r="Q2830" s="2"/>
    </row>
    <row r="2831">
      <c r="A2831" s="129">
        <v>47026.0</v>
      </c>
      <c r="B2831" s="129">
        <f>VLOOKUP($A2831,달력데이터,MATCH("음력 날짜",달력제목,0),FALSE)</f>
        <v>46977</v>
      </c>
      <c r="C2831" s="128">
        <f t="shared" si="1"/>
        <v>2028</v>
      </c>
      <c r="D2831" s="128">
        <f t="shared" si="2"/>
        <v>9</v>
      </c>
      <c r="E2831" s="128">
        <f t="shared" si="3"/>
        <v>4</v>
      </c>
      <c r="F2831" s="128">
        <f t="shared" si="4"/>
        <v>2028</v>
      </c>
      <c r="G2831" s="128">
        <f t="shared" si="5"/>
        <v>9</v>
      </c>
      <c r="H2831" s="128">
        <f t="shared" si="6"/>
        <v>30</v>
      </c>
      <c r="I2831" s="128" t="str">
        <f t="shared" si="7"/>
        <v>토</v>
      </c>
      <c r="J2831" s="99"/>
      <c r="K2831" s="99"/>
      <c r="L2831" s="141" t="str">
        <f>IF(J2831-K2831=0,,IFERROR(K2831-J2831-휴게시간-VLOOKUP(A2831,지정휴게시간,2,FALSE),K2831-J2831-휴게시간))</f>
        <v/>
      </c>
      <c r="M2831" s="142" t="str">
        <f>IFERROR(VLOOKUP(Text(A2831,"m월 d일"),양력휴일,2,FALSE),IFERROR(VLOOKUP(Text(B2831,"m월 d일"),음력휴일,2,FALSE),IFERROR(VLOOKUP(A2831,양력지정휴일,2,FALSE), IFERROR(VLOOKUP(B2831,음력지정휴일,2,FALSE), ""))))</f>
        <v/>
      </c>
      <c r="N2831" s="128"/>
      <c r="O2831" s="128" t="str">
        <f>IFERROR(VLOOKUP(N2831,연차지정일수,2,FALSE),"")</f>
        <v/>
      </c>
      <c r="P2831" s="143"/>
      <c r="Q2831" s="2"/>
    </row>
    <row r="2832">
      <c r="A2832" s="129">
        <v>47027.0</v>
      </c>
      <c r="B2832" s="129">
        <f>VLOOKUP($A2832,달력데이터,MATCH("음력 날짜",달력제목,0),FALSE)</f>
        <v>46978</v>
      </c>
      <c r="C2832" s="128">
        <f t="shared" si="1"/>
        <v>2028</v>
      </c>
      <c r="D2832" s="128">
        <f t="shared" si="2"/>
        <v>9</v>
      </c>
      <c r="E2832" s="128">
        <f t="shared" si="3"/>
        <v>4</v>
      </c>
      <c r="F2832" s="128">
        <f t="shared" si="4"/>
        <v>2028</v>
      </c>
      <c r="G2832" s="128">
        <f t="shared" si="5"/>
        <v>10</v>
      </c>
      <c r="H2832" s="128">
        <f t="shared" si="6"/>
        <v>1</v>
      </c>
      <c r="I2832" s="128" t="str">
        <f t="shared" si="7"/>
        <v>일</v>
      </c>
      <c r="J2832" s="99"/>
      <c r="K2832" s="99"/>
      <c r="L2832" s="141" t="str">
        <f>IF(J2832-K2832=0,,IFERROR(K2832-J2832-휴게시간-VLOOKUP(A2832,지정휴게시간,2,FALSE),K2832-J2832-휴게시간))</f>
        <v/>
      </c>
      <c r="M2832" s="142" t="str">
        <f>IFERROR(VLOOKUP(Text(A2832,"m월 d일"),양력휴일,2,FALSE),IFERROR(VLOOKUP(Text(B2832,"m월 d일"),음력휴일,2,FALSE),IFERROR(VLOOKUP(A2832,양력지정휴일,2,FALSE), IFERROR(VLOOKUP(B2832,음력지정휴일,2,FALSE), ""))))</f>
        <v/>
      </c>
      <c r="N2832" s="128"/>
      <c r="O2832" s="128" t="str">
        <f>IFERROR(VLOOKUP(N2832,연차지정일수,2,FALSE),"")</f>
        <v/>
      </c>
      <c r="P2832" s="143"/>
      <c r="Q2832" s="2"/>
    </row>
    <row r="2833">
      <c r="A2833" s="129">
        <v>47028.0</v>
      </c>
      <c r="B2833" s="129">
        <f>VLOOKUP($A2833,달력데이터,MATCH("음력 날짜",달력제목,0),FALSE)</f>
        <v>46979</v>
      </c>
      <c r="C2833" s="128">
        <f t="shared" si="1"/>
        <v>2028</v>
      </c>
      <c r="D2833" s="128">
        <f t="shared" si="2"/>
        <v>10</v>
      </c>
      <c r="E2833" s="128">
        <f t="shared" si="3"/>
        <v>1</v>
      </c>
      <c r="F2833" s="128">
        <f t="shared" si="4"/>
        <v>2028</v>
      </c>
      <c r="G2833" s="128">
        <f t="shared" si="5"/>
        <v>10</v>
      </c>
      <c r="H2833" s="128">
        <f t="shared" si="6"/>
        <v>2</v>
      </c>
      <c r="I2833" s="128" t="str">
        <f t="shared" si="7"/>
        <v>월</v>
      </c>
      <c r="J2833" s="99"/>
      <c r="K2833" s="99"/>
      <c r="L2833" s="141" t="str">
        <f>IF(J2833-K2833=0,,IFERROR(K2833-J2833-휴게시간-VLOOKUP(A2833,지정휴게시간,2,FALSE),K2833-J2833-휴게시간))</f>
        <v/>
      </c>
      <c r="M2833" s="142" t="str">
        <f>IFERROR(VLOOKUP(Text(A2833,"m월 d일"),양력휴일,2,FALSE),IFERROR(VLOOKUP(Text(B2833,"m월 d일"),음력휴일,2,FALSE),IFERROR(VLOOKUP(A2833,양력지정휴일,2,FALSE), IFERROR(VLOOKUP(B2833,음력지정휴일,2,FALSE), ""))))</f>
        <v>추석연휴</v>
      </c>
      <c r="N2833" s="128"/>
      <c r="O2833" s="128" t="str">
        <f>IFERROR(VLOOKUP(N2833,연차지정일수,2,FALSE),"")</f>
        <v/>
      </c>
      <c r="P2833" s="143"/>
      <c r="Q2833" s="2"/>
    </row>
    <row r="2834">
      <c r="A2834" s="129">
        <v>47029.0</v>
      </c>
      <c r="B2834" s="129">
        <f>VLOOKUP($A2834,달력데이터,MATCH("음력 날짜",달력제목,0),FALSE)</f>
        <v>46980</v>
      </c>
      <c r="C2834" s="128">
        <f t="shared" si="1"/>
        <v>2028</v>
      </c>
      <c r="D2834" s="128">
        <f t="shared" si="2"/>
        <v>10</v>
      </c>
      <c r="E2834" s="128">
        <f t="shared" si="3"/>
        <v>1</v>
      </c>
      <c r="F2834" s="128">
        <f t="shared" si="4"/>
        <v>2028</v>
      </c>
      <c r="G2834" s="128">
        <f t="shared" si="5"/>
        <v>10</v>
      </c>
      <c r="H2834" s="128">
        <f t="shared" si="6"/>
        <v>3</v>
      </c>
      <c r="I2834" s="128" t="str">
        <f t="shared" si="7"/>
        <v>화</v>
      </c>
      <c r="J2834" s="99"/>
      <c r="K2834" s="99"/>
      <c r="L2834" s="141" t="str">
        <f>IF(J2834-K2834=0,,IFERROR(K2834-J2834-휴게시간-VLOOKUP(A2834,지정휴게시간,2,FALSE),K2834-J2834-휴게시간))</f>
        <v/>
      </c>
      <c r="M2834" s="142" t="str">
        <f>IFERROR(VLOOKUP(Text(A2834,"m월 d일"),양력휴일,2,FALSE),IFERROR(VLOOKUP(Text(B2834,"m월 d일"),음력휴일,2,FALSE),IFERROR(VLOOKUP(A2834,양력지정휴일,2,FALSE), IFERROR(VLOOKUP(B2834,음력지정휴일,2,FALSE), ""))))</f>
        <v>개천절</v>
      </c>
      <c r="N2834" s="128"/>
      <c r="O2834" s="128" t="str">
        <f>IFERROR(VLOOKUP(N2834,연차지정일수,2,FALSE),"")</f>
        <v/>
      </c>
      <c r="P2834" s="143"/>
      <c r="Q2834" s="2"/>
    </row>
    <row r="2835">
      <c r="A2835" s="129">
        <v>47030.0</v>
      </c>
      <c r="B2835" s="129">
        <f>VLOOKUP($A2835,달력데이터,MATCH("음력 날짜",달력제목,0),FALSE)</f>
        <v>46981</v>
      </c>
      <c r="C2835" s="128">
        <f t="shared" si="1"/>
        <v>2028</v>
      </c>
      <c r="D2835" s="128">
        <f t="shared" si="2"/>
        <v>10</v>
      </c>
      <c r="E2835" s="128">
        <f t="shared" si="3"/>
        <v>1</v>
      </c>
      <c r="F2835" s="128">
        <f t="shared" si="4"/>
        <v>2028</v>
      </c>
      <c r="G2835" s="128">
        <f t="shared" si="5"/>
        <v>10</v>
      </c>
      <c r="H2835" s="128">
        <f t="shared" si="6"/>
        <v>4</v>
      </c>
      <c r="I2835" s="128" t="str">
        <f t="shared" si="7"/>
        <v>수</v>
      </c>
      <c r="J2835" s="99"/>
      <c r="K2835" s="99"/>
      <c r="L2835" s="141" t="str">
        <f>IF(J2835-K2835=0,,IFERROR(K2835-J2835-휴게시간-VLOOKUP(A2835,지정휴게시간,2,FALSE),K2835-J2835-휴게시간))</f>
        <v/>
      </c>
      <c r="M2835" s="142" t="str">
        <f>IFERROR(VLOOKUP(Text(A2835,"m월 d일"),양력휴일,2,FALSE),IFERROR(VLOOKUP(Text(B2835,"m월 d일"),음력휴일,2,FALSE),IFERROR(VLOOKUP(A2835,양력지정휴일,2,FALSE), IFERROR(VLOOKUP(B2835,음력지정휴일,2,FALSE), ""))))</f>
        <v>추석연휴</v>
      </c>
      <c r="N2835" s="128"/>
      <c r="O2835" s="128" t="str">
        <f>IFERROR(VLOOKUP(N2835,연차지정일수,2,FALSE),"")</f>
        <v/>
      </c>
      <c r="P2835" s="143"/>
      <c r="Q2835" s="2"/>
    </row>
    <row r="2836">
      <c r="A2836" s="129">
        <v>47031.0</v>
      </c>
      <c r="B2836" s="129">
        <f>VLOOKUP($A2836,달력데이터,MATCH("음력 날짜",달력제목,0),FALSE)</f>
        <v>46982</v>
      </c>
      <c r="C2836" s="128">
        <f t="shared" si="1"/>
        <v>2028</v>
      </c>
      <c r="D2836" s="128">
        <f t="shared" si="2"/>
        <v>10</v>
      </c>
      <c r="E2836" s="128">
        <f t="shared" si="3"/>
        <v>1</v>
      </c>
      <c r="F2836" s="128">
        <f t="shared" si="4"/>
        <v>2028</v>
      </c>
      <c r="G2836" s="128">
        <f t="shared" si="5"/>
        <v>10</v>
      </c>
      <c r="H2836" s="128">
        <f t="shared" si="6"/>
        <v>5</v>
      </c>
      <c r="I2836" s="128" t="str">
        <f t="shared" si="7"/>
        <v>목</v>
      </c>
      <c r="J2836" s="99"/>
      <c r="K2836" s="99"/>
      <c r="L2836" s="141" t="str">
        <f>IF(J2836-K2836=0,,IFERROR(K2836-J2836-휴게시간-VLOOKUP(A2836,지정휴게시간,2,FALSE),K2836-J2836-휴게시간))</f>
        <v/>
      </c>
      <c r="M2836" s="142" t="str">
        <f>IFERROR(VLOOKUP(Text(A2836,"m월 d일"),양력휴일,2,FALSE),IFERROR(VLOOKUP(Text(B2836,"m월 d일"),음력휴일,2,FALSE),IFERROR(VLOOKUP(A2836,양력지정휴일,2,FALSE), IFERROR(VLOOKUP(B2836,음력지정휴일,2,FALSE), ""))))</f>
        <v/>
      </c>
      <c r="N2836" s="128"/>
      <c r="O2836" s="128" t="str">
        <f>IFERROR(VLOOKUP(N2836,연차지정일수,2,FALSE),"")</f>
        <v/>
      </c>
      <c r="P2836" s="143"/>
      <c r="Q2836" s="2"/>
    </row>
    <row r="2837">
      <c r="A2837" s="129">
        <v>47032.0</v>
      </c>
      <c r="B2837" s="129">
        <f>VLOOKUP($A2837,달력데이터,MATCH("음력 날짜",달력제목,0),FALSE)</f>
        <v>46983</v>
      </c>
      <c r="C2837" s="128">
        <f t="shared" si="1"/>
        <v>2028</v>
      </c>
      <c r="D2837" s="128">
        <f t="shared" si="2"/>
        <v>10</v>
      </c>
      <c r="E2837" s="128">
        <f t="shared" si="3"/>
        <v>1</v>
      </c>
      <c r="F2837" s="128">
        <f t="shared" si="4"/>
        <v>2028</v>
      </c>
      <c r="G2837" s="128">
        <f t="shared" si="5"/>
        <v>10</v>
      </c>
      <c r="H2837" s="128">
        <f t="shared" si="6"/>
        <v>6</v>
      </c>
      <c r="I2837" s="128" t="str">
        <f t="shared" si="7"/>
        <v>금</v>
      </c>
      <c r="J2837" s="99"/>
      <c r="K2837" s="99"/>
      <c r="L2837" s="141" t="str">
        <f>IF(J2837-K2837=0,,IFERROR(K2837-J2837-휴게시간-VLOOKUP(A2837,지정휴게시간,2,FALSE),K2837-J2837-휴게시간))</f>
        <v/>
      </c>
      <c r="M2837" s="142" t="str">
        <f>IFERROR(VLOOKUP(Text(A2837,"m월 d일"),양력휴일,2,FALSE),IFERROR(VLOOKUP(Text(B2837,"m월 d일"),음력휴일,2,FALSE),IFERROR(VLOOKUP(A2837,양력지정휴일,2,FALSE), IFERROR(VLOOKUP(B2837,음력지정휴일,2,FALSE), ""))))</f>
        <v/>
      </c>
      <c r="N2837" s="128"/>
      <c r="O2837" s="128" t="str">
        <f>IFERROR(VLOOKUP(N2837,연차지정일수,2,FALSE),"")</f>
        <v/>
      </c>
      <c r="P2837" s="143"/>
      <c r="Q2837" s="2"/>
    </row>
    <row r="2838">
      <c r="A2838" s="129">
        <v>47033.0</v>
      </c>
      <c r="B2838" s="129">
        <f>VLOOKUP($A2838,달력데이터,MATCH("음력 날짜",달력제목,0),FALSE)</f>
        <v>46984</v>
      </c>
      <c r="C2838" s="128">
        <f t="shared" si="1"/>
        <v>2028</v>
      </c>
      <c r="D2838" s="128">
        <f t="shared" si="2"/>
        <v>10</v>
      </c>
      <c r="E2838" s="128">
        <f t="shared" si="3"/>
        <v>1</v>
      </c>
      <c r="F2838" s="128">
        <f t="shared" si="4"/>
        <v>2028</v>
      </c>
      <c r="G2838" s="128">
        <f t="shared" si="5"/>
        <v>10</v>
      </c>
      <c r="H2838" s="128">
        <f t="shared" si="6"/>
        <v>7</v>
      </c>
      <c r="I2838" s="128" t="str">
        <f t="shared" si="7"/>
        <v>토</v>
      </c>
      <c r="J2838" s="99"/>
      <c r="K2838" s="99"/>
      <c r="L2838" s="141" t="str">
        <f>IF(J2838-K2838=0,,IFERROR(K2838-J2838-휴게시간-VLOOKUP(A2838,지정휴게시간,2,FALSE),K2838-J2838-휴게시간))</f>
        <v/>
      </c>
      <c r="M2838" s="142" t="str">
        <f>IFERROR(VLOOKUP(Text(A2838,"m월 d일"),양력휴일,2,FALSE),IFERROR(VLOOKUP(Text(B2838,"m월 d일"),음력휴일,2,FALSE),IFERROR(VLOOKUP(A2838,양력지정휴일,2,FALSE), IFERROR(VLOOKUP(B2838,음력지정휴일,2,FALSE), ""))))</f>
        <v/>
      </c>
      <c r="N2838" s="128"/>
      <c r="O2838" s="128" t="str">
        <f>IFERROR(VLOOKUP(N2838,연차지정일수,2,FALSE),"")</f>
        <v/>
      </c>
      <c r="P2838" s="143"/>
      <c r="Q2838" s="2"/>
    </row>
    <row r="2839">
      <c r="A2839" s="129">
        <v>47034.0</v>
      </c>
      <c r="B2839" s="129">
        <f>VLOOKUP($A2839,달력데이터,MATCH("음력 날짜",달력제목,0),FALSE)</f>
        <v>46985</v>
      </c>
      <c r="C2839" s="128">
        <f t="shared" si="1"/>
        <v>2028</v>
      </c>
      <c r="D2839" s="128">
        <f t="shared" si="2"/>
        <v>10</v>
      </c>
      <c r="E2839" s="128">
        <f t="shared" si="3"/>
        <v>1</v>
      </c>
      <c r="F2839" s="128">
        <f t="shared" si="4"/>
        <v>2028</v>
      </c>
      <c r="G2839" s="128">
        <f t="shared" si="5"/>
        <v>10</v>
      </c>
      <c r="H2839" s="128">
        <f t="shared" si="6"/>
        <v>8</v>
      </c>
      <c r="I2839" s="128" t="str">
        <f t="shared" si="7"/>
        <v>일</v>
      </c>
      <c r="J2839" s="99"/>
      <c r="K2839" s="99"/>
      <c r="L2839" s="141" t="str">
        <f>IF(J2839-K2839=0,,IFERROR(K2839-J2839-휴게시간-VLOOKUP(A2839,지정휴게시간,2,FALSE),K2839-J2839-휴게시간))</f>
        <v/>
      </c>
      <c r="M2839" s="142" t="str">
        <f>IFERROR(VLOOKUP(Text(A2839,"m월 d일"),양력휴일,2,FALSE),IFERROR(VLOOKUP(Text(B2839,"m월 d일"),음력휴일,2,FALSE),IFERROR(VLOOKUP(A2839,양력지정휴일,2,FALSE), IFERROR(VLOOKUP(B2839,음력지정휴일,2,FALSE), ""))))</f>
        <v/>
      </c>
      <c r="N2839" s="128"/>
      <c r="O2839" s="128" t="str">
        <f>IFERROR(VLOOKUP(N2839,연차지정일수,2,FALSE),"")</f>
        <v/>
      </c>
      <c r="P2839" s="143"/>
      <c r="Q2839" s="2"/>
    </row>
    <row r="2840">
      <c r="A2840" s="129">
        <v>47035.0</v>
      </c>
      <c r="B2840" s="129">
        <f>VLOOKUP($A2840,달력데이터,MATCH("음력 날짜",달력제목,0),FALSE)</f>
        <v>46986</v>
      </c>
      <c r="C2840" s="128">
        <f t="shared" si="1"/>
        <v>2028</v>
      </c>
      <c r="D2840" s="128">
        <f t="shared" si="2"/>
        <v>10</v>
      </c>
      <c r="E2840" s="128">
        <f t="shared" si="3"/>
        <v>2</v>
      </c>
      <c r="F2840" s="128">
        <f t="shared" si="4"/>
        <v>2028</v>
      </c>
      <c r="G2840" s="128">
        <f t="shared" si="5"/>
        <v>10</v>
      </c>
      <c r="H2840" s="128">
        <f t="shared" si="6"/>
        <v>9</v>
      </c>
      <c r="I2840" s="128" t="str">
        <f t="shared" si="7"/>
        <v>월</v>
      </c>
      <c r="J2840" s="99"/>
      <c r="K2840" s="99"/>
      <c r="L2840" s="141" t="str">
        <f>IF(J2840-K2840=0,,IFERROR(K2840-J2840-휴게시간-VLOOKUP(A2840,지정휴게시간,2,FALSE),K2840-J2840-휴게시간))</f>
        <v/>
      </c>
      <c r="M2840" s="142" t="str">
        <f>IFERROR(VLOOKUP(Text(A2840,"m월 d일"),양력휴일,2,FALSE),IFERROR(VLOOKUP(Text(B2840,"m월 d일"),음력휴일,2,FALSE),IFERROR(VLOOKUP(A2840,양력지정휴일,2,FALSE), IFERROR(VLOOKUP(B2840,음력지정휴일,2,FALSE), ""))))</f>
        <v>한글날</v>
      </c>
      <c r="N2840" s="128"/>
      <c r="O2840" s="128" t="str">
        <f>IFERROR(VLOOKUP(N2840,연차지정일수,2,FALSE),"")</f>
        <v/>
      </c>
      <c r="P2840" s="143"/>
      <c r="Q2840" s="2"/>
    </row>
    <row r="2841">
      <c r="A2841" s="129">
        <v>47036.0</v>
      </c>
      <c r="B2841" s="129">
        <f>VLOOKUP($A2841,달력데이터,MATCH("음력 날짜",달력제목,0),FALSE)</f>
        <v>46987</v>
      </c>
      <c r="C2841" s="128">
        <f t="shared" si="1"/>
        <v>2028</v>
      </c>
      <c r="D2841" s="128">
        <f t="shared" si="2"/>
        <v>10</v>
      </c>
      <c r="E2841" s="128">
        <f t="shared" si="3"/>
        <v>2</v>
      </c>
      <c r="F2841" s="128">
        <f t="shared" si="4"/>
        <v>2028</v>
      </c>
      <c r="G2841" s="128">
        <f t="shared" si="5"/>
        <v>10</v>
      </c>
      <c r="H2841" s="128">
        <f t="shared" si="6"/>
        <v>10</v>
      </c>
      <c r="I2841" s="128" t="str">
        <f t="shared" si="7"/>
        <v>화</v>
      </c>
      <c r="J2841" s="99"/>
      <c r="K2841" s="99"/>
      <c r="L2841" s="141" t="str">
        <f>IF(J2841-K2841=0,,IFERROR(K2841-J2841-휴게시간-VLOOKUP(A2841,지정휴게시간,2,FALSE),K2841-J2841-휴게시간))</f>
        <v/>
      </c>
      <c r="M2841" s="142" t="str">
        <f>IFERROR(VLOOKUP(Text(A2841,"m월 d일"),양력휴일,2,FALSE),IFERROR(VLOOKUP(Text(B2841,"m월 d일"),음력휴일,2,FALSE),IFERROR(VLOOKUP(A2841,양력지정휴일,2,FALSE), IFERROR(VLOOKUP(B2841,음력지정휴일,2,FALSE), ""))))</f>
        <v/>
      </c>
      <c r="N2841" s="128"/>
      <c r="O2841" s="128" t="str">
        <f>IFERROR(VLOOKUP(N2841,연차지정일수,2,FALSE),"")</f>
        <v/>
      </c>
      <c r="P2841" s="143"/>
      <c r="Q2841" s="2"/>
    </row>
    <row r="2842">
      <c r="A2842" s="129">
        <v>47037.0</v>
      </c>
      <c r="B2842" s="129">
        <f>VLOOKUP($A2842,달력데이터,MATCH("음력 날짜",달력제목,0),FALSE)</f>
        <v>46988</v>
      </c>
      <c r="C2842" s="128">
        <f t="shared" si="1"/>
        <v>2028</v>
      </c>
      <c r="D2842" s="128">
        <f t="shared" si="2"/>
        <v>10</v>
      </c>
      <c r="E2842" s="128">
        <f t="shared" si="3"/>
        <v>2</v>
      </c>
      <c r="F2842" s="128">
        <f t="shared" si="4"/>
        <v>2028</v>
      </c>
      <c r="G2842" s="128">
        <f t="shared" si="5"/>
        <v>10</v>
      </c>
      <c r="H2842" s="128">
        <f t="shared" si="6"/>
        <v>11</v>
      </c>
      <c r="I2842" s="128" t="str">
        <f t="shared" si="7"/>
        <v>수</v>
      </c>
      <c r="J2842" s="99"/>
      <c r="K2842" s="99"/>
      <c r="L2842" s="141" t="str">
        <f>IF(J2842-K2842=0,,IFERROR(K2842-J2842-휴게시간-VLOOKUP(A2842,지정휴게시간,2,FALSE),K2842-J2842-휴게시간))</f>
        <v/>
      </c>
      <c r="M2842" s="142" t="str">
        <f>IFERROR(VLOOKUP(Text(A2842,"m월 d일"),양력휴일,2,FALSE),IFERROR(VLOOKUP(Text(B2842,"m월 d일"),음력휴일,2,FALSE),IFERROR(VLOOKUP(A2842,양력지정휴일,2,FALSE), IFERROR(VLOOKUP(B2842,음력지정휴일,2,FALSE), ""))))</f>
        <v/>
      </c>
      <c r="N2842" s="128"/>
      <c r="O2842" s="128" t="str">
        <f>IFERROR(VLOOKUP(N2842,연차지정일수,2,FALSE),"")</f>
        <v/>
      </c>
      <c r="P2842" s="143"/>
      <c r="Q2842" s="2"/>
    </row>
    <row r="2843">
      <c r="A2843" s="129">
        <v>47038.0</v>
      </c>
      <c r="B2843" s="129">
        <f>VLOOKUP($A2843,달력데이터,MATCH("음력 날짜",달력제목,0),FALSE)</f>
        <v>46989</v>
      </c>
      <c r="C2843" s="128">
        <f t="shared" si="1"/>
        <v>2028</v>
      </c>
      <c r="D2843" s="128">
        <f t="shared" si="2"/>
        <v>10</v>
      </c>
      <c r="E2843" s="128">
        <f t="shared" si="3"/>
        <v>2</v>
      </c>
      <c r="F2843" s="128">
        <f t="shared" si="4"/>
        <v>2028</v>
      </c>
      <c r="G2843" s="128">
        <f t="shared" si="5"/>
        <v>10</v>
      </c>
      <c r="H2843" s="128">
        <f t="shared" si="6"/>
        <v>12</v>
      </c>
      <c r="I2843" s="128" t="str">
        <f t="shared" si="7"/>
        <v>목</v>
      </c>
      <c r="J2843" s="99"/>
      <c r="K2843" s="99"/>
      <c r="L2843" s="141" t="str">
        <f>IF(J2843-K2843=0,,IFERROR(K2843-J2843-휴게시간-VLOOKUP(A2843,지정휴게시간,2,FALSE),K2843-J2843-휴게시간))</f>
        <v/>
      </c>
      <c r="M2843" s="142" t="str">
        <f>IFERROR(VLOOKUP(Text(A2843,"m월 d일"),양력휴일,2,FALSE),IFERROR(VLOOKUP(Text(B2843,"m월 d일"),음력휴일,2,FALSE),IFERROR(VLOOKUP(A2843,양력지정휴일,2,FALSE), IFERROR(VLOOKUP(B2843,음력지정휴일,2,FALSE), ""))))</f>
        <v/>
      </c>
      <c r="N2843" s="128"/>
      <c r="O2843" s="128" t="str">
        <f>IFERROR(VLOOKUP(N2843,연차지정일수,2,FALSE),"")</f>
        <v/>
      </c>
      <c r="P2843" s="143"/>
      <c r="Q2843" s="2"/>
    </row>
    <row r="2844">
      <c r="A2844" s="129">
        <v>47039.0</v>
      </c>
      <c r="B2844" s="129">
        <f>VLOOKUP($A2844,달력데이터,MATCH("음력 날짜",달력제목,0),FALSE)</f>
        <v>46990</v>
      </c>
      <c r="C2844" s="128">
        <f t="shared" si="1"/>
        <v>2028</v>
      </c>
      <c r="D2844" s="128">
        <f t="shared" si="2"/>
        <v>10</v>
      </c>
      <c r="E2844" s="128">
        <f t="shared" si="3"/>
        <v>2</v>
      </c>
      <c r="F2844" s="128">
        <f t="shared" si="4"/>
        <v>2028</v>
      </c>
      <c r="G2844" s="128">
        <f t="shared" si="5"/>
        <v>10</v>
      </c>
      <c r="H2844" s="128">
        <f t="shared" si="6"/>
        <v>13</v>
      </c>
      <c r="I2844" s="128" t="str">
        <f t="shared" si="7"/>
        <v>금</v>
      </c>
      <c r="J2844" s="99"/>
      <c r="K2844" s="99"/>
      <c r="L2844" s="141" t="str">
        <f>IF(J2844-K2844=0,,IFERROR(K2844-J2844-휴게시간-VLOOKUP(A2844,지정휴게시간,2,FALSE),K2844-J2844-휴게시간))</f>
        <v/>
      </c>
      <c r="M2844" s="142" t="str">
        <f>IFERROR(VLOOKUP(Text(A2844,"m월 d일"),양력휴일,2,FALSE),IFERROR(VLOOKUP(Text(B2844,"m월 d일"),음력휴일,2,FALSE),IFERROR(VLOOKUP(A2844,양력지정휴일,2,FALSE), IFERROR(VLOOKUP(B2844,음력지정휴일,2,FALSE), ""))))</f>
        <v/>
      </c>
      <c r="N2844" s="128"/>
      <c r="O2844" s="128" t="str">
        <f>IFERROR(VLOOKUP(N2844,연차지정일수,2,FALSE),"")</f>
        <v/>
      </c>
      <c r="P2844" s="143"/>
      <c r="Q2844" s="2"/>
    </row>
    <row r="2845">
      <c r="A2845" s="129">
        <v>47040.0</v>
      </c>
      <c r="B2845" s="129">
        <f>VLOOKUP($A2845,달력데이터,MATCH("음력 날짜",달력제목,0),FALSE)</f>
        <v>46991</v>
      </c>
      <c r="C2845" s="128">
        <f t="shared" si="1"/>
        <v>2028</v>
      </c>
      <c r="D2845" s="128">
        <f t="shared" si="2"/>
        <v>10</v>
      </c>
      <c r="E2845" s="128">
        <f t="shared" si="3"/>
        <v>2</v>
      </c>
      <c r="F2845" s="128">
        <f t="shared" si="4"/>
        <v>2028</v>
      </c>
      <c r="G2845" s="128">
        <f t="shared" si="5"/>
        <v>10</v>
      </c>
      <c r="H2845" s="128">
        <f t="shared" si="6"/>
        <v>14</v>
      </c>
      <c r="I2845" s="128" t="str">
        <f t="shared" si="7"/>
        <v>토</v>
      </c>
      <c r="J2845" s="99"/>
      <c r="K2845" s="99"/>
      <c r="L2845" s="141" t="str">
        <f>IF(J2845-K2845=0,,IFERROR(K2845-J2845-휴게시간-VLOOKUP(A2845,지정휴게시간,2,FALSE),K2845-J2845-휴게시간))</f>
        <v/>
      </c>
      <c r="M2845" s="142" t="str">
        <f>IFERROR(VLOOKUP(Text(A2845,"m월 d일"),양력휴일,2,FALSE),IFERROR(VLOOKUP(Text(B2845,"m월 d일"),음력휴일,2,FALSE),IFERROR(VLOOKUP(A2845,양력지정휴일,2,FALSE), IFERROR(VLOOKUP(B2845,음력지정휴일,2,FALSE), ""))))</f>
        <v/>
      </c>
      <c r="N2845" s="128"/>
      <c r="O2845" s="128" t="str">
        <f>IFERROR(VLOOKUP(N2845,연차지정일수,2,FALSE),"")</f>
        <v/>
      </c>
      <c r="P2845" s="143"/>
      <c r="Q2845" s="2"/>
    </row>
    <row r="2846">
      <c r="A2846" s="129">
        <v>47041.0</v>
      </c>
      <c r="B2846" s="129">
        <f>VLOOKUP($A2846,달력데이터,MATCH("음력 날짜",달력제목,0),FALSE)</f>
        <v>46992</v>
      </c>
      <c r="C2846" s="128">
        <f t="shared" si="1"/>
        <v>2028</v>
      </c>
      <c r="D2846" s="128">
        <f t="shared" si="2"/>
        <v>10</v>
      </c>
      <c r="E2846" s="128">
        <f t="shared" si="3"/>
        <v>2</v>
      </c>
      <c r="F2846" s="128">
        <f t="shared" si="4"/>
        <v>2028</v>
      </c>
      <c r="G2846" s="128">
        <f t="shared" si="5"/>
        <v>10</v>
      </c>
      <c r="H2846" s="128">
        <f t="shared" si="6"/>
        <v>15</v>
      </c>
      <c r="I2846" s="128" t="str">
        <f t="shared" si="7"/>
        <v>일</v>
      </c>
      <c r="J2846" s="99"/>
      <c r="K2846" s="99"/>
      <c r="L2846" s="141" t="str">
        <f>IF(J2846-K2846=0,,IFERROR(K2846-J2846-휴게시간-VLOOKUP(A2846,지정휴게시간,2,FALSE),K2846-J2846-휴게시간))</f>
        <v/>
      </c>
      <c r="M2846" s="142" t="str">
        <f>IFERROR(VLOOKUP(Text(A2846,"m월 d일"),양력휴일,2,FALSE),IFERROR(VLOOKUP(Text(B2846,"m월 d일"),음력휴일,2,FALSE),IFERROR(VLOOKUP(A2846,양력지정휴일,2,FALSE), IFERROR(VLOOKUP(B2846,음력지정휴일,2,FALSE), ""))))</f>
        <v/>
      </c>
      <c r="N2846" s="128"/>
      <c r="O2846" s="128" t="str">
        <f>IFERROR(VLOOKUP(N2846,연차지정일수,2,FALSE),"")</f>
        <v/>
      </c>
      <c r="P2846" s="143"/>
      <c r="Q2846" s="2"/>
    </row>
    <row r="2847">
      <c r="A2847" s="129">
        <v>47042.0</v>
      </c>
      <c r="B2847" s="129">
        <f>VLOOKUP($A2847,달력데이터,MATCH("음력 날짜",달력제목,0),FALSE)</f>
        <v>46993</v>
      </c>
      <c r="C2847" s="128">
        <f t="shared" si="1"/>
        <v>2028</v>
      </c>
      <c r="D2847" s="128">
        <f t="shared" si="2"/>
        <v>10</v>
      </c>
      <c r="E2847" s="128">
        <f t="shared" si="3"/>
        <v>3</v>
      </c>
      <c r="F2847" s="128">
        <f t="shared" si="4"/>
        <v>2028</v>
      </c>
      <c r="G2847" s="128">
        <f t="shared" si="5"/>
        <v>10</v>
      </c>
      <c r="H2847" s="128">
        <f t="shared" si="6"/>
        <v>16</v>
      </c>
      <c r="I2847" s="128" t="str">
        <f t="shared" si="7"/>
        <v>월</v>
      </c>
      <c r="J2847" s="99"/>
      <c r="K2847" s="99"/>
      <c r="L2847" s="141" t="str">
        <f>IF(J2847-K2847=0,,IFERROR(K2847-J2847-휴게시간-VLOOKUP(A2847,지정휴게시간,2,FALSE),K2847-J2847-휴게시간))</f>
        <v/>
      </c>
      <c r="M2847" s="142" t="str">
        <f>IFERROR(VLOOKUP(Text(A2847,"m월 d일"),양력휴일,2,FALSE),IFERROR(VLOOKUP(Text(B2847,"m월 d일"),음력휴일,2,FALSE),IFERROR(VLOOKUP(A2847,양력지정휴일,2,FALSE), IFERROR(VLOOKUP(B2847,음력지정휴일,2,FALSE), ""))))</f>
        <v/>
      </c>
      <c r="N2847" s="128"/>
      <c r="O2847" s="128" t="str">
        <f>IFERROR(VLOOKUP(N2847,연차지정일수,2,FALSE),"")</f>
        <v/>
      </c>
      <c r="P2847" s="143"/>
      <c r="Q2847" s="2"/>
    </row>
    <row r="2848">
      <c r="A2848" s="129">
        <v>47043.0</v>
      </c>
      <c r="B2848" s="129">
        <f>VLOOKUP($A2848,달력데이터,MATCH("음력 날짜",달력제목,0),FALSE)</f>
        <v>46994</v>
      </c>
      <c r="C2848" s="128">
        <f t="shared" si="1"/>
        <v>2028</v>
      </c>
      <c r="D2848" s="128">
        <f t="shared" si="2"/>
        <v>10</v>
      </c>
      <c r="E2848" s="128">
        <f t="shared" si="3"/>
        <v>3</v>
      </c>
      <c r="F2848" s="128">
        <f t="shared" si="4"/>
        <v>2028</v>
      </c>
      <c r="G2848" s="128">
        <f t="shared" si="5"/>
        <v>10</v>
      </c>
      <c r="H2848" s="128">
        <f t="shared" si="6"/>
        <v>17</v>
      </c>
      <c r="I2848" s="128" t="str">
        <f t="shared" si="7"/>
        <v>화</v>
      </c>
      <c r="J2848" s="99"/>
      <c r="K2848" s="99"/>
      <c r="L2848" s="141" t="str">
        <f>IF(J2848-K2848=0,,IFERROR(K2848-J2848-휴게시간-VLOOKUP(A2848,지정휴게시간,2,FALSE),K2848-J2848-휴게시간))</f>
        <v/>
      </c>
      <c r="M2848" s="142" t="str">
        <f>IFERROR(VLOOKUP(Text(A2848,"m월 d일"),양력휴일,2,FALSE),IFERROR(VLOOKUP(Text(B2848,"m월 d일"),음력휴일,2,FALSE),IFERROR(VLOOKUP(A2848,양력지정휴일,2,FALSE), IFERROR(VLOOKUP(B2848,음력지정휴일,2,FALSE), ""))))</f>
        <v/>
      </c>
      <c r="N2848" s="128"/>
      <c r="O2848" s="128" t="str">
        <f>IFERROR(VLOOKUP(N2848,연차지정일수,2,FALSE),"")</f>
        <v/>
      </c>
      <c r="P2848" s="143"/>
      <c r="Q2848" s="2"/>
    </row>
    <row r="2849">
      <c r="A2849" s="129">
        <v>47044.0</v>
      </c>
      <c r="B2849" s="129">
        <f>VLOOKUP($A2849,달력데이터,MATCH("음력 날짜",달력제목,0),FALSE)</f>
        <v>46997</v>
      </c>
      <c r="C2849" s="128">
        <f t="shared" si="1"/>
        <v>2028</v>
      </c>
      <c r="D2849" s="128">
        <f t="shared" si="2"/>
        <v>10</v>
      </c>
      <c r="E2849" s="128">
        <f t="shared" si="3"/>
        <v>3</v>
      </c>
      <c r="F2849" s="128">
        <f t="shared" si="4"/>
        <v>2028</v>
      </c>
      <c r="G2849" s="128">
        <f t="shared" si="5"/>
        <v>10</v>
      </c>
      <c r="H2849" s="128">
        <f t="shared" si="6"/>
        <v>18</v>
      </c>
      <c r="I2849" s="128" t="str">
        <f t="shared" si="7"/>
        <v>수</v>
      </c>
      <c r="J2849" s="99"/>
      <c r="K2849" s="99"/>
      <c r="L2849" s="141" t="str">
        <f>IF(J2849-K2849=0,,IFERROR(K2849-J2849-휴게시간-VLOOKUP(A2849,지정휴게시간,2,FALSE),K2849-J2849-휴게시간))</f>
        <v/>
      </c>
      <c r="M2849" s="142" t="str">
        <f>IFERROR(VLOOKUP(Text(A2849,"m월 d일"),양력휴일,2,FALSE),IFERROR(VLOOKUP(Text(B2849,"m월 d일"),음력휴일,2,FALSE),IFERROR(VLOOKUP(A2849,양력지정휴일,2,FALSE), IFERROR(VLOOKUP(B2849,음력지정휴일,2,FALSE), ""))))</f>
        <v/>
      </c>
      <c r="N2849" s="128"/>
      <c r="O2849" s="128" t="str">
        <f>IFERROR(VLOOKUP(N2849,연차지정일수,2,FALSE),"")</f>
        <v/>
      </c>
      <c r="P2849" s="143"/>
      <c r="Q2849" s="2"/>
    </row>
    <row r="2850">
      <c r="A2850" s="129">
        <v>47045.0</v>
      </c>
      <c r="B2850" s="129">
        <f>VLOOKUP($A2850,달력데이터,MATCH("음력 날짜",달력제목,0),FALSE)</f>
        <v>46998</v>
      </c>
      <c r="C2850" s="128">
        <f t="shared" si="1"/>
        <v>2028</v>
      </c>
      <c r="D2850" s="128">
        <f t="shared" si="2"/>
        <v>10</v>
      </c>
      <c r="E2850" s="128">
        <f t="shared" si="3"/>
        <v>3</v>
      </c>
      <c r="F2850" s="128">
        <f t="shared" si="4"/>
        <v>2028</v>
      </c>
      <c r="G2850" s="128">
        <f t="shared" si="5"/>
        <v>10</v>
      </c>
      <c r="H2850" s="128">
        <f t="shared" si="6"/>
        <v>19</v>
      </c>
      <c r="I2850" s="128" t="str">
        <f t="shared" si="7"/>
        <v>목</v>
      </c>
      <c r="J2850" s="99"/>
      <c r="K2850" s="99"/>
      <c r="L2850" s="141" t="str">
        <f>IF(J2850-K2850=0,,IFERROR(K2850-J2850-휴게시간-VLOOKUP(A2850,지정휴게시간,2,FALSE),K2850-J2850-휴게시간))</f>
        <v/>
      </c>
      <c r="M2850" s="142" t="str">
        <f>IFERROR(VLOOKUP(Text(A2850,"m월 d일"),양력휴일,2,FALSE),IFERROR(VLOOKUP(Text(B2850,"m월 d일"),음력휴일,2,FALSE),IFERROR(VLOOKUP(A2850,양력지정휴일,2,FALSE), IFERROR(VLOOKUP(B2850,음력지정휴일,2,FALSE), ""))))</f>
        <v/>
      </c>
      <c r="N2850" s="128"/>
      <c r="O2850" s="128" t="str">
        <f>IFERROR(VLOOKUP(N2850,연차지정일수,2,FALSE),"")</f>
        <v/>
      </c>
      <c r="P2850" s="143"/>
      <c r="Q2850" s="2"/>
    </row>
    <row r="2851">
      <c r="A2851" s="129">
        <v>47046.0</v>
      </c>
      <c r="B2851" s="129">
        <f>VLOOKUP($A2851,달력데이터,MATCH("음력 날짜",달력제목,0),FALSE)</f>
        <v>46999</v>
      </c>
      <c r="C2851" s="128">
        <f t="shared" si="1"/>
        <v>2028</v>
      </c>
      <c r="D2851" s="128">
        <f t="shared" si="2"/>
        <v>10</v>
      </c>
      <c r="E2851" s="128">
        <f t="shared" si="3"/>
        <v>3</v>
      </c>
      <c r="F2851" s="128">
        <f t="shared" si="4"/>
        <v>2028</v>
      </c>
      <c r="G2851" s="128">
        <f t="shared" si="5"/>
        <v>10</v>
      </c>
      <c r="H2851" s="128">
        <f t="shared" si="6"/>
        <v>20</v>
      </c>
      <c r="I2851" s="128" t="str">
        <f t="shared" si="7"/>
        <v>금</v>
      </c>
      <c r="J2851" s="99"/>
      <c r="K2851" s="99"/>
      <c r="L2851" s="141" t="str">
        <f>IF(J2851-K2851=0,,IFERROR(K2851-J2851-휴게시간-VLOOKUP(A2851,지정휴게시간,2,FALSE),K2851-J2851-휴게시간))</f>
        <v/>
      </c>
      <c r="M2851" s="142" t="str">
        <f>IFERROR(VLOOKUP(Text(A2851,"m월 d일"),양력휴일,2,FALSE),IFERROR(VLOOKUP(Text(B2851,"m월 d일"),음력휴일,2,FALSE),IFERROR(VLOOKUP(A2851,양력지정휴일,2,FALSE), IFERROR(VLOOKUP(B2851,음력지정휴일,2,FALSE), ""))))</f>
        <v/>
      </c>
      <c r="N2851" s="128"/>
      <c r="O2851" s="128" t="str">
        <f>IFERROR(VLOOKUP(N2851,연차지정일수,2,FALSE),"")</f>
        <v/>
      </c>
      <c r="P2851" s="143"/>
      <c r="Q2851" s="2"/>
    </row>
    <row r="2852">
      <c r="A2852" s="129">
        <v>47047.0</v>
      </c>
      <c r="B2852" s="129">
        <f>VLOOKUP($A2852,달력데이터,MATCH("음력 날짜",달력제목,0),FALSE)</f>
        <v>47000</v>
      </c>
      <c r="C2852" s="128">
        <f t="shared" si="1"/>
        <v>2028</v>
      </c>
      <c r="D2852" s="128">
        <f t="shared" si="2"/>
        <v>10</v>
      </c>
      <c r="E2852" s="128">
        <f t="shared" si="3"/>
        <v>3</v>
      </c>
      <c r="F2852" s="128">
        <f t="shared" si="4"/>
        <v>2028</v>
      </c>
      <c r="G2852" s="128">
        <f t="shared" si="5"/>
        <v>10</v>
      </c>
      <c r="H2852" s="128">
        <f t="shared" si="6"/>
        <v>21</v>
      </c>
      <c r="I2852" s="128" t="str">
        <f t="shared" si="7"/>
        <v>토</v>
      </c>
      <c r="J2852" s="99"/>
      <c r="K2852" s="99"/>
      <c r="L2852" s="141" t="str">
        <f>IF(J2852-K2852=0,,IFERROR(K2852-J2852-휴게시간-VLOOKUP(A2852,지정휴게시간,2,FALSE),K2852-J2852-휴게시간))</f>
        <v/>
      </c>
      <c r="M2852" s="142" t="str">
        <f>IFERROR(VLOOKUP(Text(A2852,"m월 d일"),양력휴일,2,FALSE),IFERROR(VLOOKUP(Text(B2852,"m월 d일"),음력휴일,2,FALSE),IFERROR(VLOOKUP(A2852,양력지정휴일,2,FALSE), IFERROR(VLOOKUP(B2852,음력지정휴일,2,FALSE), ""))))</f>
        <v/>
      </c>
      <c r="N2852" s="128"/>
      <c r="O2852" s="128" t="str">
        <f>IFERROR(VLOOKUP(N2852,연차지정일수,2,FALSE),"")</f>
        <v/>
      </c>
      <c r="P2852" s="143"/>
      <c r="Q2852" s="2"/>
    </row>
    <row r="2853">
      <c r="A2853" s="129">
        <v>47048.0</v>
      </c>
      <c r="B2853" s="129">
        <f>VLOOKUP($A2853,달력데이터,MATCH("음력 날짜",달력제목,0),FALSE)</f>
        <v>47001</v>
      </c>
      <c r="C2853" s="128">
        <f t="shared" si="1"/>
        <v>2028</v>
      </c>
      <c r="D2853" s="128">
        <f t="shared" si="2"/>
        <v>10</v>
      </c>
      <c r="E2853" s="128">
        <f t="shared" si="3"/>
        <v>3</v>
      </c>
      <c r="F2853" s="128">
        <f t="shared" si="4"/>
        <v>2028</v>
      </c>
      <c r="G2853" s="128">
        <f t="shared" si="5"/>
        <v>10</v>
      </c>
      <c r="H2853" s="128">
        <f t="shared" si="6"/>
        <v>22</v>
      </c>
      <c r="I2853" s="128" t="str">
        <f t="shared" si="7"/>
        <v>일</v>
      </c>
      <c r="J2853" s="99"/>
      <c r="K2853" s="99"/>
      <c r="L2853" s="141" t="str">
        <f>IF(J2853-K2853=0,,IFERROR(K2853-J2853-휴게시간-VLOOKUP(A2853,지정휴게시간,2,FALSE),K2853-J2853-휴게시간))</f>
        <v/>
      </c>
      <c r="M2853" s="142" t="str">
        <f>IFERROR(VLOOKUP(Text(A2853,"m월 d일"),양력휴일,2,FALSE),IFERROR(VLOOKUP(Text(B2853,"m월 d일"),음력휴일,2,FALSE),IFERROR(VLOOKUP(A2853,양력지정휴일,2,FALSE), IFERROR(VLOOKUP(B2853,음력지정휴일,2,FALSE), ""))))</f>
        <v/>
      </c>
      <c r="N2853" s="128"/>
      <c r="O2853" s="128" t="str">
        <f>IFERROR(VLOOKUP(N2853,연차지정일수,2,FALSE),"")</f>
        <v/>
      </c>
      <c r="P2853" s="143"/>
      <c r="Q2853" s="2"/>
    </row>
    <row r="2854">
      <c r="A2854" s="129">
        <v>47049.0</v>
      </c>
      <c r="B2854" s="129">
        <f>VLOOKUP($A2854,달력데이터,MATCH("음력 날짜",달력제목,0),FALSE)</f>
        <v>47002</v>
      </c>
      <c r="C2854" s="128">
        <f t="shared" si="1"/>
        <v>2028</v>
      </c>
      <c r="D2854" s="128">
        <f t="shared" si="2"/>
        <v>10</v>
      </c>
      <c r="E2854" s="128">
        <f t="shared" si="3"/>
        <v>4</v>
      </c>
      <c r="F2854" s="128">
        <f t="shared" si="4"/>
        <v>2028</v>
      </c>
      <c r="G2854" s="128">
        <f t="shared" si="5"/>
        <v>10</v>
      </c>
      <c r="H2854" s="128">
        <f t="shared" si="6"/>
        <v>23</v>
      </c>
      <c r="I2854" s="128" t="str">
        <f t="shared" si="7"/>
        <v>월</v>
      </c>
      <c r="J2854" s="99"/>
      <c r="K2854" s="99"/>
      <c r="L2854" s="141" t="str">
        <f>IF(J2854-K2854=0,,IFERROR(K2854-J2854-휴게시간-VLOOKUP(A2854,지정휴게시간,2,FALSE),K2854-J2854-휴게시간))</f>
        <v/>
      </c>
      <c r="M2854" s="142" t="str">
        <f>IFERROR(VLOOKUP(Text(A2854,"m월 d일"),양력휴일,2,FALSE),IFERROR(VLOOKUP(Text(B2854,"m월 d일"),음력휴일,2,FALSE),IFERROR(VLOOKUP(A2854,양력지정휴일,2,FALSE), IFERROR(VLOOKUP(B2854,음력지정휴일,2,FALSE), ""))))</f>
        <v/>
      </c>
      <c r="N2854" s="128"/>
      <c r="O2854" s="128" t="str">
        <f>IFERROR(VLOOKUP(N2854,연차지정일수,2,FALSE),"")</f>
        <v/>
      </c>
      <c r="P2854" s="143"/>
      <c r="Q2854" s="2"/>
    </row>
    <row r="2855">
      <c r="A2855" s="129">
        <v>47050.0</v>
      </c>
      <c r="B2855" s="129">
        <f>VLOOKUP($A2855,달력데이터,MATCH("음력 날짜",달력제목,0),FALSE)</f>
        <v>47003</v>
      </c>
      <c r="C2855" s="128">
        <f t="shared" si="1"/>
        <v>2028</v>
      </c>
      <c r="D2855" s="128">
        <f t="shared" si="2"/>
        <v>10</v>
      </c>
      <c r="E2855" s="128">
        <f t="shared" si="3"/>
        <v>4</v>
      </c>
      <c r="F2855" s="128">
        <f t="shared" si="4"/>
        <v>2028</v>
      </c>
      <c r="G2855" s="128">
        <f t="shared" si="5"/>
        <v>10</v>
      </c>
      <c r="H2855" s="128">
        <f t="shared" si="6"/>
        <v>24</v>
      </c>
      <c r="I2855" s="128" t="str">
        <f t="shared" si="7"/>
        <v>화</v>
      </c>
      <c r="J2855" s="99"/>
      <c r="K2855" s="99"/>
      <c r="L2855" s="141" t="str">
        <f>IF(J2855-K2855=0,,IFERROR(K2855-J2855-휴게시간-VLOOKUP(A2855,지정휴게시간,2,FALSE),K2855-J2855-휴게시간))</f>
        <v/>
      </c>
      <c r="M2855" s="142" t="str">
        <f>IFERROR(VLOOKUP(Text(A2855,"m월 d일"),양력휴일,2,FALSE),IFERROR(VLOOKUP(Text(B2855,"m월 d일"),음력휴일,2,FALSE),IFERROR(VLOOKUP(A2855,양력지정휴일,2,FALSE), IFERROR(VLOOKUP(B2855,음력지정휴일,2,FALSE), ""))))</f>
        <v/>
      </c>
      <c r="N2855" s="128"/>
      <c r="O2855" s="128" t="str">
        <f>IFERROR(VLOOKUP(N2855,연차지정일수,2,FALSE),"")</f>
        <v/>
      </c>
      <c r="P2855" s="143"/>
      <c r="Q2855" s="2"/>
    </row>
    <row r="2856">
      <c r="A2856" s="129">
        <v>47051.0</v>
      </c>
      <c r="B2856" s="129">
        <f>VLOOKUP($A2856,달력데이터,MATCH("음력 날짜",달력제목,0),FALSE)</f>
        <v>47004</v>
      </c>
      <c r="C2856" s="128">
        <f t="shared" si="1"/>
        <v>2028</v>
      </c>
      <c r="D2856" s="128">
        <f t="shared" si="2"/>
        <v>10</v>
      </c>
      <c r="E2856" s="128">
        <f t="shared" si="3"/>
        <v>4</v>
      </c>
      <c r="F2856" s="128">
        <f t="shared" si="4"/>
        <v>2028</v>
      </c>
      <c r="G2856" s="128">
        <f t="shared" si="5"/>
        <v>10</v>
      </c>
      <c r="H2856" s="128">
        <f t="shared" si="6"/>
        <v>25</v>
      </c>
      <c r="I2856" s="128" t="str">
        <f t="shared" si="7"/>
        <v>수</v>
      </c>
      <c r="J2856" s="99"/>
      <c r="K2856" s="99"/>
      <c r="L2856" s="141" t="str">
        <f>IF(J2856-K2856=0,,IFERROR(K2856-J2856-휴게시간-VLOOKUP(A2856,지정휴게시간,2,FALSE),K2856-J2856-휴게시간))</f>
        <v/>
      </c>
      <c r="M2856" s="142" t="str">
        <f>IFERROR(VLOOKUP(Text(A2856,"m월 d일"),양력휴일,2,FALSE),IFERROR(VLOOKUP(Text(B2856,"m월 d일"),음력휴일,2,FALSE),IFERROR(VLOOKUP(A2856,양력지정휴일,2,FALSE), IFERROR(VLOOKUP(B2856,음력지정휴일,2,FALSE), ""))))</f>
        <v/>
      </c>
      <c r="N2856" s="128"/>
      <c r="O2856" s="128" t="str">
        <f>IFERROR(VLOOKUP(N2856,연차지정일수,2,FALSE),"")</f>
        <v/>
      </c>
      <c r="P2856" s="143"/>
      <c r="Q2856" s="2"/>
    </row>
    <row r="2857">
      <c r="A2857" s="129">
        <v>47052.0</v>
      </c>
      <c r="B2857" s="129">
        <f>VLOOKUP($A2857,달력데이터,MATCH("음력 날짜",달력제목,0),FALSE)</f>
        <v>47005</v>
      </c>
      <c r="C2857" s="128">
        <f t="shared" si="1"/>
        <v>2028</v>
      </c>
      <c r="D2857" s="128">
        <f t="shared" si="2"/>
        <v>10</v>
      </c>
      <c r="E2857" s="128">
        <f t="shared" si="3"/>
        <v>4</v>
      </c>
      <c r="F2857" s="128">
        <f t="shared" si="4"/>
        <v>2028</v>
      </c>
      <c r="G2857" s="128">
        <f t="shared" si="5"/>
        <v>10</v>
      </c>
      <c r="H2857" s="128">
        <f t="shared" si="6"/>
        <v>26</v>
      </c>
      <c r="I2857" s="128" t="str">
        <f t="shared" si="7"/>
        <v>목</v>
      </c>
      <c r="J2857" s="99"/>
      <c r="K2857" s="99"/>
      <c r="L2857" s="141" t="str">
        <f>IF(J2857-K2857=0,,IFERROR(K2857-J2857-휴게시간-VLOOKUP(A2857,지정휴게시간,2,FALSE),K2857-J2857-휴게시간))</f>
        <v/>
      </c>
      <c r="M2857" s="142" t="str">
        <f>IFERROR(VLOOKUP(Text(A2857,"m월 d일"),양력휴일,2,FALSE),IFERROR(VLOOKUP(Text(B2857,"m월 d일"),음력휴일,2,FALSE),IFERROR(VLOOKUP(A2857,양력지정휴일,2,FALSE), IFERROR(VLOOKUP(B2857,음력지정휴일,2,FALSE), ""))))</f>
        <v/>
      </c>
      <c r="N2857" s="128"/>
      <c r="O2857" s="128" t="str">
        <f>IFERROR(VLOOKUP(N2857,연차지정일수,2,FALSE),"")</f>
        <v/>
      </c>
      <c r="P2857" s="143"/>
      <c r="Q2857" s="2"/>
    </row>
    <row r="2858">
      <c r="A2858" s="129">
        <v>47053.0</v>
      </c>
      <c r="B2858" s="129">
        <f>VLOOKUP($A2858,달력데이터,MATCH("음력 날짜",달력제목,0),FALSE)</f>
        <v>47006</v>
      </c>
      <c r="C2858" s="128">
        <f t="shared" si="1"/>
        <v>2028</v>
      </c>
      <c r="D2858" s="128">
        <f t="shared" si="2"/>
        <v>10</v>
      </c>
      <c r="E2858" s="128">
        <f t="shared" si="3"/>
        <v>4</v>
      </c>
      <c r="F2858" s="128">
        <f t="shared" si="4"/>
        <v>2028</v>
      </c>
      <c r="G2858" s="128">
        <f t="shared" si="5"/>
        <v>10</v>
      </c>
      <c r="H2858" s="128">
        <f t="shared" si="6"/>
        <v>27</v>
      </c>
      <c r="I2858" s="128" t="str">
        <f t="shared" si="7"/>
        <v>금</v>
      </c>
      <c r="J2858" s="99"/>
      <c r="K2858" s="99"/>
      <c r="L2858" s="141" t="str">
        <f>IF(J2858-K2858=0,,IFERROR(K2858-J2858-휴게시간-VLOOKUP(A2858,지정휴게시간,2,FALSE),K2858-J2858-휴게시간))</f>
        <v/>
      </c>
      <c r="M2858" s="142" t="str">
        <f>IFERROR(VLOOKUP(Text(A2858,"m월 d일"),양력휴일,2,FALSE),IFERROR(VLOOKUP(Text(B2858,"m월 d일"),음력휴일,2,FALSE),IFERROR(VLOOKUP(A2858,양력지정휴일,2,FALSE), IFERROR(VLOOKUP(B2858,음력지정휴일,2,FALSE), ""))))</f>
        <v/>
      </c>
      <c r="N2858" s="128"/>
      <c r="O2858" s="128" t="str">
        <f>IFERROR(VLOOKUP(N2858,연차지정일수,2,FALSE),"")</f>
        <v/>
      </c>
      <c r="P2858" s="143"/>
      <c r="Q2858" s="2"/>
    </row>
    <row r="2859">
      <c r="A2859" s="129">
        <v>47054.0</v>
      </c>
      <c r="B2859" s="129">
        <f>VLOOKUP($A2859,달력데이터,MATCH("음력 날짜",달력제목,0),FALSE)</f>
        <v>47007</v>
      </c>
      <c r="C2859" s="128">
        <f t="shared" si="1"/>
        <v>2028</v>
      </c>
      <c r="D2859" s="128">
        <f t="shared" si="2"/>
        <v>10</v>
      </c>
      <c r="E2859" s="128">
        <f t="shared" si="3"/>
        <v>4</v>
      </c>
      <c r="F2859" s="128">
        <f t="shared" si="4"/>
        <v>2028</v>
      </c>
      <c r="G2859" s="128">
        <f t="shared" si="5"/>
        <v>10</v>
      </c>
      <c r="H2859" s="128">
        <f t="shared" si="6"/>
        <v>28</v>
      </c>
      <c r="I2859" s="128" t="str">
        <f t="shared" si="7"/>
        <v>토</v>
      </c>
      <c r="J2859" s="99"/>
      <c r="K2859" s="99"/>
      <c r="L2859" s="141" t="str">
        <f>IF(J2859-K2859=0,,IFERROR(K2859-J2859-휴게시간-VLOOKUP(A2859,지정휴게시간,2,FALSE),K2859-J2859-휴게시간))</f>
        <v/>
      </c>
      <c r="M2859" s="142" t="str">
        <f>IFERROR(VLOOKUP(Text(A2859,"m월 d일"),양력휴일,2,FALSE),IFERROR(VLOOKUP(Text(B2859,"m월 d일"),음력휴일,2,FALSE),IFERROR(VLOOKUP(A2859,양력지정휴일,2,FALSE), IFERROR(VLOOKUP(B2859,음력지정휴일,2,FALSE), ""))))</f>
        <v/>
      </c>
      <c r="N2859" s="128"/>
      <c r="O2859" s="128" t="str">
        <f>IFERROR(VLOOKUP(N2859,연차지정일수,2,FALSE),"")</f>
        <v/>
      </c>
      <c r="P2859" s="143"/>
      <c r="Q2859" s="2"/>
    </row>
    <row r="2860">
      <c r="A2860" s="129">
        <v>47055.0</v>
      </c>
      <c r="B2860" s="129">
        <f>VLOOKUP($A2860,달력데이터,MATCH("음력 날짜",달력제목,0),FALSE)</f>
        <v>47008</v>
      </c>
      <c r="C2860" s="128">
        <f t="shared" si="1"/>
        <v>2028</v>
      </c>
      <c r="D2860" s="128">
        <f t="shared" si="2"/>
        <v>10</v>
      </c>
      <c r="E2860" s="128">
        <f t="shared" si="3"/>
        <v>4</v>
      </c>
      <c r="F2860" s="128">
        <f t="shared" si="4"/>
        <v>2028</v>
      </c>
      <c r="G2860" s="128">
        <f t="shared" si="5"/>
        <v>10</v>
      </c>
      <c r="H2860" s="128">
        <f t="shared" si="6"/>
        <v>29</v>
      </c>
      <c r="I2860" s="128" t="str">
        <f t="shared" si="7"/>
        <v>일</v>
      </c>
      <c r="J2860" s="99"/>
      <c r="K2860" s="99"/>
      <c r="L2860" s="141" t="str">
        <f>IF(J2860-K2860=0,,IFERROR(K2860-J2860-휴게시간-VLOOKUP(A2860,지정휴게시간,2,FALSE),K2860-J2860-휴게시간))</f>
        <v/>
      </c>
      <c r="M2860" s="142" t="str">
        <f>IFERROR(VLOOKUP(Text(A2860,"m월 d일"),양력휴일,2,FALSE),IFERROR(VLOOKUP(Text(B2860,"m월 d일"),음력휴일,2,FALSE),IFERROR(VLOOKUP(A2860,양력지정휴일,2,FALSE), IFERROR(VLOOKUP(B2860,음력지정휴일,2,FALSE), ""))))</f>
        <v/>
      </c>
      <c r="N2860" s="128"/>
      <c r="O2860" s="128" t="str">
        <f>IFERROR(VLOOKUP(N2860,연차지정일수,2,FALSE),"")</f>
        <v/>
      </c>
      <c r="P2860" s="143"/>
      <c r="Q2860" s="2"/>
    </row>
    <row r="2861">
      <c r="A2861" s="129">
        <v>47056.0</v>
      </c>
      <c r="B2861" s="129">
        <f>VLOOKUP($A2861,달력데이터,MATCH("음력 날짜",달력제목,0),FALSE)</f>
        <v>47009</v>
      </c>
      <c r="C2861" s="128">
        <f t="shared" si="1"/>
        <v>2028</v>
      </c>
      <c r="D2861" s="128">
        <f t="shared" si="2"/>
        <v>10</v>
      </c>
      <c r="E2861" s="128">
        <f t="shared" si="3"/>
        <v>5</v>
      </c>
      <c r="F2861" s="128">
        <f t="shared" si="4"/>
        <v>2028</v>
      </c>
      <c r="G2861" s="128">
        <f t="shared" si="5"/>
        <v>10</v>
      </c>
      <c r="H2861" s="128">
        <f t="shared" si="6"/>
        <v>30</v>
      </c>
      <c r="I2861" s="128" t="str">
        <f t="shared" si="7"/>
        <v>월</v>
      </c>
      <c r="J2861" s="99"/>
      <c r="K2861" s="99"/>
      <c r="L2861" s="141" t="str">
        <f>IF(J2861-K2861=0,,IFERROR(K2861-J2861-휴게시간-VLOOKUP(A2861,지정휴게시간,2,FALSE),K2861-J2861-휴게시간))</f>
        <v/>
      </c>
      <c r="M2861" s="142" t="str">
        <f>IFERROR(VLOOKUP(Text(A2861,"m월 d일"),양력휴일,2,FALSE),IFERROR(VLOOKUP(Text(B2861,"m월 d일"),음력휴일,2,FALSE),IFERROR(VLOOKUP(A2861,양력지정휴일,2,FALSE), IFERROR(VLOOKUP(B2861,음력지정휴일,2,FALSE), ""))))</f>
        <v/>
      </c>
      <c r="N2861" s="128"/>
      <c r="O2861" s="128" t="str">
        <f>IFERROR(VLOOKUP(N2861,연차지정일수,2,FALSE),"")</f>
        <v/>
      </c>
      <c r="P2861" s="143"/>
      <c r="Q2861" s="2"/>
    </row>
    <row r="2862">
      <c r="A2862" s="129">
        <v>47057.0</v>
      </c>
      <c r="B2862" s="129">
        <f>VLOOKUP($A2862,달력데이터,MATCH("음력 날짜",달력제목,0),FALSE)</f>
        <v>47010</v>
      </c>
      <c r="C2862" s="128">
        <f t="shared" si="1"/>
        <v>2028</v>
      </c>
      <c r="D2862" s="128">
        <f t="shared" si="2"/>
        <v>10</v>
      </c>
      <c r="E2862" s="128">
        <f t="shared" si="3"/>
        <v>5</v>
      </c>
      <c r="F2862" s="128">
        <f t="shared" si="4"/>
        <v>2028</v>
      </c>
      <c r="G2862" s="128">
        <f t="shared" si="5"/>
        <v>10</v>
      </c>
      <c r="H2862" s="128">
        <f t="shared" si="6"/>
        <v>31</v>
      </c>
      <c r="I2862" s="128" t="str">
        <f t="shared" si="7"/>
        <v>화</v>
      </c>
      <c r="J2862" s="99"/>
      <c r="K2862" s="99"/>
      <c r="L2862" s="141" t="str">
        <f>IF(J2862-K2862=0,,IFERROR(K2862-J2862-휴게시간-VLOOKUP(A2862,지정휴게시간,2,FALSE),K2862-J2862-휴게시간))</f>
        <v/>
      </c>
      <c r="M2862" s="142" t="str">
        <f>IFERROR(VLOOKUP(Text(A2862,"m월 d일"),양력휴일,2,FALSE),IFERROR(VLOOKUP(Text(B2862,"m월 d일"),음력휴일,2,FALSE),IFERROR(VLOOKUP(A2862,양력지정휴일,2,FALSE), IFERROR(VLOOKUP(B2862,음력지정휴일,2,FALSE), ""))))</f>
        <v/>
      </c>
      <c r="N2862" s="128"/>
      <c r="O2862" s="128" t="str">
        <f>IFERROR(VLOOKUP(N2862,연차지정일수,2,FALSE),"")</f>
        <v/>
      </c>
      <c r="P2862" s="143"/>
      <c r="Q2862" s="2"/>
    </row>
    <row r="2863">
      <c r="A2863" s="129">
        <v>47058.0</v>
      </c>
      <c r="B2863" s="129">
        <f>VLOOKUP($A2863,달력데이터,MATCH("음력 날짜",달력제목,0),FALSE)</f>
        <v>47011</v>
      </c>
      <c r="C2863" s="128">
        <f t="shared" si="1"/>
        <v>2028</v>
      </c>
      <c r="D2863" s="128">
        <f t="shared" si="2"/>
        <v>10</v>
      </c>
      <c r="E2863" s="128">
        <f t="shared" si="3"/>
        <v>5</v>
      </c>
      <c r="F2863" s="128">
        <f t="shared" si="4"/>
        <v>2028</v>
      </c>
      <c r="G2863" s="128">
        <f t="shared" si="5"/>
        <v>11</v>
      </c>
      <c r="H2863" s="128">
        <f t="shared" si="6"/>
        <v>1</v>
      </c>
      <c r="I2863" s="128" t="str">
        <f t="shared" si="7"/>
        <v>수</v>
      </c>
      <c r="J2863" s="99"/>
      <c r="K2863" s="99"/>
      <c r="L2863" s="141" t="str">
        <f>IF(J2863-K2863=0,,IFERROR(K2863-J2863-휴게시간-VLOOKUP(A2863,지정휴게시간,2,FALSE),K2863-J2863-휴게시간))</f>
        <v/>
      </c>
      <c r="M2863" s="142" t="str">
        <f>IFERROR(VLOOKUP(Text(A2863,"m월 d일"),양력휴일,2,FALSE),IFERROR(VLOOKUP(Text(B2863,"m월 d일"),음력휴일,2,FALSE),IFERROR(VLOOKUP(A2863,양력지정휴일,2,FALSE), IFERROR(VLOOKUP(B2863,음력지정휴일,2,FALSE), ""))))</f>
        <v/>
      </c>
      <c r="N2863" s="128"/>
      <c r="O2863" s="128" t="str">
        <f>IFERROR(VLOOKUP(N2863,연차지정일수,2,FALSE),"")</f>
        <v/>
      </c>
      <c r="P2863" s="143"/>
      <c r="Q2863" s="2"/>
    </row>
    <row r="2864">
      <c r="A2864" s="129">
        <v>47059.0</v>
      </c>
      <c r="B2864" s="129">
        <f>VLOOKUP($A2864,달력데이터,MATCH("음력 날짜",달력제목,0),FALSE)</f>
        <v>47012</v>
      </c>
      <c r="C2864" s="128">
        <f t="shared" si="1"/>
        <v>2028</v>
      </c>
      <c r="D2864" s="128">
        <f t="shared" si="2"/>
        <v>10</v>
      </c>
      <c r="E2864" s="128">
        <f t="shared" si="3"/>
        <v>5</v>
      </c>
      <c r="F2864" s="128">
        <f t="shared" si="4"/>
        <v>2028</v>
      </c>
      <c r="G2864" s="128">
        <f t="shared" si="5"/>
        <v>11</v>
      </c>
      <c r="H2864" s="128">
        <f t="shared" si="6"/>
        <v>2</v>
      </c>
      <c r="I2864" s="128" t="str">
        <f t="shared" si="7"/>
        <v>목</v>
      </c>
      <c r="J2864" s="99"/>
      <c r="K2864" s="99"/>
      <c r="L2864" s="141" t="str">
        <f>IF(J2864-K2864=0,,IFERROR(K2864-J2864-휴게시간-VLOOKUP(A2864,지정휴게시간,2,FALSE),K2864-J2864-휴게시간))</f>
        <v/>
      </c>
      <c r="M2864" s="142" t="str">
        <f>IFERROR(VLOOKUP(Text(A2864,"m월 d일"),양력휴일,2,FALSE),IFERROR(VLOOKUP(Text(B2864,"m월 d일"),음력휴일,2,FALSE),IFERROR(VLOOKUP(A2864,양력지정휴일,2,FALSE), IFERROR(VLOOKUP(B2864,음력지정휴일,2,FALSE), ""))))</f>
        <v/>
      </c>
      <c r="N2864" s="128"/>
      <c r="O2864" s="128" t="str">
        <f>IFERROR(VLOOKUP(N2864,연차지정일수,2,FALSE),"")</f>
        <v/>
      </c>
      <c r="P2864" s="143"/>
      <c r="Q2864" s="2"/>
    </row>
    <row r="2865">
      <c r="A2865" s="129">
        <v>47060.0</v>
      </c>
      <c r="B2865" s="129">
        <f>VLOOKUP($A2865,달력데이터,MATCH("음력 날짜",달력제목,0),FALSE)</f>
        <v>47013</v>
      </c>
      <c r="C2865" s="128">
        <f t="shared" si="1"/>
        <v>2028</v>
      </c>
      <c r="D2865" s="128">
        <f t="shared" si="2"/>
        <v>10</v>
      </c>
      <c r="E2865" s="128">
        <f t="shared" si="3"/>
        <v>5</v>
      </c>
      <c r="F2865" s="128">
        <f t="shared" si="4"/>
        <v>2028</v>
      </c>
      <c r="G2865" s="128">
        <f t="shared" si="5"/>
        <v>11</v>
      </c>
      <c r="H2865" s="128">
        <f t="shared" si="6"/>
        <v>3</v>
      </c>
      <c r="I2865" s="128" t="str">
        <f t="shared" si="7"/>
        <v>금</v>
      </c>
      <c r="J2865" s="99"/>
      <c r="K2865" s="99"/>
      <c r="L2865" s="141" t="str">
        <f>IF(J2865-K2865=0,,IFERROR(K2865-J2865-휴게시간-VLOOKUP(A2865,지정휴게시간,2,FALSE),K2865-J2865-휴게시간))</f>
        <v/>
      </c>
      <c r="M2865" s="142" t="str">
        <f>IFERROR(VLOOKUP(Text(A2865,"m월 d일"),양력휴일,2,FALSE),IFERROR(VLOOKUP(Text(B2865,"m월 d일"),음력휴일,2,FALSE),IFERROR(VLOOKUP(A2865,양력지정휴일,2,FALSE), IFERROR(VLOOKUP(B2865,음력지정휴일,2,FALSE), ""))))</f>
        <v/>
      </c>
      <c r="N2865" s="128"/>
      <c r="O2865" s="128" t="str">
        <f>IFERROR(VLOOKUP(N2865,연차지정일수,2,FALSE),"")</f>
        <v/>
      </c>
      <c r="P2865" s="143"/>
      <c r="Q2865" s="2"/>
    </row>
    <row r="2866">
      <c r="A2866" s="129">
        <v>47061.0</v>
      </c>
      <c r="B2866" s="129">
        <f>VLOOKUP($A2866,달력데이터,MATCH("음력 날짜",달력제목,0),FALSE)</f>
        <v>47014</v>
      </c>
      <c r="C2866" s="128">
        <f t="shared" si="1"/>
        <v>2028</v>
      </c>
      <c r="D2866" s="128">
        <f t="shared" si="2"/>
        <v>10</v>
      </c>
      <c r="E2866" s="128">
        <f t="shared" si="3"/>
        <v>5</v>
      </c>
      <c r="F2866" s="128">
        <f t="shared" si="4"/>
        <v>2028</v>
      </c>
      <c r="G2866" s="128">
        <f t="shared" si="5"/>
        <v>11</v>
      </c>
      <c r="H2866" s="128">
        <f t="shared" si="6"/>
        <v>4</v>
      </c>
      <c r="I2866" s="128" t="str">
        <f t="shared" si="7"/>
        <v>토</v>
      </c>
      <c r="J2866" s="99"/>
      <c r="K2866" s="99"/>
      <c r="L2866" s="141" t="str">
        <f>IF(J2866-K2866=0,,IFERROR(K2866-J2866-휴게시간-VLOOKUP(A2866,지정휴게시간,2,FALSE),K2866-J2866-휴게시간))</f>
        <v/>
      </c>
      <c r="M2866" s="142" t="str">
        <f>IFERROR(VLOOKUP(Text(A2866,"m월 d일"),양력휴일,2,FALSE),IFERROR(VLOOKUP(Text(B2866,"m월 d일"),음력휴일,2,FALSE),IFERROR(VLOOKUP(A2866,양력지정휴일,2,FALSE), IFERROR(VLOOKUP(B2866,음력지정휴일,2,FALSE), ""))))</f>
        <v/>
      </c>
      <c r="N2866" s="128"/>
      <c r="O2866" s="128" t="str">
        <f>IFERROR(VLOOKUP(N2866,연차지정일수,2,FALSE),"")</f>
        <v/>
      </c>
      <c r="P2866" s="143"/>
      <c r="Q2866" s="2"/>
    </row>
    <row r="2867">
      <c r="A2867" s="129">
        <v>47062.0</v>
      </c>
      <c r="B2867" s="129">
        <f>VLOOKUP($A2867,달력데이터,MATCH("음력 날짜",달력제목,0),FALSE)</f>
        <v>47015</v>
      </c>
      <c r="C2867" s="128">
        <f t="shared" si="1"/>
        <v>2028</v>
      </c>
      <c r="D2867" s="128">
        <f t="shared" si="2"/>
        <v>10</v>
      </c>
      <c r="E2867" s="128">
        <f t="shared" si="3"/>
        <v>5</v>
      </c>
      <c r="F2867" s="128">
        <f t="shared" si="4"/>
        <v>2028</v>
      </c>
      <c r="G2867" s="128">
        <f t="shared" si="5"/>
        <v>11</v>
      </c>
      <c r="H2867" s="128">
        <f t="shared" si="6"/>
        <v>5</v>
      </c>
      <c r="I2867" s="128" t="str">
        <f t="shared" si="7"/>
        <v>일</v>
      </c>
      <c r="J2867" s="99"/>
      <c r="K2867" s="99"/>
      <c r="L2867" s="141" t="str">
        <f>IF(J2867-K2867=0,,IFERROR(K2867-J2867-휴게시간-VLOOKUP(A2867,지정휴게시간,2,FALSE),K2867-J2867-휴게시간))</f>
        <v/>
      </c>
      <c r="M2867" s="142" t="str">
        <f>IFERROR(VLOOKUP(Text(A2867,"m월 d일"),양력휴일,2,FALSE),IFERROR(VLOOKUP(Text(B2867,"m월 d일"),음력휴일,2,FALSE),IFERROR(VLOOKUP(A2867,양력지정휴일,2,FALSE), IFERROR(VLOOKUP(B2867,음력지정휴일,2,FALSE), ""))))</f>
        <v/>
      </c>
      <c r="N2867" s="128"/>
      <c r="O2867" s="128" t="str">
        <f>IFERROR(VLOOKUP(N2867,연차지정일수,2,FALSE),"")</f>
        <v/>
      </c>
      <c r="P2867" s="143"/>
      <c r="Q2867" s="2"/>
    </row>
    <row r="2868">
      <c r="A2868" s="129">
        <v>47063.0</v>
      </c>
      <c r="B2868" s="129">
        <f>VLOOKUP($A2868,달력데이터,MATCH("음력 날짜",달력제목,0),FALSE)</f>
        <v>47016</v>
      </c>
      <c r="C2868" s="128">
        <f t="shared" si="1"/>
        <v>2028</v>
      </c>
      <c r="D2868" s="128">
        <f t="shared" si="2"/>
        <v>11</v>
      </c>
      <c r="E2868" s="128">
        <f t="shared" si="3"/>
        <v>1</v>
      </c>
      <c r="F2868" s="128">
        <f t="shared" si="4"/>
        <v>2028</v>
      </c>
      <c r="G2868" s="128">
        <f t="shared" si="5"/>
        <v>11</v>
      </c>
      <c r="H2868" s="128">
        <f t="shared" si="6"/>
        <v>6</v>
      </c>
      <c r="I2868" s="128" t="str">
        <f t="shared" si="7"/>
        <v>월</v>
      </c>
      <c r="J2868" s="99"/>
      <c r="K2868" s="99"/>
      <c r="L2868" s="141" t="str">
        <f>IF(J2868-K2868=0,,IFERROR(K2868-J2868-휴게시간-VLOOKUP(A2868,지정휴게시간,2,FALSE),K2868-J2868-휴게시간))</f>
        <v/>
      </c>
      <c r="M2868" s="142" t="str">
        <f>IFERROR(VLOOKUP(Text(A2868,"m월 d일"),양력휴일,2,FALSE),IFERROR(VLOOKUP(Text(B2868,"m월 d일"),음력휴일,2,FALSE),IFERROR(VLOOKUP(A2868,양력지정휴일,2,FALSE), IFERROR(VLOOKUP(B2868,음력지정휴일,2,FALSE), ""))))</f>
        <v/>
      </c>
      <c r="N2868" s="128"/>
      <c r="O2868" s="128" t="str">
        <f>IFERROR(VLOOKUP(N2868,연차지정일수,2,FALSE),"")</f>
        <v/>
      </c>
      <c r="P2868" s="143"/>
      <c r="Q2868" s="2"/>
    </row>
    <row r="2869">
      <c r="A2869" s="129">
        <v>47064.0</v>
      </c>
      <c r="B2869" s="129">
        <f>VLOOKUP($A2869,달력데이터,MATCH("음력 날짜",달력제목,0),FALSE)</f>
        <v>47017</v>
      </c>
      <c r="C2869" s="128">
        <f t="shared" si="1"/>
        <v>2028</v>
      </c>
      <c r="D2869" s="128">
        <f t="shared" si="2"/>
        <v>11</v>
      </c>
      <c r="E2869" s="128">
        <f t="shared" si="3"/>
        <v>1</v>
      </c>
      <c r="F2869" s="128">
        <f t="shared" si="4"/>
        <v>2028</v>
      </c>
      <c r="G2869" s="128">
        <f t="shared" si="5"/>
        <v>11</v>
      </c>
      <c r="H2869" s="128">
        <f t="shared" si="6"/>
        <v>7</v>
      </c>
      <c r="I2869" s="128" t="str">
        <f t="shared" si="7"/>
        <v>화</v>
      </c>
      <c r="J2869" s="99"/>
      <c r="K2869" s="99"/>
      <c r="L2869" s="141" t="str">
        <f>IF(J2869-K2869=0,,IFERROR(K2869-J2869-휴게시간-VLOOKUP(A2869,지정휴게시간,2,FALSE),K2869-J2869-휴게시간))</f>
        <v/>
      </c>
      <c r="M2869" s="142" t="str">
        <f>IFERROR(VLOOKUP(Text(A2869,"m월 d일"),양력휴일,2,FALSE),IFERROR(VLOOKUP(Text(B2869,"m월 d일"),음력휴일,2,FALSE),IFERROR(VLOOKUP(A2869,양력지정휴일,2,FALSE), IFERROR(VLOOKUP(B2869,음력지정휴일,2,FALSE), ""))))</f>
        <v/>
      </c>
      <c r="N2869" s="128"/>
      <c r="O2869" s="128" t="str">
        <f>IFERROR(VLOOKUP(N2869,연차지정일수,2,FALSE),"")</f>
        <v/>
      </c>
      <c r="P2869" s="143"/>
      <c r="Q2869" s="2"/>
    </row>
    <row r="2870">
      <c r="A2870" s="129">
        <v>47065.0</v>
      </c>
      <c r="B2870" s="129">
        <f>VLOOKUP($A2870,달력데이터,MATCH("음력 날짜",달력제목,0),FALSE)</f>
        <v>47018</v>
      </c>
      <c r="C2870" s="128">
        <f t="shared" si="1"/>
        <v>2028</v>
      </c>
      <c r="D2870" s="128">
        <f t="shared" si="2"/>
        <v>11</v>
      </c>
      <c r="E2870" s="128">
        <f t="shared" si="3"/>
        <v>1</v>
      </c>
      <c r="F2870" s="128">
        <f t="shared" si="4"/>
        <v>2028</v>
      </c>
      <c r="G2870" s="128">
        <f t="shared" si="5"/>
        <v>11</v>
      </c>
      <c r="H2870" s="128">
        <f t="shared" si="6"/>
        <v>8</v>
      </c>
      <c r="I2870" s="128" t="str">
        <f t="shared" si="7"/>
        <v>수</v>
      </c>
      <c r="J2870" s="99"/>
      <c r="K2870" s="99"/>
      <c r="L2870" s="141" t="str">
        <f>IF(J2870-K2870=0,,IFERROR(K2870-J2870-휴게시간-VLOOKUP(A2870,지정휴게시간,2,FALSE),K2870-J2870-휴게시간))</f>
        <v/>
      </c>
      <c r="M2870" s="142" t="str">
        <f>IFERROR(VLOOKUP(Text(A2870,"m월 d일"),양력휴일,2,FALSE),IFERROR(VLOOKUP(Text(B2870,"m월 d일"),음력휴일,2,FALSE),IFERROR(VLOOKUP(A2870,양력지정휴일,2,FALSE), IFERROR(VLOOKUP(B2870,음력지정휴일,2,FALSE), ""))))</f>
        <v/>
      </c>
      <c r="N2870" s="128"/>
      <c r="O2870" s="128" t="str">
        <f>IFERROR(VLOOKUP(N2870,연차지정일수,2,FALSE),"")</f>
        <v/>
      </c>
      <c r="P2870" s="143"/>
      <c r="Q2870" s="2"/>
    </row>
    <row r="2871">
      <c r="A2871" s="129">
        <v>47066.0</v>
      </c>
      <c r="B2871" s="129">
        <f>VLOOKUP($A2871,달력데이터,MATCH("음력 날짜",달력제목,0),FALSE)</f>
        <v>47019</v>
      </c>
      <c r="C2871" s="128">
        <f t="shared" si="1"/>
        <v>2028</v>
      </c>
      <c r="D2871" s="128">
        <f t="shared" si="2"/>
        <v>11</v>
      </c>
      <c r="E2871" s="128">
        <f t="shared" si="3"/>
        <v>1</v>
      </c>
      <c r="F2871" s="128">
        <f t="shared" si="4"/>
        <v>2028</v>
      </c>
      <c r="G2871" s="128">
        <f t="shared" si="5"/>
        <v>11</v>
      </c>
      <c r="H2871" s="128">
        <f t="shared" si="6"/>
        <v>9</v>
      </c>
      <c r="I2871" s="128" t="str">
        <f t="shared" si="7"/>
        <v>목</v>
      </c>
      <c r="J2871" s="99"/>
      <c r="K2871" s="99"/>
      <c r="L2871" s="141" t="str">
        <f>IF(J2871-K2871=0,,IFERROR(K2871-J2871-휴게시간-VLOOKUP(A2871,지정휴게시간,2,FALSE),K2871-J2871-휴게시간))</f>
        <v/>
      </c>
      <c r="M2871" s="142" t="str">
        <f>IFERROR(VLOOKUP(Text(A2871,"m월 d일"),양력휴일,2,FALSE),IFERROR(VLOOKUP(Text(B2871,"m월 d일"),음력휴일,2,FALSE),IFERROR(VLOOKUP(A2871,양력지정휴일,2,FALSE), IFERROR(VLOOKUP(B2871,음력지정휴일,2,FALSE), ""))))</f>
        <v/>
      </c>
      <c r="N2871" s="128"/>
      <c r="O2871" s="128" t="str">
        <f>IFERROR(VLOOKUP(N2871,연차지정일수,2,FALSE),"")</f>
        <v/>
      </c>
      <c r="P2871" s="143"/>
      <c r="Q2871" s="2"/>
    </row>
    <row r="2872">
      <c r="A2872" s="129">
        <v>47067.0</v>
      </c>
      <c r="B2872" s="129">
        <f>VLOOKUP($A2872,달력데이터,MATCH("음력 날짜",달력제목,0),FALSE)</f>
        <v>47020</v>
      </c>
      <c r="C2872" s="128">
        <f t="shared" si="1"/>
        <v>2028</v>
      </c>
      <c r="D2872" s="128">
        <f t="shared" si="2"/>
        <v>11</v>
      </c>
      <c r="E2872" s="128">
        <f t="shared" si="3"/>
        <v>1</v>
      </c>
      <c r="F2872" s="128">
        <f t="shared" si="4"/>
        <v>2028</v>
      </c>
      <c r="G2872" s="128">
        <f t="shared" si="5"/>
        <v>11</v>
      </c>
      <c r="H2872" s="128">
        <f t="shared" si="6"/>
        <v>10</v>
      </c>
      <c r="I2872" s="128" t="str">
        <f t="shared" si="7"/>
        <v>금</v>
      </c>
      <c r="J2872" s="99"/>
      <c r="K2872" s="99"/>
      <c r="L2872" s="141" t="str">
        <f>IF(J2872-K2872=0,,IFERROR(K2872-J2872-휴게시간-VLOOKUP(A2872,지정휴게시간,2,FALSE),K2872-J2872-휴게시간))</f>
        <v/>
      </c>
      <c r="M2872" s="142" t="str">
        <f>IFERROR(VLOOKUP(Text(A2872,"m월 d일"),양력휴일,2,FALSE),IFERROR(VLOOKUP(Text(B2872,"m월 d일"),음력휴일,2,FALSE),IFERROR(VLOOKUP(A2872,양력지정휴일,2,FALSE), IFERROR(VLOOKUP(B2872,음력지정휴일,2,FALSE), ""))))</f>
        <v/>
      </c>
      <c r="N2872" s="128"/>
      <c r="O2872" s="128" t="str">
        <f>IFERROR(VLOOKUP(N2872,연차지정일수,2,FALSE),"")</f>
        <v/>
      </c>
      <c r="P2872" s="143"/>
      <c r="Q2872" s="2"/>
    </row>
    <row r="2873">
      <c r="A2873" s="129">
        <v>47068.0</v>
      </c>
      <c r="B2873" s="129">
        <f>VLOOKUP($A2873,달력데이터,MATCH("음력 날짜",달력제목,0),FALSE)</f>
        <v>47021</v>
      </c>
      <c r="C2873" s="128">
        <f t="shared" si="1"/>
        <v>2028</v>
      </c>
      <c r="D2873" s="128">
        <f t="shared" si="2"/>
        <v>11</v>
      </c>
      <c r="E2873" s="128">
        <f t="shared" si="3"/>
        <v>1</v>
      </c>
      <c r="F2873" s="128">
        <f t="shared" si="4"/>
        <v>2028</v>
      </c>
      <c r="G2873" s="128">
        <f t="shared" si="5"/>
        <v>11</v>
      </c>
      <c r="H2873" s="128">
        <f t="shared" si="6"/>
        <v>11</v>
      </c>
      <c r="I2873" s="128" t="str">
        <f t="shared" si="7"/>
        <v>토</v>
      </c>
      <c r="J2873" s="99"/>
      <c r="K2873" s="99"/>
      <c r="L2873" s="141" t="str">
        <f>IF(J2873-K2873=0,,IFERROR(K2873-J2873-휴게시간-VLOOKUP(A2873,지정휴게시간,2,FALSE),K2873-J2873-휴게시간))</f>
        <v/>
      </c>
      <c r="M2873" s="142" t="str">
        <f>IFERROR(VLOOKUP(Text(A2873,"m월 d일"),양력휴일,2,FALSE),IFERROR(VLOOKUP(Text(B2873,"m월 d일"),음력휴일,2,FALSE),IFERROR(VLOOKUP(A2873,양력지정휴일,2,FALSE), IFERROR(VLOOKUP(B2873,음력지정휴일,2,FALSE), ""))))</f>
        <v/>
      </c>
      <c r="N2873" s="128"/>
      <c r="O2873" s="128" t="str">
        <f>IFERROR(VLOOKUP(N2873,연차지정일수,2,FALSE),"")</f>
        <v/>
      </c>
      <c r="P2873" s="143"/>
      <c r="Q2873" s="2"/>
    </row>
    <row r="2874">
      <c r="A2874" s="129">
        <v>47069.0</v>
      </c>
      <c r="B2874" s="129">
        <f>VLOOKUP($A2874,달력데이터,MATCH("음력 날짜",달력제목,0),FALSE)</f>
        <v>47022</v>
      </c>
      <c r="C2874" s="128">
        <f t="shared" si="1"/>
        <v>2028</v>
      </c>
      <c r="D2874" s="128">
        <f t="shared" si="2"/>
        <v>11</v>
      </c>
      <c r="E2874" s="128">
        <f t="shared" si="3"/>
        <v>1</v>
      </c>
      <c r="F2874" s="128">
        <f t="shared" si="4"/>
        <v>2028</v>
      </c>
      <c r="G2874" s="128">
        <f t="shared" si="5"/>
        <v>11</v>
      </c>
      <c r="H2874" s="128">
        <f t="shared" si="6"/>
        <v>12</v>
      </c>
      <c r="I2874" s="128" t="str">
        <f t="shared" si="7"/>
        <v>일</v>
      </c>
      <c r="J2874" s="99"/>
      <c r="K2874" s="99"/>
      <c r="L2874" s="141" t="str">
        <f>IF(J2874-K2874=0,,IFERROR(K2874-J2874-휴게시간-VLOOKUP(A2874,지정휴게시간,2,FALSE),K2874-J2874-휴게시간))</f>
        <v/>
      </c>
      <c r="M2874" s="142" t="str">
        <f>IFERROR(VLOOKUP(Text(A2874,"m월 d일"),양력휴일,2,FALSE),IFERROR(VLOOKUP(Text(B2874,"m월 d일"),음력휴일,2,FALSE),IFERROR(VLOOKUP(A2874,양력지정휴일,2,FALSE), IFERROR(VLOOKUP(B2874,음력지정휴일,2,FALSE), ""))))</f>
        <v/>
      </c>
      <c r="N2874" s="128"/>
      <c r="O2874" s="128" t="str">
        <f>IFERROR(VLOOKUP(N2874,연차지정일수,2,FALSE),"")</f>
        <v/>
      </c>
      <c r="P2874" s="143"/>
      <c r="Q2874" s="2"/>
    </row>
    <row r="2875">
      <c r="A2875" s="129">
        <v>47070.0</v>
      </c>
      <c r="B2875" s="129">
        <f>VLOOKUP($A2875,달력데이터,MATCH("음력 날짜",달력제목,0),FALSE)</f>
        <v>47023</v>
      </c>
      <c r="C2875" s="128">
        <f t="shared" si="1"/>
        <v>2028</v>
      </c>
      <c r="D2875" s="128">
        <f t="shared" si="2"/>
        <v>11</v>
      </c>
      <c r="E2875" s="128">
        <f t="shared" si="3"/>
        <v>2</v>
      </c>
      <c r="F2875" s="128">
        <f t="shared" si="4"/>
        <v>2028</v>
      </c>
      <c r="G2875" s="128">
        <f t="shared" si="5"/>
        <v>11</v>
      </c>
      <c r="H2875" s="128">
        <f t="shared" si="6"/>
        <v>13</v>
      </c>
      <c r="I2875" s="128" t="str">
        <f t="shared" si="7"/>
        <v>월</v>
      </c>
      <c r="J2875" s="99"/>
      <c r="K2875" s="99"/>
      <c r="L2875" s="141" t="str">
        <f>IF(J2875-K2875=0,,IFERROR(K2875-J2875-휴게시간-VLOOKUP(A2875,지정휴게시간,2,FALSE),K2875-J2875-휴게시간))</f>
        <v/>
      </c>
      <c r="M2875" s="142" t="str">
        <f>IFERROR(VLOOKUP(Text(A2875,"m월 d일"),양력휴일,2,FALSE),IFERROR(VLOOKUP(Text(B2875,"m월 d일"),음력휴일,2,FALSE),IFERROR(VLOOKUP(A2875,양력지정휴일,2,FALSE), IFERROR(VLOOKUP(B2875,음력지정휴일,2,FALSE), ""))))</f>
        <v/>
      </c>
      <c r="N2875" s="128"/>
      <c r="O2875" s="128" t="str">
        <f>IFERROR(VLOOKUP(N2875,연차지정일수,2,FALSE),"")</f>
        <v/>
      </c>
      <c r="P2875" s="143"/>
      <c r="Q2875" s="2"/>
    </row>
    <row r="2876">
      <c r="A2876" s="129">
        <v>47071.0</v>
      </c>
      <c r="B2876" s="129">
        <f>VLOOKUP($A2876,달력데이터,MATCH("음력 날짜",달력제목,0),FALSE)</f>
        <v>47024</v>
      </c>
      <c r="C2876" s="128">
        <f t="shared" si="1"/>
        <v>2028</v>
      </c>
      <c r="D2876" s="128">
        <f t="shared" si="2"/>
        <v>11</v>
      </c>
      <c r="E2876" s="128">
        <f t="shared" si="3"/>
        <v>2</v>
      </c>
      <c r="F2876" s="128">
        <f t="shared" si="4"/>
        <v>2028</v>
      </c>
      <c r="G2876" s="128">
        <f t="shared" si="5"/>
        <v>11</v>
      </c>
      <c r="H2876" s="128">
        <f t="shared" si="6"/>
        <v>14</v>
      </c>
      <c r="I2876" s="128" t="str">
        <f t="shared" si="7"/>
        <v>화</v>
      </c>
      <c r="J2876" s="99"/>
      <c r="K2876" s="99"/>
      <c r="L2876" s="141" t="str">
        <f>IF(J2876-K2876=0,,IFERROR(K2876-J2876-휴게시간-VLOOKUP(A2876,지정휴게시간,2,FALSE),K2876-J2876-휴게시간))</f>
        <v/>
      </c>
      <c r="M2876" s="142" t="str">
        <f>IFERROR(VLOOKUP(Text(A2876,"m월 d일"),양력휴일,2,FALSE),IFERROR(VLOOKUP(Text(B2876,"m월 d일"),음력휴일,2,FALSE),IFERROR(VLOOKUP(A2876,양력지정휴일,2,FALSE), IFERROR(VLOOKUP(B2876,음력지정휴일,2,FALSE), ""))))</f>
        <v/>
      </c>
      <c r="N2876" s="128"/>
      <c r="O2876" s="128" t="str">
        <f>IFERROR(VLOOKUP(N2876,연차지정일수,2,FALSE),"")</f>
        <v/>
      </c>
      <c r="P2876" s="143"/>
      <c r="Q2876" s="2"/>
    </row>
    <row r="2877">
      <c r="A2877" s="129">
        <v>47072.0</v>
      </c>
      <c r="B2877" s="129">
        <f>VLOOKUP($A2877,달력데이터,MATCH("음력 날짜",달력제목,0),FALSE)</f>
        <v>47025</v>
      </c>
      <c r="C2877" s="128">
        <f t="shared" si="1"/>
        <v>2028</v>
      </c>
      <c r="D2877" s="128">
        <f t="shared" si="2"/>
        <v>11</v>
      </c>
      <c r="E2877" s="128">
        <f t="shared" si="3"/>
        <v>2</v>
      </c>
      <c r="F2877" s="128">
        <f t="shared" si="4"/>
        <v>2028</v>
      </c>
      <c r="G2877" s="128">
        <f t="shared" si="5"/>
        <v>11</v>
      </c>
      <c r="H2877" s="128">
        <f t="shared" si="6"/>
        <v>15</v>
      </c>
      <c r="I2877" s="128" t="str">
        <f t="shared" si="7"/>
        <v>수</v>
      </c>
      <c r="J2877" s="99"/>
      <c r="K2877" s="99"/>
      <c r="L2877" s="141" t="str">
        <f>IF(J2877-K2877=0,,IFERROR(K2877-J2877-휴게시간-VLOOKUP(A2877,지정휴게시간,2,FALSE),K2877-J2877-휴게시간))</f>
        <v/>
      </c>
      <c r="M2877" s="142" t="str">
        <f>IFERROR(VLOOKUP(Text(A2877,"m월 d일"),양력휴일,2,FALSE),IFERROR(VLOOKUP(Text(B2877,"m월 d일"),음력휴일,2,FALSE),IFERROR(VLOOKUP(A2877,양력지정휴일,2,FALSE), IFERROR(VLOOKUP(B2877,음력지정휴일,2,FALSE), ""))))</f>
        <v/>
      </c>
      <c r="N2877" s="128"/>
      <c r="O2877" s="128" t="str">
        <f>IFERROR(VLOOKUP(N2877,연차지정일수,2,FALSE),"")</f>
        <v/>
      </c>
      <c r="P2877" s="143"/>
      <c r="Q2877" s="2"/>
    </row>
    <row r="2878">
      <c r="A2878" s="129">
        <v>47073.0</v>
      </c>
      <c r="B2878" s="129">
        <f>VLOOKUP($A2878,달력데이터,MATCH("음력 날짜",달력제목,0),FALSE)</f>
        <v>47027</v>
      </c>
      <c r="C2878" s="128">
        <f t="shared" si="1"/>
        <v>2028</v>
      </c>
      <c r="D2878" s="128">
        <f t="shared" si="2"/>
        <v>11</v>
      </c>
      <c r="E2878" s="128">
        <f t="shared" si="3"/>
        <v>2</v>
      </c>
      <c r="F2878" s="128">
        <f t="shared" si="4"/>
        <v>2028</v>
      </c>
      <c r="G2878" s="128">
        <f t="shared" si="5"/>
        <v>11</v>
      </c>
      <c r="H2878" s="128">
        <f t="shared" si="6"/>
        <v>16</v>
      </c>
      <c r="I2878" s="128" t="str">
        <f t="shared" si="7"/>
        <v>목</v>
      </c>
      <c r="J2878" s="99"/>
      <c r="K2878" s="99"/>
      <c r="L2878" s="141" t="str">
        <f>IF(J2878-K2878=0,,IFERROR(K2878-J2878-휴게시간-VLOOKUP(A2878,지정휴게시간,2,FALSE),K2878-J2878-휴게시간))</f>
        <v/>
      </c>
      <c r="M2878" s="142" t="str">
        <f>IFERROR(VLOOKUP(Text(A2878,"m월 d일"),양력휴일,2,FALSE),IFERROR(VLOOKUP(Text(B2878,"m월 d일"),음력휴일,2,FALSE),IFERROR(VLOOKUP(A2878,양력지정휴일,2,FALSE), IFERROR(VLOOKUP(B2878,음력지정휴일,2,FALSE), ""))))</f>
        <v/>
      </c>
      <c r="N2878" s="128"/>
      <c r="O2878" s="128" t="str">
        <f>IFERROR(VLOOKUP(N2878,연차지정일수,2,FALSE),"")</f>
        <v/>
      </c>
      <c r="P2878" s="143"/>
      <c r="Q2878" s="2"/>
    </row>
    <row r="2879">
      <c r="A2879" s="129">
        <v>47074.0</v>
      </c>
      <c r="B2879" s="129">
        <f>VLOOKUP($A2879,달력데이터,MATCH("음력 날짜",달력제목,0),FALSE)</f>
        <v>47028</v>
      </c>
      <c r="C2879" s="128">
        <f t="shared" si="1"/>
        <v>2028</v>
      </c>
      <c r="D2879" s="128">
        <f t="shared" si="2"/>
        <v>11</v>
      </c>
      <c r="E2879" s="128">
        <f t="shared" si="3"/>
        <v>2</v>
      </c>
      <c r="F2879" s="128">
        <f t="shared" si="4"/>
        <v>2028</v>
      </c>
      <c r="G2879" s="128">
        <f t="shared" si="5"/>
        <v>11</v>
      </c>
      <c r="H2879" s="128">
        <f t="shared" si="6"/>
        <v>17</v>
      </c>
      <c r="I2879" s="128" t="str">
        <f t="shared" si="7"/>
        <v>금</v>
      </c>
      <c r="J2879" s="99"/>
      <c r="K2879" s="99"/>
      <c r="L2879" s="141" t="str">
        <f>IF(J2879-K2879=0,,IFERROR(K2879-J2879-휴게시간-VLOOKUP(A2879,지정휴게시간,2,FALSE),K2879-J2879-휴게시간))</f>
        <v/>
      </c>
      <c r="M2879" s="142" t="str">
        <f>IFERROR(VLOOKUP(Text(A2879,"m월 d일"),양력휴일,2,FALSE),IFERROR(VLOOKUP(Text(B2879,"m월 d일"),음력휴일,2,FALSE),IFERROR(VLOOKUP(A2879,양력지정휴일,2,FALSE), IFERROR(VLOOKUP(B2879,음력지정휴일,2,FALSE), ""))))</f>
        <v/>
      </c>
      <c r="N2879" s="128"/>
      <c r="O2879" s="128" t="str">
        <f>IFERROR(VLOOKUP(N2879,연차지정일수,2,FALSE),"")</f>
        <v/>
      </c>
      <c r="P2879" s="143"/>
      <c r="Q2879" s="2"/>
    </row>
    <row r="2880">
      <c r="A2880" s="129">
        <v>47075.0</v>
      </c>
      <c r="B2880" s="129">
        <f>VLOOKUP($A2880,달력데이터,MATCH("음력 날짜",달력제목,0),FALSE)</f>
        <v>47029</v>
      </c>
      <c r="C2880" s="128">
        <f t="shared" si="1"/>
        <v>2028</v>
      </c>
      <c r="D2880" s="128">
        <f t="shared" si="2"/>
        <v>11</v>
      </c>
      <c r="E2880" s="128">
        <f t="shared" si="3"/>
        <v>2</v>
      </c>
      <c r="F2880" s="128">
        <f t="shared" si="4"/>
        <v>2028</v>
      </c>
      <c r="G2880" s="128">
        <f t="shared" si="5"/>
        <v>11</v>
      </c>
      <c r="H2880" s="128">
        <f t="shared" si="6"/>
        <v>18</v>
      </c>
      <c r="I2880" s="128" t="str">
        <f t="shared" si="7"/>
        <v>토</v>
      </c>
      <c r="J2880" s="99"/>
      <c r="K2880" s="99"/>
      <c r="L2880" s="141" t="str">
        <f>IF(J2880-K2880=0,,IFERROR(K2880-J2880-휴게시간-VLOOKUP(A2880,지정휴게시간,2,FALSE),K2880-J2880-휴게시간))</f>
        <v/>
      </c>
      <c r="M2880" s="142" t="str">
        <f>IFERROR(VLOOKUP(Text(A2880,"m월 d일"),양력휴일,2,FALSE),IFERROR(VLOOKUP(Text(B2880,"m월 d일"),음력휴일,2,FALSE),IFERROR(VLOOKUP(A2880,양력지정휴일,2,FALSE), IFERROR(VLOOKUP(B2880,음력지정휴일,2,FALSE), ""))))</f>
        <v/>
      </c>
      <c r="N2880" s="128"/>
      <c r="O2880" s="128" t="str">
        <f>IFERROR(VLOOKUP(N2880,연차지정일수,2,FALSE),"")</f>
        <v/>
      </c>
      <c r="P2880" s="143"/>
      <c r="Q2880" s="2"/>
    </row>
    <row r="2881">
      <c r="A2881" s="129">
        <v>47076.0</v>
      </c>
      <c r="B2881" s="129">
        <f>VLOOKUP($A2881,달력데이터,MATCH("음력 날짜",달력제목,0),FALSE)</f>
        <v>47030</v>
      </c>
      <c r="C2881" s="128">
        <f t="shared" si="1"/>
        <v>2028</v>
      </c>
      <c r="D2881" s="128">
        <f t="shared" si="2"/>
        <v>11</v>
      </c>
      <c r="E2881" s="128">
        <f t="shared" si="3"/>
        <v>2</v>
      </c>
      <c r="F2881" s="128">
        <f t="shared" si="4"/>
        <v>2028</v>
      </c>
      <c r="G2881" s="128">
        <f t="shared" si="5"/>
        <v>11</v>
      </c>
      <c r="H2881" s="128">
        <f t="shared" si="6"/>
        <v>19</v>
      </c>
      <c r="I2881" s="128" t="str">
        <f t="shared" si="7"/>
        <v>일</v>
      </c>
      <c r="J2881" s="99"/>
      <c r="K2881" s="99"/>
      <c r="L2881" s="141" t="str">
        <f>IF(J2881-K2881=0,,IFERROR(K2881-J2881-휴게시간-VLOOKUP(A2881,지정휴게시간,2,FALSE),K2881-J2881-휴게시간))</f>
        <v/>
      </c>
      <c r="M2881" s="142" t="str">
        <f>IFERROR(VLOOKUP(Text(A2881,"m월 d일"),양력휴일,2,FALSE),IFERROR(VLOOKUP(Text(B2881,"m월 d일"),음력휴일,2,FALSE),IFERROR(VLOOKUP(A2881,양력지정휴일,2,FALSE), IFERROR(VLOOKUP(B2881,음력지정휴일,2,FALSE), ""))))</f>
        <v/>
      </c>
      <c r="N2881" s="128"/>
      <c r="O2881" s="128" t="str">
        <f>IFERROR(VLOOKUP(N2881,연차지정일수,2,FALSE),"")</f>
        <v/>
      </c>
      <c r="P2881" s="143"/>
      <c r="Q2881" s="2"/>
    </row>
    <row r="2882">
      <c r="A2882" s="129">
        <v>47077.0</v>
      </c>
      <c r="B2882" s="129">
        <f>VLOOKUP($A2882,달력데이터,MATCH("음력 날짜",달력제목,0),FALSE)</f>
        <v>47031</v>
      </c>
      <c r="C2882" s="128">
        <f t="shared" si="1"/>
        <v>2028</v>
      </c>
      <c r="D2882" s="128">
        <f t="shared" si="2"/>
        <v>11</v>
      </c>
      <c r="E2882" s="128">
        <f t="shared" si="3"/>
        <v>3</v>
      </c>
      <c r="F2882" s="128">
        <f t="shared" si="4"/>
        <v>2028</v>
      </c>
      <c r="G2882" s="128">
        <f t="shared" si="5"/>
        <v>11</v>
      </c>
      <c r="H2882" s="128">
        <f t="shared" si="6"/>
        <v>20</v>
      </c>
      <c r="I2882" s="128" t="str">
        <f t="shared" si="7"/>
        <v>월</v>
      </c>
      <c r="J2882" s="99"/>
      <c r="K2882" s="99"/>
      <c r="L2882" s="141" t="str">
        <f>IF(J2882-K2882=0,,IFERROR(K2882-J2882-휴게시간-VLOOKUP(A2882,지정휴게시간,2,FALSE),K2882-J2882-휴게시간))</f>
        <v/>
      </c>
      <c r="M2882" s="142" t="str">
        <f>IFERROR(VLOOKUP(Text(A2882,"m월 d일"),양력휴일,2,FALSE),IFERROR(VLOOKUP(Text(B2882,"m월 d일"),음력휴일,2,FALSE),IFERROR(VLOOKUP(A2882,양력지정휴일,2,FALSE), IFERROR(VLOOKUP(B2882,음력지정휴일,2,FALSE), ""))))</f>
        <v/>
      </c>
      <c r="N2882" s="128"/>
      <c r="O2882" s="128" t="str">
        <f>IFERROR(VLOOKUP(N2882,연차지정일수,2,FALSE),"")</f>
        <v/>
      </c>
      <c r="P2882" s="143"/>
      <c r="Q2882" s="2"/>
    </row>
    <row r="2883">
      <c r="A2883" s="129">
        <v>47078.0</v>
      </c>
      <c r="B2883" s="129">
        <f>VLOOKUP($A2883,달력데이터,MATCH("음력 날짜",달력제목,0),FALSE)</f>
        <v>47032</v>
      </c>
      <c r="C2883" s="128">
        <f t="shared" si="1"/>
        <v>2028</v>
      </c>
      <c r="D2883" s="128">
        <f t="shared" si="2"/>
        <v>11</v>
      </c>
      <c r="E2883" s="128">
        <f t="shared" si="3"/>
        <v>3</v>
      </c>
      <c r="F2883" s="128">
        <f t="shared" si="4"/>
        <v>2028</v>
      </c>
      <c r="G2883" s="128">
        <f t="shared" si="5"/>
        <v>11</v>
      </c>
      <c r="H2883" s="128">
        <f t="shared" si="6"/>
        <v>21</v>
      </c>
      <c r="I2883" s="128" t="str">
        <f t="shared" si="7"/>
        <v>화</v>
      </c>
      <c r="J2883" s="99"/>
      <c r="K2883" s="99"/>
      <c r="L2883" s="141" t="str">
        <f>IF(J2883-K2883=0,,IFERROR(K2883-J2883-휴게시간-VLOOKUP(A2883,지정휴게시간,2,FALSE),K2883-J2883-휴게시간))</f>
        <v/>
      </c>
      <c r="M2883" s="142" t="str">
        <f>IFERROR(VLOOKUP(Text(A2883,"m월 d일"),양력휴일,2,FALSE),IFERROR(VLOOKUP(Text(B2883,"m월 d일"),음력휴일,2,FALSE),IFERROR(VLOOKUP(A2883,양력지정휴일,2,FALSE), IFERROR(VLOOKUP(B2883,음력지정휴일,2,FALSE), ""))))</f>
        <v/>
      </c>
      <c r="N2883" s="128"/>
      <c r="O2883" s="128" t="str">
        <f>IFERROR(VLOOKUP(N2883,연차지정일수,2,FALSE),"")</f>
        <v/>
      </c>
      <c r="P2883" s="143"/>
      <c r="Q2883" s="2"/>
    </row>
    <row r="2884">
      <c r="A2884" s="129">
        <v>47079.0</v>
      </c>
      <c r="B2884" s="129">
        <f>VLOOKUP($A2884,달력데이터,MATCH("음력 날짜",달력제목,0),FALSE)</f>
        <v>47033</v>
      </c>
      <c r="C2884" s="128">
        <f t="shared" si="1"/>
        <v>2028</v>
      </c>
      <c r="D2884" s="128">
        <f t="shared" si="2"/>
        <v>11</v>
      </c>
      <c r="E2884" s="128">
        <f t="shared" si="3"/>
        <v>3</v>
      </c>
      <c r="F2884" s="128">
        <f t="shared" si="4"/>
        <v>2028</v>
      </c>
      <c r="G2884" s="128">
        <f t="shared" si="5"/>
        <v>11</v>
      </c>
      <c r="H2884" s="128">
        <f t="shared" si="6"/>
        <v>22</v>
      </c>
      <c r="I2884" s="128" t="str">
        <f t="shared" si="7"/>
        <v>수</v>
      </c>
      <c r="J2884" s="99"/>
      <c r="K2884" s="99"/>
      <c r="L2884" s="141" t="str">
        <f>IF(J2884-K2884=0,,IFERROR(K2884-J2884-휴게시간-VLOOKUP(A2884,지정휴게시간,2,FALSE),K2884-J2884-휴게시간))</f>
        <v/>
      </c>
      <c r="M2884" s="142" t="str">
        <f>IFERROR(VLOOKUP(Text(A2884,"m월 d일"),양력휴일,2,FALSE),IFERROR(VLOOKUP(Text(B2884,"m월 d일"),음력휴일,2,FALSE),IFERROR(VLOOKUP(A2884,양력지정휴일,2,FALSE), IFERROR(VLOOKUP(B2884,음력지정휴일,2,FALSE), ""))))</f>
        <v/>
      </c>
      <c r="N2884" s="128"/>
      <c r="O2884" s="128" t="str">
        <f>IFERROR(VLOOKUP(N2884,연차지정일수,2,FALSE),"")</f>
        <v/>
      </c>
      <c r="P2884" s="143"/>
      <c r="Q2884" s="2"/>
    </row>
    <row r="2885">
      <c r="A2885" s="129">
        <v>47080.0</v>
      </c>
      <c r="B2885" s="129">
        <f>VLOOKUP($A2885,달력데이터,MATCH("음력 날짜",달력제목,0),FALSE)</f>
        <v>47034</v>
      </c>
      <c r="C2885" s="128">
        <f t="shared" si="1"/>
        <v>2028</v>
      </c>
      <c r="D2885" s="128">
        <f t="shared" si="2"/>
        <v>11</v>
      </c>
      <c r="E2885" s="128">
        <f t="shared" si="3"/>
        <v>3</v>
      </c>
      <c r="F2885" s="128">
        <f t="shared" si="4"/>
        <v>2028</v>
      </c>
      <c r="G2885" s="128">
        <f t="shared" si="5"/>
        <v>11</v>
      </c>
      <c r="H2885" s="128">
        <f t="shared" si="6"/>
        <v>23</v>
      </c>
      <c r="I2885" s="128" t="str">
        <f t="shared" si="7"/>
        <v>목</v>
      </c>
      <c r="J2885" s="99"/>
      <c r="K2885" s="99"/>
      <c r="L2885" s="141" t="str">
        <f>IF(J2885-K2885=0,,IFERROR(K2885-J2885-휴게시간-VLOOKUP(A2885,지정휴게시간,2,FALSE),K2885-J2885-휴게시간))</f>
        <v/>
      </c>
      <c r="M2885" s="142" t="str">
        <f>IFERROR(VLOOKUP(Text(A2885,"m월 d일"),양력휴일,2,FALSE),IFERROR(VLOOKUP(Text(B2885,"m월 d일"),음력휴일,2,FALSE),IFERROR(VLOOKUP(A2885,양력지정휴일,2,FALSE), IFERROR(VLOOKUP(B2885,음력지정휴일,2,FALSE), ""))))</f>
        <v/>
      </c>
      <c r="N2885" s="128"/>
      <c r="O2885" s="128" t="str">
        <f>IFERROR(VLOOKUP(N2885,연차지정일수,2,FALSE),"")</f>
        <v/>
      </c>
      <c r="P2885" s="143"/>
      <c r="Q2885" s="2"/>
    </row>
    <row r="2886">
      <c r="A2886" s="129">
        <v>47081.0</v>
      </c>
      <c r="B2886" s="129">
        <f>VLOOKUP($A2886,달력데이터,MATCH("음력 날짜",달력제목,0),FALSE)</f>
        <v>47035</v>
      </c>
      <c r="C2886" s="128">
        <f t="shared" si="1"/>
        <v>2028</v>
      </c>
      <c r="D2886" s="128">
        <f t="shared" si="2"/>
        <v>11</v>
      </c>
      <c r="E2886" s="128">
        <f t="shared" si="3"/>
        <v>3</v>
      </c>
      <c r="F2886" s="128">
        <f t="shared" si="4"/>
        <v>2028</v>
      </c>
      <c r="G2886" s="128">
        <f t="shared" si="5"/>
        <v>11</v>
      </c>
      <c r="H2886" s="128">
        <f t="shared" si="6"/>
        <v>24</v>
      </c>
      <c r="I2886" s="128" t="str">
        <f t="shared" si="7"/>
        <v>금</v>
      </c>
      <c r="J2886" s="99"/>
      <c r="K2886" s="99"/>
      <c r="L2886" s="141" t="str">
        <f>IF(J2886-K2886=0,,IFERROR(K2886-J2886-휴게시간-VLOOKUP(A2886,지정휴게시간,2,FALSE),K2886-J2886-휴게시간))</f>
        <v/>
      </c>
      <c r="M2886" s="142" t="str">
        <f>IFERROR(VLOOKUP(Text(A2886,"m월 d일"),양력휴일,2,FALSE),IFERROR(VLOOKUP(Text(B2886,"m월 d일"),음력휴일,2,FALSE),IFERROR(VLOOKUP(A2886,양력지정휴일,2,FALSE), IFERROR(VLOOKUP(B2886,음력지정휴일,2,FALSE), ""))))</f>
        <v/>
      </c>
      <c r="N2886" s="128"/>
      <c r="O2886" s="128" t="str">
        <f>IFERROR(VLOOKUP(N2886,연차지정일수,2,FALSE),"")</f>
        <v/>
      </c>
      <c r="P2886" s="143"/>
      <c r="Q2886" s="2"/>
    </row>
    <row r="2887">
      <c r="A2887" s="129">
        <v>47082.0</v>
      </c>
      <c r="B2887" s="129">
        <f>VLOOKUP($A2887,달력데이터,MATCH("음력 날짜",달력제목,0),FALSE)</f>
        <v>47036</v>
      </c>
      <c r="C2887" s="128">
        <f t="shared" si="1"/>
        <v>2028</v>
      </c>
      <c r="D2887" s="128">
        <f t="shared" si="2"/>
        <v>11</v>
      </c>
      <c r="E2887" s="128">
        <f t="shared" si="3"/>
        <v>3</v>
      </c>
      <c r="F2887" s="128">
        <f t="shared" si="4"/>
        <v>2028</v>
      </c>
      <c r="G2887" s="128">
        <f t="shared" si="5"/>
        <v>11</v>
      </c>
      <c r="H2887" s="128">
        <f t="shared" si="6"/>
        <v>25</v>
      </c>
      <c r="I2887" s="128" t="str">
        <f t="shared" si="7"/>
        <v>토</v>
      </c>
      <c r="J2887" s="99"/>
      <c r="K2887" s="99"/>
      <c r="L2887" s="141" t="str">
        <f>IF(J2887-K2887=0,,IFERROR(K2887-J2887-휴게시간-VLOOKUP(A2887,지정휴게시간,2,FALSE),K2887-J2887-휴게시간))</f>
        <v/>
      </c>
      <c r="M2887" s="142" t="str">
        <f>IFERROR(VLOOKUP(Text(A2887,"m월 d일"),양력휴일,2,FALSE),IFERROR(VLOOKUP(Text(B2887,"m월 d일"),음력휴일,2,FALSE),IFERROR(VLOOKUP(A2887,양력지정휴일,2,FALSE), IFERROR(VLOOKUP(B2887,음력지정휴일,2,FALSE), ""))))</f>
        <v/>
      </c>
      <c r="N2887" s="128"/>
      <c r="O2887" s="128" t="str">
        <f>IFERROR(VLOOKUP(N2887,연차지정일수,2,FALSE),"")</f>
        <v/>
      </c>
      <c r="P2887" s="143"/>
      <c r="Q2887" s="2"/>
    </row>
    <row r="2888">
      <c r="A2888" s="129">
        <v>47083.0</v>
      </c>
      <c r="B2888" s="129">
        <f>VLOOKUP($A2888,달력데이터,MATCH("음력 날짜",달력제목,0),FALSE)</f>
        <v>47037</v>
      </c>
      <c r="C2888" s="128">
        <f t="shared" si="1"/>
        <v>2028</v>
      </c>
      <c r="D2888" s="128">
        <f t="shared" si="2"/>
        <v>11</v>
      </c>
      <c r="E2888" s="128">
        <f t="shared" si="3"/>
        <v>3</v>
      </c>
      <c r="F2888" s="128">
        <f t="shared" si="4"/>
        <v>2028</v>
      </c>
      <c r="G2888" s="128">
        <f t="shared" si="5"/>
        <v>11</v>
      </c>
      <c r="H2888" s="128">
        <f t="shared" si="6"/>
        <v>26</v>
      </c>
      <c r="I2888" s="128" t="str">
        <f t="shared" si="7"/>
        <v>일</v>
      </c>
      <c r="J2888" s="99"/>
      <c r="K2888" s="99"/>
      <c r="L2888" s="141" t="str">
        <f>IF(J2888-K2888=0,,IFERROR(K2888-J2888-휴게시간-VLOOKUP(A2888,지정휴게시간,2,FALSE),K2888-J2888-휴게시간))</f>
        <v/>
      </c>
      <c r="M2888" s="142" t="str">
        <f>IFERROR(VLOOKUP(Text(A2888,"m월 d일"),양력휴일,2,FALSE),IFERROR(VLOOKUP(Text(B2888,"m월 d일"),음력휴일,2,FALSE),IFERROR(VLOOKUP(A2888,양력지정휴일,2,FALSE), IFERROR(VLOOKUP(B2888,음력지정휴일,2,FALSE), ""))))</f>
        <v/>
      </c>
      <c r="N2888" s="128"/>
      <c r="O2888" s="128" t="str">
        <f>IFERROR(VLOOKUP(N2888,연차지정일수,2,FALSE),"")</f>
        <v/>
      </c>
      <c r="P2888" s="143"/>
      <c r="Q2888" s="2"/>
    </row>
    <row r="2889">
      <c r="A2889" s="129">
        <v>47084.0</v>
      </c>
      <c r="B2889" s="129">
        <f>VLOOKUP($A2889,달력데이터,MATCH("음력 날짜",달력제목,0),FALSE)</f>
        <v>47038</v>
      </c>
      <c r="C2889" s="128">
        <f t="shared" si="1"/>
        <v>2028</v>
      </c>
      <c r="D2889" s="128">
        <f t="shared" si="2"/>
        <v>11</v>
      </c>
      <c r="E2889" s="128">
        <f t="shared" si="3"/>
        <v>4</v>
      </c>
      <c r="F2889" s="128">
        <f t="shared" si="4"/>
        <v>2028</v>
      </c>
      <c r="G2889" s="128">
        <f t="shared" si="5"/>
        <v>11</v>
      </c>
      <c r="H2889" s="128">
        <f t="shared" si="6"/>
        <v>27</v>
      </c>
      <c r="I2889" s="128" t="str">
        <f t="shared" si="7"/>
        <v>월</v>
      </c>
      <c r="J2889" s="99"/>
      <c r="K2889" s="99"/>
      <c r="L2889" s="141" t="str">
        <f>IF(J2889-K2889=0,,IFERROR(K2889-J2889-휴게시간-VLOOKUP(A2889,지정휴게시간,2,FALSE),K2889-J2889-휴게시간))</f>
        <v/>
      </c>
      <c r="M2889" s="142" t="str">
        <f>IFERROR(VLOOKUP(Text(A2889,"m월 d일"),양력휴일,2,FALSE),IFERROR(VLOOKUP(Text(B2889,"m월 d일"),음력휴일,2,FALSE),IFERROR(VLOOKUP(A2889,양력지정휴일,2,FALSE), IFERROR(VLOOKUP(B2889,음력지정휴일,2,FALSE), ""))))</f>
        <v/>
      </c>
      <c r="N2889" s="128"/>
      <c r="O2889" s="128" t="str">
        <f>IFERROR(VLOOKUP(N2889,연차지정일수,2,FALSE),"")</f>
        <v/>
      </c>
      <c r="P2889" s="143"/>
      <c r="Q2889" s="2"/>
    </row>
    <row r="2890">
      <c r="A2890" s="129">
        <v>47085.0</v>
      </c>
      <c r="B2890" s="129">
        <f>VLOOKUP($A2890,달력데이터,MATCH("음력 날짜",달력제목,0),FALSE)</f>
        <v>47039</v>
      </c>
      <c r="C2890" s="128">
        <f t="shared" si="1"/>
        <v>2028</v>
      </c>
      <c r="D2890" s="128">
        <f t="shared" si="2"/>
        <v>11</v>
      </c>
      <c r="E2890" s="128">
        <f t="shared" si="3"/>
        <v>4</v>
      </c>
      <c r="F2890" s="128">
        <f t="shared" si="4"/>
        <v>2028</v>
      </c>
      <c r="G2890" s="128">
        <f t="shared" si="5"/>
        <v>11</v>
      </c>
      <c r="H2890" s="128">
        <f t="shared" si="6"/>
        <v>28</v>
      </c>
      <c r="I2890" s="128" t="str">
        <f t="shared" si="7"/>
        <v>화</v>
      </c>
      <c r="J2890" s="99"/>
      <c r="K2890" s="99"/>
      <c r="L2890" s="141" t="str">
        <f>IF(J2890-K2890=0,,IFERROR(K2890-J2890-휴게시간-VLOOKUP(A2890,지정휴게시간,2,FALSE),K2890-J2890-휴게시간))</f>
        <v/>
      </c>
      <c r="M2890" s="142" t="str">
        <f>IFERROR(VLOOKUP(Text(A2890,"m월 d일"),양력휴일,2,FALSE),IFERROR(VLOOKUP(Text(B2890,"m월 d일"),음력휴일,2,FALSE),IFERROR(VLOOKUP(A2890,양력지정휴일,2,FALSE), IFERROR(VLOOKUP(B2890,음력지정휴일,2,FALSE), ""))))</f>
        <v/>
      </c>
      <c r="N2890" s="128"/>
      <c r="O2890" s="128" t="str">
        <f>IFERROR(VLOOKUP(N2890,연차지정일수,2,FALSE),"")</f>
        <v/>
      </c>
      <c r="P2890" s="143"/>
      <c r="Q2890" s="2"/>
    </row>
    <row r="2891">
      <c r="A2891" s="129">
        <v>47086.0</v>
      </c>
      <c r="B2891" s="129">
        <f>VLOOKUP($A2891,달력데이터,MATCH("음력 날짜",달력제목,0),FALSE)</f>
        <v>47040</v>
      </c>
      <c r="C2891" s="128">
        <f t="shared" si="1"/>
        <v>2028</v>
      </c>
      <c r="D2891" s="128">
        <f t="shared" si="2"/>
        <v>11</v>
      </c>
      <c r="E2891" s="128">
        <f t="shared" si="3"/>
        <v>4</v>
      </c>
      <c r="F2891" s="128">
        <f t="shared" si="4"/>
        <v>2028</v>
      </c>
      <c r="G2891" s="128">
        <f t="shared" si="5"/>
        <v>11</v>
      </c>
      <c r="H2891" s="128">
        <f t="shared" si="6"/>
        <v>29</v>
      </c>
      <c r="I2891" s="128" t="str">
        <f t="shared" si="7"/>
        <v>수</v>
      </c>
      <c r="J2891" s="99"/>
      <c r="K2891" s="99"/>
      <c r="L2891" s="141" t="str">
        <f>IF(J2891-K2891=0,,IFERROR(K2891-J2891-휴게시간-VLOOKUP(A2891,지정휴게시간,2,FALSE),K2891-J2891-휴게시간))</f>
        <v/>
      </c>
      <c r="M2891" s="142" t="str">
        <f>IFERROR(VLOOKUP(Text(A2891,"m월 d일"),양력휴일,2,FALSE),IFERROR(VLOOKUP(Text(B2891,"m월 d일"),음력휴일,2,FALSE),IFERROR(VLOOKUP(A2891,양력지정휴일,2,FALSE), IFERROR(VLOOKUP(B2891,음력지정휴일,2,FALSE), ""))))</f>
        <v/>
      </c>
      <c r="N2891" s="128"/>
      <c r="O2891" s="128" t="str">
        <f>IFERROR(VLOOKUP(N2891,연차지정일수,2,FALSE),"")</f>
        <v/>
      </c>
      <c r="P2891" s="143"/>
      <c r="Q2891" s="2"/>
    </row>
    <row r="2892">
      <c r="A2892" s="129">
        <v>47087.0</v>
      </c>
      <c r="B2892" s="129">
        <f>VLOOKUP($A2892,달력데이터,MATCH("음력 날짜",달력제목,0),FALSE)</f>
        <v>47041</v>
      </c>
      <c r="C2892" s="128">
        <f t="shared" si="1"/>
        <v>2028</v>
      </c>
      <c r="D2892" s="128">
        <f t="shared" si="2"/>
        <v>11</v>
      </c>
      <c r="E2892" s="128">
        <f t="shared" si="3"/>
        <v>4</v>
      </c>
      <c r="F2892" s="128">
        <f t="shared" si="4"/>
        <v>2028</v>
      </c>
      <c r="G2892" s="128">
        <f t="shared" si="5"/>
        <v>11</v>
      </c>
      <c r="H2892" s="128">
        <f t="shared" si="6"/>
        <v>30</v>
      </c>
      <c r="I2892" s="128" t="str">
        <f t="shared" si="7"/>
        <v>목</v>
      </c>
      <c r="J2892" s="99"/>
      <c r="K2892" s="99"/>
      <c r="L2892" s="141" t="str">
        <f>IF(J2892-K2892=0,,IFERROR(K2892-J2892-휴게시간-VLOOKUP(A2892,지정휴게시간,2,FALSE),K2892-J2892-휴게시간))</f>
        <v/>
      </c>
      <c r="M2892" s="142" t="str">
        <f>IFERROR(VLOOKUP(Text(A2892,"m월 d일"),양력휴일,2,FALSE),IFERROR(VLOOKUP(Text(B2892,"m월 d일"),음력휴일,2,FALSE),IFERROR(VLOOKUP(A2892,양력지정휴일,2,FALSE), IFERROR(VLOOKUP(B2892,음력지정휴일,2,FALSE), ""))))</f>
        <v/>
      </c>
      <c r="N2892" s="128"/>
      <c r="O2892" s="128" t="str">
        <f>IFERROR(VLOOKUP(N2892,연차지정일수,2,FALSE),"")</f>
        <v/>
      </c>
      <c r="P2892" s="143"/>
      <c r="Q2892" s="2"/>
    </row>
    <row r="2893">
      <c r="A2893" s="129">
        <v>47088.0</v>
      </c>
      <c r="B2893" s="129">
        <f>VLOOKUP($A2893,달력데이터,MATCH("음력 날짜",달력제목,0),FALSE)</f>
        <v>47042</v>
      </c>
      <c r="C2893" s="128">
        <f t="shared" si="1"/>
        <v>2028</v>
      </c>
      <c r="D2893" s="128">
        <f t="shared" si="2"/>
        <v>11</v>
      </c>
      <c r="E2893" s="128">
        <f t="shared" si="3"/>
        <v>4</v>
      </c>
      <c r="F2893" s="128">
        <f t="shared" si="4"/>
        <v>2028</v>
      </c>
      <c r="G2893" s="128">
        <f t="shared" si="5"/>
        <v>12</v>
      </c>
      <c r="H2893" s="128">
        <f t="shared" si="6"/>
        <v>1</v>
      </c>
      <c r="I2893" s="128" t="str">
        <f t="shared" si="7"/>
        <v>금</v>
      </c>
      <c r="J2893" s="99"/>
      <c r="K2893" s="99"/>
      <c r="L2893" s="141" t="str">
        <f>IF(J2893-K2893=0,,IFERROR(K2893-J2893-휴게시간-VLOOKUP(A2893,지정휴게시간,2,FALSE),K2893-J2893-휴게시간))</f>
        <v/>
      </c>
      <c r="M2893" s="142" t="str">
        <f>IFERROR(VLOOKUP(Text(A2893,"m월 d일"),양력휴일,2,FALSE),IFERROR(VLOOKUP(Text(B2893,"m월 d일"),음력휴일,2,FALSE),IFERROR(VLOOKUP(A2893,양력지정휴일,2,FALSE), IFERROR(VLOOKUP(B2893,음력지정휴일,2,FALSE), ""))))</f>
        <v/>
      </c>
      <c r="N2893" s="128"/>
      <c r="O2893" s="128" t="str">
        <f>IFERROR(VLOOKUP(N2893,연차지정일수,2,FALSE),"")</f>
        <v/>
      </c>
      <c r="P2893" s="143"/>
      <c r="Q2893" s="2"/>
    </row>
    <row r="2894">
      <c r="A2894" s="129">
        <v>47089.0</v>
      </c>
      <c r="B2894" s="129">
        <f>VLOOKUP($A2894,달력데이터,MATCH("음력 날짜",달력제목,0),FALSE)</f>
        <v>47043</v>
      </c>
      <c r="C2894" s="128">
        <f t="shared" si="1"/>
        <v>2028</v>
      </c>
      <c r="D2894" s="128">
        <f t="shared" si="2"/>
        <v>11</v>
      </c>
      <c r="E2894" s="128">
        <f t="shared" si="3"/>
        <v>4</v>
      </c>
      <c r="F2894" s="128">
        <f t="shared" si="4"/>
        <v>2028</v>
      </c>
      <c r="G2894" s="128">
        <f t="shared" si="5"/>
        <v>12</v>
      </c>
      <c r="H2894" s="128">
        <f t="shared" si="6"/>
        <v>2</v>
      </c>
      <c r="I2894" s="128" t="str">
        <f t="shared" si="7"/>
        <v>토</v>
      </c>
      <c r="J2894" s="99"/>
      <c r="K2894" s="99"/>
      <c r="L2894" s="141" t="str">
        <f>IF(J2894-K2894=0,,IFERROR(K2894-J2894-휴게시간-VLOOKUP(A2894,지정휴게시간,2,FALSE),K2894-J2894-휴게시간))</f>
        <v/>
      </c>
      <c r="M2894" s="142" t="str">
        <f>IFERROR(VLOOKUP(Text(A2894,"m월 d일"),양력휴일,2,FALSE),IFERROR(VLOOKUP(Text(B2894,"m월 d일"),음력휴일,2,FALSE),IFERROR(VLOOKUP(A2894,양력지정휴일,2,FALSE), IFERROR(VLOOKUP(B2894,음력지정휴일,2,FALSE), ""))))</f>
        <v/>
      </c>
      <c r="N2894" s="128"/>
      <c r="O2894" s="128" t="str">
        <f>IFERROR(VLOOKUP(N2894,연차지정일수,2,FALSE),"")</f>
        <v/>
      </c>
      <c r="P2894" s="143"/>
      <c r="Q2894" s="2"/>
    </row>
    <row r="2895">
      <c r="A2895" s="129">
        <v>47090.0</v>
      </c>
      <c r="B2895" s="129">
        <f>VLOOKUP($A2895,달력데이터,MATCH("음력 날짜",달력제목,0),FALSE)</f>
        <v>47044</v>
      </c>
      <c r="C2895" s="128">
        <f t="shared" si="1"/>
        <v>2028</v>
      </c>
      <c r="D2895" s="128">
        <f t="shared" si="2"/>
        <v>11</v>
      </c>
      <c r="E2895" s="128">
        <f t="shared" si="3"/>
        <v>4</v>
      </c>
      <c r="F2895" s="128">
        <f t="shared" si="4"/>
        <v>2028</v>
      </c>
      <c r="G2895" s="128">
        <f t="shared" si="5"/>
        <v>12</v>
      </c>
      <c r="H2895" s="128">
        <f t="shared" si="6"/>
        <v>3</v>
      </c>
      <c r="I2895" s="128" t="str">
        <f t="shared" si="7"/>
        <v>일</v>
      </c>
      <c r="J2895" s="99"/>
      <c r="K2895" s="99"/>
      <c r="L2895" s="141" t="str">
        <f>IF(J2895-K2895=0,,IFERROR(K2895-J2895-휴게시간-VLOOKUP(A2895,지정휴게시간,2,FALSE),K2895-J2895-휴게시간))</f>
        <v/>
      </c>
      <c r="M2895" s="142" t="str">
        <f>IFERROR(VLOOKUP(Text(A2895,"m월 d일"),양력휴일,2,FALSE),IFERROR(VLOOKUP(Text(B2895,"m월 d일"),음력휴일,2,FALSE),IFERROR(VLOOKUP(A2895,양력지정휴일,2,FALSE), IFERROR(VLOOKUP(B2895,음력지정휴일,2,FALSE), ""))))</f>
        <v/>
      </c>
      <c r="N2895" s="128"/>
      <c r="O2895" s="128" t="str">
        <f>IFERROR(VLOOKUP(N2895,연차지정일수,2,FALSE),"")</f>
        <v/>
      </c>
      <c r="P2895" s="143"/>
      <c r="Q2895" s="2"/>
    </row>
    <row r="2896">
      <c r="A2896" s="129">
        <v>47091.0</v>
      </c>
      <c r="B2896" s="129">
        <f>VLOOKUP($A2896,달력데이터,MATCH("음력 날짜",달력제목,0),FALSE)</f>
        <v>47045</v>
      </c>
      <c r="C2896" s="128">
        <f t="shared" si="1"/>
        <v>2028</v>
      </c>
      <c r="D2896" s="128">
        <f t="shared" si="2"/>
        <v>12</v>
      </c>
      <c r="E2896" s="128">
        <f t="shared" si="3"/>
        <v>1</v>
      </c>
      <c r="F2896" s="128">
        <f t="shared" si="4"/>
        <v>2028</v>
      </c>
      <c r="G2896" s="128">
        <f t="shared" si="5"/>
        <v>12</v>
      </c>
      <c r="H2896" s="128">
        <f t="shared" si="6"/>
        <v>4</v>
      </c>
      <c r="I2896" s="128" t="str">
        <f t="shared" si="7"/>
        <v>월</v>
      </c>
      <c r="J2896" s="99"/>
      <c r="K2896" s="99"/>
      <c r="L2896" s="141" t="str">
        <f>IF(J2896-K2896=0,,IFERROR(K2896-J2896-휴게시간-VLOOKUP(A2896,지정휴게시간,2,FALSE),K2896-J2896-휴게시간))</f>
        <v/>
      </c>
      <c r="M2896" s="142" t="str">
        <f>IFERROR(VLOOKUP(Text(A2896,"m월 d일"),양력휴일,2,FALSE),IFERROR(VLOOKUP(Text(B2896,"m월 d일"),음력휴일,2,FALSE),IFERROR(VLOOKUP(A2896,양력지정휴일,2,FALSE), IFERROR(VLOOKUP(B2896,음력지정휴일,2,FALSE), ""))))</f>
        <v/>
      </c>
      <c r="N2896" s="128"/>
      <c r="O2896" s="128" t="str">
        <f>IFERROR(VLOOKUP(N2896,연차지정일수,2,FALSE),"")</f>
        <v/>
      </c>
      <c r="P2896" s="143"/>
      <c r="Q2896" s="2"/>
    </row>
    <row r="2897">
      <c r="A2897" s="129">
        <v>47092.0</v>
      </c>
      <c r="B2897" s="129">
        <f>VLOOKUP($A2897,달력데이터,MATCH("음력 날짜",달력제목,0),FALSE)</f>
        <v>47046</v>
      </c>
      <c r="C2897" s="128">
        <f t="shared" si="1"/>
        <v>2028</v>
      </c>
      <c r="D2897" s="128">
        <f t="shared" si="2"/>
        <v>12</v>
      </c>
      <c r="E2897" s="128">
        <f t="shared" si="3"/>
        <v>1</v>
      </c>
      <c r="F2897" s="128">
        <f t="shared" si="4"/>
        <v>2028</v>
      </c>
      <c r="G2897" s="128">
        <f t="shared" si="5"/>
        <v>12</v>
      </c>
      <c r="H2897" s="128">
        <f t="shared" si="6"/>
        <v>5</v>
      </c>
      <c r="I2897" s="128" t="str">
        <f t="shared" si="7"/>
        <v>화</v>
      </c>
      <c r="J2897" s="99"/>
      <c r="K2897" s="99"/>
      <c r="L2897" s="141" t="str">
        <f>IF(J2897-K2897=0,,IFERROR(K2897-J2897-휴게시간-VLOOKUP(A2897,지정휴게시간,2,FALSE),K2897-J2897-휴게시간))</f>
        <v/>
      </c>
      <c r="M2897" s="142" t="str">
        <f>IFERROR(VLOOKUP(Text(A2897,"m월 d일"),양력휴일,2,FALSE),IFERROR(VLOOKUP(Text(B2897,"m월 d일"),음력휴일,2,FALSE),IFERROR(VLOOKUP(A2897,양력지정휴일,2,FALSE), IFERROR(VLOOKUP(B2897,음력지정휴일,2,FALSE), ""))))</f>
        <v/>
      </c>
      <c r="N2897" s="128"/>
      <c r="O2897" s="128" t="str">
        <f>IFERROR(VLOOKUP(N2897,연차지정일수,2,FALSE),"")</f>
        <v/>
      </c>
      <c r="P2897" s="143"/>
      <c r="Q2897" s="2"/>
    </row>
    <row r="2898">
      <c r="A2898" s="129">
        <v>47093.0</v>
      </c>
      <c r="B2898" s="129">
        <f>VLOOKUP($A2898,달력데이터,MATCH("음력 날짜",달력제목,0),FALSE)</f>
        <v>47047</v>
      </c>
      <c r="C2898" s="128">
        <f t="shared" si="1"/>
        <v>2028</v>
      </c>
      <c r="D2898" s="128">
        <f t="shared" si="2"/>
        <v>12</v>
      </c>
      <c r="E2898" s="128">
        <f t="shared" si="3"/>
        <v>1</v>
      </c>
      <c r="F2898" s="128">
        <f t="shared" si="4"/>
        <v>2028</v>
      </c>
      <c r="G2898" s="128">
        <f t="shared" si="5"/>
        <v>12</v>
      </c>
      <c r="H2898" s="128">
        <f t="shared" si="6"/>
        <v>6</v>
      </c>
      <c r="I2898" s="128" t="str">
        <f t="shared" si="7"/>
        <v>수</v>
      </c>
      <c r="J2898" s="99"/>
      <c r="K2898" s="99"/>
      <c r="L2898" s="141" t="str">
        <f>IF(J2898-K2898=0,,IFERROR(K2898-J2898-휴게시간-VLOOKUP(A2898,지정휴게시간,2,FALSE),K2898-J2898-휴게시간))</f>
        <v/>
      </c>
      <c r="M2898" s="142" t="str">
        <f>IFERROR(VLOOKUP(Text(A2898,"m월 d일"),양력휴일,2,FALSE),IFERROR(VLOOKUP(Text(B2898,"m월 d일"),음력휴일,2,FALSE),IFERROR(VLOOKUP(A2898,양력지정휴일,2,FALSE), IFERROR(VLOOKUP(B2898,음력지정휴일,2,FALSE), ""))))</f>
        <v/>
      </c>
      <c r="N2898" s="128"/>
      <c r="O2898" s="128" t="str">
        <f>IFERROR(VLOOKUP(N2898,연차지정일수,2,FALSE),"")</f>
        <v/>
      </c>
      <c r="P2898" s="143"/>
      <c r="Q2898" s="2"/>
    </row>
    <row r="2899">
      <c r="A2899" s="129">
        <v>47094.0</v>
      </c>
      <c r="B2899" s="129">
        <f>VLOOKUP($A2899,달력데이터,MATCH("음력 날짜",달력제목,0),FALSE)</f>
        <v>47048</v>
      </c>
      <c r="C2899" s="128">
        <f t="shared" si="1"/>
        <v>2028</v>
      </c>
      <c r="D2899" s="128">
        <f t="shared" si="2"/>
        <v>12</v>
      </c>
      <c r="E2899" s="128">
        <f t="shared" si="3"/>
        <v>1</v>
      </c>
      <c r="F2899" s="128">
        <f t="shared" si="4"/>
        <v>2028</v>
      </c>
      <c r="G2899" s="128">
        <f t="shared" si="5"/>
        <v>12</v>
      </c>
      <c r="H2899" s="128">
        <f t="shared" si="6"/>
        <v>7</v>
      </c>
      <c r="I2899" s="128" t="str">
        <f t="shared" si="7"/>
        <v>목</v>
      </c>
      <c r="J2899" s="99"/>
      <c r="K2899" s="99"/>
      <c r="L2899" s="141" t="str">
        <f>IF(J2899-K2899=0,,IFERROR(K2899-J2899-휴게시간-VLOOKUP(A2899,지정휴게시간,2,FALSE),K2899-J2899-휴게시간))</f>
        <v/>
      </c>
      <c r="M2899" s="142" t="str">
        <f>IFERROR(VLOOKUP(Text(A2899,"m월 d일"),양력휴일,2,FALSE),IFERROR(VLOOKUP(Text(B2899,"m월 d일"),음력휴일,2,FALSE),IFERROR(VLOOKUP(A2899,양력지정휴일,2,FALSE), IFERROR(VLOOKUP(B2899,음력지정휴일,2,FALSE), ""))))</f>
        <v/>
      </c>
      <c r="N2899" s="128"/>
      <c r="O2899" s="128" t="str">
        <f>IFERROR(VLOOKUP(N2899,연차지정일수,2,FALSE),"")</f>
        <v/>
      </c>
      <c r="P2899" s="143"/>
      <c r="Q2899" s="2"/>
    </row>
    <row r="2900">
      <c r="A2900" s="129">
        <v>47095.0</v>
      </c>
      <c r="B2900" s="129">
        <f>VLOOKUP($A2900,달력데이터,MATCH("음력 날짜",달력제목,0),FALSE)</f>
        <v>47049</v>
      </c>
      <c r="C2900" s="128">
        <f t="shared" si="1"/>
        <v>2028</v>
      </c>
      <c r="D2900" s="128">
        <f t="shared" si="2"/>
        <v>12</v>
      </c>
      <c r="E2900" s="128">
        <f t="shared" si="3"/>
        <v>1</v>
      </c>
      <c r="F2900" s="128">
        <f t="shared" si="4"/>
        <v>2028</v>
      </c>
      <c r="G2900" s="128">
        <f t="shared" si="5"/>
        <v>12</v>
      </c>
      <c r="H2900" s="128">
        <f t="shared" si="6"/>
        <v>8</v>
      </c>
      <c r="I2900" s="128" t="str">
        <f t="shared" si="7"/>
        <v>금</v>
      </c>
      <c r="J2900" s="99"/>
      <c r="K2900" s="99"/>
      <c r="L2900" s="141" t="str">
        <f>IF(J2900-K2900=0,,IFERROR(K2900-J2900-휴게시간-VLOOKUP(A2900,지정휴게시간,2,FALSE),K2900-J2900-휴게시간))</f>
        <v/>
      </c>
      <c r="M2900" s="142" t="str">
        <f>IFERROR(VLOOKUP(Text(A2900,"m월 d일"),양력휴일,2,FALSE),IFERROR(VLOOKUP(Text(B2900,"m월 d일"),음력휴일,2,FALSE),IFERROR(VLOOKUP(A2900,양력지정휴일,2,FALSE), IFERROR(VLOOKUP(B2900,음력지정휴일,2,FALSE), ""))))</f>
        <v/>
      </c>
      <c r="N2900" s="128"/>
      <c r="O2900" s="128" t="str">
        <f>IFERROR(VLOOKUP(N2900,연차지정일수,2,FALSE),"")</f>
        <v/>
      </c>
      <c r="P2900" s="143"/>
      <c r="Q2900" s="2"/>
    </row>
    <row r="2901">
      <c r="A2901" s="129">
        <v>47096.0</v>
      </c>
      <c r="B2901" s="129">
        <f>VLOOKUP($A2901,달력데이터,MATCH("음력 날짜",달력제목,0),FALSE)</f>
        <v>47050</v>
      </c>
      <c r="C2901" s="128">
        <f t="shared" si="1"/>
        <v>2028</v>
      </c>
      <c r="D2901" s="128">
        <f t="shared" si="2"/>
        <v>12</v>
      </c>
      <c r="E2901" s="128">
        <f t="shared" si="3"/>
        <v>1</v>
      </c>
      <c r="F2901" s="128">
        <f t="shared" si="4"/>
        <v>2028</v>
      </c>
      <c r="G2901" s="128">
        <f t="shared" si="5"/>
        <v>12</v>
      </c>
      <c r="H2901" s="128">
        <f t="shared" si="6"/>
        <v>9</v>
      </c>
      <c r="I2901" s="128" t="str">
        <f t="shared" si="7"/>
        <v>토</v>
      </c>
      <c r="J2901" s="99"/>
      <c r="K2901" s="99"/>
      <c r="L2901" s="141" t="str">
        <f>IF(J2901-K2901=0,,IFERROR(K2901-J2901-휴게시간-VLOOKUP(A2901,지정휴게시간,2,FALSE),K2901-J2901-휴게시간))</f>
        <v/>
      </c>
      <c r="M2901" s="142" t="str">
        <f>IFERROR(VLOOKUP(Text(A2901,"m월 d일"),양력휴일,2,FALSE),IFERROR(VLOOKUP(Text(B2901,"m월 d일"),음력휴일,2,FALSE),IFERROR(VLOOKUP(A2901,양력지정휴일,2,FALSE), IFERROR(VLOOKUP(B2901,음력지정휴일,2,FALSE), ""))))</f>
        <v/>
      </c>
      <c r="N2901" s="128"/>
      <c r="O2901" s="128" t="str">
        <f>IFERROR(VLOOKUP(N2901,연차지정일수,2,FALSE),"")</f>
        <v/>
      </c>
      <c r="P2901" s="143"/>
      <c r="Q2901" s="2"/>
    </row>
    <row r="2902">
      <c r="A2902" s="129">
        <v>47097.0</v>
      </c>
      <c r="B2902" s="129">
        <f>VLOOKUP($A2902,달력데이터,MATCH("음력 날짜",달력제목,0),FALSE)</f>
        <v>47051</v>
      </c>
      <c r="C2902" s="128">
        <f t="shared" si="1"/>
        <v>2028</v>
      </c>
      <c r="D2902" s="128">
        <f t="shared" si="2"/>
        <v>12</v>
      </c>
      <c r="E2902" s="128">
        <f t="shared" si="3"/>
        <v>1</v>
      </c>
      <c r="F2902" s="128">
        <f t="shared" si="4"/>
        <v>2028</v>
      </c>
      <c r="G2902" s="128">
        <f t="shared" si="5"/>
        <v>12</v>
      </c>
      <c r="H2902" s="128">
        <f t="shared" si="6"/>
        <v>10</v>
      </c>
      <c r="I2902" s="128" t="str">
        <f t="shared" si="7"/>
        <v>일</v>
      </c>
      <c r="J2902" s="99"/>
      <c r="K2902" s="99"/>
      <c r="L2902" s="141" t="str">
        <f>IF(J2902-K2902=0,,IFERROR(K2902-J2902-휴게시간-VLOOKUP(A2902,지정휴게시간,2,FALSE),K2902-J2902-휴게시간))</f>
        <v/>
      </c>
      <c r="M2902" s="142" t="str">
        <f>IFERROR(VLOOKUP(Text(A2902,"m월 d일"),양력휴일,2,FALSE),IFERROR(VLOOKUP(Text(B2902,"m월 d일"),음력휴일,2,FALSE),IFERROR(VLOOKUP(A2902,양력지정휴일,2,FALSE), IFERROR(VLOOKUP(B2902,음력지정휴일,2,FALSE), ""))))</f>
        <v/>
      </c>
      <c r="N2902" s="128"/>
      <c r="O2902" s="128" t="str">
        <f>IFERROR(VLOOKUP(N2902,연차지정일수,2,FALSE),"")</f>
        <v/>
      </c>
      <c r="P2902" s="143"/>
      <c r="Q2902" s="2"/>
    </row>
    <row r="2903">
      <c r="A2903" s="129">
        <v>47098.0</v>
      </c>
      <c r="B2903" s="129">
        <f>VLOOKUP($A2903,달력데이터,MATCH("음력 날짜",달력제목,0),FALSE)</f>
        <v>47052</v>
      </c>
      <c r="C2903" s="128">
        <f t="shared" si="1"/>
        <v>2028</v>
      </c>
      <c r="D2903" s="128">
        <f t="shared" si="2"/>
        <v>12</v>
      </c>
      <c r="E2903" s="128">
        <f t="shared" si="3"/>
        <v>2</v>
      </c>
      <c r="F2903" s="128">
        <f t="shared" si="4"/>
        <v>2028</v>
      </c>
      <c r="G2903" s="128">
        <f t="shared" si="5"/>
        <v>12</v>
      </c>
      <c r="H2903" s="128">
        <f t="shared" si="6"/>
        <v>11</v>
      </c>
      <c r="I2903" s="128" t="str">
        <f t="shared" si="7"/>
        <v>월</v>
      </c>
      <c r="J2903" s="99"/>
      <c r="K2903" s="99"/>
      <c r="L2903" s="141" t="str">
        <f>IF(J2903-K2903=0,,IFERROR(K2903-J2903-휴게시간-VLOOKUP(A2903,지정휴게시간,2,FALSE),K2903-J2903-휴게시간))</f>
        <v/>
      </c>
      <c r="M2903" s="142" t="str">
        <f>IFERROR(VLOOKUP(Text(A2903,"m월 d일"),양력휴일,2,FALSE),IFERROR(VLOOKUP(Text(B2903,"m월 d일"),음력휴일,2,FALSE),IFERROR(VLOOKUP(A2903,양력지정휴일,2,FALSE), IFERROR(VLOOKUP(B2903,음력지정휴일,2,FALSE), ""))))</f>
        <v/>
      </c>
      <c r="N2903" s="128"/>
      <c r="O2903" s="128" t="str">
        <f>IFERROR(VLOOKUP(N2903,연차지정일수,2,FALSE),"")</f>
        <v/>
      </c>
      <c r="P2903" s="143"/>
      <c r="Q2903" s="2"/>
    </row>
    <row r="2904">
      <c r="A2904" s="129">
        <v>47099.0</v>
      </c>
      <c r="B2904" s="129">
        <f>VLOOKUP($A2904,달력데이터,MATCH("음력 날짜",달력제목,0),FALSE)</f>
        <v>47053</v>
      </c>
      <c r="C2904" s="128">
        <f t="shared" si="1"/>
        <v>2028</v>
      </c>
      <c r="D2904" s="128">
        <f t="shared" si="2"/>
        <v>12</v>
      </c>
      <c r="E2904" s="128">
        <f t="shared" si="3"/>
        <v>2</v>
      </c>
      <c r="F2904" s="128">
        <f t="shared" si="4"/>
        <v>2028</v>
      </c>
      <c r="G2904" s="128">
        <f t="shared" si="5"/>
        <v>12</v>
      </c>
      <c r="H2904" s="128">
        <f t="shared" si="6"/>
        <v>12</v>
      </c>
      <c r="I2904" s="128" t="str">
        <f t="shared" si="7"/>
        <v>화</v>
      </c>
      <c r="J2904" s="99"/>
      <c r="K2904" s="99"/>
      <c r="L2904" s="141" t="str">
        <f>IF(J2904-K2904=0,,IFERROR(K2904-J2904-휴게시간-VLOOKUP(A2904,지정휴게시간,2,FALSE),K2904-J2904-휴게시간))</f>
        <v/>
      </c>
      <c r="M2904" s="142" t="str">
        <f>IFERROR(VLOOKUP(Text(A2904,"m월 d일"),양력휴일,2,FALSE),IFERROR(VLOOKUP(Text(B2904,"m월 d일"),음력휴일,2,FALSE),IFERROR(VLOOKUP(A2904,양력지정휴일,2,FALSE), IFERROR(VLOOKUP(B2904,음력지정휴일,2,FALSE), ""))))</f>
        <v/>
      </c>
      <c r="N2904" s="128"/>
      <c r="O2904" s="128" t="str">
        <f>IFERROR(VLOOKUP(N2904,연차지정일수,2,FALSE),"")</f>
        <v/>
      </c>
      <c r="P2904" s="143"/>
      <c r="Q2904" s="2"/>
    </row>
    <row r="2905">
      <c r="A2905" s="129">
        <v>47100.0</v>
      </c>
      <c r="B2905" s="129">
        <f>VLOOKUP($A2905,달력데이터,MATCH("음력 날짜",달력제목,0),FALSE)</f>
        <v>47054</v>
      </c>
      <c r="C2905" s="128">
        <f t="shared" si="1"/>
        <v>2028</v>
      </c>
      <c r="D2905" s="128">
        <f t="shared" si="2"/>
        <v>12</v>
      </c>
      <c r="E2905" s="128">
        <f t="shared" si="3"/>
        <v>2</v>
      </c>
      <c r="F2905" s="128">
        <f t="shared" si="4"/>
        <v>2028</v>
      </c>
      <c r="G2905" s="128">
        <f t="shared" si="5"/>
        <v>12</v>
      </c>
      <c r="H2905" s="128">
        <f t="shared" si="6"/>
        <v>13</v>
      </c>
      <c r="I2905" s="128" t="str">
        <f t="shared" si="7"/>
        <v>수</v>
      </c>
      <c r="J2905" s="99"/>
      <c r="K2905" s="99"/>
      <c r="L2905" s="141" t="str">
        <f>IF(J2905-K2905=0,,IFERROR(K2905-J2905-휴게시간-VLOOKUP(A2905,지정휴게시간,2,FALSE),K2905-J2905-휴게시간))</f>
        <v/>
      </c>
      <c r="M2905" s="142" t="str">
        <f>IFERROR(VLOOKUP(Text(A2905,"m월 d일"),양력휴일,2,FALSE),IFERROR(VLOOKUP(Text(B2905,"m월 d일"),음력휴일,2,FALSE),IFERROR(VLOOKUP(A2905,양력지정휴일,2,FALSE), IFERROR(VLOOKUP(B2905,음력지정휴일,2,FALSE), ""))))</f>
        <v/>
      </c>
      <c r="N2905" s="128"/>
      <c r="O2905" s="128" t="str">
        <f>IFERROR(VLOOKUP(N2905,연차지정일수,2,FALSE),"")</f>
        <v/>
      </c>
      <c r="P2905" s="143"/>
      <c r="Q2905" s="2"/>
    </row>
    <row r="2906">
      <c r="A2906" s="129">
        <v>47101.0</v>
      </c>
      <c r="B2906" s="129">
        <f>VLOOKUP($A2906,달력데이터,MATCH("음력 날짜",달력제목,0),FALSE)</f>
        <v>47055</v>
      </c>
      <c r="C2906" s="128">
        <f t="shared" si="1"/>
        <v>2028</v>
      </c>
      <c r="D2906" s="128">
        <f t="shared" si="2"/>
        <v>12</v>
      </c>
      <c r="E2906" s="128">
        <f t="shared" si="3"/>
        <v>2</v>
      </c>
      <c r="F2906" s="128">
        <f t="shared" si="4"/>
        <v>2028</v>
      </c>
      <c r="G2906" s="128">
        <f t="shared" si="5"/>
        <v>12</v>
      </c>
      <c r="H2906" s="128">
        <f t="shared" si="6"/>
        <v>14</v>
      </c>
      <c r="I2906" s="128" t="str">
        <f t="shared" si="7"/>
        <v>목</v>
      </c>
      <c r="J2906" s="99"/>
      <c r="K2906" s="99"/>
      <c r="L2906" s="141" t="str">
        <f>IF(J2906-K2906=0,,IFERROR(K2906-J2906-휴게시간-VLOOKUP(A2906,지정휴게시간,2,FALSE),K2906-J2906-휴게시간))</f>
        <v/>
      </c>
      <c r="M2906" s="142" t="str">
        <f>IFERROR(VLOOKUP(Text(A2906,"m월 d일"),양력휴일,2,FALSE),IFERROR(VLOOKUP(Text(B2906,"m월 d일"),음력휴일,2,FALSE),IFERROR(VLOOKUP(A2906,양력지정휴일,2,FALSE), IFERROR(VLOOKUP(B2906,음력지정휴일,2,FALSE), ""))))</f>
        <v/>
      </c>
      <c r="N2906" s="128"/>
      <c r="O2906" s="128" t="str">
        <f>IFERROR(VLOOKUP(N2906,연차지정일수,2,FALSE),"")</f>
        <v/>
      </c>
      <c r="P2906" s="143"/>
      <c r="Q2906" s="2"/>
    </row>
    <row r="2907">
      <c r="A2907" s="129">
        <v>47102.0</v>
      </c>
      <c r="B2907" s="129">
        <f>VLOOKUP($A2907,달력데이터,MATCH("음력 날짜",달력제목,0),FALSE)</f>
        <v>47056</v>
      </c>
      <c r="C2907" s="128">
        <f t="shared" si="1"/>
        <v>2028</v>
      </c>
      <c r="D2907" s="128">
        <f t="shared" si="2"/>
        <v>12</v>
      </c>
      <c r="E2907" s="128">
        <f t="shared" si="3"/>
        <v>2</v>
      </c>
      <c r="F2907" s="128">
        <f t="shared" si="4"/>
        <v>2028</v>
      </c>
      <c r="G2907" s="128">
        <f t="shared" si="5"/>
        <v>12</v>
      </c>
      <c r="H2907" s="128">
        <f t="shared" si="6"/>
        <v>15</v>
      </c>
      <c r="I2907" s="128" t="str">
        <f t="shared" si="7"/>
        <v>금</v>
      </c>
      <c r="J2907" s="99"/>
      <c r="K2907" s="99"/>
      <c r="L2907" s="141" t="str">
        <f>IF(J2907-K2907=0,,IFERROR(K2907-J2907-휴게시간-VLOOKUP(A2907,지정휴게시간,2,FALSE),K2907-J2907-휴게시간))</f>
        <v/>
      </c>
      <c r="M2907" s="142" t="str">
        <f>IFERROR(VLOOKUP(Text(A2907,"m월 d일"),양력휴일,2,FALSE),IFERROR(VLOOKUP(Text(B2907,"m월 d일"),음력휴일,2,FALSE),IFERROR(VLOOKUP(A2907,양력지정휴일,2,FALSE), IFERROR(VLOOKUP(B2907,음력지정휴일,2,FALSE), ""))))</f>
        <v/>
      </c>
      <c r="N2907" s="128"/>
      <c r="O2907" s="128" t="str">
        <f>IFERROR(VLOOKUP(N2907,연차지정일수,2,FALSE),"")</f>
        <v/>
      </c>
      <c r="P2907" s="143"/>
      <c r="Q2907" s="2"/>
    </row>
    <row r="2908">
      <c r="A2908" s="129">
        <v>47103.0</v>
      </c>
      <c r="B2908" s="129">
        <f>VLOOKUP($A2908,달력데이터,MATCH("음력 날짜",달력제목,0),FALSE)</f>
        <v>47058</v>
      </c>
      <c r="C2908" s="128">
        <f t="shared" si="1"/>
        <v>2028</v>
      </c>
      <c r="D2908" s="128">
        <f t="shared" si="2"/>
        <v>12</v>
      </c>
      <c r="E2908" s="128">
        <f t="shared" si="3"/>
        <v>2</v>
      </c>
      <c r="F2908" s="128">
        <f t="shared" si="4"/>
        <v>2028</v>
      </c>
      <c r="G2908" s="128">
        <f t="shared" si="5"/>
        <v>12</v>
      </c>
      <c r="H2908" s="128">
        <f t="shared" si="6"/>
        <v>16</v>
      </c>
      <c r="I2908" s="128" t="str">
        <f t="shared" si="7"/>
        <v>토</v>
      </c>
      <c r="J2908" s="99"/>
      <c r="K2908" s="99"/>
      <c r="L2908" s="141" t="str">
        <f>IF(J2908-K2908=0,,IFERROR(K2908-J2908-휴게시간-VLOOKUP(A2908,지정휴게시간,2,FALSE),K2908-J2908-휴게시간))</f>
        <v/>
      </c>
      <c r="M2908" s="142" t="str">
        <f>IFERROR(VLOOKUP(Text(A2908,"m월 d일"),양력휴일,2,FALSE),IFERROR(VLOOKUP(Text(B2908,"m월 d일"),음력휴일,2,FALSE),IFERROR(VLOOKUP(A2908,양력지정휴일,2,FALSE), IFERROR(VLOOKUP(B2908,음력지정휴일,2,FALSE), ""))))</f>
        <v/>
      </c>
      <c r="N2908" s="128"/>
      <c r="O2908" s="128" t="str">
        <f>IFERROR(VLOOKUP(N2908,연차지정일수,2,FALSE),"")</f>
        <v/>
      </c>
      <c r="P2908" s="143"/>
      <c r="Q2908" s="2"/>
    </row>
    <row r="2909">
      <c r="A2909" s="129">
        <v>47104.0</v>
      </c>
      <c r="B2909" s="129">
        <f>VLOOKUP($A2909,달력데이터,MATCH("음력 날짜",달력제목,0),FALSE)</f>
        <v>47059</v>
      </c>
      <c r="C2909" s="128">
        <f t="shared" si="1"/>
        <v>2028</v>
      </c>
      <c r="D2909" s="128">
        <f t="shared" si="2"/>
        <v>12</v>
      </c>
      <c r="E2909" s="128">
        <f t="shared" si="3"/>
        <v>2</v>
      </c>
      <c r="F2909" s="128">
        <f t="shared" si="4"/>
        <v>2028</v>
      </c>
      <c r="G2909" s="128">
        <f t="shared" si="5"/>
        <v>12</v>
      </c>
      <c r="H2909" s="128">
        <f t="shared" si="6"/>
        <v>17</v>
      </c>
      <c r="I2909" s="128" t="str">
        <f t="shared" si="7"/>
        <v>일</v>
      </c>
      <c r="J2909" s="99"/>
      <c r="K2909" s="99"/>
      <c r="L2909" s="141" t="str">
        <f>IF(J2909-K2909=0,,IFERROR(K2909-J2909-휴게시간-VLOOKUP(A2909,지정휴게시간,2,FALSE),K2909-J2909-휴게시간))</f>
        <v/>
      </c>
      <c r="M2909" s="142" t="str">
        <f>IFERROR(VLOOKUP(Text(A2909,"m월 d일"),양력휴일,2,FALSE),IFERROR(VLOOKUP(Text(B2909,"m월 d일"),음력휴일,2,FALSE),IFERROR(VLOOKUP(A2909,양력지정휴일,2,FALSE), IFERROR(VLOOKUP(B2909,음력지정휴일,2,FALSE), ""))))</f>
        <v/>
      </c>
      <c r="N2909" s="128"/>
      <c r="O2909" s="128" t="str">
        <f>IFERROR(VLOOKUP(N2909,연차지정일수,2,FALSE),"")</f>
        <v/>
      </c>
      <c r="P2909" s="143"/>
      <c r="Q2909" s="2"/>
    </row>
    <row r="2910">
      <c r="A2910" s="129">
        <v>47105.0</v>
      </c>
      <c r="B2910" s="129">
        <f>VLOOKUP($A2910,달력데이터,MATCH("음력 날짜",달력제목,0),FALSE)</f>
        <v>47060</v>
      </c>
      <c r="C2910" s="128">
        <f t="shared" si="1"/>
        <v>2028</v>
      </c>
      <c r="D2910" s="128">
        <f t="shared" si="2"/>
        <v>12</v>
      </c>
      <c r="E2910" s="128">
        <f t="shared" si="3"/>
        <v>3</v>
      </c>
      <c r="F2910" s="128">
        <f t="shared" si="4"/>
        <v>2028</v>
      </c>
      <c r="G2910" s="128">
        <f t="shared" si="5"/>
        <v>12</v>
      </c>
      <c r="H2910" s="128">
        <f t="shared" si="6"/>
        <v>18</v>
      </c>
      <c r="I2910" s="128" t="str">
        <f t="shared" si="7"/>
        <v>월</v>
      </c>
      <c r="J2910" s="99"/>
      <c r="K2910" s="99"/>
      <c r="L2910" s="141" t="str">
        <f>IF(J2910-K2910=0,,IFERROR(K2910-J2910-휴게시간-VLOOKUP(A2910,지정휴게시간,2,FALSE),K2910-J2910-휴게시간))</f>
        <v/>
      </c>
      <c r="M2910" s="142" t="str">
        <f>IFERROR(VLOOKUP(Text(A2910,"m월 d일"),양력휴일,2,FALSE),IFERROR(VLOOKUP(Text(B2910,"m월 d일"),음력휴일,2,FALSE),IFERROR(VLOOKUP(A2910,양력지정휴일,2,FALSE), IFERROR(VLOOKUP(B2910,음력지정휴일,2,FALSE), ""))))</f>
        <v/>
      </c>
      <c r="N2910" s="128"/>
      <c r="O2910" s="128" t="str">
        <f>IFERROR(VLOOKUP(N2910,연차지정일수,2,FALSE),"")</f>
        <v/>
      </c>
      <c r="P2910" s="143"/>
      <c r="Q2910" s="2"/>
    </row>
    <row r="2911">
      <c r="A2911" s="129">
        <v>47106.0</v>
      </c>
      <c r="B2911" s="129">
        <f>VLOOKUP($A2911,달력데이터,MATCH("음력 날짜",달력제목,0),FALSE)</f>
        <v>47061</v>
      </c>
      <c r="C2911" s="128">
        <f t="shared" si="1"/>
        <v>2028</v>
      </c>
      <c r="D2911" s="128">
        <f t="shared" si="2"/>
        <v>12</v>
      </c>
      <c r="E2911" s="128">
        <f t="shared" si="3"/>
        <v>3</v>
      </c>
      <c r="F2911" s="128">
        <f t="shared" si="4"/>
        <v>2028</v>
      </c>
      <c r="G2911" s="128">
        <f t="shared" si="5"/>
        <v>12</v>
      </c>
      <c r="H2911" s="128">
        <f t="shared" si="6"/>
        <v>19</v>
      </c>
      <c r="I2911" s="128" t="str">
        <f t="shared" si="7"/>
        <v>화</v>
      </c>
      <c r="J2911" s="99"/>
      <c r="K2911" s="99"/>
      <c r="L2911" s="141" t="str">
        <f>IF(J2911-K2911=0,,IFERROR(K2911-J2911-휴게시간-VLOOKUP(A2911,지정휴게시간,2,FALSE),K2911-J2911-휴게시간))</f>
        <v/>
      </c>
      <c r="M2911" s="142" t="str">
        <f>IFERROR(VLOOKUP(Text(A2911,"m월 d일"),양력휴일,2,FALSE),IFERROR(VLOOKUP(Text(B2911,"m월 d일"),음력휴일,2,FALSE),IFERROR(VLOOKUP(A2911,양력지정휴일,2,FALSE), IFERROR(VLOOKUP(B2911,음력지정휴일,2,FALSE), ""))))</f>
        <v/>
      </c>
      <c r="N2911" s="128"/>
      <c r="O2911" s="128" t="str">
        <f>IFERROR(VLOOKUP(N2911,연차지정일수,2,FALSE),"")</f>
        <v/>
      </c>
      <c r="P2911" s="143"/>
      <c r="Q2911" s="2"/>
    </row>
    <row r="2912">
      <c r="A2912" s="129">
        <v>47107.0</v>
      </c>
      <c r="B2912" s="129">
        <f>VLOOKUP($A2912,달력데이터,MATCH("음력 날짜",달력제목,0),FALSE)</f>
        <v>47062</v>
      </c>
      <c r="C2912" s="128">
        <f t="shared" si="1"/>
        <v>2028</v>
      </c>
      <c r="D2912" s="128">
        <f t="shared" si="2"/>
        <v>12</v>
      </c>
      <c r="E2912" s="128">
        <f t="shared" si="3"/>
        <v>3</v>
      </c>
      <c r="F2912" s="128">
        <f t="shared" si="4"/>
        <v>2028</v>
      </c>
      <c r="G2912" s="128">
        <f t="shared" si="5"/>
        <v>12</v>
      </c>
      <c r="H2912" s="128">
        <f t="shared" si="6"/>
        <v>20</v>
      </c>
      <c r="I2912" s="128" t="str">
        <f t="shared" si="7"/>
        <v>수</v>
      </c>
      <c r="J2912" s="99"/>
      <c r="K2912" s="99"/>
      <c r="L2912" s="141" t="str">
        <f>IF(J2912-K2912=0,,IFERROR(K2912-J2912-휴게시간-VLOOKUP(A2912,지정휴게시간,2,FALSE),K2912-J2912-휴게시간))</f>
        <v/>
      </c>
      <c r="M2912" s="142" t="str">
        <f>IFERROR(VLOOKUP(Text(A2912,"m월 d일"),양력휴일,2,FALSE),IFERROR(VLOOKUP(Text(B2912,"m월 d일"),음력휴일,2,FALSE),IFERROR(VLOOKUP(A2912,양력지정휴일,2,FALSE), IFERROR(VLOOKUP(B2912,음력지정휴일,2,FALSE), ""))))</f>
        <v/>
      </c>
      <c r="N2912" s="128"/>
      <c r="O2912" s="128" t="str">
        <f>IFERROR(VLOOKUP(N2912,연차지정일수,2,FALSE),"")</f>
        <v/>
      </c>
      <c r="P2912" s="143"/>
      <c r="Q2912" s="2"/>
    </row>
    <row r="2913">
      <c r="A2913" s="129">
        <v>47108.0</v>
      </c>
      <c r="B2913" s="129">
        <f>VLOOKUP($A2913,달력데이터,MATCH("음력 날짜",달력제목,0),FALSE)</f>
        <v>47063</v>
      </c>
      <c r="C2913" s="128">
        <f t="shared" si="1"/>
        <v>2028</v>
      </c>
      <c r="D2913" s="128">
        <f t="shared" si="2"/>
        <v>12</v>
      </c>
      <c r="E2913" s="128">
        <f t="shared" si="3"/>
        <v>3</v>
      </c>
      <c r="F2913" s="128">
        <f t="shared" si="4"/>
        <v>2028</v>
      </c>
      <c r="G2913" s="128">
        <f t="shared" si="5"/>
        <v>12</v>
      </c>
      <c r="H2913" s="128">
        <f t="shared" si="6"/>
        <v>21</v>
      </c>
      <c r="I2913" s="128" t="str">
        <f t="shared" si="7"/>
        <v>목</v>
      </c>
      <c r="J2913" s="99"/>
      <c r="K2913" s="99"/>
      <c r="L2913" s="141" t="str">
        <f>IF(J2913-K2913=0,,IFERROR(K2913-J2913-휴게시간-VLOOKUP(A2913,지정휴게시간,2,FALSE),K2913-J2913-휴게시간))</f>
        <v/>
      </c>
      <c r="M2913" s="142" t="str">
        <f>IFERROR(VLOOKUP(Text(A2913,"m월 d일"),양력휴일,2,FALSE),IFERROR(VLOOKUP(Text(B2913,"m월 d일"),음력휴일,2,FALSE),IFERROR(VLOOKUP(A2913,양력지정휴일,2,FALSE), IFERROR(VLOOKUP(B2913,음력지정휴일,2,FALSE), ""))))</f>
        <v/>
      </c>
      <c r="N2913" s="128"/>
      <c r="O2913" s="128" t="str">
        <f>IFERROR(VLOOKUP(N2913,연차지정일수,2,FALSE),"")</f>
        <v/>
      </c>
      <c r="P2913" s="143"/>
      <c r="Q2913" s="2"/>
    </row>
    <row r="2914">
      <c r="A2914" s="129">
        <v>47109.0</v>
      </c>
      <c r="B2914" s="129">
        <f>VLOOKUP($A2914,달력데이터,MATCH("음력 날짜",달력제목,0),FALSE)</f>
        <v>47064</v>
      </c>
      <c r="C2914" s="128">
        <f t="shared" si="1"/>
        <v>2028</v>
      </c>
      <c r="D2914" s="128">
        <f t="shared" si="2"/>
        <v>12</v>
      </c>
      <c r="E2914" s="128">
        <f t="shared" si="3"/>
        <v>3</v>
      </c>
      <c r="F2914" s="128">
        <f t="shared" si="4"/>
        <v>2028</v>
      </c>
      <c r="G2914" s="128">
        <f t="shared" si="5"/>
        <v>12</v>
      </c>
      <c r="H2914" s="128">
        <f t="shared" si="6"/>
        <v>22</v>
      </c>
      <c r="I2914" s="128" t="str">
        <f t="shared" si="7"/>
        <v>금</v>
      </c>
      <c r="J2914" s="99"/>
      <c r="K2914" s="99"/>
      <c r="L2914" s="141" t="str">
        <f>IF(J2914-K2914=0,,IFERROR(K2914-J2914-휴게시간-VLOOKUP(A2914,지정휴게시간,2,FALSE),K2914-J2914-휴게시간))</f>
        <v/>
      </c>
      <c r="M2914" s="142" t="str">
        <f>IFERROR(VLOOKUP(Text(A2914,"m월 d일"),양력휴일,2,FALSE),IFERROR(VLOOKUP(Text(B2914,"m월 d일"),음력휴일,2,FALSE),IFERROR(VLOOKUP(A2914,양력지정휴일,2,FALSE), IFERROR(VLOOKUP(B2914,음력지정휴일,2,FALSE), ""))))</f>
        <v/>
      </c>
      <c r="N2914" s="128"/>
      <c r="O2914" s="128" t="str">
        <f>IFERROR(VLOOKUP(N2914,연차지정일수,2,FALSE),"")</f>
        <v/>
      </c>
      <c r="P2914" s="143"/>
      <c r="Q2914" s="2"/>
    </row>
    <row r="2915">
      <c r="A2915" s="129">
        <v>47110.0</v>
      </c>
      <c r="B2915" s="129">
        <f>VLOOKUP($A2915,달력데이터,MATCH("음력 날짜",달력제목,0),FALSE)</f>
        <v>47065</v>
      </c>
      <c r="C2915" s="128">
        <f t="shared" si="1"/>
        <v>2028</v>
      </c>
      <c r="D2915" s="128">
        <f t="shared" si="2"/>
        <v>12</v>
      </c>
      <c r="E2915" s="128">
        <f t="shared" si="3"/>
        <v>3</v>
      </c>
      <c r="F2915" s="128">
        <f t="shared" si="4"/>
        <v>2028</v>
      </c>
      <c r="G2915" s="128">
        <f t="shared" si="5"/>
        <v>12</v>
      </c>
      <c r="H2915" s="128">
        <f t="shared" si="6"/>
        <v>23</v>
      </c>
      <c r="I2915" s="128" t="str">
        <f t="shared" si="7"/>
        <v>토</v>
      </c>
      <c r="J2915" s="99"/>
      <c r="K2915" s="99"/>
      <c r="L2915" s="141" t="str">
        <f>IF(J2915-K2915=0,,IFERROR(K2915-J2915-휴게시간-VLOOKUP(A2915,지정휴게시간,2,FALSE),K2915-J2915-휴게시간))</f>
        <v/>
      </c>
      <c r="M2915" s="142" t="str">
        <f>IFERROR(VLOOKUP(Text(A2915,"m월 d일"),양력휴일,2,FALSE),IFERROR(VLOOKUP(Text(B2915,"m월 d일"),음력휴일,2,FALSE),IFERROR(VLOOKUP(A2915,양력지정휴일,2,FALSE), IFERROR(VLOOKUP(B2915,음력지정휴일,2,FALSE), ""))))</f>
        <v/>
      </c>
      <c r="N2915" s="128"/>
      <c r="O2915" s="128" t="str">
        <f>IFERROR(VLOOKUP(N2915,연차지정일수,2,FALSE),"")</f>
        <v/>
      </c>
      <c r="P2915" s="143"/>
      <c r="Q2915" s="2"/>
    </row>
    <row r="2916">
      <c r="A2916" s="129">
        <v>47111.0</v>
      </c>
      <c r="B2916" s="129">
        <f>VLOOKUP($A2916,달력데이터,MATCH("음력 날짜",달력제목,0),FALSE)</f>
        <v>47066</v>
      </c>
      <c r="C2916" s="128">
        <f t="shared" si="1"/>
        <v>2028</v>
      </c>
      <c r="D2916" s="128">
        <f t="shared" si="2"/>
        <v>12</v>
      </c>
      <c r="E2916" s="128">
        <f t="shared" si="3"/>
        <v>3</v>
      </c>
      <c r="F2916" s="128">
        <f t="shared" si="4"/>
        <v>2028</v>
      </c>
      <c r="G2916" s="128">
        <f t="shared" si="5"/>
        <v>12</v>
      </c>
      <c r="H2916" s="128">
        <f t="shared" si="6"/>
        <v>24</v>
      </c>
      <c r="I2916" s="128" t="str">
        <f t="shared" si="7"/>
        <v>일</v>
      </c>
      <c r="J2916" s="99"/>
      <c r="K2916" s="99"/>
      <c r="L2916" s="141" t="str">
        <f>IF(J2916-K2916=0,,IFERROR(K2916-J2916-휴게시간-VLOOKUP(A2916,지정휴게시간,2,FALSE),K2916-J2916-휴게시간))</f>
        <v/>
      </c>
      <c r="M2916" s="142" t="str">
        <f>IFERROR(VLOOKUP(Text(A2916,"m월 d일"),양력휴일,2,FALSE),IFERROR(VLOOKUP(Text(B2916,"m월 d일"),음력휴일,2,FALSE),IFERROR(VLOOKUP(A2916,양력지정휴일,2,FALSE), IFERROR(VLOOKUP(B2916,음력지정휴일,2,FALSE), ""))))</f>
        <v/>
      </c>
      <c r="N2916" s="128"/>
      <c r="O2916" s="128" t="str">
        <f>IFERROR(VLOOKUP(N2916,연차지정일수,2,FALSE),"")</f>
        <v/>
      </c>
      <c r="P2916" s="143"/>
      <c r="Q2916" s="2"/>
    </row>
    <row r="2917">
      <c r="A2917" s="129">
        <v>47112.0</v>
      </c>
      <c r="B2917" s="129">
        <f>VLOOKUP($A2917,달력데이터,MATCH("음력 날짜",달력제목,0),FALSE)</f>
        <v>47067</v>
      </c>
      <c r="C2917" s="128">
        <f t="shared" si="1"/>
        <v>2028</v>
      </c>
      <c r="D2917" s="128">
        <f t="shared" si="2"/>
        <v>12</v>
      </c>
      <c r="E2917" s="128">
        <f t="shared" si="3"/>
        <v>4</v>
      </c>
      <c r="F2917" s="128">
        <f t="shared" si="4"/>
        <v>2028</v>
      </c>
      <c r="G2917" s="128">
        <f t="shared" si="5"/>
        <v>12</v>
      </c>
      <c r="H2917" s="128">
        <f t="shared" si="6"/>
        <v>25</v>
      </c>
      <c r="I2917" s="128" t="str">
        <f t="shared" si="7"/>
        <v>월</v>
      </c>
      <c r="J2917" s="99"/>
      <c r="K2917" s="99"/>
      <c r="L2917" s="141" t="str">
        <f>IF(J2917-K2917=0,,IFERROR(K2917-J2917-휴게시간-VLOOKUP(A2917,지정휴게시간,2,FALSE),K2917-J2917-휴게시간))</f>
        <v/>
      </c>
      <c r="M2917" s="142" t="str">
        <f>IFERROR(VLOOKUP(Text(A2917,"m월 d일"),양력휴일,2,FALSE),IFERROR(VLOOKUP(Text(B2917,"m월 d일"),음력휴일,2,FALSE),IFERROR(VLOOKUP(A2917,양력지정휴일,2,FALSE), IFERROR(VLOOKUP(B2917,음력지정휴일,2,FALSE), ""))))</f>
        <v>기독탄신일</v>
      </c>
      <c r="N2917" s="128"/>
      <c r="O2917" s="128" t="str">
        <f>IFERROR(VLOOKUP(N2917,연차지정일수,2,FALSE),"")</f>
        <v/>
      </c>
      <c r="P2917" s="143"/>
      <c r="Q2917" s="2"/>
    </row>
    <row r="2918">
      <c r="A2918" s="129">
        <v>47113.0</v>
      </c>
      <c r="B2918" s="129">
        <f>VLOOKUP($A2918,달력데이터,MATCH("음력 날짜",달력제목,0),FALSE)</f>
        <v>47068</v>
      </c>
      <c r="C2918" s="128">
        <f t="shared" si="1"/>
        <v>2028</v>
      </c>
      <c r="D2918" s="128">
        <f t="shared" si="2"/>
        <v>12</v>
      </c>
      <c r="E2918" s="128">
        <f t="shared" si="3"/>
        <v>4</v>
      </c>
      <c r="F2918" s="128">
        <f t="shared" si="4"/>
        <v>2028</v>
      </c>
      <c r="G2918" s="128">
        <f t="shared" si="5"/>
        <v>12</v>
      </c>
      <c r="H2918" s="128">
        <f t="shared" si="6"/>
        <v>26</v>
      </c>
      <c r="I2918" s="128" t="str">
        <f t="shared" si="7"/>
        <v>화</v>
      </c>
      <c r="J2918" s="99"/>
      <c r="K2918" s="99"/>
      <c r="L2918" s="141" t="str">
        <f>IF(J2918-K2918=0,,IFERROR(K2918-J2918-휴게시간-VLOOKUP(A2918,지정휴게시간,2,FALSE),K2918-J2918-휴게시간))</f>
        <v/>
      </c>
      <c r="M2918" s="142" t="str">
        <f>IFERROR(VLOOKUP(Text(A2918,"m월 d일"),양력휴일,2,FALSE),IFERROR(VLOOKUP(Text(B2918,"m월 d일"),음력휴일,2,FALSE),IFERROR(VLOOKUP(A2918,양력지정휴일,2,FALSE), IFERROR(VLOOKUP(B2918,음력지정휴일,2,FALSE), ""))))</f>
        <v/>
      </c>
      <c r="N2918" s="128"/>
      <c r="O2918" s="128" t="str">
        <f>IFERROR(VLOOKUP(N2918,연차지정일수,2,FALSE),"")</f>
        <v/>
      </c>
      <c r="P2918" s="143"/>
      <c r="Q2918" s="2"/>
    </row>
    <row r="2919">
      <c r="A2919" s="129">
        <v>47114.0</v>
      </c>
      <c r="B2919" s="129">
        <f>VLOOKUP($A2919,달력데이터,MATCH("음력 날짜",달력제목,0),FALSE)</f>
        <v>47069</v>
      </c>
      <c r="C2919" s="128">
        <f t="shared" si="1"/>
        <v>2028</v>
      </c>
      <c r="D2919" s="128">
        <f t="shared" si="2"/>
        <v>12</v>
      </c>
      <c r="E2919" s="128">
        <f t="shared" si="3"/>
        <v>4</v>
      </c>
      <c r="F2919" s="128">
        <f t="shared" si="4"/>
        <v>2028</v>
      </c>
      <c r="G2919" s="128">
        <f t="shared" si="5"/>
        <v>12</v>
      </c>
      <c r="H2919" s="128">
        <f t="shared" si="6"/>
        <v>27</v>
      </c>
      <c r="I2919" s="128" t="str">
        <f t="shared" si="7"/>
        <v>수</v>
      </c>
      <c r="J2919" s="99"/>
      <c r="K2919" s="99"/>
      <c r="L2919" s="141" t="str">
        <f>IF(J2919-K2919=0,,IFERROR(K2919-J2919-휴게시간-VLOOKUP(A2919,지정휴게시간,2,FALSE),K2919-J2919-휴게시간))</f>
        <v/>
      </c>
      <c r="M2919" s="142" t="str">
        <f>IFERROR(VLOOKUP(Text(A2919,"m월 d일"),양력휴일,2,FALSE),IFERROR(VLOOKUP(Text(B2919,"m월 d일"),음력휴일,2,FALSE),IFERROR(VLOOKUP(A2919,양력지정휴일,2,FALSE), IFERROR(VLOOKUP(B2919,음력지정휴일,2,FALSE), ""))))</f>
        <v/>
      </c>
      <c r="N2919" s="128"/>
      <c r="O2919" s="128" t="str">
        <f>IFERROR(VLOOKUP(N2919,연차지정일수,2,FALSE),"")</f>
        <v/>
      </c>
      <c r="P2919" s="143"/>
      <c r="Q2919" s="2"/>
    </row>
    <row r="2920">
      <c r="A2920" s="129">
        <v>47115.0</v>
      </c>
      <c r="B2920" s="129">
        <f>VLOOKUP($A2920,달력데이터,MATCH("음력 날짜",달력제목,0),FALSE)</f>
        <v>47070</v>
      </c>
      <c r="C2920" s="128">
        <f t="shared" si="1"/>
        <v>2028</v>
      </c>
      <c r="D2920" s="128">
        <f t="shared" si="2"/>
        <v>12</v>
      </c>
      <c r="E2920" s="128">
        <f t="shared" si="3"/>
        <v>4</v>
      </c>
      <c r="F2920" s="128">
        <f t="shared" si="4"/>
        <v>2028</v>
      </c>
      <c r="G2920" s="128">
        <f t="shared" si="5"/>
        <v>12</v>
      </c>
      <c r="H2920" s="128">
        <f t="shared" si="6"/>
        <v>28</v>
      </c>
      <c r="I2920" s="128" t="str">
        <f t="shared" si="7"/>
        <v>목</v>
      </c>
      <c r="J2920" s="99"/>
      <c r="K2920" s="99"/>
      <c r="L2920" s="141" t="str">
        <f>IF(J2920-K2920=0,,IFERROR(K2920-J2920-휴게시간-VLOOKUP(A2920,지정휴게시간,2,FALSE),K2920-J2920-휴게시간))</f>
        <v/>
      </c>
      <c r="M2920" s="142" t="str">
        <f>IFERROR(VLOOKUP(Text(A2920,"m월 d일"),양력휴일,2,FALSE),IFERROR(VLOOKUP(Text(B2920,"m월 d일"),음력휴일,2,FALSE),IFERROR(VLOOKUP(A2920,양력지정휴일,2,FALSE), IFERROR(VLOOKUP(B2920,음력지정휴일,2,FALSE), ""))))</f>
        <v/>
      </c>
      <c r="N2920" s="128"/>
      <c r="O2920" s="128" t="str">
        <f>IFERROR(VLOOKUP(N2920,연차지정일수,2,FALSE),"")</f>
        <v/>
      </c>
      <c r="P2920" s="143"/>
      <c r="Q2920" s="2"/>
    </row>
    <row r="2921">
      <c r="A2921" s="129">
        <v>47116.0</v>
      </c>
      <c r="B2921" s="129">
        <f>VLOOKUP($A2921,달력데이터,MATCH("음력 날짜",달력제목,0),FALSE)</f>
        <v>47071</v>
      </c>
      <c r="C2921" s="128">
        <f t="shared" si="1"/>
        <v>2028</v>
      </c>
      <c r="D2921" s="128">
        <f t="shared" si="2"/>
        <v>12</v>
      </c>
      <c r="E2921" s="128">
        <f t="shared" si="3"/>
        <v>4</v>
      </c>
      <c r="F2921" s="128">
        <f t="shared" si="4"/>
        <v>2028</v>
      </c>
      <c r="G2921" s="128">
        <f t="shared" si="5"/>
        <v>12</v>
      </c>
      <c r="H2921" s="128">
        <f t="shared" si="6"/>
        <v>29</v>
      </c>
      <c r="I2921" s="128" t="str">
        <f t="shared" si="7"/>
        <v>금</v>
      </c>
      <c r="J2921" s="99"/>
      <c r="K2921" s="99"/>
      <c r="L2921" s="141" t="str">
        <f>IF(J2921-K2921=0,,IFERROR(K2921-J2921-휴게시간-VLOOKUP(A2921,지정휴게시간,2,FALSE),K2921-J2921-휴게시간))</f>
        <v/>
      </c>
      <c r="M2921" s="142" t="str">
        <f>IFERROR(VLOOKUP(Text(A2921,"m월 d일"),양력휴일,2,FALSE),IFERROR(VLOOKUP(Text(B2921,"m월 d일"),음력휴일,2,FALSE),IFERROR(VLOOKUP(A2921,양력지정휴일,2,FALSE), IFERROR(VLOOKUP(B2921,음력지정휴일,2,FALSE), ""))))</f>
        <v/>
      </c>
      <c r="N2921" s="128"/>
      <c r="O2921" s="128" t="str">
        <f>IFERROR(VLOOKUP(N2921,연차지정일수,2,FALSE),"")</f>
        <v/>
      </c>
      <c r="P2921" s="143"/>
      <c r="Q2921" s="2"/>
    </row>
    <row r="2922">
      <c r="A2922" s="129">
        <v>47117.0</v>
      </c>
      <c r="B2922" s="129">
        <f>VLOOKUP($A2922,달력데이터,MATCH("음력 날짜",달력제목,0),FALSE)</f>
        <v>47072</v>
      </c>
      <c r="C2922" s="128">
        <f t="shared" si="1"/>
        <v>2028</v>
      </c>
      <c r="D2922" s="128">
        <f t="shared" si="2"/>
        <v>12</v>
      </c>
      <c r="E2922" s="128">
        <f t="shared" si="3"/>
        <v>4</v>
      </c>
      <c r="F2922" s="128">
        <f t="shared" si="4"/>
        <v>2028</v>
      </c>
      <c r="G2922" s="128">
        <f t="shared" si="5"/>
        <v>12</v>
      </c>
      <c r="H2922" s="128">
        <f t="shared" si="6"/>
        <v>30</v>
      </c>
      <c r="I2922" s="128" t="str">
        <f t="shared" si="7"/>
        <v>토</v>
      </c>
      <c r="J2922" s="99"/>
      <c r="K2922" s="99"/>
      <c r="L2922" s="141" t="str">
        <f>IF(J2922-K2922=0,,IFERROR(K2922-J2922-휴게시간-VLOOKUP(A2922,지정휴게시간,2,FALSE),K2922-J2922-휴게시간))</f>
        <v/>
      </c>
      <c r="M2922" s="142" t="str">
        <f>IFERROR(VLOOKUP(Text(A2922,"m월 d일"),양력휴일,2,FALSE),IFERROR(VLOOKUP(Text(B2922,"m월 d일"),음력휴일,2,FALSE),IFERROR(VLOOKUP(A2922,양력지정휴일,2,FALSE), IFERROR(VLOOKUP(B2922,음력지정휴일,2,FALSE), ""))))</f>
        <v/>
      </c>
      <c r="N2922" s="128"/>
      <c r="O2922" s="128" t="str">
        <f>IFERROR(VLOOKUP(N2922,연차지정일수,2,FALSE),"")</f>
        <v/>
      </c>
      <c r="P2922" s="143"/>
      <c r="Q2922" s="2"/>
    </row>
    <row r="2923">
      <c r="A2923" s="129">
        <v>47118.0</v>
      </c>
      <c r="B2923" s="129">
        <f>VLOOKUP($A2923,달력데이터,MATCH("음력 날짜",달력제목,0),FALSE)</f>
        <v>47073</v>
      </c>
      <c r="C2923" s="128">
        <f t="shared" si="1"/>
        <v>2028</v>
      </c>
      <c r="D2923" s="128">
        <f t="shared" si="2"/>
        <v>12</v>
      </c>
      <c r="E2923" s="128">
        <f t="shared" si="3"/>
        <v>4</v>
      </c>
      <c r="F2923" s="128">
        <f t="shared" si="4"/>
        <v>2028</v>
      </c>
      <c r="G2923" s="128">
        <f t="shared" si="5"/>
        <v>12</v>
      </c>
      <c r="H2923" s="128">
        <f t="shared" si="6"/>
        <v>31</v>
      </c>
      <c r="I2923" s="128" t="str">
        <f t="shared" si="7"/>
        <v>일</v>
      </c>
      <c r="J2923" s="99"/>
      <c r="K2923" s="99"/>
      <c r="L2923" s="141" t="str">
        <f>IF(J2923-K2923=0,,IFERROR(K2923-J2923-휴게시간-VLOOKUP(A2923,지정휴게시간,2,FALSE),K2923-J2923-휴게시간))</f>
        <v/>
      </c>
      <c r="M2923" s="142" t="str">
        <f>IFERROR(VLOOKUP(Text(A2923,"m월 d일"),양력휴일,2,FALSE),IFERROR(VLOOKUP(Text(B2923,"m월 d일"),음력휴일,2,FALSE),IFERROR(VLOOKUP(A2923,양력지정휴일,2,FALSE), IFERROR(VLOOKUP(B2923,음력지정휴일,2,FALSE), ""))))</f>
        <v/>
      </c>
      <c r="N2923" s="128"/>
      <c r="O2923" s="128" t="str">
        <f>IFERROR(VLOOKUP(N2923,연차지정일수,2,FALSE),"")</f>
        <v/>
      </c>
      <c r="P2923" s="143"/>
      <c r="Q2923" s="2"/>
    </row>
    <row r="2924">
      <c r="A2924" s="129">
        <v>47119.0</v>
      </c>
      <c r="B2924" s="129">
        <f>VLOOKUP($A2924,달력데이터,MATCH("음력 날짜",달력제목,0),FALSE)</f>
        <v>47074</v>
      </c>
      <c r="C2924" s="128">
        <f t="shared" si="1"/>
        <v>2028</v>
      </c>
      <c r="D2924" s="128">
        <f t="shared" si="2"/>
        <v>12</v>
      </c>
      <c r="E2924" s="128">
        <f t="shared" si="3"/>
        <v>1</v>
      </c>
      <c r="F2924" s="128">
        <f t="shared" si="4"/>
        <v>2029</v>
      </c>
      <c r="G2924" s="128">
        <f t="shared" si="5"/>
        <v>1</v>
      </c>
      <c r="H2924" s="128">
        <f t="shared" si="6"/>
        <v>1</v>
      </c>
      <c r="I2924" s="128" t="str">
        <f t="shared" si="7"/>
        <v>월</v>
      </c>
      <c r="J2924" s="99"/>
      <c r="K2924" s="99"/>
      <c r="L2924" s="141" t="str">
        <f>IF(J2924-K2924=0,,IFERROR(K2924-J2924-휴게시간-VLOOKUP(A2924,지정휴게시간,2,FALSE),K2924-J2924-휴게시간))</f>
        <v/>
      </c>
      <c r="M2924" s="142" t="str">
        <f>IFERROR(VLOOKUP(Text(A2924,"m월 d일"),양력휴일,2,FALSE),IFERROR(VLOOKUP(Text(B2924,"m월 d일"),음력휴일,2,FALSE),IFERROR(VLOOKUP(A2924,양력지정휴일,2,FALSE), IFERROR(VLOOKUP(B2924,음력지정휴일,2,FALSE), ""))))</f>
        <v>신정</v>
      </c>
      <c r="N2924" s="128"/>
      <c r="O2924" s="128" t="str">
        <f>IFERROR(VLOOKUP(N2924,연차지정일수,2,FALSE),"")</f>
        <v/>
      </c>
      <c r="P2924" s="143"/>
      <c r="Q2924" s="2"/>
    </row>
    <row r="2925">
      <c r="A2925" s="129">
        <v>47120.0</v>
      </c>
      <c r="B2925" s="129">
        <f>VLOOKUP($A2925,달력데이터,MATCH("음력 날짜",달력제목,0),FALSE)</f>
        <v>47075</v>
      </c>
      <c r="C2925" s="128">
        <f t="shared" si="1"/>
        <v>2028</v>
      </c>
      <c r="D2925" s="128">
        <f t="shared" si="2"/>
        <v>12</v>
      </c>
      <c r="E2925" s="128">
        <f t="shared" si="3"/>
        <v>1</v>
      </c>
      <c r="F2925" s="128">
        <f t="shared" si="4"/>
        <v>2029</v>
      </c>
      <c r="G2925" s="128">
        <f t="shared" si="5"/>
        <v>1</v>
      </c>
      <c r="H2925" s="128">
        <f t="shared" si="6"/>
        <v>2</v>
      </c>
      <c r="I2925" s="128" t="str">
        <f t="shared" si="7"/>
        <v>화</v>
      </c>
      <c r="J2925" s="99"/>
      <c r="K2925" s="99"/>
      <c r="L2925" s="141" t="str">
        <f>IF(J2925-K2925=0,,IFERROR(K2925-J2925-휴게시간-VLOOKUP(A2925,지정휴게시간,2,FALSE),K2925-J2925-휴게시간))</f>
        <v/>
      </c>
      <c r="M2925" s="142" t="str">
        <f>IFERROR(VLOOKUP(Text(A2925,"m월 d일"),양력휴일,2,FALSE),IFERROR(VLOOKUP(Text(B2925,"m월 d일"),음력휴일,2,FALSE),IFERROR(VLOOKUP(A2925,양력지정휴일,2,FALSE), IFERROR(VLOOKUP(B2925,음력지정휴일,2,FALSE), ""))))</f>
        <v/>
      </c>
      <c r="N2925" s="128"/>
      <c r="O2925" s="128" t="str">
        <f>IFERROR(VLOOKUP(N2925,연차지정일수,2,FALSE),"")</f>
        <v/>
      </c>
      <c r="P2925" s="143"/>
      <c r="Q2925" s="2"/>
    </row>
    <row r="2926">
      <c r="A2926" s="129">
        <v>47121.0</v>
      </c>
      <c r="B2926" s="129">
        <f>VLOOKUP($A2926,달력데이터,MATCH("음력 날짜",달력제목,0),FALSE)</f>
        <v>47076</v>
      </c>
      <c r="C2926" s="128">
        <f t="shared" si="1"/>
        <v>2028</v>
      </c>
      <c r="D2926" s="128">
        <f t="shared" si="2"/>
        <v>12</v>
      </c>
      <c r="E2926" s="128">
        <f t="shared" si="3"/>
        <v>1</v>
      </c>
      <c r="F2926" s="128">
        <f t="shared" si="4"/>
        <v>2029</v>
      </c>
      <c r="G2926" s="128">
        <f t="shared" si="5"/>
        <v>1</v>
      </c>
      <c r="H2926" s="128">
        <f t="shared" si="6"/>
        <v>3</v>
      </c>
      <c r="I2926" s="128" t="str">
        <f t="shared" si="7"/>
        <v>수</v>
      </c>
      <c r="J2926" s="99"/>
      <c r="K2926" s="99"/>
      <c r="L2926" s="141" t="str">
        <f>IF(J2926-K2926=0,,IFERROR(K2926-J2926-휴게시간-VLOOKUP(A2926,지정휴게시간,2,FALSE),K2926-J2926-휴게시간))</f>
        <v/>
      </c>
      <c r="M2926" s="142" t="str">
        <f>IFERROR(VLOOKUP(Text(A2926,"m월 d일"),양력휴일,2,FALSE),IFERROR(VLOOKUP(Text(B2926,"m월 d일"),음력휴일,2,FALSE),IFERROR(VLOOKUP(A2926,양력지정휴일,2,FALSE), IFERROR(VLOOKUP(B2926,음력지정휴일,2,FALSE), ""))))</f>
        <v/>
      </c>
      <c r="N2926" s="128"/>
      <c r="O2926" s="128" t="str">
        <f>IFERROR(VLOOKUP(N2926,연차지정일수,2,FALSE),"")</f>
        <v/>
      </c>
      <c r="P2926" s="143"/>
      <c r="Q2926" s="2"/>
    </row>
    <row r="2927">
      <c r="A2927" s="129">
        <v>47122.0</v>
      </c>
      <c r="B2927" s="129">
        <f>VLOOKUP($A2927,달력데이터,MATCH("음력 날짜",달력제목,0),FALSE)</f>
        <v>47077</v>
      </c>
      <c r="C2927" s="128">
        <f t="shared" si="1"/>
        <v>2028</v>
      </c>
      <c r="D2927" s="128">
        <f t="shared" si="2"/>
        <v>12</v>
      </c>
      <c r="E2927" s="128">
        <f t="shared" si="3"/>
        <v>1</v>
      </c>
      <c r="F2927" s="128">
        <f t="shared" si="4"/>
        <v>2029</v>
      </c>
      <c r="G2927" s="128">
        <f t="shared" si="5"/>
        <v>1</v>
      </c>
      <c r="H2927" s="128">
        <f t="shared" si="6"/>
        <v>4</v>
      </c>
      <c r="I2927" s="128" t="str">
        <f t="shared" si="7"/>
        <v>목</v>
      </c>
      <c r="J2927" s="99"/>
      <c r="K2927" s="99"/>
      <c r="L2927" s="141" t="str">
        <f>IF(J2927-K2927=0,,IFERROR(K2927-J2927-휴게시간-VLOOKUP(A2927,지정휴게시간,2,FALSE),K2927-J2927-휴게시간))</f>
        <v/>
      </c>
      <c r="M2927" s="142" t="str">
        <f>IFERROR(VLOOKUP(Text(A2927,"m월 d일"),양력휴일,2,FALSE),IFERROR(VLOOKUP(Text(B2927,"m월 d일"),음력휴일,2,FALSE),IFERROR(VLOOKUP(A2927,양력지정휴일,2,FALSE), IFERROR(VLOOKUP(B2927,음력지정휴일,2,FALSE), ""))))</f>
        <v/>
      </c>
      <c r="N2927" s="128"/>
      <c r="O2927" s="128" t="str">
        <f>IFERROR(VLOOKUP(N2927,연차지정일수,2,FALSE),"")</f>
        <v/>
      </c>
      <c r="P2927" s="143"/>
      <c r="Q2927" s="2"/>
    </row>
    <row r="2928">
      <c r="A2928" s="129">
        <v>47123.0</v>
      </c>
      <c r="B2928" s="129">
        <f>VLOOKUP($A2928,달력데이터,MATCH("음력 날짜",달력제목,0),FALSE)</f>
        <v>47078</v>
      </c>
      <c r="C2928" s="128">
        <f t="shared" si="1"/>
        <v>2028</v>
      </c>
      <c r="D2928" s="128">
        <f t="shared" si="2"/>
        <v>12</v>
      </c>
      <c r="E2928" s="128">
        <f t="shared" si="3"/>
        <v>1</v>
      </c>
      <c r="F2928" s="128">
        <f t="shared" si="4"/>
        <v>2029</v>
      </c>
      <c r="G2928" s="128">
        <f t="shared" si="5"/>
        <v>1</v>
      </c>
      <c r="H2928" s="128">
        <f t="shared" si="6"/>
        <v>5</v>
      </c>
      <c r="I2928" s="128" t="str">
        <f t="shared" si="7"/>
        <v>금</v>
      </c>
      <c r="J2928" s="99"/>
      <c r="K2928" s="99"/>
      <c r="L2928" s="141" t="str">
        <f>IF(J2928-K2928=0,,IFERROR(K2928-J2928-휴게시간-VLOOKUP(A2928,지정휴게시간,2,FALSE),K2928-J2928-휴게시간))</f>
        <v/>
      </c>
      <c r="M2928" s="142" t="str">
        <f>IFERROR(VLOOKUP(Text(A2928,"m월 d일"),양력휴일,2,FALSE),IFERROR(VLOOKUP(Text(B2928,"m월 d일"),음력휴일,2,FALSE),IFERROR(VLOOKUP(A2928,양력지정휴일,2,FALSE), IFERROR(VLOOKUP(B2928,음력지정휴일,2,FALSE), ""))))</f>
        <v/>
      </c>
      <c r="N2928" s="128"/>
      <c r="O2928" s="128" t="str">
        <f>IFERROR(VLOOKUP(N2928,연차지정일수,2,FALSE),"")</f>
        <v/>
      </c>
      <c r="P2928" s="143"/>
      <c r="Q2928" s="2"/>
    </row>
    <row r="2929">
      <c r="A2929" s="129">
        <v>47124.0</v>
      </c>
      <c r="B2929" s="129">
        <f>VLOOKUP($A2929,달력데이터,MATCH("음력 날짜",달력제목,0),FALSE)</f>
        <v>47079</v>
      </c>
      <c r="C2929" s="128">
        <f t="shared" si="1"/>
        <v>2028</v>
      </c>
      <c r="D2929" s="128">
        <f t="shared" si="2"/>
        <v>12</v>
      </c>
      <c r="E2929" s="128">
        <f t="shared" si="3"/>
        <v>1</v>
      </c>
      <c r="F2929" s="128">
        <f t="shared" si="4"/>
        <v>2029</v>
      </c>
      <c r="G2929" s="128">
        <f t="shared" si="5"/>
        <v>1</v>
      </c>
      <c r="H2929" s="128">
        <f t="shared" si="6"/>
        <v>6</v>
      </c>
      <c r="I2929" s="128" t="str">
        <f t="shared" si="7"/>
        <v>토</v>
      </c>
      <c r="J2929" s="99"/>
      <c r="K2929" s="99"/>
      <c r="L2929" s="141" t="str">
        <f>IF(J2929-K2929=0,,IFERROR(K2929-J2929-휴게시간-VLOOKUP(A2929,지정휴게시간,2,FALSE),K2929-J2929-휴게시간))</f>
        <v/>
      </c>
      <c r="M2929" s="142" t="str">
        <f>IFERROR(VLOOKUP(Text(A2929,"m월 d일"),양력휴일,2,FALSE),IFERROR(VLOOKUP(Text(B2929,"m월 d일"),음력휴일,2,FALSE),IFERROR(VLOOKUP(A2929,양력지정휴일,2,FALSE), IFERROR(VLOOKUP(B2929,음력지정휴일,2,FALSE), ""))))</f>
        <v/>
      </c>
      <c r="N2929" s="128"/>
      <c r="O2929" s="128" t="str">
        <f>IFERROR(VLOOKUP(N2929,연차지정일수,2,FALSE),"")</f>
        <v/>
      </c>
      <c r="P2929" s="143"/>
      <c r="Q2929" s="2"/>
    </row>
    <row r="2930">
      <c r="A2930" s="129">
        <v>47125.0</v>
      </c>
      <c r="B2930" s="129">
        <f>VLOOKUP($A2930,달력데이터,MATCH("음력 날짜",달력제목,0),FALSE)</f>
        <v>47080</v>
      </c>
      <c r="C2930" s="128">
        <f t="shared" si="1"/>
        <v>2028</v>
      </c>
      <c r="D2930" s="128">
        <f t="shared" si="2"/>
        <v>12</v>
      </c>
      <c r="E2930" s="128">
        <f t="shared" si="3"/>
        <v>1</v>
      </c>
      <c r="F2930" s="128">
        <f t="shared" si="4"/>
        <v>2029</v>
      </c>
      <c r="G2930" s="128">
        <f t="shared" si="5"/>
        <v>1</v>
      </c>
      <c r="H2930" s="128">
        <f t="shared" si="6"/>
        <v>7</v>
      </c>
      <c r="I2930" s="128" t="str">
        <f t="shared" si="7"/>
        <v>일</v>
      </c>
      <c r="J2930" s="99"/>
      <c r="K2930" s="99"/>
      <c r="L2930" s="141" t="str">
        <f>IF(J2930-K2930=0,,IFERROR(K2930-J2930-휴게시간-VLOOKUP(A2930,지정휴게시간,2,FALSE),K2930-J2930-휴게시간))</f>
        <v/>
      </c>
      <c r="M2930" s="142" t="str">
        <f>IFERROR(VLOOKUP(Text(A2930,"m월 d일"),양력휴일,2,FALSE),IFERROR(VLOOKUP(Text(B2930,"m월 d일"),음력휴일,2,FALSE),IFERROR(VLOOKUP(A2930,양력지정휴일,2,FALSE), IFERROR(VLOOKUP(B2930,음력지정휴일,2,FALSE), ""))))</f>
        <v/>
      </c>
      <c r="N2930" s="128"/>
      <c r="O2930" s="128" t="str">
        <f>IFERROR(VLOOKUP(N2930,연차지정일수,2,FALSE),"")</f>
        <v/>
      </c>
      <c r="P2930" s="143"/>
      <c r="Q2930" s="2"/>
    </row>
    <row r="2931">
      <c r="A2931" s="129">
        <v>47126.0</v>
      </c>
      <c r="B2931" s="129">
        <f>VLOOKUP($A2931,달력데이터,MATCH("음력 날짜",달력제목,0),FALSE)</f>
        <v>47081</v>
      </c>
      <c r="C2931" s="128">
        <f t="shared" si="1"/>
        <v>2029</v>
      </c>
      <c r="D2931" s="128">
        <f t="shared" si="2"/>
        <v>1</v>
      </c>
      <c r="E2931" s="128">
        <f t="shared" si="3"/>
        <v>2</v>
      </c>
      <c r="F2931" s="128">
        <f t="shared" si="4"/>
        <v>2029</v>
      </c>
      <c r="G2931" s="128">
        <f t="shared" si="5"/>
        <v>1</v>
      </c>
      <c r="H2931" s="128">
        <f t="shared" si="6"/>
        <v>8</v>
      </c>
      <c r="I2931" s="128" t="str">
        <f t="shared" si="7"/>
        <v>월</v>
      </c>
      <c r="J2931" s="99"/>
      <c r="K2931" s="99"/>
      <c r="L2931" s="141" t="str">
        <f>IF(J2931-K2931=0,,IFERROR(K2931-J2931-휴게시간-VLOOKUP(A2931,지정휴게시간,2,FALSE),K2931-J2931-휴게시간))</f>
        <v/>
      </c>
      <c r="M2931" s="142" t="str">
        <f>IFERROR(VLOOKUP(Text(A2931,"m월 d일"),양력휴일,2,FALSE),IFERROR(VLOOKUP(Text(B2931,"m월 d일"),음력휴일,2,FALSE),IFERROR(VLOOKUP(A2931,양력지정휴일,2,FALSE), IFERROR(VLOOKUP(B2931,음력지정휴일,2,FALSE), ""))))</f>
        <v/>
      </c>
      <c r="N2931" s="128"/>
      <c r="O2931" s="128" t="str">
        <f>IFERROR(VLOOKUP(N2931,연차지정일수,2,FALSE),"")</f>
        <v/>
      </c>
      <c r="P2931" s="143"/>
      <c r="Q2931" s="2"/>
    </row>
    <row r="2932">
      <c r="A2932" s="129">
        <v>47127.0</v>
      </c>
      <c r="B2932" s="129">
        <f>VLOOKUP($A2932,달력데이터,MATCH("음력 날짜",달력제목,0),FALSE)</f>
        <v>47082</v>
      </c>
      <c r="C2932" s="128">
        <f t="shared" si="1"/>
        <v>2029</v>
      </c>
      <c r="D2932" s="128">
        <f t="shared" si="2"/>
        <v>1</v>
      </c>
      <c r="E2932" s="128">
        <f t="shared" si="3"/>
        <v>2</v>
      </c>
      <c r="F2932" s="128">
        <f t="shared" si="4"/>
        <v>2029</v>
      </c>
      <c r="G2932" s="128">
        <f t="shared" si="5"/>
        <v>1</v>
      </c>
      <c r="H2932" s="128">
        <f t="shared" si="6"/>
        <v>9</v>
      </c>
      <c r="I2932" s="128" t="str">
        <f t="shared" si="7"/>
        <v>화</v>
      </c>
      <c r="J2932" s="99"/>
      <c r="K2932" s="99"/>
      <c r="L2932" s="141" t="str">
        <f>IF(J2932-K2932=0,,IFERROR(K2932-J2932-휴게시간-VLOOKUP(A2932,지정휴게시간,2,FALSE),K2932-J2932-휴게시간))</f>
        <v/>
      </c>
      <c r="M2932" s="142" t="str">
        <f>IFERROR(VLOOKUP(Text(A2932,"m월 d일"),양력휴일,2,FALSE),IFERROR(VLOOKUP(Text(B2932,"m월 d일"),음력휴일,2,FALSE),IFERROR(VLOOKUP(A2932,양력지정휴일,2,FALSE), IFERROR(VLOOKUP(B2932,음력지정휴일,2,FALSE), ""))))</f>
        <v/>
      </c>
      <c r="N2932" s="128"/>
      <c r="O2932" s="128" t="str">
        <f>IFERROR(VLOOKUP(N2932,연차지정일수,2,FALSE),"")</f>
        <v/>
      </c>
      <c r="P2932" s="143"/>
      <c r="Q2932" s="2"/>
    </row>
    <row r="2933">
      <c r="A2933" s="129">
        <v>47128.0</v>
      </c>
      <c r="B2933" s="129">
        <f>VLOOKUP($A2933,달력데이터,MATCH("음력 날짜",달력제목,0),FALSE)</f>
        <v>47083</v>
      </c>
      <c r="C2933" s="128">
        <f t="shared" si="1"/>
        <v>2029</v>
      </c>
      <c r="D2933" s="128">
        <f t="shared" si="2"/>
        <v>1</v>
      </c>
      <c r="E2933" s="128">
        <f t="shared" si="3"/>
        <v>2</v>
      </c>
      <c r="F2933" s="128">
        <f t="shared" si="4"/>
        <v>2029</v>
      </c>
      <c r="G2933" s="128">
        <f t="shared" si="5"/>
        <v>1</v>
      </c>
      <c r="H2933" s="128">
        <f t="shared" si="6"/>
        <v>10</v>
      </c>
      <c r="I2933" s="128" t="str">
        <f t="shared" si="7"/>
        <v>수</v>
      </c>
      <c r="J2933" s="99"/>
      <c r="K2933" s="99"/>
      <c r="L2933" s="141" t="str">
        <f>IF(J2933-K2933=0,,IFERROR(K2933-J2933-휴게시간-VLOOKUP(A2933,지정휴게시간,2,FALSE),K2933-J2933-휴게시간))</f>
        <v/>
      </c>
      <c r="M2933" s="142" t="str">
        <f>IFERROR(VLOOKUP(Text(A2933,"m월 d일"),양력휴일,2,FALSE),IFERROR(VLOOKUP(Text(B2933,"m월 d일"),음력휴일,2,FALSE),IFERROR(VLOOKUP(A2933,양력지정휴일,2,FALSE), IFERROR(VLOOKUP(B2933,음력지정휴일,2,FALSE), ""))))</f>
        <v/>
      </c>
      <c r="N2933" s="128"/>
      <c r="O2933" s="128" t="str">
        <f>IFERROR(VLOOKUP(N2933,연차지정일수,2,FALSE),"")</f>
        <v/>
      </c>
      <c r="P2933" s="143"/>
      <c r="Q2933" s="2"/>
    </row>
    <row r="2934">
      <c r="A2934" s="129">
        <v>47129.0</v>
      </c>
      <c r="B2934" s="129">
        <f>VLOOKUP($A2934,달력데이터,MATCH("음력 날짜",달력제목,0),FALSE)</f>
        <v>47084</v>
      </c>
      <c r="C2934" s="128">
        <f t="shared" si="1"/>
        <v>2029</v>
      </c>
      <c r="D2934" s="128">
        <f t="shared" si="2"/>
        <v>1</v>
      </c>
      <c r="E2934" s="128">
        <f t="shared" si="3"/>
        <v>2</v>
      </c>
      <c r="F2934" s="128">
        <f t="shared" si="4"/>
        <v>2029</v>
      </c>
      <c r="G2934" s="128">
        <f t="shared" si="5"/>
        <v>1</v>
      </c>
      <c r="H2934" s="128">
        <f t="shared" si="6"/>
        <v>11</v>
      </c>
      <c r="I2934" s="128" t="str">
        <f t="shared" si="7"/>
        <v>목</v>
      </c>
      <c r="J2934" s="99"/>
      <c r="K2934" s="99"/>
      <c r="L2934" s="141" t="str">
        <f>IF(J2934-K2934=0,,IFERROR(K2934-J2934-휴게시간-VLOOKUP(A2934,지정휴게시간,2,FALSE),K2934-J2934-휴게시간))</f>
        <v/>
      </c>
      <c r="M2934" s="142" t="str">
        <f>IFERROR(VLOOKUP(Text(A2934,"m월 d일"),양력휴일,2,FALSE),IFERROR(VLOOKUP(Text(B2934,"m월 d일"),음력휴일,2,FALSE),IFERROR(VLOOKUP(A2934,양력지정휴일,2,FALSE), IFERROR(VLOOKUP(B2934,음력지정휴일,2,FALSE), ""))))</f>
        <v/>
      </c>
      <c r="N2934" s="128"/>
      <c r="O2934" s="128" t="str">
        <f>IFERROR(VLOOKUP(N2934,연차지정일수,2,FALSE),"")</f>
        <v/>
      </c>
      <c r="P2934" s="143"/>
      <c r="Q2934" s="2"/>
    </row>
    <row r="2935">
      <c r="A2935" s="129">
        <v>47130.0</v>
      </c>
      <c r="B2935" s="129">
        <f>VLOOKUP($A2935,달력데이터,MATCH("음력 날짜",달력제목,0),FALSE)</f>
        <v>47085</v>
      </c>
      <c r="C2935" s="128">
        <f t="shared" si="1"/>
        <v>2029</v>
      </c>
      <c r="D2935" s="128">
        <f t="shared" si="2"/>
        <v>1</v>
      </c>
      <c r="E2935" s="128">
        <f t="shared" si="3"/>
        <v>2</v>
      </c>
      <c r="F2935" s="128">
        <f t="shared" si="4"/>
        <v>2029</v>
      </c>
      <c r="G2935" s="128">
        <f t="shared" si="5"/>
        <v>1</v>
      </c>
      <c r="H2935" s="128">
        <f t="shared" si="6"/>
        <v>12</v>
      </c>
      <c r="I2935" s="128" t="str">
        <f t="shared" si="7"/>
        <v>금</v>
      </c>
      <c r="J2935" s="99"/>
      <c r="K2935" s="99"/>
      <c r="L2935" s="141" t="str">
        <f>IF(J2935-K2935=0,,IFERROR(K2935-J2935-휴게시간-VLOOKUP(A2935,지정휴게시간,2,FALSE),K2935-J2935-휴게시간))</f>
        <v/>
      </c>
      <c r="M2935" s="142" t="str">
        <f>IFERROR(VLOOKUP(Text(A2935,"m월 d일"),양력휴일,2,FALSE),IFERROR(VLOOKUP(Text(B2935,"m월 d일"),음력휴일,2,FALSE),IFERROR(VLOOKUP(A2935,양력지정휴일,2,FALSE), IFERROR(VLOOKUP(B2935,음력지정휴일,2,FALSE), ""))))</f>
        <v/>
      </c>
      <c r="N2935" s="128"/>
      <c r="O2935" s="128" t="str">
        <f>IFERROR(VLOOKUP(N2935,연차지정일수,2,FALSE),"")</f>
        <v/>
      </c>
      <c r="P2935" s="143"/>
      <c r="Q2935" s="2"/>
    </row>
    <row r="2936">
      <c r="A2936" s="129">
        <v>47131.0</v>
      </c>
      <c r="B2936" s="129">
        <f>VLOOKUP($A2936,달력데이터,MATCH("음력 날짜",달력제목,0),FALSE)</f>
        <v>47086</v>
      </c>
      <c r="C2936" s="128">
        <f t="shared" si="1"/>
        <v>2029</v>
      </c>
      <c r="D2936" s="128">
        <f t="shared" si="2"/>
        <v>1</v>
      </c>
      <c r="E2936" s="128">
        <f t="shared" si="3"/>
        <v>2</v>
      </c>
      <c r="F2936" s="128">
        <f t="shared" si="4"/>
        <v>2029</v>
      </c>
      <c r="G2936" s="128">
        <f t="shared" si="5"/>
        <v>1</v>
      </c>
      <c r="H2936" s="128">
        <f t="shared" si="6"/>
        <v>13</v>
      </c>
      <c r="I2936" s="128" t="str">
        <f t="shared" si="7"/>
        <v>토</v>
      </c>
      <c r="J2936" s="99"/>
      <c r="K2936" s="99"/>
      <c r="L2936" s="141" t="str">
        <f>IF(J2936-K2936=0,,IFERROR(K2936-J2936-휴게시간-VLOOKUP(A2936,지정휴게시간,2,FALSE),K2936-J2936-휴게시간))</f>
        <v/>
      </c>
      <c r="M2936" s="142" t="str">
        <f>IFERROR(VLOOKUP(Text(A2936,"m월 d일"),양력휴일,2,FALSE),IFERROR(VLOOKUP(Text(B2936,"m월 d일"),음력휴일,2,FALSE),IFERROR(VLOOKUP(A2936,양력지정휴일,2,FALSE), IFERROR(VLOOKUP(B2936,음력지정휴일,2,FALSE), ""))))</f>
        <v/>
      </c>
      <c r="N2936" s="128"/>
      <c r="O2936" s="128" t="str">
        <f>IFERROR(VLOOKUP(N2936,연차지정일수,2,FALSE),"")</f>
        <v/>
      </c>
      <c r="P2936" s="143"/>
      <c r="Q2936" s="2"/>
    </row>
    <row r="2937">
      <c r="A2937" s="129">
        <v>47132.0</v>
      </c>
      <c r="B2937" s="129">
        <f>VLOOKUP($A2937,달력데이터,MATCH("음력 날짜",달력제목,0),FALSE)</f>
        <v>47087</v>
      </c>
      <c r="C2937" s="128">
        <f t="shared" si="1"/>
        <v>2029</v>
      </c>
      <c r="D2937" s="128">
        <f t="shared" si="2"/>
        <v>1</v>
      </c>
      <c r="E2937" s="128">
        <f t="shared" si="3"/>
        <v>2</v>
      </c>
      <c r="F2937" s="128">
        <f t="shared" si="4"/>
        <v>2029</v>
      </c>
      <c r="G2937" s="128">
        <f t="shared" si="5"/>
        <v>1</v>
      </c>
      <c r="H2937" s="128">
        <f t="shared" si="6"/>
        <v>14</v>
      </c>
      <c r="I2937" s="128" t="str">
        <f t="shared" si="7"/>
        <v>일</v>
      </c>
      <c r="J2937" s="99"/>
      <c r="K2937" s="99"/>
      <c r="L2937" s="141" t="str">
        <f>IF(J2937-K2937=0,,IFERROR(K2937-J2937-휴게시간-VLOOKUP(A2937,지정휴게시간,2,FALSE),K2937-J2937-휴게시간))</f>
        <v/>
      </c>
      <c r="M2937" s="142" t="str">
        <f>IFERROR(VLOOKUP(Text(A2937,"m월 d일"),양력휴일,2,FALSE),IFERROR(VLOOKUP(Text(B2937,"m월 d일"),음력휴일,2,FALSE),IFERROR(VLOOKUP(A2937,양력지정휴일,2,FALSE), IFERROR(VLOOKUP(B2937,음력지정휴일,2,FALSE), ""))))</f>
        <v/>
      </c>
      <c r="N2937" s="128"/>
      <c r="O2937" s="128" t="str">
        <f>IFERROR(VLOOKUP(N2937,연차지정일수,2,FALSE),"")</f>
        <v/>
      </c>
      <c r="P2937" s="143"/>
      <c r="Q2937" s="2"/>
    </row>
    <row r="2938">
      <c r="A2938" s="129">
        <v>47133.0</v>
      </c>
      <c r="B2938" s="129">
        <f>VLOOKUP($A2938,달력데이터,MATCH("음력 날짜",달력제목,0),FALSE)</f>
        <v>47088</v>
      </c>
      <c r="C2938" s="128">
        <f t="shared" si="1"/>
        <v>2029</v>
      </c>
      <c r="D2938" s="128">
        <f t="shared" si="2"/>
        <v>1</v>
      </c>
      <c r="E2938" s="128">
        <f t="shared" si="3"/>
        <v>3</v>
      </c>
      <c r="F2938" s="128">
        <f t="shared" si="4"/>
        <v>2029</v>
      </c>
      <c r="G2938" s="128">
        <f t="shared" si="5"/>
        <v>1</v>
      </c>
      <c r="H2938" s="128">
        <f t="shared" si="6"/>
        <v>15</v>
      </c>
      <c r="I2938" s="128" t="str">
        <f t="shared" si="7"/>
        <v>월</v>
      </c>
      <c r="J2938" s="99"/>
      <c r="K2938" s="99"/>
      <c r="L2938" s="141" t="str">
        <f>IF(J2938-K2938=0,,IFERROR(K2938-J2938-휴게시간-VLOOKUP(A2938,지정휴게시간,2,FALSE),K2938-J2938-휴게시간))</f>
        <v/>
      </c>
      <c r="M2938" s="142" t="str">
        <f>IFERROR(VLOOKUP(Text(A2938,"m월 d일"),양력휴일,2,FALSE),IFERROR(VLOOKUP(Text(B2938,"m월 d일"),음력휴일,2,FALSE),IFERROR(VLOOKUP(A2938,양력지정휴일,2,FALSE), IFERROR(VLOOKUP(B2938,음력지정휴일,2,FALSE), ""))))</f>
        <v/>
      </c>
      <c r="N2938" s="128"/>
      <c r="O2938" s="128" t="str">
        <f>IFERROR(VLOOKUP(N2938,연차지정일수,2,FALSE),"")</f>
        <v/>
      </c>
      <c r="P2938" s="143"/>
      <c r="Q2938" s="2"/>
    </row>
    <row r="2939">
      <c r="A2939" s="129">
        <v>47134.0</v>
      </c>
      <c r="B2939" s="129">
        <f>VLOOKUP($A2939,달력데이터,MATCH("음력 날짜",달력제목,0),FALSE)</f>
        <v>47089</v>
      </c>
      <c r="C2939" s="128">
        <f t="shared" si="1"/>
        <v>2029</v>
      </c>
      <c r="D2939" s="128">
        <f t="shared" si="2"/>
        <v>1</v>
      </c>
      <c r="E2939" s="128">
        <f t="shared" si="3"/>
        <v>3</v>
      </c>
      <c r="F2939" s="128">
        <f t="shared" si="4"/>
        <v>2029</v>
      </c>
      <c r="G2939" s="128">
        <f t="shared" si="5"/>
        <v>1</v>
      </c>
      <c r="H2939" s="128">
        <f t="shared" si="6"/>
        <v>16</v>
      </c>
      <c r="I2939" s="128" t="str">
        <f t="shared" si="7"/>
        <v>화</v>
      </c>
      <c r="J2939" s="99"/>
      <c r="K2939" s="99"/>
      <c r="L2939" s="141" t="str">
        <f>IF(J2939-K2939=0,,IFERROR(K2939-J2939-휴게시간-VLOOKUP(A2939,지정휴게시간,2,FALSE),K2939-J2939-휴게시간))</f>
        <v/>
      </c>
      <c r="M2939" s="142" t="str">
        <f>IFERROR(VLOOKUP(Text(A2939,"m월 d일"),양력휴일,2,FALSE),IFERROR(VLOOKUP(Text(B2939,"m월 d일"),음력휴일,2,FALSE),IFERROR(VLOOKUP(A2939,양력지정휴일,2,FALSE), IFERROR(VLOOKUP(B2939,음력지정휴일,2,FALSE), ""))))</f>
        <v/>
      </c>
      <c r="N2939" s="128"/>
      <c r="O2939" s="128" t="str">
        <f>IFERROR(VLOOKUP(N2939,연차지정일수,2,FALSE),"")</f>
        <v/>
      </c>
      <c r="P2939" s="143"/>
      <c r="Q2939" s="2"/>
    </row>
    <row r="2940">
      <c r="A2940" s="129">
        <v>47135.0</v>
      </c>
      <c r="B2940" s="129">
        <f>VLOOKUP($A2940,달력데이터,MATCH("음력 날짜",달력제목,0),FALSE)</f>
        <v>47090</v>
      </c>
      <c r="C2940" s="128">
        <f t="shared" si="1"/>
        <v>2029</v>
      </c>
      <c r="D2940" s="128">
        <f t="shared" si="2"/>
        <v>1</v>
      </c>
      <c r="E2940" s="128">
        <f t="shared" si="3"/>
        <v>3</v>
      </c>
      <c r="F2940" s="128">
        <f t="shared" si="4"/>
        <v>2029</v>
      </c>
      <c r="G2940" s="128">
        <f t="shared" si="5"/>
        <v>1</v>
      </c>
      <c r="H2940" s="128">
        <f t="shared" si="6"/>
        <v>17</v>
      </c>
      <c r="I2940" s="128" t="str">
        <f t="shared" si="7"/>
        <v>수</v>
      </c>
      <c r="J2940" s="99"/>
      <c r="K2940" s="99"/>
      <c r="L2940" s="141" t="str">
        <f>IF(J2940-K2940=0,,IFERROR(K2940-J2940-휴게시간-VLOOKUP(A2940,지정휴게시간,2,FALSE),K2940-J2940-휴게시간))</f>
        <v/>
      </c>
      <c r="M2940" s="142" t="str">
        <f>IFERROR(VLOOKUP(Text(A2940,"m월 d일"),양력휴일,2,FALSE),IFERROR(VLOOKUP(Text(B2940,"m월 d일"),음력휴일,2,FALSE),IFERROR(VLOOKUP(A2940,양력지정휴일,2,FALSE), IFERROR(VLOOKUP(B2940,음력지정휴일,2,FALSE), ""))))</f>
        <v/>
      </c>
      <c r="N2940" s="128"/>
      <c r="O2940" s="128" t="str">
        <f>IFERROR(VLOOKUP(N2940,연차지정일수,2,FALSE),"")</f>
        <v/>
      </c>
      <c r="P2940" s="143"/>
      <c r="Q2940" s="2"/>
    </row>
    <row r="2941">
      <c r="A2941" s="129">
        <v>47136.0</v>
      </c>
      <c r="B2941" s="129">
        <f>VLOOKUP($A2941,달력데이터,MATCH("음력 날짜",달력제목,0),FALSE)</f>
        <v>47091</v>
      </c>
      <c r="C2941" s="128">
        <f t="shared" si="1"/>
        <v>2029</v>
      </c>
      <c r="D2941" s="128">
        <f t="shared" si="2"/>
        <v>1</v>
      </c>
      <c r="E2941" s="128">
        <f t="shared" si="3"/>
        <v>3</v>
      </c>
      <c r="F2941" s="128">
        <f t="shared" si="4"/>
        <v>2029</v>
      </c>
      <c r="G2941" s="128">
        <f t="shared" si="5"/>
        <v>1</v>
      </c>
      <c r="H2941" s="128">
        <f t="shared" si="6"/>
        <v>18</v>
      </c>
      <c r="I2941" s="128" t="str">
        <f t="shared" si="7"/>
        <v>목</v>
      </c>
      <c r="J2941" s="99"/>
      <c r="K2941" s="99"/>
      <c r="L2941" s="141" t="str">
        <f>IF(J2941-K2941=0,,IFERROR(K2941-J2941-휴게시간-VLOOKUP(A2941,지정휴게시간,2,FALSE),K2941-J2941-휴게시간))</f>
        <v/>
      </c>
      <c r="M2941" s="142" t="str">
        <f>IFERROR(VLOOKUP(Text(A2941,"m월 d일"),양력휴일,2,FALSE),IFERROR(VLOOKUP(Text(B2941,"m월 d일"),음력휴일,2,FALSE),IFERROR(VLOOKUP(A2941,양력지정휴일,2,FALSE), IFERROR(VLOOKUP(B2941,음력지정휴일,2,FALSE), ""))))</f>
        <v/>
      </c>
      <c r="N2941" s="128"/>
      <c r="O2941" s="128" t="str">
        <f>IFERROR(VLOOKUP(N2941,연차지정일수,2,FALSE),"")</f>
        <v/>
      </c>
      <c r="P2941" s="143"/>
      <c r="Q2941" s="2"/>
    </row>
    <row r="2942">
      <c r="A2942" s="129">
        <v>47137.0</v>
      </c>
      <c r="B2942" s="129">
        <f>VLOOKUP($A2942,달력데이터,MATCH("음력 날짜",달력제목,0),FALSE)</f>
        <v>47092</v>
      </c>
      <c r="C2942" s="128">
        <f t="shared" si="1"/>
        <v>2029</v>
      </c>
      <c r="D2942" s="128">
        <f t="shared" si="2"/>
        <v>1</v>
      </c>
      <c r="E2942" s="128">
        <f t="shared" si="3"/>
        <v>3</v>
      </c>
      <c r="F2942" s="128">
        <f t="shared" si="4"/>
        <v>2029</v>
      </c>
      <c r="G2942" s="128">
        <f t="shared" si="5"/>
        <v>1</v>
      </c>
      <c r="H2942" s="128">
        <f t="shared" si="6"/>
        <v>19</v>
      </c>
      <c r="I2942" s="128" t="str">
        <f t="shared" si="7"/>
        <v>금</v>
      </c>
      <c r="J2942" s="99"/>
      <c r="K2942" s="99"/>
      <c r="L2942" s="141" t="str">
        <f>IF(J2942-K2942=0,,IFERROR(K2942-J2942-휴게시간-VLOOKUP(A2942,지정휴게시간,2,FALSE),K2942-J2942-휴게시간))</f>
        <v/>
      </c>
      <c r="M2942" s="142" t="str">
        <f>IFERROR(VLOOKUP(Text(A2942,"m월 d일"),양력휴일,2,FALSE),IFERROR(VLOOKUP(Text(B2942,"m월 d일"),음력휴일,2,FALSE),IFERROR(VLOOKUP(A2942,양력지정휴일,2,FALSE), IFERROR(VLOOKUP(B2942,음력지정휴일,2,FALSE), ""))))</f>
        <v/>
      </c>
      <c r="N2942" s="128"/>
      <c r="O2942" s="128" t="str">
        <f>IFERROR(VLOOKUP(N2942,연차지정일수,2,FALSE),"")</f>
        <v/>
      </c>
      <c r="P2942" s="143"/>
      <c r="Q2942" s="2"/>
    </row>
    <row r="2943">
      <c r="A2943" s="129">
        <v>47138.0</v>
      </c>
      <c r="B2943" s="129">
        <f>VLOOKUP($A2943,달력데이터,MATCH("음력 날짜",달력제목,0),FALSE)</f>
        <v>47093</v>
      </c>
      <c r="C2943" s="128">
        <f t="shared" si="1"/>
        <v>2029</v>
      </c>
      <c r="D2943" s="128">
        <f t="shared" si="2"/>
        <v>1</v>
      </c>
      <c r="E2943" s="128">
        <f t="shared" si="3"/>
        <v>3</v>
      </c>
      <c r="F2943" s="128">
        <f t="shared" si="4"/>
        <v>2029</v>
      </c>
      <c r="G2943" s="128">
        <f t="shared" si="5"/>
        <v>1</v>
      </c>
      <c r="H2943" s="128">
        <f t="shared" si="6"/>
        <v>20</v>
      </c>
      <c r="I2943" s="128" t="str">
        <f t="shared" si="7"/>
        <v>토</v>
      </c>
      <c r="J2943" s="99"/>
      <c r="K2943" s="99"/>
      <c r="L2943" s="141" t="str">
        <f>IF(J2943-K2943=0,,IFERROR(K2943-J2943-휴게시간-VLOOKUP(A2943,지정휴게시간,2,FALSE),K2943-J2943-휴게시간))</f>
        <v/>
      </c>
      <c r="M2943" s="142" t="str">
        <f>IFERROR(VLOOKUP(Text(A2943,"m월 d일"),양력휴일,2,FALSE),IFERROR(VLOOKUP(Text(B2943,"m월 d일"),음력휴일,2,FALSE),IFERROR(VLOOKUP(A2943,양력지정휴일,2,FALSE), IFERROR(VLOOKUP(B2943,음력지정휴일,2,FALSE), ""))))</f>
        <v/>
      </c>
      <c r="N2943" s="128"/>
      <c r="O2943" s="128" t="str">
        <f>IFERROR(VLOOKUP(N2943,연차지정일수,2,FALSE),"")</f>
        <v/>
      </c>
      <c r="P2943" s="143"/>
      <c r="Q2943" s="2"/>
    </row>
    <row r="2944">
      <c r="A2944" s="129">
        <v>47139.0</v>
      </c>
      <c r="B2944" s="129">
        <f>VLOOKUP($A2944,달력데이터,MATCH("음력 날짜",달력제목,0),FALSE)</f>
        <v>47094</v>
      </c>
      <c r="C2944" s="128">
        <f t="shared" si="1"/>
        <v>2029</v>
      </c>
      <c r="D2944" s="128">
        <f t="shared" si="2"/>
        <v>1</v>
      </c>
      <c r="E2944" s="128">
        <f t="shared" si="3"/>
        <v>3</v>
      </c>
      <c r="F2944" s="128">
        <f t="shared" si="4"/>
        <v>2029</v>
      </c>
      <c r="G2944" s="128">
        <f t="shared" si="5"/>
        <v>1</v>
      </c>
      <c r="H2944" s="128">
        <f t="shared" si="6"/>
        <v>21</v>
      </c>
      <c r="I2944" s="128" t="str">
        <f t="shared" si="7"/>
        <v>일</v>
      </c>
      <c r="J2944" s="99"/>
      <c r="K2944" s="99"/>
      <c r="L2944" s="141" t="str">
        <f>IF(J2944-K2944=0,,IFERROR(K2944-J2944-휴게시간-VLOOKUP(A2944,지정휴게시간,2,FALSE),K2944-J2944-휴게시간))</f>
        <v/>
      </c>
      <c r="M2944" s="142" t="str">
        <f>IFERROR(VLOOKUP(Text(A2944,"m월 d일"),양력휴일,2,FALSE),IFERROR(VLOOKUP(Text(B2944,"m월 d일"),음력휴일,2,FALSE),IFERROR(VLOOKUP(A2944,양력지정휴일,2,FALSE), IFERROR(VLOOKUP(B2944,음력지정휴일,2,FALSE), ""))))</f>
        <v/>
      </c>
      <c r="N2944" s="128"/>
      <c r="O2944" s="128" t="str">
        <f>IFERROR(VLOOKUP(N2944,연차지정일수,2,FALSE),"")</f>
        <v/>
      </c>
      <c r="P2944" s="143"/>
      <c r="Q2944" s="2"/>
    </row>
    <row r="2945">
      <c r="A2945" s="129">
        <v>47140.0</v>
      </c>
      <c r="B2945" s="129">
        <f>VLOOKUP($A2945,달력데이터,MATCH("음력 날짜",달력제목,0),FALSE)</f>
        <v>47095</v>
      </c>
      <c r="C2945" s="128">
        <f t="shared" si="1"/>
        <v>2029</v>
      </c>
      <c r="D2945" s="128">
        <f t="shared" si="2"/>
        <v>1</v>
      </c>
      <c r="E2945" s="128">
        <f t="shared" si="3"/>
        <v>4</v>
      </c>
      <c r="F2945" s="128">
        <f t="shared" si="4"/>
        <v>2029</v>
      </c>
      <c r="G2945" s="128">
        <f t="shared" si="5"/>
        <v>1</v>
      </c>
      <c r="H2945" s="128">
        <f t="shared" si="6"/>
        <v>22</v>
      </c>
      <c r="I2945" s="128" t="str">
        <f t="shared" si="7"/>
        <v>월</v>
      </c>
      <c r="J2945" s="99"/>
      <c r="K2945" s="99"/>
      <c r="L2945" s="141" t="str">
        <f>IF(J2945-K2945=0,,IFERROR(K2945-J2945-휴게시간-VLOOKUP(A2945,지정휴게시간,2,FALSE),K2945-J2945-휴게시간))</f>
        <v/>
      </c>
      <c r="M2945" s="142" t="str">
        <f>IFERROR(VLOOKUP(Text(A2945,"m월 d일"),양력휴일,2,FALSE),IFERROR(VLOOKUP(Text(B2945,"m월 d일"),음력휴일,2,FALSE),IFERROR(VLOOKUP(A2945,양력지정휴일,2,FALSE), IFERROR(VLOOKUP(B2945,음력지정휴일,2,FALSE), ""))))</f>
        <v/>
      </c>
      <c r="N2945" s="128"/>
      <c r="O2945" s="128" t="str">
        <f>IFERROR(VLOOKUP(N2945,연차지정일수,2,FALSE),"")</f>
        <v/>
      </c>
      <c r="P2945" s="143"/>
      <c r="Q2945" s="2"/>
    </row>
    <row r="2946">
      <c r="A2946" s="129">
        <v>47141.0</v>
      </c>
      <c r="B2946" s="129">
        <f>VLOOKUP($A2946,달력데이터,MATCH("음력 날짜",달력제목,0),FALSE)</f>
        <v>47096</v>
      </c>
      <c r="C2946" s="128">
        <f t="shared" si="1"/>
        <v>2029</v>
      </c>
      <c r="D2946" s="128">
        <f t="shared" si="2"/>
        <v>1</v>
      </c>
      <c r="E2946" s="128">
        <f t="shared" si="3"/>
        <v>4</v>
      </c>
      <c r="F2946" s="128">
        <f t="shared" si="4"/>
        <v>2029</v>
      </c>
      <c r="G2946" s="128">
        <f t="shared" si="5"/>
        <v>1</v>
      </c>
      <c r="H2946" s="128">
        <f t="shared" si="6"/>
        <v>23</v>
      </c>
      <c r="I2946" s="128" t="str">
        <f t="shared" si="7"/>
        <v>화</v>
      </c>
      <c r="J2946" s="99"/>
      <c r="K2946" s="99"/>
      <c r="L2946" s="141" t="str">
        <f>IF(J2946-K2946=0,,IFERROR(K2946-J2946-휴게시간-VLOOKUP(A2946,지정휴게시간,2,FALSE),K2946-J2946-휴게시간))</f>
        <v/>
      </c>
      <c r="M2946" s="142" t="str">
        <f>IFERROR(VLOOKUP(Text(A2946,"m월 d일"),양력휴일,2,FALSE),IFERROR(VLOOKUP(Text(B2946,"m월 d일"),음력휴일,2,FALSE),IFERROR(VLOOKUP(A2946,양력지정휴일,2,FALSE), IFERROR(VLOOKUP(B2946,음력지정휴일,2,FALSE), ""))))</f>
        <v/>
      </c>
      <c r="N2946" s="128"/>
      <c r="O2946" s="128" t="str">
        <f>IFERROR(VLOOKUP(N2946,연차지정일수,2,FALSE),"")</f>
        <v/>
      </c>
      <c r="P2946" s="143"/>
      <c r="Q2946" s="2"/>
    </row>
    <row r="2947">
      <c r="A2947" s="129">
        <v>47142.0</v>
      </c>
      <c r="B2947" s="129">
        <f>VLOOKUP($A2947,달력데이터,MATCH("음력 날짜",달력제목,0),FALSE)</f>
        <v>47097</v>
      </c>
      <c r="C2947" s="128">
        <f t="shared" si="1"/>
        <v>2029</v>
      </c>
      <c r="D2947" s="128">
        <f t="shared" si="2"/>
        <v>1</v>
      </c>
      <c r="E2947" s="128">
        <f t="shared" si="3"/>
        <v>4</v>
      </c>
      <c r="F2947" s="128">
        <f t="shared" si="4"/>
        <v>2029</v>
      </c>
      <c r="G2947" s="128">
        <f t="shared" si="5"/>
        <v>1</v>
      </c>
      <c r="H2947" s="128">
        <f t="shared" si="6"/>
        <v>24</v>
      </c>
      <c r="I2947" s="128" t="str">
        <f t="shared" si="7"/>
        <v>수</v>
      </c>
      <c r="J2947" s="99"/>
      <c r="K2947" s="99"/>
      <c r="L2947" s="141" t="str">
        <f>IF(J2947-K2947=0,,IFERROR(K2947-J2947-휴게시간-VLOOKUP(A2947,지정휴게시간,2,FALSE),K2947-J2947-휴게시간))</f>
        <v/>
      </c>
      <c r="M2947" s="142" t="str">
        <f>IFERROR(VLOOKUP(Text(A2947,"m월 d일"),양력휴일,2,FALSE),IFERROR(VLOOKUP(Text(B2947,"m월 d일"),음력휴일,2,FALSE),IFERROR(VLOOKUP(A2947,양력지정휴일,2,FALSE), IFERROR(VLOOKUP(B2947,음력지정휴일,2,FALSE), ""))))</f>
        <v/>
      </c>
      <c r="N2947" s="128"/>
      <c r="O2947" s="128" t="str">
        <f>IFERROR(VLOOKUP(N2947,연차지정일수,2,FALSE),"")</f>
        <v/>
      </c>
      <c r="P2947" s="143"/>
      <c r="Q2947" s="2"/>
    </row>
    <row r="2948">
      <c r="A2948" s="129">
        <v>47143.0</v>
      </c>
      <c r="B2948" s="129">
        <f>VLOOKUP($A2948,달력데이터,MATCH("음력 날짜",달력제목,0),FALSE)</f>
        <v>47098</v>
      </c>
      <c r="C2948" s="128">
        <f t="shared" si="1"/>
        <v>2029</v>
      </c>
      <c r="D2948" s="128">
        <f t="shared" si="2"/>
        <v>1</v>
      </c>
      <c r="E2948" s="128">
        <f t="shared" si="3"/>
        <v>4</v>
      </c>
      <c r="F2948" s="128">
        <f t="shared" si="4"/>
        <v>2029</v>
      </c>
      <c r="G2948" s="128">
        <f t="shared" si="5"/>
        <v>1</v>
      </c>
      <c r="H2948" s="128">
        <f t="shared" si="6"/>
        <v>25</v>
      </c>
      <c r="I2948" s="128" t="str">
        <f t="shared" si="7"/>
        <v>목</v>
      </c>
      <c r="J2948" s="99"/>
      <c r="K2948" s="99"/>
      <c r="L2948" s="141" t="str">
        <f>IF(J2948-K2948=0,,IFERROR(K2948-J2948-휴게시간-VLOOKUP(A2948,지정휴게시간,2,FALSE),K2948-J2948-휴게시간))</f>
        <v/>
      </c>
      <c r="M2948" s="142" t="str">
        <f>IFERROR(VLOOKUP(Text(A2948,"m월 d일"),양력휴일,2,FALSE),IFERROR(VLOOKUP(Text(B2948,"m월 d일"),음력휴일,2,FALSE),IFERROR(VLOOKUP(A2948,양력지정휴일,2,FALSE), IFERROR(VLOOKUP(B2948,음력지정휴일,2,FALSE), ""))))</f>
        <v/>
      </c>
      <c r="N2948" s="128"/>
      <c r="O2948" s="128" t="str">
        <f>IFERROR(VLOOKUP(N2948,연차지정일수,2,FALSE),"")</f>
        <v/>
      </c>
      <c r="P2948" s="143"/>
      <c r="Q2948" s="2"/>
    </row>
    <row r="2949">
      <c r="A2949" s="129">
        <v>47144.0</v>
      </c>
      <c r="B2949" s="129">
        <f>VLOOKUP($A2949,달력데이터,MATCH("음력 날짜",달력제목,0),FALSE)</f>
        <v>47099</v>
      </c>
      <c r="C2949" s="128">
        <f t="shared" si="1"/>
        <v>2029</v>
      </c>
      <c r="D2949" s="128">
        <f t="shared" si="2"/>
        <v>1</v>
      </c>
      <c r="E2949" s="128">
        <f t="shared" si="3"/>
        <v>4</v>
      </c>
      <c r="F2949" s="128">
        <f t="shared" si="4"/>
        <v>2029</v>
      </c>
      <c r="G2949" s="128">
        <f t="shared" si="5"/>
        <v>1</v>
      </c>
      <c r="H2949" s="128">
        <f t="shared" si="6"/>
        <v>26</v>
      </c>
      <c r="I2949" s="128" t="str">
        <f t="shared" si="7"/>
        <v>금</v>
      </c>
      <c r="J2949" s="99"/>
      <c r="K2949" s="99"/>
      <c r="L2949" s="141" t="str">
        <f>IF(J2949-K2949=0,,IFERROR(K2949-J2949-휴게시간-VLOOKUP(A2949,지정휴게시간,2,FALSE),K2949-J2949-휴게시간))</f>
        <v/>
      </c>
      <c r="M2949" s="142" t="str">
        <f>IFERROR(VLOOKUP(Text(A2949,"m월 d일"),양력휴일,2,FALSE),IFERROR(VLOOKUP(Text(B2949,"m월 d일"),음력휴일,2,FALSE),IFERROR(VLOOKUP(A2949,양력지정휴일,2,FALSE), IFERROR(VLOOKUP(B2949,음력지정휴일,2,FALSE), ""))))</f>
        <v/>
      </c>
      <c r="N2949" s="128"/>
      <c r="O2949" s="128" t="str">
        <f>IFERROR(VLOOKUP(N2949,연차지정일수,2,FALSE),"")</f>
        <v/>
      </c>
      <c r="P2949" s="143"/>
      <c r="Q2949" s="2"/>
    </row>
    <row r="2950">
      <c r="A2950" s="129">
        <v>47145.0</v>
      </c>
      <c r="B2950" s="129">
        <f>VLOOKUP($A2950,달력데이터,MATCH("음력 날짜",달력제목,0),FALSE)</f>
        <v>47100</v>
      </c>
      <c r="C2950" s="128">
        <f t="shared" si="1"/>
        <v>2029</v>
      </c>
      <c r="D2950" s="128">
        <f t="shared" si="2"/>
        <v>1</v>
      </c>
      <c r="E2950" s="128">
        <f t="shared" si="3"/>
        <v>4</v>
      </c>
      <c r="F2950" s="128">
        <f t="shared" si="4"/>
        <v>2029</v>
      </c>
      <c r="G2950" s="128">
        <f t="shared" si="5"/>
        <v>1</v>
      </c>
      <c r="H2950" s="128">
        <f t="shared" si="6"/>
        <v>27</v>
      </c>
      <c r="I2950" s="128" t="str">
        <f t="shared" si="7"/>
        <v>토</v>
      </c>
      <c r="J2950" s="99"/>
      <c r="K2950" s="99"/>
      <c r="L2950" s="141" t="str">
        <f>IF(J2950-K2950=0,,IFERROR(K2950-J2950-휴게시간-VLOOKUP(A2950,지정휴게시간,2,FALSE),K2950-J2950-휴게시간))</f>
        <v/>
      </c>
      <c r="M2950" s="142" t="str">
        <f>IFERROR(VLOOKUP(Text(A2950,"m월 d일"),양력휴일,2,FALSE),IFERROR(VLOOKUP(Text(B2950,"m월 d일"),음력휴일,2,FALSE),IFERROR(VLOOKUP(A2950,양력지정휴일,2,FALSE), IFERROR(VLOOKUP(B2950,음력지정휴일,2,FALSE), ""))))</f>
        <v/>
      </c>
      <c r="N2950" s="128"/>
      <c r="O2950" s="128" t="str">
        <f>IFERROR(VLOOKUP(N2950,연차지정일수,2,FALSE),"")</f>
        <v/>
      </c>
      <c r="P2950" s="143"/>
      <c r="Q2950" s="2"/>
    </row>
    <row r="2951">
      <c r="A2951" s="129">
        <v>47146.0</v>
      </c>
      <c r="B2951" s="129">
        <f>VLOOKUP($A2951,달력데이터,MATCH("음력 날짜",달력제목,0),FALSE)</f>
        <v>47101</v>
      </c>
      <c r="C2951" s="128">
        <f t="shared" si="1"/>
        <v>2029</v>
      </c>
      <c r="D2951" s="128">
        <f t="shared" si="2"/>
        <v>1</v>
      </c>
      <c r="E2951" s="128">
        <f t="shared" si="3"/>
        <v>4</v>
      </c>
      <c r="F2951" s="128">
        <f t="shared" si="4"/>
        <v>2029</v>
      </c>
      <c r="G2951" s="128">
        <f t="shared" si="5"/>
        <v>1</v>
      </c>
      <c r="H2951" s="128">
        <f t="shared" si="6"/>
        <v>28</v>
      </c>
      <c r="I2951" s="128" t="str">
        <f t="shared" si="7"/>
        <v>일</v>
      </c>
      <c r="J2951" s="99"/>
      <c r="K2951" s="99"/>
      <c r="L2951" s="141" t="str">
        <f>IF(J2951-K2951=0,,IFERROR(K2951-J2951-휴게시간-VLOOKUP(A2951,지정휴게시간,2,FALSE),K2951-J2951-휴게시간))</f>
        <v/>
      </c>
      <c r="M2951" s="142" t="str">
        <f>IFERROR(VLOOKUP(Text(A2951,"m월 d일"),양력휴일,2,FALSE),IFERROR(VLOOKUP(Text(B2951,"m월 d일"),음력휴일,2,FALSE),IFERROR(VLOOKUP(A2951,양력지정휴일,2,FALSE), IFERROR(VLOOKUP(B2951,음력지정휴일,2,FALSE), ""))))</f>
        <v/>
      </c>
      <c r="N2951" s="128"/>
      <c r="O2951" s="128" t="str">
        <f>IFERROR(VLOOKUP(N2951,연차지정일수,2,FALSE),"")</f>
        <v/>
      </c>
      <c r="P2951" s="143"/>
      <c r="Q2951" s="2"/>
    </row>
    <row r="2952">
      <c r="A2952" s="129">
        <v>47147.0</v>
      </c>
      <c r="B2952" s="129">
        <f>VLOOKUP($A2952,달력데이터,MATCH("음력 날짜",달력제목,0),FALSE)</f>
        <v>47102</v>
      </c>
      <c r="C2952" s="128">
        <f t="shared" si="1"/>
        <v>2029</v>
      </c>
      <c r="D2952" s="128">
        <f t="shared" si="2"/>
        <v>1</v>
      </c>
      <c r="E2952" s="128">
        <f t="shared" si="3"/>
        <v>5</v>
      </c>
      <c r="F2952" s="128">
        <f t="shared" si="4"/>
        <v>2029</v>
      </c>
      <c r="G2952" s="128">
        <f t="shared" si="5"/>
        <v>1</v>
      </c>
      <c r="H2952" s="128">
        <f t="shared" si="6"/>
        <v>29</v>
      </c>
      <c r="I2952" s="128" t="str">
        <f t="shared" si="7"/>
        <v>월</v>
      </c>
      <c r="J2952" s="99"/>
      <c r="K2952" s="99"/>
      <c r="L2952" s="141" t="str">
        <f>IF(J2952-K2952=0,,IFERROR(K2952-J2952-휴게시간-VLOOKUP(A2952,지정휴게시간,2,FALSE),K2952-J2952-휴게시간))</f>
        <v/>
      </c>
      <c r="M2952" s="142" t="str">
        <f>IFERROR(VLOOKUP(Text(A2952,"m월 d일"),양력휴일,2,FALSE),IFERROR(VLOOKUP(Text(B2952,"m월 d일"),음력휴일,2,FALSE),IFERROR(VLOOKUP(A2952,양력지정휴일,2,FALSE), IFERROR(VLOOKUP(B2952,음력지정휴일,2,FALSE), ""))))</f>
        <v/>
      </c>
      <c r="N2952" s="128"/>
      <c r="O2952" s="128" t="str">
        <f>IFERROR(VLOOKUP(N2952,연차지정일수,2,FALSE),"")</f>
        <v/>
      </c>
      <c r="P2952" s="143"/>
      <c r="Q2952" s="2"/>
    </row>
    <row r="2953">
      <c r="A2953" s="129">
        <v>47148.0</v>
      </c>
      <c r="B2953" s="129">
        <f>VLOOKUP($A2953,달력데이터,MATCH("음력 날짜",달력제목,0),FALSE)</f>
        <v>47103</v>
      </c>
      <c r="C2953" s="128">
        <f t="shared" si="1"/>
        <v>2029</v>
      </c>
      <c r="D2953" s="128">
        <f t="shared" si="2"/>
        <v>1</v>
      </c>
      <c r="E2953" s="128">
        <f t="shared" si="3"/>
        <v>5</v>
      </c>
      <c r="F2953" s="128">
        <f t="shared" si="4"/>
        <v>2029</v>
      </c>
      <c r="G2953" s="128">
        <f t="shared" si="5"/>
        <v>1</v>
      </c>
      <c r="H2953" s="128">
        <f t="shared" si="6"/>
        <v>30</v>
      </c>
      <c r="I2953" s="128" t="str">
        <f t="shared" si="7"/>
        <v>화</v>
      </c>
      <c r="J2953" s="99"/>
      <c r="K2953" s="99"/>
      <c r="L2953" s="141" t="str">
        <f>IF(J2953-K2953=0,,IFERROR(K2953-J2953-휴게시간-VLOOKUP(A2953,지정휴게시간,2,FALSE),K2953-J2953-휴게시간))</f>
        <v/>
      </c>
      <c r="M2953" s="142" t="str">
        <f>IFERROR(VLOOKUP(Text(A2953,"m월 d일"),양력휴일,2,FALSE),IFERROR(VLOOKUP(Text(B2953,"m월 d일"),음력휴일,2,FALSE),IFERROR(VLOOKUP(A2953,양력지정휴일,2,FALSE), IFERROR(VLOOKUP(B2953,음력지정휴일,2,FALSE), ""))))</f>
        <v/>
      </c>
      <c r="N2953" s="128"/>
      <c r="O2953" s="128" t="str">
        <f>IFERROR(VLOOKUP(N2953,연차지정일수,2,FALSE),"")</f>
        <v/>
      </c>
      <c r="P2953" s="143"/>
      <c r="Q2953" s="2"/>
    </row>
    <row r="2954">
      <c r="A2954" s="129">
        <v>47149.0</v>
      </c>
      <c r="B2954" s="129">
        <f>VLOOKUP($A2954,달력데이터,MATCH("음력 날짜",달력제목,0),FALSE)</f>
        <v>47104</v>
      </c>
      <c r="C2954" s="128">
        <f t="shared" si="1"/>
        <v>2029</v>
      </c>
      <c r="D2954" s="128">
        <f t="shared" si="2"/>
        <v>1</v>
      </c>
      <c r="E2954" s="128">
        <f t="shared" si="3"/>
        <v>5</v>
      </c>
      <c r="F2954" s="128">
        <f t="shared" si="4"/>
        <v>2029</v>
      </c>
      <c r="G2954" s="128">
        <f t="shared" si="5"/>
        <v>1</v>
      </c>
      <c r="H2954" s="128">
        <f t="shared" si="6"/>
        <v>31</v>
      </c>
      <c r="I2954" s="128" t="str">
        <f t="shared" si="7"/>
        <v>수</v>
      </c>
      <c r="J2954" s="99"/>
      <c r="K2954" s="99"/>
      <c r="L2954" s="141" t="str">
        <f>IF(J2954-K2954=0,,IFERROR(K2954-J2954-휴게시간-VLOOKUP(A2954,지정휴게시간,2,FALSE),K2954-J2954-휴게시간))</f>
        <v/>
      </c>
      <c r="M2954" s="142" t="str">
        <f>IFERROR(VLOOKUP(Text(A2954,"m월 d일"),양력휴일,2,FALSE),IFERROR(VLOOKUP(Text(B2954,"m월 d일"),음력휴일,2,FALSE),IFERROR(VLOOKUP(A2954,양력지정휴일,2,FALSE), IFERROR(VLOOKUP(B2954,음력지정휴일,2,FALSE), ""))))</f>
        <v/>
      </c>
      <c r="N2954" s="128"/>
      <c r="O2954" s="128" t="str">
        <f>IFERROR(VLOOKUP(N2954,연차지정일수,2,FALSE),"")</f>
        <v/>
      </c>
      <c r="P2954" s="143"/>
      <c r="Q2954" s="2"/>
    </row>
    <row r="2955">
      <c r="A2955" s="129">
        <v>47150.0</v>
      </c>
      <c r="B2955" s="129">
        <f>VLOOKUP($A2955,달력데이터,MATCH("음력 날짜",달력제목,0),FALSE)</f>
        <v>47105</v>
      </c>
      <c r="C2955" s="128">
        <f t="shared" si="1"/>
        <v>2029</v>
      </c>
      <c r="D2955" s="128">
        <f t="shared" si="2"/>
        <v>1</v>
      </c>
      <c r="E2955" s="128">
        <f t="shared" si="3"/>
        <v>5</v>
      </c>
      <c r="F2955" s="128">
        <f t="shared" si="4"/>
        <v>2029</v>
      </c>
      <c r="G2955" s="128">
        <f t="shared" si="5"/>
        <v>2</v>
      </c>
      <c r="H2955" s="128">
        <f t="shared" si="6"/>
        <v>1</v>
      </c>
      <c r="I2955" s="128" t="str">
        <f t="shared" si="7"/>
        <v>목</v>
      </c>
      <c r="J2955" s="99"/>
      <c r="K2955" s="99"/>
      <c r="L2955" s="141" t="str">
        <f>IF(J2955-K2955=0,,IFERROR(K2955-J2955-휴게시간-VLOOKUP(A2955,지정휴게시간,2,FALSE),K2955-J2955-휴게시간))</f>
        <v/>
      </c>
      <c r="M2955" s="142" t="str">
        <f>IFERROR(VLOOKUP(Text(A2955,"m월 d일"),양력휴일,2,FALSE),IFERROR(VLOOKUP(Text(B2955,"m월 d일"),음력휴일,2,FALSE),IFERROR(VLOOKUP(A2955,양력지정휴일,2,FALSE), IFERROR(VLOOKUP(B2955,음력지정휴일,2,FALSE), ""))))</f>
        <v/>
      </c>
      <c r="N2955" s="128"/>
      <c r="O2955" s="128" t="str">
        <f>IFERROR(VLOOKUP(N2955,연차지정일수,2,FALSE),"")</f>
        <v/>
      </c>
      <c r="P2955" s="143"/>
      <c r="Q2955" s="2"/>
    </row>
    <row r="2956">
      <c r="A2956" s="129">
        <v>47151.0</v>
      </c>
      <c r="B2956" s="129">
        <f>VLOOKUP($A2956,달력데이터,MATCH("음력 날짜",달력제목,0),FALSE)</f>
        <v>47106</v>
      </c>
      <c r="C2956" s="128">
        <f t="shared" si="1"/>
        <v>2029</v>
      </c>
      <c r="D2956" s="128">
        <f t="shared" si="2"/>
        <v>1</v>
      </c>
      <c r="E2956" s="128">
        <f t="shared" si="3"/>
        <v>5</v>
      </c>
      <c r="F2956" s="128">
        <f t="shared" si="4"/>
        <v>2029</v>
      </c>
      <c r="G2956" s="128">
        <f t="shared" si="5"/>
        <v>2</v>
      </c>
      <c r="H2956" s="128">
        <f t="shared" si="6"/>
        <v>2</v>
      </c>
      <c r="I2956" s="128" t="str">
        <f t="shared" si="7"/>
        <v>금</v>
      </c>
      <c r="J2956" s="99"/>
      <c r="K2956" s="99"/>
      <c r="L2956" s="141" t="str">
        <f>IF(J2956-K2956=0,,IFERROR(K2956-J2956-휴게시간-VLOOKUP(A2956,지정휴게시간,2,FALSE),K2956-J2956-휴게시간))</f>
        <v/>
      </c>
      <c r="M2956" s="142" t="str">
        <f>IFERROR(VLOOKUP(Text(A2956,"m월 d일"),양력휴일,2,FALSE),IFERROR(VLOOKUP(Text(B2956,"m월 d일"),음력휴일,2,FALSE),IFERROR(VLOOKUP(A2956,양력지정휴일,2,FALSE), IFERROR(VLOOKUP(B2956,음력지정휴일,2,FALSE), ""))))</f>
        <v/>
      </c>
      <c r="N2956" s="128"/>
      <c r="O2956" s="128" t="str">
        <f>IFERROR(VLOOKUP(N2956,연차지정일수,2,FALSE),"")</f>
        <v/>
      </c>
      <c r="P2956" s="143"/>
      <c r="Q2956" s="2"/>
    </row>
    <row r="2957">
      <c r="A2957" s="129">
        <v>47152.0</v>
      </c>
      <c r="B2957" s="129">
        <f>VLOOKUP($A2957,달력데이터,MATCH("음력 날짜",달력제목,0),FALSE)</f>
        <v>47107</v>
      </c>
      <c r="C2957" s="128">
        <f t="shared" si="1"/>
        <v>2029</v>
      </c>
      <c r="D2957" s="128">
        <f t="shared" si="2"/>
        <v>1</v>
      </c>
      <c r="E2957" s="128">
        <f t="shared" si="3"/>
        <v>5</v>
      </c>
      <c r="F2957" s="128">
        <f t="shared" si="4"/>
        <v>2029</v>
      </c>
      <c r="G2957" s="128">
        <f t="shared" si="5"/>
        <v>2</v>
      </c>
      <c r="H2957" s="128">
        <f t="shared" si="6"/>
        <v>3</v>
      </c>
      <c r="I2957" s="128" t="str">
        <f t="shared" si="7"/>
        <v>토</v>
      </c>
      <c r="J2957" s="99"/>
      <c r="K2957" s="99"/>
      <c r="L2957" s="141" t="str">
        <f>IF(J2957-K2957=0,,IFERROR(K2957-J2957-휴게시간-VLOOKUP(A2957,지정휴게시간,2,FALSE),K2957-J2957-휴게시간))</f>
        <v/>
      </c>
      <c r="M2957" s="142" t="str">
        <f>IFERROR(VLOOKUP(Text(A2957,"m월 d일"),양력휴일,2,FALSE),IFERROR(VLOOKUP(Text(B2957,"m월 d일"),음력휴일,2,FALSE),IFERROR(VLOOKUP(A2957,양력지정휴일,2,FALSE), IFERROR(VLOOKUP(B2957,음력지정휴일,2,FALSE), ""))))</f>
        <v/>
      </c>
      <c r="N2957" s="128"/>
      <c r="O2957" s="128" t="str">
        <f>IFERROR(VLOOKUP(N2957,연차지정일수,2,FALSE),"")</f>
        <v/>
      </c>
      <c r="P2957" s="143"/>
      <c r="Q2957" s="2"/>
    </row>
    <row r="2958">
      <c r="A2958" s="129">
        <v>47153.0</v>
      </c>
      <c r="B2958" s="129">
        <f>VLOOKUP($A2958,달력데이터,MATCH("음력 날짜",달력제목,0),FALSE)</f>
        <v>47108</v>
      </c>
      <c r="C2958" s="128">
        <f t="shared" si="1"/>
        <v>2029</v>
      </c>
      <c r="D2958" s="128">
        <f t="shared" si="2"/>
        <v>1</v>
      </c>
      <c r="E2958" s="128">
        <f t="shared" si="3"/>
        <v>5</v>
      </c>
      <c r="F2958" s="128">
        <f t="shared" si="4"/>
        <v>2029</v>
      </c>
      <c r="G2958" s="128">
        <f t="shared" si="5"/>
        <v>2</v>
      </c>
      <c r="H2958" s="128">
        <f t="shared" si="6"/>
        <v>4</v>
      </c>
      <c r="I2958" s="128" t="str">
        <f t="shared" si="7"/>
        <v>일</v>
      </c>
      <c r="J2958" s="99"/>
      <c r="K2958" s="99"/>
      <c r="L2958" s="141" t="str">
        <f>IF(J2958-K2958=0,,IFERROR(K2958-J2958-휴게시간-VLOOKUP(A2958,지정휴게시간,2,FALSE),K2958-J2958-휴게시간))</f>
        <v/>
      </c>
      <c r="M2958" s="142" t="str">
        <f>IFERROR(VLOOKUP(Text(A2958,"m월 d일"),양력휴일,2,FALSE),IFERROR(VLOOKUP(Text(B2958,"m월 d일"),음력휴일,2,FALSE),IFERROR(VLOOKUP(A2958,양력지정휴일,2,FALSE), IFERROR(VLOOKUP(B2958,음력지정휴일,2,FALSE), ""))))</f>
        <v/>
      </c>
      <c r="N2958" s="128"/>
      <c r="O2958" s="128" t="str">
        <f>IFERROR(VLOOKUP(N2958,연차지정일수,2,FALSE),"")</f>
        <v/>
      </c>
      <c r="P2958" s="143"/>
      <c r="Q2958" s="2"/>
    </row>
    <row r="2959">
      <c r="A2959" s="129">
        <v>47154.0</v>
      </c>
      <c r="B2959" s="129">
        <f>VLOOKUP($A2959,달력데이터,MATCH("음력 날짜",달력제목,0),FALSE)</f>
        <v>47109</v>
      </c>
      <c r="C2959" s="128">
        <f t="shared" si="1"/>
        <v>2029</v>
      </c>
      <c r="D2959" s="128">
        <f t="shared" si="2"/>
        <v>2</v>
      </c>
      <c r="E2959" s="128">
        <f t="shared" si="3"/>
        <v>1</v>
      </c>
      <c r="F2959" s="128">
        <f t="shared" si="4"/>
        <v>2029</v>
      </c>
      <c r="G2959" s="128">
        <f t="shared" si="5"/>
        <v>2</v>
      </c>
      <c r="H2959" s="128">
        <f t="shared" si="6"/>
        <v>5</v>
      </c>
      <c r="I2959" s="128" t="str">
        <f t="shared" si="7"/>
        <v>월</v>
      </c>
      <c r="J2959" s="99"/>
      <c r="K2959" s="99"/>
      <c r="L2959" s="141" t="str">
        <f>IF(J2959-K2959=0,,IFERROR(K2959-J2959-휴게시간-VLOOKUP(A2959,지정휴게시간,2,FALSE),K2959-J2959-휴게시간))</f>
        <v/>
      </c>
      <c r="M2959" s="142" t="str">
        <f>IFERROR(VLOOKUP(Text(A2959,"m월 d일"),양력휴일,2,FALSE),IFERROR(VLOOKUP(Text(B2959,"m월 d일"),음력휴일,2,FALSE),IFERROR(VLOOKUP(A2959,양력지정휴일,2,FALSE), IFERROR(VLOOKUP(B2959,음력지정휴일,2,FALSE), ""))))</f>
        <v/>
      </c>
      <c r="N2959" s="128"/>
      <c r="O2959" s="128" t="str">
        <f>IFERROR(VLOOKUP(N2959,연차지정일수,2,FALSE),"")</f>
        <v/>
      </c>
      <c r="P2959" s="143"/>
      <c r="Q2959" s="2"/>
    </row>
    <row r="2960">
      <c r="A2960" s="129">
        <v>47155.0</v>
      </c>
      <c r="B2960" s="129">
        <f>VLOOKUP($A2960,달력데이터,MATCH("음력 날짜",달력제목,0),FALSE)</f>
        <v>47110</v>
      </c>
      <c r="C2960" s="128">
        <f t="shared" si="1"/>
        <v>2029</v>
      </c>
      <c r="D2960" s="128">
        <f t="shared" si="2"/>
        <v>2</v>
      </c>
      <c r="E2960" s="128">
        <f t="shared" si="3"/>
        <v>1</v>
      </c>
      <c r="F2960" s="128">
        <f t="shared" si="4"/>
        <v>2029</v>
      </c>
      <c r="G2960" s="128">
        <f t="shared" si="5"/>
        <v>2</v>
      </c>
      <c r="H2960" s="128">
        <f t="shared" si="6"/>
        <v>6</v>
      </c>
      <c r="I2960" s="128" t="str">
        <f t="shared" si="7"/>
        <v>화</v>
      </c>
      <c r="J2960" s="99"/>
      <c r="K2960" s="99"/>
      <c r="L2960" s="141" t="str">
        <f>IF(J2960-K2960=0,,IFERROR(K2960-J2960-휴게시간-VLOOKUP(A2960,지정휴게시간,2,FALSE),K2960-J2960-휴게시간))</f>
        <v/>
      </c>
      <c r="M2960" s="142" t="str">
        <f>IFERROR(VLOOKUP(Text(A2960,"m월 d일"),양력휴일,2,FALSE),IFERROR(VLOOKUP(Text(B2960,"m월 d일"),음력휴일,2,FALSE),IFERROR(VLOOKUP(A2960,양력지정휴일,2,FALSE), IFERROR(VLOOKUP(B2960,음력지정휴일,2,FALSE), ""))))</f>
        <v/>
      </c>
      <c r="N2960" s="128"/>
      <c r="O2960" s="128" t="str">
        <f>IFERROR(VLOOKUP(N2960,연차지정일수,2,FALSE),"")</f>
        <v/>
      </c>
      <c r="P2960" s="143"/>
      <c r="Q2960" s="2"/>
    </row>
    <row r="2961">
      <c r="A2961" s="129">
        <v>47156.0</v>
      </c>
      <c r="B2961" s="129">
        <f>VLOOKUP($A2961,달력데이터,MATCH("음력 날짜",달력제목,0),FALSE)</f>
        <v>47111</v>
      </c>
      <c r="C2961" s="128">
        <f t="shared" si="1"/>
        <v>2029</v>
      </c>
      <c r="D2961" s="128">
        <f t="shared" si="2"/>
        <v>2</v>
      </c>
      <c r="E2961" s="128">
        <f t="shared" si="3"/>
        <v>1</v>
      </c>
      <c r="F2961" s="128">
        <f t="shared" si="4"/>
        <v>2029</v>
      </c>
      <c r="G2961" s="128">
        <f t="shared" si="5"/>
        <v>2</v>
      </c>
      <c r="H2961" s="128">
        <f t="shared" si="6"/>
        <v>7</v>
      </c>
      <c r="I2961" s="128" t="str">
        <f t="shared" si="7"/>
        <v>수</v>
      </c>
      <c r="J2961" s="99"/>
      <c r="K2961" s="99"/>
      <c r="L2961" s="141" t="str">
        <f>IF(J2961-K2961=0,,IFERROR(K2961-J2961-휴게시간-VLOOKUP(A2961,지정휴게시간,2,FALSE),K2961-J2961-휴게시간))</f>
        <v/>
      </c>
      <c r="M2961" s="142" t="str">
        <f>IFERROR(VLOOKUP(Text(A2961,"m월 d일"),양력휴일,2,FALSE),IFERROR(VLOOKUP(Text(B2961,"m월 d일"),음력휴일,2,FALSE),IFERROR(VLOOKUP(A2961,양력지정휴일,2,FALSE), IFERROR(VLOOKUP(B2961,음력지정휴일,2,FALSE), ""))))</f>
        <v/>
      </c>
      <c r="N2961" s="128"/>
      <c r="O2961" s="128" t="str">
        <f>IFERROR(VLOOKUP(N2961,연차지정일수,2,FALSE),"")</f>
        <v/>
      </c>
      <c r="P2961" s="143"/>
      <c r="Q2961" s="2"/>
    </row>
    <row r="2962">
      <c r="A2962" s="129">
        <v>47157.0</v>
      </c>
      <c r="B2962" s="129">
        <f>VLOOKUP($A2962,달력데이터,MATCH("음력 날짜",달력제목,0),FALSE)</f>
        <v>47112</v>
      </c>
      <c r="C2962" s="128">
        <f t="shared" si="1"/>
        <v>2029</v>
      </c>
      <c r="D2962" s="128">
        <f t="shared" si="2"/>
        <v>2</v>
      </c>
      <c r="E2962" s="128">
        <f t="shared" si="3"/>
        <v>1</v>
      </c>
      <c r="F2962" s="128">
        <f t="shared" si="4"/>
        <v>2029</v>
      </c>
      <c r="G2962" s="128">
        <f t="shared" si="5"/>
        <v>2</v>
      </c>
      <c r="H2962" s="128">
        <f t="shared" si="6"/>
        <v>8</v>
      </c>
      <c r="I2962" s="128" t="str">
        <f t="shared" si="7"/>
        <v>목</v>
      </c>
      <c r="J2962" s="99"/>
      <c r="K2962" s="99"/>
      <c r="L2962" s="141" t="str">
        <f>IF(J2962-K2962=0,,IFERROR(K2962-J2962-휴게시간-VLOOKUP(A2962,지정휴게시간,2,FALSE),K2962-J2962-휴게시간))</f>
        <v/>
      </c>
      <c r="M2962" s="142" t="str">
        <f>IFERROR(VLOOKUP(Text(A2962,"m월 d일"),양력휴일,2,FALSE),IFERROR(VLOOKUP(Text(B2962,"m월 d일"),음력휴일,2,FALSE),IFERROR(VLOOKUP(A2962,양력지정휴일,2,FALSE), IFERROR(VLOOKUP(B2962,음력지정휴일,2,FALSE), ""))))</f>
        <v/>
      </c>
      <c r="N2962" s="128"/>
      <c r="O2962" s="128" t="str">
        <f>IFERROR(VLOOKUP(N2962,연차지정일수,2,FALSE),"")</f>
        <v/>
      </c>
      <c r="P2962" s="143"/>
      <c r="Q2962" s="2"/>
    </row>
    <row r="2963">
      <c r="A2963" s="129">
        <v>47158.0</v>
      </c>
      <c r="B2963" s="129">
        <f>VLOOKUP($A2963,달력데이터,MATCH("음력 날짜",달력제목,0),FALSE)</f>
        <v>47113</v>
      </c>
      <c r="C2963" s="128">
        <f t="shared" si="1"/>
        <v>2029</v>
      </c>
      <c r="D2963" s="128">
        <f t="shared" si="2"/>
        <v>2</v>
      </c>
      <c r="E2963" s="128">
        <f t="shared" si="3"/>
        <v>1</v>
      </c>
      <c r="F2963" s="128">
        <f t="shared" si="4"/>
        <v>2029</v>
      </c>
      <c r="G2963" s="128">
        <f t="shared" si="5"/>
        <v>2</v>
      </c>
      <c r="H2963" s="128">
        <f t="shared" si="6"/>
        <v>9</v>
      </c>
      <c r="I2963" s="128" t="str">
        <f t="shared" si="7"/>
        <v>금</v>
      </c>
      <c r="J2963" s="99"/>
      <c r="K2963" s="99"/>
      <c r="L2963" s="141" t="str">
        <f>IF(J2963-K2963=0,,IFERROR(K2963-J2963-휴게시간-VLOOKUP(A2963,지정휴게시간,2,FALSE),K2963-J2963-휴게시간))</f>
        <v/>
      </c>
      <c r="M2963" s="142" t="str">
        <f>IFERROR(VLOOKUP(Text(A2963,"m월 d일"),양력휴일,2,FALSE),IFERROR(VLOOKUP(Text(B2963,"m월 d일"),음력휴일,2,FALSE),IFERROR(VLOOKUP(A2963,양력지정휴일,2,FALSE), IFERROR(VLOOKUP(B2963,음력지정휴일,2,FALSE), ""))))</f>
        <v/>
      </c>
      <c r="N2963" s="128"/>
      <c r="O2963" s="128" t="str">
        <f>IFERROR(VLOOKUP(N2963,연차지정일수,2,FALSE),"")</f>
        <v/>
      </c>
      <c r="P2963" s="143"/>
      <c r="Q2963" s="2"/>
    </row>
    <row r="2964">
      <c r="A2964" s="129">
        <v>47159.0</v>
      </c>
      <c r="B2964" s="129">
        <f>VLOOKUP($A2964,달력데이터,MATCH("음력 날짜",달력제목,0),FALSE)</f>
        <v>47114</v>
      </c>
      <c r="C2964" s="128">
        <f t="shared" si="1"/>
        <v>2029</v>
      </c>
      <c r="D2964" s="128">
        <f t="shared" si="2"/>
        <v>2</v>
      </c>
      <c r="E2964" s="128">
        <f t="shared" si="3"/>
        <v>1</v>
      </c>
      <c r="F2964" s="128">
        <f t="shared" si="4"/>
        <v>2029</v>
      </c>
      <c r="G2964" s="128">
        <f t="shared" si="5"/>
        <v>2</v>
      </c>
      <c r="H2964" s="128">
        <f t="shared" si="6"/>
        <v>10</v>
      </c>
      <c r="I2964" s="128" t="str">
        <f t="shared" si="7"/>
        <v>토</v>
      </c>
      <c r="J2964" s="99"/>
      <c r="K2964" s="99"/>
      <c r="L2964" s="141" t="str">
        <f>IF(J2964-K2964=0,,IFERROR(K2964-J2964-휴게시간-VLOOKUP(A2964,지정휴게시간,2,FALSE),K2964-J2964-휴게시간))</f>
        <v/>
      </c>
      <c r="M2964" s="142" t="str">
        <f>IFERROR(VLOOKUP(Text(A2964,"m월 d일"),양력휴일,2,FALSE),IFERROR(VLOOKUP(Text(B2964,"m월 d일"),음력휴일,2,FALSE),IFERROR(VLOOKUP(A2964,양력지정휴일,2,FALSE), IFERROR(VLOOKUP(B2964,음력지정휴일,2,FALSE), ""))))</f>
        <v/>
      </c>
      <c r="N2964" s="128"/>
      <c r="O2964" s="128" t="str">
        <f>IFERROR(VLOOKUP(N2964,연차지정일수,2,FALSE),"")</f>
        <v/>
      </c>
      <c r="P2964" s="143"/>
      <c r="Q2964" s="2"/>
    </row>
    <row r="2965">
      <c r="A2965" s="129">
        <v>47160.0</v>
      </c>
      <c r="B2965" s="129">
        <f>VLOOKUP($A2965,달력데이터,MATCH("음력 날짜",달력제목,0),FALSE)</f>
        <v>47115</v>
      </c>
      <c r="C2965" s="128">
        <f t="shared" si="1"/>
        <v>2029</v>
      </c>
      <c r="D2965" s="128">
        <f t="shared" si="2"/>
        <v>2</v>
      </c>
      <c r="E2965" s="128">
        <f t="shared" si="3"/>
        <v>1</v>
      </c>
      <c r="F2965" s="128">
        <f t="shared" si="4"/>
        <v>2029</v>
      </c>
      <c r="G2965" s="128">
        <f t="shared" si="5"/>
        <v>2</v>
      </c>
      <c r="H2965" s="128">
        <f t="shared" si="6"/>
        <v>11</v>
      </c>
      <c r="I2965" s="128" t="str">
        <f t="shared" si="7"/>
        <v>일</v>
      </c>
      <c r="J2965" s="99"/>
      <c r="K2965" s="99"/>
      <c r="L2965" s="141" t="str">
        <f>IF(J2965-K2965=0,,IFERROR(K2965-J2965-휴게시간-VLOOKUP(A2965,지정휴게시간,2,FALSE),K2965-J2965-휴게시간))</f>
        <v/>
      </c>
      <c r="M2965" s="142" t="str">
        <f>IFERROR(VLOOKUP(Text(A2965,"m월 d일"),양력휴일,2,FALSE),IFERROR(VLOOKUP(Text(B2965,"m월 d일"),음력휴일,2,FALSE),IFERROR(VLOOKUP(A2965,양력지정휴일,2,FALSE), IFERROR(VLOOKUP(B2965,음력지정휴일,2,FALSE), ""))))</f>
        <v/>
      </c>
      <c r="N2965" s="128"/>
      <c r="O2965" s="128" t="str">
        <f>IFERROR(VLOOKUP(N2965,연차지정일수,2,FALSE),"")</f>
        <v/>
      </c>
      <c r="P2965" s="143"/>
      <c r="Q2965" s="2"/>
    </row>
    <row r="2966">
      <c r="A2966" s="129">
        <v>47161.0</v>
      </c>
      <c r="B2966" s="129">
        <f>VLOOKUP($A2966,달력데이터,MATCH("음력 날짜",달력제목,0),FALSE)</f>
        <v>47116</v>
      </c>
      <c r="C2966" s="128">
        <f t="shared" si="1"/>
        <v>2029</v>
      </c>
      <c r="D2966" s="128">
        <f t="shared" si="2"/>
        <v>2</v>
      </c>
      <c r="E2966" s="128">
        <f t="shared" si="3"/>
        <v>2</v>
      </c>
      <c r="F2966" s="128">
        <f t="shared" si="4"/>
        <v>2029</v>
      </c>
      <c r="G2966" s="128">
        <f t="shared" si="5"/>
        <v>2</v>
      </c>
      <c r="H2966" s="128">
        <f t="shared" si="6"/>
        <v>12</v>
      </c>
      <c r="I2966" s="128" t="str">
        <f t="shared" si="7"/>
        <v>월</v>
      </c>
      <c r="J2966" s="99"/>
      <c r="K2966" s="99"/>
      <c r="L2966" s="141" t="str">
        <f>IF(J2966-K2966=0,,IFERROR(K2966-J2966-휴게시간-VLOOKUP(A2966,지정휴게시간,2,FALSE),K2966-J2966-휴게시간))</f>
        <v/>
      </c>
      <c r="M2966" s="142" t="str">
        <f>IFERROR(VLOOKUP(Text(A2966,"m월 d일"),양력휴일,2,FALSE),IFERROR(VLOOKUP(Text(B2966,"m월 d일"),음력휴일,2,FALSE),IFERROR(VLOOKUP(A2966,양력지정휴일,2,FALSE), IFERROR(VLOOKUP(B2966,음력지정휴일,2,FALSE), ""))))</f>
        <v>설날연휴</v>
      </c>
      <c r="N2966" s="128"/>
      <c r="O2966" s="128" t="str">
        <f>IFERROR(VLOOKUP(N2966,연차지정일수,2,FALSE),"")</f>
        <v/>
      </c>
      <c r="P2966" s="143"/>
      <c r="Q2966" s="2"/>
    </row>
    <row r="2967">
      <c r="A2967" s="129">
        <v>47162.0</v>
      </c>
      <c r="B2967" s="129">
        <f>VLOOKUP($A2967,달력데이터,MATCH("음력 날짜",달력제목,0),FALSE)</f>
        <v>47119</v>
      </c>
      <c r="C2967" s="128">
        <f t="shared" si="1"/>
        <v>2029</v>
      </c>
      <c r="D2967" s="128">
        <f t="shared" si="2"/>
        <v>2</v>
      </c>
      <c r="E2967" s="128">
        <f t="shared" si="3"/>
        <v>2</v>
      </c>
      <c r="F2967" s="128">
        <f t="shared" si="4"/>
        <v>2029</v>
      </c>
      <c r="G2967" s="128">
        <f t="shared" si="5"/>
        <v>2</v>
      </c>
      <c r="H2967" s="128">
        <f t="shared" si="6"/>
        <v>13</v>
      </c>
      <c r="I2967" s="128" t="str">
        <f t="shared" si="7"/>
        <v>화</v>
      </c>
      <c r="J2967" s="99"/>
      <c r="K2967" s="99"/>
      <c r="L2967" s="141" t="str">
        <f>IF(J2967-K2967=0,,IFERROR(K2967-J2967-휴게시간-VLOOKUP(A2967,지정휴게시간,2,FALSE),K2967-J2967-휴게시간))</f>
        <v/>
      </c>
      <c r="M2967" s="142" t="str">
        <f>IFERROR(VLOOKUP(Text(A2967,"m월 d일"),양력휴일,2,FALSE),IFERROR(VLOOKUP(Text(B2967,"m월 d일"),음력휴일,2,FALSE),IFERROR(VLOOKUP(A2967,양력지정휴일,2,FALSE), IFERROR(VLOOKUP(B2967,음력지정휴일,2,FALSE), ""))))</f>
        <v>설날연휴</v>
      </c>
      <c r="N2967" s="128"/>
      <c r="O2967" s="128" t="str">
        <f>IFERROR(VLOOKUP(N2967,연차지정일수,2,FALSE),"")</f>
        <v/>
      </c>
      <c r="P2967" s="143"/>
      <c r="Q2967" s="2"/>
    </row>
    <row r="2968">
      <c r="A2968" s="129">
        <v>47163.0</v>
      </c>
      <c r="B2968" s="129">
        <f>VLOOKUP($A2968,달력데이터,MATCH("음력 날짜",달력제목,0),FALSE)</f>
        <v>47120</v>
      </c>
      <c r="C2968" s="128">
        <f t="shared" si="1"/>
        <v>2029</v>
      </c>
      <c r="D2968" s="128">
        <f t="shared" si="2"/>
        <v>2</v>
      </c>
      <c r="E2968" s="128">
        <f t="shared" si="3"/>
        <v>2</v>
      </c>
      <c r="F2968" s="128">
        <f t="shared" si="4"/>
        <v>2029</v>
      </c>
      <c r="G2968" s="128">
        <f t="shared" si="5"/>
        <v>2</v>
      </c>
      <c r="H2968" s="128">
        <f t="shared" si="6"/>
        <v>14</v>
      </c>
      <c r="I2968" s="128" t="str">
        <f t="shared" si="7"/>
        <v>수</v>
      </c>
      <c r="J2968" s="99"/>
      <c r="K2968" s="99"/>
      <c r="L2968" s="141" t="str">
        <f>IF(J2968-K2968=0,,IFERROR(K2968-J2968-휴게시간-VLOOKUP(A2968,지정휴게시간,2,FALSE),K2968-J2968-휴게시간))</f>
        <v/>
      </c>
      <c r="M2968" s="142" t="str">
        <f>IFERROR(VLOOKUP(Text(A2968,"m월 d일"),양력휴일,2,FALSE),IFERROR(VLOOKUP(Text(B2968,"m월 d일"),음력휴일,2,FALSE),IFERROR(VLOOKUP(A2968,양력지정휴일,2,FALSE), IFERROR(VLOOKUP(B2968,음력지정휴일,2,FALSE), ""))))</f>
        <v>설날연휴</v>
      </c>
      <c r="N2968" s="128"/>
      <c r="O2968" s="128" t="str">
        <f>IFERROR(VLOOKUP(N2968,연차지정일수,2,FALSE),"")</f>
        <v/>
      </c>
      <c r="P2968" s="143"/>
      <c r="Q2968" s="2"/>
    </row>
    <row r="2969">
      <c r="A2969" s="129">
        <v>47164.0</v>
      </c>
      <c r="B2969" s="129">
        <f>VLOOKUP($A2969,달력데이터,MATCH("음력 날짜",달력제목,0),FALSE)</f>
        <v>47121</v>
      </c>
      <c r="C2969" s="128">
        <f t="shared" si="1"/>
        <v>2029</v>
      </c>
      <c r="D2969" s="128">
        <f t="shared" si="2"/>
        <v>2</v>
      </c>
      <c r="E2969" s="128">
        <f t="shared" si="3"/>
        <v>2</v>
      </c>
      <c r="F2969" s="128">
        <f t="shared" si="4"/>
        <v>2029</v>
      </c>
      <c r="G2969" s="128">
        <f t="shared" si="5"/>
        <v>2</v>
      </c>
      <c r="H2969" s="128">
        <f t="shared" si="6"/>
        <v>15</v>
      </c>
      <c r="I2969" s="128" t="str">
        <f t="shared" si="7"/>
        <v>목</v>
      </c>
      <c r="J2969" s="99"/>
      <c r="K2969" s="99"/>
      <c r="L2969" s="141" t="str">
        <f>IF(J2969-K2969=0,,IFERROR(K2969-J2969-휴게시간-VLOOKUP(A2969,지정휴게시간,2,FALSE),K2969-J2969-휴게시간))</f>
        <v/>
      </c>
      <c r="M2969" s="142" t="str">
        <f>IFERROR(VLOOKUP(Text(A2969,"m월 d일"),양력휴일,2,FALSE),IFERROR(VLOOKUP(Text(B2969,"m월 d일"),음력휴일,2,FALSE),IFERROR(VLOOKUP(A2969,양력지정휴일,2,FALSE), IFERROR(VLOOKUP(B2969,음력지정휴일,2,FALSE), ""))))</f>
        <v/>
      </c>
      <c r="N2969" s="128"/>
      <c r="O2969" s="128" t="str">
        <f>IFERROR(VLOOKUP(N2969,연차지정일수,2,FALSE),"")</f>
        <v/>
      </c>
      <c r="P2969" s="143"/>
      <c r="Q2969" s="2"/>
    </row>
    <row r="2970">
      <c r="A2970" s="129">
        <v>47165.0</v>
      </c>
      <c r="B2970" s="129">
        <f>VLOOKUP($A2970,달력데이터,MATCH("음력 날짜",달력제목,0),FALSE)</f>
        <v>47122</v>
      </c>
      <c r="C2970" s="128">
        <f t="shared" si="1"/>
        <v>2029</v>
      </c>
      <c r="D2970" s="128">
        <f t="shared" si="2"/>
        <v>2</v>
      </c>
      <c r="E2970" s="128">
        <f t="shared" si="3"/>
        <v>2</v>
      </c>
      <c r="F2970" s="128">
        <f t="shared" si="4"/>
        <v>2029</v>
      </c>
      <c r="G2970" s="128">
        <f t="shared" si="5"/>
        <v>2</v>
      </c>
      <c r="H2970" s="128">
        <f t="shared" si="6"/>
        <v>16</v>
      </c>
      <c r="I2970" s="128" t="str">
        <f t="shared" si="7"/>
        <v>금</v>
      </c>
      <c r="J2970" s="99"/>
      <c r="K2970" s="99"/>
      <c r="L2970" s="141" t="str">
        <f>IF(J2970-K2970=0,,IFERROR(K2970-J2970-휴게시간-VLOOKUP(A2970,지정휴게시간,2,FALSE),K2970-J2970-휴게시간))</f>
        <v/>
      </c>
      <c r="M2970" s="142" t="str">
        <f>IFERROR(VLOOKUP(Text(A2970,"m월 d일"),양력휴일,2,FALSE),IFERROR(VLOOKUP(Text(B2970,"m월 d일"),음력휴일,2,FALSE),IFERROR(VLOOKUP(A2970,양력지정휴일,2,FALSE), IFERROR(VLOOKUP(B2970,음력지정휴일,2,FALSE), ""))))</f>
        <v/>
      </c>
      <c r="N2970" s="128"/>
      <c r="O2970" s="128" t="str">
        <f>IFERROR(VLOOKUP(N2970,연차지정일수,2,FALSE),"")</f>
        <v/>
      </c>
      <c r="P2970" s="143"/>
      <c r="Q2970" s="2"/>
    </row>
    <row r="2971">
      <c r="A2971" s="129">
        <v>47166.0</v>
      </c>
      <c r="B2971" s="129">
        <f>VLOOKUP($A2971,달력데이터,MATCH("음력 날짜",달력제목,0),FALSE)</f>
        <v>47123</v>
      </c>
      <c r="C2971" s="128">
        <f t="shared" si="1"/>
        <v>2029</v>
      </c>
      <c r="D2971" s="128">
        <f t="shared" si="2"/>
        <v>2</v>
      </c>
      <c r="E2971" s="128">
        <f t="shared" si="3"/>
        <v>2</v>
      </c>
      <c r="F2971" s="128">
        <f t="shared" si="4"/>
        <v>2029</v>
      </c>
      <c r="G2971" s="128">
        <f t="shared" si="5"/>
        <v>2</v>
      </c>
      <c r="H2971" s="128">
        <f t="shared" si="6"/>
        <v>17</v>
      </c>
      <c r="I2971" s="128" t="str">
        <f t="shared" si="7"/>
        <v>토</v>
      </c>
      <c r="J2971" s="99"/>
      <c r="K2971" s="99"/>
      <c r="L2971" s="141" t="str">
        <f>IF(J2971-K2971=0,,IFERROR(K2971-J2971-휴게시간-VLOOKUP(A2971,지정휴게시간,2,FALSE),K2971-J2971-휴게시간))</f>
        <v/>
      </c>
      <c r="M2971" s="142" t="str">
        <f>IFERROR(VLOOKUP(Text(A2971,"m월 d일"),양력휴일,2,FALSE),IFERROR(VLOOKUP(Text(B2971,"m월 d일"),음력휴일,2,FALSE),IFERROR(VLOOKUP(A2971,양력지정휴일,2,FALSE), IFERROR(VLOOKUP(B2971,음력지정휴일,2,FALSE), ""))))</f>
        <v/>
      </c>
      <c r="N2971" s="128"/>
      <c r="O2971" s="128" t="str">
        <f>IFERROR(VLOOKUP(N2971,연차지정일수,2,FALSE),"")</f>
        <v/>
      </c>
      <c r="P2971" s="143"/>
      <c r="Q2971" s="2"/>
    </row>
    <row r="2972">
      <c r="A2972" s="129">
        <v>47167.0</v>
      </c>
      <c r="B2972" s="129">
        <f>VLOOKUP($A2972,달력데이터,MATCH("음력 날짜",달력제목,0),FALSE)</f>
        <v>47124</v>
      </c>
      <c r="C2972" s="128">
        <f t="shared" si="1"/>
        <v>2029</v>
      </c>
      <c r="D2972" s="128">
        <f t="shared" si="2"/>
        <v>2</v>
      </c>
      <c r="E2972" s="128">
        <f t="shared" si="3"/>
        <v>2</v>
      </c>
      <c r="F2972" s="128">
        <f t="shared" si="4"/>
        <v>2029</v>
      </c>
      <c r="G2972" s="128">
        <f t="shared" si="5"/>
        <v>2</v>
      </c>
      <c r="H2972" s="128">
        <f t="shared" si="6"/>
        <v>18</v>
      </c>
      <c r="I2972" s="128" t="str">
        <f t="shared" si="7"/>
        <v>일</v>
      </c>
      <c r="J2972" s="99"/>
      <c r="K2972" s="99"/>
      <c r="L2972" s="141" t="str">
        <f>IF(J2972-K2972=0,,IFERROR(K2972-J2972-휴게시간-VLOOKUP(A2972,지정휴게시간,2,FALSE),K2972-J2972-휴게시간))</f>
        <v/>
      </c>
      <c r="M2972" s="142" t="str">
        <f>IFERROR(VLOOKUP(Text(A2972,"m월 d일"),양력휴일,2,FALSE),IFERROR(VLOOKUP(Text(B2972,"m월 d일"),음력휴일,2,FALSE),IFERROR(VLOOKUP(A2972,양력지정휴일,2,FALSE), IFERROR(VLOOKUP(B2972,음력지정휴일,2,FALSE), ""))))</f>
        <v/>
      </c>
      <c r="N2972" s="128"/>
      <c r="O2972" s="128" t="str">
        <f>IFERROR(VLOOKUP(N2972,연차지정일수,2,FALSE),"")</f>
        <v/>
      </c>
      <c r="P2972" s="143"/>
      <c r="Q2972" s="2"/>
    </row>
    <row r="2973">
      <c r="A2973" s="129">
        <v>47168.0</v>
      </c>
      <c r="B2973" s="129">
        <f>VLOOKUP($A2973,달력데이터,MATCH("음력 날짜",달력제목,0),FALSE)</f>
        <v>47125</v>
      </c>
      <c r="C2973" s="128">
        <f t="shared" si="1"/>
        <v>2029</v>
      </c>
      <c r="D2973" s="128">
        <f t="shared" si="2"/>
        <v>2</v>
      </c>
      <c r="E2973" s="128">
        <f t="shared" si="3"/>
        <v>3</v>
      </c>
      <c r="F2973" s="128">
        <f t="shared" si="4"/>
        <v>2029</v>
      </c>
      <c r="G2973" s="128">
        <f t="shared" si="5"/>
        <v>2</v>
      </c>
      <c r="H2973" s="128">
        <f t="shared" si="6"/>
        <v>19</v>
      </c>
      <c r="I2973" s="128" t="str">
        <f t="shared" si="7"/>
        <v>월</v>
      </c>
      <c r="J2973" s="99"/>
      <c r="K2973" s="99"/>
      <c r="L2973" s="141" t="str">
        <f>IF(J2973-K2973=0,,IFERROR(K2973-J2973-휴게시간-VLOOKUP(A2973,지정휴게시간,2,FALSE),K2973-J2973-휴게시간))</f>
        <v/>
      </c>
      <c r="M2973" s="142" t="str">
        <f>IFERROR(VLOOKUP(Text(A2973,"m월 d일"),양력휴일,2,FALSE),IFERROR(VLOOKUP(Text(B2973,"m월 d일"),음력휴일,2,FALSE),IFERROR(VLOOKUP(A2973,양력지정휴일,2,FALSE), IFERROR(VLOOKUP(B2973,음력지정휴일,2,FALSE), ""))))</f>
        <v/>
      </c>
      <c r="N2973" s="128"/>
      <c r="O2973" s="128" t="str">
        <f>IFERROR(VLOOKUP(N2973,연차지정일수,2,FALSE),"")</f>
        <v/>
      </c>
      <c r="P2973" s="143"/>
      <c r="Q2973" s="2"/>
    </row>
    <row r="2974">
      <c r="A2974" s="129">
        <v>47169.0</v>
      </c>
      <c r="B2974" s="129">
        <f>VLOOKUP($A2974,달력데이터,MATCH("음력 날짜",달력제목,0),FALSE)</f>
        <v>47126</v>
      </c>
      <c r="C2974" s="128">
        <f t="shared" si="1"/>
        <v>2029</v>
      </c>
      <c r="D2974" s="128">
        <f t="shared" si="2"/>
        <v>2</v>
      </c>
      <c r="E2974" s="128">
        <f t="shared" si="3"/>
        <v>3</v>
      </c>
      <c r="F2974" s="128">
        <f t="shared" si="4"/>
        <v>2029</v>
      </c>
      <c r="G2974" s="128">
        <f t="shared" si="5"/>
        <v>2</v>
      </c>
      <c r="H2974" s="128">
        <f t="shared" si="6"/>
        <v>20</v>
      </c>
      <c r="I2974" s="128" t="str">
        <f t="shared" si="7"/>
        <v>화</v>
      </c>
      <c r="J2974" s="99"/>
      <c r="K2974" s="99"/>
      <c r="L2974" s="141" t="str">
        <f>IF(J2974-K2974=0,,IFERROR(K2974-J2974-휴게시간-VLOOKUP(A2974,지정휴게시간,2,FALSE),K2974-J2974-휴게시간))</f>
        <v/>
      </c>
      <c r="M2974" s="142" t="str">
        <f>IFERROR(VLOOKUP(Text(A2974,"m월 d일"),양력휴일,2,FALSE),IFERROR(VLOOKUP(Text(B2974,"m월 d일"),음력휴일,2,FALSE),IFERROR(VLOOKUP(A2974,양력지정휴일,2,FALSE), IFERROR(VLOOKUP(B2974,음력지정휴일,2,FALSE), ""))))</f>
        <v/>
      </c>
      <c r="N2974" s="128"/>
      <c r="O2974" s="128" t="str">
        <f>IFERROR(VLOOKUP(N2974,연차지정일수,2,FALSE),"")</f>
        <v/>
      </c>
      <c r="P2974" s="143"/>
      <c r="Q2974" s="2"/>
    </row>
    <row r="2975">
      <c r="A2975" s="129">
        <v>47170.0</v>
      </c>
      <c r="B2975" s="129">
        <f>VLOOKUP($A2975,달력데이터,MATCH("음력 날짜",달력제목,0),FALSE)</f>
        <v>47127</v>
      </c>
      <c r="C2975" s="128">
        <f t="shared" si="1"/>
        <v>2029</v>
      </c>
      <c r="D2975" s="128">
        <f t="shared" si="2"/>
        <v>2</v>
      </c>
      <c r="E2975" s="128">
        <f t="shared" si="3"/>
        <v>3</v>
      </c>
      <c r="F2975" s="128">
        <f t="shared" si="4"/>
        <v>2029</v>
      </c>
      <c r="G2975" s="128">
        <f t="shared" si="5"/>
        <v>2</v>
      </c>
      <c r="H2975" s="128">
        <f t="shared" si="6"/>
        <v>21</v>
      </c>
      <c r="I2975" s="128" t="str">
        <f t="shared" si="7"/>
        <v>수</v>
      </c>
      <c r="J2975" s="99"/>
      <c r="K2975" s="99"/>
      <c r="L2975" s="141" t="str">
        <f>IF(J2975-K2975=0,,IFERROR(K2975-J2975-휴게시간-VLOOKUP(A2975,지정휴게시간,2,FALSE),K2975-J2975-휴게시간))</f>
        <v/>
      </c>
      <c r="M2975" s="142" t="str">
        <f>IFERROR(VLOOKUP(Text(A2975,"m월 d일"),양력휴일,2,FALSE),IFERROR(VLOOKUP(Text(B2975,"m월 d일"),음력휴일,2,FALSE),IFERROR(VLOOKUP(A2975,양력지정휴일,2,FALSE), IFERROR(VLOOKUP(B2975,음력지정휴일,2,FALSE), ""))))</f>
        <v/>
      </c>
      <c r="N2975" s="128"/>
      <c r="O2975" s="128" t="str">
        <f>IFERROR(VLOOKUP(N2975,연차지정일수,2,FALSE),"")</f>
        <v/>
      </c>
      <c r="P2975" s="143"/>
      <c r="Q2975" s="2"/>
    </row>
    <row r="2976">
      <c r="A2976" s="129">
        <v>47171.0</v>
      </c>
      <c r="B2976" s="129">
        <f>VLOOKUP($A2976,달력데이터,MATCH("음력 날짜",달력제목,0),FALSE)</f>
        <v>47128</v>
      </c>
      <c r="C2976" s="128">
        <f t="shared" si="1"/>
        <v>2029</v>
      </c>
      <c r="D2976" s="128">
        <f t="shared" si="2"/>
        <v>2</v>
      </c>
      <c r="E2976" s="128">
        <f t="shared" si="3"/>
        <v>3</v>
      </c>
      <c r="F2976" s="128">
        <f t="shared" si="4"/>
        <v>2029</v>
      </c>
      <c r="G2976" s="128">
        <f t="shared" si="5"/>
        <v>2</v>
      </c>
      <c r="H2976" s="128">
        <f t="shared" si="6"/>
        <v>22</v>
      </c>
      <c r="I2976" s="128" t="str">
        <f t="shared" si="7"/>
        <v>목</v>
      </c>
      <c r="J2976" s="99"/>
      <c r="K2976" s="99"/>
      <c r="L2976" s="141" t="str">
        <f>IF(J2976-K2976=0,,IFERROR(K2976-J2976-휴게시간-VLOOKUP(A2976,지정휴게시간,2,FALSE),K2976-J2976-휴게시간))</f>
        <v/>
      </c>
      <c r="M2976" s="142" t="str">
        <f>IFERROR(VLOOKUP(Text(A2976,"m월 d일"),양력휴일,2,FALSE),IFERROR(VLOOKUP(Text(B2976,"m월 d일"),음력휴일,2,FALSE),IFERROR(VLOOKUP(A2976,양력지정휴일,2,FALSE), IFERROR(VLOOKUP(B2976,음력지정휴일,2,FALSE), ""))))</f>
        <v/>
      </c>
      <c r="N2976" s="128"/>
      <c r="O2976" s="128" t="str">
        <f>IFERROR(VLOOKUP(N2976,연차지정일수,2,FALSE),"")</f>
        <v/>
      </c>
      <c r="P2976" s="143"/>
      <c r="Q2976" s="2"/>
    </row>
    <row r="2977">
      <c r="A2977" s="129">
        <v>47172.0</v>
      </c>
      <c r="B2977" s="129">
        <f>VLOOKUP($A2977,달력데이터,MATCH("음력 날짜",달력제목,0),FALSE)</f>
        <v>47129</v>
      </c>
      <c r="C2977" s="128">
        <f t="shared" si="1"/>
        <v>2029</v>
      </c>
      <c r="D2977" s="128">
        <f t="shared" si="2"/>
        <v>2</v>
      </c>
      <c r="E2977" s="128">
        <f t="shared" si="3"/>
        <v>3</v>
      </c>
      <c r="F2977" s="128">
        <f t="shared" si="4"/>
        <v>2029</v>
      </c>
      <c r="G2977" s="128">
        <f t="shared" si="5"/>
        <v>2</v>
      </c>
      <c r="H2977" s="128">
        <f t="shared" si="6"/>
        <v>23</v>
      </c>
      <c r="I2977" s="128" t="str">
        <f t="shared" si="7"/>
        <v>금</v>
      </c>
      <c r="J2977" s="99"/>
      <c r="K2977" s="99"/>
      <c r="L2977" s="141" t="str">
        <f>IF(J2977-K2977=0,,IFERROR(K2977-J2977-휴게시간-VLOOKUP(A2977,지정휴게시간,2,FALSE),K2977-J2977-휴게시간))</f>
        <v/>
      </c>
      <c r="M2977" s="142" t="str">
        <f>IFERROR(VLOOKUP(Text(A2977,"m월 d일"),양력휴일,2,FALSE),IFERROR(VLOOKUP(Text(B2977,"m월 d일"),음력휴일,2,FALSE),IFERROR(VLOOKUP(A2977,양력지정휴일,2,FALSE), IFERROR(VLOOKUP(B2977,음력지정휴일,2,FALSE), ""))))</f>
        <v/>
      </c>
      <c r="N2977" s="128"/>
      <c r="O2977" s="128" t="str">
        <f>IFERROR(VLOOKUP(N2977,연차지정일수,2,FALSE),"")</f>
        <v/>
      </c>
      <c r="P2977" s="143"/>
      <c r="Q2977" s="2"/>
    </row>
    <row r="2978">
      <c r="A2978" s="129">
        <v>47173.0</v>
      </c>
      <c r="B2978" s="129">
        <f>VLOOKUP($A2978,달력데이터,MATCH("음력 날짜",달력제목,0),FALSE)</f>
        <v>47130</v>
      </c>
      <c r="C2978" s="128">
        <f t="shared" si="1"/>
        <v>2029</v>
      </c>
      <c r="D2978" s="128">
        <f t="shared" si="2"/>
        <v>2</v>
      </c>
      <c r="E2978" s="128">
        <f t="shared" si="3"/>
        <v>3</v>
      </c>
      <c r="F2978" s="128">
        <f t="shared" si="4"/>
        <v>2029</v>
      </c>
      <c r="G2978" s="128">
        <f t="shared" si="5"/>
        <v>2</v>
      </c>
      <c r="H2978" s="128">
        <f t="shared" si="6"/>
        <v>24</v>
      </c>
      <c r="I2978" s="128" t="str">
        <f t="shared" si="7"/>
        <v>토</v>
      </c>
      <c r="J2978" s="99"/>
      <c r="K2978" s="99"/>
      <c r="L2978" s="141" t="str">
        <f>IF(J2978-K2978=0,,IFERROR(K2978-J2978-휴게시간-VLOOKUP(A2978,지정휴게시간,2,FALSE),K2978-J2978-휴게시간))</f>
        <v/>
      </c>
      <c r="M2978" s="142" t="str">
        <f>IFERROR(VLOOKUP(Text(A2978,"m월 d일"),양력휴일,2,FALSE),IFERROR(VLOOKUP(Text(B2978,"m월 d일"),음력휴일,2,FALSE),IFERROR(VLOOKUP(A2978,양력지정휴일,2,FALSE), IFERROR(VLOOKUP(B2978,음력지정휴일,2,FALSE), ""))))</f>
        <v/>
      </c>
      <c r="N2978" s="128"/>
      <c r="O2978" s="128" t="str">
        <f>IFERROR(VLOOKUP(N2978,연차지정일수,2,FALSE),"")</f>
        <v/>
      </c>
      <c r="P2978" s="143"/>
      <c r="Q2978" s="2"/>
    </row>
    <row r="2979">
      <c r="A2979" s="129">
        <v>47174.0</v>
      </c>
      <c r="B2979" s="129">
        <f>VLOOKUP($A2979,달력데이터,MATCH("음력 날짜",달력제목,0),FALSE)</f>
        <v>47131</v>
      </c>
      <c r="C2979" s="128">
        <f t="shared" si="1"/>
        <v>2029</v>
      </c>
      <c r="D2979" s="128">
        <f t="shared" si="2"/>
        <v>2</v>
      </c>
      <c r="E2979" s="128">
        <f t="shared" si="3"/>
        <v>3</v>
      </c>
      <c r="F2979" s="128">
        <f t="shared" si="4"/>
        <v>2029</v>
      </c>
      <c r="G2979" s="128">
        <f t="shared" si="5"/>
        <v>2</v>
      </c>
      <c r="H2979" s="128">
        <f t="shared" si="6"/>
        <v>25</v>
      </c>
      <c r="I2979" s="128" t="str">
        <f t="shared" si="7"/>
        <v>일</v>
      </c>
      <c r="J2979" s="99"/>
      <c r="K2979" s="99"/>
      <c r="L2979" s="141" t="str">
        <f>IF(J2979-K2979=0,,IFERROR(K2979-J2979-휴게시간-VLOOKUP(A2979,지정휴게시간,2,FALSE),K2979-J2979-휴게시간))</f>
        <v/>
      </c>
      <c r="M2979" s="142" t="str">
        <f>IFERROR(VLOOKUP(Text(A2979,"m월 d일"),양력휴일,2,FALSE),IFERROR(VLOOKUP(Text(B2979,"m월 d일"),음력휴일,2,FALSE),IFERROR(VLOOKUP(A2979,양력지정휴일,2,FALSE), IFERROR(VLOOKUP(B2979,음력지정휴일,2,FALSE), ""))))</f>
        <v/>
      </c>
      <c r="N2979" s="128"/>
      <c r="O2979" s="128" t="str">
        <f>IFERROR(VLOOKUP(N2979,연차지정일수,2,FALSE),"")</f>
        <v/>
      </c>
      <c r="P2979" s="143"/>
      <c r="Q2979" s="2"/>
    </row>
    <row r="2980">
      <c r="A2980" s="129">
        <v>47175.0</v>
      </c>
      <c r="B2980" s="129">
        <f>VLOOKUP($A2980,달력데이터,MATCH("음력 날짜",달력제목,0),FALSE)</f>
        <v>47132</v>
      </c>
      <c r="C2980" s="128">
        <f t="shared" si="1"/>
        <v>2029</v>
      </c>
      <c r="D2980" s="128">
        <f t="shared" si="2"/>
        <v>2</v>
      </c>
      <c r="E2980" s="128">
        <f t="shared" si="3"/>
        <v>4</v>
      </c>
      <c r="F2980" s="128">
        <f t="shared" si="4"/>
        <v>2029</v>
      </c>
      <c r="G2980" s="128">
        <f t="shared" si="5"/>
        <v>2</v>
      </c>
      <c r="H2980" s="128">
        <f t="shared" si="6"/>
        <v>26</v>
      </c>
      <c r="I2980" s="128" t="str">
        <f t="shared" si="7"/>
        <v>월</v>
      </c>
      <c r="J2980" s="99"/>
      <c r="K2980" s="99"/>
      <c r="L2980" s="141" t="str">
        <f>IF(J2980-K2980=0,,IFERROR(K2980-J2980-휴게시간-VLOOKUP(A2980,지정휴게시간,2,FALSE),K2980-J2980-휴게시간))</f>
        <v/>
      </c>
      <c r="M2980" s="142" t="str">
        <f>IFERROR(VLOOKUP(Text(A2980,"m월 d일"),양력휴일,2,FALSE),IFERROR(VLOOKUP(Text(B2980,"m월 d일"),음력휴일,2,FALSE),IFERROR(VLOOKUP(A2980,양력지정휴일,2,FALSE), IFERROR(VLOOKUP(B2980,음력지정휴일,2,FALSE), ""))))</f>
        <v/>
      </c>
      <c r="N2980" s="128"/>
      <c r="O2980" s="128" t="str">
        <f>IFERROR(VLOOKUP(N2980,연차지정일수,2,FALSE),"")</f>
        <v/>
      </c>
      <c r="P2980" s="143"/>
      <c r="Q2980" s="2"/>
    </row>
    <row r="2981">
      <c r="A2981" s="129">
        <v>47176.0</v>
      </c>
      <c r="B2981" s="129">
        <f>VLOOKUP($A2981,달력데이터,MATCH("음력 날짜",달력제목,0),FALSE)</f>
        <v>47133</v>
      </c>
      <c r="C2981" s="128">
        <f t="shared" si="1"/>
        <v>2029</v>
      </c>
      <c r="D2981" s="128">
        <f t="shared" si="2"/>
        <v>2</v>
      </c>
      <c r="E2981" s="128">
        <f t="shared" si="3"/>
        <v>4</v>
      </c>
      <c r="F2981" s="128">
        <f t="shared" si="4"/>
        <v>2029</v>
      </c>
      <c r="G2981" s="128">
        <f t="shared" si="5"/>
        <v>2</v>
      </c>
      <c r="H2981" s="128">
        <f t="shared" si="6"/>
        <v>27</v>
      </c>
      <c r="I2981" s="128" t="str">
        <f t="shared" si="7"/>
        <v>화</v>
      </c>
      <c r="J2981" s="99"/>
      <c r="K2981" s="99"/>
      <c r="L2981" s="141" t="str">
        <f>IF(J2981-K2981=0,,IFERROR(K2981-J2981-휴게시간-VLOOKUP(A2981,지정휴게시간,2,FALSE),K2981-J2981-휴게시간))</f>
        <v/>
      </c>
      <c r="M2981" s="142" t="str">
        <f>IFERROR(VLOOKUP(Text(A2981,"m월 d일"),양력휴일,2,FALSE),IFERROR(VLOOKUP(Text(B2981,"m월 d일"),음력휴일,2,FALSE),IFERROR(VLOOKUP(A2981,양력지정휴일,2,FALSE), IFERROR(VLOOKUP(B2981,음력지정휴일,2,FALSE), ""))))</f>
        <v/>
      </c>
      <c r="N2981" s="128"/>
      <c r="O2981" s="128" t="str">
        <f>IFERROR(VLOOKUP(N2981,연차지정일수,2,FALSE),"")</f>
        <v/>
      </c>
      <c r="P2981" s="143"/>
      <c r="Q2981" s="2"/>
    </row>
    <row r="2982">
      <c r="A2982" s="129">
        <v>47177.0</v>
      </c>
      <c r="B2982" s="129">
        <f>VLOOKUP($A2982,달력데이터,MATCH("음력 날짜",달력제목,0),FALSE)</f>
        <v>47134</v>
      </c>
      <c r="C2982" s="128">
        <f t="shared" si="1"/>
        <v>2029</v>
      </c>
      <c r="D2982" s="128">
        <f t="shared" si="2"/>
        <v>2</v>
      </c>
      <c r="E2982" s="128">
        <f t="shared" si="3"/>
        <v>4</v>
      </c>
      <c r="F2982" s="128">
        <f t="shared" si="4"/>
        <v>2029</v>
      </c>
      <c r="G2982" s="128">
        <f t="shared" si="5"/>
        <v>2</v>
      </c>
      <c r="H2982" s="128">
        <f t="shared" si="6"/>
        <v>28</v>
      </c>
      <c r="I2982" s="128" t="str">
        <f t="shared" si="7"/>
        <v>수</v>
      </c>
      <c r="J2982" s="99"/>
      <c r="K2982" s="99"/>
      <c r="L2982" s="141" t="str">
        <f>IF(J2982-K2982=0,,IFERROR(K2982-J2982-휴게시간-VLOOKUP(A2982,지정휴게시간,2,FALSE),K2982-J2982-휴게시간))</f>
        <v/>
      </c>
      <c r="M2982" s="142" t="str">
        <f>IFERROR(VLOOKUP(Text(A2982,"m월 d일"),양력휴일,2,FALSE),IFERROR(VLOOKUP(Text(B2982,"m월 d일"),음력휴일,2,FALSE),IFERROR(VLOOKUP(A2982,양력지정휴일,2,FALSE), IFERROR(VLOOKUP(B2982,음력지정휴일,2,FALSE), ""))))</f>
        <v/>
      </c>
      <c r="N2982" s="128"/>
      <c r="O2982" s="128" t="str">
        <f>IFERROR(VLOOKUP(N2982,연차지정일수,2,FALSE),"")</f>
        <v/>
      </c>
      <c r="P2982" s="143"/>
      <c r="Q2982" s="2"/>
    </row>
    <row r="2983">
      <c r="A2983" s="129">
        <v>47178.0</v>
      </c>
      <c r="B2983" s="129">
        <f>VLOOKUP($A2983,달력데이터,MATCH("음력 날짜",달력제목,0),FALSE)</f>
        <v>47135</v>
      </c>
      <c r="C2983" s="128">
        <f t="shared" si="1"/>
        <v>2029</v>
      </c>
      <c r="D2983" s="128">
        <f t="shared" si="2"/>
        <v>2</v>
      </c>
      <c r="E2983" s="128">
        <f t="shared" si="3"/>
        <v>4</v>
      </c>
      <c r="F2983" s="128">
        <f t="shared" si="4"/>
        <v>2029</v>
      </c>
      <c r="G2983" s="128">
        <f t="shared" si="5"/>
        <v>3</v>
      </c>
      <c r="H2983" s="128">
        <f t="shared" si="6"/>
        <v>1</v>
      </c>
      <c r="I2983" s="128" t="str">
        <f t="shared" si="7"/>
        <v>목</v>
      </c>
      <c r="J2983" s="99"/>
      <c r="K2983" s="99"/>
      <c r="L2983" s="141" t="str">
        <f>IF(J2983-K2983=0,,IFERROR(K2983-J2983-휴게시간-VLOOKUP(A2983,지정휴게시간,2,FALSE),K2983-J2983-휴게시간))</f>
        <v/>
      </c>
      <c r="M2983" s="142" t="str">
        <f>IFERROR(VLOOKUP(Text(A2983,"m월 d일"),양력휴일,2,FALSE),IFERROR(VLOOKUP(Text(B2983,"m월 d일"),음력휴일,2,FALSE),IFERROR(VLOOKUP(A2983,양력지정휴일,2,FALSE), IFERROR(VLOOKUP(B2983,음력지정휴일,2,FALSE), ""))))</f>
        <v>삼일절</v>
      </c>
      <c r="N2983" s="128"/>
      <c r="O2983" s="128" t="str">
        <f>IFERROR(VLOOKUP(N2983,연차지정일수,2,FALSE),"")</f>
        <v/>
      </c>
      <c r="P2983" s="143"/>
      <c r="Q2983" s="2"/>
    </row>
    <row r="2984">
      <c r="A2984" s="129">
        <v>47179.0</v>
      </c>
      <c r="B2984" s="129">
        <f>VLOOKUP($A2984,달력데이터,MATCH("음력 날짜",달력제목,0),FALSE)</f>
        <v>47136</v>
      </c>
      <c r="C2984" s="128">
        <f t="shared" si="1"/>
        <v>2029</v>
      </c>
      <c r="D2984" s="128">
        <f t="shared" si="2"/>
        <v>2</v>
      </c>
      <c r="E2984" s="128">
        <f t="shared" si="3"/>
        <v>4</v>
      </c>
      <c r="F2984" s="128">
        <f t="shared" si="4"/>
        <v>2029</v>
      </c>
      <c r="G2984" s="128">
        <f t="shared" si="5"/>
        <v>3</v>
      </c>
      <c r="H2984" s="128">
        <f t="shared" si="6"/>
        <v>2</v>
      </c>
      <c r="I2984" s="128" t="str">
        <f t="shared" si="7"/>
        <v>금</v>
      </c>
      <c r="J2984" s="99"/>
      <c r="K2984" s="99"/>
      <c r="L2984" s="141" t="str">
        <f>IF(J2984-K2984=0,,IFERROR(K2984-J2984-휴게시간-VLOOKUP(A2984,지정휴게시간,2,FALSE),K2984-J2984-휴게시간))</f>
        <v/>
      </c>
      <c r="M2984" s="142" t="str">
        <f>IFERROR(VLOOKUP(Text(A2984,"m월 d일"),양력휴일,2,FALSE),IFERROR(VLOOKUP(Text(B2984,"m월 d일"),음력휴일,2,FALSE),IFERROR(VLOOKUP(A2984,양력지정휴일,2,FALSE), IFERROR(VLOOKUP(B2984,음력지정휴일,2,FALSE), ""))))</f>
        <v/>
      </c>
      <c r="N2984" s="128"/>
      <c r="O2984" s="128" t="str">
        <f>IFERROR(VLOOKUP(N2984,연차지정일수,2,FALSE),"")</f>
        <v/>
      </c>
      <c r="P2984" s="143"/>
      <c r="Q2984" s="2"/>
    </row>
    <row r="2985">
      <c r="A2985" s="129">
        <v>47180.0</v>
      </c>
      <c r="B2985" s="129">
        <f>VLOOKUP($A2985,달력데이터,MATCH("음력 날짜",달력제목,0),FALSE)</f>
        <v>47137</v>
      </c>
      <c r="C2985" s="128">
        <f t="shared" si="1"/>
        <v>2029</v>
      </c>
      <c r="D2985" s="128">
        <f t="shared" si="2"/>
        <v>2</v>
      </c>
      <c r="E2985" s="128">
        <f t="shared" si="3"/>
        <v>4</v>
      </c>
      <c r="F2985" s="128">
        <f t="shared" si="4"/>
        <v>2029</v>
      </c>
      <c r="G2985" s="128">
        <f t="shared" si="5"/>
        <v>3</v>
      </c>
      <c r="H2985" s="128">
        <f t="shared" si="6"/>
        <v>3</v>
      </c>
      <c r="I2985" s="128" t="str">
        <f t="shared" si="7"/>
        <v>토</v>
      </c>
      <c r="J2985" s="99"/>
      <c r="K2985" s="99"/>
      <c r="L2985" s="141" t="str">
        <f>IF(J2985-K2985=0,,IFERROR(K2985-J2985-휴게시간-VLOOKUP(A2985,지정휴게시간,2,FALSE),K2985-J2985-휴게시간))</f>
        <v/>
      </c>
      <c r="M2985" s="142" t="str">
        <f>IFERROR(VLOOKUP(Text(A2985,"m월 d일"),양력휴일,2,FALSE),IFERROR(VLOOKUP(Text(B2985,"m월 d일"),음력휴일,2,FALSE),IFERROR(VLOOKUP(A2985,양력지정휴일,2,FALSE), IFERROR(VLOOKUP(B2985,음력지정휴일,2,FALSE), ""))))</f>
        <v/>
      </c>
      <c r="N2985" s="128"/>
      <c r="O2985" s="128" t="str">
        <f>IFERROR(VLOOKUP(N2985,연차지정일수,2,FALSE),"")</f>
        <v/>
      </c>
      <c r="P2985" s="143"/>
      <c r="Q2985" s="2"/>
    </row>
    <row r="2986">
      <c r="A2986" s="129">
        <v>47181.0</v>
      </c>
      <c r="B2986" s="129">
        <f>VLOOKUP($A2986,달력데이터,MATCH("음력 날짜",달력제목,0),FALSE)</f>
        <v>47138</v>
      </c>
      <c r="C2986" s="128">
        <f t="shared" si="1"/>
        <v>2029</v>
      </c>
      <c r="D2986" s="128">
        <f t="shared" si="2"/>
        <v>2</v>
      </c>
      <c r="E2986" s="128">
        <f t="shared" si="3"/>
        <v>4</v>
      </c>
      <c r="F2986" s="128">
        <f t="shared" si="4"/>
        <v>2029</v>
      </c>
      <c r="G2986" s="128">
        <f t="shared" si="5"/>
        <v>3</v>
      </c>
      <c r="H2986" s="128">
        <f t="shared" si="6"/>
        <v>4</v>
      </c>
      <c r="I2986" s="128" t="str">
        <f t="shared" si="7"/>
        <v>일</v>
      </c>
      <c r="J2986" s="99"/>
      <c r="K2986" s="99"/>
      <c r="L2986" s="141" t="str">
        <f>IF(J2986-K2986=0,,IFERROR(K2986-J2986-휴게시간-VLOOKUP(A2986,지정휴게시간,2,FALSE),K2986-J2986-휴게시간))</f>
        <v/>
      </c>
      <c r="M2986" s="142" t="str">
        <f>IFERROR(VLOOKUP(Text(A2986,"m월 d일"),양력휴일,2,FALSE),IFERROR(VLOOKUP(Text(B2986,"m월 d일"),음력휴일,2,FALSE),IFERROR(VLOOKUP(A2986,양력지정휴일,2,FALSE), IFERROR(VLOOKUP(B2986,음력지정휴일,2,FALSE), ""))))</f>
        <v/>
      </c>
      <c r="N2986" s="128"/>
      <c r="O2986" s="128" t="str">
        <f>IFERROR(VLOOKUP(N2986,연차지정일수,2,FALSE),"")</f>
        <v/>
      </c>
      <c r="P2986" s="143"/>
      <c r="Q2986" s="2"/>
    </row>
    <row r="2987">
      <c r="A2987" s="129">
        <v>47182.0</v>
      </c>
      <c r="B2987" s="129">
        <f>VLOOKUP($A2987,달력데이터,MATCH("음력 날짜",달력제목,0),FALSE)</f>
        <v>47139</v>
      </c>
      <c r="C2987" s="128">
        <f t="shared" si="1"/>
        <v>2029</v>
      </c>
      <c r="D2987" s="128">
        <f t="shared" si="2"/>
        <v>3</v>
      </c>
      <c r="E2987" s="128">
        <f t="shared" si="3"/>
        <v>1</v>
      </c>
      <c r="F2987" s="128">
        <f t="shared" si="4"/>
        <v>2029</v>
      </c>
      <c r="G2987" s="128">
        <f t="shared" si="5"/>
        <v>3</v>
      </c>
      <c r="H2987" s="128">
        <f t="shared" si="6"/>
        <v>5</v>
      </c>
      <c r="I2987" s="128" t="str">
        <f t="shared" si="7"/>
        <v>월</v>
      </c>
      <c r="J2987" s="99"/>
      <c r="K2987" s="99"/>
      <c r="L2987" s="141" t="str">
        <f>IF(J2987-K2987=0,,IFERROR(K2987-J2987-휴게시간-VLOOKUP(A2987,지정휴게시간,2,FALSE),K2987-J2987-휴게시간))</f>
        <v/>
      </c>
      <c r="M2987" s="142" t="str">
        <f>IFERROR(VLOOKUP(Text(A2987,"m월 d일"),양력휴일,2,FALSE),IFERROR(VLOOKUP(Text(B2987,"m월 d일"),음력휴일,2,FALSE),IFERROR(VLOOKUP(A2987,양력지정휴일,2,FALSE), IFERROR(VLOOKUP(B2987,음력지정휴일,2,FALSE), ""))))</f>
        <v/>
      </c>
      <c r="N2987" s="128"/>
      <c r="O2987" s="128" t="str">
        <f>IFERROR(VLOOKUP(N2987,연차지정일수,2,FALSE),"")</f>
        <v/>
      </c>
      <c r="P2987" s="143"/>
      <c r="Q2987" s="2"/>
    </row>
    <row r="2988">
      <c r="A2988" s="129">
        <v>47183.0</v>
      </c>
      <c r="B2988" s="129">
        <f>VLOOKUP($A2988,달력데이터,MATCH("음력 날짜",달력제목,0),FALSE)</f>
        <v>47140</v>
      </c>
      <c r="C2988" s="128">
        <f t="shared" si="1"/>
        <v>2029</v>
      </c>
      <c r="D2988" s="128">
        <f t="shared" si="2"/>
        <v>3</v>
      </c>
      <c r="E2988" s="128">
        <f t="shared" si="3"/>
        <v>1</v>
      </c>
      <c r="F2988" s="128">
        <f t="shared" si="4"/>
        <v>2029</v>
      </c>
      <c r="G2988" s="128">
        <f t="shared" si="5"/>
        <v>3</v>
      </c>
      <c r="H2988" s="128">
        <f t="shared" si="6"/>
        <v>6</v>
      </c>
      <c r="I2988" s="128" t="str">
        <f t="shared" si="7"/>
        <v>화</v>
      </c>
      <c r="J2988" s="99"/>
      <c r="K2988" s="99"/>
      <c r="L2988" s="141" t="str">
        <f>IF(J2988-K2988=0,,IFERROR(K2988-J2988-휴게시간-VLOOKUP(A2988,지정휴게시간,2,FALSE),K2988-J2988-휴게시간))</f>
        <v/>
      </c>
      <c r="M2988" s="142" t="str">
        <f>IFERROR(VLOOKUP(Text(A2988,"m월 d일"),양력휴일,2,FALSE),IFERROR(VLOOKUP(Text(B2988,"m월 d일"),음력휴일,2,FALSE),IFERROR(VLOOKUP(A2988,양력지정휴일,2,FALSE), IFERROR(VLOOKUP(B2988,음력지정휴일,2,FALSE), ""))))</f>
        <v/>
      </c>
      <c r="N2988" s="128"/>
      <c r="O2988" s="128" t="str">
        <f>IFERROR(VLOOKUP(N2988,연차지정일수,2,FALSE),"")</f>
        <v/>
      </c>
      <c r="P2988" s="143"/>
      <c r="Q2988" s="2"/>
    </row>
    <row r="2989">
      <c r="A2989" s="129">
        <v>47184.0</v>
      </c>
      <c r="B2989" s="129">
        <f>VLOOKUP($A2989,달력데이터,MATCH("음력 날짜",달력제목,0),FALSE)</f>
        <v>47141</v>
      </c>
      <c r="C2989" s="128">
        <f t="shared" si="1"/>
        <v>2029</v>
      </c>
      <c r="D2989" s="128">
        <f t="shared" si="2"/>
        <v>3</v>
      </c>
      <c r="E2989" s="128">
        <f t="shared" si="3"/>
        <v>1</v>
      </c>
      <c r="F2989" s="128">
        <f t="shared" si="4"/>
        <v>2029</v>
      </c>
      <c r="G2989" s="128">
        <f t="shared" si="5"/>
        <v>3</v>
      </c>
      <c r="H2989" s="128">
        <f t="shared" si="6"/>
        <v>7</v>
      </c>
      <c r="I2989" s="128" t="str">
        <f t="shared" si="7"/>
        <v>수</v>
      </c>
      <c r="J2989" s="99"/>
      <c r="K2989" s="99"/>
      <c r="L2989" s="141" t="str">
        <f>IF(J2989-K2989=0,,IFERROR(K2989-J2989-휴게시간-VLOOKUP(A2989,지정휴게시간,2,FALSE),K2989-J2989-휴게시간))</f>
        <v/>
      </c>
      <c r="M2989" s="142" t="str">
        <f>IFERROR(VLOOKUP(Text(A2989,"m월 d일"),양력휴일,2,FALSE),IFERROR(VLOOKUP(Text(B2989,"m월 d일"),음력휴일,2,FALSE),IFERROR(VLOOKUP(A2989,양력지정휴일,2,FALSE), IFERROR(VLOOKUP(B2989,음력지정휴일,2,FALSE), ""))))</f>
        <v/>
      </c>
      <c r="N2989" s="128"/>
      <c r="O2989" s="128" t="str">
        <f>IFERROR(VLOOKUP(N2989,연차지정일수,2,FALSE),"")</f>
        <v/>
      </c>
      <c r="P2989" s="143"/>
      <c r="Q2989" s="2"/>
    </row>
    <row r="2990">
      <c r="A2990" s="129">
        <v>47185.0</v>
      </c>
      <c r="B2990" s="129">
        <f>VLOOKUP($A2990,달력데이터,MATCH("음력 날짜",달력제목,0),FALSE)</f>
        <v>47142</v>
      </c>
      <c r="C2990" s="128">
        <f t="shared" si="1"/>
        <v>2029</v>
      </c>
      <c r="D2990" s="128">
        <f t="shared" si="2"/>
        <v>3</v>
      </c>
      <c r="E2990" s="128">
        <f t="shared" si="3"/>
        <v>1</v>
      </c>
      <c r="F2990" s="128">
        <f t="shared" si="4"/>
        <v>2029</v>
      </c>
      <c r="G2990" s="128">
        <f t="shared" si="5"/>
        <v>3</v>
      </c>
      <c r="H2990" s="128">
        <f t="shared" si="6"/>
        <v>8</v>
      </c>
      <c r="I2990" s="128" t="str">
        <f t="shared" si="7"/>
        <v>목</v>
      </c>
      <c r="J2990" s="99"/>
      <c r="K2990" s="99"/>
      <c r="L2990" s="141" t="str">
        <f>IF(J2990-K2990=0,,IFERROR(K2990-J2990-휴게시간-VLOOKUP(A2990,지정휴게시간,2,FALSE),K2990-J2990-휴게시간))</f>
        <v/>
      </c>
      <c r="M2990" s="142" t="str">
        <f>IFERROR(VLOOKUP(Text(A2990,"m월 d일"),양력휴일,2,FALSE),IFERROR(VLOOKUP(Text(B2990,"m월 d일"),음력휴일,2,FALSE),IFERROR(VLOOKUP(A2990,양력지정휴일,2,FALSE), IFERROR(VLOOKUP(B2990,음력지정휴일,2,FALSE), ""))))</f>
        <v/>
      </c>
      <c r="N2990" s="128"/>
      <c r="O2990" s="128" t="str">
        <f>IFERROR(VLOOKUP(N2990,연차지정일수,2,FALSE),"")</f>
        <v/>
      </c>
      <c r="P2990" s="143"/>
      <c r="Q2990" s="2"/>
    </row>
    <row r="2991">
      <c r="A2991" s="129">
        <v>47186.0</v>
      </c>
      <c r="B2991" s="129">
        <f>VLOOKUP($A2991,달력데이터,MATCH("음력 날짜",달력제목,0),FALSE)</f>
        <v>47143</v>
      </c>
      <c r="C2991" s="128">
        <f t="shared" si="1"/>
        <v>2029</v>
      </c>
      <c r="D2991" s="128">
        <f t="shared" si="2"/>
        <v>3</v>
      </c>
      <c r="E2991" s="128">
        <f t="shared" si="3"/>
        <v>1</v>
      </c>
      <c r="F2991" s="128">
        <f t="shared" si="4"/>
        <v>2029</v>
      </c>
      <c r="G2991" s="128">
        <f t="shared" si="5"/>
        <v>3</v>
      </c>
      <c r="H2991" s="128">
        <f t="shared" si="6"/>
        <v>9</v>
      </c>
      <c r="I2991" s="128" t="str">
        <f t="shared" si="7"/>
        <v>금</v>
      </c>
      <c r="J2991" s="99"/>
      <c r="K2991" s="99"/>
      <c r="L2991" s="141" t="str">
        <f>IF(J2991-K2991=0,,IFERROR(K2991-J2991-휴게시간-VLOOKUP(A2991,지정휴게시간,2,FALSE),K2991-J2991-휴게시간))</f>
        <v/>
      </c>
      <c r="M2991" s="142" t="str">
        <f>IFERROR(VLOOKUP(Text(A2991,"m월 d일"),양력휴일,2,FALSE),IFERROR(VLOOKUP(Text(B2991,"m월 d일"),음력휴일,2,FALSE),IFERROR(VLOOKUP(A2991,양력지정휴일,2,FALSE), IFERROR(VLOOKUP(B2991,음력지정휴일,2,FALSE), ""))))</f>
        <v/>
      </c>
      <c r="N2991" s="128"/>
      <c r="O2991" s="128" t="str">
        <f>IFERROR(VLOOKUP(N2991,연차지정일수,2,FALSE),"")</f>
        <v/>
      </c>
      <c r="P2991" s="143"/>
      <c r="Q2991" s="2"/>
    </row>
    <row r="2992">
      <c r="A2992" s="129">
        <v>47187.0</v>
      </c>
      <c r="B2992" s="129">
        <f>VLOOKUP($A2992,달력데이터,MATCH("음력 날짜",달력제목,0),FALSE)</f>
        <v>47144</v>
      </c>
      <c r="C2992" s="128">
        <f t="shared" si="1"/>
        <v>2029</v>
      </c>
      <c r="D2992" s="128">
        <f t="shared" si="2"/>
        <v>3</v>
      </c>
      <c r="E2992" s="128">
        <f t="shared" si="3"/>
        <v>1</v>
      </c>
      <c r="F2992" s="128">
        <f t="shared" si="4"/>
        <v>2029</v>
      </c>
      <c r="G2992" s="128">
        <f t="shared" si="5"/>
        <v>3</v>
      </c>
      <c r="H2992" s="128">
        <f t="shared" si="6"/>
        <v>10</v>
      </c>
      <c r="I2992" s="128" t="str">
        <f t="shared" si="7"/>
        <v>토</v>
      </c>
      <c r="J2992" s="99"/>
      <c r="K2992" s="99"/>
      <c r="L2992" s="141" t="str">
        <f>IF(J2992-K2992=0,,IFERROR(K2992-J2992-휴게시간-VLOOKUP(A2992,지정휴게시간,2,FALSE),K2992-J2992-휴게시간))</f>
        <v/>
      </c>
      <c r="M2992" s="142" t="str">
        <f>IFERROR(VLOOKUP(Text(A2992,"m월 d일"),양력휴일,2,FALSE),IFERROR(VLOOKUP(Text(B2992,"m월 d일"),음력휴일,2,FALSE),IFERROR(VLOOKUP(A2992,양력지정휴일,2,FALSE), IFERROR(VLOOKUP(B2992,음력지정휴일,2,FALSE), ""))))</f>
        <v/>
      </c>
      <c r="N2992" s="128"/>
      <c r="O2992" s="128" t="str">
        <f>IFERROR(VLOOKUP(N2992,연차지정일수,2,FALSE),"")</f>
        <v/>
      </c>
      <c r="P2992" s="143"/>
      <c r="Q2992" s="2"/>
    </row>
    <row r="2993">
      <c r="A2993" s="129">
        <v>47188.0</v>
      </c>
      <c r="B2993" s="129">
        <f>VLOOKUP($A2993,달력데이터,MATCH("음력 날짜",달력제목,0),FALSE)</f>
        <v>47145</v>
      </c>
      <c r="C2993" s="128">
        <f t="shared" si="1"/>
        <v>2029</v>
      </c>
      <c r="D2993" s="128">
        <f t="shared" si="2"/>
        <v>3</v>
      </c>
      <c r="E2993" s="128">
        <f t="shared" si="3"/>
        <v>1</v>
      </c>
      <c r="F2993" s="128">
        <f t="shared" si="4"/>
        <v>2029</v>
      </c>
      <c r="G2993" s="128">
        <f t="shared" si="5"/>
        <v>3</v>
      </c>
      <c r="H2993" s="128">
        <f t="shared" si="6"/>
        <v>11</v>
      </c>
      <c r="I2993" s="128" t="str">
        <f t="shared" si="7"/>
        <v>일</v>
      </c>
      <c r="J2993" s="99"/>
      <c r="K2993" s="99"/>
      <c r="L2993" s="141" t="str">
        <f>IF(J2993-K2993=0,,IFERROR(K2993-J2993-휴게시간-VLOOKUP(A2993,지정휴게시간,2,FALSE),K2993-J2993-휴게시간))</f>
        <v/>
      </c>
      <c r="M2993" s="142" t="str">
        <f>IFERROR(VLOOKUP(Text(A2993,"m월 d일"),양력휴일,2,FALSE),IFERROR(VLOOKUP(Text(B2993,"m월 d일"),음력휴일,2,FALSE),IFERROR(VLOOKUP(A2993,양력지정휴일,2,FALSE), IFERROR(VLOOKUP(B2993,음력지정휴일,2,FALSE), ""))))</f>
        <v/>
      </c>
      <c r="N2993" s="128"/>
      <c r="O2993" s="128" t="str">
        <f>IFERROR(VLOOKUP(N2993,연차지정일수,2,FALSE),"")</f>
        <v/>
      </c>
      <c r="P2993" s="143"/>
      <c r="Q2993" s="2"/>
    </row>
    <row r="2994">
      <c r="A2994" s="129">
        <v>47189.0</v>
      </c>
      <c r="B2994" s="129">
        <f>VLOOKUP($A2994,달력데이터,MATCH("음력 날짜",달력제목,0),FALSE)</f>
        <v>47146</v>
      </c>
      <c r="C2994" s="128">
        <f t="shared" si="1"/>
        <v>2029</v>
      </c>
      <c r="D2994" s="128">
        <f t="shared" si="2"/>
        <v>3</v>
      </c>
      <c r="E2994" s="128">
        <f t="shared" si="3"/>
        <v>2</v>
      </c>
      <c r="F2994" s="128">
        <f t="shared" si="4"/>
        <v>2029</v>
      </c>
      <c r="G2994" s="128">
        <f t="shared" si="5"/>
        <v>3</v>
      </c>
      <c r="H2994" s="128">
        <f t="shared" si="6"/>
        <v>12</v>
      </c>
      <c r="I2994" s="128" t="str">
        <f t="shared" si="7"/>
        <v>월</v>
      </c>
      <c r="J2994" s="99"/>
      <c r="K2994" s="99"/>
      <c r="L2994" s="141" t="str">
        <f>IF(J2994-K2994=0,,IFERROR(K2994-J2994-휴게시간-VLOOKUP(A2994,지정휴게시간,2,FALSE),K2994-J2994-휴게시간))</f>
        <v/>
      </c>
      <c r="M2994" s="142" t="str">
        <f>IFERROR(VLOOKUP(Text(A2994,"m월 d일"),양력휴일,2,FALSE),IFERROR(VLOOKUP(Text(B2994,"m월 d일"),음력휴일,2,FALSE),IFERROR(VLOOKUP(A2994,양력지정휴일,2,FALSE), IFERROR(VLOOKUP(B2994,음력지정휴일,2,FALSE), ""))))</f>
        <v/>
      </c>
      <c r="N2994" s="128"/>
      <c r="O2994" s="128" t="str">
        <f>IFERROR(VLOOKUP(N2994,연차지정일수,2,FALSE),"")</f>
        <v/>
      </c>
      <c r="P2994" s="143"/>
      <c r="Q2994" s="2"/>
    </row>
    <row r="2995">
      <c r="A2995" s="129">
        <v>47190.0</v>
      </c>
      <c r="B2995" s="129">
        <f>VLOOKUP($A2995,달력데이터,MATCH("음력 날짜",달력제목,0),FALSE)</f>
        <v>47147</v>
      </c>
      <c r="C2995" s="128">
        <f t="shared" si="1"/>
        <v>2029</v>
      </c>
      <c r="D2995" s="128">
        <f t="shared" si="2"/>
        <v>3</v>
      </c>
      <c r="E2995" s="128">
        <f t="shared" si="3"/>
        <v>2</v>
      </c>
      <c r="F2995" s="128">
        <f t="shared" si="4"/>
        <v>2029</v>
      </c>
      <c r="G2995" s="128">
        <f t="shared" si="5"/>
        <v>3</v>
      </c>
      <c r="H2995" s="128">
        <f t="shared" si="6"/>
        <v>13</v>
      </c>
      <c r="I2995" s="128" t="str">
        <f t="shared" si="7"/>
        <v>화</v>
      </c>
      <c r="J2995" s="99"/>
      <c r="K2995" s="99"/>
      <c r="L2995" s="141" t="str">
        <f>IF(J2995-K2995=0,,IFERROR(K2995-J2995-휴게시간-VLOOKUP(A2995,지정휴게시간,2,FALSE),K2995-J2995-휴게시간))</f>
        <v/>
      </c>
      <c r="M2995" s="142" t="str">
        <f>IFERROR(VLOOKUP(Text(A2995,"m월 d일"),양력휴일,2,FALSE),IFERROR(VLOOKUP(Text(B2995,"m월 d일"),음력휴일,2,FALSE),IFERROR(VLOOKUP(A2995,양력지정휴일,2,FALSE), IFERROR(VLOOKUP(B2995,음력지정휴일,2,FALSE), ""))))</f>
        <v/>
      </c>
      <c r="N2995" s="128"/>
      <c r="O2995" s="128" t="str">
        <f>IFERROR(VLOOKUP(N2995,연차지정일수,2,FALSE),"")</f>
        <v/>
      </c>
      <c r="P2995" s="143"/>
      <c r="Q2995" s="2"/>
    </row>
    <row r="2996">
      <c r="A2996" s="129">
        <v>47191.0</v>
      </c>
      <c r="B2996" s="129">
        <f>VLOOKUP($A2996,달력데이터,MATCH("음력 날짜",달력제목,0),FALSE)</f>
        <v>47148</v>
      </c>
      <c r="C2996" s="128">
        <f t="shared" si="1"/>
        <v>2029</v>
      </c>
      <c r="D2996" s="128">
        <f t="shared" si="2"/>
        <v>3</v>
      </c>
      <c r="E2996" s="128">
        <f t="shared" si="3"/>
        <v>2</v>
      </c>
      <c r="F2996" s="128">
        <f t="shared" si="4"/>
        <v>2029</v>
      </c>
      <c r="G2996" s="128">
        <f t="shared" si="5"/>
        <v>3</v>
      </c>
      <c r="H2996" s="128">
        <f t="shared" si="6"/>
        <v>14</v>
      </c>
      <c r="I2996" s="128" t="str">
        <f t="shared" si="7"/>
        <v>수</v>
      </c>
      <c r="J2996" s="99"/>
      <c r="K2996" s="99"/>
      <c r="L2996" s="141" t="str">
        <f>IF(J2996-K2996=0,,IFERROR(K2996-J2996-휴게시간-VLOOKUP(A2996,지정휴게시간,2,FALSE),K2996-J2996-휴게시간))</f>
        <v/>
      </c>
      <c r="M2996" s="142" t="str">
        <f>IFERROR(VLOOKUP(Text(A2996,"m월 d일"),양력휴일,2,FALSE),IFERROR(VLOOKUP(Text(B2996,"m월 d일"),음력휴일,2,FALSE),IFERROR(VLOOKUP(A2996,양력지정휴일,2,FALSE), IFERROR(VLOOKUP(B2996,음력지정휴일,2,FALSE), ""))))</f>
        <v/>
      </c>
      <c r="N2996" s="128"/>
      <c r="O2996" s="128" t="str">
        <f>IFERROR(VLOOKUP(N2996,연차지정일수,2,FALSE),"")</f>
        <v/>
      </c>
      <c r="P2996" s="143"/>
      <c r="Q2996" s="2"/>
    </row>
    <row r="2997">
      <c r="A2997" s="129">
        <v>47192.0</v>
      </c>
      <c r="B2997" s="129">
        <f>VLOOKUP($A2997,달력데이터,MATCH("음력 날짜",달력제목,0),FALSE)</f>
        <v>47150</v>
      </c>
      <c r="C2997" s="128">
        <f t="shared" si="1"/>
        <v>2029</v>
      </c>
      <c r="D2997" s="128">
        <f t="shared" si="2"/>
        <v>3</v>
      </c>
      <c r="E2997" s="128">
        <f t="shared" si="3"/>
        <v>2</v>
      </c>
      <c r="F2997" s="128">
        <f t="shared" si="4"/>
        <v>2029</v>
      </c>
      <c r="G2997" s="128">
        <f t="shared" si="5"/>
        <v>3</v>
      </c>
      <c r="H2997" s="128">
        <f t="shared" si="6"/>
        <v>15</v>
      </c>
      <c r="I2997" s="128" t="str">
        <f t="shared" si="7"/>
        <v>목</v>
      </c>
      <c r="J2997" s="99"/>
      <c r="K2997" s="99"/>
      <c r="L2997" s="141" t="str">
        <f>IF(J2997-K2997=0,,IFERROR(K2997-J2997-휴게시간-VLOOKUP(A2997,지정휴게시간,2,FALSE),K2997-J2997-휴게시간))</f>
        <v/>
      </c>
      <c r="M2997" s="142" t="str">
        <f>IFERROR(VLOOKUP(Text(A2997,"m월 d일"),양력휴일,2,FALSE),IFERROR(VLOOKUP(Text(B2997,"m월 d일"),음력휴일,2,FALSE),IFERROR(VLOOKUP(A2997,양력지정휴일,2,FALSE), IFERROR(VLOOKUP(B2997,음력지정휴일,2,FALSE), ""))))</f>
        <v/>
      </c>
      <c r="N2997" s="128"/>
      <c r="O2997" s="128" t="str">
        <f>IFERROR(VLOOKUP(N2997,연차지정일수,2,FALSE),"")</f>
        <v/>
      </c>
      <c r="P2997" s="143"/>
      <c r="Q2997" s="2"/>
    </row>
    <row r="2998">
      <c r="A2998" s="129">
        <v>47193.0</v>
      </c>
      <c r="B2998" s="129">
        <f>VLOOKUP($A2998,달력데이터,MATCH("음력 날짜",달력제목,0),FALSE)</f>
        <v>47151</v>
      </c>
      <c r="C2998" s="128">
        <f t="shared" si="1"/>
        <v>2029</v>
      </c>
      <c r="D2998" s="128">
        <f t="shared" si="2"/>
        <v>3</v>
      </c>
      <c r="E2998" s="128">
        <f t="shared" si="3"/>
        <v>2</v>
      </c>
      <c r="F2998" s="128">
        <f t="shared" si="4"/>
        <v>2029</v>
      </c>
      <c r="G2998" s="128">
        <f t="shared" si="5"/>
        <v>3</v>
      </c>
      <c r="H2998" s="128">
        <f t="shared" si="6"/>
        <v>16</v>
      </c>
      <c r="I2998" s="128" t="str">
        <f t="shared" si="7"/>
        <v>금</v>
      </c>
      <c r="J2998" s="99"/>
      <c r="K2998" s="99"/>
      <c r="L2998" s="141" t="str">
        <f>IF(J2998-K2998=0,,IFERROR(K2998-J2998-휴게시간-VLOOKUP(A2998,지정휴게시간,2,FALSE),K2998-J2998-휴게시간))</f>
        <v/>
      </c>
      <c r="M2998" s="142" t="str">
        <f>IFERROR(VLOOKUP(Text(A2998,"m월 d일"),양력휴일,2,FALSE),IFERROR(VLOOKUP(Text(B2998,"m월 d일"),음력휴일,2,FALSE),IFERROR(VLOOKUP(A2998,양력지정휴일,2,FALSE), IFERROR(VLOOKUP(B2998,음력지정휴일,2,FALSE), ""))))</f>
        <v/>
      </c>
      <c r="N2998" s="128"/>
      <c r="O2998" s="128" t="str">
        <f>IFERROR(VLOOKUP(N2998,연차지정일수,2,FALSE),"")</f>
        <v/>
      </c>
      <c r="P2998" s="143"/>
      <c r="Q2998" s="2"/>
    </row>
    <row r="2999">
      <c r="A2999" s="129">
        <v>47194.0</v>
      </c>
      <c r="B2999" s="129">
        <f>VLOOKUP($A2999,달력데이터,MATCH("음력 날짜",달력제목,0),FALSE)</f>
        <v>47152</v>
      </c>
      <c r="C2999" s="128">
        <f t="shared" si="1"/>
        <v>2029</v>
      </c>
      <c r="D2999" s="128">
        <f t="shared" si="2"/>
        <v>3</v>
      </c>
      <c r="E2999" s="128">
        <f t="shared" si="3"/>
        <v>2</v>
      </c>
      <c r="F2999" s="128">
        <f t="shared" si="4"/>
        <v>2029</v>
      </c>
      <c r="G2999" s="128">
        <f t="shared" si="5"/>
        <v>3</v>
      </c>
      <c r="H2999" s="128">
        <f t="shared" si="6"/>
        <v>17</v>
      </c>
      <c r="I2999" s="128" t="str">
        <f t="shared" si="7"/>
        <v>토</v>
      </c>
      <c r="J2999" s="99"/>
      <c r="K2999" s="99"/>
      <c r="L2999" s="141" t="str">
        <f>IF(J2999-K2999=0,,IFERROR(K2999-J2999-휴게시간-VLOOKUP(A2999,지정휴게시간,2,FALSE),K2999-J2999-휴게시간))</f>
        <v/>
      </c>
      <c r="M2999" s="142" t="str">
        <f>IFERROR(VLOOKUP(Text(A2999,"m월 d일"),양력휴일,2,FALSE),IFERROR(VLOOKUP(Text(B2999,"m월 d일"),음력휴일,2,FALSE),IFERROR(VLOOKUP(A2999,양력지정휴일,2,FALSE), IFERROR(VLOOKUP(B2999,음력지정휴일,2,FALSE), ""))))</f>
        <v/>
      </c>
      <c r="N2999" s="128"/>
      <c r="O2999" s="128" t="str">
        <f>IFERROR(VLOOKUP(N2999,연차지정일수,2,FALSE),"")</f>
        <v/>
      </c>
      <c r="P2999" s="143"/>
      <c r="Q2999" s="2"/>
    </row>
    <row r="3000">
      <c r="A3000" s="129">
        <v>47195.0</v>
      </c>
      <c r="B3000" s="129">
        <f>VLOOKUP($A3000,달력데이터,MATCH("음력 날짜",달력제목,0),FALSE)</f>
        <v>47153</v>
      </c>
      <c r="C3000" s="128">
        <f t="shared" si="1"/>
        <v>2029</v>
      </c>
      <c r="D3000" s="128">
        <f t="shared" si="2"/>
        <v>3</v>
      </c>
      <c r="E3000" s="128">
        <f t="shared" si="3"/>
        <v>2</v>
      </c>
      <c r="F3000" s="128">
        <f t="shared" si="4"/>
        <v>2029</v>
      </c>
      <c r="G3000" s="128">
        <f t="shared" si="5"/>
        <v>3</v>
      </c>
      <c r="H3000" s="128">
        <f t="shared" si="6"/>
        <v>18</v>
      </c>
      <c r="I3000" s="128" t="str">
        <f t="shared" si="7"/>
        <v>일</v>
      </c>
      <c r="J3000" s="99"/>
      <c r="K3000" s="99"/>
      <c r="L3000" s="141" t="str">
        <f>IF(J3000-K3000=0,,IFERROR(K3000-J3000-휴게시간-VLOOKUP(A3000,지정휴게시간,2,FALSE),K3000-J3000-휴게시간))</f>
        <v/>
      </c>
      <c r="M3000" s="142" t="str">
        <f>IFERROR(VLOOKUP(Text(A3000,"m월 d일"),양력휴일,2,FALSE),IFERROR(VLOOKUP(Text(B3000,"m월 d일"),음력휴일,2,FALSE),IFERROR(VLOOKUP(A3000,양력지정휴일,2,FALSE), IFERROR(VLOOKUP(B3000,음력지정휴일,2,FALSE), ""))))</f>
        <v/>
      </c>
      <c r="N3000" s="128"/>
      <c r="O3000" s="128" t="str">
        <f>IFERROR(VLOOKUP(N3000,연차지정일수,2,FALSE),"")</f>
        <v/>
      </c>
      <c r="P3000" s="143"/>
      <c r="Q3000" s="2"/>
    </row>
    <row r="3001">
      <c r="A3001" s="129">
        <v>47196.0</v>
      </c>
      <c r="B3001" s="129">
        <f>VLOOKUP($A3001,달력데이터,MATCH("음력 날짜",달력제목,0),FALSE)</f>
        <v>47154</v>
      </c>
      <c r="C3001" s="128">
        <f t="shared" si="1"/>
        <v>2029</v>
      </c>
      <c r="D3001" s="128">
        <f t="shared" si="2"/>
        <v>3</v>
      </c>
      <c r="E3001" s="128">
        <f t="shared" si="3"/>
        <v>3</v>
      </c>
      <c r="F3001" s="128">
        <f t="shared" si="4"/>
        <v>2029</v>
      </c>
      <c r="G3001" s="128">
        <f t="shared" si="5"/>
        <v>3</v>
      </c>
      <c r="H3001" s="128">
        <f t="shared" si="6"/>
        <v>19</v>
      </c>
      <c r="I3001" s="128" t="str">
        <f t="shared" si="7"/>
        <v>월</v>
      </c>
      <c r="J3001" s="99"/>
      <c r="K3001" s="99"/>
      <c r="L3001" s="141" t="str">
        <f>IF(J3001-K3001=0,,IFERROR(K3001-J3001-휴게시간-VLOOKUP(A3001,지정휴게시간,2,FALSE),K3001-J3001-휴게시간))</f>
        <v/>
      </c>
      <c r="M3001" s="142" t="str">
        <f>IFERROR(VLOOKUP(Text(A3001,"m월 d일"),양력휴일,2,FALSE),IFERROR(VLOOKUP(Text(B3001,"m월 d일"),음력휴일,2,FALSE),IFERROR(VLOOKUP(A3001,양력지정휴일,2,FALSE), IFERROR(VLOOKUP(B3001,음력지정휴일,2,FALSE), ""))))</f>
        <v/>
      </c>
      <c r="N3001" s="128"/>
      <c r="O3001" s="128" t="str">
        <f>IFERROR(VLOOKUP(N3001,연차지정일수,2,FALSE),"")</f>
        <v/>
      </c>
      <c r="P3001" s="143"/>
      <c r="Q3001" s="2"/>
    </row>
    <row r="3002">
      <c r="A3002" s="129">
        <v>47197.0</v>
      </c>
      <c r="B3002" s="129">
        <f>VLOOKUP($A3002,달력데이터,MATCH("음력 날짜",달력제목,0),FALSE)</f>
        <v>47155</v>
      </c>
      <c r="C3002" s="128">
        <f t="shared" si="1"/>
        <v>2029</v>
      </c>
      <c r="D3002" s="128">
        <f t="shared" si="2"/>
        <v>3</v>
      </c>
      <c r="E3002" s="128">
        <f t="shared" si="3"/>
        <v>3</v>
      </c>
      <c r="F3002" s="128">
        <f t="shared" si="4"/>
        <v>2029</v>
      </c>
      <c r="G3002" s="128">
        <f t="shared" si="5"/>
        <v>3</v>
      </c>
      <c r="H3002" s="128">
        <f t="shared" si="6"/>
        <v>20</v>
      </c>
      <c r="I3002" s="128" t="str">
        <f t="shared" si="7"/>
        <v>화</v>
      </c>
      <c r="J3002" s="99"/>
      <c r="K3002" s="99"/>
      <c r="L3002" s="141" t="str">
        <f>IF(J3002-K3002=0,,IFERROR(K3002-J3002-휴게시간-VLOOKUP(A3002,지정휴게시간,2,FALSE),K3002-J3002-휴게시간))</f>
        <v/>
      </c>
      <c r="M3002" s="142" t="str">
        <f>IFERROR(VLOOKUP(Text(A3002,"m월 d일"),양력휴일,2,FALSE),IFERROR(VLOOKUP(Text(B3002,"m월 d일"),음력휴일,2,FALSE),IFERROR(VLOOKUP(A3002,양력지정휴일,2,FALSE), IFERROR(VLOOKUP(B3002,음력지정휴일,2,FALSE), ""))))</f>
        <v/>
      </c>
      <c r="N3002" s="128"/>
      <c r="O3002" s="128" t="str">
        <f>IFERROR(VLOOKUP(N3002,연차지정일수,2,FALSE),"")</f>
        <v/>
      </c>
      <c r="P3002" s="143"/>
      <c r="Q3002" s="2"/>
    </row>
    <row r="3003">
      <c r="A3003" s="129">
        <v>47198.0</v>
      </c>
      <c r="B3003" s="129">
        <f>VLOOKUP($A3003,달력데이터,MATCH("음력 날짜",달력제목,0),FALSE)</f>
        <v>47156</v>
      </c>
      <c r="C3003" s="128">
        <f t="shared" si="1"/>
        <v>2029</v>
      </c>
      <c r="D3003" s="128">
        <f t="shared" si="2"/>
        <v>3</v>
      </c>
      <c r="E3003" s="128">
        <f t="shared" si="3"/>
        <v>3</v>
      </c>
      <c r="F3003" s="128">
        <f t="shared" si="4"/>
        <v>2029</v>
      </c>
      <c r="G3003" s="128">
        <f t="shared" si="5"/>
        <v>3</v>
      </c>
      <c r="H3003" s="128">
        <f t="shared" si="6"/>
        <v>21</v>
      </c>
      <c r="I3003" s="128" t="str">
        <f t="shared" si="7"/>
        <v>수</v>
      </c>
      <c r="J3003" s="99"/>
      <c r="K3003" s="99"/>
      <c r="L3003" s="141" t="str">
        <f>IF(J3003-K3003=0,,IFERROR(K3003-J3003-휴게시간-VLOOKUP(A3003,지정휴게시간,2,FALSE),K3003-J3003-휴게시간))</f>
        <v/>
      </c>
      <c r="M3003" s="142" t="str">
        <f>IFERROR(VLOOKUP(Text(A3003,"m월 d일"),양력휴일,2,FALSE),IFERROR(VLOOKUP(Text(B3003,"m월 d일"),음력휴일,2,FALSE),IFERROR(VLOOKUP(A3003,양력지정휴일,2,FALSE), IFERROR(VLOOKUP(B3003,음력지정휴일,2,FALSE), ""))))</f>
        <v/>
      </c>
      <c r="N3003" s="128"/>
      <c r="O3003" s="128" t="str">
        <f>IFERROR(VLOOKUP(N3003,연차지정일수,2,FALSE),"")</f>
        <v/>
      </c>
      <c r="P3003" s="143"/>
      <c r="Q3003" s="2"/>
    </row>
    <row r="3004">
      <c r="A3004" s="129">
        <v>47199.0</v>
      </c>
      <c r="B3004" s="129">
        <f>VLOOKUP($A3004,달력데이터,MATCH("음력 날짜",달력제목,0),FALSE)</f>
        <v>47157</v>
      </c>
      <c r="C3004" s="128">
        <f t="shared" si="1"/>
        <v>2029</v>
      </c>
      <c r="D3004" s="128">
        <f t="shared" si="2"/>
        <v>3</v>
      </c>
      <c r="E3004" s="128">
        <f t="shared" si="3"/>
        <v>3</v>
      </c>
      <c r="F3004" s="128">
        <f t="shared" si="4"/>
        <v>2029</v>
      </c>
      <c r="G3004" s="128">
        <f t="shared" si="5"/>
        <v>3</v>
      </c>
      <c r="H3004" s="128">
        <f t="shared" si="6"/>
        <v>22</v>
      </c>
      <c r="I3004" s="128" t="str">
        <f t="shared" si="7"/>
        <v>목</v>
      </c>
      <c r="J3004" s="99"/>
      <c r="K3004" s="99"/>
      <c r="L3004" s="141" t="str">
        <f>IF(J3004-K3004=0,,IFERROR(K3004-J3004-휴게시간-VLOOKUP(A3004,지정휴게시간,2,FALSE),K3004-J3004-휴게시간))</f>
        <v/>
      </c>
      <c r="M3004" s="142" t="str">
        <f>IFERROR(VLOOKUP(Text(A3004,"m월 d일"),양력휴일,2,FALSE),IFERROR(VLOOKUP(Text(B3004,"m월 d일"),음력휴일,2,FALSE),IFERROR(VLOOKUP(A3004,양력지정휴일,2,FALSE), IFERROR(VLOOKUP(B3004,음력지정휴일,2,FALSE), ""))))</f>
        <v/>
      </c>
      <c r="N3004" s="128"/>
      <c r="O3004" s="128" t="str">
        <f>IFERROR(VLOOKUP(N3004,연차지정일수,2,FALSE),"")</f>
        <v/>
      </c>
      <c r="P3004" s="143"/>
      <c r="Q3004" s="2"/>
    </row>
    <row r="3005">
      <c r="A3005" s="129">
        <v>47200.0</v>
      </c>
      <c r="B3005" s="129">
        <f>VLOOKUP($A3005,달력데이터,MATCH("음력 날짜",달력제목,0),FALSE)</f>
        <v>47158</v>
      </c>
      <c r="C3005" s="128">
        <f t="shared" si="1"/>
        <v>2029</v>
      </c>
      <c r="D3005" s="128">
        <f t="shared" si="2"/>
        <v>3</v>
      </c>
      <c r="E3005" s="128">
        <f t="shared" si="3"/>
        <v>3</v>
      </c>
      <c r="F3005" s="128">
        <f t="shared" si="4"/>
        <v>2029</v>
      </c>
      <c r="G3005" s="128">
        <f t="shared" si="5"/>
        <v>3</v>
      </c>
      <c r="H3005" s="128">
        <f t="shared" si="6"/>
        <v>23</v>
      </c>
      <c r="I3005" s="128" t="str">
        <f t="shared" si="7"/>
        <v>금</v>
      </c>
      <c r="J3005" s="99"/>
      <c r="K3005" s="99"/>
      <c r="L3005" s="141" t="str">
        <f>IF(J3005-K3005=0,,IFERROR(K3005-J3005-휴게시간-VLOOKUP(A3005,지정휴게시간,2,FALSE),K3005-J3005-휴게시간))</f>
        <v/>
      </c>
      <c r="M3005" s="142" t="str">
        <f>IFERROR(VLOOKUP(Text(A3005,"m월 d일"),양력휴일,2,FALSE),IFERROR(VLOOKUP(Text(B3005,"m월 d일"),음력휴일,2,FALSE),IFERROR(VLOOKUP(A3005,양력지정휴일,2,FALSE), IFERROR(VLOOKUP(B3005,음력지정휴일,2,FALSE), ""))))</f>
        <v/>
      </c>
      <c r="N3005" s="128"/>
      <c r="O3005" s="128" t="str">
        <f>IFERROR(VLOOKUP(N3005,연차지정일수,2,FALSE),"")</f>
        <v/>
      </c>
      <c r="P3005" s="143"/>
      <c r="Q3005" s="2"/>
    </row>
    <row r="3006">
      <c r="A3006" s="129">
        <v>47201.0</v>
      </c>
      <c r="B3006" s="129">
        <f>VLOOKUP($A3006,달력데이터,MATCH("음력 날짜",달력제목,0),FALSE)</f>
        <v>47159</v>
      </c>
      <c r="C3006" s="128">
        <f t="shared" si="1"/>
        <v>2029</v>
      </c>
      <c r="D3006" s="128">
        <f t="shared" si="2"/>
        <v>3</v>
      </c>
      <c r="E3006" s="128">
        <f t="shared" si="3"/>
        <v>3</v>
      </c>
      <c r="F3006" s="128">
        <f t="shared" si="4"/>
        <v>2029</v>
      </c>
      <c r="G3006" s="128">
        <f t="shared" si="5"/>
        <v>3</v>
      </c>
      <c r="H3006" s="128">
        <f t="shared" si="6"/>
        <v>24</v>
      </c>
      <c r="I3006" s="128" t="str">
        <f t="shared" si="7"/>
        <v>토</v>
      </c>
      <c r="J3006" s="99"/>
      <c r="K3006" s="99"/>
      <c r="L3006" s="141" t="str">
        <f>IF(J3006-K3006=0,,IFERROR(K3006-J3006-휴게시간-VLOOKUP(A3006,지정휴게시간,2,FALSE),K3006-J3006-휴게시간))</f>
        <v/>
      </c>
      <c r="M3006" s="142" t="str">
        <f>IFERROR(VLOOKUP(Text(A3006,"m월 d일"),양력휴일,2,FALSE),IFERROR(VLOOKUP(Text(B3006,"m월 d일"),음력휴일,2,FALSE),IFERROR(VLOOKUP(A3006,양력지정휴일,2,FALSE), IFERROR(VLOOKUP(B3006,음력지정휴일,2,FALSE), ""))))</f>
        <v/>
      </c>
      <c r="N3006" s="128"/>
      <c r="O3006" s="128" t="str">
        <f>IFERROR(VLOOKUP(N3006,연차지정일수,2,FALSE),"")</f>
        <v/>
      </c>
      <c r="P3006" s="143"/>
      <c r="Q3006" s="2"/>
    </row>
    <row r="3007">
      <c r="A3007" s="129">
        <v>47202.0</v>
      </c>
      <c r="B3007" s="129">
        <f>VLOOKUP($A3007,달력데이터,MATCH("음력 날짜",달력제목,0),FALSE)</f>
        <v>47160</v>
      </c>
      <c r="C3007" s="128">
        <f t="shared" si="1"/>
        <v>2029</v>
      </c>
      <c r="D3007" s="128">
        <f t="shared" si="2"/>
        <v>3</v>
      </c>
      <c r="E3007" s="128">
        <f t="shared" si="3"/>
        <v>3</v>
      </c>
      <c r="F3007" s="128">
        <f t="shared" si="4"/>
        <v>2029</v>
      </c>
      <c r="G3007" s="128">
        <f t="shared" si="5"/>
        <v>3</v>
      </c>
      <c r="H3007" s="128">
        <f t="shared" si="6"/>
        <v>25</v>
      </c>
      <c r="I3007" s="128" t="str">
        <f t="shared" si="7"/>
        <v>일</v>
      </c>
      <c r="J3007" s="99"/>
      <c r="K3007" s="99"/>
      <c r="L3007" s="141" t="str">
        <f>IF(J3007-K3007=0,,IFERROR(K3007-J3007-휴게시간-VLOOKUP(A3007,지정휴게시간,2,FALSE),K3007-J3007-휴게시간))</f>
        <v/>
      </c>
      <c r="M3007" s="142" t="str">
        <f>IFERROR(VLOOKUP(Text(A3007,"m월 d일"),양력휴일,2,FALSE),IFERROR(VLOOKUP(Text(B3007,"m월 d일"),음력휴일,2,FALSE),IFERROR(VLOOKUP(A3007,양력지정휴일,2,FALSE), IFERROR(VLOOKUP(B3007,음력지정휴일,2,FALSE), ""))))</f>
        <v/>
      </c>
      <c r="N3007" s="128"/>
      <c r="O3007" s="128" t="str">
        <f>IFERROR(VLOOKUP(N3007,연차지정일수,2,FALSE),"")</f>
        <v/>
      </c>
      <c r="P3007" s="143"/>
      <c r="Q3007" s="2"/>
    </row>
    <row r="3008">
      <c r="A3008" s="129">
        <v>47203.0</v>
      </c>
      <c r="B3008" s="129">
        <f>VLOOKUP($A3008,달력데이터,MATCH("음력 날짜",달력제목,0),FALSE)</f>
        <v>47161</v>
      </c>
      <c r="C3008" s="128">
        <f t="shared" si="1"/>
        <v>2029</v>
      </c>
      <c r="D3008" s="128">
        <f t="shared" si="2"/>
        <v>3</v>
      </c>
      <c r="E3008" s="128">
        <f t="shared" si="3"/>
        <v>4</v>
      </c>
      <c r="F3008" s="128">
        <f t="shared" si="4"/>
        <v>2029</v>
      </c>
      <c r="G3008" s="128">
        <f t="shared" si="5"/>
        <v>3</v>
      </c>
      <c r="H3008" s="128">
        <f t="shared" si="6"/>
        <v>26</v>
      </c>
      <c r="I3008" s="128" t="str">
        <f t="shared" si="7"/>
        <v>월</v>
      </c>
      <c r="J3008" s="99"/>
      <c r="K3008" s="99"/>
      <c r="L3008" s="141" t="str">
        <f>IF(J3008-K3008=0,,IFERROR(K3008-J3008-휴게시간-VLOOKUP(A3008,지정휴게시간,2,FALSE),K3008-J3008-휴게시간))</f>
        <v/>
      </c>
      <c r="M3008" s="142" t="str">
        <f>IFERROR(VLOOKUP(Text(A3008,"m월 d일"),양력휴일,2,FALSE),IFERROR(VLOOKUP(Text(B3008,"m월 d일"),음력휴일,2,FALSE),IFERROR(VLOOKUP(A3008,양력지정휴일,2,FALSE), IFERROR(VLOOKUP(B3008,음력지정휴일,2,FALSE), ""))))</f>
        <v/>
      </c>
      <c r="N3008" s="128"/>
      <c r="O3008" s="128" t="str">
        <f>IFERROR(VLOOKUP(N3008,연차지정일수,2,FALSE),"")</f>
        <v/>
      </c>
      <c r="P3008" s="143"/>
      <c r="Q3008" s="2"/>
    </row>
    <row r="3009">
      <c r="A3009" s="129">
        <v>47204.0</v>
      </c>
      <c r="B3009" s="129">
        <f>VLOOKUP($A3009,달력데이터,MATCH("음력 날짜",달력제목,0),FALSE)</f>
        <v>47162</v>
      </c>
      <c r="C3009" s="128">
        <f t="shared" si="1"/>
        <v>2029</v>
      </c>
      <c r="D3009" s="128">
        <f t="shared" si="2"/>
        <v>3</v>
      </c>
      <c r="E3009" s="128">
        <f t="shared" si="3"/>
        <v>4</v>
      </c>
      <c r="F3009" s="128">
        <f t="shared" si="4"/>
        <v>2029</v>
      </c>
      <c r="G3009" s="128">
        <f t="shared" si="5"/>
        <v>3</v>
      </c>
      <c r="H3009" s="128">
        <f t="shared" si="6"/>
        <v>27</v>
      </c>
      <c r="I3009" s="128" t="str">
        <f t="shared" si="7"/>
        <v>화</v>
      </c>
      <c r="J3009" s="99"/>
      <c r="K3009" s="99"/>
      <c r="L3009" s="141" t="str">
        <f>IF(J3009-K3009=0,,IFERROR(K3009-J3009-휴게시간-VLOOKUP(A3009,지정휴게시간,2,FALSE),K3009-J3009-휴게시간))</f>
        <v/>
      </c>
      <c r="M3009" s="142" t="str">
        <f>IFERROR(VLOOKUP(Text(A3009,"m월 d일"),양력휴일,2,FALSE),IFERROR(VLOOKUP(Text(B3009,"m월 d일"),음력휴일,2,FALSE),IFERROR(VLOOKUP(A3009,양력지정휴일,2,FALSE), IFERROR(VLOOKUP(B3009,음력지정휴일,2,FALSE), ""))))</f>
        <v/>
      </c>
      <c r="N3009" s="128"/>
      <c r="O3009" s="128" t="str">
        <f>IFERROR(VLOOKUP(N3009,연차지정일수,2,FALSE),"")</f>
        <v/>
      </c>
      <c r="P3009" s="143"/>
      <c r="Q3009" s="2"/>
    </row>
    <row r="3010">
      <c r="A3010" s="129">
        <v>47205.0</v>
      </c>
      <c r="B3010" s="129">
        <f>VLOOKUP($A3010,달력데이터,MATCH("음력 날짜",달력제목,0),FALSE)</f>
        <v>47163</v>
      </c>
      <c r="C3010" s="128">
        <f t="shared" si="1"/>
        <v>2029</v>
      </c>
      <c r="D3010" s="128">
        <f t="shared" si="2"/>
        <v>3</v>
      </c>
      <c r="E3010" s="128">
        <f t="shared" si="3"/>
        <v>4</v>
      </c>
      <c r="F3010" s="128">
        <f t="shared" si="4"/>
        <v>2029</v>
      </c>
      <c r="G3010" s="128">
        <f t="shared" si="5"/>
        <v>3</v>
      </c>
      <c r="H3010" s="128">
        <f t="shared" si="6"/>
        <v>28</v>
      </c>
      <c r="I3010" s="128" t="str">
        <f t="shared" si="7"/>
        <v>수</v>
      </c>
      <c r="J3010" s="99"/>
      <c r="K3010" s="99"/>
      <c r="L3010" s="141" t="str">
        <f>IF(J3010-K3010=0,,IFERROR(K3010-J3010-휴게시간-VLOOKUP(A3010,지정휴게시간,2,FALSE),K3010-J3010-휴게시간))</f>
        <v/>
      </c>
      <c r="M3010" s="142" t="str">
        <f>IFERROR(VLOOKUP(Text(A3010,"m월 d일"),양력휴일,2,FALSE),IFERROR(VLOOKUP(Text(B3010,"m월 d일"),음력휴일,2,FALSE),IFERROR(VLOOKUP(A3010,양력지정휴일,2,FALSE), IFERROR(VLOOKUP(B3010,음력지정휴일,2,FALSE), ""))))</f>
        <v/>
      </c>
      <c r="N3010" s="128"/>
      <c r="O3010" s="128" t="str">
        <f>IFERROR(VLOOKUP(N3010,연차지정일수,2,FALSE),"")</f>
        <v/>
      </c>
      <c r="P3010" s="143"/>
      <c r="Q3010" s="2"/>
    </row>
    <row r="3011">
      <c r="A3011" s="129">
        <v>47206.0</v>
      </c>
      <c r="B3011" s="129">
        <f>VLOOKUP($A3011,달력데이터,MATCH("음력 날짜",달력제목,0),FALSE)</f>
        <v>47164</v>
      </c>
      <c r="C3011" s="128">
        <f t="shared" si="1"/>
        <v>2029</v>
      </c>
      <c r="D3011" s="128">
        <f t="shared" si="2"/>
        <v>3</v>
      </c>
      <c r="E3011" s="128">
        <f t="shared" si="3"/>
        <v>4</v>
      </c>
      <c r="F3011" s="128">
        <f t="shared" si="4"/>
        <v>2029</v>
      </c>
      <c r="G3011" s="128">
        <f t="shared" si="5"/>
        <v>3</v>
      </c>
      <c r="H3011" s="128">
        <f t="shared" si="6"/>
        <v>29</v>
      </c>
      <c r="I3011" s="128" t="str">
        <f t="shared" si="7"/>
        <v>목</v>
      </c>
      <c r="J3011" s="99"/>
      <c r="K3011" s="99"/>
      <c r="L3011" s="141" t="str">
        <f>IF(J3011-K3011=0,,IFERROR(K3011-J3011-휴게시간-VLOOKUP(A3011,지정휴게시간,2,FALSE),K3011-J3011-휴게시간))</f>
        <v/>
      </c>
      <c r="M3011" s="142" t="str">
        <f>IFERROR(VLOOKUP(Text(A3011,"m월 d일"),양력휴일,2,FALSE),IFERROR(VLOOKUP(Text(B3011,"m월 d일"),음력휴일,2,FALSE),IFERROR(VLOOKUP(A3011,양력지정휴일,2,FALSE), IFERROR(VLOOKUP(B3011,음력지정휴일,2,FALSE), ""))))</f>
        <v/>
      </c>
      <c r="N3011" s="128"/>
      <c r="O3011" s="128" t="str">
        <f>IFERROR(VLOOKUP(N3011,연차지정일수,2,FALSE),"")</f>
        <v/>
      </c>
      <c r="P3011" s="143"/>
      <c r="Q3011" s="2"/>
    </row>
    <row r="3012">
      <c r="A3012" s="129">
        <v>47207.0</v>
      </c>
      <c r="B3012" s="129">
        <f>VLOOKUP($A3012,달력데이터,MATCH("음력 날짜",달력제목,0),FALSE)</f>
        <v>47165</v>
      </c>
      <c r="C3012" s="128">
        <f t="shared" si="1"/>
        <v>2029</v>
      </c>
      <c r="D3012" s="128">
        <f t="shared" si="2"/>
        <v>3</v>
      </c>
      <c r="E3012" s="128">
        <f t="shared" si="3"/>
        <v>4</v>
      </c>
      <c r="F3012" s="128">
        <f t="shared" si="4"/>
        <v>2029</v>
      </c>
      <c r="G3012" s="128">
        <f t="shared" si="5"/>
        <v>3</v>
      </c>
      <c r="H3012" s="128">
        <f t="shared" si="6"/>
        <v>30</v>
      </c>
      <c r="I3012" s="128" t="str">
        <f t="shared" si="7"/>
        <v>금</v>
      </c>
      <c r="J3012" s="99"/>
      <c r="K3012" s="99"/>
      <c r="L3012" s="141" t="str">
        <f>IF(J3012-K3012=0,,IFERROR(K3012-J3012-휴게시간-VLOOKUP(A3012,지정휴게시간,2,FALSE),K3012-J3012-휴게시간))</f>
        <v/>
      </c>
      <c r="M3012" s="142" t="str">
        <f>IFERROR(VLOOKUP(Text(A3012,"m월 d일"),양력휴일,2,FALSE),IFERROR(VLOOKUP(Text(B3012,"m월 d일"),음력휴일,2,FALSE),IFERROR(VLOOKUP(A3012,양력지정휴일,2,FALSE), IFERROR(VLOOKUP(B3012,음력지정휴일,2,FALSE), ""))))</f>
        <v/>
      </c>
      <c r="N3012" s="128"/>
      <c r="O3012" s="128" t="str">
        <f>IFERROR(VLOOKUP(N3012,연차지정일수,2,FALSE),"")</f>
        <v/>
      </c>
      <c r="P3012" s="143"/>
      <c r="Q3012" s="2"/>
    </row>
    <row r="3013">
      <c r="A3013" s="129">
        <v>47208.0</v>
      </c>
      <c r="B3013" s="129">
        <f>VLOOKUP($A3013,달력데이터,MATCH("음력 날짜",달력제목,0),FALSE)</f>
        <v>47166</v>
      </c>
      <c r="C3013" s="128">
        <f t="shared" si="1"/>
        <v>2029</v>
      </c>
      <c r="D3013" s="128">
        <f t="shared" si="2"/>
        <v>3</v>
      </c>
      <c r="E3013" s="128">
        <f t="shared" si="3"/>
        <v>4</v>
      </c>
      <c r="F3013" s="128">
        <f t="shared" si="4"/>
        <v>2029</v>
      </c>
      <c r="G3013" s="128">
        <f t="shared" si="5"/>
        <v>3</v>
      </c>
      <c r="H3013" s="128">
        <f t="shared" si="6"/>
        <v>31</v>
      </c>
      <c r="I3013" s="128" t="str">
        <f t="shared" si="7"/>
        <v>토</v>
      </c>
      <c r="J3013" s="99"/>
      <c r="K3013" s="99"/>
      <c r="L3013" s="141" t="str">
        <f>IF(J3013-K3013=0,,IFERROR(K3013-J3013-휴게시간-VLOOKUP(A3013,지정휴게시간,2,FALSE),K3013-J3013-휴게시간))</f>
        <v/>
      </c>
      <c r="M3013" s="142" t="str">
        <f>IFERROR(VLOOKUP(Text(A3013,"m월 d일"),양력휴일,2,FALSE),IFERROR(VLOOKUP(Text(B3013,"m월 d일"),음력휴일,2,FALSE),IFERROR(VLOOKUP(A3013,양력지정휴일,2,FALSE), IFERROR(VLOOKUP(B3013,음력지정휴일,2,FALSE), ""))))</f>
        <v/>
      </c>
      <c r="N3013" s="128"/>
      <c r="O3013" s="128" t="str">
        <f>IFERROR(VLOOKUP(N3013,연차지정일수,2,FALSE),"")</f>
        <v/>
      </c>
      <c r="P3013" s="143"/>
      <c r="Q3013" s="2"/>
    </row>
    <row r="3014">
      <c r="A3014" s="129">
        <v>47209.0</v>
      </c>
      <c r="B3014" s="129">
        <f>VLOOKUP($A3014,달력데이터,MATCH("음력 날짜",달력제목,0),FALSE)</f>
        <v>47167</v>
      </c>
      <c r="C3014" s="128">
        <f t="shared" si="1"/>
        <v>2029</v>
      </c>
      <c r="D3014" s="128">
        <f t="shared" si="2"/>
        <v>3</v>
      </c>
      <c r="E3014" s="128">
        <f t="shared" si="3"/>
        <v>4</v>
      </c>
      <c r="F3014" s="128">
        <f t="shared" si="4"/>
        <v>2029</v>
      </c>
      <c r="G3014" s="128">
        <f t="shared" si="5"/>
        <v>4</v>
      </c>
      <c r="H3014" s="128">
        <f t="shared" si="6"/>
        <v>1</v>
      </c>
      <c r="I3014" s="128" t="str">
        <f t="shared" si="7"/>
        <v>일</v>
      </c>
      <c r="J3014" s="99"/>
      <c r="K3014" s="99"/>
      <c r="L3014" s="141" t="str">
        <f>IF(J3014-K3014=0,,IFERROR(K3014-J3014-휴게시간-VLOOKUP(A3014,지정휴게시간,2,FALSE),K3014-J3014-휴게시간))</f>
        <v/>
      </c>
      <c r="M3014" s="142" t="str">
        <f>IFERROR(VLOOKUP(Text(A3014,"m월 d일"),양력휴일,2,FALSE),IFERROR(VLOOKUP(Text(B3014,"m월 d일"),음력휴일,2,FALSE),IFERROR(VLOOKUP(A3014,양력지정휴일,2,FALSE), IFERROR(VLOOKUP(B3014,음력지정휴일,2,FALSE), ""))))</f>
        <v/>
      </c>
      <c r="N3014" s="128"/>
      <c r="O3014" s="128" t="str">
        <f>IFERROR(VLOOKUP(N3014,연차지정일수,2,FALSE),"")</f>
        <v/>
      </c>
      <c r="P3014" s="143"/>
      <c r="Q3014" s="2"/>
    </row>
    <row r="3015">
      <c r="A3015" s="129">
        <v>47210.0</v>
      </c>
      <c r="B3015" s="129">
        <f>VLOOKUP($A3015,달력데이터,MATCH("음력 날짜",달력제목,0),FALSE)</f>
        <v>47168</v>
      </c>
      <c r="C3015" s="128">
        <f t="shared" si="1"/>
        <v>2029</v>
      </c>
      <c r="D3015" s="128">
        <f t="shared" si="2"/>
        <v>4</v>
      </c>
      <c r="E3015" s="128">
        <f t="shared" si="3"/>
        <v>1</v>
      </c>
      <c r="F3015" s="128">
        <f t="shared" si="4"/>
        <v>2029</v>
      </c>
      <c r="G3015" s="128">
        <f t="shared" si="5"/>
        <v>4</v>
      </c>
      <c r="H3015" s="128">
        <f t="shared" si="6"/>
        <v>2</v>
      </c>
      <c r="I3015" s="128" t="str">
        <f t="shared" si="7"/>
        <v>월</v>
      </c>
      <c r="J3015" s="99"/>
      <c r="K3015" s="99"/>
      <c r="L3015" s="141" t="str">
        <f>IF(J3015-K3015=0,,IFERROR(K3015-J3015-휴게시간-VLOOKUP(A3015,지정휴게시간,2,FALSE),K3015-J3015-휴게시간))</f>
        <v/>
      </c>
      <c r="M3015" s="142" t="str">
        <f>IFERROR(VLOOKUP(Text(A3015,"m월 d일"),양력휴일,2,FALSE),IFERROR(VLOOKUP(Text(B3015,"m월 d일"),음력휴일,2,FALSE),IFERROR(VLOOKUP(A3015,양력지정휴일,2,FALSE), IFERROR(VLOOKUP(B3015,음력지정휴일,2,FALSE), ""))))</f>
        <v/>
      </c>
      <c r="N3015" s="128"/>
      <c r="O3015" s="128" t="str">
        <f>IFERROR(VLOOKUP(N3015,연차지정일수,2,FALSE),"")</f>
        <v/>
      </c>
      <c r="P3015" s="143"/>
      <c r="Q3015" s="2"/>
    </row>
    <row r="3016">
      <c r="A3016" s="129">
        <v>47211.0</v>
      </c>
      <c r="B3016" s="129">
        <f>VLOOKUP($A3016,달력데이터,MATCH("음력 날짜",달력제목,0),FALSE)</f>
        <v>47169</v>
      </c>
      <c r="C3016" s="128">
        <f t="shared" si="1"/>
        <v>2029</v>
      </c>
      <c r="D3016" s="128">
        <f t="shared" si="2"/>
        <v>4</v>
      </c>
      <c r="E3016" s="128">
        <f t="shared" si="3"/>
        <v>1</v>
      </c>
      <c r="F3016" s="128">
        <f t="shared" si="4"/>
        <v>2029</v>
      </c>
      <c r="G3016" s="128">
        <f t="shared" si="5"/>
        <v>4</v>
      </c>
      <c r="H3016" s="128">
        <f t="shared" si="6"/>
        <v>3</v>
      </c>
      <c r="I3016" s="128" t="str">
        <f t="shared" si="7"/>
        <v>화</v>
      </c>
      <c r="J3016" s="99"/>
      <c r="K3016" s="99"/>
      <c r="L3016" s="141" t="str">
        <f>IF(J3016-K3016=0,,IFERROR(K3016-J3016-휴게시간-VLOOKUP(A3016,지정휴게시간,2,FALSE),K3016-J3016-휴게시간))</f>
        <v/>
      </c>
      <c r="M3016" s="142" t="str">
        <f>IFERROR(VLOOKUP(Text(A3016,"m월 d일"),양력휴일,2,FALSE),IFERROR(VLOOKUP(Text(B3016,"m월 d일"),음력휴일,2,FALSE),IFERROR(VLOOKUP(A3016,양력지정휴일,2,FALSE), IFERROR(VLOOKUP(B3016,음력지정휴일,2,FALSE), ""))))</f>
        <v/>
      </c>
      <c r="N3016" s="128"/>
      <c r="O3016" s="128" t="str">
        <f>IFERROR(VLOOKUP(N3016,연차지정일수,2,FALSE),"")</f>
        <v/>
      </c>
      <c r="P3016" s="143"/>
      <c r="Q3016" s="2"/>
    </row>
    <row r="3017">
      <c r="A3017" s="129">
        <v>47212.0</v>
      </c>
      <c r="B3017" s="129">
        <f>VLOOKUP($A3017,달력데이터,MATCH("음력 날짜",달력제목,0),FALSE)</f>
        <v>47170</v>
      </c>
      <c r="C3017" s="128">
        <f t="shared" si="1"/>
        <v>2029</v>
      </c>
      <c r="D3017" s="128">
        <f t="shared" si="2"/>
        <v>4</v>
      </c>
      <c r="E3017" s="128">
        <f t="shared" si="3"/>
        <v>1</v>
      </c>
      <c r="F3017" s="128">
        <f t="shared" si="4"/>
        <v>2029</v>
      </c>
      <c r="G3017" s="128">
        <f t="shared" si="5"/>
        <v>4</v>
      </c>
      <c r="H3017" s="128">
        <f t="shared" si="6"/>
        <v>4</v>
      </c>
      <c r="I3017" s="128" t="str">
        <f t="shared" si="7"/>
        <v>수</v>
      </c>
      <c r="J3017" s="99"/>
      <c r="K3017" s="99"/>
      <c r="L3017" s="141" t="str">
        <f>IF(J3017-K3017=0,,IFERROR(K3017-J3017-휴게시간-VLOOKUP(A3017,지정휴게시간,2,FALSE),K3017-J3017-휴게시간))</f>
        <v/>
      </c>
      <c r="M3017" s="142" t="str">
        <f>IFERROR(VLOOKUP(Text(A3017,"m월 d일"),양력휴일,2,FALSE),IFERROR(VLOOKUP(Text(B3017,"m월 d일"),음력휴일,2,FALSE),IFERROR(VLOOKUP(A3017,양력지정휴일,2,FALSE), IFERROR(VLOOKUP(B3017,음력지정휴일,2,FALSE), ""))))</f>
        <v/>
      </c>
      <c r="N3017" s="128"/>
      <c r="O3017" s="128" t="str">
        <f>IFERROR(VLOOKUP(N3017,연차지정일수,2,FALSE),"")</f>
        <v/>
      </c>
      <c r="P3017" s="143"/>
      <c r="Q3017" s="2"/>
    </row>
    <row r="3018">
      <c r="A3018" s="129">
        <v>47213.0</v>
      </c>
      <c r="B3018" s="129">
        <f>VLOOKUP($A3018,달력데이터,MATCH("음력 날짜",달력제목,0),FALSE)</f>
        <v>47171</v>
      </c>
      <c r="C3018" s="128">
        <f t="shared" si="1"/>
        <v>2029</v>
      </c>
      <c r="D3018" s="128">
        <f t="shared" si="2"/>
        <v>4</v>
      </c>
      <c r="E3018" s="128">
        <f t="shared" si="3"/>
        <v>1</v>
      </c>
      <c r="F3018" s="128">
        <f t="shared" si="4"/>
        <v>2029</v>
      </c>
      <c r="G3018" s="128">
        <f t="shared" si="5"/>
        <v>4</v>
      </c>
      <c r="H3018" s="128">
        <f t="shared" si="6"/>
        <v>5</v>
      </c>
      <c r="I3018" s="128" t="str">
        <f t="shared" si="7"/>
        <v>목</v>
      </c>
      <c r="J3018" s="99"/>
      <c r="K3018" s="99"/>
      <c r="L3018" s="141" t="str">
        <f>IF(J3018-K3018=0,,IFERROR(K3018-J3018-휴게시간-VLOOKUP(A3018,지정휴게시간,2,FALSE),K3018-J3018-휴게시간))</f>
        <v/>
      </c>
      <c r="M3018" s="142" t="str">
        <f>IFERROR(VLOOKUP(Text(A3018,"m월 d일"),양력휴일,2,FALSE),IFERROR(VLOOKUP(Text(B3018,"m월 d일"),음력휴일,2,FALSE),IFERROR(VLOOKUP(A3018,양력지정휴일,2,FALSE), IFERROR(VLOOKUP(B3018,음력지정휴일,2,FALSE), ""))))</f>
        <v/>
      </c>
      <c r="N3018" s="128"/>
      <c r="O3018" s="128" t="str">
        <f>IFERROR(VLOOKUP(N3018,연차지정일수,2,FALSE),"")</f>
        <v/>
      </c>
      <c r="P3018" s="143"/>
      <c r="Q3018" s="2"/>
    </row>
    <row r="3019">
      <c r="A3019" s="129">
        <v>47214.0</v>
      </c>
      <c r="B3019" s="129">
        <f>VLOOKUP($A3019,달력데이터,MATCH("음력 날짜",달력제목,0),FALSE)</f>
        <v>47172</v>
      </c>
      <c r="C3019" s="128">
        <f t="shared" si="1"/>
        <v>2029</v>
      </c>
      <c r="D3019" s="128">
        <f t="shared" si="2"/>
        <v>4</v>
      </c>
      <c r="E3019" s="128">
        <f t="shared" si="3"/>
        <v>1</v>
      </c>
      <c r="F3019" s="128">
        <f t="shared" si="4"/>
        <v>2029</v>
      </c>
      <c r="G3019" s="128">
        <f t="shared" si="5"/>
        <v>4</v>
      </c>
      <c r="H3019" s="128">
        <f t="shared" si="6"/>
        <v>6</v>
      </c>
      <c r="I3019" s="128" t="str">
        <f t="shared" si="7"/>
        <v>금</v>
      </c>
      <c r="J3019" s="99"/>
      <c r="K3019" s="99"/>
      <c r="L3019" s="141" t="str">
        <f>IF(J3019-K3019=0,,IFERROR(K3019-J3019-휴게시간-VLOOKUP(A3019,지정휴게시간,2,FALSE),K3019-J3019-휴게시간))</f>
        <v/>
      </c>
      <c r="M3019" s="142" t="str">
        <f>IFERROR(VLOOKUP(Text(A3019,"m월 d일"),양력휴일,2,FALSE),IFERROR(VLOOKUP(Text(B3019,"m월 d일"),음력휴일,2,FALSE),IFERROR(VLOOKUP(A3019,양력지정휴일,2,FALSE), IFERROR(VLOOKUP(B3019,음력지정휴일,2,FALSE), ""))))</f>
        <v/>
      </c>
      <c r="N3019" s="128"/>
      <c r="O3019" s="128" t="str">
        <f>IFERROR(VLOOKUP(N3019,연차지정일수,2,FALSE),"")</f>
        <v/>
      </c>
      <c r="P3019" s="143"/>
      <c r="Q3019" s="2"/>
    </row>
    <row r="3020">
      <c r="A3020" s="129">
        <v>47215.0</v>
      </c>
      <c r="B3020" s="129">
        <f>VLOOKUP($A3020,달력데이터,MATCH("음력 날짜",달력제목,0),FALSE)</f>
        <v>47173</v>
      </c>
      <c r="C3020" s="128">
        <f t="shared" si="1"/>
        <v>2029</v>
      </c>
      <c r="D3020" s="128">
        <f t="shared" si="2"/>
        <v>4</v>
      </c>
      <c r="E3020" s="128">
        <f t="shared" si="3"/>
        <v>1</v>
      </c>
      <c r="F3020" s="128">
        <f t="shared" si="4"/>
        <v>2029</v>
      </c>
      <c r="G3020" s="128">
        <f t="shared" si="5"/>
        <v>4</v>
      </c>
      <c r="H3020" s="128">
        <f t="shared" si="6"/>
        <v>7</v>
      </c>
      <c r="I3020" s="128" t="str">
        <f t="shared" si="7"/>
        <v>토</v>
      </c>
      <c r="J3020" s="99"/>
      <c r="K3020" s="99"/>
      <c r="L3020" s="141" t="str">
        <f>IF(J3020-K3020=0,,IFERROR(K3020-J3020-휴게시간-VLOOKUP(A3020,지정휴게시간,2,FALSE),K3020-J3020-휴게시간))</f>
        <v/>
      </c>
      <c r="M3020" s="142" t="str">
        <f>IFERROR(VLOOKUP(Text(A3020,"m월 d일"),양력휴일,2,FALSE),IFERROR(VLOOKUP(Text(B3020,"m월 d일"),음력휴일,2,FALSE),IFERROR(VLOOKUP(A3020,양력지정휴일,2,FALSE), IFERROR(VLOOKUP(B3020,음력지정휴일,2,FALSE), ""))))</f>
        <v/>
      </c>
      <c r="N3020" s="128"/>
      <c r="O3020" s="128" t="str">
        <f>IFERROR(VLOOKUP(N3020,연차지정일수,2,FALSE),"")</f>
        <v/>
      </c>
      <c r="P3020" s="143"/>
      <c r="Q3020" s="2"/>
    </row>
    <row r="3021">
      <c r="A3021" s="129">
        <v>47216.0</v>
      </c>
      <c r="B3021" s="129">
        <f>VLOOKUP($A3021,달력데이터,MATCH("음력 날짜",달력제목,0),FALSE)</f>
        <v>47174</v>
      </c>
      <c r="C3021" s="128">
        <f t="shared" si="1"/>
        <v>2029</v>
      </c>
      <c r="D3021" s="128">
        <f t="shared" si="2"/>
        <v>4</v>
      </c>
      <c r="E3021" s="128">
        <f t="shared" si="3"/>
        <v>1</v>
      </c>
      <c r="F3021" s="128">
        <f t="shared" si="4"/>
        <v>2029</v>
      </c>
      <c r="G3021" s="128">
        <f t="shared" si="5"/>
        <v>4</v>
      </c>
      <c r="H3021" s="128">
        <f t="shared" si="6"/>
        <v>8</v>
      </c>
      <c r="I3021" s="128" t="str">
        <f t="shared" si="7"/>
        <v>일</v>
      </c>
      <c r="J3021" s="99"/>
      <c r="K3021" s="99"/>
      <c r="L3021" s="141" t="str">
        <f>IF(J3021-K3021=0,,IFERROR(K3021-J3021-휴게시간-VLOOKUP(A3021,지정휴게시간,2,FALSE),K3021-J3021-휴게시간))</f>
        <v/>
      </c>
      <c r="M3021" s="142" t="str">
        <f>IFERROR(VLOOKUP(Text(A3021,"m월 d일"),양력휴일,2,FALSE),IFERROR(VLOOKUP(Text(B3021,"m월 d일"),음력휴일,2,FALSE),IFERROR(VLOOKUP(A3021,양력지정휴일,2,FALSE), IFERROR(VLOOKUP(B3021,음력지정휴일,2,FALSE), ""))))</f>
        <v/>
      </c>
      <c r="N3021" s="128"/>
      <c r="O3021" s="128" t="str">
        <f>IFERROR(VLOOKUP(N3021,연차지정일수,2,FALSE),"")</f>
        <v/>
      </c>
      <c r="P3021" s="143"/>
      <c r="Q3021" s="2"/>
    </row>
    <row r="3022">
      <c r="A3022" s="129">
        <v>47217.0</v>
      </c>
      <c r="B3022" s="129">
        <f>VLOOKUP($A3022,달력데이터,MATCH("음력 날짜",달력제목,0),FALSE)</f>
        <v>47175</v>
      </c>
      <c r="C3022" s="128">
        <f t="shared" si="1"/>
        <v>2029</v>
      </c>
      <c r="D3022" s="128">
        <f t="shared" si="2"/>
        <v>4</v>
      </c>
      <c r="E3022" s="128">
        <f t="shared" si="3"/>
        <v>2</v>
      </c>
      <c r="F3022" s="128">
        <f t="shared" si="4"/>
        <v>2029</v>
      </c>
      <c r="G3022" s="128">
        <f t="shared" si="5"/>
        <v>4</v>
      </c>
      <c r="H3022" s="128">
        <f t="shared" si="6"/>
        <v>9</v>
      </c>
      <c r="I3022" s="128" t="str">
        <f t="shared" si="7"/>
        <v>월</v>
      </c>
      <c r="J3022" s="99"/>
      <c r="K3022" s="99"/>
      <c r="L3022" s="141" t="str">
        <f>IF(J3022-K3022=0,,IFERROR(K3022-J3022-휴게시간-VLOOKUP(A3022,지정휴게시간,2,FALSE),K3022-J3022-휴게시간))</f>
        <v/>
      </c>
      <c r="M3022" s="142" t="str">
        <f>IFERROR(VLOOKUP(Text(A3022,"m월 d일"),양력휴일,2,FALSE),IFERROR(VLOOKUP(Text(B3022,"m월 d일"),음력휴일,2,FALSE),IFERROR(VLOOKUP(A3022,양력지정휴일,2,FALSE), IFERROR(VLOOKUP(B3022,음력지정휴일,2,FALSE), ""))))</f>
        <v/>
      </c>
      <c r="N3022" s="128"/>
      <c r="O3022" s="128" t="str">
        <f>IFERROR(VLOOKUP(N3022,연차지정일수,2,FALSE),"")</f>
        <v/>
      </c>
      <c r="P3022" s="143"/>
      <c r="Q3022" s="2"/>
    </row>
    <row r="3023">
      <c r="A3023" s="129">
        <v>47218.0</v>
      </c>
      <c r="B3023" s="129">
        <f>VLOOKUP($A3023,달력데이터,MATCH("음력 날짜",달력제목,0),FALSE)</f>
        <v>47176</v>
      </c>
      <c r="C3023" s="128">
        <f t="shared" si="1"/>
        <v>2029</v>
      </c>
      <c r="D3023" s="128">
        <f t="shared" si="2"/>
        <v>4</v>
      </c>
      <c r="E3023" s="128">
        <f t="shared" si="3"/>
        <v>2</v>
      </c>
      <c r="F3023" s="128">
        <f t="shared" si="4"/>
        <v>2029</v>
      </c>
      <c r="G3023" s="128">
        <f t="shared" si="5"/>
        <v>4</v>
      </c>
      <c r="H3023" s="128">
        <f t="shared" si="6"/>
        <v>10</v>
      </c>
      <c r="I3023" s="128" t="str">
        <f t="shared" si="7"/>
        <v>화</v>
      </c>
      <c r="J3023" s="99"/>
      <c r="K3023" s="99"/>
      <c r="L3023" s="141" t="str">
        <f>IF(J3023-K3023=0,,IFERROR(K3023-J3023-휴게시간-VLOOKUP(A3023,지정휴게시간,2,FALSE),K3023-J3023-휴게시간))</f>
        <v/>
      </c>
      <c r="M3023" s="142" t="str">
        <f>IFERROR(VLOOKUP(Text(A3023,"m월 d일"),양력휴일,2,FALSE),IFERROR(VLOOKUP(Text(B3023,"m월 d일"),음력휴일,2,FALSE),IFERROR(VLOOKUP(A3023,양력지정휴일,2,FALSE), IFERROR(VLOOKUP(B3023,음력지정휴일,2,FALSE), ""))))</f>
        <v/>
      </c>
      <c r="N3023" s="128"/>
      <c r="O3023" s="128" t="str">
        <f>IFERROR(VLOOKUP(N3023,연차지정일수,2,FALSE),"")</f>
        <v/>
      </c>
      <c r="P3023" s="143"/>
      <c r="Q3023" s="2"/>
    </row>
    <row r="3024">
      <c r="A3024" s="129">
        <v>47219.0</v>
      </c>
      <c r="B3024" s="129">
        <f>VLOOKUP($A3024,달력데이터,MATCH("음력 날짜",달력제목,0),FALSE)</f>
        <v>47177</v>
      </c>
      <c r="C3024" s="128">
        <f t="shared" si="1"/>
        <v>2029</v>
      </c>
      <c r="D3024" s="128">
        <f t="shared" si="2"/>
        <v>4</v>
      </c>
      <c r="E3024" s="128">
        <f t="shared" si="3"/>
        <v>2</v>
      </c>
      <c r="F3024" s="128">
        <f t="shared" si="4"/>
        <v>2029</v>
      </c>
      <c r="G3024" s="128">
        <f t="shared" si="5"/>
        <v>4</v>
      </c>
      <c r="H3024" s="128">
        <f t="shared" si="6"/>
        <v>11</v>
      </c>
      <c r="I3024" s="128" t="str">
        <f t="shared" si="7"/>
        <v>수</v>
      </c>
      <c r="J3024" s="99"/>
      <c r="K3024" s="99"/>
      <c r="L3024" s="141" t="str">
        <f>IF(J3024-K3024=0,,IFERROR(K3024-J3024-휴게시간-VLOOKUP(A3024,지정휴게시간,2,FALSE),K3024-J3024-휴게시간))</f>
        <v/>
      </c>
      <c r="M3024" s="142" t="str">
        <f>IFERROR(VLOOKUP(Text(A3024,"m월 d일"),양력휴일,2,FALSE),IFERROR(VLOOKUP(Text(B3024,"m월 d일"),음력휴일,2,FALSE),IFERROR(VLOOKUP(A3024,양력지정휴일,2,FALSE), IFERROR(VLOOKUP(B3024,음력지정휴일,2,FALSE), ""))))</f>
        <v/>
      </c>
      <c r="N3024" s="128"/>
      <c r="O3024" s="128" t="str">
        <f>IFERROR(VLOOKUP(N3024,연차지정일수,2,FALSE),"")</f>
        <v/>
      </c>
      <c r="P3024" s="143"/>
      <c r="Q3024" s="2"/>
    </row>
    <row r="3025">
      <c r="A3025" s="129">
        <v>47220.0</v>
      </c>
      <c r="B3025" s="129" t="str">
        <f>VLOOKUP($A3025,달력데이터,MATCH("음력 날짜",달력제목,0),FALSE)</f>
        <v> 2029-02-29 </v>
      </c>
      <c r="C3025" s="128">
        <f t="shared" si="1"/>
        <v>2029</v>
      </c>
      <c r="D3025" s="128">
        <f t="shared" si="2"/>
        <v>4</v>
      </c>
      <c r="E3025" s="128">
        <f t="shared" si="3"/>
        <v>2</v>
      </c>
      <c r="F3025" s="128">
        <f t="shared" si="4"/>
        <v>2029</v>
      </c>
      <c r="G3025" s="128">
        <f t="shared" si="5"/>
        <v>4</v>
      </c>
      <c r="H3025" s="128">
        <f t="shared" si="6"/>
        <v>12</v>
      </c>
      <c r="I3025" s="128" t="str">
        <f t="shared" si="7"/>
        <v>목</v>
      </c>
      <c r="J3025" s="99"/>
      <c r="K3025" s="99"/>
      <c r="L3025" s="141" t="str">
        <f>IF(J3025-K3025=0,,IFERROR(K3025-J3025-휴게시간-VLOOKUP(A3025,지정휴게시간,2,FALSE),K3025-J3025-휴게시간))</f>
        <v/>
      </c>
      <c r="M3025" s="142" t="str">
        <f>IFERROR(VLOOKUP(Text(A3025,"m월 d일"),양력휴일,2,FALSE),IFERROR(VLOOKUP(Text(B3025,"m월 d일"),음력휴일,2,FALSE),IFERROR(VLOOKUP(A3025,양력지정휴일,2,FALSE), IFERROR(VLOOKUP(B3025,음력지정휴일,2,FALSE), ""))))</f>
        <v/>
      </c>
      <c r="N3025" s="128"/>
      <c r="O3025" s="128" t="str">
        <f>IFERROR(VLOOKUP(N3025,연차지정일수,2,FALSE),"")</f>
        <v/>
      </c>
      <c r="P3025" s="143"/>
      <c r="Q3025" s="2"/>
    </row>
    <row r="3026">
      <c r="A3026" s="129">
        <v>47221.0</v>
      </c>
      <c r="B3026" s="129" t="str">
        <f>VLOOKUP($A3026,달력데이터,MATCH("음력 날짜",달력제목,0),FALSE)</f>
        <v> 2029-02-30 </v>
      </c>
      <c r="C3026" s="128">
        <f t="shared" si="1"/>
        <v>2029</v>
      </c>
      <c r="D3026" s="128">
        <f t="shared" si="2"/>
        <v>4</v>
      </c>
      <c r="E3026" s="128">
        <f t="shared" si="3"/>
        <v>2</v>
      </c>
      <c r="F3026" s="128">
        <f t="shared" si="4"/>
        <v>2029</v>
      </c>
      <c r="G3026" s="128">
        <f t="shared" si="5"/>
        <v>4</v>
      </c>
      <c r="H3026" s="128">
        <f t="shared" si="6"/>
        <v>13</v>
      </c>
      <c r="I3026" s="128" t="str">
        <f t="shared" si="7"/>
        <v>금</v>
      </c>
      <c r="J3026" s="99"/>
      <c r="K3026" s="99"/>
      <c r="L3026" s="141" t="str">
        <f>IF(J3026-K3026=0,,IFERROR(K3026-J3026-휴게시간-VLOOKUP(A3026,지정휴게시간,2,FALSE),K3026-J3026-휴게시간))</f>
        <v/>
      </c>
      <c r="M3026" s="142" t="str">
        <f>IFERROR(VLOOKUP(Text(A3026,"m월 d일"),양력휴일,2,FALSE),IFERROR(VLOOKUP(Text(B3026,"m월 d일"),음력휴일,2,FALSE),IFERROR(VLOOKUP(A3026,양력지정휴일,2,FALSE), IFERROR(VLOOKUP(B3026,음력지정휴일,2,FALSE), ""))))</f>
        <v/>
      </c>
      <c r="N3026" s="128"/>
      <c r="O3026" s="128" t="str">
        <f>IFERROR(VLOOKUP(N3026,연차지정일수,2,FALSE),"")</f>
        <v/>
      </c>
      <c r="P3026" s="143"/>
      <c r="Q3026" s="2"/>
    </row>
    <row r="3027">
      <c r="A3027" s="129">
        <v>47222.0</v>
      </c>
      <c r="B3027" s="129">
        <f>VLOOKUP($A3027,달력데이터,MATCH("음력 날짜",달력제목,0),FALSE)</f>
        <v>47178</v>
      </c>
      <c r="C3027" s="128">
        <f t="shared" si="1"/>
        <v>2029</v>
      </c>
      <c r="D3027" s="128">
        <f t="shared" si="2"/>
        <v>4</v>
      </c>
      <c r="E3027" s="128">
        <f t="shared" si="3"/>
        <v>2</v>
      </c>
      <c r="F3027" s="128">
        <f t="shared" si="4"/>
        <v>2029</v>
      </c>
      <c r="G3027" s="128">
        <f t="shared" si="5"/>
        <v>4</v>
      </c>
      <c r="H3027" s="128">
        <f t="shared" si="6"/>
        <v>14</v>
      </c>
      <c r="I3027" s="128" t="str">
        <f t="shared" si="7"/>
        <v>토</v>
      </c>
      <c r="J3027" s="99"/>
      <c r="K3027" s="99"/>
      <c r="L3027" s="141" t="str">
        <f>IF(J3027-K3027=0,,IFERROR(K3027-J3027-휴게시간-VLOOKUP(A3027,지정휴게시간,2,FALSE),K3027-J3027-휴게시간))</f>
        <v/>
      </c>
      <c r="M3027" s="142" t="str">
        <f>IFERROR(VLOOKUP(Text(A3027,"m월 d일"),양력휴일,2,FALSE),IFERROR(VLOOKUP(Text(B3027,"m월 d일"),음력휴일,2,FALSE),IFERROR(VLOOKUP(A3027,양력지정휴일,2,FALSE), IFERROR(VLOOKUP(B3027,음력지정휴일,2,FALSE), ""))))</f>
        <v/>
      </c>
      <c r="N3027" s="128"/>
      <c r="O3027" s="128" t="str">
        <f>IFERROR(VLOOKUP(N3027,연차지정일수,2,FALSE),"")</f>
        <v/>
      </c>
      <c r="P3027" s="143"/>
      <c r="Q3027" s="2"/>
    </row>
    <row r="3028">
      <c r="A3028" s="129">
        <v>47223.0</v>
      </c>
      <c r="B3028" s="129">
        <f>VLOOKUP($A3028,달력데이터,MATCH("음력 날짜",달력제목,0),FALSE)</f>
        <v>47179</v>
      </c>
      <c r="C3028" s="128">
        <f t="shared" si="1"/>
        <v>2029</v>
      </c>
      <c r="D3028" s="128">
        <f t="shared" si="2"/>
        <v>4</v>
      </c>
      <c r="E3028" s="128">
        <f t="shared" si="3"/>
        <v>2</v>
      </c>
      <c r="F3028" s="128">
        <f t="shared" si="4"/>
        <v>2029</v>
      </c>
      <c r="G3028" s="128">
        <f t="shared" si="5"/>
        <v>4</v>
      </c>
      <c r="H3028" s="128">
        <f t="shared" si="6"/>
        <v>15</v>
      </c>
      <c r="I3028" s="128" t="str">
        <f t="shared" si="7"/>
        <v>일</v>
      </c>
      <c r="J3028" s="99"/>
      <c r="K3028" s="99"/>
      <c r="L3028" s="141" t="str">
        <f>IF(J3028-K3028=0,,IFERROR(K3028-J3028-휴게시간-VLOOKUP(A3028,지정휴게시간,2,FALSE),K3028-J3028-휴게시간))</f>
        <v/>
      </c>
      <c r="M3028" s="142" t="str">
        <f>IFERROR(VLOOKUP(Text(A3028,"m월 d일"),양력휴일,2,FALSE),IFERROR(VLOOKUP(Text(B3028,"m월 d일"),음력휴일,2,FALSE),IFERROR(VLOOKUP(A3028,양력지정휴일,2,FALSE), IFERROR(VLOOKUP(B3028,음력지정휴일,2,FALSE), ""))))</f>
        <v/>
      </c>
      <c r="N3028" s="128"/>
      <c r="O3028" s="128" t="str">
        <f>IFERROR(VLOOKUP(N3028,연차지정일수,2,FALSE),"")</f>
        <v/>
      </c>
      <c r="P3028" s="143"/>
      <c r="Q3028" s="2"/>
    </row>
    <row r="3029">
      <c r="A3029" s="129">
        <v>47224.0</v>
      </c>
      <c r="B3029" s="129">
        <f>VLOOKUP($A3029,달력데이터,MATCH("음력 날짜",달력제목,0),FALSE)</f>
        <v>47180</v>
      </c>
      <c r="C3029" s="128">
        <f t="shared" si="1"/>
        <v>2029</v>
      </c>
      <c r="D3029" s="128">
        <f t="shared" si="2"/>
        <v>4</v>
      </c>
      <c r="E3029" s="128">
        <f t="shared" si="3"/>
        <v>3</v>
      </c>
      <c r="F3029" s="128">
        <f t="shared" si="4"/>
        <v>2029</v>
      </c>
      <c r="G3029" s="128">
        <f t="shared" si="5"/>
        <v>4</v>
      </c>
      <c r="H3029" s="128">
        <f t="shared" si="6"/>
        <v>16</v>
      </c>
      <c r="I3029" s="128" t="str">
        <f t="shared" si="7"/>
        <v>월</v>
      </c>
      <c r="J3029" s="99"/>
      <c r="K3029" s="99"/>
      <c r="L3029" s="141" t="str">
        <f>IF(J3029-K3029=0,,IFERROR(K3029-J3029-휴게시간-VLOOKUP(A3029,지정휴게시간,2,FALSE),K3029-J3029-휴게시간))</f>
        <v/>
      </c>
      <c r="M3029" s="142" t="str">
        <f>IFERROR(VLOOKUP(Text(A3029,"m월 d일"),양력휴일,2,FALSE),IFERROR(VLOOKUP(Text(B3029,"m월 d일"),음력휴일,2,FALSE),IFERROR(VLOOKUP(A3029,양력지정휴일,2,FALSE), IFERROR(VLOOKUP(B3029,음력지정휴일,2,FALSE), ""))))</f>
        <v/>
      </c>
      <c r="N3029" s="128"/>
      <c r="O3029" s="128" t="str">
        <f>IFERROR(VLOOKUP(N3029,연차지정일수,2,FALSE),"")</f>
        <v/>
      </c>
      <c r="P3029" s="143"/>
      <c r="Q3029" s="2"/>
    </row>
    <row r="3030">
      <c r="A3030" s="129">
        <v>47225.0</v>
      </c>
      <c r="B3030" s="129">
        <f>VLOOKUP($A3030,달력데이터,MATCH("음력 날짜",달력제목,0),FALSE)</f>
        <v>47181</v>
      </c>
      <c r="C3030" s="128">
        <f t="shared" si="1"/>
        <v>2029</v>
      </c>
      <c r="D3030" s="128">
        <f t="shared" si="2"/>
        <v>4</v>
      </c>
      <c r="E3030" s="128">
        <f t="shared" si="3"/>
        <v>3</v>
      </c>
      <c r="F3030" s="128">
        <f t="shared" si="4"/>
        <v>2029</v>
      </c>
      <c r="G3030" s="128">
        <f t="shared" si="5"/>
        <v>4</v>
      </c>
      <c r="H3030" s="128">
        <f t="shared" si="6"/>
        <v>17</v>
      </c>
      <c r="I3030" s="128" t="str">
        <f t="shared" si="7"/>
        <v>화</v>
      </c>
      <c r="J3030" s="99"/>
      <c r="K3030" s="99"/>
      <c r="L3030" s="141" t="str">
        <f>IF(J3030-K3030=0,,IFERROR(K3030-J3030-휴게시간-VLOOKUP(A3030,지정휴게시간,2,FALSE),K3030-J3030-휴게시간))</f>
        <v/>
      </c>
      <c r="M3030" s="142" t="str">
        <f>IFERROR(VLOOKUP(Text(A3030,"m월 d일"),양력휴일,2,FALSE),IFERROR(VLOOKUP(Text(B3030,"m월 d일"),음력휴일,2,FALSE),IFERROR(VLOOKUP(A3030,양력지정휴일,2,FALSE), IFERROR(VLOOKUP(B3030,음력지정휴일,2,FALSE), ""))))</f>
        <v/>
      </c>
      <c r="N3030" s="128"/>
      <c r="O3030" s="128" t="str">
        <f>IFERROR(VLOOKUP(N3030,연차지정일수,2,FALSE),"")</f>
        <v/>
      </c>
      <c r="P3030" s="143"/>
      <c r="Q3030" s="2"/>
    </row>
    <row r="3031">
      <c r="A3031" s="129">
        <v>47226.0</v>
      </c>
      <c r="B3031" s="129">
        <f>VLOOKUP($A3031,달력데이터,MATCH("음력 날짜",달력제목,0),FALSE)</f>
        <v>47182</v>
      </c>
      <c r="C3031" s="128">
        <f t="shared" si="1"/>
        <v>2029</v>
      </c>
      <c r="D3031" s="128">
        <f t="shared" si="2"/>
        <v>4</v>
      </c>
      <c r="E3031" s="128">
        <f t="shared" si="3"/>
        <v>3</v>
      </c>
      <c r="F3031" s="128">
        <f t="shared" si="4"/>
        <v>2029</v>
      </c>
      <c r="G3031" s="128">
        <f t="shared" si="5"/>
        <v>4</v>
      </c>
      <c r="H3031" s="128">
        <f t="shared" si="6"/>
        <v>18</v>
      </c>
      <c r="I3031" s="128" t="str">
        <f t="shared" si="7"/>
        <v>수</v>
      </c>
      <c r="J3031" s="99"/>
      <c r="K3031" s="99"/>
      <c r="L3031" s="141" t="str">
        <f>IF(J3031-K3031=0,,IFERROR(K3031-J3031-휴게시간-VLOOKUP(A3031,지정휴게시간,2,FALSE),K3031-J3031-휴게시간))</f>
        <v/>
      </c>
      <c r="M3031" s="142" t="str">
        <f>IFERROR(VLOOKUP(Text(A3031,"m월 d일"),양력휴일,2,FALSE),IFERROR(VLOOKUP(Text(B3031,"m월 d일"),음력휴일,2,FALSE),IFERROR(VLOOKUP(A3031,양력지정휴일,2,FALSE), IFERROR(VLOOKUP(B3031,음력지정휴일,2,FALSE), ""))))</f>
        <v/>
      </c>
      <c r="N3031" s="128"/>
      <c r="O3031" s="128" t="str">
        <f>IFERROR(VLOOKUP(N3031,연차지정일수,2,FALSE),"")</f>
        <v/>
      </c>
      <c r="P3031" s="143"/>
      <c r="Q3031" s="2"/>
    </row>
    <row r="3032">
      <c r="A3032" s="129">
        <v>47227.0</v>
      </c>
      <c r="B3032" s="129">
        <f>VLOOKUP($A3032,달력데이터,MATCH("음력 날짜",달력제목,0),FALSE)</f>
        <v>47183</v>
      </c>
      <c r="C3032" s="128">
        <f t="shared" si="1"/>
        <v>2029</v>
      </c>
      <c r="D3032" s="128">
        <f t="shared" si="2"/>
        <v>4</v>
      </c>
      <c r="E3032" s="128">
        <f t="shared" si="3"/>
        <v>3</v>
      </c>
      <c r="F3032" s="128">
        <f t="shared" si="4"/>
        <v>2029</v>
      </c>
      <c r="G3032" s="128">
        <f t="shared" si="5"/>
        <v>4</v>
      </c>
      <c r="H3032" s="128">
        <f t="shared" si="6"/>
        <v>19</v>
      </c>
      <c r="I3032" s="128" t="str">
        <f t="shared" si="7"/>
        <v>목</v>
      </c>
      <c r="J3032" s="99"/>
      <c r="K3032" s="99"/>
      <c r="L3032" s="141" t="str">
        <f>IF(J3032-K3032=0,,IFERROR(K3032-J3032-휴게시간-VLOOKUP(A3032,지정휴게시간,2,FALSE),K3032-J3032-휴게시간))</f>
        <v/>
      </c>
      <c r="M3032" s="142" t="str">
        <f>IFERROR(VLOOKUP(Text(A3032,"m월 d일"),양력휴일,2,FALSE),IFERROR(VLOOKUP(Text(B3032,"m월 d일"),음력휴일,2,FALSE),IFERROR(VLOOKUP(A3032,양력지정휴일,2,FALSE), IFERROR(VLOOKUP(B3032,음력지정휴일,2,FALSE), ""))))</f>
        <v/>
      </c>
      <c r="N3032" s="128"/>
      <c r="O3032" s="128" t="str">
        <f>IFERROR(VLOOKUP(N3032,연차지정일수,2,FALSE),"")</f>
        <v/>
      </c>
      <c r="P3032" s="143"/>
      <c r="Q3032" s="2"/>
    </row>
    <row r="3033">
      <c r="A3033" s="129">
        <v>47228.0</v>
      </c>
      <c r="B3033" s="129">
        <f>VLOOKUP($A3033,달력데이터,MATCH("음력 날짜",달력제목,0),FALSE)</f>
        <v>47184</v>
      </c>
      <c r="C3033" s="128">
        <f t="shared" si="1"/>
        <v>2029</v>
      </c>
      <c r="D3033" s="128">
        <f t="shared" si="2"/>
        <v>4</v>
      </c>
      <c r="E3033" s="128">
        <f t="shared" si="3"/>
        <v>3</v>
      </c>
      <c r="F3033" s="128">
        <f t="shared" si="4"/>
        <v>2029</v>
      </c>
      <c r="G3033" s="128">
        <f t="shared" si="5"/>
        <v>4</v>
      </c>
      <c r="H3033" s="128">
        <f t="shared" si="6"/>
        <v>20</v>
      </c>
      <c r="I3033" s="128" t="str">
        <f t="shared" si="7"/>
        <v>금</v>
      </c>
      <c r="J3033" s="99"/>
      <c r="K3033" s="99"/>
      <c r="L3033" s="141" t="str">
        <f>IF(J3033-K3033=0,,IFERROR(K3033-J3033-휴게시간-VLOOKUP(A3033,지정휴게시간,2,FALSE),K3033-J3033-휴게시간))</f>
        <v/>
      </c>
      <c r="M3033" s="142" t="str">
        <f>IFERROR(VLOOKUP(Text(A3033,"m월 d일"),양력휴일,2,FALSE),IFERROR(VLOOKUP(Text(B3033,"m월 d일"),음력휴일,2,FALSE),IFERROR(VLOOKUP(A3033,양력지정휴일,2,FALSE), IFERROR(VLOOKUP(B3033,음력지정휴일,2,FALSE), ""))))</f>
        <v/>
      </c>
      <c r="N3033" s="128"/>
      <c r="O3033" s="128" t="str">
        <f>IFERROR(VLOOKUP(N3033,연차지정일수,2,FALSE),"")</f>
        <v/>
      </c>
      <c r="P3033" s="143"/>
      <c r="Q3033" s="2"/>
    </row>
    <row r="3034">
      <c r="A3034" s="129">
        <v>47229.0</v>
      </c>
      <c r="B3034" s="129">
        <f>VLOOKUP($A3034,달력데이터,MATCH("음력 날짜",달력제목,0),FALSE)</f>
        <v>47185</v>
      </c>
      <c r="C3034" s="128">
        <f t="shared" si="1"/>
        <v>2029</v>
      </c>
      <c r="D3034" s="128">
        <f t="shared" si="2"/>
        <v>4</v>
      </c>
      <c r="E3034" s="128">
        <f t="shared" si="3"/>
        <v>3</v>
      </c>
      <c r="F3034" s="128">
        <f t="shared" si="4"/>
        <v>2029</v>
      </c>
      <c r="G3034" s="128">
        <f t="shared" si="5"/>
        <v>4</v>
      </c>
      <c r="H3034" s="128">
        <f t="shared" si="6"/>
        <v>21</v>
      </c>
      <c r="I3034" s="128" t="str">
        <f t="shared" si="7"/>
        <v>토</v>
      </c>
      <c r="J3034" s="99"/>
      <c r="K3034" s="99"/>
      <c r="L3034" s="141" t="str">
        <f>IF(J3034-K3034=0,,IFERROR(K3034-J3034-휴게시간-VLOOKUP(A3034,지정휴게시간,2,FALSE),K3034-J3034-휴게시간))</f>
        <v/>
      </c>
      <c r="M3034" s="142" t="str">
        <f>IFERROR(VLOOKUP(Text(A3034,"m월 d일"),양력휴일,2,FALSE),IFERROR(VLOOKUP(Text(B3034,"m월 d일"),음력휴일,2,FALSE),IFERROR(VLOOKUP(A3034,양력지정휴일,2,FALSE), IFERROR(VLOOKUP(B3034,음력지정휴일,2,FALSE), ""))))</f>
        <v/>
      </c>
      <c r="N3034" s="128"/>
      <c r="O3034" s="128" t="str">
        <f>IFERROR(VLOOKUP(N3034,연차지정일수,2,FALSE),"")</f>
        <v/>
      </c>
      <c r="P3034" s="143"/>
      <c r="Q3034" s="2"/>
    </row>
    <row r="3035">
      <c r="A3035" s="129">
        <v>47230.0</v>
      </c>
      <c r="B3035" s="129">
        <f>VLOOKUP($A3035,달력데이터,MATCH("음력 날짜",달력제목,0),FALSE)</f>
        <v>47186</v>
      </c>
      <c r="C3035" s="128">
        <f t="shared" si="1"/>
        <v>2029</v>
      </c>
      <c r="D3035" s="128">
        <f t="shared" si="2"/>
        <v>4</v>
      </c>
      <c r="E3035" s="128">
        <f t="shared" si="3"/>
        <v>3</v>
      </c>
      <c r="F3035" s="128">
        <f t="shared" si="4"/>
        <v>2029</v>
      </c>
      <c r="G3035" s="128">
        <f t="shared" si="5"/>
        <v>4</v>
      </c>
      <c r="H3035" s="128">
        <f t="shared" si="6"/>
        <v>22</v>
      </c>
      <c r="I3035" s="128" t="str">
        <f t="shared" si="7"/>
        <v>일</v>
      </c>
      <c r="J3035" s="99"/>
      <c r="K3035" s="99"/>
      <c r="L3035" s="141" t="str">
        <f>IF(J3035-K3035=0,,IFERROR(K3035-J3035-휴게시간-VLOOKUP(A3035,지정휴게시간,2,FALSE),K3035-J3035-휴게시간))</f>
        <v/>
      </c>
      <c r="M3035" s="142" t="str">
        <f>IFERROR(VLOOKUP(Text(A3035,"m월 d일"),양력휴일,2,FALSE),IFERROR(VLOOKUP(Text(B3035,"m월 d일"),음력휴일,2,FALSE),IFERROR(VLOOKUP(A3035,양력지정휴일,2,FALSE), IFERROR(VLOOKUP(B3035,음력지정휴일,2,FALSE), ""))))</f>
        <v/>
      </c>
      <c r="N3035" s="128"/>
      <c r="O3035" s="128" t="str">
        <f>IFERROR(VLOOKUP(N3035,연차지정일수,2,FALSE),"")</f>
        <v/>
      </c>
      <c r="P3035" s="143"/>
      <c r="Q3035" s="2"/>
    </row>
    <row r="3036">
      <c r="A3036" s="129">
        <v>47231.0</v>
      </c>
      <c r="B3036" s="129">
        <f>VLOOKUP($A3036,달력데이터,MATCH("음력 날짜",달력제목,0),FALSE)</f>
        <v>47187</v>
      </c>
      <c r="C3036" s="128">
        <f t="shared" si="1"/>
        <v>2029</v>
      </c>
      <c r="D3036" s="128">
        <f t="shared" si="2"/>
        <v>4</v>
      </c>
      <c r="E3036" s="128">
        <f t="shared" si="3"/>
        <v>4</v>
      </c>
      <c r="F3036" s="128">
        <f t="shared" si="4"/>
        <v>2029</v>
      </c>
      <c r="G3036" s="128">
        <f t="shared" si="5"/>
        <v>4</v>
      </c>
      <c r="H3036" s="128">
        <f t="shared" si="6"/>
        <v>23</v>
      </c>
      <c r="I3036" s="128" t="str">
        <f t="shared" si="7"/>
        <v>월</v>
      </c>
      <c r="J3036" s="99"/>
      <c r="K3036" s="99"/>
      <c r="L3036" s="141" t="str">
        <f>IF(J3036-K3036=0,,IFERROR(K3036-J3036-휴게시간-VLOOKUP(A3036,지정휴게시간,2,FALSE),K3036-J3036-휴게시간))</f>
        <v/>
      </c>
      <c r="M3036" s="142" t="str">
        <f>IFERROR(VLOOKUP(Text(A3036,"m월 d일"),양력휴일,2,FALSE),IFERROR(VLOOKUP(Text(B3036,"m월 d일"),음력휴일,2,FALSE),IFERROR(VLOOKUP(A3036,양력지정휴일,2,FALSE), IFERROR(VLOOKUP(B3036,음력지정휴일,2,FALSE), ""))))</f>
        <v/>
      </c>
      <c r="N3036" s="128"/>
      <c r="O3036" s="128" t="str">
        <f>IFERROR(VLOOKUP(N3036,연차지정일수,2,FALSE),"")</f>
        <v/>
      </c>
      <c r="P3036" s="143"/>
      <c r="Q3036" s="2"/>
    </row>
    <row r="3037">
      <c r="A3037" s="129">
        <v>47232.0</v>
      </c>
      <c r="B3037" s="129">
        <f>VLOOKUP($A3037,달력데이터,MATCH("음력 날짜",달력제목,0),FALSE)</f>
        <v>47188</v>
      </c>
      <c r="C3037" s="128">
        <f t="shared" si="1"/>
        <v>2029</v>
      </c>
      <c r="D3037" s="128">
        <f t="shared" si="2"/>
        <v>4</v>
      </c>
      <c r="E3037" s="128">
        <f t="shared" si="3"/>
        <v>4</v>
      </c>
      <c r="F3037" s="128">
        <f t="shared" si="4"/>
        <v>2029</v>
      </c>
      <c r="G3037" s="128">
        <f t="shared" si="5"/>
        <v>4</v>
      </c>
      <c r="H3037" s="128">
        <f t="shared" si="6"/>
        <v>24</v>
      </c>
      <c r="I3037" s="128" t="str">
        <f t="shared" si="7"/>
        <v>화</v>
      </c>
      <c r="J3037" s="99"/>
      <c r="K3037" s="99"/>
      <c r="L3037" s="141" t="str">
        <f>IF(J3037-K3037=0,,IFERROR(K3037-J3037-휴게시간-VLOOKUP(A3037,지정휴게시간,2,FALSE),K3037-J3037-휴게시간))</f>
        <v/>
      </c>
      <c r="M3037" s="142" t="str">
        <f>IFERROR(VLOOKUP(Text(A3037,"m월 d일"),양력휴일,2,FALSE),IFERROR(VLOOKUP(Text(B3037,"m월 d일"),음력휴일,2,FALSE),IFERROR(VLOOKUP(A3037,양력지정휴일,2,FALSE), IFERROR(VLOOKUP(B3037,음력지정휴일,2,FALSE), ""))))</f>
        <v/>
      </c>
      <c r="N3037" s="128"/>
      <c r="O3037" s="128" t="str">
        <f>IFERROR(VLOOKUP(N3037,연차지정일수,2,FALSE),"")</f>
        <v/>
      </c>
      <c r="P3037" s="143"/>
      <c r="Q3037" s="2"/>
    </row>
    <row r="3038">
      <c r="A3038" s="129">
        <v>47233.0</v>
      </c>
      <c r="B3038" s="129">
        <f>VLOOKUP($A3038,달력데이터,MATCH("음력 날짜",달력제목,0),FALSE)</f>
        <v>47189</v>
      </c>
      <c r="C3038" s="128">
        <f t="shared" si="1"/>
        <v>2029</v>
      </c>
      <c r="D3038" s="128">
        <f t="shared" si="2"/>
        <v>4</v>
      </c>
      <c r="E3038" s="128">
        <f t="shared" si="3"/>
        <v>4</v>
      </c>
      <c r="F3038" s="128">
        <f t="shared" si="4"/>
        <v>2029</v>
      </c>
      <c r="G3038" s="128">
        <f t="shared" si="5"/>
        <v>4</v>
      </c>
      <c r="H3038" s="128">
        <f t="shared" si="6"/>
        <v>25</v>
      </c>
      <c r="I3038" s="128" t="str">
        <f t="shared" si="7"/>
        <v>수</v>
      </c>
      <c r="J3038" s="99"/>
      <c r="K3038" s="99"/>
      <c r="L3038" s="141" t="str">
        <f>IF(J3038-K3038=0,,IFERROR(K3038-J3038-휴게시간-VLOOKUP(A3038,지정휴게시간,2,FALSE),K3038-J3038-휴게시간))</f>
        <v/>
      </c>
      <c r="M3038" s="142" t="str">
        <f>IFERROR(VLOOKUP(Text(A3038,"m월 d일"),양력휴일,2,FALSE),IFERROR(VLOOKUP(Text(B3038,"m월 d일"),음력휴일,2,FALSE),IFERROR(VLOOKUP(A3038,양력지정휴일,2,FALSE), IFERROR(VLOOKUP(B3038,음력지정휴일,2,FALSE), ""))))</f>
        <v/>
      </c>
      <c r="N3038" s="128"/>
      <c r="O3038" s="128" t="str">
        <f>IFERROR(VLOOKUP(N3038,연차지정일수,2,FALSE),"")</f>
        <v/>
      </c>
      <c r="P3038" s="143"/>
      <c r="Q3038" s="2"/>
    </row>
    <row r="3039">
      <c r="A3039" s="129">
        <v>47234.0</v>
      </c>
      <c r="B3039" s="129">
        <f>VLOOKUP($A3039,달력데이터,MATCH("음력 날짜",달력제목,0),FALSE)</f>
        <v>47190</v>
      </c>
      <c r="C3039" s="128">
        <f t="shared" si="1"/>
        <v>2029</v>
      </c>
      <c r="D3039" s="128">
        <f t="shared" si="2"/>
        <v>4</v>
      </c>
      <c r="E3039" s="128">
        <f t="shared" si="3"/>
        <v>4</v>
      </c>
      <c r="F3039" s="128">
        <f t="shared" si="4"/>
        <v>2029</v>
      </c>
      <c r="G3039" s="128">
        <f t="shared" si="5"/>
        <v>4</v>
      </c>
      <c r="H3039" s="128">
        <f t="shared" si="6"/>
        <v>26</v>
      </c>
      <c r="I3039" s="128" t="str">
        <f t="shared" si="7"/>
        <v>목</v>
      </c>
      <c r="J3039" s="99"/>
      <c r="K3039" s="99"/>
      <c r="L3039" s="141" t="str">
        <f>IF(J3039-K3039=0,,IFERROR(K3039-J3039-휴게시간-VLOOKUP(A3039,지정휴게시간,2,FALSE),K3039-J3039-휴게시간))</f>
        <v/>
      </c>
      <c r="M3039" s="142" t="str">
        <f>IFERROR(VLOOKUP(Text(A3039,"m월 d일"),양력휴일,2,FALSE),IFERROR(VLOOKUP(Text(B3039,"m월 d일"),음력휴일,2,FALSE),IFERROR(VLOOKUP(A3039,양력지정휴일,2,FALSE), IFERROR(VLOOKUP(B3039,음력지정휴일,2,FALSE), ""))))</f>
        <v/>
      </c>
      <c r="N3039" s="128"/>
      <c r="O3039" s="128" t="str">
        <f>IFERROR(VLOOKUP(N3039,연차지정일수,2,FALSE),"")</f>
        <v/>
      </c>
      <c r="P3039" s="143"/>
      <c r="Q3039" s="2"/>
    </row>
    <row r="3040">
      <c r="A3040" s="129">
        <v>47235.0</v>
      </c>
      <c r="B3040" s="129">
        <f>VLOOKUP($A3040,달력데이터,MATCH("음력 날짜",달력제목,0),FALSE)</f>
        <v>47191</v>
      </c>
      <c r="C3040" s="128">
        <f t="shared" si="1"/>
        <v>2029</v>
      </c>
      <c r="D3040" s="128">
        <f t="shared" si="2"/>
        <v>4</v>
      </c>
      <c r="E3040" s="128">
        <f t="shared" si="3"/>
        <v>4</v>
      </c>
      <c r="F3040" s="128">
        <f t="shared" si="4"/>
        <v>2029</v>
      </c>
      <c r="G3040" s="128">
        <f t="shared" si="5"/>
        <v>4</v>
      </c>
      <c r="H3040" s="128">
        <f t="shared" si="6"/>
        <v>27</v>
      </c>
      <c r="I3040" s="128" t="str">
        <f t="shared" si="7"/>
        <v>금</v>
      </c>
      <c r="J3040" s="99"/>
      <c r="K3040" s="99"/>
      <c r="L3040" s="141" t="str">
        <f>IF(J3040-K3040=0,,IFERROR(K3040-J3040-휴게시간-VLOOKUP(A3040,지정휴게시간,2,FALSE),K3040-J3040-휴게시간))</f>
        <v/>
      </c>
      <c r="M3040" s="142" t="str">
        <f>IFERROR(VLOOKUP(Text(A3040,"m월 d일"),양력휴일,2,FALSE),IFERROR(VLOOKUP(Text(B3040,"m월 d일"),음력휴일,2,FALSE),IFERROR(VLOOKUP(A3040,양력지정휴일,2,FALSE), IFERROR(VLOOKUP(B3040,음력지정휴일,2,FALSE), ""))))</f>
        <v/>
      </c>
      <c r="N3040" s="128"/>
      <c r="O3040" s="128" t="str">
        <f>IFERROR(VLOOKUP(N3040,연차지정일수,2,FALSE),"")</f>
        <v/>
      </c>
      <c r="P3040" s="143"/>
      <c r="Q3040" s="2"/>
    </row>
    <row r="3041">
      <c r="A3041" s="129">
        <v>47236.0</v>
      </c>
      <c r="B3041" s="129">
        <f>VLOOKUP($A3041,달력데이터,MATCH("음력 날짜",달력제목,0),FALSE)</f>
        <v>47192</v>
      </c>
      <c r="C3041" s="128">
        <f t="shared" si="1"/>
        <v>2029</v>
      </c>
      <c r="D3041" s="128">
        <f t="shared" si="2"/>
        <v>4</v>
      </c>
      <c r="E3041" s="128">
        <f t="shared" si="3"/>
        <v>4</v>
      </c>
      <c r="F3041" s="128">
        <f t="shared" si="4"/>
        <v>2029</v>
      </c>
      <c r="G3041" s="128">
        <f t="shared" si="5"/>
        <v>4</v>
      </c>
      <c r="H3041" s="128">
        <f t="shared" si="6"/>
        <v>28</v>
      </c>
      <c r="I3041" s="128" t="str">
        <f t="shared" si="7"/>
        <v>토</v>
      </c>
      <c r="J3041" s="99"/>
      <c r="K3041" s="99"/>
      <c r="L3041" s="141" t="str">
        <f>IF(J3041-K3041=0,,IFERROR(K3041-J3041-휴게시간-VLOOKUP(A3041,지정휴게시간,2,FALSE),K3041-J3041-휴게시간))</f>
        <v/>
      </c>
      <c r="M3041" s="142" t="str">
        <f>IFERROR(VLOOKUP(Text(A3041,"m월 d일"),양력휴일,2,FALSE),IFERROR(VLOOKUP(Text(B3041,"m월 d일"),음력휴일,2,FALSE),IFERROR(VLOOKUP(A3041,양력지정휴일,2,FALSE), IFERROR(VLOOKUP(B3041,음력지정휴일,2,FALSE), ""))))</f>
        <v/>
      </c>
      <c r="N3041" s="128"/>
      <c r="O3041" s="128" t="str">
        <f>IFERROR(VLOOKUP(N3041,연차지정일수,2,FALSE),"")</f>
        <v/>
      </c>
      <c r="P3041" s="143"/>
      <c r="Q3041" s="2"/>
    </row>
    <row r="3042">
      <c r="A3042" s="129">
        <v>47237.0</v>
      </c>
      <c r="B3042" s="129">
        <f>VLOOKUP($A3042,달력데이터,MATCH("음력 날짜",달력제목,0),FALSE)</f>
        <v>47193</v>
      </c>
      <c r="C3042" s="128">
        <f t="shared" si="1"/>
        <v>2029</v>
      </c>
      <c r="D3042" s="128">
        <f t="shared" si="2"/>
        <v>4</v>
      </c>
      <c r="E3042" s="128">
        <f t="shared" si="3"/>
        <v>4</v>
      </c>
      <c r="F3042" s="128">
        <f t="shared" si="4"/>
        <v>2029</v>
      </c>
      <c r="G3042" s="128">
        <f t="shared" si="5"/>
        <v>4</v>
      </c>
      <c r="H3042" s="128">
        <f t="shared" si="6"/>
        <v>29</v>
      </c>
      <c r="I3042" s="128" t="str">
        <f t="shared" si="7"/>
        <v>일</v>
      </c>
      <c r="J3042" s="99"/>
      <c r="K3042" s="99"/>
      <c r="L3042" s="141" t="str">
        <f>IF(J3042-K3042=0,,IFERROR(K3042-J3042-휴게시간-VLOOKUP(A3042,지정휴게시간,2,FALSE),K3042-J3042-휴게시간))</f>
        <v/>
      </c>
      <c r="M3042" s="142" t="str">
        <f>IFERROR(VLOOKUP(Text(A3042,"m월 d일"),양력휴일,2,FALSE),IFERROR(VLOOKUP(Text(B3042,"m월 d일"),음력휴일,2,FALSE),IFERROR(VLOOKUP(A3042,양력지정휴일,2,FALSE), IFERROR(VLOOKUP(B3042,음력지정휴일,2,FALSE), ""))))</f>
        <v/>
      </c>
      <c r="N3042" s="128"/>
      <c r="O3042" s="128" t="str">
        <f>IFERROR(VLOOKUP(N3042,연차지정일수,2,FALSE),"")</f>
        <v/>
      </c>
      <c r="P3042" s="143"/>
      <c r="Q3042" s="2"/>
    </row>
    <row r="3043">
      <c r="A3043" s="129">
        <v>47238.0</v>
      </c>
      <c r="B3043" s="129">
        <f>VLOOKUP($A3043,달력데이터,MATCH("음력 날짜",달력제목,0),FALSE)</f>
        <v>47194</v>
      </c>
      <c r="C3043" s="128">
        <f t="shared" si="1"/>
        <v>2029</v>
      </c>
      <c r="D3043" s="128">
        <f t="shared" si="2"/>
        <v>4</v>
      </c>
      <c r="E3043" s="128">
        <f t="shared" si="3"/>
        <v>5</v>
      </c>
      <c r="F3043" s="128">
        <f t="shared" si="4"/>
        <v>2029</v>
      </c>
      <c r="G3043" s="128">
        <f t="shared" si="5"/>
        <v>4</v>
      </c>
      <c r="H3043" s="128">
        <f t="shared" si="6"/>
        <v>30</v>
      </c>
      <c r="I3043" s="128" t="str">
        <f t="shared" si="7"/>
        <v>월</v>
      </c>
      <c r="J3043" s="99"/>
      <c r="K3043" s="99"/>
      <c r="L3043" s="141" t="str">
        <f>IF(J3043-K3043=0,,IFERROR(K3043-J3043-휴게시간-VLOOKUP(A3043,지정휴게시간,2,FALSE),K3043-J3043-휴게시간))</f>
        <v/>
      </c>
      <c r="M3043" s="142" t="str">
        <f>IFERROR(VLOOKUP(Text(A3043,"m월 d일"),양력휴일,2,FALSE),IFERROR(VLOOKUP(Text(B3043,"m월 d일"),음력휴일,2,FALSE),IFERROR(VLOOKUP(A3043,양력지정휴일,2,FALSE), IFERROR(VLOOKUP(B3043,음력지정휴일,2,FALSE), ""))))</f>
        <v/>
      </c>
      <c r="N3043" s="128"/>
      <c r="O3043" s="128" t="str">
        <f>IFERROR(VLOOKUP(N3043,연차지정일수,2,FALSE),"")</f>
        <v/>
      </c>
      <c r="P3043" s="143"/>
      <c r="Q3043" s="2"/>
    </row>
    <row r="3044">
      <c r="A3044" s="129">
        <v>47239.0</v>
      </c>
      <c r="B3044" s="129">
        <f>VLOOKUP($A3044,달력데이터,MATCH("음력 날짜",달력제목,0),FALSE)</f>
        <v>47195</v>
      </c>
      <c r="C3044" s="128">
        <f t="shared" si="1"/>
        <v>2029</v>
      </c>
      <c r="D3044" s="128">
        <f t="shared" si="2"/>
        <v>4</v>
      </c>
      <c r="E3044" s="128">
        <f t="shared" si="3"/>
        <v>5</v>
      </c>
      <c r="F3044" s="128">
        <f t="shared" si="4"/>
        <v>2029</v>
      </c>
      <c r="G3044" s="128">
        <f t="shared" si="5"/>
        <v>5</v>
      </c>
      <c r="H3044" s="128">
        <f t="shared" si="6"/>
        <v>1</v>
      </c>
      <c r="I3044" s="128" t="str">
        <f t="shared" si="7"/>
        <v>화</v>
      </c>
      <c r="J3044" s="99"/>
      <c r="K3044" s="99"/>
      <c r="L3044" s="141" t="str">
        <f>IF(J3044-K3044=0,,IFERROR(K3044-J3044-휴게시간-VLOOKUP(A3044,지정휴게시간,2,FALSE),K3044-J3044-휴게시간))</f>
        <v/>
      </c>
      <c r="M3044" s="142" t="str">
        <f>IFERROR(VLOOKUP(Text(A3044,"m월 d일"),양력휴일,2,FALSE),IFERROR(VLOOKUP(Text(B3044,"m월 d일"),음력휴일,2,FALSE),IFERROR(VLOOKUP(A3044,양력지정휴일,2,FALSE), IFERROR(VLOOKUP(B3044,음력지정휴일,2,FALSE), ""))))</f>
        <v>근로자의 날</v>
      </c>
      <c r="N3044" s="128"/>
      <c r="O3044" s="128" t="str">
        <f>IFERROR(VLOOKUP(N3044,연차지정일수,2,FALSE),"")</f>
        <v/>
      </c>
      <c r="P3044" s="143"/>
      <c r="Q3044" s="2"/>
    </row>
    <row r="3045">
      <c r="A3045" s="129">
        <v>47240.0</v>
      </c>
      <c r="B3045" s="129">
        <f>VLOOKUP($A3045,달력데이터,MATCH("음력 날짜",달력제목,0),FALSE)</f>
        <v>47196</v>
      </c>
      <c r="C3045" s="128">
        <f t="shared" si="1"/>
        <v>2029</v>
      </c>
      <c r="D3045" s="128">
        <f t="shared" si="2"/>
        <v>4</v>
      </c>
      <c r="E3045" s="128">
        <f t="shared" si="3"/>
        <v>5</v>
      </c>
      <c r="F3045" s="128">
        <f t="shared" si="4"/>
        <v>2029</v>
      </c>
      <c r="G3045" s="128">
        <f t="shared" si="5"/>
        <v>5</v>
      </c>
      <c r="H3045" s="128">
        <f t="shared" si="6"/>
        <v>2</v>
      </c>
      <c r="I3045" s="128" t="str">
        <f t="shared" si="7"/>
        <v>수</v>
      </c>
      <c r="J3045" s="99"/>
      <c r="K3045" s="99"/>
      <c r="L3045" s="141" t="str">
        <f>IF(J3045-K3045=0,,IFERROR(K3045-J3045-휴게시간-VLOOKUP(A3045,지정휴게시간,2,FALSE),K3045-J3045-휴게시간))</f>
        <v/>
      </c>
      <c r="M3045" s="142" t="str">
        <f>IFERROR(VLOOKUP(Text(A3045,"m월 d일"),양력휴일,2,FALSE),IFERROR(VLOOKUP(Text(B3045,"m월 d일"),음력휴일,2,FALSE),IFERROR(VLOOKUP(A3045,양력지정휴일,2,FALSE), IFERROR(VLOOKUP(B3045,음력지정휴일,2,FALSE), ""))))</f>
        <v/>
      </c>
      <c r="N3045" s="128"/>
      <c r="O3045" s="128" t="str">
        <f>IFERROR(VLOOKUP(N3045,연차지정일수,2,FALSE),"")</f>
        <v/>
      </c>
      <c r="P3045" s="143"/>
      <c r="Q3045" s="2"/>
    </row>
    <row r="3046">
      <c r="A3046" s="129">
        <v>47241.0</v>
      </c>
      <c r="B3046" s="129">
        <f>VLOOKUP($A3046,달력데이터,MATCH("음력 날짜",달력제목,0),FALSE)</f>
        <v>47197</v>
      </c>
      <c r="C3046" s="128">
        <f t="shared" si="1"/>
        <v>2029</v>
      </c>
      <c r="D3046" s="128">
        <f t="shared" si="2"/>
        <v>4</v>
      </c>
      <c r="E3046" s="128">
        <f t="shared" si="3"/>
        <v>5</v>
      </c>
      <c r="F3046" s="128">
        <f t="shared" si="4"/>
        <v>2029</v>
      </c>
      <c r="G3046" s="128">
        <f t="shared" si="5"/>
        <v>5</v>
      </c>
      <c r="H3046" s="128">
        <f t="shared" si="6"/>
        <v>3</v>
      </c>
      <c r="I3046" s="128" t="str">
        <f t="shared" si="7"/>
        <v>목</v>
      </c>
      <c r="J3046" s="99"/>
      <c r="K3046" s="99"/>
      <c r="L3046" s="141" t="str">
        <f>IF(J3046-K3046=0,,IFERROR(K3046-J3046-휴게시간-VLOOKUP(A3046,지정휴게시간,2,FALSE),K3046-J3046-휴게시간))</f>
        <v/>
      </c>
      <c r="M3046" s="142" t="str">
        <f>IFERROR(VLOOKUP(Text(A3046,"m월 d일"),양력휴일,2,FALSE),IFERROR(VLOOKUP(Text(B3046,"m월 d일"),음력휴일,2,FALSE),IFERROR(VLOOKUP(A3046,양력지정휴일,2,FALSE), IFERROR(VLOOKUP(B3046,음력지정휴일,2,FALSE), ""))))</f>
        <v/>
      </c>
      <c r="N3046" s="128"/>
      <c r="O3046" s="128" t="str">
        <f>IFERROR(VLOOKUP(N3046,연차지정일수,2,FALSE),"")</f>
        <v/>
      </c>
      <c r="P3046" s="143"/>
      <c r="Q3046" s="2"/>
    </row>
    <row r="3047">
      <c r="A3047" s="129">
        <v>47242.0</v>
      </c>
      <c r="B3047" s="129">
        <f>VLOOKUP($A3047,달력데이터,MATCH("음력 날짜",달력제목,0),FALSE)</f>
        <v>47198</v>
      </c>
      <c r="C3047" s="128">
        <f t="shared" si="1"/>
        <v>2029</v>
      </c>
      <c r="D3047" s="128">
        <f t="shared" si="2"/>
        <v>4</v>
      </c>
      <c r="E3047" s="128">
        <f t="shared" si="3"/>
        <v>5</v>
      </c>
      <c r="F3047" s="128">
        <f t="shared" si="4"/>
        <v>2029</v>
      </c>
      <c r="G3047" s="128">
        <f t="shared" si="5"/>
        <v>5</v>
      </c>
      <c r="H3047" s="128">
        <f t="shared" si="6"/>
        <v>4</v>
      </c>
      <c r="I3047" s="128" t="str">
        <f t="shared" si="7"/>
        <v>금</v>
      </c>
      <c r="J3047" s="99"/>
      <c r="K3047" s="99"/>
      <c r="L3047" s="141" t="str">
        <f>IF(J3047-K3047=0,,IFERROR(K3047-J3047-휴게시간-VLOOKUP(A3047,지정휴게시간,2,FALSE),K3047-J3047-휴게시간))</f>
        <v/>
      </c>
      <c r="M3047" s="142" t="str">
        <f>IFERROR(VLOOKUP(Text(A3047,"m월 d일"),양력휴일,2,FALSE),IFERROR(VLOOKUP(Text(B3047,"m월 d일"),음력휴일,2,FALSE),IFERROR(VLOOKUP(A3047,양력지정휴일,2,FALSE), IFERROR(VLOOKUP(B3047,음력지정휴일,2,FALSE), ""))))</f>
        <v/>
      </c>
      <c r="N3047" s="128"/>
      <c r="O3047" s="128" t="str">
        <f>IFERROR(VLOOKUP(N3047,연차지정일수,2,FALSE),"")</f>
        <v/>
      </c>
      <c r="P3047" s="143"/>
      <c r="Q3047" s="2"/>
    </row>
    <row r="3048">
      <c r="A3048" s="129">
        <v>47243.0</v>
      </c>
      <c r="B3048" s="129">
        <f>VLOOKUP($A3048,달력데이터,MATCH("음력 날짜",달력제목,0),FALSE)</f>
        <v>47199</v>
      </c>
      <c r="C3048" s="128">
        <f t="shared" si="1"/>
        <v>2029</v>
      </c>
      <c r="D3048" s="128">
        <f t="shared" si="2"/>
        <v>4</v>
      </c>
      <c r="E3048" s="128">
        <f t="shared" si="3"/>
        <v>5</v>
      </c>
      <c r="F3048" s="128">
        <f t="shared" si="4"/>
        <v>2029</v>
      </c>
      <c r="G3048" s="128">
        <f t="shared" si="5"/>
        <v>5</v>
      </c>
      <c r="H3048" s="128">
        <f t="shared" si="6"/>
        <v>5</v>
      </c>
      <c r="I3048" s="128" t="str">
        <f t="shared" si="7"/>
        <v>토</v>
      </c>
      <c r="J3048" s="99"/>
      <c r="K3048" s="99"/>
      <c r="L3048" s="141" t="str">
        <f>IF(J3048-K3048=0,,IFERROR(K3048-J3048-휴게시간-VLOOKUP(A3048,지정휴게시간,2,FALSE),K3048-J3048-휴게시간))</f>
        <v/>
      </c>
      <c r="M3048" s="142" t="str">
        <f>IFERROR(VLOOKUP(Text(A3048,"m월 d일"),양력휴일,2,FALSE),IFERROR(VLOOKUP(Text(B3048,"m월 d일"),음력휴일,2,FALSE),IFERROR(VLOOKUP(A3048,양력지정휴일,2,FALSE), IFERROR(VLOOKUP(B3048,음력지정휴일,2,FALSE), ""))))</f>
        <v>어린이날</v>
      </c>
      <c r="N3048" s="128"/>
      <c r="O3048" s="128" t="str">
        <f>IFERROR(VLOOKUP(N3048,연차지정일수,2,FALSE),"")</f>
        <v/>
      </c>
      <c r="P3048" s="143"/>
      <c r="Q3048" s="2"/>
    </row>
    <row r="3049">
      <c r="A3049" s="129">
        <v>47244.0</v>
      </c>
      <c r="B3049" s="129">
        <f>VLOOKUP($A3049,달력데이터,MATCH("음력 날짜",달력제목,0),FALSE)</f>
        <v>47200</v>
      </c>
      <c r="C3049" s="128">
        <f t="shared" si="1"/>
        <v>2029</v>
      </c>
      <c r="D3049" s="128">
        <f t="shared" si="2"/>
        <v>4</v>
      </c>
      <c r="E3049" s="128">
        <f t="shared" si="3"/>
        <v>5</v>
      </c>
      <c r="F3049" s="128">
        <f t="shared" si="4"/>
        <v>2029</v>
      </c>
      <c r="G3049" s="128">
        <f t="shared" si="5"/>
        <v>5</v>
      </c>
      <c r="H3049" s="128">
        <f t="shared" si="6"/>
        <v>6</v>
      </c>
      <c r="I3049" s="128" t="str">
        <f t="shared" si="7"/>
        <v>일</v>
      </c>
      <c r="J3049" s="99"/>
      <c r="K3049" s="99"/>
      <c r="L3049" s="141" t="str">
        <f>IF(J3049-K3049=0,,IFERROR(K3049-J3049-휴게시간-VLOOKUP(A3049,지정휴게시간,2,FALSE),K3049-J3049-휴게시간))</f>
        <v/>
      </c>
      <c r="M3049" s="142" t="str">
        <f>IFERROR(VLOOKUP(Text(A3049,"m월 d일"),양력휴일,2,FALSE),IFERROR(VLOOKUP(Text(B3049,"m월 d일"),음력휴일,2,FALSE),IFERROR(VLOOKUP(A3049,양력지정휴일,2,FALSE), IFERROR(VLOOKUP(B3049,음력지정휴일,2,FALSE), ""))))</f>
        <v/>
      </c>
      <c r="N3049" s="128"/>
      <c r="O3049" s="128" t="str">
        <f>IFERROR(VLOOKUP(N3049,연차지정일수,2,FALSE),"")</f>
        <v/>
      </c>
      <c r="P3049" s="143"/>
      <c r="Q3049" s="2"/>
    </row>
    <row r="3050">
      <c r="A3050" s="129">
        <v>47245.0</v>
      </c>
      <c r="B3050" s="129">
        <f>VLOOKUP($A3050,달력데이터,MATCH("음력 날짜",달력제목,0),FALSE)</f>
        <v>47201</v>
      </c>
      <c r="C3050" s="128">
        <f t="shared" si="1"/>
        <v>2029</v>
      </c>
      <c r="D3050" s="128">
        <f t="shared" si="2"/>
        <v>5</v>
      </c>
      <c r="E3050" s="128">
        <f t="shared" si="3"/>
        <v>1</v>
      </c>
      <c r="F3050" s="128">
        <f t="shared" si="4"/>
        <v>2029</v>
      </c>
      <c r="G3050" s="128">
        <f t="shared" si="5"/>
        <v>5</v>
      </c>
      <c r="H3050" s="128">
        <f t="shared" si="6"/>
        <v>7</v>
      </c>
      <c r="I3050" s="128" t="str">
        <f t="shared" si="7"/>
        <v>월</v>
      </c>
      <c r="J3050" s="99"/>
      <c r="K3050" s="99"/>
      <c r="L3050" s="141" t="str">
        <f>IF(J3050-K3050=0,,IFERROR(K3050-J3050-휴게시간-VLOOKUP(A3050,지정휴게시간,2,FALSE),K3050-J3050-휴게시간))</f>
        <v/>
      </c>
      <c r="M3050" s="142" t="str">
        <f>IFERROR(VLOOKUP(Text(A3050,"m월 d일"),양력휴일,2,FALSE),IFERROR(VLOOKUP(Text(B3050,"m월 d일"),음력휴일,2,FALSE),IFERROR(VLOOKUP(A3050,양력지정휴일,2,FALSE), IFERROR(VLOOKUP(B3050,음력지정휴일,2,FALSE), ""))))</f>
        <v/>
      </c>
      <c r="N3050" s="128"/>
      <c r="O3050" s="128" t="str">
        <f>IFERROR(VLOOKUP(N3050,연차지정일수,2,FALSE),"")</f>
        <v/>
      </c>
      <c r="P3050" s="143"/>
      <c r="Q3050" s="2"/>
    </row>
    <row r="3051">
      <c r="A3051" s="129">
        <v>47246.0</v>
      </c>
      <c r="B3051" s="129">
        <f>VLOOKUP($A3051,달력데이터,MATCH("음력 날짜",달력제목,0),FALSE)</f>
        <v>47202</v>
      </c>
      <c r="C3051" s="128">
        <f t="shared" si="1"/>
        <v>2029</v>
      </c>
      <c r="D3051" s="128">
        <f t="shared" si="2"/>
        <v>5</v>
      </c>
      <c r="E3051" s="128">
        <f t="shared" si="3"/>
        <v>1</v>
      </c>
      <c r="F3051" s="128">
        <f t="shared" si="4"/>
        <v>2029</v>
      </c>
      <c r="G3051" s="128">
        <f t="shared" si="5"/>
        <v>5</v>
      </c>
      <c r="H3051" s="128">
        <f t="shared" si="6"/>
        <v>8</v>
      </c>
      <c r="I3051" s="128" t="str">
        <f t="shared" si="7"/>
        <v>화</v>
      </c>
      <c r="J3051" s="99"/>
      <c r="K3051" s="99"/>
      <c r="L3051" s="141" t="str">
        <f>IF(J3051-K3051=0,,IFERROR(K3051-J3051-휴게시간-VLOOKUP(A3051,지정휴게시간,2,FALSE),K3051-J3051-휴게시간))</f>
        <v/>
      </c>
      <c r="M3051" s="142" t="str">
        <f>IFERROR(VLOOKUP(Text(A3051,"m월 d일"),양력휴일,2,FALSE),IFERROR(VLOOKUP(Text(B3051,"m월 d일"),음력휴일,2,FALSE),IFERROR(VLOOKUP(A3051,양력지정휴일,2,FALSE), IFERROR(VLOOKUP(B3051,음력지정휴일,2,FALSE), ""))))</f>
        <v/>
      </c>
      <c r="N3051" s="128"/>
      <c r="O3051" s="128" t="str">
        <f>IFERROR(VLOOKUP(N3051,연차지정일수,2,FALSE),"")</f>
        <v/>
      </c>
      <c r="P3051" s="143"/>
      <c r="Q3051" s="2"/>
    </row>
    <row r="3052">
      <c r="A3052" s="129">
        <v>47247.0</v>
      </c>
      <c r="B3052" s="129">
        <f>VLOOKUP($A3052,달력데이터,MATCH("음력 날짜",달력제목,0),FALSE)</f>
        <v>47203</v>
      </c>
      <c r="C3052" s="128">
        <f t="shared" si="1"/>
        <v>2029</v>
      </c>
      <c r="D3052" s="128">
        <f t="shared" si="2"/>
        <v>5</v>
      </c>
      <c r="E3052" s="128">
        <f t="shared" si="3"/>
        <v>1</v>
      </c>
      <c r="F3052" s="128">
        <f t="shared" si="4"/>
        <v>2029</v>
      </c>
      <c r="G3052" s="128">
        <f t="shared" si="5"/>
        <v>5</v>
      </c>
      <c r="H3052" s="128">
        <f t="shared" si="6"/>
        <v>9</v>
      </c>
      <c r="I3052" s="128" t="str">
        <f t="shared" si="7"/>
        <v>수</v>
      </c>
      <c r="J3052" s="99"/>
      <c r="K3052" s="99"/>
      <c r="L3052" s="141" t="str">
        <f>IF(J3052-K3052=0,,IFERROR(K3052-J3052-휴게시간-VLOOKUP(A3052,지정휴게시간,2,FALSE),K3052-J3052-휴게시간))</f>
        <v/>
      </c>
      <c r="M3052" s="142" t="str">
        <f>IFERROR(VLOOKUP(Text(A3052,"m월 d일"),양력휴일,2,FALSE),IFERROR(VLOOKUP(Text(B3052,"m월 d일"),음력휴일,2,FALSE),IFERROR(VLOOKUP(A3052,양력지정휴일,2,FALSE), IFERROR(VLOOKUP(B3052,음력지정휴일,2,FALSE), ""))))</f>
        <v/>
      </c>
      <c r="N3052" s="128"/>
      <c r="O3052" s="128" t="str">
        <f>IFERROR(VLOOKUP(N3052,연차지정일수,2,FALSE),"")</f>
        <v/>
      </c>
      <c r="P3052" s="143"/>
      <c r="Q3052" s="2"/>
    </row>
    <row r="3053">
      <c r="A3053" s="129">
        <v>47248.0</v>
      </c>
      <c r="B3053" s="129">
        <f>VLOOKUP($A3053,달력데이터,MATCH("음력 날짜",달력제목,0),FALSE)</f>
        <v>47204</v>
      </c>
      <c r="C3053" s="128">
        <f t="shared" si="1"/>
        <v>2029</v>
      </c>
      <c r="D3053" s="128">
        <f t="shared" si="2"/>
        <v>5</v>
      </c>
      <c r="E3053" s="128">
        <f t="shared" si="3"/>
        <v>1</v>
      </c>
      <c r="F3053" s="128">
        <f t="shared" si="4"/>
        <v>2029</v>
      </c>
      <c r="G3053" s="128">
        <f t="shared" si="5"/>
        <v>5</v>
      </c>
      <c r="H3053" s="128">
        <f t="shared" si="6"/>
        <v>10</v>
      </c>
      <c r="I3053" s="128" t="str">
        <f t="shared" si="7"/>
        <v>목</v>
      </c>
      <c r="J3053" s="99"/>
      <c r="K3053" s="99"/>
      <c r="L3053" s="141" t="str">
        <f>IF(J3053-K3053=0,,IFERROR(K3053-J3053-휴게시간-VLOOKUP(A3053,지정휴게시간,2,FALSE),K3053-J3053-휴게시간))</f>
        <v/>
      </c>
      <c r="M3053" s="142" t="str">
        <f>IFERROR(VLOOKUP(Text(A3053,"m월 d일"),양력휴일,2,FALSE),IFERROR(VLOOKUP(Text(B3053,"m월 d일"),음력휴일,2,FALSE),IFERROR(VLOOKUP(A3053,양력지정휴일,2,FALSE), IFERROR(VLOOKUP(B3053,음력지정휴일,2,FALSE), ""))))</f>
        <v/>
      </c>
      <c r="N3053" s="128"/>
      <c r="O3053" s="128" t="str">
        <f>IFERROR(VLOOKUP(N3053,연차지정일수,2,FALSE),"")</f>
        <v/>
      </c>
      <c r="P3053" s="143"/>
      <c r="Q3053" s="2"/>
    </row>
    <row r="3054">
      <c r="A3054" s="129">
        <v>47249.0</v>
      </c>
      <c r="B3054" s="129">
        <f>VLOOKUP($A3054,달력데이터,MATCH("음력 날짜",달력제목,0),FALSE)</f>
        <v>47205</v>
      </c>
      <c r="C3054" s="128">
        <f t="shared" si="1"/>
        <v>2029</v>
      </c>
      <c r="D3054" s="128">
        <f t="shared" si="2"/>
        <v>5</v>
      </c>
      <c r="E3054" s="128">
        <f t="shared" si="3"/>
        <v>1</v>
      </c>
      <c r="F3054" s="128">
        <f t="shared" si="4"/>
        <v>2029</v>
      </c>
      <c r="G3054" s="128">
        <f t="shared" si="5"/>
        <v>5</v>
      </c>
      <c r="H3054" s="128">
        <f t="shared" si="6"/>
        <v>11</v>
      </c>
      <c r="I3054" s="128" t="str">
        <f t="shared" si="7"/>
        <v>금</v>
      </c>
      <c r="J3054" s="99"/>
      <c r="K3054" s="99"/>
      <c r="L3054" s="141" t="str">
        <f>IF(J3054-K3054=0,,IFERROR(K3054-J3054-휴게시간-VLOOKUP(A3054,지정휴게시간,2,FALSE),K3054-J3054-휴게시간))</f>
        <v/>
      </c>
      <c r="M3054" s="142" t="str">
        <f>IFERROR(VLOOKUP(Text(A3054,"m월 d일"),양력휴일,2,FALSE),IFERROR(VLOOKUP(Text(B3054,"m월 d일"),음력휴일,2,FALSE),IFERROR(VLOOKUP(A3054,양력지정휴일,2,FALSE), IFERROR(VLOOKUP(B3054,음력지정휴일,2,FALSE), ""))))</f>
        <v/>
      </c>
      <c r="N3054" s="128"/>
      <c r="O3054" s="128" t="str">
        <f>IFERROR(VLOOKUP(N3054,연차지정일수,2,FALSE),"")</f>
        <v/>
      </c>
      <c r="P3054" s="143"/>
      <c r="Q3054" s="2"/>
    </row>
    <row r="3055">
      <c r="A3055" s="129">
        <v>47250.0</v>
      </c>
      <c r="B3055" s="129">
        <f>VLOOKUP($A3055,달력데이터,MATCH("음력 날짜",달력제목,0),FALSE)</f>
        <v>47206</v>
      </c>
      <c r="C3055" s="128">
        <f t="shared" si="1"/>
        <v>2029</v>
      </c>
      <c r="D3055" s="128">
        <f t="shared" si="2"/>
        <v>5</v>
      </c>
      <c r="E3055" s="128">
        <f t="shared" si="3"/>
        <v>1</v>
      </c>
      <c r="F3055" s="128">
        <f t="shared" si="4"/>
        <v>2029</v>
      </c>
      <c r="G3055" s="128">
        <f t="shared" si="5"/>
        <v>5</v>
      </c>
      <c r="H3055" s="128">
        <f t="shared" si="6"/>
        <v>12</v>
      </c>
      <c r="I3055" s="128" t="str">
        <f t="shared" si="7"/>
        <v>토</v>
      </c>
      <c r="J3055" s="99"/>
      <c r="K3055" s="99"/>
      <c r="L3055" s="141" t="str">
        <f>IF(J3055-K3055=0,,IFERROR(K3055-J3055-휴게시간-VLOOKUP(A3055,지정휴게시간,2,FALSE),K3055-J3055-휴게시간))</f>
        <v/>
      </c>
      <c r="M3055" s="142" t="str">
        <f>IFERROR(VLOOKUP(Text(A3055,"m월 d일"),양력휴일,2,FALSE),IFERROR(VLOOKUP(Text(B3055,"m월 d일"),음력휴일,2,FALSE),IFERROR(VLOOKUP(A3055,양력지정휴일,2,FALSE), IFERROR(VLOOKUP(B3055,음력지정휴일,2,FALSE), ""))))</f>
        <v/>
      </c>
      <c r="N3055" s="128"/>
      <c r="O3055" s="128" t="str">
        <f>IFERROR(VLOOKUP(N3055,연차지정일수,2,FALSE),"")</f>
        <v/>
      </c>
      <c r="P3055" s="143"/>
      <c r="Q3055" s="2"/>
    </row>
    <row r="3056">
      <c r="A3056" s="129">
        <v>47251.0</v>
      </c>
      <c r="B3056" s="129">
        <f>VLOOKUP($A3056,달력데이터,MATCH("음력 날짜",달력제목,0),FALSE)</f>
        <v>47209</v>
      </c>
      <c r="C3056" s="128">
        <f t="shared" si="1"/>
        <v>2029</v>
      </c>
      <c r="D3056" s="128">
        <f t="shared" si="2"/>
        <v>5</v>
      </c>
      <c r="E3056" s="128">
        <f t="shared" si="3"/>
        <v>1</v>
      </c>
      <c r="F3056" s="128">
        <f t="shared" si="4"/>
        <v>2029</v>
      </c>
      <c r="G3056" s="128">
        <f t="shared" si="5"/>
        <v>5</v>
      </c>
      <c r="H3056" s="128">
        <f t="shared" si="6"/>
        <v>13</v>
      </c>
      <c r="I3056" s="128" t="str">
        <f t="shared" si="7"/>
        <v>일</v>
      </c>
      <c r="J3056" s="99"/>
      <c r="K3056" s="99"/>
      <c r="L3056" s="141" t="str">
        <f>IF(J3056-K3056=0,,IFERROR(K3056-J3056-휴게시간-VLOOKUP(A3056,지정휴게시간,2,FALSE),K3056-J3056-휴게시간))</f>
        <v/>
      </c>
      <c r="M3056" s="142" t="str">
        <f>IFERROR(VLOOKUP(Text(A3056,"m월 d일"),양력휴일,2,FALSE),IFERROR(VLOOKUP(Text(B3056,"m월 d일"),음력휴일,2,FALSE),IFERROR(VLOOKUP(A3056,양력지정휴일,2,FALSE), IFERROR(VLOOKUP(B3056,음력지정휴일,2,FALSE), ""))))</f>
        <v/>
      </c>
      <c r="N3056" s="128"/>
      <c r="O3056" s="128" t="str">
        <f>IFERROR(VLOOKUP(N3056,연차지정일수,2,FALSE),"")</f>
        <v/>
      </c>
      <c r="P3056" s="143"/>
      <c r="Q3056" s="2"/>
    </row>
    <row r="3057">
      <c r="A3057" s="129">
        <v>47252.0</v>
      </c>
      <c r="B3057" s="129">
        <f>VLOOKUP($A3057,달력데이터,MATCH("음력 날짜",달력제목,0),FALSE)</f>
        <v>47210</v>
      </c>
      <c r="C3057" s="128">
        <f t="shared" si="1"/>
        <v>2029</v>
      </c>
      <c r="D3057" s="128">
        <f t="shared" si="2"/>
        <v>5</v>
      </c>
      <c r="E3057" s="128">
        <f t="shared" si="3"/>
        <v>2</v>
      </c>
      <c r="F3057" s="128">
        <f t="shared" si="4"/>
        <v>2029</v>
      </c>
      <c r="G3057" s="128">
        <f t="shared" si="5"/>
        <v>5</v>
      </c>
      <c r="H3057" s="128">
        <f t="shared" si="6"/>
        <v>14</v>
      </c>
      <c r="I3057" s="128" t="str">
        <f t="shared" si="7"/>
        <v>월</v>
      </c>
      <c r="J3057" s="99"/>
      <c r="K3057" s="99"/>
      <c r="L3057" s="141" t="str">
        <f>IF(J3057-K3057=0,,IFERROR(K3057-J3057-휴게시간-VLOOKUP(A3057,지정휴게시간,2,FALSE),K3057-J3057-휴게시간))</f>
        <v/>
      </c>
      <c r="M3057" s="142" t="str">
        <f>IFERROR(VLOOKUP(Text(A3057,"m월 d일"),양력휴일,2,FALSE),IFERROR(VLOOKUP(Text(B3057,"m월 d일"),음력휴일,2,FALSE),IFERROR(VLOOKUP(A3057,양력지정휴일,2,FALSE), IFERROR(VLOOKUP(B3057,음력지정휴일,2,FALSE), ""))))</f>
        <v/>
      </c>
      <c r="N3057" s="128"/>
      <c r="O3057" s="128" t="str">
        <f>IFERROR(VLOOKUP(N3057,연차지정일수,2,FALSE),"")</f>
        <v/>
      </c>
      <c r="P3057" s="143"/>
      <c r="Q3057" s="2"/>
    </row>
    <row r="3058">
      <c r="A3058" s="129">
        <v>47253.0</v>
      </c>
      <c r="B3058" s="129">
        <f>VLOOKUP($A3058,달력데이터,MATCH("음력 날짜",달력제목,0),FALSE)</f>
        <v>47211</v>
      </c>
      <c r="C3058" s="128">
        <f t="shared" si="1"/>
        <v>2029</v>
      </c>
      <c r="D3058" s="128">
        <f t="shared" si="2"/>
        <v>5</v>
      </c>
      <c r="E3058" s="128">
        <f t="shared" si="3"/>
        <v>2</v>
      </c>
      <c r="F3058" s="128">
        <f t="shared" si="4"/>
        <v>2029</v>
      </c>
      <c r="G3058" s="128">
        <f t="shared" si="5"/>
        <v>5</v>
      </c>
      <c r="H3058" s="128">
        <f t="shared" si="6"/>
        <v>15</v>
      </c>
      <c r="I3058" s="128" t="str">
        <f t="shared" si="7"/>
        <v>화</v>
      </c>
      <c r="J3058" s="99"/>
      <c r="K3058" s="99"/>
      <c r="L3058" s="141" t="str">
        <f>IF(J3058-K3058=0,,IFERROR(K3058-J3058-휴게시간-VLOOKUP(A3058,지정휴게시간,2,FALSE),K3058-J3058-휴게시간))</f>
        <v/>
      </c>
      <c r="M3058" s="142" t="str">
        <f>IFERROR(VLOOKUP(Text(A3058,"m월 d일"),양력휴일,2,FALSE),IFERROR(VLOOKUP(Text(B3058,"m월 d일"),음력휴일,2,FALSE),IFERROR(VLOOKUP(A3058,양력지정휴일,2,FALSE), IFERROR(VLOOKUP(B3058,음력지정휴일,2,FALSE), ""))))</f>
        <v/>
      </c>
      <c r="N3058" s="128"/>
      <c r="O3058" s="128" t="str">
        <f>IFERROR(VLOOKUP(N3058,연차지정일수,2,FALSE),"")</f>
        <v/>
      </c>
      <c r="P3058" s="143"/>
      <c r="Q3058" s="2"/>
    </row>
    <row r="3059">
      <c r="A3059" s="129">
        <v>47254.0</v>
      </c>
      <c r="B3059" s="129">
        <f>VLOOKUP($A3059,달력데이터,MATCH("음력 날짜",달력제목,0),FALSE)</f>
        <v>47212</v>
      </c>
      <c r="C3059" s="128">
        <f t="shared" si="1"/>
        <v>2029</v>
      </c>
      <c r="D3059" s="128">
        <f t="shared" si="2"/>
        <v>5</v>
      </c>
      <c r="E3059" s="128">
        <f t="shared" si="3"/>
        <v>2</v>
      </c>
      <c r="F3059" s="128">
        <f t="shared" si="4"/>
        <v>2029</v>
      </c>
      <c r="G3059" s="128">
        <f t="shared" si="5"/>
        <v>5</v>
      </c>
      <c r="H3059" s="128">
        <f t="shared" si="6"/>
        <v>16</v>
      </c>
      <c r="I3059" s="128" t="str">
        <f t="shared" si="7"/>
        <v>수</v>
      </c>
      <c r="J3059" s="99"/>
      <c r="K3059" s="99"/>
      <c r="L3059" s="141" t="str">
        <f>IF(J3059-K3059=0,,IFERROR(K3059-J3059-휴게시간-VLOOKUP(A3059,지정휴게시간,2,FALSE),K3059-J3059-휴게시간))</f>
        <v/>
      </c>
      <c r="M3059" s="142" t="str">
        <f>IFERROR(VLOOKUP(Text(A3059,"m월 d일"),양력휴일,2,FALSE),IFERROR(VLOOKUP(Text(B3059,"m월 d일"),음력휴일,2,FALSE),IFERROR(VLOOKUP(A3059,양력지정휴일,2,FALSE), IFERROR(VLOOKUP(B3059,음력지정휴일,2,FALSE), ""))))</f>
        <v/>
      </c>
      <c r="N3059" s="128"/>
      <c r="O3059" s="128" t="str">
        <f>IFERROR(VLOOKUP(N3059,연차지정일수,2,FALSE),"")</f>
        <v/>
      </c>
      <c r="P3059" s="143"/>
      <c r="Q3059" s="2"/>
    </row>
    <row r="3060">
      <c r="A3060" s="129">
        <v>47255.0</v>
      </c>
      <c r="B3060" s="129">
        <f>VLOOKUP($A3060,달력데이터,MATCH("음력 날짜",달력제목,0),FALSE)</f>
        <v>47213</v>
      </c>
      <c r="C3060" s="128">
        <f t="shared" si="1"/>
        <v>2029</v>
      </c>
      <c r="D3060" s="128">
        <f t="shared" si="2"/>
        <v>5</v>
      </c>
      <c r="E3060" s="128">
        <f t="shared" si="3"/>
        <v>2</v>
      </c>
      <c r="F3060" s="128">
        <f t="shared" si="4"/>
        <v>2029</v>
      </c>
      <c r="G3060" s="128">
        <f t="shared" si="5"/>
        <v>5</v>
      </c>
      <c r="H3060" s="128">
        <f t="shared" si="6"/>
        <v>17</v>
      </c>
      <c r="I3060" s="128" t="str">
        <f t="shared" si="7"/>
        <v>목</v>
      </c>
      <c r="J3060" s="99"/>
      <c r="K3060" s="99"/>
      <c r="L3060" s="141" t="str">
        <f>IF(J3060-K3060=0,,IFERROR(K3060-J3060-휴게시간-VLOOKUP(A3060,지정휴게시간,2,FALSE),K3060-J3060-휴게시간))</f>
        <v/>
      </c>
      <c r="M3060" s="142" t="str">
        <f>IFERROR(VLOOKUP(Text(A3060,"m월 d일"),양력휴일,2,FALSE),IFERROR(VLOOKUP(Text(B3060,"m월 d일"),음력휴일,2,FALSE),IFERROR(VLOOKUP(A3060,양력지정휴일,2,FALSE), IFERROR(VLOOKUP(B3060,음력지정휴일,2,FALSE), ""))))</f>
        <v/>
      </c>
      <c r="N3060" s="128"/>
      <c r="O3060" s="128" t="str">
        <f>IFERROR(VLOOKUP(N3060,연차지정일수,2,FALSE),"")</f>
        <v/>
      </c>
      <c r="P3060" s="143"/>
      <c r="Q3060" s="2"/>
    </row>
    <row r="3061">
      <c r="A3061" s="129">
        <v>47256.0</v>
      </c>
      <c r="B3061" s="129">
        <f>VLOOKUP($A3061,달력데이터,MATCH("음력 날짜",달력제목,0),FALSE)</f>
        <v>47214</v>
      </c>
      <c r="C3061" s="128">
        <f t="shared" si="1"/>
        <v>2029</v>
      </c>
      <c r="D3061" s="128">
        <f t="shared" si="2"/>
        <v>5</v>
      </c>
      <c r="E3061" s="128">
        <f t="shared" si="3"/>
        <v>2</v>
      </c>
      <c r="F3061" s="128">
        <f t="shared" si="4"/>
        <v>2029</v>
      </c>
      <c r="G3061" s="128">
        <f t="shared" si="5"/>
        <v>5</v>
      </c>
      <c r="H3061" s="128">
        <f t="shared" si="6"/>
        <v>18</v>
      </c>
      <c r="I3061" s="128" t="str">
        <f t="shared" si="7"/>
        <v>금</v>
      </c>
      <c r="J3061" s="99"/>
      <c r="K3061" s="99"/>
      <c r="L3061" s="141" t="str">
        <f>IF(J3061-K3061=0,,IFERROR(K3061-J3061-휴게시간-VLOOKUP(A3061,지정휴게시간,2,FALSE),K3061-J3061-휴게시간))</f>
        <v/>
      </c>
      <c r="M3061" s="142" t="str">
        <f>IFERROR(VLOOKUP(Text(A3061,"m월 d일"),양력휴일,2,FALSE),IFERROR(VLOOKUP(Text(B3061,"m월 d일"),음력휴일,2,FALSE),IFERROR(VLOOKUP(A3061,양력지정휴일,2,FALSE), IFERROR(VLOOKUP(B3061,음력지정휴일,2,FALSE), ""))))</f>
        <v/>
      </c>
      <c r="N3061" s="128"/>
      <c r="O3061" s="128" t="str">
        <f>IFERROR(VLOOKUP(N3061,연차지정일수,2,FALSE),"")</f>
        <v/>
      </c>
      <c r="P3061" s="143"/>
      <c r="Q3061" s="2"/>
    </row>
    <row r="3062">
      <c r="A3062" s="129">
        <v>47257.0</v>
      </c>
      <c r="B3062" s="129">
        <f>VLOOKUP($A3062,달력데이터,MATCH("음력 날짜",달력제목,0),FALSE)</f>
        <v>47215</v>
      </c>
      <c r="C3062" s="128">
        <f t="shared" si="1"/>
        <v>2029</v>
      </c>
      <c r="D3062" s="128">
        <f t="shared" si="2"/>
        <v>5</v>
      </c>
      <c r="E3062" s="128">
        <f t="shared" si="3"/>
        <v>2</v>
      </c>
      <c r="F3062" s="128">
        <f t="shared" si="4"/>
        <v>2029</v>
      </c>
      <c r="G3062" s="128">
        <f t="shared" si="5"/>
        <v>5</v>
      </c>
      <c r="H3062" s="128">
        <f t="shared" si="6"/>
        <v>19</v>
      </c>
      <c r="I3062" s="128" t="str">
        <f t="shared" si="7"/>
        <v>토</v>
      </c>
      <c r="J3062" s="99"/>
      <c r="K3062" s="99"/>
      <c r="L3062" s="141" t="str">
        <f>IF(J3062-K3062=0,,IFERROR(K3062-J3062-휴게시간-VLOOKUP(A3062,지정휴게시간,2,FALSE),K3062-J3062-휴게시간))</f>
        <v/>
      </c>
      <c r="M3062" s="142" t="str">
        <f>IFERROR(VLOOKUP(Text(A3062,"m월 d일"),양력휴일,2,FALSE),IFERROR(VLOOKUP(Text(B3062,"m월 d일"),음력휴일,2,FALSE),IFERROR(VLOOKUP(A3062,양력지정휴일,2,FALSE), IFERROR(VLOOKUP(B3062,음력지정휴일,2,FALSE), ""))))</f>
        <v/>
      </c>
      <c r="N3062" s="128"/>
      <c r="O3062" s="128" t="str">
        <f>IFERROR(VLOOKUP(N3062,연차지정일수,2,FALSE),"")</f>
        <v/>
      </c>
      <c r="P3062" s="143"/>
      <c r="Q3062" s="2"/>
    </row>
    <row r="3063">
      <c r="A3063" s="129">
        <v>47258.0</v>
      </c>
      <c r="B3063" s="129">
        <f>VLOOKUP($A3063,달력데이터,MATCH("음력 날짜",달력제목,0),FALSE)</f>
        <v>47216</v>
      </c>
      <c r="C3063" s="128">
        <f t="shared" si="1"/>
        <v>2029</v>
      </c>
      <c r="D3063" s="128">
        <f t="shared" si="2"/>
        <v>5</v>
      </c>
      <c r="E3063" s="128">
        <f t="shared" si="3"/>
        <v>2</v>
      </c>
      <c r="F3063" s="128">
        <f t="shared" si="4"/>
        <v>2029</v>
      </c>
      <c r="G3063" s="128">
        <f t="shared" si="5"/>
        <v>5</v>
      </c>
      <c r="H3063" s="128">
        <f t="shared" si="6"/>
        <v>20</v>
      </c>
      <c r="I3063" s="128" t="str">
        <f t="shared" si="7"/>
        <v>일</v>
      </c>
      <c r="J3063" s="99"/>
      <c r="K3063" s="99"/>
      <c r="L3063" s="141" t="str">
        <f>IF(J3063-K3063=0,,IFERROR(K3063-J3063-휴게시간-VLOOKUP(A3063,지정휴게시간,2,FALSE),K3063-J3063-휴게시간))</f>
        <v/>
      </c>
      <c r="M3063" s="142" t="str">
        <f>IFERROR(VLOOKUP(Text(A3063,"m월 d일"),양력휴일,2,FALSE),IFERROR(VLOOKUP(Text(B3063,"m월 d일"),음력휴일,2,FALSE),IFERROR(VLOOKUP(A3063,양력지정휴일,2,FALSE), IFERROR(VLOOKUP(B3063,음력지정휴일,2,FALSE), ""))))</f>
        <v>부처님오신날</v>
      </c>
      <c r="N3063" s="128"/>
      <c r="O3063" s="128" t="str">
        <f>IFERROR(VLOOKUP(N3063,연차지정일수,2,FALSE),"")</f>
        <v/>
      </c>
      <c r="P3063" s="143"/>
      <c r="Q3063" s="2"/>
    </row>
    <row r="3064">
      <c r="A3064" s="129">
        <v>47259.0</v>
      </c>
      <c r="B3064" s="129">
        <f>VLOOKUP($A3064,달력데이터,MATCH("음력 날짜",달력제목,0),FALSE)</f>
        <v>47217</v>
      </c>
      <c r="C3064" s="128">
        <f t="shared" si="1"/>
        <v>2029</v>
      </c>
      <c r="D3064" s="128">
        <f t="shared" si="2"/>
        <v>5</v>
      </c>
      <c r="E3064" s="128">
        <f t="shared" si="3"/>
        <v>3</v>
      </c>
      <c r="F3064" s="128">
        <f t="shared" si="4"/>
        <v>2029</v>
      </c>
      <c r="G3064" s="128">
        <f t="shared" si="5"/>
        <v>5</v>
      </c>
      <c r="H3064" s="128">
        <f t="shared" si="6"/>
        <v>21</v>
      </c>
      <c r="I3064" s="128" t="str">
        <f t="shared" si="7"/>
        <v>월</v>
      </c>
      <c r="J3064" s="99"/>
      <c r="K3064" s="99"/>
      <c r="L3064" s="141" t="str">
        <f>IF(J3064-K3064=0,,IFERROR(K3064-J3064-휴게시간-VLOOKUP(A3064,지정휴게시간,2,FALSE),K3064-J3064-휴게시간))</f>
        <v/>
      </c>
      <c r="M3064" s="142" t="str">
        <f>IFERROR(VLOOKUP(Text(A3064,"m월 d일"),양력휴일,2,FALSE),IFERROR(VLOOKUP(Text(B3064,"m월 d일"),음력휴일,2,FALSE),IFERROR(VLOOKUP(A3064,양력지정휴일,2,FALSE), IFERROR(VLOOKUP(B3064,음력지정휴일,2,FALSE), ""))))</f>
        <v/>
      </c>
      <c r="N3064" s="128"/>
      <c r="O3064" s="128" t="str">
        <f>IFERROR(VLOOKUP(N3064,연차지정일수,2,FALSE),"")</f>
        <v/>
      </c>
      <c r="P3064" s="143"/>
      <c r="Q3064" s="2"/>
    </row>
    <row r="3065">
      <c r="A3065" s="129">
        <v>47260.0</v>
      </c>
      <c r="B3065" s="129">
        <f>VLOOKUP($A3065,달력데이터,MATCH("음력 날짜",달력제목,0),FALSE)</f>
        <v>47218</v>
      </c>
      <c r="C3065" s="128">
        <f t="shared" si="1"/>
        <v>2029</v>
      </c>
      <c r="D3065" s="128">
        <f t="shared" si="2"/>
        <v>5</v>
      </c>
      <c r="E3065" s="128">
        <f t="shared" si="3"/>
        <v>3</v>
      </c>
      <c r="F3065" s="128">
        <f t="shared" si="4"/>
        <v>2029</v>
      </c>
      <c r="G3065" s="128">
        <f t="shared" si="5"/>
        <v>5</v>
      </c>
      <c r="H3065" s="128">
        <f t="shared" si="6"/>
        <v>22</v>
      </c>
      <c r="I3065" s="128" t="str">
        <f t="shared" si="7"/>
        <v>화</v>
      </c>
      <c r="J3065" s="99"/>
      <c r="K3065" s="99"/>
      <c r="L3065" s="141" t="str">
        <f>IF(J3065-K3065=0,,IFERROR(K3065-J3065-휴게시간-VLOOKUP(A3065,지정휴게시간,2,FALSE),K3065-J3065-휴게시간))</f>
        <v/>
      </c>
      <c r="M3065" s="142" t="str">
        <f>IFERROR(VLOOKUP(Text(A3065,"m월 d일"),양력휴일,2,FALSE),IFERROR(VLOOKUP(Text(B3065,"m월 d일"),음력휴일,2,FALSE),IFERROR(VLOOKUP(A3065,양력지정휴일,2,FALSE), IFERROR(VLOOKUP(B3065,음력지정휴일,2,FALSE), ""))))</f>
        <v/>
      </c>
      <c r="N3065" s="128"/>
      <c r="O3065" s="128" t="str">
        <f>IFERROR(VLOOKUP(N3065,연차지정일수,2,FALSE),"")</f>
        <v/>
      </c>
      <c r="P3065" s="143"/>
      <c r="Q3065" s="2"/>
    </row>
    <row r="3066">
      <c r="A3066" s="129">
        <v>47261.0</v>
      </c>
      <c r="B3066" s="129">
        <f>VLOOKUP($A3066,달력데이터,MATCH("음력 날짜",달력제목,0),FALSE)</f>
        <v>47219</v>
      </c>
      <c r="C3066" s="128">
        <f t="shared" si="1"/>
        <v>2029</v>
      </c>
      <c r="D3066" s="128">
        <f t="shared" si="2"/>
        <v>5</v>
      </c>
      <c r="E3066" s="128">
        <f t="shared" si="3"/>
        <v>3</v>
      </c>
      <c r="F3066" s="128">
        <f t="shared" si="4"/>
        <v>2029</v>
      </c>
      <c r="G3066" s="128">
        <f t="shared" si="5"/>
        <v>5</v>
      </c>
      <c r="H3066" s="128">
        <f t="shared" si="6"/>
        <v>23</v>
      </c>
      <c r="I3066" s="128" t="str">
        <f t="shared" si="7"/>
        <v>수</v>
      </c>
      <c r="J3066" s="99"/>
      <c r="K3066" s="99"/>
      <c r="L3066" s="141" t="str">
        <f>IF(J3066-K3066=0,,IFERROR(K3066-J3066-휴게시간-VLOOKUP(A3066,지정휴게시간,2,FALSE),K3066-J3066-휴게시간))</f>
        <v/>
      </c>
      <c r="M3066" s="142" t="str">
        <f>IFERROR(VLOOKUP(Text(A3066,"m월 d일"),양력휴일,2,FALSE),IFERROR(VLOOKUP(Text(B3066,"m월 d일"),음력휴일,2,FALSE),IFERROR(VLOOKUP(A3066,양력지정휴일,2,FALSE), IFERROR(VLOOKUP(B3066,음력지정휴일,2,FALSE), ""))))</f>
        <v/>
      </c>
      <c r="N3066" s="128"/>
      <c r="O3066" s="128" t="str">
        <f>IFERROR(VLOOKUP(N3066,연차지정일수,2,FALSE),"")</f>
        <v/>
      </c>
      <c r="P3066" s="143"/>
      <c r="Q3066" s="2"/>
    </row>
    <row r="3067">
      <c r="A3067" s="129">
        <v>47262.0</v>
      </c>
      <c r="B3067" s="129">
        <f>VLOOKUP($A3067,달력데이터,MATCH("음력 날짜",달력제목,0),FALSE)</f>
        <v>47220</v>
      </c>
      <c r="C3067" s="128">
        <f t="shared" si="1"/>
        <v>2029</v>
      </c>
      <c r="D3067" s="128">
        <f t="shared" si="2"/>
        <v>5</v>
      </c>
      <c r="E3067" s="128">
        <f t="shared" si="3"/>
        <v>3</v>
      </c>
      <c r="F3067" s="128">
        <f t="shared" si="4"/>
        <v>2029</v>
      </c>
      <c r="G3067" s="128">
        <f t="shared" si="5"/>
        <v>5</v>
      </c>
      <c r="H3067" s="128">
        <f t="shared" si="6"/>
        <v>24</v>
      </c>
      <c r="I3067" s="128" t="str">
        <f t="shared" si="7"/>
        <v>목</v>
      </c>
      <c r="J3067" s="99"/>
      <c r="K3067" s="99"/>
      <c r="L3067" s="141" t="str">
        <f>IF(J3067-K3067=0,,IFERROR(K3067-J3067-휴게시간-VLOOKUP(A3067,지정휴게시간,2,FALSE),K3067-J3067-휴게시간))</f>
        <v/>
      </c>
      <c r="M3067" s="142" t="str">
        <f>IFERROR(VLOOKUP(Text(A3067,"m월 d일"),양력휴일,2,FALSE),IFERROR(VLOOKUP(Text(B3067,"m월 d일"),음력휴일,2,FALSE),IFERROR(VLOOKUP(A3067,양력지정휴일,2,FALSE), IFERROR(VLOOKUP(B3067,음력지정휴일,2,FALSE), ""))))</f>
        <v/>
      </c>
      <c r="N3067" s="128"/>
      <c r="O3067" s="128" t="str">
        <f>IFERROR(VLOOKUP(N3067,연차지정일수,2,FALSE),"")</f>
        <v/>
      </c>
      <c r="P3067" s="143"/>
      <c r="Q3067" s="2"/>
    </row>
    <row r="3068">
      <c r="A3068" s="129">
        <v>47263.0</v>
      </c>
      <c r="B3068" s="129">
        <f>VLOOKUP($A3068,달력데이터,MATCH("음력 날짜",달력제목,0),FALSE)</f>
        <v>47221</v>
      </c>
      <c r="C3068" s="128">
        <f t="shared" si="1"/>
        <v>2029</v>
      </c>
      <c r="D3068" s="128">
        <f t="shared" si="2"/>
        <v>5</v>
      </c>
      <c r="E3068" s="128">
        <f t="shared" si="3"/>
        <v>3</v>
      </c>
      <c r="F3068" s="128">
        <f t="shared" si="4"/>
        <v>2029</v>
      </c>
      <c r="G3068" s="128">
        <f t="shared" si="5"/>
        <v>5</v>
      </c>
      <c r="H3068" s="128">
        <f t="shared" si="6"/>
        <v>25</v>
      </c>
      <c r="I3068" s="128" t="str">
        <f t="shared" si="7"/>
        <v>금</v>
      </c>
      <c r="J3068" s="99"/>
      <c r="K3068" s="99"/>
      <c r="L3068" s="141" t="str">
        <f>IF(J3068-K3068=0,,IFERROR(K3068-J3068-휴게시간-VLOOKUP(A3068,지정휴게시간,2,FALSE),K3068-J3068-휴게시간))</f>
        <v/>
      </c>
      <c r="M3068" s="142" t="str">
        <f>IFERROR(VLOOKUP(Text(A3068,"m월 d일"),양력휴일,2,FALSE),IFERROR(VLOOKUP(Text(B3068,"m월 d일"),음력휴일,2,FALSE),IFERROR(VLOOKUP(A3068,양력지정휴일,2,FALSE), IFERROR(VLOOKUP(B3068,음력지정휴일,2,FALSE), ""))))</f>
        <v/>
      </c>
      <c r="N3068" s="128"/>
      <c r="O3068" s="128" t="str">
        <f>IFERROR(VLOOKUP(N3068,연차지정일수,2,FALSE),"")</f>
        <v/>
      </c>
      <c r="P3068" s="143"/>
      <c r="Q3068" s="2"/>
    </row>
    <row r="3069">
      <c r="A3069" s="129">
        <v>47264.0</v>
      </c>
      <c r="B3069" s="129">
        <f>VLOOKUP($A3069,달력데이터,MATCH("음력 날짜",달력제목,0),FALSE)</f>
        <v>47222</v>
      </c>
      <c r="C3069" s="128">
        <f t="shared" si="1"/>
        <v>2029</v>
      </c>
      <c r="D3069" s="128">
        <f t="shared" si="2"/>
        <v>5</v>
      </c>
      <c r="E3069" s="128">
        <f t="shared" si="3"/>
        <v>3</v>
      </c>
      <c r="F3069" s="128">
        <f t="shared" si="4"/>
        <v>2029</v>
      </c>
      <c r="G3069" s="128">
        <f t="shared" si="5"/>
        <v>5</v>
      </c>
      <c r="H3069" s="128">
        <f t="shared" si="6"/>
        <v>26</v>
      </c>
      <c r="I3069" s="128" t="str">
        <f t="shared" si="7"/>
        <v>토</v>
      </c>
      <c r="J3069" s="99"/>
      <c r="K3069" s="99"/>
      <c r="L3069" s="141" t="str">
        <f>IF(J3069-K3069=0,,IFERROR(K3069-J3069-휴게시간-VLOOKUP(A3069,지정휴게시간,2,FALSE),K3069-J3069-휴게시간))</f>
        <v/>
      </c>
      <c r="M3069" s="142" t="str">
        <f>IFERROR(VLOOKUP(Text(A3069,"m월 d일"),양력휴일,2,FALSE),IFERROR(VLOOKUP(Text(B3069,"m월 d일"),음력휴일,2,FALSE),IFERROR(VLOOKUP(A3069,양력지정휴일,2,FALSE), IFERROR(VLOOKUP(B3069,음력지정휴일,2,FALSE), ""))))</f>
        <v/>
      </c>
      <c r="N3069" s="128"/>
      <c r="O3069" s="128" t="str">
        <f>IFERROR(VLOOKUP(N3069,연차지정일수,2,FALSE),"")</f>
        <v/>
      </c>
      <c r="P3069" s="143"/>
      <c r="Q3069" s="2"/>
    </row>
    <row r="3070">
      <c r="A3070" s="129">
        <v>47265.0</v>
      </c>
      <c r="B3070" s="129">
        <f>VLOOKUP($A3070,달력데이터,MATCH("음력 날짜",달력제목,0),FALSE)</f>
        <v>47223</v>
      </c>
      <c r="C3070" s="128">
        <f t="shared" si="1"/>
        <v>2029</v>
      </c>
      <c r="D3070" s="128">
        <f t="shared" si="2"/>
        <v>5</v>
      </c>
      <c r="E3070" s="128">
        <f t="shared" si="3"/>
        <v>3</v>
      </c>
      <c r="F3070" s="128">
        <f t="shared" si="4"/>
        <v>2029</v>
      </c>
      <c r="G3070" s="128">
        <f t="shared" si="5"/>
        <v>5</v>
      </c>
      <c r="H3070" s="128">
        <f t="shared" si="6"/>
        <v>27</v>
      </c>
      <c r="I3070" s="128" t="str">
        <f t="shared" si="7"/>
        <v>일</v>
      </c>
      <c r="J3070" s="99"/>
      <c r="K3070" s="99"/>
      <c r="L3070" s="141" t="str">
        <f>IF(J3070-K3070=0,,IFERROR(K3070-J3070-휴게시간-VLOOKUP(A3070,지정휴게시간,2,FALSE),K3070-J3070-휴게시간))</f>
        <v/>
      </c>
      <c r="M3070" s="142" t="str">
        <f>IFERROR(VLOOKUP(Text(A3070,"m월 d일"),양력휴일,2,FALSE),IFERROR(VLOOKUP(Text(B3070,"m월 d일"),음력휴일,2,FALSE),IFERROR(VLOOKUP(A3070,양력지정휴일,2,FALSE), IFERROR(VLOOKUP(B3070,음력지정휴일,2,FALSE), ""))))</f>
        <v/>
      </c>
      <c r="N3070" s="128"/>
      <c r="O3070" s="128" t="str">
        <f>IFERROR(VLOOKUP(N3070,연차지정일수,2,FALSE),"")</f>
        <v/>
      </c>
      <c r="P3070" s="143"/>
      <c r="Q3070" s="2"/>
    </row>
    <row r="3071">
      <c r="A3071" s="129">
        <v>47266.0</v>
      </c>
      <c r="B3071" s="129">
        <f>VLOOKUP($A3071,달력데이터,MATCH("음력 날짜",달력제목,0),FALSE)</f>
        <v>47224</v>
      </c>
      <c r="C3071" s="128">
        <f t="shared" si="1"/>
        <v>2029</v>
      </c>
      <c r="D3071" s="128">
        <f t="shared" si="2"/>
        <v>5</v>
      </c>
      <c r="E3071" s="128">
        <f t="shared" si="3"/>
        <v>4</v>
      </c>
      <c r="F3071" s="128">
        <f t="shared" si="4"/>
        <v>2029</v>
      </c>
      <c r="G3071" s="128">
        <f t="shared" si="5"/>
        <v>5</v>
      </c>
      <c r="H3071" s="128">
        <f t="shared" si="6"/>
        <v>28</v>
      </c>
      <c r="I3071" s="128" t="str">
        <f t="shared" si="7"/>
        <v>월</v>
      </c>
      <c r="J3071" s="99"/>
      <c r="K3071" s="99"/>
      <c r="L3071" s="141" t="str">
        <f>IF(J3071-K3071=0,,IFERROR(K3071-J3071-휴게시간-VLOOKUP(A3071,지정휴게시간,2,FALSE),K3071-J3071-휴게시간))</f>
        <v/>
      </c>
      <c r="M3071" s="142" t="str">
        <f>IFERROR(VLOOKUP(Text(A3071,"m월 d일"),양력휴일,2,FALSE),IFERROR(VLOOKUP(Text(B3071,"m월 d일"),음력휴일,2,FALSE),IFERROR(VLOOKUP(A3071,양력지정휴일,2,FALSE), IFERROR(VLOOKUP(B3071,음력지정휴일,2,FALSE), ""))))</f>
        <v/>
      </c>
      <c r="N3071" s="128"/>
      <c r="O3071" s="128" t="str">
        <f>IFERROR(VLOOKUP(N3071,연차지정일수,2,FALSE),"")</f>
        <v/>
      </c>
      <c r="P3071" s="143"/>
      <c r="Q3071" s="2"/>
    </row>
    <row r="3072">
      <c r="A3072" s="129">
        <v>47267.0</v>
      </c>
      <c r="B3072" s="129">
        <f>VLOOKUP($A3072,달력데이터,MATCH("음력 날짜",달력제목,0),FALSE)</f>
        <v>47225</v>
      </c>
      <c r="C3072" s="128">
        <f t="shared" si="1"/>
        <v>2029</v>
      </c>
      <c r="D3072" s="128">
        <f t="shared" si="2"/>
        <v>5</v>
      </c>
      <c r="E3072" s="128">
        <f t="shared" si="3"/>
        <v>4</v>
      </c>
      <c r="F3072" s="128">
        <f t="shared" si="4"/>
        <v>2029</v>
      </c>
      <c r="G3072" s="128">
        <f t="shared" si="5"/>
        <v>5</v>
      </c>
      <c r="H3072" s="128">
        <f t="shared" si="6"/>
        <v>29</v>
      </c>
      <c r="I3072" s="128" t="str">
        <f t="shared" si="7"/>
        <v>화</v>
      </c>
      <c r="J3072" s="99"/>
      <c r="K3072" s="99"/>
      <c r="L3072" s="141" t="str">
        <f>IF(J3072-K3072=0,,IFERROR(K3072-J3072-휴게시간-VLOOKUP(A3072,지정휴게시간,2,FALSE),K3072-J3072-휴게시간))</f>
        <v/>
      </c>
      <c r="M3072" s="142" t="str">
        <f>IFERROR(VLOOKUP(Text(A3072,"m월 d일"),양력휴일,2,FALSE),IFERROR(VLOOKUP(Text(B3072,"m월 d일"),음력휴일,2,FALSE),IFERROR(VLOOKUP(A3072,양력지정휴일,2,FALSE), IFERROR(VLOOKUP(B3072,음력지정휴일,2,FALSE), ""))))</f>
        <v/>
      </c>
      <c r="N3072" s="128"/>
      <c r="O3072" s="128" t="str">
        <f>IFERROR(VLOOKUP(N3072,연차지정일수,2,FALSE),"")</f>
        <v/>
      </c>
      <c r="P3072" s="143"/>
      <c r="Q3072" s="2"/>
    </row>
    <row r="3073">
      <c r="A3073" s="129">
        <v>47268.0</v>
      </c>
      <c r="B3073" s="129">
        <f>VLOOKUP($A3073,달력데이터,MATCH("음력 날짜",달력제목,0),FALSE)</f>
        <v>47226</v>
      </c>
      <c r="C3073" s="128">
        <f t="shared" si="1"/>
        <v>2029</v>
      </c>
      <c r="D3073" s="128">
        <f t="shared" si="2"/>
        <v>5</v>
      </c>
      <c r="E3073" s="128">
        <f t="shared" si="3"/>
        <v>4</v>
      </c>
      <c r="F3073" s="128">
        <f t="shared" si="4"/>
        <v>2029</v>
      </c>
      <c r="G3073" s="128">
        <f t="shared" si="5"/>
        <v>5</v>
      </c>
      <c r="H3073" s="128">
        <f t="shared" si="6"/>
        <v>30</v>
      </c>
      <c r="I3073" s="128" t="str">
        <f t="shared" si="7"/>
        <v>수</v>
      </c>
      <c r="J3073" s="99"/>
      <c r="K3073" s="99"/>
      <c r="L3073" s="141" t="str">
        <f>IF(J3073-K3073=0,,IFERROR(K3073-J3073-휴게시간-VLOOKUP(A3073,지정휴게시간,2,FALSE),K3073-J3073-휴게시간))</f>
        <v/>
      </c>
      <c r="M3073" s="142" t="str">
        <f>IFERROR(VLOOKUP(Text(A3073,"m월 d일"),양력휴일,2,FALSE),IFERROR(VLOOKUP(Text(B3073,"m월 d일"),음력휴일,2,FALSE),IFERROR(VLOOKUP(A3073,양력지정휴일,2,FALSE), IFERROR(VLOOKUP(B3073,음력지정휴일,2,FALSE), ""))))</f>
        <v/>
      </c>
      <c r="N3073" s="128"/>
      <c r="O3073" s="128" t="str">
        <f>IFERROR(VLOOKUP(N3073,연차지정일수,2,FALSE),"")</f>
        <v/>
      </c>
      <c r="P3073" s="143"/>
      <c r="Q3073" s="2"/>
    </row>
    <row r="3074">
      <c r="A3074" s="129">
        <v>47269.0</v>
      </c>
      <c r="B3074" s="129">
        <f>VLOOKUP($A3074,달력데이터,MATCH("음력 날짜",달력제목,0),FALSE)</f>
        <v>47227</v>
      </c>
      <c r="C3074" s="128">
        <f t="shared" si="1"/>
        <v>2029</v>
      </c>
      <c r="D3074" s="128">
        <f t="shared" si="2"/>
        <v>5</v>
      </c>
      <c r="E3074" s="128">
        <f t="shared" si="3"/>
        <v>4</v>
      </c>
      <c r="F3074" s="128">
        <f t="shared" si="4"/>
        <v>2029</v>
      </c>
      <c r="G3074" s="128">
        <f t="shared" si="5"/>
        <v>5</v>
      </c>
      <c r="H3074" s="128">
        <f t="shared" si="6"/>
        <v>31</v>
      </c>
      <c r="I3074" s="128" t="str">
        <f t="shared" si="7"/>
        <v>목</v>
      </c>
      <c r="J3074" s="99"/>
      <c r="K3074" s="99"/>
      <c r="L3074" s="141" t="str">
        <f>IF(J3074-K3074=0,,IFERROR(K3074-J3074-휴게시간-VLOOKUP(A3074,지정휴게시간,2,FALSE),K3074-J3074-휴게시간))</f>
        <v/>
      </c>
      <c r="M3074" s="142" t="str">
        <f>IFERROR(VLOOKUP(Text(A3074,"m월 d일"),양력휴일,2,FALSE),IFERROR(VLOOKUP(Text(B3074,"m월 d일"),음력휴일,2,FALSE),IFERROR(VLOOKUP(A3074,양력지정휴일,2,FALSE), IFERROR(VLOOKUP(B3074,음력지정휴일,2,FALSE), ""))))</f>
        <v/>
      </c>
      <c r="N3074" s="128"/>
      <c r="O3074" s="128" t="str">
        <f>IFERROR(VLOOKUP(N3074,연차지정일수,2,FALSE),"")</f>
        <v/>
      </c>
      <c r="P3074" s="143"/>
      <c r="Q3074" s="2"/>
    </row>
    <row r="3075">
      <c r="A3075" s="129">
        <v>47270.0</v>
      </c>
      <c r="B3075" s="129">
        <f>VLOOKUP($A3075,달력데이터,MATCH("음력 날짜",달력제목,0),FALSE)</f>
        <v>47228</v>
      </c>
      <c r="C3075" s="128">
        <f t="shared" si="1"/>
        <v>2029</v>
      </c>
      <c r="D3075" s="128">
        <f t="shared" si="2"/>
        <v>5</v>
      </c>
      <c r="E3075" s="128">
        <f t="shared" si="3"/>
        <v>4</v>
      </c>
      <c r="F3075" s="128">
        <f t="shared" si="4"/>
        <v>2029</v>
      </c>
      <c r="G3075" s="128">
        <f t="shared" si="5"/>
        <v>6</v>
      </c>
      <c r="H3075" s="128">
        <f t="shared" si="6"/>
        <v>1</v>
      </c>
      <c r="I3075" s="128" t="str">
        <f t="shared" si="7"/>
        <v>금</v>
      </c>
      <c r="J3075" s="99"/>
      <c r="K3075" s="99"/>
      <c r="L3075" s="141" t="str">
        <f>IF(J3075-K3075=0,,IFERROR(K3075-J3075-휴게시간-VLOOKUP(A3075,지정휴게시간,2,FALSE),K3075-J3075-휴게시간))</f>
        <v/>
      </c>
      <c r="M3075" s="142" t="str">
        <f>IFERROR(VLOOKUP(Text(A3075,"m월 d일"),양력휴일,2,FALSE),IFERROR(VLOOKUP(Text(B3075,"m월 d일"),음력휴일,2,FALSE),IFERROR(VLOOKUP(A3075,양력지정휴일,2,FALSE), IFERROR(VLOOKUP(B3075,음력지정휴일,2,FALSE), ""))))</f>
        <v/>
      </c>
      <c r="N3075" s="128"/>
      <c r="O3075" s="128" t="str">
        <f>IFERROR(VLOOKUP(N3075,연차지정일수,2,FALSE),"")</f>
        <v/>
      </c>
      <c r="P3075" s="143"/>
      <c r="Q3075" s="2"/>
    </row>
    <row r="3076">
      <c r="A3076" s="129">
        <v>47271.0</v>
      </c>
      <c r="B3076" s="129">
        <f>VLOOKUP($A3076,달력데이터,MATCH("음력 날짜",달력제목,0),FALSE)</f>
        <v>47229</v>
      </c>
      <c r="C3076" s="128">
        <f t="shared" si="1"/>
        <v>2029</v>
      </c>
      <c r="D3076" s="128">
        <f t="shared" si="2"/>
        <v>5</v>
      </c>
      <c r="E3076" s="128">
        <f t="shared" si="3"/>
        <v>4</v>
      </c>
      <c r="F3076" s="128">
        <f t="shared" si="4"/>
        <v>2029</v>
      </c>
      <c r="G3076" s="128">
        <f t="shared" si="5"/>
        <v>6</v>
      </c>
      <c r="H3076" s="128">
        <f t="shared" si="6"/>
        <v>2</v>
      </c>
      <c r="I3076" s="128" t="str">
        <f t="shared" si="7"/>
        <v>토</v>
      </c>
      <c r="J3076" s="99"/>
      <c r="K3076" s="99"/>
      <c r="L3076" s="141" t="str">
        <f>IF(J3076-K3076=0,,IFERROR(K3076-J3076-휴게시간-VLOOKUP(A3076,지정휴게시간,2,FALSE),K3076-J3076-휴게시간))</f>
        <v/>
      </c>
      <c r="M3076" s="142" t="str">
        <f>IFERROR(VLOOKUP(Text(A3076,"m월 d일"),양력휴일,2,FALSE),IFERROR(VLOOKUP(Text(B3076,"m월 d일"),음력휴일,2,FALSE),IFERROR(VLOOKUP(A3076,양력지정휴일,2,FALSE), IFERROR(VLOOKUP(B3076,음력지정휴일,2,FALSE), ""))))</f>
        <v/>
      </c>
      <c r="N3076" s="128"/>
      <c r="O3076" s="128" t="str">
        <f>IFERROR(VLOOKUP(N3076,연차지정일수,2,FALSE),"")</f>
        <v/>
      </c>
      <c r="P3076" s="143"/>
      <c r="Q3076" s="2"/>
    </row>
    <row r="3077">
      <c r="A3077" s="129">
        <v>47272.0</v>
      </c>
      <c r="B3077" s="129">
        <f>VLOOKUP($A3077,달력데이터,MATCH("음력 날짜",달력제목,0),FALSE)</f>
        <v>47230</v>
      </c>
      <c r="C3077" s="128">
        <f t="shared" si="1"/>
        <v>2029</v>
      </c>
      <c r="D3077" s="128">
        <f t="shared" si="2"/>
        <v>5</v>
      </c>
      <c r="E3077" s="128">
        <f t="shared" si="3"/>
        <v>4</v>
      </c>
      <c r="F3077" s="128">
        <f t="shared" si="4"/>
        <v>2029</v>
      </c>
      <c r="G3077" s="128">
        <f t="shared" si="5"/>
        <v>6</v>
      </c>
      <c r="H3077" s="128">
        <f t="shared" si="6"/>
        <v>3</v>
      </c>
      <c r="I3077" s="128" t="str">
        <f t="shared" si="7"/>
        <v>일</v>
      </c>
      <c r="J3077" s="99"/>
      <c r="K3077" s="99"/>
      <c r="L3077" s="141" t="str">
        <f>IF(J3077-K3077=0,,IFERROR(K3077-J3077-휴게시간-VLOOKUP(A3077,지정휴게시간,2,FALSE),K3077-J3077-휴게시간))</f>
        <v/>
      </c>
      <c r="M3077" s="142" t="str">
        <f>IFERROR(VLOOKUP(Text(A3077,"m월 d일"),양력휴일,2,FALSE),IFERROR(VLOOKUP(Text(B3077,"m월 d일"),음력휴일,2,FALSE),IFERROR(VLOOKUP(A3077,양력지정휴일,2,FALSE), IFERROR(VLOOKUP(B3077,음력지정휴일,2,FALSE), ""))))</f>
        <v/>
      </c>
      <c r="N3077" s="128"/>
      <c r="O3077" s="128" t="str">
        <f>IFERROR(VLOOKUP(N3077,연차지정일수,2,FALSE),"")</f>
        <v/>
      </c>
      <c r="P3077" s="143"/>
      <c r="Q3077" s="2"/>
    </row>
    <row r="3078">
      <c r="A3078" s="129">
        <v>47273.0</v>
      </c>
      <c r="B3078" s="129">
        <f>VLOOKUP($A3078,달력데이터,MATCH("음력 날짜",달력제목,0),FALSE)</f>
        <v>47231</v>
      </c>
      <c r="C3078" s="128">
        <f t="shared" si="1"/>
        <v>2029</v>
      </c>
      <c r="D3078" s="128">
        <f t="shared" si="2"/>
        <v>6</v>
      </c>
      <c r="E3078" s="128">
        <f t="shared" si="3"/>
        <v>1</v>
      </c>
      <c r="F3078" s="128">
        <f t="shared" si="4"/>
        <v>2029</v>
      </c>
      <c r="G3078" s="128">
        <f t="shared" si="5"/>
        <v>6</v>
      </c>
      <c r="H3078" s="128">
        <f t="shared" si="6"/>
        <v>4</v>
      </c>
      <c r="I3078" s="128" t="str">
        <f t="shared" si="7"/>
        <v>월</v>
      </c>
      <c r="J3078" s="99"/>
      <c r="K3078" s="99"/>
      <c r="L3078" s="141" t="str">
        <f>IF(J3078-K3078=0,,IFERROR(K3078-J3078-휴게시간-VLOOKUP(A3078,지정휴게시간,2,FALSE),K3078-J3078-휴게시간))</f>
        <v/>
      </c>
      <c r="M3078" s="142" t="str">
        <f>IFERROR(VLOOKUP(Text(A3078,"m월 d일"),양력휴일,2,FALSE),IFERROR(VLOOKUP(Text(B3078,"m월 d일"),음력휴일,2,FALSE),IFERROR(VLOOKUP(A3078,양력지정휴일,2,FALSE), IFERROR(VLOOKUP(B3078,음력지정휴일,2,FALSE), ""))))</f>
        <v/>
      </c>
      <c r="N3078" s="128"/>
      <c r="O3078" s="128" t="str">
        <f>IFERROR(VLOOKUP(N3078,연차지정일수,2,FALSE),"")</f>
        <v/>
      </c>
      <c r="P3078" s="143"/>
      <c r="Q3078" s="2"/>
    </row>
    <row r="3079">
      <c r="A3079" s="129">
        <v>47274.0</v>
      </c>
      <c r="B3079" s="129">
        <f>VLOOKUP($A3079,달력데이터,MATCH("음력 날짜",달력제목,0),FALSE)</f>
        <v>47232</v>
      </c>
      <c r="C3079" s="128">
        <f t="shared" si="1"/>
        <v>2029</v>
      </c>
      <c r="D3079" s="128">
        <f t="shared" si="2"/>
        <v>6</v>
      </c>
      <c r="E3079" s="128">
        <f t="shared" si="3"/>
        <v>1</v>
      </c>
      <c r="F3079" s="128">
        <f t="shared" si="4"/>
        <v>2029</v>
      </c>
      <c r="G3079" s="128">
        <f t="shared" si="5"/>
        <v>6</v>
      </c>
      <c r="H3079" s="128">
        <f t="shared" si="6"/>
        <v>5</v>
      </c>
      <c r="I3079" s="128" t="str">
        <f t="shared" si="7"/>
        <v>화</v>
      </c>
      <c r="J3079" s="99"/>
      <c r="K3079" s="99"/>
      <c r="L3079" s="141" t="str">
        <f>IF(J3079-K3079=0,,IFERROR(K3079-J3079-휴게시간-VLOOKUP(A3079,지정휴게시간,2,FALSE),K3079-J3079-휴게시간))</f>
        <v/>
      </c>
      <c r="M3079" s="142" t="str">
        <f>IFERROR(VLOOKUP(Text(A3079,"m월 d일"),양력휴일,2,FALSE),IFERROR(VLOOKUP(Text(B3079,"m월 d일"),음력휴일,2,FALSE),IFERROR(VLOOKUP(A3079,양력지정휴일,2,FALSE), IFERROR(VLOOKUP(B3079,음력지정휴일,2,FALSE), ""))))</f>
        <v/>
      </c>
      <c r="N3079" s="128"/>
      <c r="O3079" s="128" t="str">
        <f>IFERROR(VLOOKUP(N3079,연차지정일수,2,FALSE),"")</f>
        <v/>
      </c>
      <c r="P3079" s="143"/>
      <c r="Q3079" s="2"/>
    </row>
    <row r="3080">
      <c r="A3080" s="129">
        <v>47275.0</v>
      </c>
      <c r="B3080" s="129">
        <f>VLOOKUP($A3080,달력데이터,MATCH("음력 날짜",달력제목,0),FALSE)</f>
        <v>47233</v>
      </c>
      <c r="C3080" s="128">
        <f t="shared" si="1"/>
        <v>2029</v>
      </c>
      <c r="D3080" s="128">
        <f t="shared" si="2"/>
        <v>6</v>
      </c>
      <c r="E3080" s="128">
        <f t="shared" si="3"/>
        <v>1</v>
      </c>
      <c r="F3080" s="128">
        <f t="shared" si="4"/>
        <v>2029</v>
      </c>
      <c r="G3080" s="128">
        <f t="shared" si="5"/>
        <v>6</v>
      </c>
      <c r="H3080" s="128">
        <f t="shared" si="6"/>
        <v>6</v>
      </c>
      <c r="I3080" s="128" t="str">
        <f t="shared" si="7"/>
        <v>수</v>
      </c>
      <c r="J3080" s="99"/>
      <c r="K3080" s="99"/>
      <c r="L3080" s="141" t="str">
        <f>IF(J3080-K3080=0,,IFERROR(K3080-J3080-휴게시간-VLOOKUP(A3080,지정휴게시간,2,FALSE),K3080-J3080-휴게시간))</f>
        <v/>
      </c>
      <c r="M3080" s="142" t="str">
        <f>IFERROR(VLOOKUP(Text(A3080,"m월 d일"),양력휴일,2,FALSE),IFERROR(VLOOKUP(Text(B3080,"m월 d일"),음력휴일,2,FALSE),IFERROR(VLOOKUP(A3080,양력지정휴일,2,FALSE), IFERROR(VLOOKUP(B3080,음력지정휴일,2,FALSE), ""))))</f>
        <v>현충일</v>
      </c>
      <c r="N3080" s="128"/>
      <c r="O3080" s="128" t="str">
        <f>IFERROR(VLOOKUP(N3080,연차지정일수,2,FALSE),"")</f>
        <v/>
      </c>
      <c r="P3080" s="143"/>
      <c r="Q3080" s="2"/>
    </row>
    <row r="3081">
      <c r="A3081" s="129">
        <v>47276.0</v>
      </c>
      <c r="B3081" s="129">
        <f>VLOOKUP($A3081,달력데이터,MATCH("음력 날짜",달력제목,0),FALSE)</f>
        <v>47234</v>
      </c>
      <c r="C3081" s="128">
        <f t="shared" si="1"/>
        <v>2029</v>
      </c>
      <c r="D3081" s="128">
        <f t="shared" si="2"/>
        <v>6</v>
      </c>
      <c r="E3081" s="128">
        <f t="shared" si="3"/>
        <v>1</v>
      </c>
      <c r="F3081" s="128">
        <f t="shared" si="4"/>
        <v>2029</v>
      </c>
      <c r="G3081" s="128">
        <f t="shared" si="5"/>
        <v>6</v>
      </c>
      <c r="H3081" s="128">
        <f t="shared" si="6"/>
        <v>7</v>
      </c>
      <c r="I3081" s="128" t="str">
        <f t="shared" si="7"/>
        <v>목</v>
      </c>
      <c r="J3081" s="99"/>
      <c r="K3081" s="99"/>
      <c r="L3081" s="141" t="str">
        <f>IF(J3081-K3081=0,,IFERROR(K3081-J3081-휴게시간-VLOOKUP(A3081,지정휴게시간,2,FALSE),K3081-J3081-휴게시간))</f>
        <v/>
      </c>
      <c r="M3081" s="142" t="str">
        <f>IFERROR(VLOOKUP(Text(A3081,"m월 d일"),양력휴일,2,FALSE),IFERROR(VLOOKUP(Text(B3081,"m월 d일"),음력휴일,2,FALSE),IFERROR(VLOOKUP(A3081,양력지정휴일,2,FALSE), IFERROR(VLOOKUP(B3081,음력지정휴일,2,FALSE), ""))))</f>
        <v/>
      </c>
      <c r="N3081" s="128"/>
      <c r="O3081" s="128" t="str">
        <f>IFERROR(VLOOKUP(N3081,연차지정일수,2,FALSE),"")</f>
        <v/>
      </c>
      <c r="P3081" s="143"/>
      <c r="Q3081" s="2"/>
    </row>
    <row r="3082">
      <c r="A3082" s="129">
        <v>47277.0</v>
      </c>
      <c r="B3082" s="129">
        <f>VLOOKUP($A3082,달력데이터,MATCH("음력 날짜",달력제목,0),FALSE)</f>
        <v>47235</v>
      </c>
      <c r="C3082" s="128">
        <f t="shared" si="1"/>
        <v>2029</v>
      </c>
      <c r="D3082" s="128">
        <f t="shared" si="2"/>
        <v>6</v>
      </c>
      <c r="E3082" s="128">
        <f t="shared" si="3"/>
        <v>1</v>
      </c>
      <c r="F3082" s="128">
        <f t="shared" si="4"/>
        <v>2029</v>
      </c>
      <c r="G3082" s="128">
        <f t="shared" si="5"/>
        <v>6</v>
      </c>
      <c r="H3082" s="128">
        <f t="shared" si="6"/>
        <v>8</v>
      </c>
      <c r="I3082" s="128" t="str">
        <f t="shared" si="7"/>
        <v>금</v>
      </c>
      <c r="J3082" s="99"/>
      <c r="K3082" s="99"/>
      <c r="L3082" s="141" t="str">
        <f>IF(J3082-K3082=0,,IFERROR(K3082-J3082-휴게시간-VLOOKUP(A3082,지정휴게시간,2,FALSE),K3082-J3082-휴게시간))</f>
        <v/>
      </c>
      <c r="M3082" s="142" t="str">
        <f>IFERROR(VLOOKUP(Text(A3082,"m월 d일"),양력휴일,2,FALSE),IFERROR(VLOOKUP(Text(B3082,"m월 d일"),음력휴일,2,FALSE),IFERROR(VLOOKUP(A3082,양력지정휴일,2,FALSE), IFERROR(VLOOKUP(B3082,음력지정휴일,2,FALSE), ""))))</f>
        <v/>
      </c>
      <c r="N3082" s="128"/>
      <c r="O3082" s="128" t="str">
        <f>IFERROR(VLOOKUP(N3082,연차지정일수,2,FALSE),"")</f>
        <v/>
      </c>
      <c r="P3082" s="143"/>
      <c r="Q3082" s="2"/>
    </row>
    <row r="3083">
      <c r="A3083" s="129">
        <v>47278.0</v>
      </c>
      <c r="B3083" s="129">
        <f>VLOOKUP($A3083,달력데이터,MATCH("음력 날짜",달력제목,0),FALSE)</f>
        <v>47236</v>
      </c>
      <c r="C3083" s="128">
        <f t="shared" si="1"/>
        <v>2029</v>
      </c>
      <c r="D3083" s="128">
        <f t="shared" si="2"/>
        <v>6</v>
      </c>
      <c r="E3083" s="128">
        <f t="shared" si="3"/>
        <v>1</v>
      </c>
      <c r="F3083" s="128">
        <f t="shared" si="4"/>
        <v>2029</v>
      </c>
      <c r="G3083" s="128">
        <f t="shared" si="5"/>
        <v>6</v>
      </c>
      <c r="H3083" s="128">
        <f t="shared" si="6"/>
        <v>9</v>
      </c>
      <c r="I3083" s="128" t="str">
        <f t="shared" si="7"/>
        <v>토</v>
      </c>
      <c r="J3083" s="99"/>
      <c r="K3083" s="99"/>
      <c r="L3083" s="141" t="str">
        <f>IF(J3083-K3083=0,,IFERROR(K3083-J3083-휴게시간-VLOOKUP(A3083,지정휴게시간,2,FALSE),K3083-J3083-휴게시간))</f>
        <v/>
      </c>
      <c r="M3083" s="142" t="str">
        <f>IFERROR(VLOOKUP(Text(A3083,"m월 d일"),양력휴일,2,FALSE),IFERROR(VLOOKUP(Text(B3083,"m월 d일"),음력휴일,2,FALSE),IFERROR(VLOOKUP(A3083,양력지정휴일,2,FALSE), IFERROR(VLOOKUP(B3083,음력지정휴일,2,FALSE), ""))))</f>
        <v/>
      </c>
      <c r="N3083" s="128"/>
      <c r="O3083" s="128" t="str">
        <f>IFERROR(VLOOKUP(N3083,연차지정일수,2,FALSE),"")</f>
        <v/>
      </c>
      <c r="P3083" s="143"/>
      <c r="Q3083" s="2"/>
    </row>
    <row r="3084">
      <c r="A3084" s="129">
        <v>47279.0</v>
      </c>
      <c r="B3084" s="129">
        <f>VLOOKUP($A3084,달력데이터,MATCH("음력 날짜",달력제목,0),FALSE)</f>
        <v>47237</v>
      </c>
      <c r="C3084" s="128">
        <f t="shared" si="1"/>
        <v>2029</v>
      </c>
      <c r="D3084" s="128">
        <f t="shared" si="2"/>
        <v>6</v>
      </c>
      <c r="E3084" s="128">
        <f t="shared" si="3"/>
        <v>1</v>
      </c>
      <c r="F3084" s="128">
        <f t="shared" si="4"/>
        <v>2029</v>
      </c>
      <c r="G3084" s="128">
        <f t="shared" si="5"/>
        <v>6</v>
      </c>
      <c r="H3084" s="128">
        <f t="shared" si="6"/>
        <v>10</v>
      </c>
      <c r="I3084" s="128" t="str">
        <f t="shared" si="7"/>
        <v>일</v>
      </c>
      <c r="J3084" s="99"/>
      <c r="K3084" s="99"/>
      <c r="L3084" s="141" t="str">
        <f>IF(J3084-K3084=0,,IFERROR(K3084-J3084-휴게시간-VLOOKUP(A3084,지정휴게시간,2,FALSE),K3084-J3084-휴게시간))</f>
        <v/>
      </c>
      <c r="M3084" s="142" t="str">
        <f>IFERROR(VLOOKUP(Text(A3084,"m월 d일"),양력휴일,2,FALSE),IFERROR(VLOOKUP(Text(B3084,"m월 d일"),음력휴일,2,FALSE),IFERROR(VLOOKUP(A3084,양력지정휴일,2,FALSE), IFERROR(VLOOKUP(B3084,음력지정휴일,2,FALSE), ""))))</f>
        <v/>
      </c>
      <c r="N3084" s="128"/>
      <c r="O3084" s="128" t="str">
        <f>IFERROR(VLOOKUP(N3084,연차지정일수,2,FALSE),"")</f>
        <v/>
      </c>
      <c r="P3084" s="143"/>
      <c r="Q3084" s="2"/>
    </row>
    <row r="3085">
      <c r="A3085" s="129">
        <v>47280.0</v>
      </c>
      <c r="B3085" s="129">
        <f>VLOOKUP($A3085,달력데이터,MATCH("음력 날짜",달력제목,0),FALSE)</f>
        <v>47238</v>
      </c>
      <c r="C3085" s="128">
        <f t="shared" si="1"/>
        <v>2029</v>
      </c>
      <c r="D3085" s="128">
        <f t="shared" si="2"/>
        <v>6</v>
      </c>
      <c r="E3085" s="128">
        <f t="shared" si="3"/>
        <v>2</v>
      </c>
      <c r="F3085" s="128">
        <f t="shared" si="4"/>
        <v>2029</v>
      </c>
      <c r="G3085" s="128">
        <f t="shared" si="5"/>
        <v>6</v>
      </c>
      <c r="H3085" s="128">
        <f t="shared" si="6"/>
        <v>11</v>
      </c>
      <c r="I3085" s="128" t="str">
        <f t="shared" si="7"/>
        <v>월</v>
      </c>
      <c r="J3085" s="99"/>
      <c r="K3085" s="99"/>
      <c r="L3085" s="141" t="str">
        <f>IF(J3085-K3085=0,,IFERROR(K3085-J3085-휴게시간-VLOOKUP(A3085,지정휴게시간,2,FALSE),K3085-J3085-휴게시간))</f>
        <v/>
      </c>
      <c r="M3085" s="142" t="str">
        <f>IFERROR(VLOOKUP(Text(A3085,"m월 d일"),양력휴일,2,FALSE),IFERROR(VLOOKUP(Text(B3085,"m월 d일"),음력휴일,2,FALSE),IFERROR(VLOOKUP(A3085,양력지정휴일,2,FALSE), IFERROR(VLOOKUP(B3085,음력지정휴일,2,FALSE), ""))))</f>
        <v/>
      </c>
      <c r="N3085" s="128"/>
      <c r="O3085" s="128" t="str">
        <f>IFERROR(VLOOKUP(N3085,연차지정일수,2,FALSE),"")</f>
        <v/>
      </c>
      <c r="P3085" s="143"/>
      <c r="Q3085" s="2"/>
    </row>
    <row r="3086">
      <c r="A3086" s="129">
        <v>47281.0</v>
      </c>
      <c r="B3086" s="129">
        <f>VLOOKUP($A3086,달력데이터,MATCH("음력 날짜",달력제목,0),FALSE)</f>
        <v>47239</v>
      </c>
      <c r="C3086" s="128">
        <f t="shared" si="1"/>
        <v>2029</v>
      </c>
      <c r="D3086" s="128">
        <f t="shared" si="2"/>
        <v>6</v>
      </c>
      <c r="E3086" s="128">
        <f t="shared" si="3"/>
        <v>2</v>
      </c>
      <c r="F3086" s="128">
        <f t="shared" si="4"/>
        <v>2029</v>
      </c>
      <c r="G3086" s="128">
        <f t="shared" si="5"/>
        <v>6</v>
      </c>
      <c r="H3086" s="128">
        <f t="shared" si="6"/>
        <v>12</v>
      </c>
      <c r="I3086" s="128" t="str">
        <f t="shared" si="7"/>
        <v>화</v>
      </c>
      <c r="J3086" s="99"/>
      <c r="K3086" s="99"/>
      <c r="L3086" s="141" t="str">
        <f>IF(J3086-K3086=0,,IFERROR(K3086-J3086-휴게시간-VLOOKUP(A3086,지정휴게시간,2,FALSE),K3086-J3086-휴게시간))</f>
        <v/>
      </c>
      <c r="M3086" s="142" t="str">
        <f>IFERROR(VLOOKUP(Text(A3086,"m월 d일"),양력휴일,2,FALSE),IFERROR(VLOOKUP(Text(B3086,"m월 d일"),음력휴일,2,FALSE),IFERROR(VLOOKUP(A3086,양력지정휴일,2,FALSE), IFERROR(VLOOKUP(B3086,음력지정휴일,2,FALSE), ""))))</f>
        <v/>
      </c>
      <c r="N3086" s="128"/>
      <c r="O3086" s="128" t="str">
        <f>IFERROR(VLOOKUP(N3086,연차지정일수,2,FALSE),"")</f>
        <v/>
      </c>
      <c r="P3086" s="143"/>
      <c r="Q3086" s="2"/>
    </row>
    <row r="3087">
      <c r="A3087" s="129">
        <v>47282.0</v>
      </c>
      <c r="B3087" s="129">
        <f>VLOOKUP($A3087,달력데이터,MATCH("음력 날짜",달력제목,0),FALSE)</f>
        <v>47240</v>
      </c>
      <c r="C3087" s="128">
        <f t="shared" si="1"/>
        <v>2029</v>
      </c>
      <c r="D3087" s="128">
        <f t="shared" si="2"/>
        <v>6</v>
      </c>
      <c r="E3087" s="128">
        <f t="shared" si="3"/>
        <v>2</v>
      </c>
      <c r="F3087" s="128">
        <f t="shared" si="4"/>
        <v>2029</v>
      </c>
      <c r="G3087" s="128">
        <f t="shared" si="5"/>
        <v>6</v>
      </c>
      <c r="H3087" s="128">
        <f t="shared" si="6"/>
        <v>13</v>
      </c>
      <c r="I3087" s="128" t="str">
        <f t="shared" si="7"/>
        <v>수</v>
      </c>
      <c r="J3087" s="99"/>
      <c r="K3087" s="99"/>
      <c r="L3087" s="141" t="str">
        <f>IF(J3087-K3087=0,,IFERROR(K3087-J3087-휴게시간-VLOOKUP(A3087,지정휴게시간,2,FALSE),K3087-J3087-휴게시간))</f>
        <v/>
      </c>
      <c r="M3087" s="142" t="str">
        <f>IFERROR(VLOOKUP(Text(A3087,"m월 d일"),양력휴일,2,FALSE),IFERROR(VLOOKUP(Text(B3087,"m월 d일"),음력휴일,2,FALSE),IFERROR(VLOOKUP(A3087,양력지정휴일,2,FALSE), IFERROR(VLOOKUP(B3087,음력지정휴일,2,FALSE), ""))))</f>
        <v/>
      </c>
      <c r="N3087" s="128"/>
      <c r="O3087" s="128" t="str">
        <f>IFERROR(VLOOKUP(N3087,연차지정일수,2,FALSE),"")</f>
        <v/>
      </c>
      <c r="P3087" s="143"/>
      <c r="Q3087" s="2"/>
    </row>
    <row r="3088">
      <c r="A3088" s="129">
        <v>47283.0</v>
      </c>
      <c r="B3088" s="129">
        <f>VLOOKUP($A3088,달력데이터,MATCH("음력 날짜",달력제목,0),FALSE)</f>
        <v>47241</v>
      </c>
      <c r="C3088" s="128">
        <f t="shared" si="1"/>
        <v>2029</v>
      </c>
      <c r="D3088" s="128">
        <f t="shared" si="2"/>
        <v>6</v>
      </c>
      <c r="E3088" s="128">
        <f t="shared" si="3"/>
        <v>2</v>
      </c>
      <c r="F3088" s="128">
        <f t="shared" si="4"/>
        <v>2029</v>
      </c>
      <c r="G3088" s="128">
        <f t="shared" si="5"/>
        <v>6</v>
      </c>
      <c r="H3088" s="128">
        <f t="shared" si="6"/>
        <v>14</v>
      </c>
      <c r="I3088" s="128" t="str">
        <f t="shared" si="7"/>
        <v>목</v>
      </c>
      <c r="J3088" s="99"/>
      <c r="K3088" s="99"/>
      <c r="L3088" s="141" t="str">
        <f>IF(J3088-K3088=0,,IFERROR(K3088-J3088-휴게시간-VLOOKUP(A3088,지정휴게시간,2,FALSE),K3088-J3088-휴게시간))</f>
        <v/>
      </c>
      <c r="M3088" s="142" t="str">
        <f>IFERROR(VLOOKUP(Text(A3088,"m월 d일"),양력휴일,2,FALSE),IFERROR(VLOOKUP(Text(B3088,"m월 d일"),음력휴일,2,FALSE),IFERROR(VLOOKUP(A3088,양력지정휴일,2,FALSE), IFERROR(VLOOKUP(B3088,음력지정휴일,2,FALSE), ""))))</f>
        <v/>
      </c>
      <c r="N3088" s="128"/>
      <c r="O3088" s="128" t="str">
        <f>IFERROR(VLOOKUP(N3088,연차지정일수,2,FALSE),"")</f>
        <v/>
      </c>
      <c r="P3088" s="143"/>
      <c r="Q3088" s="2"/>
    </row>
    <row r="3089">
      <c r="A3089" s="129">
        <v>47284.0</v>
      </c>
      <c r="B3089" s="129">
        <f>VLOOKUP($A3089,달력데이터,MATCH("음력 날짜",달력제목,0),FALSE)</f>
        <v>47242</v>
      </c>
      <c r="C3089" s="128">
        <f t="shared" si="1"/>
        <v>2029</v>
      </c>
      <c r="D3089" s="128">
        <f t="shared" si="2"/>
        <v>6</v>
      </c>
      <c r="E3089" s="128">
        <f t="shared" si="3"/>
        <v>2</v>
      </c>
      <c r="F3089" s="128">
        <f t="shared" si="4"/>
        <v>2029</v>
      </c>
      <c r="G3089" s="128">
        <f t="shared" si="5"/>
        <v>6</v>
      </c>
      <c r="H3089" s="128">
        <f t="shared" si="6"/>
        <v>15</v>
      </c>
      <c r="I3089" s="128" t="str">
        <f t="shared" si="7"/>
        <v>금</v>
      </c>
      <c r="J3089" s="99"/>
      <c r="K3089" s="99"/>
      <c r="L3089" s="141" t="str">
        <f>IF(J3089-K3089=0,,IFERROR(K3089-J3089-휴게시간-VLOOKUP(A3089,지정휴게시간,2,FALSE),K3089-J3089-휴게시간))</f>
        <v/>
      </c>
      <c r="M3089" s="142" t="str">
        <f>IFERROR(VLOOKUP(Text(A3089,"m월 d일"),양력휴일,2,FALSE),IFERROR(VLOOKUP(Text(B3089,"m월 d일"),음력휴일,2,FALSE),IFERROR(VLOOKUP(A3089,양력지정휴일,2,FALSE), IFERROR(VLOOKUP(B3089,음력지정휴일,2,FALSE), ""))))</f>
        <v/>
      </c>
      <c r="N3089" s="128"/>
      <c r="O3089" s="128" t="str">
        <f>IFERROR(VLOOKUP(N3089,연차지정일수,2,FALSE),"")</f>
        <v/>
      </c>
      <c r="P3089" s="143"/>
      <c r="Q3089" s="2"/>
    </row>
    <row r="3090">
      <c r="A3090" s="129">
        <v>47285.0</v>
      </c>
      <c r="B3090" s="129">
        <f>VLOOKUP($A3090,달력데이터,MATCH("음력 날짜",달력제목,0),FALSE)</f>
        <v>47243</v>
      </c>
      <c r="C3090" s="128">
        <f t="shared" si="1"/>
        <v>2029</v>
      </c>
      <c r="D3090" s="128">
        <f t="shared" si="2"/>
        <v>6</v>
      </c>
      <c r="E3090" s="128">
        <f t="shared" si="3"/>
        <v>2</v>
      </c>
      <c r="F3090" s="128">
        <f t="shared" si="4"/>
        <v>2029</v>
      </c>
      <c r="G3090" s="128">
        <f t="shared" si="5"/>
        <v>6</v>
      </c>
      <c r="H3090" s="128">
        <f t="shared" si="6"/>
        <v>16</v>
      </c>
      <c r="I3090" s="128" t="str">
        <f t="shared" si="7"/>
        <v>토</v>
      </c>
      <c r="J3090" s="99"/>
      <c r="K3090" s="99"/>
      <c r="L3090" s="141" t="str">
        <f>IF(J3090-K3090=0,,IFERROR(K3090-J3090-휴게시간-VLOOKUP(A3090,지정휴게시간,2,FALSE),K3090-J3090-휴게시간))</f>
        <v/>
      </c>
      <c r="M3090" s="142" t="str">
        <f>IFERROR(VLOOKUP(Text(A3090,"m월 d일"),양력휴일,2,FALSE),IFERROR(VLOOKUP(Text(B3090,"m월 d일"),음력휴일,2,FALSE),IFERROR(VLOOKUP(A3090,양력지정휴일,2,FALSE), IFERROR(VLOOKUP(B3090,음력지정휴일,2,FALSE), ""))))</f>
        <v/>
      </c>
      <c r="N3090" s="128"/>
      <c r="O3090" s="128" t="str">
        <f>IFERROR(VLOOKUP(N3090,연차지정일수,2,FALSE),"")</f>
        <v/>
      </c>
      <c r="P3090" s="143"/>
      <c r="Q3090" s="2"/>
    </row>
    <row r="3091">
      <c r="A3091" s="129">
        <v>47286.0</v>
      </c>
      <c r="B3091" s="129">
        <f>VLOOKUP($A3091,달력데이터,MATCH("음력 날짜",달력제목,0),FALSE)</f>
        <v>47244</v>
      </c>
      <c r="C3091" s="128">
        <f t="shared" si="1"/>
        <v>2029</v>
      </c>
      <c r="D3091" s="128">
        <f t="shared" si="2"/>
        <v>6</v>
      </c>
      <c r="E3091" s="128">
        <f t="shared" si="3"/>
        <v>2</v>
      </c>
      <c r="F3091" s="128">
        <f t="shared" si="4"/>
        <v>2029</v>
      </c>
      <c r="G3091" s="128">
        <f t="shared" si="5"/>
        <v>6</v>
      </c>
      <c r="H3091" s="128">
        <f t="shared" si="6"/>
        <v>17</v>
      </c>
      <c r="I3091" s="128" t="str">
        <f t="shared" si="7"/>
        <v>일</v>
      </c>
      <c r="J3091" s="99"/>
      <c r="K3091" s="99"/>
      <c r="L3091" s="141" t="str">
        <f>IF(J3091-K3091=0,,IFERROR(K3091-J3091-휴게시간-VLOOKUP(A3091,지정휴게시간,2,FALSE),K3091-J3091-휴게시간))</f>
        <v/>
      </c>
      <c r="M3091" s="142" t="str">
        <f>IFERROR(VLOOKUP(Text(A3091,"m월 d일"),양력휴일,2,FALSE),IFERROR(VLOOKUP(Text(B3091,"m월 d일"),음력휴일,2,FALSE),IFERROR(VLOOKUP(A3091,양력지정휴일,2,FALSE), IFERROR(VLOOKUP(B3091,음력지정휴일,2,FALSE), ""))))</f>
        <v/>
      </c>
      <c r="N3091" s="128"/>
      <c r="O3091" s="128" t="str">
        <f>IFERROR(VLOOKUP(N3091,연차지정일수,2,FALSE),"")</f>
        <v/>
      </c>
      <c r="P3091" s="143"/>
      <c r="Q3091" s="2"/>
    </row>
    <row r="3092">
      <c r="A3092" s="129">
        <v>47287.0</v>
      </c>
      <c r="B3092" s="129">
        <f>VLOOKUP($A3092,달력데이터,MATCH("음력 날짜",달력제목,0),FALSE)</f>
        <v>47245</v>
      </c>
      <c r="C3092" s="128">
        <f t="shared" si="1"/>
        <v>2029</v>
      </c>
      <c r="D3092" s="128">
        <f t="shared" si="2"/>
        <v>6</v>
      </c>
      <c r="E3092" s="128">
        <f t="shared" si="3"/>
        <v>3</v>
      </c>
      <c r="F3092" s="128">
        <f t="shared" si="4"/>
        <v>2029</v>
      </c>
      <c r="G3092" s="128">
        <f t="shared" si="5"/>
        <v>6</v>
      </c>
      <c r="H3092" s="128">
        <f t="shared" si="6"/>
        <v>18</v>
      </c>
      <c r="I3092" s="128" t="str">
        <f t="shared" si="7"/>
        <v>월</v>
      </c>
      <c r="J3092" s="99"/>
      <c r="K3092" s="99"/>
      <c r="L3092" s="141" t="str">
        <f>IF(J3092-K3092=0,,IFERROR(K3092-J3092-휴게시간-VLOOKUP(A3092,지정휴게시간,2,FALSE),K3092-J3092-휴게시간))</f>
        <v/>
      </c>
      <c r="M3092" s="142" t="str">
        <f>IFERROR(VLOOKUP(Text(A3092,"m월 d일"),양력휴일,2,FALSE),IFERROR(VLOOKUP(Text(B3092,"m월 d일"),음력휴일,2,FALSE),IFERROR(VLOOKUP(A3092,양력지정휴일,2,FALSE), IFERROR(VLOOKUP(B3092,음력지정휴일,2,FALSE), ""))))</f>
        <v/>
      </c>
      <c r="N3092" s="128"/>
      <c r="O3092" s="128" t="str">
        <f>IFERROR(VLOOKUP(N3092,연차지정일수,2,FALSE),"")</f>
        <v/>
      </c>
      <c r="P3092" s="143"/>
      <c r="Q3092" s="2"/>
    </row>
    <row r="3093">
      <c r="A3093" s="129">
        <v>47288.0</v>
      </c>
      <c r="B3093" s="129">
        <f>VLOOKUP($A3093,달력데이터,MATCH("음력 날짜",달력제목,0),FALSE)</f>
        <v>47246</v>
      </c>
      <c r="C3093" s="128">
        <f t="shared" si="1"/>
        <v>2029</v>
      </c>
      <c r="D3093" s="128">
        <f t="shared" si="2"/>
        <v>6</v>
      </c>
      <c r="E3093" s="128">
        <f t="shared" si="3"/>
        <v>3</v>
      </c>
      <c r="F3093" s="128">
        <f t="shared" si="4"/>
        <v>2029</v>
      </c>
      <c r="G3093" s="128">
        <f t="shared" si="5"/>
        <v>6</v>
      </c>
      <c r="H3093" s="128">
        <f t="shared" si="6"/>
        <v>19</v>
      </c>
      <c r="I3093" s="128" t="str">
        <f t="shared" si="7"/>
        <v>화</v>
      </c>
      <c r="J3093" s="99"/>
      <c r="K3093" s="99"/>
      <c r="L3093" s="141" t="str">
        <f>IF(J3093-K3093=0,,IFERROR(K3093-J3093-휴게시간-VLOOKUP(A3093,지정휴게시간,2,FALSE),K3093-J3093-휴게시간))</f>
        <v/>
      </c>
      <c r="M3093" s="142" t="str">
        <f>IFERROR(VLOOKUP(Text(A3093,"m월 d일"),양력휴일,2,FALSE),IFERROR(VLOOKUP(Text(B3093,"m월 d일"),음력휴일,2,FALSE),IFERROR(VLOOKUP(A3093,양력지정휴일,2,FALSE), IFERROR(VLOOKUP(B3093,음력지정휴일,2,FALSE), ""))))</f>
        <v/>
      </c>
      <c r="N3093" s="128"/>
      <c r="O3093" s="128" t="str">
        <f>IFERROR(VLOOKUP(N3093,연차지정일수,2,FALSE),"")</f>
        <v/>
      </c>
      <c r="P3093" s="143"/>
      <c r="Q3093" s="2"/>
    </row>
    <row r="3094">
      <c r="A3094" s="129">
        <v>47289.0</v>
      </c>
      <c r="B3094" s="129">
        <f>VLOOKUP($A3094,달력데이터,MATCH("음력 날짜",달력제목,0),FALSE)</f>
        <v>47247</v>
      </c>
      <c r="C3094" s="128">
        <f t="shared" si="1"/>
        <v>2029</v>
      </c>
      <c r="D3094" s="128">
        <f t="shared" si="2"/>
        <v>6</v>
      </c>
      <c r="E3094" s="128">
        <f t="shared" si="3"/>
        <v>3</v>
      </c>
      <c r="F3094" s="128">
        <f t="shared" si="4"/>
        <v>2029</v>
      </c>
      <c r="G3094" s="128">
        <f t="shared" si="5"/>
        <v>6</v>
      </c>
      <c r="H3094" s="128">
        <f t="shared" si="6"/>
        <v>20</v>
      </c>
      <c r="I3094" s="128" t="str">
        <f t="shared" si="7"/>
        <v>수</v>
      </c>
      <c r="J3094" s="99"/>
      <c r="K3094" s="99"/>
      <c r="L3094" s="141" t="str">
        <f>IF(J3094-K3094=0,,IFERROR(K3094-J3094-휴게시간-VLOOKUP(A3094,지정휴게시간,2,FALSE),K3094-J3094-휴게시간))</f>
        <v/>
      </c>
      <c r="M3094" s="142" t="str">
        <f>IFERROR(VLOOKUP(Text(A3094,"m월 d일"),양력휴일,2,FALSE),IFERROR(VLOOKUP(Text(B3094,"m월 d일"),음력휴일,2,FALSE),IFERROR(VLOOKUP(A3094,양력지정휴일,2,FALSE), IFERROR(VLOOKUP(B3094,음력지정휴일,2,FALSE), ""))))</f>
        <v/>
      </c>
      <c r="N3094" s="128"/>
      <c r="O3094" s="128" t="str">
        <f>IFERROR(VLOOKUP(N3094,연차지정일수,2,FALSE),"")</f>
        <v/>
      </c>
      <c r="P3094" s="143"/>
      <c r="Q3094" s="2"/>
    </row>
    <row r="3095">
      <c r="A3095" s="129">
        <v>47290.0</v>
      </c>
      <c r="B3095" s="129">
        <f>VLOOKUP($A3095,달력데이터,MATCH("음력 날짜",달력제목,0),FALSE)</f>
        <v>47248</v>
      </c>
      <c r="C3095" s="128">
        <f t="shared" si="1"/>
        <v>2029</v>
      </c>
      <c r="D3095" s="128">
        <f t="shared" si="2"/>
        <v>6</v>
      </c>
      <c r="E3095" s="128">
        <f t="shared" si="3"/>
        <v>3</v>
      </c>
      <c r="F3095" s="128">
        <f t="shared" si="4"/>
        <v>2029</v>
      </c>
      <c r="G3095" s="128">
        <f t="shared" si="5"/>
        <v>6</v>
      </c>
      <c r="H3095" s="128">
        <f t="shared" si="6"/>
        <v>21</v>
      </c>
      <c r="I3095" s="128" t="str">
        <f t="shared" si="7"/>
        <v>목</v>
      </c>
      <c r="J3095" s="99"/>
      <c r="K3095" s="99"/>
      <c r="L3095" s="141" t="str">
        <f>IF(J3095-K3095=0,,IFERROR(K3095-J3095-휴게시간-VLOOKUP(A3095,지정휴게시간,2,FALSE),K3095-J3095-휴게시간))</f>
        <v/>
      </c>
      <c r="M3095" s="142" t="str">
        <f>IFERROR(VLOOKUP(Text(A3095,"m월 d일"),양력휴일,2,FALSE),IFERROR(VLOOKUP(Text(B3095,"m월 d일"),음력휴일,2,FALSE),IFERROR(VLOOKUP(A3095,양력지정휴일,2,FALSE), IFERROR(VLOOKUP(B3095,음력지정휴일,2,FALSE), ""))))</f>
        <v/>
      </c>
      <c r="N3095" s="128"/>
      <c r="O3095" s="128" t="str">
        <f>IFERROR(VLOOKUP(N3095,연차지정일수,2,FALSE),"")</f>
        <v/>
      </c>
      <c r="P3095" s="143"/>
      <c r="Q3095" s="2"/>
    </row>
    <row r="3096">
      <c r="A3096" s="129">
        <v>47291.0</v>
      </c>
      <c r="B3096" s="129">
        <f>VLOOKUP($A3096,달력데이터,MATCH("음력 날짜",달력제목,0),FALSE)</f>
        <v>47249</v>
      </c>
      <c r="C3096" s="128">
        <f t="shared" si="1"/>
        <v>2029</v>
      </c>
      <c r="D3096" s="128">
        <f t="shared" si="2"/>
        <v>6</v>
      </c>
      <c r="E3096" s="128">
        <f t="shared" si="3"/>
        <v>3</v>
      </c>
      <c r="F3096" s="128">
        <f t="shared" si="4"/>
        <v>2029</v>
      </c>
      <c r="G3096" s="128">
        <f t="shared" si="5"/>
        <v>6</v>
      </c>
      <c r="H3096" s="128">
        <f t="shared" si="6"/>
        <v>22</v>
      </c>
      <c r="I3096" s="128" t="str">
        <f t="shared" si="7"/>
        <v>금</v>
      </c>
      <c r="J3096" s="99"/>
      <c r="K3096" s="99"/>
      <c r="L3096" s="141" t="str">
        <f>IF(J3096-K3096=0,,IFERROR(K3096-J3096-휴게시간-VLOOKUP(A3096,지정휴게시간,2,FALSE),K3096-J3096-휴게시간))</f>
        <v/>
      </c>
      <c r="M3096" s="142" t="str">
        <f>IFERROR(VLOOKUP(Text(A3096,"m월 d일"),양력휴일,2,FALSE),IFERROR(VLOOKUP(Text(B3096,"m월 d일"),음력휴일,2,FALSE),IFERROR(VLOOKUP(A3096,양력지정휴일,2,FALSE), IFERROR(VLOOKUP(B3096,음력지정휴일,2,FALSE), ""))))</f>
        <v/>
      </c>
      <c r="N3096" s="128"/>
      <c r="O3096" s="128" t="str">
        <f>IFERROR(VLOOKUP(N3096,연차지정일수,2,FALSE),"")</f>
        <v/>
      </c>
      <c r="P3096" s="143"/>
      <c r="Q3096" s="2"/>
    </row>
    <row r="3097">
      <c r="A3097" s="129">
        <v>47292.0</v>
      </c>
      <c r="B3097" s="129">
        <f>VLOOKUP($A3097,달력데이터,MATCH("음력 날짜",달력제목,0),FALSE)</f>
        <v>47250</v>
      </c>
      <c r="C3097" s="128">
        <f t="shared" si="1"/>
        <v>2029</v>
      </c>
      <c r="D3097" s="128">
        <f t="shared" si="2"/>
        <v>6</v>
      </c>
      <c r="E3097" s="128">
        <f t="shared" si="3"/>
        <v>3</v>
      </c>
      <c r="F3097" s="128">
        <f t="shared" si="4"/>
        <v>2029</v>
      </c>
      <c r="G3097" s="128">
        <f t="shared" si="5"/>
        <v>6</v>
      </c>
      <c r="H3097" s="128">
        <f t="shared" si="6"/>
        <v>23</v>
      </c>
      <c r="I3097" s="128" t="str">
        <f t="shared" si="7"/>
        <v>토</v>
      </c>
      <c r="J3097" s="99"/>
      <c r="K3097" s="99"/>
      <c r="L3097" s="141" t="str">
        <f>IF(J3097-K3097=0,,IFERROR(K3097-J3097-휴게시간-VLOOKUP(A3097,지정휴게시간,2,FALSE),K3097-J3097-휴게시간))</f>
        <v/>
      </c>
      <c r="M3097" s="142" t="str">
        <f>IFERROR(VLOOKUP(Text(A3097,"m월 d일"),양력휴일,2,FALSE),IFERROR(VLOOKUP(Text(B3097,"m월 d일"),음력휴일,2,FALSE),IFERROR(VLOOKUP(A3097,양력지정휴일,2,FALSE), IFERROR(VLOOKUP(B3097,음력지정휴일,2,FALSE), ""))))</f>
        <v/>
      </c>
      <c r="N3097" s="128"/>
      <c r="O3097" s="128" t="str">
        <f>IFERROR(VLOOKUP(N3097,연차지정일수,2,FALSE),"")</f>
        <v/>
      </c>
      <c r="P3097" s="143"/>
      <c r="Q3097" s="2"/>
    </row>
    <row r="3098">
      <c r="A3098" s="129">
        <v>47293.0</v>
      </c>
      <c r="B3098" s="129">
        <f>VLOOKUP($A3098,달력데이터,MATCH("음력 날짜",달력제목,0),FALSE)</f>
        <v>47251</v>
      </c>
      <c r="C3098" s="128">
        <f t="shared" si="1"/>
        <v>2029</v>
      </c>
      <c r="D3098" s="128">
        <f t="shared" si="2"/>
        <v>6</v>
      </c>
      <c r="E3098" s="128">
        <f t="shared" si="3"/>
        <v>3</v>
      </c>
      <c r="F3098" s="128">
        <f t="shared" si="4"/>
        <v>2029</v>
      </c>
      <c r="G3098" s="128">
        <f t="shared" si="5"/>
        <v>6</v>
      </c>
      <c r="H3098" s="128">
        <f t="shared" si="6"/>
        <v>24</v>
      </c>
      <c r="I3098" s="128" t="str">
        <f t="shared" si="7"/>
        <v>일</v>
      </c>
      <c r="J3098" s="99"/>
      <c r="K3098" s="99"/>
      <c r="L3098" s="141" t="str">
        <f>IF(J3098-K3098=0,,IFERROR(K3098-J3098-휴게시간-VLOOKUP(A3098,지정휴게시간,2,FALSE),K3098-J3098-휴게시간))</f>
        <v/>
      </c>
      <c r="M3098" s="142" t="str">
        <f>IFERROR(VLOOKUP(Text(A3098,"m월 d일"),양력휴일,2,FALSE),IFERROR(VLOOKUP(Text(B3098,"m월 d일"),음력휴일,2,FALSE),IFERROR(VLOOKUP(A3098,양력지정휴일,2,FALSE), IFERROR(VLOOKUP(B3098,음력지정휴일,2,FALSE), ""))))</f>
        <v/>
      </c>
      <c r="N3098" s="128"/>
      <c r="O3098" s="128" t="str">
        <f>IFERROR(VLOOKUP(N3098,연차지정일수,2,FALSE),"")</f>
        <v/>
      </c>
      <c r="P3098" s="143"/>
      <c r="Q3098" s="2"/>
    </row>
    <row r="3099">
      <c r="A3099" s="129">
        <v>47294.0</v>
      </c>
      <c r="B3099" s="129">
        <f>VLOOKUP($A3099,달력데이터,MATCH("음력 날짜",달력제목,0),FALSE)</f>
        <v>47252</v>
      </c>
      <c r="C3099" s="128">
        <f t="shared" si="1"/>
        <v>2029</v>
      </c>
      <c r="D3099" s="128">
        <f t="shared" si="2"/>
        <v>6</v>
      </c>
      <c r="E3099" s="128">
        <f t="shared" si="3"/>
        <v>4</v>
      </c>
      <c r="F3099" s="128">
        <f t="shared" si="4"/>
        <v>2029</v>
      </c>
      <c r="G3099" s="128">
        <f t="shared" si="5"/>
        <v>6</v>
      </c>
      <c r="H3099" s="128">
        <f t="shared" si="6"/>
        <v>25</v>
      </c>
      <c r="I3099" s="128" t="str">
        <f t="shared" si="7"/>
        <v>월</v>
      </c>
      <c r="J3099" s="99"/>
      <c r="K3099" s="99"/>
      <c r="L3099" s="141" t="str">
        <f>IF(J3099-K3099=0,,IFERROR(K3099-J3099-휴게시간-VLOOKUP(A3099,지정휴게시간,2,FALSE),K3099-J3099-휴게시간))</f>
        <v/>
      </c>
      <c r="M3099" s="142" t="str">
        <f>IFERROR(VLOOKUP(Text(A3099,"m월 d일"),양력휴일,2,FALSE),IFERROR(VLOOKUP(Text(B3099,"m월 d일"),음력휴일,2,FALSE),IFERROR(VLOOKUP(A3099,양력지정휴일,2,FALSE), IFERROR(VLOOKUP(B3099,음력지정휴일,2,FALSE), ""))))</f>
        <v/>
      </c>
      <c r="N3099" s="128"/>
      <c r="O3099" s="128" t="str">
        <f>IFERROR(VLOOKUP(N3099,연차지정일수,2,FALSE),"")</f>
        <v/>
      </c>
      <c r="P3099" s="143"/>
      <c r="Q3099" s="2"/>
    </row>
    <row r="3100">
      <c r="A3100" s="129">
        <v>47295.0</v>
      </c>
      <c r="B3100" s="129">
        <f>VLOOKUP($A3100,달력데이터,MATCH("음력 날짜",달력제목,0),FALSE)</f>
        <v>47253</v>
      </c>
      <c r="C3100" s="128">
        <f t="shared" si="1"/>
        <v>2029</v>
      </c>
      <c r="D3100" s="128">
        <f t="shared" si="2"/>
        <v>6</v>
      </c>
      <c r="E3100" s="128">
        <f t="shared" si="3"/>
        <v>4</v>
      </c>
      <c r="F3100" s="128">
        <f t="shared" si="4"/>
        <v>2029</v>
      </c>
      <c r="G3100" s="128">
        <f t="shared" si="5"/>
        <v>6</v>
      </c>
      <c r="H3100" s="128">
        <f t="shared" si="6"/>
        <v>26</v>
      </c>
      <c r="I3100" s="128" t="str">
        <f t="shared" si="7"/>
        <v>화</v>
      </c>
      <c r="J3100" s="99"/>
      <c r="K3100" s="99"/>
      <c r="L3100" s="141" t="str">
        <f>IF(J3100-K3100=0,,IFERROR(K3100-J3100-휴게시간-VLOOKUP(A3100,지정휴게시간,2,FALSE),K3100-J3100-휴게시간))</f>
        <v/>
      </c>
      <c r="M3100" s="142" t="str">
        <f>IFERROR(VLOOKUP(Text(A3100,"m월 d일"),양력휴일,2,FALSE),IFERROR(VLOOKUP(Text(B3100,"m월 d일"),음력휴일,2,FALSE),IFERROR(VLOOKUP(A3100,양력지정휴일,2,FALSE), IFERROR(VLOOKUP(B3100,음력지정휴일,2,FALSE), ""))))</f>
        <v/>
      </c>
      <c r="N3100" s="128"/>
      <c r="O3100" s="128" t="str">
        <f>IFERROR(VLOOKUP(N3100,연차지정일수,2,FALSE),"")</f>
        <v/>
      </c>
      <c r="P3100" s="143"/>
      <c r="Q3100" s="2"/>
    </row>
    <row r="3101">
      <c r="A3101" s="129">
        <v>47296.0</v>
      </c>
      <c r="B3101" s="129">
        <f>VLOOKUP($A3101,달력데이터,MATCH("음력 날짜",달력제목,0),FALSE)</f>
        <v>47254</v>
      </c>
      <c r="C3101" s="128">
        <f t="shared" si="1"/>
        <v>2029</v>
      </c>
      <c r="D3101" s="128">
        <f t="shared" si="2"/>
        <v>6</v>
      </c>
      <c r="E3101" s="128">
        <f t="shared" si="3"/>
        <v>4</v>
      </c>
      <c r="F3101" s="128">
        <f t="shared" si="4"/>
        <v>2029</v>
      </c>
      <c r="G3101" s="128">
        <f t="shared" si="5"/>
        <v>6</v>
      </c>
      <c r="H3101" s="128">
        <f t="shared" si="6"/>
        <v>27</v>
      </c>
      <c r="I3101" s="128" t="str">
        <f t="shared" si="7"/>
        <v>수</v>
      </c>
      <c r="J3101" s="99"/>
      <c r="K3101" s="99"/>
      <c r="L3101" s="141" t="str">
        <f>IF(J3101-K3101=0,,IFERROR(K3101-J3101-휴게시간-VLOOKUP(A3101,지정휴게시간,2,FALSE),K3101-J3101-휴게시간))</f>
        <v/>
      </c>
      <c r="M3101" s="142" t="str">
        <f>IFERROR(VLOOKUP(Text(A3101,"m월 d일"),양력휴일,2,FALSE),IFERROR(VLOOKUP(Text(B3101,"m월 d일"),음력휴일,2,FALSE),IFERROR(VLOOKUP(A3101,양력지정휴일,2,FALSE), IFERROR(VLOOKUP(B3101,음력지정휴일,2,FALSE), ""))))</f>
        <v/>
      </c>
      <c r="N3101" s="128"/>
      <c r="O3101" s="128" t="str">
        <f>IFERROR(VLOOKUP(N3101,연차지정일수,2,FALSE),"")</f>
        <v/>
      </c>
      <c r="P3101" s="143"/>
      <c r="Q3101" s="2"/>
    </row>
    <row r="3102">
      <c r="A3102" s="129">
        <v>47297.0</v>
      </c>
      <c r="B3102" s="129">
        <f>VLOOKUP($A3102,달력데이터,MATCH("음력 날짜",달력제목,0),FALSE)</f>
        <v>47255</v>
      </c>
      <c r="C3102" s="128">
        <f t="shared" si="1"/>
        <v>2029</v>
      </c>
      <c r="D3102" s="128">
        <f t="shared" si="2"/>
        <v>6</v>
      </c>
      <c r="E3102" s="128">
        <f t="shared" si="3"/>
        <v>4</v>
      </c>
      <c r="F3102" s="128">
        <f t="shared" si="4"/>
        <v>2029</v>
      </c>
      <c r="G3102" s="128">
        <f t="shared" si="5"/>
        <v>6</v>
      </c>
      <c r="H3102" s="128">
        <f t="shared" si="6"/>
        <v>28</v>
      </c>
      <c r="I3102" s="128" t="str">
        <f t="shared" si="7"/>
        <v>목</v>
      </c>
      <c r="J3102" s="99"/>
      <c r="K3102" s="99"/>
      <c r="L3102" s="141" t="str">
        <f>IF(J3102-K3102=0,,IFERROR(K3102-J3102-휴게시간-VLOOKUP(A3102,지정휴게시간,2,FALSE),K3102-J3102-휴게시간))</f>
        <v/>
      </c>
      <c r="M3102" s="142" t="str">
        <f>IFERROR(VLOOKUP(Text(A3102,"m월 d일"),양력휴일,2,FALSE),IFERROR(VLOOKUP(Text(B3102,"m월 d일"),음력휴일,2,FALSE),IFERROR(VLOOKUP(A3102,양력지정휴일,2,FALSE), IFERROR(VLOOKUP(B3102,음력지정휴일,2,FALSE), ""))))</f>
        <v/>
      </c>
      <c r="N3102" s="128"/>
      <c r="O3102" s="128" t="str">
        <f>IFERROR(VLOOKUP(N3102,연차지정일수,2,FALSE),"")</f>
        <v/>
      </c>
      <c r="P3102" s="143"/>
      <c r="Q3102" s="2"/>
    </row>
    <row r="3103">
      <c r="A3103" s="129">
        <v>47298.0</v>
      </c>
      <c r="B3103" s="129">
        <f>VLOOKUP($A3103,달력데이터,MATCH("음력 날짜",달력제목,0),FALSE)</f>
        <v>47256</v>
      </c>
      <c r="C3103" s="128">
        <f t="shared" si="1"/>
        <v>2029</v>
      </c>
      <c r="D3103" s="128">
        <f t="shared" si="2"/>
        <v>6</v>
      </c>
      <c r="E3103" s="128">
        <f t="shared" si="3"/>
        <v>4</v>
      </c>
      <c r="F3103" s="128">
        <f t="shared" si="4"/>
        <v>2029</v>
      </c>
      <c r="G3103" s="128">
        <f t="shared" si="5"/>
        <v>6</v>
      </c>
      <c r="H3103" s="128">
        <f t="shared" si="6"/>
        <v>29</v>
      </c>
      <c r="I3103" s="128" t="str">
        <f t="shared" si="7"/>
        <v>금</v>
      </c>
      <c r="J3103" s="99"/>
      <c r="K3103" s="99"/>
      <c r="L3103" s="141" t="str">
        <f>IF(J3103-K3103=0,,IFERROR(K3103-J3103-휴게시간-VLOOKUP(A3103,지정휴게시간,2,FALSE),K3103-J3103-휴게시간))</f>
        <v/>
      </c>
      <c r="M3103" s="142" t="str">
        <f>IFERROR(VLOOKUP(Text(A3103,"m월 d일"),양력휴일,2,FALSE),IFERROR(VLOOKUP(Text(B3103,"m월 d일"),음력휴일,2,FALSE),IFERROR(VLOOKUP(A3103,양력지정휴일,2,FALSE), IFERROR(VLOOKUP(B3103,음력지정휴일,2,FALSE), ""))))</f>
        <v/>
      </c>
      <c r="N3103" s="128"/>
      <c r="O3103" s="128" t="str">
        <f>IFERROR(VLOOKUP(N3103,연차지정일수,2,FALSE),"")</f>
        <v/>
      </c>
      <c r="P3103" s="143"/>
      <c r="Q3103" s="2"/>
    </row>
    <row r="3104">
      <c r="A3104" s="129">
        <v>47299.0</v>
      </c>
      <c r="B3104" s="129">
        <f>VLOOKUP($A3104,달력데이터,MATCH("음력 날짜",달력제목,0),FALSE)</f>
        <v>47257</v>
      </c>
      <c r="C3104" s="128">
        <f t="shared" si="1"/>
        <v>2029</v>
      </c>
      <c r="D3104" s="128">
        <f t="shared" si="2"/>
        <v>6</v>
      </c>
      <c r="E3104" s="128">
        <f t="shared" si="3"/>
        <v>4</v>
      </c>
      <c r="F3104" s="128">
        <f t="shared" si="4"/>
        <v>2029</v>
      </c>
      <c r="G3104" s="128">
        <f t="shared" si="5"/>
        <v>6</v>
      </c>
      <c r="H3104" s="128">
        <f t="shared" si="6"/>
        <v>30</v>
      </c>
      <c r="I3104" s="128" t="str">
        <f t="shared" si="7"/>
        <v>토</v>
      </c>
      <c r="J3104" s="99"/>
      <c r="K3104" s="99"/>
      <c r="L3104" s="141" t="str">
        <f>IF(J3104-K3104=0,,IFERROR(K3104-J3104-휴게시간-VLOOKUP(A3104,지정휴게시간,2,FALSE),K3104-J3104-휴게시간))</f>
        <v/>
      </c>
      <c r="M3104" s="142" t="str">
        <f>IFERROR(VLOOKUP(Text(A3104,"m월 d일"),양력휴일,2,FALSE),IFERROR(VLOOKUP(Text(B3104,"m월 d일"),음력휴일,2,FALSE),IFERROR(VLOOKUP(A3104,양력지정휴일,2,FALSE), IFERROR(VLOOKUP(B3104,음력지정휴일,2,FALSE), ""))))</f>
        <v/>
      </c>
      <c r="N3104" s="128"/>
      <c r="O3104" s="128" t="str">
        <f>IFERROR(VLOOKUP(N3104,연차지정일수,2,FALSE),"")</f>
        <v/>
      </c>
      <c r="P3104" s="143"/>
      <c r="Q3104" s="2"/>
    </row>
    <row r="3105">
      <c r="A3105" s="129">
        <v>47300.0</v>
      </c>
      <c r="B3105" s="129">
        <f>VLOOKUP($A3105,달력데이터,MATCH("음력 날짜",달력제목,0),FALSE)</f>
        <v>47258</v>
      </c>
      <c r="C3105" s="128">
        <f t="shared" si="1"/>
        <v>2029</v>
      </c>
      <c r="D3105" s="128">
        <f t="shared" si="2"/>
        <v>6</v>
      </c>
      <c r="E3105" s="128">
        <f t="shared" si="3"/>
        <v>4</v>
      </c>
      <c r="F3105" s="128">
        <f t="shared" si="4"/>
        <v>2029</v>
      </c>
      <c r="G3105" s="128">
        <f t="shared" si="5"/>
        <v>7</v>
      </c>
      <c r="H3105" s="128">
        <f t="shared" si="6"/>
        <v>1</v>
      </c>
      <c r="I3105" s="128" t="str">
        <f t="shared" si="7"/>
        <v>일</v>
      </c>
      <c r="J3105" s="99"/>
      <c r="K3105" s="99"/>
      <c r="L3105" s="141" t="str">
        <f>IF(J3105-K3105=0,,IFERROR(K3105-J3105-휴게시간-VLOOKUP(A3105,지정휴게시간,2,FALSE),K3105-J3105-휴게시간))</f>
        <v/>
      </c>
      <c r="M3105" s="142" t="str">
        <f>IFERROR(VLOOKUP(Text(A3105,"m월 d일"),양력휴일,2,FALSE),IFERROR(VLOOKUP(Text(B3105,"m월 d일"),음력휴일,2,FALSE),IFERROR(VLOOKUP(A3105,양력지정휴일,2,FALSE), IFERROR(VLOOKUP(B3105,음력지정휴일,2,FALSE), ""))))</f>
        <v/>
      </c>
      <c r="N3105" s="128"/>
      <c r="O3105" s="128" t="str">
        <f>IFERROR(VLOOKUP(N3105,연차지정일수,2,FALSE),"")</f>
        <v/>
      </c>
      <c r="P3105" s="143"/>
      <c r="Q3105" s="2"/>
    </row>
    <row r="3106">
      <c r="A3106" s="129">
        <v>47301.0</v>
      </c>
      <c r="B3106" s="129">
        <f>VLOOKUP($A3106,달력데이터,MATCH("음력 날짜",달력제목,0),FALSE)</f>
        <v>47259</v>
      </c>
      <c r="C3106" s="128">
        <f t="shared" si="1"/>
        <v>2029</v>
      </c>
      <c r="D3106" s="128">
        <f t="shared" si="2"/>
        <v>7</v>
      </c>
      <c r="E3106" s="128">
        <f t="shared" si="3"/>
        <v>1</v>
      </c>
      <c r="F3106" s="128">
        <f t="shared" si="4"/>
        <v>2029</v>
      </c>
      <c r="G3106" s="128">
        <f t="shared" si="5"/>
        <v>7</v>
      </c>
      <c r="H3106" s="128">
        <f t="shared" si="6"/>
        <v>2</v>
      </c>
      <c r="I3106" s="128" t="str">
        <f t="shared" si="7"/>
        <v>월</v>
      </c>
      <c r="J3106" s="99"/>
      <c r="K3106" s="99"/>
      <c r="L3106" s="141" t="str">
        <f>IF(J3106-K3106=0,,IFERROR(K3106-J3106-휴게시간-VLOOKUP(A3106,지정휴게시간,2,FALSE),K3106-J3106-휴게시간))</f>
        <v/>
      </c>
      <c r="M3106" s="142" t="str">
        <f>IFERROR(VLOOKUP(Text(A3106,"m월 d일"),양력휴일,2,FALSE),IFERROR(VLOOKUP(Text(B3106,"m월 d일"),음력휴일,2,FALSE),IFERROR(VLOOKUP(A3106,양력지정휴일,2,FALSE), IFERROR(VLOOKUP(B3106,음력지정휴일,2,FALSE), ""))))</f>
        <v/>
      </c>
      <c r="N3106" s="128"/>
      <c r="O3106" s="128" t="str">
        <f>IFERROR(VLOOKUP(N3106,연차지정일수,2,FALSE),"")</f>
        <v/>
      </c>
      <c r="P3106" s="143"/>
      <c r="Q3106" s="2"/>
    </row>
    <row r="3107">
      <c r="A3107" s="129">
        <v>47302.0</v>
      </c>
      <c r="B3107" s="129">
        <f>VLOOKUP($A3107,달력데이터,MATCH("음력 날짜",달력제목,0),FALSE)</f>
        <v>47260</v>
      </c>
      <c r="C3107" s="128">
        <f t="shared" si="1"/>
        <v>2029</v>
      </c>
      <c r="D3107" s="128">
        <f t="shared" si="2"/>
        <v>7</v>
      </c>
      <c r="E3107" s="128">
        <f t="shared" si="3"/>
        <v>1</v>
      </c>
      <c r="F3107" s="128">
        <f t="shared" si="4"/>
        <v>2029</v>
      </c>
      <c r="G3107" s="128">
        <f t="shared" si="5"/>
        <v>7</v>
      </c>
      <c r="H3107" s="128">
        <f t="shared" si="6"/>
        <v>3</v>
      </c>
      <c r="I3107" s="128" t="str">
        <f t="shared" si="7"/>
        <v>화</v>
      </c>
      <c r="J3107" s="99"/>
      <c r="K3107" s="99"/>
      <c r="L3107" s="141" t="str">
        <f>IF(J3107-K3107=0,,IFERROR(K3107-J3107-휴게시간-VLOOKUP(A3107,지정휴게시간,2,FALSE),K3107-J3107-휴게시간))</f>
        <v/>
      </c>
      <c r="M3107" s="142" t="str">
        <f>IFERROR(VLOOKUP(Text(A3107,"m월 d일"),양력휴일,2,FALSE),IFERROR(VLOOKUP(Text(B3107,"m월 d일"),음력휴일,2,FALSE),IFERROR(VLOOKUP(A3107,양력지정휴일,2,FALSE), IFERROR(VLOOKUP(B3107,음력지정휴일,2,FALSE), ""))))</f>
        <v/>
      </c>
      <c r="N3107" s="128"/>
      <c r="O3107" s="128" t="str">
        <f>IFERROR(VLOOKUP(N3107,연차지정일수,2,FALSE),"")</f>
        <v/>
      </c>
      <c r="P3107" s="143"/>
      <c r="Q3107" s="2"/>
    </row>
    <row r="3108">
      <c r="A3108" s="129">
        <v>47303.0</v>
      </c>
      <c r="B3108" s="129">
        <f>VLOOKUP($A3108,달력데이터,MATCH("음력 날짜",달력제목,0),FALSE)</f>
        <v>47261</v>
      </c>
      <c r="C3108" s="128">
        <f t="shared" si="1"/>
        <v>2029</v>
      </c>
      <c r="D3108" s="128">
        <f t="shared" si="2"/>
        <v>7</v>
      </c>
      <c r="E3108" s="128">
        <f t="shared" si="3"/>
        <v>1</v>
      </c>
      <c r="F3108" s="128">
        <f t="shared" si="4"/>
        <v>2029</v>
      </c>
      <c r="G3108" s="128">
        <f t="shared" si="5"/>
        <v>7</v>
      </c>
      <c r="H3108" s="128">
        <f t="shared" si="6"/>
        <v>4</v>
      </c>
      <c r="I3108" s="128" t="str">
        <f t="shared" si="7"/>
        <v>수</v>
      </c>
      <c r="J3108" s="99"/>
      <c r="K3108" s="99"/>
      <c r="L3108" s="141" t="str">
        <f>IF(J3108-K3108=0,,IFERROR(K3108-J3108-휴게시간-VLOOKUP(A3108,지정휴게시간,2,FALSE),K3108-J3108-휴게시간))</f>
        <v/>
      </c>
      <c r="M3108" s="142" t="str">
        <f>IFERROR(VLOOKUP(Text(A3108,"m월 d일"),양력휴일,2,FALSE),IFERROR(VLOOKUP(Text(B3108,"m월 d일"),음력휴일,2,FALSE),IFERROR(VLOOKUP(A3108,양력지정휴일,2,FALSE), IFERROR(VLOOKUP(B3108,음력지정휴일,2,FALSE), ""))))</f>
        <v/>
      </c>
      <c r="N3108" s="128"/>
      <c r="O3108" s="128" t="str">
        <f>IFERROR(VLOOKUP(N3108,연차지정일수,2,FALSE),"")</f>
        <v/>
      </c>
      <c r="P3108" s="143"/>
      <c r="Q3108" s="2"/>
    </row>
    <row r="3109">
      <c r="A3109" s="129">
        <v>47304.0</v>
      </c>
      <c r="B3109" s="129">
        <f>VLOOKUP($A3109,달력데이터,MATCH("음력 날짜",달력제목,0),FALSE)</f>
        <v>47262</v>
      </c>
      <c r="C3109" s="128">
        <f t="shared" si="1"/>
        <v>2029</v>
      </c>
      <c r="D3109" s="128">
        <f t="shared" si="2"/>
        <v>7</v>
      </c>
      <c r="E3109" s="128">
        <f t="shared" si="3"/>
        <v>1</v>
      </c>
      <c r="F3109" s="128">
        <f t="shared" si="4"/>
        <v>2029</v>
      </c>
      <c r="G3109" s="128">
        <f t="shared" si="5"/>
        <v>7</v>
      </c>
      <c r="H3109" s="128">
        <f t="shared" si="6"/>
        <v>5</v>
      </c>
      <c r="I3109" s="128" t="str">
        <f t="shared" si="7"/>
        <v>목</v>
      </c>
      <c r="J3109" s="99"/>
      <c r="K3109" s="99"/>
      <c r="L3109" s="141" t="str">
        <f>IF(J3109-K3109=0,,IFERROR(K3109-J3109-휴게시간-VLOOKUP(A3109,지정휴게시간,2,FALSE),K3109-J3109-휴게시간))</f>
        <v/>
      </c>
      <c r="M3109" s="142" t="str">
        <f>IFERROR(VLOOKUP(Text(A3109,"m월 d일"),양력휴일,2,FALSE),IFERROR(VLOOKUP(Text(B3109,"m월 d일"),음력휴일,2,FALSE),IFERROR(VLOOKUP(A3109,양력지정휴일,2,FALSE), IFERROR(VLOOKUP(B3109,음력지정휴일,2,FALSE), ""))))</f>
        <v/>
      </c>
      <c r="N3109" s="128"/>
      <c r="O3109" s="128" t="str">
        <f>IFERROR(VLOOKUP(N3109,연차지정일수,2,FALSE),"")</f>
        <v/>
      </c>
      <c r="P3109" s="143"/>
      <c r="Q3109" s="2"/>
    </row>
    <row r="3110">
      <c r="A3110" s="129">
        <v>47305.0</v>
      </c>
      <c r="B3110" s="129">
        <f>VLOOKUP($A3110,달력데이터,MATCH("음력 날짜",달력제목,0),FALSE)</f>
        <v>47263</v>
      </c>
      <c r="C3110" s="128">
        <f t="shared" si="1"/>
        <v>2029</v>
      </c>
      <c r="D3110" s="128">
        <f t="shared" si="2"/>
        <v>7</v>
      </c>
      <c r="E3110" s="128">
        <f t="shared" si="3"/>
        <v>1</v>
      </c>
      <c r="F3110" s="128">
        <f t="shared" si="4"/>
        <v>2029</v>
      </c>
      <c r="G3110" s="128">
        <f t="shared" si="5"/>
        <v>7</v>
      </c>
      <c r="H3110" s="128">
        <f t="shared" si="6"/>
        <v>6</v>
      </c>
      <c r="I3110" s="128" t="str">
        <f t="shared" si="7"/>
        <v>금</v>
      </c>
      <c r="J3110" s="99"/>
      <c r="K3110" s="99"/>
      <c r="L3110" s="141" t="str">
        <f>IF(J3110-K3110=0,,IFERROR(K3110-J3110-휴게시간-VLOOKUP(A3110,지정휴게시간,2,FALSE),K3110-J3110-휴게시간))</f>
        <v/>
      </c>
      <c r="M3110" s="142" t="str">
        <f>IFERROR(VLOOKUP(Text(A3110,"m월 d일"),양력휴일,2,FALSE),IFERROR(VLOOKUP(Text(B3110,"m월 d일"),음력휴일,2,FALSE),IFERROR(VLOOKUP(A3110,양력지정휴일,2,FALSE), IFERROR(VLOOKUP(B3110,음력지정휴일,2,FALSE), ""))))</f>
        <v/>
      </c>
      <c r="N3110" s="128"/>
      <c r="O3110" s="128" t="str">
        <f>IFERROR(VLOOKUP(N3110,연차지정일수,2,FALSE),"")</f>
        <v/>
      </c>
      <c r="P3110" s="143"/>
      <c r="Q3110" s="2"/>
    </row>
    <row r="3111">
      <c r="A3111" s="129">
        <v>47306.0</v>
      </c>
      <c r="B3111" s="129">
        <f>VLOOKUP($A3111,달력데이터,MATCH("음력 날짜",달력제목,0),FALSE)</f>
        <v>47264</v>
      </c>
      <c r="C3111" s="128">
        <f t="shared" si="1"/>
        <v>2029</v>
      </c>
      <c r="D3111" s="128">
        <f t="shared" si="2"/>
        <v>7</v>
      </c>
      <c r="E3111" s="128">
        <f t="shared" si="3"/>
        <v>1</v>
      </c>
      <c r="F3111" s="128">
        <f t="shared" si="4"/>
        <v>2029</v>
      </c>
      <c r="G3111" s="128">
        <f t="shared" si="5"/>
        <v>7</v>
      </c>
      <c r="H3111" s="128">
        <f t="shared" si="6"/>
        <v>7</v>
      </c>
      <c r="I3111" s="128" t="str">
        <f t="shared" si="7"/>
        <v>토</v>
      </c>
      <c r="J3111" s="99"/>
      <c r="K3111" s="99"/>
      <c r="L3111" s="141" t="str">
        <f>IF(J3111-K3111=0,,IFERROR(K3111-J3111-휴게시간-VLOOKUP(A3111,지정휴게시간,2,FALSE),K3111-J3111-휴게시간))</f>
        <v/>
      </c>
      <c r="M3111" s="142" t="str">
        <f>IFERROR(VLOOKUP(Text(A3111,"m월 d일"),양력휴일,2,FALSE),IFERROR(VLOOKUP(Text(B3111,"m월 d일"),음력휴일,2,FALSE),IFERROR(VLOOKUP(A3111,양력지정휴일,2,FALSE), IFERROR(VLOOKUP(B3111,음력지정휴일,2,FALSE), ""))))</f>
        <v/>
      </c>
      <c r="N3111" s="128"/>
      <c r="O3111" s="128" t="str">
        <f>IFERROR(VLOOKUP(N3111,연차지정일수,2,FALSE),"")</f>
        <v/>
      </c>
      <c r="P3111" s="143"/>
      <c r="Q3111" s="2"/>
    </row>
    <row r="3112">
      <c r="A3112" s="129">
        <v>47307.0</v>
      </c>
      <c r="B3112" s="129">
        <f>VLOOKUP($A3112,달력데이터,MATCH("음력 날짜",달력제목,0),FALSE)</f>
        <v>47265</v>
      </c>
      <c r="C3112" s="128">
        <f t="shared" si="1"/>
        <v>2029</v>
      </c>
      <c r="D3112" s="128">
        <f t="shared" si="2"/>
        <v>7</v>
      </c>
      <c r="E3112" s="128">
        <f t="shared" si="3"/>
        <v>1</v>
      </c>
      <c r="F3112" s="128">
        <f t="shared" si="4"/>
        <v>2029</v>
      </c>
      <c r="G3112" s="128">
        <f t="shared" si="5"/>
        <v>7</v>
      </c>
      <c r="H3112" s="128">
        <f t="shared" si="6"/>
        <v>8</v>
      </c>
      <c r="I3112" s="128" t="str">
        <f t="shared" si="7"/>
        <v>일</v>
      </c>
      <c r="J3112" s="99"/>
      <c r="K3112" s="99"/>
      <c r="L3112" s="141" t="str">
        <f>IF(J3112-K3112=0,,IFERROR(K3112-J3112-휴게시간-VLOOKUP(A3112,지정휴게시간,2,FALSE),K3112-J3112-휴게시간))</f>
        <v/>
      </c>
      <c r="M3112" s="142" t="str">
        <f>IFERROR(VLOOKUP(Text(A3112,"m월 d일"),양력휴일,2,FALSE),IFERROR(VLOOKUP(Text(B3112,"m월 d일"),음력휴일,2,FALSE),IFERROR(VLOOKUP(A3112,양력지정휴일,2,FALSE), IFERROR(VLOOKUP(B3112,음력지정휴일,2,FALSE), ""))))</f>
        <v/>
      </c>
      <c r="N3112" s="128"/>
      <c r="O3112" s="128" t="str">
        <f>IFERROR(VLOOKUP(N3112,연차지정일수,2,FALSE),"")</f>
        <v/>
      </c>
      <c r="P3112" s="143"/>
      <c r="Q3112" s="2"/>
    </row>
    <row r="3113">
      <c r="A3113" s="129">
        <v>47308.0</v>
      </c>
      <c r="B3113" s="129">
        <f>VLOOKUP($A3113,달력데이터,MATCH("음력 날짜",달력제목,0),FALSE)</f>
        <v>47266</v>
      </c>
      <c r="C3113" s="128">
        <f t="shared" si="1"/>
        <v>2029</v>
      </c>
      <c r="D3113" s="128">
        <f t="shared" si="2"/>
        <v>7</v>
      </c>
      <c r="E3113" s="128">
        <f t="shared" si="3"/>
        <v>2</v>
      </c>
      <c r="F3113" s="128">
        <f t="shared" si="4"/>
        <v>2029</v>
      </c>
      <c r="G3113" s="128">
        <f t="shared" si="5"/>
        <v>7</v>
      </c>
      <c r="H3113" s="128">
        <f t="shared" si="6"/>
        <v>9</v>
      </c>
      <c r="I3113" s="128" t="str">
        <f t="shared" si="7"/>
        <v>월</v>
      </c>
      <c r="J3113" s="99"/>
      <c r="K3113" s="99"/>
      <c r="L3113" s="141" t="str">
        <f>IF(J3113-K3113=0,,IFERROR(K3113-J3113-휴게시간-VLOOKUP(A3113,지정휴게시간,2,FALSE),K3113-J3113-휴게시간))</f>
        <v/>
      </c>
      <c r="M3113" s="142" t="str">
        <f>IFERROR(VLOOKUP(Text(A3113,"m월 d일"),양력휴일,2,FALSE),IFERROR(VLOOKUP(Text(B3113,"m월 d일"),음력휴일,2,FALSE),IFERROR(VLOOKUP(A3113,양력지정휴일,2,FALSE), IFERROR(VLOOKUP(B3113,음력지정휴일,2,FALSE), ""))))</f>
        <v/>
      </c>
      <c r="N3113" s="128"/>
      <c r="O3113" s="128" t="str">
        <f>IFERROR(VLOOKUP(N3113,연차지정일수,2,FALSE),"")</f>
        <v/>
      </c>
      <c r="P3113" s="143"/>
      <c r="Q3113" s="2"/>
    </row>
    <row r="3114">
      <c r="A3114" s="129">
        <v>47309.0</v>
      </c>
      <c r="B3114" s="129">
        <f>VLOOKUP($A3114,달력데이터,MATCH("음력 날짜",달력제목,0),FALSE)</f>
        <v>47267</v>
      </c>
      <c r="C3114" s="128">
        <f t="shared" si="1"/>
        <v>2029</v>
      </c>
      <c r="D3114" s="128">
        <f t="shared" si="2"/>
        <v>7</v>
      </c>
      <c r="E3114" s="128">
        <f t="shared" si="3"/>
        <v>2</v>
      </c>
      <c r="F3114" s="128">
        <f t="shared" si="4"/>
        <v>2029</v>
      </c>
      <c r="G3114" s="128">
        <f t="shared" si="5"/>
        <v>7</v>
      </c>
      <c r="H3114" s="128">
        <f t="shared" si="6"/>
        <v>10</v>
      </c>
      <c r="I3114" s="128" t="str">
        <f t="shared" si="7"/>
        <v>화</v>
      </c>
      <c r="J3114" s="99"/>
      <c r="K3114" s="99"/>
      <c r="L3114" s="141" t="str">
        <f>IF(J3114-K3114=0,,IFERROR(K3114-J3114-휴게시간-VLOOKUP(A3114,지정휴게시간,2,FALSE),K3114-J3114-휴게시간))</f>
        <v/>
      </c>
      <c r="M3114" s="142" t="str">
        <f>IFERROR(VLOOKUP(Text(A3114,"m월 d일"),양력휴일,2,FALSE),IFERROR(VLOOKUP(Text(B3114,"m월 d일"),음력휴일,2,FALSE),IFERROR(VLOOKUP(A3114,양력지정휴일,2,FALSE), IFERROR(VLOOKUP(B3114,음력지정휴일,2,FALSE), ""))))</f>
        <v/>
      </c>
      <c r="N3114" s="128"/>
      <c r="O3114" s="128" t="str">
        <f>IFERROR(VLOOKUP(N3114,연차지정일수,2,FALSE),"")</f>
        <v/>
      </c>
      <c r="P3114" s="143"/>
      <c r="Q3114" s="2"/>
    </row>
    <row r="3115">
      <c r="A3115" s="129">
        <v>47310.0</v>
      </c>
      <c r="B3115" s="129">
        <f>VLOOKUP($A3115,달력데이터,MATCH("음력 날짜",달력제목,0),FALSE)</f>
        <v>47268</v>
      </c>
      <c r="C3115" s="128">
        <f t="shared" si="1"/>
        <v>2029</v>
      </c>
      <c r="D3115" s="128">
        <f t="shared" si="2"/>
        <v>7</v>
      </c>
      <c r="E3115" s="128">
        <f t="shared" si="3"/>
        <v>2</v>
      </c>
      <c r="F3115" s="128">
        <f t="shared" si="4"/>
        <v>2029</v>
      </c>
      <c r="G3115" s="128">
        <f t="shared" si="5"/>
        <v>7</v>
      </c>
      <c r="H3115" s="128">
        <f t="shared" si="6"/>
        <v>11</v>
      </c>
      <c r="I3115" s="128" t="str">
        <f t="shared" si="7"/>
        <v>수</v>
      </c>
      <c r="J3115" s="99"/>
      <c r="K3115" s="99"/>
      <c r="L3115" s="141" t="str">
        <f>IF(J3115-K3115=0,,IFERROR(K3115-J3115-휴게시간-VLOOKUP(A3115,지정휴게시간,2,FALSE),K3115-J3115-휴게시간))</f>
        <v/>
      </c>
      <c r="M3115" s="142" t="str">
        <f>IFERROR(VLOOKUP(Text(A3115,"m월 d일"),양력휴일,2,FALSE),IFERROR(VLOOKUP(Text(B3115,"m월 d일"),음력휴일,2,FALSE),IFERROR(VLOOKUP(A3115,양력지정휴일,2,FALSE), IFERROR(VLOOKUP(B3115,음력지정휴일,2,FALSE), ""))))</f>
        <v/>
      </c>
      <c r="N3115" s="128"/>
      <c r="O3115" s="128" t="str">
        <f>IFERROR(VLOOKUP(N3115,연차지정일수,2,FALSE),"")</f>
        <v/>
      </c>
      <c r="P3115" s="143"/>
      <c r="Q3115" s="2"/>
    </row>
    <row r="3116">
      <c r="A3116" s="129">
        <v>47311.0</v>
      </c>
      <c r="B3116" s="129">
        <f>VLOOKUP($A3116,달력데이터,MATCH("음력 날짜",달력제목,0),FALSE)</f>
        <v>47270</v>
      </c>
      <c r="C3116" s="128">
        <f t="shared" si="1"/>
        <v>2029</v>
      </c>
      <c r="D3116" s="128">
        <f t="shared" si="2"/>
        <v>7</v>
      </c>
      <c r="E3116" s="128">
        <f t="shared" si="3"/>
        <v>2</v>
      </c>
      <c r="F3116" s="128">
        <f t="shared" si="4"/>
        <v>2029</v>
      </c>
      <c r="G3116" s="128">
        <f t="shared" si="5"/>
        <v>7</v>
      </c>
      <c r="H3116" s="128">
        <f t="shared" si="6"/>
        <v>12</v>
      </c>
      <c r="I3116" s="128" t="str">
        <f t="shared" si="7"/>
        <v>목</v>
      </c>
      <c r="J3116" s="99"/>
      <c r="K3116" s="99"/>
      <c r="L3116" s="141" t="str">
        <f>IF(J3116-K3116=0,,IFERROR(K3116-J3116-휴게시간-VLOOKUP(A3116,지정휴게시간,2,FALSE),K3116-J3116-휴게시간))</f>
        <v/>
      </c>
      <c r="M3116" s="142" t="str">
        <f>IFERROR(VLOOKUP(Text(A3116,"m월 d일"),양력휴일,2,FALSE),IFERROR(VLOOKUP(Text(B3116,"m월 d일"),음력휴일,2,FALSE),IFERROR(VLOOKUP(A3116,양력지정휴일,2,FALSE), IFERROR(VLOOKUP(B3116,음력지정휴일,2,FALSE), ""))))</f>
        <v/>
      </c>
      <c r="N3116" s="128"/>
      <c r="O3116" s="128" t="str">
        <f>IFERROR(VLOOKUP(N3116,연차지정일수,2,FALSE),"")</f>
        <v/>
      </c>
      <c r="P3116" s="143"/>
      <c r="Q3116" s="2"/>
    </row>
    <row r="3117">
      <c r="A3117" s="129">
        <v>47312.0</v>
      </c>
      <c r="B3117" s="129">
        <f>VLOOKUP($A3117,달력데이터,MATCH("음력 날짜",달력제목,0),FALSE)</f>
        <v>47271</v>
      </c>
      <c r="C3117" s="128">
        <f t="shared" si="1"/>
        <v>2029</v>
      </c>
      <c r="D3117" s="128">
        <f t="shared" si="2"/>
        <v>7</v>
      </c>
      <c r="E3117" s="128">
        <f t="shared" si="3"/>
        <v>2</v>
      </c>
      <c r="F3117" s="128">
        <f t="shared" si="4"/>
        <v>2029</v>
      </c>
      <c r="G3117" s="128">
        <f t="shared" si="5"/>
        <v>7</v>
      </c>
      <c r="H3117" s="128">
        <f t="shared" si="6"/>
        <v>13</v>
      </c>
      <c r="I3117" s="128" t="str">
        <f t="shared" si="7"/>
        <v>금</v>
      </c>
      <c r="J3117" s="99"/>
      <c r="K3117" s="99"/>
      <c r="L3117" s="141" t="str">
        <f>IF(J3117-K3117=0,,IFERROR(K3117-J3117-휴게시간-VLOOKUP(A3117,지정휴게시간,2,FALSE),K3117-J3117-휴게시간))</f>
        <v/>
      </c>
      <c r="M3117" s="142" t="str">
        <f>IFERROR(VLOOKUP(Text(A3117,"m월 d일"),양력휴일,2,FALSE),IFERROR(VLOOKUP(Text(B3117,"m월 d일"),음력휴일,2,FALSE),IFERROR(VLOOKUP(A3117,양력지정휴일,2,FALSE), IFERROR(VLOOKUP(B3117,음력지정휴일,2,FALSE), ""))))</f>
        <v/>
      </c>
      <c r="N3117" s="128"/>
      <c r="O3117" s="128" t="str">
        <f>IFERROR(VLOOKUP(N3117,연차지정일수,2,FALSE),"")</f>
        <v/>
      </c>
      <c r="P3117" s="143"/>
      <c r="Q3117" s="2"/>
    </row>
    <row r="3118">
      <c r="A3118" s="129">
        <v>47313.0</v>
      </c>
      <c r="B3118" s="129">
        <f>VLOOKUP($A3118,달력데이터,MATCH("음력 날짜",달력제목,0),FALSE)</f>
        <v>47272</v>
      </c>
      <c r="C3118" s="128">
        <f t="shared" si="1"/>
        <v>2029</v>
      </c>
      <c r="D3118" s="128">
        <f t="shared" si="2"/>
        <v>7</v>
      </c>
      <c r="E3118" s="128">
        <f t="shared" si="3"/>
        <v>2</v>
      </c>
      <c r="F3118" s="128">
        <f t="shared" si="4"/>
        <v>2029</v>
      </c>
      <c r="G3118" s="128">
        <f t="shared" si="5"/>
        <v>7</v>
      </c>
      <c r="H3118" s="128">
        <f t="shared" si="6"/>
        <v>14</v>
      </c>
      <c r="I3118" s="128" t="str">
        <f t="shared" si="7"/>
        <v>토</v>
      </c>
      <c r="J3118" s="99"/>
      <c r="K3118" s="99"/>
      <c r="L3118" s="141" t="str">
        <f>IF(J3118-K3118=0,,IFERROR(K3118-J3118-휴게시간-VLOOKUP(A3118,지정휴게시간,2,FALSE),K3118-J3118-휴게시간))</f>
        <v/>
      </c>
      <c r="M3118" s="142" t="str">
        <f>IFERROR(VLOOKUP(Text(A3118,"m월 d일"),양력휴일,2,FALSE),IFERROR(VLOOKUP(Text(B3118,"m월 d일"),음력휴일,2,FALSE),IFERROR(VLOOKUP(A3118,양력지정휴일,2,FALSE), IFERROR(VLOOKUP(B3118,음력지정휴일,2,FALSE), ""))))</f>
        <v/>
      </c>
      <c r="N3118" s="128"/>
      <c r="O3118" s="128" t="str">
        <f>IFERROR(VLOOKUP(N3118,연차지정일수,2,FALSE),"")</f>
        <v/>
      </c>
      <c r="P3118" s="143"/>
      <c r="Q3118" s="2"/>
    </row>
    <row r="3119">
      <c r="A3119" s="129">
        <v>47314.0</v>
      </c>
      <c r="B3119" s="129">
        <f>VLOOKUP($A3119,달력데이터,MATCH("음력 날짜",달력제목,0),FALSE)</f>
        <v>47273</v>
      </c>
      <c r="C3119" s="128">
        <f t="shared" si="1"/>
        <v>2029</v>
      </c>
      <c r="D3119" s="128">
        <f t="shared" si="2"/>
        <v>7</v>
      </c>
      <c r="E3119" s="128">
        <f t="shared" si="3"/>
        <v>2</v>
      </c>
      <c r="F3119" s="128">
        <f t="shared" si="4"/>
        <v>2029</v>
      </c>
      <c r="G3119" s="128">
        <f t="shared" si="5"/>
        <v>7</v>
      </c>
      <c r="H3119" s="128">
        <f t="shared" si="6"/>
        <v>15</v>
      </c>
      <c r="I3119" s="128" t="str">
        <f t="shared" si="7"/>
        <v>일</v>
      </c>
      <c r="J3119" s="99"/>
      <c r="K3119" s="99"/>
      <c r="L3119" s="141" t="str">
        <f>IF(J3119-K3119=0,,IFERROR(K3119-J3119-휴게시간-VLOOKUP(A3119,지정휴게시간,2,FALSE),K3119-J3119-휴게시간))</f>
        <v/>
      </c>
      <c r="M3119" s="142" t="str">
        <f>IFERROR(VLOOKUP(Text(A3119,"m월 d일"),양력휴일,2,FALSE),IFERROR(VLOOKUP(Text(B3119,"m월 d일"),음력휴일,2,FALSE),IFERROR(VLOOKUP(A3119,양력지정휴일,2,FALSE), IFERROR(VLOOKUP(B3119,음력지정휴일,2,FALSE), ""))))</f>
        <v/>
      </c>
      <c r="N3119" s="128"/>
      <c r="O3119" s="128" t="str">
        <f>IFERROR(VLOOKUP(N3119,연차지정일수,2,FALSE),"")</f>
        <v/>
      </c>
      <c r="P3119" s="143"/>
      <c r="Q3119" s="2"/>
    </row>
    <row r="3120">
      <c r="A3120" s="129">
        <v>47315.0</v>
      </c>
      <c r="B3120" s="129">
        <f>VLOOKUP($A3120,달력데이터,MATCH("음력 날짜",달력제목,0),FALSE)</f>
        <v>47274</v>
      </c>
      <c r="C3120" s="128">
        <f t="shared" si="1"/>
        <v>2029</v>
      </c>
      <c r="D3120" s="128">
        <f t="shared" si="2"/>
        <v>7</v>
      </c>
      <c r="E3120" s="128">
        <f t="shared" si="3"/>
        <v>3</v>
      </c>
      <c r="F3120" s="128">
        <f t="shared" si="4"/>
        <v>2029</v>
      </c>
      <c r="G3120" s="128">
        <f t="shared" si="5"/>
        <v>7</v>
      </c>
      <c r="H3120" s="128">
        <f t="shared" si="6"/>
        <v>16</v>
      </c>
      <c r="I3120" s="128" t="str">
        <f t="shared" si="7"/>
        <v>월</v>
      </c>
      <c r="J3120" s="99"/>
      <c r="K3120" s="99"/>
      <c r="L3120" s="141" t="str">
        <f>IF(J3120-K3120=0,,IFERROR(K3120-J3120-휴게시간-VLOOKUP(A3120,지정휴게시간,2,FALSE),K3120-J3120-휴게시간))</f>
        <v/>
      </c>
      <c r="M3120" s="142" t="str">
        <f>IFERROR(VLOOKUP(Text(A3120,"m월 d일"),양력휴일,2,FALSE),IFERROR(VLOOKUP(Text(B3120,"m월 d일"),음력휴일,2,FALSE),IFERROR(VLOOKUP(A3120,양력지정휴일,2,FALSE), IFERROR(VLOOKUP(B3120,음력지정휴일,2,FALSE), ""))))</f>
        <v/>
      </c>
      <c r="N3120" s="128"/>
      <c r="O3120" s="128" t="str">
        <f>IFERROR(VLOOKUP(N3120,연차지정일수,2,FALSE),"")</f>
        <v/>
      </c>
      <c r="P3120" s="143"/>
      <c r="Q3120" s="2"/>
    </row>
    <row r="3121">
      <c r="A3121" s="129">
        <v>47316.0</v>
      </c>
      <c r="B3121" s="129">
        <f>VLOOKUP($A3121,달력데이터,MATCH("음력 날짜",달력제목,0),FALSE)</f>
        <v>47275</v>
      </c>
      <c r="C3121" s="128">
        <f t="shared" si="1"/>
        <v>2029</v>
      </c>
      <c r="D3121" s="128">
        <f t="shared" si="2"/>
        <v>7</v>
      </c>
      <c r="E3121" s="128">
        <f t="shared" si="3"/>
        <v>3</v>
      </c>
      <c r="F3121" s="128">
        <f t="shared" si="4"/>
        <v>2029</v>
      </c>
      <c r="G3121" s="128">
        <f t="shared" si="5"/>
        <v>7</v>
      </c>
      <c r="H3121" s="128">
        <f t="shared" si="6"/>
        <v>17</v>
      </c>
      <c r="I3121" s="128" t="str">
        <f t="shared" si="7"/>
        <v>화</v>
      </c>
      <c r="J3121" s="99"/>
      <c r="K3121" s="99"/>
      <c r="L3121" s="141" t="str">
        <f>IF(J3121-K3121=0,,IFERROR(K3121-J3121-휴게시간-VLOOKUP(A3121,지정휴게시간,2,FALSE),K3121-J3121-휴게시간))</f>
        <v/>
      </c>
      <c r="M3121" s="142" t="str">
        <f>IFERROR(VLOOKUP(Text(A3121,"m월 d일"),양력휴일,2,FALSE),IFERROR(VLOOKUP(Text(B3121,"m월 d일"),음력휴일,2,FALSE),IFERROR(VLOOKUP(A3121,양력지정휴일,2,FALSE), IFERROR(VLOOKUP(B3121,음력지정휴일,2,FALSE), ""))))</f>
        <v/>
      </c>
      <c r="N3121" s="128"/>
      <c r="O3121" s="128" t="str">
        <f>IFERROR(VLOOKUP(N3121,연차지정일수,2,FALSE),"")</f>
        <v/>
      </c>
      <c r="P3121" s="143"/>
      <c r="Q3121" s="2"/>
    </row>
    <row r="3122">
      <c r="A3122" s="129">
        <v>47317.0</v>
      </c>
      <c r="B3122" s="129">
        <f>VLOOKUP($A3122,달력데이터,MATCH("음력 날짜",달력제목,0),FALSE)</f>
        <v>47276</v>
      </c>
      <c r="C3122" s="128">
        <f t="shared" si="1"/>
        <v>2029</v>
      </c>
      <c r="D3122" s="128">
        <f t="shared" si="2"/>
        <v>7</v>
      </c>
      <c r="E3122" s="128">
        <f t="shared" si="3"/>
        <v>3</v>
      </c>
      <c r="F3122" s="128">
        <f t="shared" si="4"/>
        <v>2029</v>
      </c>
      <c r="G3122" s="128">
        <f t="shared" si="5"/>
        <v>7</v>
      </c>
      <c r="H3122" s="128">
        <f t="shared" si="6"/>
        <v>18</v>
      </c>
      <c r="I3122" s="128" t="str">
        <f t="shared" si="7"/>
        <v>수</v>
      </c>
      <c r="J3122" s="99"/>
      <c r="K3122" s="99"/>
      <c r="L3122" s="141" t="str">
        <f>IF(J3122-K3122=0,,IFERROR(K3122-J3122-휴게시간-VLOOKUP(A3122,지정휴게시간,2,FALSE),K3122-J3122-휴게시간))</f>
        <v/>
      </c>
      <c r="M3122" s="142" t="str">
        <f>IFERROR(VLOOKUP(Text(A3122,"m월 d일"),양력휴일,2,FALSE),IFERROR(VLOOKUP(Text(B3122,"m월 d일"),음력휴일,2,FALSE),IFERROR(VLOOKUP(A3122,양력지정휴일,2,FALSE), IFERROR(VLOOKUP(B3122,음력지정휴일,2,FALSE), ""))))</f>
        <v/>
      </c>
      <c r="N3122" s="128"/>
      <c r="O3122" s="128" t="str">
        <f>IFERROR(VLOOKUP(N3122,연차지정일수,2,FALSE),"")</f>
        <v/>
      </c>
      <c r="P3122" s="143"/>
      <c r="Q3122" s="2"/>
    </row>
    <row r="3123">
      <c r="A3123" s="129">
        <v>47318.0</v>
      </c>
      <c r="B3123" s="129">
        <f>VLOOKUP($A3123,달력데이터,MATCH("음력 날짜",달력제목,0),FALSE)</f>
        <v>47277</v>
      </c>
      <c r="C3123" s="128">
        <f t="shared" si="1"/>
        <v>2029</v>
      </c>
      <c r="D3123" s="128">
        <f t="shared" si="2"/>
        <v>7</v>
      </c>
      <c r="E3123" s="128">
        <f t="shared" si="3"/>
        <v>3</v>
      </c>
      <c r="F3123" s="128">
        <f t="shared" si="4"/>
        <v>2029</v>
      </c>
      <c r="G3123" s="128">
        <f t="shared" si="5"/>
        <v>7</v>
      </c>
      <c r="H3123" s="128">
        <f t="shared" si="6"/>
        <v>19</v>
      </c>
      <c r="I3123" s="128" t="str">
        <f t="shared" si="7"/>
        <v>목</v>
      </c>
      <c r="J3123" s="99"/>
      <c r="K3123" s="99"/>
      <c r="L3123" s="141" t="str">
        <f>IF(J3123-K3123=0,,IFERROR(K3123-J3123-휴게시간-VLOOKUP(A3123,지정휴게시간,2,FALSE),K3123-J3123-휴게시간))</f>
        <v/>
      </c>
      <c r="M3123" s="142" t="str">
        <f>IFERROR(VLOOKUP(Text(A3123,"m월 d일"),양력휴일,2,FALSE),IFERROR(VLOOKUP(Text(B3123,"m월 d일"),음력휴일,2,FALSE),IFERROR(VLOOKUP(A3123,양력지정휴일,2,FALSE), IFERROR(VLOOKUP(B3123,음력지정휴일,2,FALSE), ""))))</f>
        <v/>
      </c>
      <c r="N3123" s="128"/>
      <c r="O3123" s="128" t="str">
        <f>IFERROR(VLOOKUP(N3123,연차지정일수,2,FALSE),"")</f>
        <v/>
      </c>
      <c r="P3123" s="143"/>
      <c r="Q3123" s="2"/>
    </row>
    <row r="3124">
      <c r="A3124" s="129">
        <v>47319.0</v>
      </c>
      <c r="B3124" s="129">
        <f>VLOOKUP($A3124,달력데이터,MATCH("음력 날짜",달력제목,0),FALSE)</f>
        <v>47278</v>
      </c>
      <c r="C3124" s="128">
        <f t="shared" si="1"/>
        <v>2029</v>
      </c>
      <c r="D3124" s="128">
        <f t="shared" si="2"/>
        <v>7</v>
      </c>
      <c r="E3124" s="128">
        <f t="shared" si="3"/>
        <v>3</v>
      </c>
      <c r="F3124" s="128">
        <f t="shared" si="4"/>
        <v>2029</v>
      </c>
      <c r="G3124" s="128">
        <f t="shared" si="5"/>
        <v>7</v>
      </c>
      <c r="H3124" s="128">
        <f t="shared" si="6"/>
        <v>20</v>
      </c>
      <c r="I3124" s="128" t="str">
        <f t="shared" si="7"/>
        <v>금</v>
      </c>
      <c r="J3124" s="99"/>
      <c r="K3124" s="99"/>
      <c r="L3124" s="141" t="str">
        <f>IF(J3124-K3124=0,,IFERROR(K3124-J3124-휴게시간-VLOOKUP(A3124,지정휴게시간,2,FALSE),K3124-J3124-휴게시간))</f>
        <v/>
      </c>
      <c r="M3124" s="142" t="str">
        <f>IFERROR(VLOOKUP(Text(A3124,"m월 d일"),양력휴일,2,FALSE),IFERROR(VLOOKUP(Text(B3124,"m월 d일"),음력휴일,2,FALSE),IFERROR(VLOOKUP(A3124,양력지정휴일,2,FALSE), IFERROR(VLOOKUP(B3124,음력지정휴일,2,FALSE), ""))))</f>
        <v/>
      </c>
      <c r="N3124" s="128"/>
      <c r="O3124" s="128" t="str">
        <f>IFERROR(VLOOKUP(N3124,연차지정일수,2,FALSE),"")</f>
        <v/>
      </c>
      <c r="P3124" s="143"/>
      <c r="Q3124" s="2"/>
    </row>
    <row r="3125">
      <c r="A3125" s="129">
        <v>47320.0</v>
      </c>
      <c r="B3125" s="129">
        <f>VLOOKUP($A3125,달력데이터,MATCH("음력 날짜",달력제목,0),FALSE)</f>
        <v>47279</v>
      </c>
      <c r="C3125" s="128">
        <f t="shared" si="1"/>
        <v>2029</v>
      </c>
      <c r="D3125" s="128">
        <f t="shared" si="2"/>
        <v>7</v>
      </c>
      <c r="E3125" s="128">
        <f t="shared" si="3"/>
        <v>3</v>
      </c>
      <c r="F3125" s="128">
        <f t="shared" si="4"/>
        <v>2029</v>
      </c>
      <c r="G3125" s="128">
        <f t="shared" si="5"/>
        <v>7</v>
      </c>
      <c r="H3125" s="128">
        <f t="shared" si="6"/>
        <v>21</v>
      </c>
      <c r="I3125" s="128" t="str">
        <f t="shared" si="7"/>
        <v>토</v>
      </c>
      <c r="J3125" s="99"/>
      <c r="K3125" s="99"/>
      <c r="L3125" s="141" t="str">
        <f>IF(J3125-K3125=0,,IFERROR(K3125-J3125-휴게시간-VLOOKUP(A3125,지정휴게시간,2,FALSE),K3125-J3125-휴게시간))</f>
        <v/>
      </c>
      <c r="M3125" s="142" t="str">
        <f>IFERROR(VLOOKUP(Text(A3125,"m월 d일"),양력휴일,2,FALSE),IFERROR(VLOOKUP(Text(B3125,"m월 d일"),음력휴일,2,FALSE),IFERROR(VLOOKUP(A3125,양력지정휴일,2,FALSE), IFERROR(VLOOKUP(B3125,음력지정휴일,2,FALSE), ""))))</f>
        <v/>
      </c>
      <c r="N3125" s="128"/>
      <c r="O3125" s="128" t="str">
        <f>IFERROR(VLOOKUP(N3125,연차지정일수,2,FALSE),"")</f>
        <v/>
      </c>
      <c r="P3125" s="143"/>
      <c r="Q3125" s="2"/>
    </row>
    <row r="3126">
      <c r="A3126" s="129">
        <v>47321.0</v>
      </c>
      <c r="B3126" s="129">
        <f>VLOOKUP($A3126,달력데이터,MATCH("음력 날짜",달력제목,0),FALSE)</f>
        <v>47280</v>
      </c>
      <c r="C3126" s="128">
        <f t="shared" si="1"/>
        <v>2029</v>
      </c>
      <c r="D3126" s="128">
        <f t="shared" si="2"/>
        <v>7</v>
      </c>
      <c r="E3126" s="128">
        <f t="shared" si="3"/>
        <v>3</v>
      </c>
      <c r="F3126" s="128">
        <f t="shared" si="4"/>
        <v>2029</v>
      </c>
      <c r="G3126" s="128">
        <f t="shared" si="5"/>
        <v>7</v>
      </c>
      <c r="H3126" s="128">
        <f t="shared" si="6"/>
        <v>22</v>
      </c>
      <c r="I3126" s="128" t="str">
        <f t="shared" si="7"/>
        <v>일</v>
      </c>
      <c r="J3126" s="99"/>
      <c r="K3126" s="99"/>
      <c r="L3126" s="141" t="str">
        <f>IF(J3126-K3126=0,,IFERROR(K3126-J3126-휴게시간-VLOOKUP(A3126,지정휴게시간,2,FALSE),K3126-J3126-휴게시간))</f>
        <v/>
      </c>
      <c r="M3126" s="142" t="str">
        <f>IFERROR(VLOOKUP(Text(A3126,"m월 d일"),양력휴일,2,FALSE),IFERROR(VLOOKUP(Text(B3126,"m월 d일"),음력휴일,2,FALSE),IFERROR(VLOOKUP(A3126,양력지정휴일,2,FALSE), IFERROR(VLOOKUP(B3126,음력지정휴일,2,FALSE), ""))))</f>
        <v/>
      </c>
      <c r="N3126" s="128"/>
      <c r="O3126" s="128" t="str">
        <f>IFERROR(VLOOKUP(N3126,연차지정일수,2,FALSE),"")</f>
        <v/>
      </c>
      <c r="P3126" s="143"/>
      <c r="Q3126" s="2"/>
    </row>
    <row r="3127">
      <c r="A3127" s="129">
        <v>47322.0</v>
      </c>
      <c r="B3127" s="129">
        <f>VLOOKUP($A3127,달력데이터,MATCH("음력 날짜",달력제목,0),FALSE)</f>
        <v>47281</v>
      </c>
      <c r="C3127" s="128">
        <f t="shared" si="1"/>
        <v>2029</v>
      </c>
      <c r="D3127" s="128">
        <f t="shared" si="2"/>
        <v>7</v>
      </c>
      <c r="E3127" s="128">
        <f t="shared" si="3"/>
        <v>4</v>
      </c>
      <c r="F3127" s="128">
        <f t="shared" si="4"/>
        <v>2029</v>
      </c>
      <c r="G3127" s="128">
        <f t="shared" si="5"/>
        <v>7</v>
      </c>
      <c r="H3127" s="128">
        <f t="shared" si="6"/>
        <v>23</v>
      </c>
      <c r="I3127" s="128" t="str">
        <f t="shared" si="7"/>
        <v>월</v>
      </c>
      <c r="J3127" s="99"/>
      <c r="K3127" s="99"/>
      <c r="L3127" s="141" t="str">
        <f>IF(J3127-K3127=0,,IFERROR(K3127-J3127-휴게시간-VLOOKUP(A3127,지정휴게시간,2,FALSE),K3127-J3127-휴게시간))</f>
        <v/>
      </c>
      <c r="M3127" s="142" t="str">
        <f>IFERROR(VLOOKUP(Text(A3127,"m월 d일"),양력휴일,2,FALSE),IFERROR(VLOOKUP(Text(B3127,"m월 d일"),음력휴일,2,FALSE),IFERROR(VLOOKUP(A3127,양력지정휴일,2,FALSE), IFERROR(VLOOKUP(B3127,음력지정휴일,2,FALSE), ""))))</f>
        <v/>
      </c>
      <c r="N3127" s="128"/>
      <c r="O3127" s="128" t="str">
        <f>IFERROR(VLOOKUP(N3127,연차지정일수,2,FALSE),"")</f>
        <v/>
      </c>
      <c r="P3127" s="143"/>
      <c r="Q3127" s="2"/>
    </row>
    <row r="3128">
      <c r="A3128" s="129">
        <v>47323.0</v>
      </c>
      <c r="B3128" s="129">
        <f>VLOOKUP($A3128,달력데이터,MATCH("음력 날짜",달력제목,0),FALSE)</f>
        <v>47282</v>
      </c>
      <c r="C3128" s="128">
        <f t="shared" si="1"/>
        <v>2029</v>
      </c>
      <c r="D3128" s="128">
        <f t="shared" si="2"/>
        <v>7</v>
      </c>
      <c r="E3128" s="128">
        <f t="shared" si="3"/>
        <v>4</v>
      </c>
      <c r="F3128" s="128">
        <f t="shared" si="4"/>
        <v>2029</v>
      </c>
      <c r="G3128" s="128">
        <f t="shared" si="5"/>
        <v>7</v>
      </c>
      <c r="H3128" s="128">
        <f t="shared" si="6"/>
        <v>24</v>
      </c>
      <c r="I3128" s="128" t="str">
        <f t="shared" si="7"/>
        <v>화</v>
      </c>
      <c r="J3128" s="99"/>
      <c r="K3128" s="99"/>
      <c r="L3128" s="141" t="str">
        <f>IF(J3128-K3128=0,,IFERROR(K3128-J3128-휴게시간-VLOOKUP(A3128,지정휴게시간,2,FALSE),K3128-J3128-휴게시간))</f>
        <v/>
      </c>
      <c r="M3128" s="142" t="str">
        <f>IFERROR(VLOOKUP(Text(A3128,"m월 d일"),양력휴일,2,FALSE),IFERROR(VLOOKUP(Text(B3128,"m월 d일"),음력휴일,2,FALSE),IFERROR(VLOOKUP(A3128,양력지정휴일,2,FALSE), IFERROR(VLOOKUP(B3128,음력지정휴일,2,FALSE), ""))))</f>
        <v/>
      </c>
      <c r="N3128" s="128"/>
      <c r="O3128" s="128" t="str">
        <f>IFERROR(VLOOKUP(N3128,연차지정일수,2,FALSE),"")</f>
        <v/>
      </c>
      <c r="P3128" s="143"/>
      <c r="Q3128" s="2"/>
    </row>
    <row r="3129">
      <c r="A3129" s="129">
        <v>47324.0</v>
      </c>
      <c r="B3129" s="129">
        <f>VLOOKUP($A3129,달력데이터,MATCH("음력 날짜",달력제목,0),FALSE)</f>
        <v>47283</v>
      </c>
      <c r="C3129" s="128">
        <f t="shared" si="1"/>
        <v>2029</v>
      </c>
      <c r="D3129" s="128">
        <f t="shared" si="2"/>
        <v>7</v>
      </c>
      <c r="E3129" s="128">
        <f t="shared" si="3"/>
        <v>4</v>
      </c>
      <c r="F3129" s="128">
        <f t="shared" si="4"/>
        <v>2029</v>
      </c>
      <c r="G3129" s="128">
        <f t="shared" si="5"/>
        <v>7</v>
      </c>
      <c r="H3129" s="128">
        <f t="shared" si="6"/>
        <v>25</v>
      </c>
      <c r="I3129" s="128" t="str">
        <f t="shared" si="7"/>
        <v>수</v>
      </c>
      <c r="J3129" s="99"/>
      <c r="K3129" s="99"/>
      <c r="L3129" s="141" t="str">
        <f>IF(J3129-K3129=0,,IFERROR(K3129-J3129-휴게시간-VLOOKUP(A3129,지정휴게시간,2,FALSE),K3129-J3129-휴게시간))</f>
        <v/>
      </c>
      <c r="M3129" s="142" t="str">
        <f>IFERROR(VLOOKUP(Text(A3129,"m월 d일"),양력휴일,2,FALSE),IFERROR(VLOOKUP(Text(B3129,"m월 d일"),음력휴일,2,FALSE),IFERROR(VLOOKUP(A3129,양력지정휴일,2,FALSE), IFERROR(VLOOKUP(B3129,음력지정휴일,2,FALSE), ""))))</f>
        <v/>
      </c>
      <c r="N3129" s="128"/>
      <c r="O3129" s="128" t="str">
        <f>IFERROR(VLOOKUP(N3129,연차지정일수,2,FALSE),"")</f>
        <v/>
      </c>
      <c r="P3129" s="143"/>
      <c r="Q3129" s="2"/>
    </row>
    <row r="3130">
      <c r="A3130" s="129">
        <v>47325.0</v>
      </c>
      <c r="B3130" s="129">
        <f>VLOOKUP($A3130,달력데이터,MATCH("음력 날짜",달력제목,0),FALSE)</f>
        <v>47284</v>
      </c>
      <c r="C3130" s="128">
        <f t="shared" si="1"/>
        <v>2029</v>
      </c>
      <c r="D3130" s="128">
        <f t="shared" si="2"/>
        <v>7</v>
      </c>
      <c r="E3130" s="128">
        <f t="shared" si="3"/>
        <v>4</v>
      </c>
      <c r="F3130" s="128">
        <f t="shared" si="4"/>
        <v>2029</v>
      </c>
      <c r="G3130" s="128">
        <f t="shared" si="5"/>
        <v>7</v>
      </c>
      <c r="H3130" s="128">
        <f t="shared" si="6"/>
        <v>26</v>
      </c>
      <c r="I3130" s="128" t="str">
        <f t="shared" si="7"/>
        <v>목</v>
      </c>
      <c r="J3130" s="99"/>
      <c r="K3130" s="99"/>
      <c r="L3130" s="141" t="str">
        <f>IF(J3130-K3130=0,,IFERROR(K3130-J3130-휴게시간-VLOOKUP(A3130,지정휴게시간,2,FALSE),K3130-J3130-휴게시간))</f>
        <v/>
      </c>
      <c r="M3130" s="142" t="str">
        <f>IFERROR(VLOOKUP(Text(A3130,"m월 d일"),양력휴일,2,FALSE),IFERROR(VLOOKUP(Text(B3130,"m월 d일"),음력휴일,2,FALSE),IFERROR(VLOOKUP(A3130,양력지정휴일,2,FALSE), IFERROR(VLOOKUP(B3130,음력지정휴일,2,FALSE), ""))))</f>
        <v/>
      </c>
      <c r="N3130" s="128"/>
      <c r="O3130" s="128" t="str">
        <f>IFERROR(VLOOKUP(N3130,연차지정일수,2,FALSE),"")</f>
        <v/>
      </c>
      <c r="P3130" s="143"/>
      <c r="Q3130" s="2"/>
    </row>
    <row r="3131">
      <c r="A3131" s="129">
        <v>47326.0</v>
      </c>
      <c r="B3131" s="129">
        <f>VLOOKUP($A3131,달력데이터,MATCH("음력 날짜",달력제목,0),FALSE)</f>
        <v>47285</v>
      </c>
      <c r="C3131" s="128">
        <f t="shared" si="1"/>
        <v>2029</v>
      </c>
      <c r="D3131" s="128">
        <f t="shared" si="2"/>
        <v>7</v>
      </c>
      <c r="E3131" s="128">
        <f t="shared" si="3"/>
        <v>4</v>
      </c>
      <c r="F3131" s="128">
        <f t="shared" si="4"/>
        <v>2029</v>
      </c>
      <c r="G3131" s="128">
        <f t="shared" si="5"/>
        <v>7</v>
      </c>
      <c r="H3131" s="128">
        <f t="shared" si="6"/>
        <v>27</v>
      </c>
      <c r="I3131" s="128" t="str">
        <f t="shared" si="7"/>
        <v>금</v>
      </c>
      <c r="J3131" s="99"/>
      <c r="K3131" s="99"/>
      <c r="L3131" s="141" t="str">
        <f>IF(J3131-K3131=0,,IFERROR(K3131-J3131-휴게시간-VLOOKUP(A3131,지정휴게시간,2,FALSE),K3131-J3131-휴게시간))</f>
        <v/>
      </c>
      <c r="M3131" s="142" t="str">
        <f>IFERROR(VLOOKUP(Text(A3131,"m월 d일"),양력휴일,2,FALSE),IFERROR(VLOOKUP(Text(B3131,"m월 d일"),음력휴일,2,FALSE),IFERROR(VLOOKUP(A3131,양력지정휴일,2,FALSE), IFERROR(VLOOKUP(B3131,음력지정휴일,2,FALSE), ""))))</f>
        <v/>
      </c>
      <c r="N3131" s="128"/>
      <c r="O3131" s="128" t="str">
        <f>IFERROR(VLOOKUP(N3131,연차지정일수,2,FALSE),"")</f>
        <v/>
      </c>
      <c r="P3131" s="143"/>
      <c r="Q3131" s="2"/>
    </row>
    <row r="3132">
      <c r="A3132" s="129">
        <v>47327.0</v>
      </c>
      <c r="B3132" s="129">
        <f>VLOOKUP($A3132,달력데이터,MATCH("음력 날짜",달력제목,0),FALSE)</f>
        <v>47286</v>
      </c>
      <c r="C3132" s="128">
        <f t="shared" si="1"/>
        <v>2029</v>
      </c>
      <c r="D3132" s="128">
        <f t="shared" si="2"/>
        <v>7</v>
      </c>
      <c r="E3132" s="128">
        <f t="shared" si="3"/>
        <v>4</v>
      </c>
      <c r="F3132" s="128">
        <f t="shared" si="4"/>
        <v>2029</v>
      </c>
      <c r="G3132" s="128">
        <f t="shared" si="5"/>
        <v>7</v>
      </c>
      <c r="H3132" s="128">
        <f t="shared" si="6"/>
        <v>28</v>
      </c>
      <c r="I3132" s="128" t="str">
        <f t="shared" si="7"/>
        <v>토</v>
      </c>
      <c r="J3132" s="99"/>
      <c r="K3132" s="99"/>
      <c r="L3132" s="141" t="str">
        <f>IF(J3132-K3132=0,,IFERROR(K3132-J3132-휴게시간-VLOOKUP(A3132,지정휴게시간,2,FALSE),K3132-J3132-휴게시간))</f>
        <v/>
      </c>
      <c r="M3132" s="142" t="str">
        <f>IFERROR(VLOOKUP(Text(A3132,"m월 d일"),양력휴일,2,FALSE),IFERROR(VLOOKUP(Text(B3132,"m월 d일"),음력휴일,2,FALSE),IFERROR(VLOOKUP(A3132,양력지정휴일,2,FALSE), IFERROR(VLOOKUP(B3132,음력지정휴일,2,FALSE), ""))))</f>
        <v/>
      </c>
      <c r="N3132" s="128"/>
      <c r="O3132" s="128" t="str">
        <f>IFERROR(VLOOKUP(N3132,연차지정일수,2,FALSE),"")</f>
        <v/>
      </c>
      <c r="P3132" s="143"/>
      <c r="Q3132" s="2"/>
    </row>
    <row r="3133">
      <c r="A3133" s="129">
        <v>47328.0</v>
      </c>
      <c r="B3133" s="129">
        <f>VLOOKUP($A3133,달력데이터,MATCH("음력 날짜",달력제목,0),FALSE)</f>
        <v>47287</v>
      </c>
      <c r="C3133" s="128">
        <f t="shared" si="1"/>
        <v>2029</v>
      </c>
      <c r="D3133" s="128">
        <f t="shared" si="2"/>
        <v>7</v>
      </c>
      <c r="E3133" s="128">
        <f t="shared" si="3"/>
        <v>4</v>
      </c>
      <c r="F3133" s="128">
        <f t="shared" si="4"/>
        <v>2029</v>
      </c>
      <c r="G3133" s="128">
        <f t="shared" si="5"/>
        <v>7</v>
      </c>
      <c r="H3133" s="128">
        <f t="shared" si="6"/>
        <v>29</v>
      </c>
      <c r="I3133" s="128" t="str">
        <f t="shared" si="7"/>
        <v>일</v>
      </c>
      <c r="J3133" s="99"/>
      <c r="K3133" s="99"/>
      <c r="L3133" s="141" t="str">
        <f>IF(J3133-K3133=0,,IFERROR(K3133-J3133-휴게시간-VLOOKUP(A3133,지정휴게시간,2,FALSE),K3133-J3133-휴게시간))</f>
        <v/>
      </c>
      <c r="M3133" s="142" t="str">
        <f>IFERROR(VLOOKUP(Text(A3133,"m월 d일"),양력휴일,2,FALSE),IFERROR(VLOOKUP(Text(B3133,"m월 d일"),음력휴일,2,FALSE),IFERROR(VLOOKUP(A3133,양력지정휴일,2,FALSE), IFERROR(VLOOKUP(B3133,음력지정휴일,2,FALSE), ""))))</f>
        <v/>
      </c>
      <c r="N3133" s="128"/>
      <c r="O3133" s="128" t="str">
        <f>IFERROR(VLOOKUP(N3133,연차지정일수,2,FALSE),"")</f>
        <v/>
      </c>
      <c r="P3133" s="143"/>
      <c r="Q3133" s="2"/>
    </row>
    <row r="3134">
      <c r="A3134" s="129">
        <v>47329.0</v>
      </c>
      <c r="B3134" s="129">
        <f>VLOOKUP($A3134,달력데이터,MATCH("음력 날짜",달력제목,0),FALSE)</f>
        <v>47288</v>
      </c>
      <c r="C3134" s="128">
        <f t="shared" si="1"/>
        <v>2029</v>
      </c>
      <c r="D3134" s="128">
        <f t="shared" si="2"/>
        <v>7</v>
      </c>
      <c r="E3134" s="128">
        <f t="shared" si="3"/>
        <v>5</v>
      </c>
      <c r="F3134" s="128">
        <f t="shared" si="4"/>
        <v>2029</v>
      </c>
      <c r="G3134" s="128">
        <f t="shared" si="5"/>
        <v>7</v>
      </c>
      <c r="H3134" s="128">
        <f t="shared" si="6"/>
        <v>30</v>
      </c>
      <c r="I3134" s="128" t="str">
        <f t="shared" si="7"/>
        <v>월</v>
      </c>
      <c r="J3134" s="99"/>
      <c r="K3134" s="99"/>
      <c r="L3134" s="141" t="str">
        <f>IF(J3134-K3134=0,,IFERROR(K3134-J3134-휴게시간-VLOOKUP(A3134,지정휴게시간,2,FALSE),K3134-J3134-휴게시간))</f>
        <v/>
      </c>
      <c r="M3134" s="142" t="str">
        <f>IFERROR(VLOOKUP(Text(A3134,"m월 d일"),양력휴일,2,FALSE),IFERROR(VLOOKUP(Text(B3134,"m월 d일"),음력휴일,2,FALSE),IFERROR(VLOOKUP(A3134,양력지정휴일,2,FALSE), IFERROR(VLOOKUP(B3134,음력지정휴일,2,FALSE), ""))))</f>
        <v/>
      </c>
      <c r="N3134" s="128"/>
      <c r="O3134" s="128" t="str">
        <f>IFERROR(VLOOKUP(N3134,연차지정일수,2,FALSE),"")</f>
        <v/>
      </c>
      <c r="P3134" s="143"/>
      <c r="Q3134" s="2"/>
    </row>
    <row r="3135">
      <c r="A3135" s="129">
        <v>47330.0</v>
      </c>
      <c r="B3135" s="129">
        <f>VLOOKUP($A3135,달력데이터,MATCH("음력 날짜",달력제목,0),FALSE)</f>
        <v>47289</v>
      </c>
      <c r="C3135" s="128">
        <f t="shared" si="1"/>
        <v>2029</v>
      </c>
      <c r="D3135" s="128">
        <f t="shared" si="2"/>
        <v>7</v>
      </c>
      <c r="E3135" s="128">
        <f t="shared" si="3"/>
        <v>5</v>
      </c>
      <c r="F3135" s="128">
        <f t="shared" si="4"/>
        <v>2029</v>
      </c>
      <c r="G3135" s="128">
        <f t="shared" si="5"/>
        <v>7</v>
      </c>
      <c r="H3135" s="128">
        <f t="shared" si="6"/>
        <v>31</v>
      </c>
      <c r="I3135" s="128" t="str">
        <f t="shared" si="7"/>
        <v>화</v>
      </c>
      <c r="J3135" s="99"/>
      <c r="K3135" s="99"/>
      <c r="L3135" s="141" t="str">
        <f>IF(J3135-K3135=0,,IFERROR(K3135-J3135-휴게시간-VLOOKUP(A3135,지정휴게시간,2,FALSE),K3135-J3135-휴게시간))</f>
        <v/>
      </c>
      <c r="M3135" s="142" t="str">
        <f>IFERROR(VLOOKUP(Text(A3135,"m월 d일"),양력휴일,2,FALSE),IFERROR(VLOOKUP(Text(B3135,"m월 d일"),음력휴일,2,FALSE),IFERROR(VLOOKUP(A3135,양력지정휴일,2,FALSE), IFERROR(VLOOKUP(B3135,음력지정휴일,2,FALSE), ""))))</f>
        <v/>
      </c>
      <c r="N3135" s="128"/>
      <c r="O3135" s="128" t="str">
        <f>IFERROR(VLOOKUP(N3135,연차지정일수,2,FALSE),"")</f>
        <v/>
      </c>
      <c r="P3135" s="143"/>
      <c r="Q3135" s="2"/>
    </row>
    <row r="3136">
      <c r="A3136" s="129">
        <v>47331.0</v>
      </c>
      <c r="B3136" s="129">
        <f>VLOOKUP($A3136,달력데이터,MATCH("음력 날짜",달력제목,0),FALSE)</f>
        <v>47290</v>
      </c>
      <c r="C3136" s="128">
        <f t="shared" si="1"/>
        <v>2029</v>
      </c>
      <c r="D3136" s="128">
        <f t="shared" si="2"/>
        <v>7</v>
      </c>
      <c r="E3136" s="128">
        <f t="shared" si="3"/>
        <v>5</v>
      </c>
      <c r="F3136" s="128">
        <f t="shared" si="4"/>
        <v>2029</v>
      </c>
      <c r="G3136" s="128">
        <f t="shared" si="5"/>
        <v>8</v>
      </c>
      <c r="H3136" s="128">
        <f t="shared" si="6"/>
        <v>1</v>
      </c>
      <c r="I3136" s="128" t="str">
        <f t="shared" si="7"/>
        <v>수</v>
      </c>
      <c r="J3136" s="99"/>
      <c r="K3136" s="99"/>
      <c r="L3136" s="141" t="str">
        <f>IF(J3136-K3136=0,,IFERROR(K3136-J3136-휴게시간-VLOOKUP(A3136,지정휴게시간,2,FALSE),K3136-J3136-휴게시간))</f>
        <v/>
      </c>
      <c r="M3136" s="142" t="str">
        <f>IFERROR(VLOOKUP(Text(A3136,"m월 d일"),양력휴일,2,FALSE),IFERROR(VLOOKUP(Text(B3136,"m월 d일"),음력휴일,2,FALSE),IFERROR(VLOOKUP(A3136,양력지정휴일,2,FALSE), IFERROR(VLOOKUP(B3136,음력지정휴일,2,FALSE), ""))))</f>
        <v/>
      </c>
      <c r="N3136" s="128"/>
      <c r="O3136" s="128" t="str">
        <f>IFERROR(VLOOKUP(N3136,연차지정일수,2,FALSE),"")</f>
        <v/>
      </c>
      <c r="P3136" s="143"/>
      <c r="Q3136" s="2"/>
    </row>
    <row r="3137">
      <c r="A3137" s="129">
        <v>47332.0</v>
      </c>
      <c r="B3137" s="129">
        <f>VLOOKUP($A3137,달력데이터,MATCH("음력 날짜",달력제목,0),FALSE)</f>
        <v>47291</v>
      </c>
      <c r="C3137" s="128">
        <f t="shared" si="1"/>
        <v>2029</v>
      </c>
      <c r="D3137" s="128">
        <f t="shared" si="2"/>
        <v>7</v>
      </c>
      <c r="E3137" s="128">
        <f t="shared" si="3"/>
        <v>5</v>
      </c>
      <c r="F3137" s="128">
        <f t="shared" si="4"/>
        <v>2029</v>
      </c>
      <c r="G3137" s="128">
        <f t="shared" si="5"/>
        <v>8</v>
      </c>
      <c r="H3137" s="128">
        <f t="shared" si="6"/>
        <v>2</v>
      </c>
      <c r="I3137" s="128" t="str">
        <f t="shared" si="7"/>
        <v>목</v>
      </c>
      <c r="J3137" s="99"/>
      <c r="K3137" s="99"/>
      <c r="L3137" s="141" t="str">
        <f>IF(J3137-K3137=0,,IFERROR(K3137-J3137-휴게시간-VLOOKUP(A3137,지정휴게시간,2,FALSE),K3137-J3137-휴게시간))</f>
        <v/>
      </c>
      <c r="M3137" s="142" t="str">
        <f>IFERROR(VLOOKUP(Text(A3137,"m월 d일"),양력휴일,2,FALSE),IFERROR(VLOOKUP(Text(B3137,"m월 d일"),음력휴일,2,FALSE),IFERROR(VLOOKUP(A3137,양력지정휴일,2,FALSE), IFERROR(VLOOKUP(B3137,음력지정휴일,2,FALSE), ""))))</f>
        <v/>
      </c>
      <c r="N3137" s="128"/>
      <c r="O3137" s="128" t="str">
        <f>IFERROR(VLOOKUP(N3137,연차지정일수,2,FALSE),"")</f>
        <v/>
      </c>
      <c r="P3137" s="143"/>
      <c r="Q3137" s="2"/>
    </row>
    <row r="3138">
      <c r="A3138" s="129">
        <v>47333.0</v>
      </c>
      <c r="B3138" s="129">
        <f>VLOOKUP($A3138,달력데이터,MATCH("음력 날짜",달력제목,0),FALSE)</f>
        <v>47292</v>
      </c>
      <c r="C3138" s="128">
        <f t="shared" si="1"/>
        <v>2029</v>
      </c>
      <c r="D3138" s="128">
        <f t="shared" si="2"/>
        <v>7</v>
      </c>
      <c r="E3138" s="128">
        <f t="shared" si="3"/>
        <v>5</v>
      </c>
      <c r="F3138" s="128">
        <f t="shared" si="4"/>
        <v>2029</v>
      </c>
      <c r="G3138" s="128">
        <f t="shared" si="5"/>
        <v>8</v>
      </c>
      <c r="H3138" s="128">
        <f t="shared" si="6"/>
        <v>3</v>
      </c>
      <c r="I3138" s="128" t="str">
        <f t="shared" si="7"/>
        <v>금</v>
      </c>
      <c r="J3138" s="99"/>
      <c r="K3138" s="99"/>
      <c r="L3138" s="141" t="str">
        <f>IF(J3138-K3138=0,,IFERROR(K3138-J3138-휴게시간-VLOOKUP(A3138,지정휴게시간,2,FALSE),K3138-J3138-휴게시간))</f>
        <v/>
      </c>
      <c r="M3138" s="142" t="str">
        <f>IFERROR(VLOOKUP(Text(A3138,"m월 d일"),양력휴일,2,FALSE),IFERROR(VLOOKUP(Text(B3138,"m월 d일"),음력휴일,2,FALSE),IFERROR(VLOOKUP(A3138,양력지정휴일,2,FALSE), IFERROR(VLOOKUP(B3138,음력지정휴일,2,FALSE), ""))))</f>
        <v/>
      </c>
      <c r="N3138" s="128"/>
      <c r="O3138" s="128" t="str">
        <f>IFERROR(VLOOKUP(N3138,연차지정일수,2,FALSE),"")</f>
        <v/>
      </c>
      <c r="P3138" s="143"/>
      <c r="Q3138" s="2"/>
    </row>
    <row r="3139">
      <c r="A3139" s="129">
        <v>47334.0</v>
      </c>
      <c r="B3139" s="129">
        <f>VLOOKUP($A3139,달력데이터,MATCH("음력 날짜",달력제목,0),FALSE)</f>
        <v>47293</v>
      </c>
      <c r="C3139" s="128">
        <f t="shared" si="1"/>
        <v>2029</v>
      </c>
      <c r="D3139" s="128">
        <f t="shared" si="2"/>
        <v>7</v>
      </c>
      <c r="E3139" s="128">
        <f t="shared" si="3"/>
        <v>5</v>
      </c>
      <c r="F3139" s="128">
        <f t="shared" si="4"/>
        <v>2029</v>
      </c>
      <c r="G3139" s="128">
        <f t="shared" si="5"/>
        <v>8</v>
      </c>
      <c r="H3139" s="128">
        <f t="shared" si="6"/>
        <v>4</v>
      </c>
      <c r="I3139" s="128" t="str">
        <f t="shared" si="7"/>
        <v>토</v>
      </c>
      <c r="J3139" s="99"/>
      <c r="K3139" s="99"/>
      <c r="L3139" s="141" t="str">
        <f>IF(J3139-K3139=0,,IFERROR(K3139-J3139-휴게시간-VLOOKUP(A3139,지정휴게시간,2,FALSE),K3139-J3139-휴게시간))</f>
        <v/>
      </c>
      <c r="M3139" s="142" t="str">
        <f>IFERROR(VLOOKUP(Text(A3139,"m월 d일"),양력휴일,2,FALSE),IFERROR(VLOOKUP(Text(B3139,"m월 d일"),음력휴일,2,FALSE),IFERROR(VLOOKUP(A3139,양력지정휴일,2,FALSE), IFERROR(VLOOKUP(B3139,음력지정휴일,2,FALSE), ""))))</f>
        <v/>
      </c>
      <c r="N3139" s="128"/>
      <c r="O3139" s="128" t="str">
        <f>IFERROR(VLOOKUP(N3139,연차지정일수,2,FALSE),"")</f>
        <v/>
      </c>
      <c r="P3139" s="143"/>
      <c r="Q3139" s="2"/>
    </row>
    <row r="3140">
      <c r="A3140" s="129">
        <v>47335.0</v>
      </c>
      <c r="B3140" s="129">
        <f>VLOOKUP($A3140,달력데이터,MATCH("음력 날짜",달력제목,0),FALSE)</f>
        <v>47294</v>
      </c>
      <c r="C3140" s="128">
        <f t="shared" si="1"/>
        <v>2029</v>
      </c>
      <c r="D3140" s="128">
        <f t="shared" si="2"/>
        <v>7</v>
      </c>
      <c r="E3140" s="128">
        <f t="shared" si="3"/>
        <v>5</v>
      </c>
      <c r="F3140" s="128">
        <f t="shared" si="4"/>
        <v>2029</v>
      </c>
      <c r="G3140" s="128">
        <f t="shared" si="5"/>
        <v>8</v>
      </c>
      <c r="H3140" s="128">
        <f t="shared" si="6"/>
        <v>5</v>
      </c>
      <c r="I3140" s="128" t="str">
        <f t="shared" si="7"/>
        <v>일</v>
      </c>
      <c r="J3140" s="99"/>
      <c r="K3140" s="99"/>
      <c r="L3140" s="141" t="str">
        <f>IF(J3140-K3140=0,,IFERROR(K3140-J3140-휴게시간-VLOOKUP(A3140,지정휴게시간,2,FALSE),K3140-J3140-휴게시간))</f>
        <v/>
      </c>
      <c r="M3140" s="142" t="str">
        <f>IFERROR(VLOOKUP(Text(A3140,"m월 d일"),양력휴일,2,FALSE),IFERROR(VLOOKUP(Text(B3140,"m월 d일"),음력휴일,2,FALSE),IFERROR(VLOOKUP(A3140,양력지정휴일,2,FALSE), IFERROR(VLOOKUP(B3140,음력지정휴일,2,FALSE), ""))))</f>
        <v/>
      </c>
      <c r="N3140" s="128"/>
      <c r="O3140" s="128" t="str">
        <f>IFERROR(VLOOKUP(N3140,연차지정일수,2,FALSE),"")</f>
        <v/>
      </c>
      <c r="P3140" s="143"/>
      <c r="Q3140" s="2"/>
    </row>
    <row r="3141">
      <c r="A3141" s="129">
        <v>47336.0</v>
      </c>
      <c r="B3141" s="129">
        <f>VLOOKUP($A3141,달력데이터,MATCH("음력 날짜",달력제목,0),FALSE)</f>
        <v>47295</v>
      </c>
      <c r="C3141" s="128">
        <f t="shared" si="1"/>
        <v>2029</v>
      </c>
      <c r="D3141" s="128">
        <f t="shared" si="2"/>
        <v>8</v>
      </c>
      <c r="E3141" s="128">
        <f t="shared" si="3"/>
        <v>1</v>
      </c>
      <c r="F3141" s="128">
        <f t="shared" si="4"/>
        <v>2029</v>
      </c>
      <c r="G3141" s="128">
        <f t="shared" si="5"/>
        <v>8</v>
      </c>
      <c r="H3141" s="128">
        <f t="shared" si="6"/>
        <v>6</v>
      </c>
      <c r="I3141" s="128" t="str">
        <f t="shared" si="7"/>
        <v>월</v>
      </c>
      <c r="J3141" s="99"/>
      <c r="K3141" s="99"/>
      <c r="L3141" s="141" t="str">
        <f>IF(J3141-K3141=0,,IFERROR(K3141-J3141-휴게시간-VLOOKUP(A3141,지정휴게시간,2,FALSE),K3141-J3141-휴게시간))</f>
        <v/>
      </c>
      <c r="M3141" s="142" t="str">
        <f>IFERROR(VLOOKUP(Text(A3141,"m월 d일"),양력휴일,2,FALSE),IFERROR(VLOOKUP(Text(B3141,"m월 d일"),음력휴일,2,FALSE),IFERROR(VLOOKUP(A3141,양력지정휴일,2,FALSE), IFERROR(VLOOKUP(B3141,음력지정휴일,2,FALSE), ""))))</f>
        <v/>
      </c>
      <c r="N3141" s="128"/>
      <c r="O3141" s="128" t="str">
        <f>IFERROR(VLOOKUP(N3141,연차지정일수,2,FALSE),"")</f>
        <v/>
      </c>
      <c r="P3141" s="143"/>
      <c r="Q3141" s="2"/>
    </row>
    <row r="3142">
      <c r="A3142" s="129">
        <v>47337.0</v>
      </c>
      <c r="B3142" s="129">
        <f>VLOOKUP($A3142,달력데이터,MATCH("음력 날짜",달력제목,0),FALSE)</f>
        <v>47296</v>
      </c>
      <c r="C3142" s="128">
        <f t="shared" si="1"/>
        <v>2029</v>
      </c>
      <c r="D3142" s="128">
        <f t="shared" si="2"/>
        <v>8</v>
      </c>
      <c r="E3142" s="128">
        <f t="shared" si="3"/>
        <v>1</v>
      </c>
      <c r="F3142" s="128">
        <f t="shared" si="4"/>
        <v>2029</v>
      </c>
      <c r="G3142" s="128">
        <f t="shared" si="5"/>
        <v>8</v>
      </c>
      <c r="H3142" s="128">
        <f t="shared" si="6"/>
        <v>7</v>
      </c>
      <c r="I3142" s="128" t="str">
        <f t="shared" si="7"/>
        <v>화</v>
      </c>
      <c r="J3142" s="99"/>
      <c r="K3142" s="99"/>
      <c r="L3142" s="141" t="str">
        <f>IF(J3142-K3142=0,,IFERROR(K3142-J3142-휴게시간-VLOOKUP(A3142,지정휴게시간,2,FALSE),K3142-J3142-휴게시간))</f>
        <v/>
      </c>
      <c r="M3142" s="142" t="str">
        <f>IFERROR(VLOOKUP(Text(A3142,"m월 d일"),양력휴일,2,FALSE),IFERROR(VLOOKUP(Text(B3142,"m월 d일"),음력휴일,2,FALSE),IFERROR(VLOOKUP(A3142,양력지정휴일,2,FALSE), IFERROR(VLOOKUP(B3142,음력지정휴일,2,FALSE), ""))))</f>
        <v/>
      </c>
      <c r="N3142" s="128"/>
      <c r="O3142" s="128" t="str">
        <f>IFERROR(VLOOKUP(N3142,연차지정일수,2,FALSE),"")</f>
        <v/>
      </c>
      <c r="P3142" s="143"/>
      <c r="Q3142" s="2"/>
    </row>
    <row r="3143">
      <c r="A3143" s="129">
        <v>47338.0</v>
      </c>
      <c r="B3143" s="129">
        <f>VLOOKUP($A3143,달력데이터,MATCH("음력 날짜",달력제목,0),FALSE)</f>
        <v>47297</v>
      </c>
      <c r="C3143" s="128">
        <f t="shared" si="1"/>
        <v>2029</v>
      </c>
      <c r="D3143" s="128">
        <f t="shared" si="2"/>
        <v>8</v>
      </c>
      <c r="E3143" s="128">
        <f t="shared" si="3"/>
        <v>1</v>
      </c>
      <c r="F3143" s="128">
        <f t="shared" si="4"/>
        <v>2029</v>
      </c>
      <c r="G3143" s="128">
        <f t="shared" si="5"/>
        <v>8</v>
      </c>
      <c r="H3143" s="128">
        <f t="shared" si="6"/>
        <v>8</v>
      </c>
      <c r="I3143" s="128" t="str">
        <f t="shared" si="7"/>
        <v>수</v>
      </c>
      <c r="J3143" s="99"/>
      <c r="K3143" s="99"/>
      <c r="L3143" s="141" t="str">
        <f>IF(J3143-K3143=0,,IFERROR(K3143-J3143-휴게시간-VLOOKUP(A3143,지정휴게시간,2,FALSE),K3143-J3143-휴게시간))</f>
        <v/>
      </c>
      <c r="M3143" s="142" t="str">
        <f>IFERROR(VLOOKUP(Text(A3143,"m월 d일"),양력휴일,2,FALSE),IFERROR(VLOOKUP(Text(B3143,"m월 d일"),음력휴일,2,FALSE),IFERROR(VLOOKUP(A3143,양력지정휴일,2,FALSE), IFERROR(VLOOKUP(B3143,음력지정휴일,2,FALSE), ""))))</f>
        <v/>
      </c>
      <c r="N3143" s="128"/>
      <c r="O3143" s="128" t="str">
        <f>IFERROR(VLOOKUP(N3143,연차지정일수,2,FALSE),"")</f>
        <v/>
      </c>
      <c r="P3143" s="143"/>
      <c r="Q3143" s="2"/>
    </row>
    <row r="3144">
      <c r="A3144" s="129">
        <v>47339.0</v>
      </c>
      <c r="B3144" s="129">
        <f>VLOOKUP($A3144,달력데이터,MATCH("음력 날짜",달력제목,0),FALSE)</f>
        <v>47298</v>
      </c>
      <c r="C3144" s="128">
        <f t="shared" si="1"/>
        <v>2029</v>
      </c>
      <c r="D3144" s="128">
        <f t="shared" si="2"/>
        <v>8</v>
      </c>
      <c r="E3144" s="128">
        <f t="shared" si="3"/>
        <v>1</v>
      </c>
      <c r="F3144" s="128">
        <f t="shared" si="4"/>
        <v>2029</v>
      </c>
      <c r="G3144" s="128">
        <f t="shared" si="5"/>
        <v>8</v>
      </c>
      <c r="H3144" s="128">
        <f t="shared" si="6"/>
        <v>9</v>
      </c>
      <c r="I3144" s="128" t="str">
        <f t="shared" si="7"/>
        <v>목</v>
      </c>
      <c r="J3144" s="99"/>
      <c r="K3144" s="99"/>
      <c r="L3144" s="141" t="str">
        <f>IF(J3144-K3144=0,,IFERROR(K3144-J3144-휴게시간-VLOOKUP(A3144,지정휴게시간,2,FALSE),K3144-J3144-휴게시간))</f>
        <v/>
      </c>
      <c r="M3144" s="142" t="str">
        <f>IFERROR(VLOOKUP(Text(A3144,"m월 d일"),양력휴일,2,FALSE),IFERROR(VLOOKUP(Text(B3144,"m월 d일"),음력휴일,2,FALSE),IFERROR(VLOOKUP(A3144,양력지정휴일,2,FALSE), IFERROR(VLOOKUP(B3144,음력지정휴일,2,FALSE), ""))))</f>
        <v/>
      </c>
      <c r="N3144" s="128"/>
      <c r="O3144" s="128" t="str">
        <f>IFERROR(VLOOKUP(N3144,연차지정일수,2,FALSE),"")</f>
        <v/>
      </c>
      <c r="P3144" s="143"/>
      <c r="Q3144" s="2"/>
    </row>
    <row r="3145">
      <c r="A3145" s="129">
        <v>47340.0</v>
      </c>
      <c r="B3145" s="129">
        <f>VLOOKUP($A3145,달력데이터,MATCH("음력 날짜",달력제목,0),FALSE)</f>
        <v>47300</v>
      </c>
      <c r="C3145" s="128">
        <f t="shared" si="1"/>
        <v>2029</v>
      </c>
      <c r="D3145" s="128">
        <f t="shared" si="2"/>
        <v>8</v>
      </c>
      <c r="E3145" s="128">
        <f t="shared" si="3"/>
        <v>1</v>
      </c>
      <c r="F3145" s="128">
        <f t="shared" si="4"/>
        <v>2029</v>
      </c>
      <c r="G3145" s="128">
        <f t="shared" si="5"/>
        <v>8</v>
      </c>
      <c r="H3145" s="128">
        <f t="shared" si="6"/>
        <v>10</v>
      </c>
      <c r="I3145" s="128" t="str">
        <f t="shared" si="7"/>
        <v>금</v>
      </c>
      <c r="J3145" s="99"/>
      <c r="K3145" s="99"/>
      <c r="L3145" s="141" t="str">
        <f>IF(J3145-K3145=0,,IFERROR(K3145-J3145-휴게시간-VLOOKUP(A3145,지정휴게시간,2,FALSE),K3145-J3145-휴게시간))</f>
        <v/>
      </c>
      <c r="M3145" s="142" t="str">
        <f>IFERROR(VLOOKUP(Text(A3145,"m월 d일"),양력휴일,2,FALSE),IFERROR(VLOOKUP(Text(B3145,"m월 d일"),음력휴일,2,FALSE),IFERROR(VLOOKUP(A3145,양력지정휴일,2,FALSE), IFERROR(VLOOKUP(B3145,음력지정휴일,2,FALSE), ""))))</f>
        <v/>
      </c>
      <c r="N3145" s="128"/>
      <c r="O3145" s="128" t="str">
        <f>IFERROR(VLOOKUP(N3145,연차지정일수,2,FALSE),"")</f>
        <v/>
      </c>
      <c r="P3145" s="143"/>
      <c r="Q3145" s="2"/>
    </row>
    <row r="3146">
      <c r="A3146" s="129">
        <v>47341.0</v>
      </c>
      <c r="B3146" s="129">
        <f>VLOOKUP($A3146,달력데이터,MATCH("음력 날짜",달력제목,0),FALSE)</f>
        <v>47301</v>
      </c>
      <c r="C3146" s="128">
        <f t="shared" si="1"/>
        <v>2029</v>
      </c>
      <c r="D3146" s="128">
        <f t="shared" si="2"/>
        <v>8</v>
      </c>
      <c r="E3146" s="128">
        <f t="shared" si="3"/>
        <v>1</v>
      </c>
      <c r="F3146" s="128">
        <f t="shared" si="4"/>
        <v>2029</v>
      </c>
      <c r="G3146" s="128">
        <f t="shared" si="5"/>
        <v>8</v>
      </c>
      <c r="H3146" s="128">
        <f t="shared" si="6"/>
        <v>11</v>
      </c>
      <c r="I3146" s="128" t="str">
        <f t="shared" si="7"/>
        <v>토</v>
      </c>
      <c r="J3146" s="99"/>
      <c r="K3146" s="99"/>
      <c r="L3146" s="141" t="str">
        <f>IF(J3146-K3146=0,,IFERROR(K3146-J3146-휴게시간-VLOOKUP(A3146,지정휴게시간,2,FALSE),K3146-J3146-휴게시간))</f>
        <v/>
      </c>
      <c r="M3146" s="142" t="str">
        <f>IFERROR(VLOOKUP(Text(A3146,"m월 d일"),양력휴일,2,FALSE),IFERROR(VLOOKUP(Text(B3146,"m월 d일"),음력휴일,2,FALSE),IFERROR(VLOOKUP(A3146,양력지정휴일,2,FALSE), IFERROR(VLOOKUP(B3146,음력지정휴일,2,FALSE), ""))))</f>
        <v/>
      </c>
      <c r="N3146" s="128"/>
      <c r="O3146" s="128" t="str">
        <f>IFERROR(VLOOKUP(N3146,연차지정일수,2,FALSE),"")</f>
        <v/>
      </c>
      <c r="P3146" s="143"/>
      <c r="Q3146" s="2"/>
    </row>
    <row r="3147">
      <c r="A3147" s="129">
        <v>47342.0</v>
      </c>
      <c r="B3147" s="129">
        <f>VLOOKUP($A3147,달력데이터,MATCH("음력 날짜",달력제목,0),FALSE)</f>
        <v>47302</v>
      </c>
      <c r="C3147" s="128">
        <f t="shared" si="1"/>
        <v>2029</v>
      </c>
      <c r="D3147" s="128">
        <f t="shared" si="2"/>
        <v>8</v>
      </c>
      <c r="E3147" s="128">
        <f t="shared" si="3"/>
        <v>1</v>
      </c>
      <c r="F3147" s="128">
        <f t="shared" si="4"/>
        <v>2029</v>
      </c>
      <c r="G3147" s="128">
        <f t="shared" si="5"/>
        <v>8</v>
      </c>
      <c r="H3147" s="128">
        <f t="shared" si="6"/>
        <v>12</v>
      </c>
      <c r="I3147" s="128" t="str">
        <f t="shared" si="7"/>
        <v>일</v>
      </c>
      <c r="J3147" s="99"/>
      <c r="K3147" s="99"/>
      <c r="L3147" s="141" t="str">
        <f>IF(J3147-K3147=0,,IFERROR(K3147-J3147-휴게시간-VLOOKUP(A3147,지정휴게시간,2,FALSE),K3147-J3147-휴게시간))</f>
        <v/>
      </c>
      <c r="M3147" s="142" t="str">
        <f>IFERROR(VLOOKUP(Text(A3147,"m월 d일"),양력휴일,2,FALSE),IFERROR(VLOOKUP(Text(B3147,"m월 d일"),음력휴일,2,FALSE),IFERROR(VLOOKUP(A3147,양력지정휴일,2,FALSE), IFERROR(VLOOKUP(B3147,음력지정휴일,2,FALSE), ""))))</f>
        <v/>
      </c>
      <c r="N3147" s="128"/>
      <c r="O3147" s="128" t="str">
        <f>IFERROR(VLOOKUP(N3147,연차지정일수,2,FALSE),"")</f>
        <v/>
      </c>
      <c r="P3147" s="143"/>
      <c r="Q3147" s="2"/>
    </row>
    <row r="3148">
      <c r="A3148" s="129">
        <v>47343.0</v>
      </c>
      <c r="B3148" s="129">
        <f>VLOOKUP($A3148,달력데이터,MATCH("음력 날짜",달력제목,0),FALSE)</f>
        <v>47303</v>
      </c>
      <c r="C3148" s="128">
        <f t="shared" si="1"/>
        <v>2029</v>
      </c>
      <c r="D3148" s="128">
        <f t="shared" si="2"/>
        <v>8</v>
      </c>
      <c r="E3148" s="128">
        <f t="shared" si="3"/>
        <v>2</v>
      </c>
      <c r="F3148" s="128">
        <f t="shared" si="4"/>
        <v>2029</v>
      </c>
      <c r="G3148" s="128">
        <f t="shared" si="5"/>
        <v>8</v>
      </c>
      <c r="H3148" s="128">
        <f t="shared" si="6"/>
        <v>13</v>
      </c>
      <c r="I3148" s="128" t="str">
        <f t="shared" si="7"/>
        <v>월</v>
      </c>
      <c r="J3148" s="99"/>
      <c r="K3148" s="99"/>
      <c r="L3148" s="141" t="str">
        <f>IF(J3148-K3148=0,,IFERROR(K3148-J3148-휴게시간-VLOOKUP(A3148,지정휴게시간,2,FALSE),K3148-J3148-휴게시간))</f>
        <v/>
      </c>
      <c r="M3148" s="142" t="str">
        <f>IFERROR(VLOOKUP(Text(A3148,"m월 d일"),양력휴일,2,FALSE),IFERROR(VLOOKUP(Text(B3148,"m월 d일"),음력휴일,2,FALSE),IFERROR(VLOOKUP(A3148,양력지정휴일,2,FALSE), IFERROR(VLOOKUP(B3148,음력지정휴일,2,FALSE), ""))))</f>
        <v/>
      </c>
      <c r="N3148" s="128"/>
      <c r="O3148" s="128" t="str">
        <f>IFERROR(VLOOKUP(N3148,연차지정일수,2,FALSE),"")</f>
        <v/>
      </c>
      <c r="P3148" s="143"/>
      <c r="Q3148" s="2"/>
    </row>
    <row r="3149">
      <c r="A3149" s="129">
        <v>47344.0</v>
      </c>
      <c r="B3149" s="129">
        <f>VLOOKUP($A3149,달력데이터,MATCH("음력 날짜",달력제목,0),FALSE)</f>
        <v>47304</v>
      </c>
      <c r="C3149" s="128">
        <f t="shared" si="1"/>
        <v>2029</v>
      </c>
      <c r="D3149" s="128">
        <f t="shared" si="2"/>
        <v>8</v>
      </c>
      <c r="E3149" s="128">
        <f t="shared" si="3"/>
        <v>2</v>
      </c>
      <c r="F3149" s="128">
        <f t="shared" si="4"/>
        <v>2029</v>
      </c>
      <c r="G3149" s="128">
        <f t="shared" si="5"/>
        <v>8</v>
      </c>
      <c r="H3149" s="128">
        <f t="shared" si="6"/>
        <v>14</v>
      </c>
      <c r="I3149" s="128" t="str">
        <f t="shared" si="7"/>
        <v>화</v>
      </c>
      <c r="J3149" s="99"/>
      <c r="K3149" s="99"/>
      <c r="L3149" s="141" t="str">
        <f>IF(J3149-K3149=0,,IFERROR(K3149-J3149-휴게시간-VLOOKUP(A3149,지정휴게시간,2,FALSE),K3149-J3149-휴게시간))</f>
        <v/>
      </c>
      <c r="M3149" s="142" t="str">
        <f>IFERROR(VLOOKUP(Text(A3149,"m월 d일"),양력휴일,2,FALSE),IFERROR(VLOOKUP(Text(B3149,"m월 d일"),음력휴일,2,FALSE),IFERROR(VLOOKUP(A3149,양력지정휴일,2,FALSE), IFERROR(VLOOKUP(B3149,음력지정휴일,2,FALSE), ""))))</f>
        <v/>
      </c>
      <c r="N3149" s="128"/>
      <c r="O3149" s="128" t="str">
        <f>IFERROR(VLOOKUP(N3149,연차지정일수,2,FALSE),"")</f>
        <v/>
      </c>
      <c r="P3149" s="143"/>
      <c r="Q3149" s="2"/>
    </row>
    <row r="3150">
      <c r="A3150" s="129">
        <v>47345.0</v>
      </c>
      <c r="B3150" s="129">
        <f>VLOOKUP($A3150,달력데이터,MATCH("음력 날짜",달력제목,0),FALSE)</f>
        <v>47305</v>
      </c>
      <c r="C3150" s="128">
        <f t="shared" si="1"/>
        <v>2029</v>
      </c>
      <c r="D3150" s="128">
        <f t="shared" si="2"/>
        <v>8</v>
      </c>
      <c r="E3150" s="128">
        <f t="shared" si="3"/>
        <v>2</v>
      </c>
      <c r="F3150" s="128">
        <f t="shared" si="4"/>
        <v>2029</v>
      </c>
      <c r="G3150" s="128">
        <f t="shared" si="5"/>
        <v>8</v>
      </c>
      <c r="H3150" s="128">
        <f t="shared" si="6"/>
        <v>15</v>
      </c>
      <c r="I3150" s="128" t="str">
        <f t="shared" si="7"/>
        <v>수</v>
      </c>
      <c r="J3150" s="99"/>
      <c r="K3150" s="99"/>
      <c r="L3150" s="141" t="str">
        <f>IF(J3150-K3150=0,,IFERROR(K3150-J3150-휴게시간-VLOOKUP(A3150,지정휴게시간,2,FALSE),K3150-J3150-휴게시간))</f>
        <v/>
      </c>
      <c r="M3150" s="142" t="str">
        <f>IFERROR(VLOOKUP(Text(A3150,"m월 d일"),양력휴일,2,FALSE),IFERROR(VLOOKUP(Text(B3150,"m월 d일"),음력휴일,2,FALSE),IFERROR(VLOOKUP(A3150,양력지정휴일,2,FALSE), IFERROR(VLOOKUP(B3150,음력지정휴일,2,FALSE), ""))))</f>
        <v>광복절</v>
      </c>
      <c r="N3150" s="128"/>
      <c r="O3150" s="128" t="str">
        <f>IFERROR(VLOOKUP(N3150,연차지정일수,2,FALSE),"")</f>
        <v/>
      </c>
      <c r="P3150" s="143"/>
      <c r="Q3150" s="2"/>
    </row>
    <row r="3151">
      <c r="A3151" s="129">
        <v>47346.0</v>
      </c>
      <c r="B3151" s="129">
        <f>VLOOKUP($A3151,달력데이터,MATCH("음력 날짜",달력제목,0),FALSE)</f>
        <v>47306</v>
      </c>
      <c r="C3151" s="128">
        <f t="shared" si="1"/>
        <v>2029</v>
      </c>
      <c r="D3151" s="128">
        <f t="shared" si="2"/>
        <v>8</v>
      </c>
      <c r="E3151" s="128">
        <f t="shared" si="3"/>
        <v>2</v>
      </c>
      <c r="F3151" s="128">
        <f t="shared" si="4"/>
        <v>2029</v>
      </c>
      <c r="G3151" s="128">
        <f t="shared" si="5"/>
        <v>8</v>
      </c>
      <c r="H3151" s="128">
        <f t="shared" si="6"/>
        <v>16</v>
      </c>
      <c r="I3151" s="128" t="str">
        <f t="shared" si="7"/>
        <v>목</v>
      </c>
      <c r="J3151" s="99"/>
      <c r="K3151" s="99"/>
      <c r="L3151" s="141" t="str">
        <f>IF(J3151-K3151=0,,IFERROR(K3151-J3151-휴게시간-VLOOKUP(A3151,지정휴게시간,2,FALSE),K3151-J3151-휴게시간))</f>
        <v/>
      </c>
      <c r="M3151" s="142" t="str">
        <f>IFERROR(VLOOKUP(Text(A3151,"m월 d일"),양력휴일,2,FALSE),IFERROR(VLOOKUP(Text(B3151,"m월 d일"),음력휴일,2,FALSE),IFERROR(VLOOKUP(A3151,양력지정휴일,2,FALSE), IFERROR(VLOOKUP(B3151,음력지정휴일,2,FALSE), ""))))</f>
        <v/>
      </c>
      <c r="N3151" s="128"/>
      <c r="O3151" s="128" t="str">
        <f>IFERROR(VLOOKUP(N3151,연차지정일수,2,FALSE),"")</f>
        <v/>
      </c>
      <c r="P3151" s="143"/>
      <c r="Q3151" s="2"/>
    </row>
    <row r="3152">
      <c r="A3152" s="129">
        <v>47347.0</v>
      </c>
      <c r="B3152" s="129">
        <f>VLOOKUP($A3152,달력데이터,MATCH("음력 날짜",달력제목,0),FALSE)</f>
        <v>47307</v>
      </c>
      <c r="C3152" s="128">
        <f t="shared" si="1"/>
        <v>2029</v>
      </c>
      <c r="D3152" s="128">
        <f t="shared" si="2"/>
        <v>8</v>
      </c>
      <c r="E3152" s="128">
        <f t="shared" si="3"/>
        <v>2</v>
      </c>
      <c r="F3152" s="128">
        <f t="shared" si="4"/>
        <v>2029</v>
      </c>
      <c r="G3152" s="128">
        <f t="shared" si="5"/>
        <v>8</v>
      </c>
      <c r="H3152" s="128">
        <f t="shared" si="6"/>
        <v>17</v>
      </c>
      <c r="I3152" s="128" t="str">
        <f t="shared" si="7"/>
        <v>금</v>
      </c>
      <c r="J3152" s="99"/>
      <c r="K3152" s="99"/>
      <c r="L3152" s="141" t="str">
        <f>IF(J3152-K3152=0,,IFERROR(K3152-J3152-휴게시간-VLOOKUP(A3152,지정휴게시간,2,FALSE),K3152-J3152-휴게시간))</f>
        <v/>
      </c>
      <c r="M3152" s="142" t="str">
        <f>IFERROR(VLOOKUP(Text(A3152,"m월 d일"),양력휴일,2,FALSE),IFERROR(VLOOKUP(Text(B3152,"m월 d일"),음력휴일,2,FALSE),IFERROR(VLOOKUP(A3152,양력지정휴일,2,FALSE), IFERROR(VLOOKUP(B3152,음력지정휴일,2,FALSE), ""))))</f>
        <v/>
      </c>
      <c r="N3152" s="128"/>
      <c r="O3152" s="128" t="str">
        <f>IFERROR(VLOOKUP(N3152,연차지정일수,2,FALSE),"")</f>
        <v/>
      </c>
      <c r="P3152" s="143"/>
      <c r="Q3152" s="2"/>
    </row>
    <row r="3153">
      <c r="A3153" s="129">
        <v>47348.0</v>
      </c>
      <c r="B3153" s="129">
        <f>VLOOKUP($A3153,달력데이터,MATCH("음력 날짜",달력제목,0),FALSE)</f>
        <v>47308</v>
      </c>
      <c r="C3153" s="128">
        <f t="shared" si="1"/>
        <v>2029</v>
      </c>
      <c r="D3153" s="128">
        <f t="shared" si="2"/>
        <v>8</v>
      </c>
      <c r="E3153" s="128">
        <f t="shared" si="3"/>
        <v>2</v>
      </c>
      <c r="F3153" s="128">
        <f t="shared" si="4"/>
        <v>2029</v>
      </c>
      <c r="G3153" s="128">
        <f t="shared" si="5"/>
        <v>8</v>
      </c>
      <c r="H3153" s="128">
        <f t="shared" si="6"/>
        <v>18</v>
      </c>
      <c r="I3153" s="128" t="str">
        <f t="shared" si="7"/>
        <v>토</v>
      </c>
      <c r="J3153" s="99"/>
      <c r="K3153" s="99"/>
      <c r="L3153" s="141" t="str">
        <f>IF(J3153-K3153=0,,IFERROR(K3153-J3153-휴게시간-VLOOKUP(A3153,지정휴게시간,2,FALSE),K3153-J3153-휴게시간))</f>
        <v/>
      </c>
      <c r="M3153" s="142" t="str">
        <f>IFERROR(VLOOKUP(Text(A3153,"m월 d일"),양력휴일,2,FALSE),IFERROR(VLOOKUP(Text(B3153,"m월 d일"),음력휴일,2,FALSE),IFERROR(VLOOKUP(A3153,양력지정휴일,2,FALSE), IFERROR(VLOOKUP(B3153,음력지정휴일,2,FALSE), ""))))</f>
        <v/>
      </c>
      <c r="N3153" s="128"/>
      <c r="O3153" s="128" t="str">
        <f>IFERROR(VLOOKUP(N3153,연차지정일수,2,FALSE),"")</f>
        <v/>
      </c>
      <c r="P3153" s="143"/>
      <c r="Q3153" s="2"/>
    </row>
    <row r="3154">
      <c r="A3154" s="129">
        <v>47349.0</v>
      </c>
      <c r="B3154" s="129">
        <f>VLOOKUP($A3154,달력데이터,MATCH("음력 날짜",달력제목,0),FALSE)</f>
        <v>47309</v>
      </c>
      <c r="C3154" s="128">
        <f t="shared" si="1"/>
        <v>2029</v>
      </c>
      <c r="D3154" s="128">
        <f t="shared" si="2"/>
        <v>8</v>
      </c>
      <c r="E3154" s="128">
        <f t="shared" si="3"/>
        <v>2</v>
      </c>
      <c r="F3154" s="128">
        <f t="shared" si="4"/>
        <v>2029</v>
      </c>
      <c r="G3154" s="128">
        <f t="shared" si="5"/>
        <v>8</v>
      </c>
      <c r="H3154" s="128">
        <f t="shared" si="6"/>
        <v>19</v>
      </c>
      <c r="I3154" s="128" t="str">
        <f t="shared" si="7"/>
        <v>일</v>
      </c>
      <c r="J3154" s="99"/>
      <c r="K3154" s="99"/>
      <c r="L3154" s="141" t="str">
        <f>IF(J3154-K3154=0,,IFERROR(K3154-J3154-휴게시간-VLOOKUP(A3154,지정휴게시간,2,FALSE),K3154-J3154-휴게시간))</f>
        <v/>
      </c>
      <c r="M3154" s="142" t="str">
        <f>IFERROR(VLOOKUP(Text(A3154,"m월 d일"),양력휴일,2,FALSE),IFERROR(VLOOKUP(Text(B3154,"m월 d일"),음력휴일,2,FALSE),IFERROR(VLOOKUP(A3154,양력지정휴일,2,FALSE), IFERROR(VLOOKUP(B3154,음력지정휴일,2,FALSE), ""))))</f>
        <v/>
      </c>
      <c r="N3154" s="128"/>
      <c r="O3154" s="128" t="str">
        <f>IFERROR(VLOOKUP(N3154,연차지정일수,2,FALSE),"")</f>
        <v/>
      </c>
      <c r="P3154" s="143"/>
      <c r="Q3154" s="2"/>
    </row>
    <row r="3155">
      <c r="A3155" s="129">
        <v>47350.0</v>
      </c>
      <c r="B3155" s="129">
        <f>VLOOKUP($A3155,달력데이터,MATCH("음력 날짜",달력제목,0),FALSE)</f>
        <v>47310</v>
      </c>
      <c r="C3155" s="128">
        <f t="shared" si="1"/>
        <v>2029</v>
      </c>
      <c r="D3155" s="128">
        <f t="shared" si="2"/>
        <v>8</v>
      </c>
      <c r="E3155" s="128">
        <f t="shared" si="3"/>
        <v>3</v>
      </c>
      <c r="F3155" s="128">
        <f t="shared" si="4"/>
        <v>2029</v>
      </c>
      <c r="G3155" s="128">
        <f t="shared" si="5"/>
        <v>8</v>
      </c>
      <c r="H3155" s="128">
        <f t="shared" si="6"/>
        <v>20</v>
      </c>
      <c r="I3155" s="128" t="str">
        <f t="shared" si="7"/>
        <v>월</v>
      </c>
      <c r="J3155" s="99"/>
      <c r="K3155" s="99"/>
      <c r="L3155" s="141" t="str">
        <f>IF(J3155-K3155=0,,IFERROR(K3155-J3155-휴게시간-VLOOKUP(A3155,지정휴게시간,2,FALSE),K3155-J3155-휴게시간))</f>
        <v/>
      </c>
      <c r="M3155" s="142" t="str">
        <f>IFERROR(VLOOKUP(Text(A3155,"m월 d일"),양력휴일,2,FALSE),IFERROR(VLOOKUP(Text(B3155,"m월 d일"),음력휴일,2,FALSE),IFERROR(VLOOKUP(A3155,양력지정휴일,2,FALSE), IFERROR(VLOOKUP(B3155,음력지정휴일,2,FALSE), ""))))</f>
        <v/>
      </c>
      <c r="N3155" s="128"/>
      <c r="O3155" s="128" t="str">
        <f>IFERROR(VLOOKUP(N3155,연차지정일수,2,FALSE),"")</f>
        <v/>
      </c>
      <c r="P3155" s="143"/>
      <c r="Q3155" s="2"/>
    </row>
    <row r="3156">
      <c r="A3156" s="129">
        <v>47351.0</v>
      </c>
      <c r="B3156" s="129">
        <f>VLOOKUP($A3156,달력데이터,MATCH("음력 날짜",달력제목,0),FALSE)</f>
        <v>47311</v>
      </c>
      <c r="C3156" s="128">
        <f t="shared" si="1"/>
        <v>2029</v>
      </c>
      <c r="D3156" s="128">
        <f t="shared" si="2"/>
        <v>8</v>
      </c>
      <c r="E3156" s="128">
        <f t="shared" si="3"/>
        <v>3</v>
      </c>
      <c r="F3156" s="128">
        <f t="shared" si="4"/>
        <v>2029</v>
      </c>
      <c r="G3156" s="128">
        <f t="shared" si="5"/>
        <v>8</v>
      </c>
      <c r="H3156" s="128">
        <f t="shared" si="6"/>
        <v>21</v>
      </c>
      <c r="I3156" s="128" t="str">
        <f t="shared" si="7"/>
        <v>화</v>
      </c>
      <c r="J3156" s="99"/>
      <c r="K3156" s="99"/>
      <c r="L3156" s="141" t="str">
        <f>IF(J3156-K3156=0,,IFERROR(K3156-J3156-휴게시간-VLOOKUP(A3156,지정휴게시간,2,FALSE),K3156-J3156-휴게시간))</f>
        <v/>
      </c>
      <c r="M3156" s="142" t="str">
        <f>IFERROR(VLOOKUP(Text(A3156,"m월 d일"),양력휴일,2,FALSE),IFERROR(VLOOKUP(Text(B3156,"m월 d일"),음력휴일,2,FALSE),IFERROR(VLOOKUP(A3156,양력지정휴일,2,FALSE), IFERROR(VLOOKUP(B3156,음력지정휴일,2,FALSE), ""))))</f>
        <v/>
      </c>
      <c r="N3156" s="128"/>
      <c r="O3156" s="128" t="str">
        <f>IFERROR(VLOOKUP(N3156,연차지정일수,2,FALSE),"")</f>
        <v/>
      </c>
      <c r="P3156" s="143"/>
      <c r="Q3156" s="2"/>
    </row>
    <row r="3157">
      <c r="A3157" s="129">
        <v>47352.0</v>
      </c>
      <c r="B3157" s="129">
        <f>VLOOKUP($A3157,달력데이터,MATCH("음력 날짜",달력제목,0),FALSE)</f>
        <v>47312</v>
      </c>
      <c r="C3157" s="128">
        <f t="shared" si="1"/>
        <v>2029</v>
      </c>
      <c r="D3157" s="128">
        <f t="shared" si="2"/>
        <v>8</v>
      </c>
      <c r="E3157" s="128">
        <f t="shared" si="3"/>
        <v>3</v>
      </c>
      <c r="F3157" s="128">
        <f t="shared" si="4"/>
        <v>2029</v>
      </c>
      <c r="G3157" s="128">
        <f t="shared" si="5"/>
        <v>8</v>
      </c>
      <c r="H3157" s="128">
        <f t="shared" si="6"/>
        <v>22</v>
      </c>
      <c r="I3157" s="128" t="str">
        <f t="shared" si="7"/>
        <v>수</v>
      </c>
      <c r="J3157" s="99"/>
      <c r="K3157" s="99"/>
      <c r="L3157" s="141" t="str">
        <f>IF(J3157-K3157=0,,IFERROR(K3157-J3157-휴게시간-VLOOKUP(A3157,지정휴게시간,2,FALSE),K3157-J3157-휴게시간))</f>
        <v/>
      </c>
      <c r="M3157" s="142" t="str">
        <f>IFERROR(VLOOKUP(Text(A3157,"m월 d일"),양력휴일,2,FALSE),IFERROR(VLOOKUP(Text(B3157,"m월 d일"),음력휴일,2,FALSE),IFERROR(VLOOKUP(A3157,양력지정휴일,2,FALSE), IFERROR(VLOOKUP(B3157,음력지정휴일,2,FALSE), ""))))</f>
        <v/>
      </c>
      <c r="N3157" s="128"/>
      <c r="O3157" s="128" t="str">
        <f>IFERROR(VLOOKUP(N3157,연차지정일수,2,FALSE),"")</f>
        <v/>
      </c>
      <c r="P3157" s="143"/>
      <c r="Q3157" s="2"/>
    </row>
    <row r="3158">
      <c r="A3158" s="129">
        <v>47353.0</v>
      </c>
      <c r="B3158" s="129">
        <f>VLOOKUP($A3158,달력데이터,MATCH("음력 날짜",달력제목,0),FALSE)</f>
        <v>47313</v>
      </c>
      <c r="C3158" s="128">
        <f t="shared" si="1"/>
        <v>2029</v>
      </c>
      <c r="D3158" s="128">
        <f t="shared" si="2"/>
        <v>8</v>
      </c>
      <c r="E3158" s="128">
        <f t="shared" si="3"/>
        <v>3</v>
      </c>
      <c r="F3158" s="128">
        <f t="shared" si="4"/>
        <v>2029</v>
      </c>
      <c r="G3158" s="128">
        <f t="shared" si="5"/>
        <v>8</v>
      </c>
      <c r="H3158" s="128">
        <f t="shared" si="6"/>
        <v>23</v>
      </c>
      <c r="I3158" s="128" t="str">
        <f t="shared" si="7"/>
        <v>목</v>
      </c>
      <c r="J3158" s="99"/>
      <c r="K3158" s="99"/>
      <c r="L3158" s="141" t="str">
        <f>IF(J3158-K3158=0,,IFERROR(K3158-J3158-휴게시간-VLOOKUP(A3158,지정휴게시간,2,FALSE),K3158-J3158-휴게시간))</f>
        <v/>
      </c>
      <c r="M3158" s="142" t="str">
        <f>IFERROR(VLOOKUP(Text(A3158,"m월 d일"),양력휴일,2,FALSE),IFERROR(VLOOKUP(Text(B3158,"m월 d일"),음력휴일,2,FALSE),IFERROR(VLOOKUP(A3158,양력지정휴일,2,FALSE), IFERROR(VLOOKUP(B3158,음력지정휴일,2,FALSE), ""))))</f>
        <v/>
      </c>
      <c r="N3158" s="128"/>
      <c r="O3158" s="128" t="str">
        <f>IFERROR(VLOOKUP(N3158,연차지정일수,2,FALSE),"")</f>
        <v/>
      </c>
      <c r="P3158" s="143"/>
      <c r="Q3158" s="2"/>
    </row>
    <row r="3159">
      <c r="A3159" s="129">
        <v>47354.0</v>
      </c>
      <c r="B3159" s="129">
        <f>VLOOKUP($A3159,달력데이터,MATCH("음력 날짜",달력제목,0),FALSE)</f>
        <v>47314</v>
      </c>
      <c r="C3159" s="128">
        <f t="shared" si="1"/>
        <v>2029</v>
      </c>
      <c r="D3159" s="128">
        <f t="shared" si="2"/>
        <v>8</v>
      </c>
      <c r="E3159" s="128">
        <f t="shared" si="3"/>
        <v>3</v>
      </c>
      <c r="F3159" s="128">
        <f t="shared" si="4"/>
        <v>2029</v>
      </c>
      <c r="G3159" s="128">
        <f t="shared" si="5"/>
        <v>8</v>
      </c>
      <c r="H3159" s="128">
        <f t="shared" si="6"/>
        <v>24</v>
      </c>
      <c r="I3159" s="128" t="str">
        <f t="shared" si="7"/>
        <v>금</v>
      </c>
      <c r="J3159" s="99"/>
      <c r="K3159" s="99"/>
      <c r="L3159" s="141" t="str">
        <f>IF(J3159-K3159=0,,IFERROR(K3159-J3159-휴게시간-VLOOKUP(A3159,지정휴게시간,2,FALSE),K3159-J3159-휴게시간))</f>
        <v/>
      </c>
      <c r="M3159" s="142" t="str">
        <f>IFERROR(VLOOKUP(Text(A3159,"m월 d일"),양력휴일,2,FALSE),IFERROR(VLOOKUP(Text(B3159,"m월 d일"),음력휴일,2,FALSE),IFERROR(VLOOKUP(A3159,양력지정휴일,2,FALSE), IFERROR(VLOOKUP(B3159,음력지정휴일,2,FALSE), ""))))</f>
        <v/>
      </c>
      <c r="N3159" s="128"/>
      <c r="O3159" s="128" t="str">
        <f>IFERROR(VLOOKUP(N3159,연차지정일수,2,FALSE),"")</f>
        <v/>
      </c>
      <c r="P3159" s="143"/>
      <c r="Q3159" s="2"/>
    </row>
    <row r="3160">
      <c r="A3160" s="129">
        <v>47355.0</v>
      </c>
      <c r="B3160" s="129">
        <f>VLOOKUP($A3160,달력데이터,MATCH("음력 날짜",달력제목,0),FALSE)</f>
        <v>47315</v>
      </c>
      <c r="C3160" s="128">
        <f t="shared" si="1"/>
        <v>2029</v>
      </c>
      <c r="D3160" s="128">
        <f t="shared" si="2"/>
        <v>8</v>
      </c>
      <c r="E3160" s="128">
        <f t="shared" si="3"/>
        <v>3</v>
      </c>
      <c r="F3160" s="128">
        <f t="shared" si="4"/>
        <v>2029</v>
      </c>
      <c r="G3160" s="128">
        <f t="shared" si="5"/>
        <v>8</v>
      </c>
      <c r="H3160" s="128">
        <f t="shared" si="6"/>
        <v>25</v>
      </c>
      <c r="I3160" s="128" t="str">
        <f t="shared" si="7"/>
        <v>토</v>
      </c>
      <c r="J3160" s="99"/>
      <c r="K3160" s="99"/>
      <c r="L3160" s="141" t="str">
        <f>IF(J3160-K3160=0,,IFERROR(K3160-J3160-휴게시간-VLOOKUP(A3160,지정휴게시간,2,FALSE),K3160-J3160-휴게시간))</f>
        <v/>
      </c>
      <c r="M3160" s="142" t="str">
        <f>IFERROR(VLOOKUP(Text(A3160,"m월 d일"),양력휴일,2,FALSE),IFERROR(VLOOKUP(Text(B3160,"m월 d일"),음력휴일,2,FALSE),IFERROR(VLOOKUP(A3160,양력지정휴일,2,FALSE), IFERROR(VLOOKUP(B3160,음력지정휴일,2,FALSE), ""))))</f>
        <v/>
      </c>
      <c r="N3160" s="128"/>
      <c r="O3160" s="128" t="str">
        <f>IFERROR(VLOOKUP(N3160,연차지정일수,2,FALSE),"")</f>
        <v/>
      </c>
      <c r="P3160" s="143"/>
      <c r="Q3160" s="2"/>
    </row>
    <row r="3161">
      <c r="A3161" s="129">
        <v>47356.0</v>
      </c>
      <c r="B3161" s="129">
        <f>VLOOKUP($A3161,달력데이터,MATCH("음력 날짜",달력제목,0),FALSE)</f>
        <v>47316</v>
      </c>
      <c r="C3161" s="128">
        <f t="shared" si="1"/>
        <v>2029</v>
      </c>
      <c r="D3161" s="128">
        <f t="shared" si="2"/>
        <v>8</v>
      </c>
      <c r="E3161" s="128">
        <f t="shared" si="3"/>
        <v>3</v>
      </c>
      <c r="F3161" s="128">
        <f t="shared" si="4"/>
        <v>2029</v>
      </c>
      <c r="G3161" s="128">
        <f t="shared" si="5"/>
        <v>8</v>
      </c>
      <c r="H3161" s="128">
        <f t="shared" si="6"/>
        <v>26</v>
      </c>
      <c r="I3161" s="128" t="str">
        <f t="shared" si="7"/>
        <v>일</v>
      </c>
      <c r="J3161" s="99"/>
      <c r="K3161" s="99"/>
      <c r="L3161" s="141" t="str">
        <f>IF(J3161-K3161=0,,IFERROR(K3161-J3161-휴게시간-VLOOKUP(A3161,지정휴게시간,2,FALSE),K3161-J3161-휴게시간))</f>
        <v/>
      </c>
      <c r="M3161" s="142" t="str">
        <f>IFERROR(VLOOKUP(Text(A3161,"m월 d일"),양력휴일,2,FALSE),IFERROR(VLOOKUP(Text(B3161,"m월 d일"),음력휴일,2,FALSE),IFERROR(VLOOKUP(A3161,양력지정휴일,2,FALSE), IFERROR(VLOOKUP(B3161,음력지정휴일,2,FALSE), ""))))</f>
        <v/>
      </c>
      <c r="N3161" s="128"/>
      <c r="O3161" s="128" t="str">
        <f>IFERROR(VLOOKUP(N3161,연차지정일수,2,FALSE),"")</f>
        <v/>
      </c>
      <c r="P3161" s="143"/>
      <c r="Q3161" s="2"/>
    </row>
    <row r="3162">
      <c r="A3162" s="129">
        <v>47357.0</v>
      </c>
      <c r="B3162" s="129">
        <f>VLOOKUP($A3162,달력데이터,MATCH("음력 날짜",달력제목,0),FALSE)</f>
        <v>47317</v>
      </c>
      <c r="C3162" s="128">
        <f t="shared" si="1"/>
        <v>2029</v>
      </c>
      <c r="D3162" s="128">
        <f t="shared" si="2"/>
        <v>8</v>
      </c>
      <c r="E3162" s="128">
        <f t="shared" si="3"/>
        <v>4</v>
      </c>
      <c r="F3162" s="128">
        <f t="shared" si="4"/>
        <v>2029</v>
      </c>
      <c r="G3162" s="128">
        <f t="shared" si="5"/>
        <v>8</v>
      </c>
      <c r="H3162" s="128">
        <f t="shared" si="6"/>
        <v>27</v>
      </c>
      <c r="I3162" s="128" t="str">
        <f t="shared" si="7"/>
        <v>월</v>
      </c>
      <c r="J3162" s="99"/>
      <c r="K3162" s="99"/>
      <c r="L3162" s="141" t="str">
        <f>IF(J3162-K3162=0,,IFERROR(K3162-J3162-휴게시간-VLOOKUP(A3162,지정휴게시간,2,FALSE),K3162-J3162-휴게시간))</f>
        <v/>
      </c>
      <c r="M3162" s="142" t="str">
        <f>IFERROR(VLOOKUP(Text(A3162,"m월 d일"),양력휴일,2,FALSE),IFERROR(VLOOKUP(Text(B3162,"m월 d일"),음력휴일,2,FALSE),IFERROR(VLOOKUP(A3162,양력지정휴일,2,FALSE), IFERROR(VLOOKUP(B3162,음력지정휴일,2,FALSE), ""))))</f>
        <v/>
      </c>
      <c r="N3162" s="128"/>
      <c r="O3162" s="128" t="str">
        <f>IFERROR(VLOOKUP(N3162,연차지정일수,2,FALSE),"")</f>
        <v/>
      </c>
      <c r="P3162" s="143"/>
      <c r="Q3162" s="2"/>
    </row>
    <row r="3163">
      <c r="A3163" s="129">
        <v>47358.0</v>
      </c>
      <c r="B3163" s="129">
        <f>VLOOKUP($A3163,달력데이터,MATCH("음력 날짜",달력제목,0),FALSE)</f>
        <v>47318</v>
      </c>
      <c r="C3163" s="128">
        <f t="shared" si="1"/>
        <v>2029</v>
      </c>
      <c r="D3163" s="128">
        <f t="shared" si="2"/>
        <v>8</v>
      </c>
      <c r="E3163" s="128">
        <f t="shared" si="3"/>
        <v>4</v>
      </c>
      <c r="F3163" s="128">
        <f t="shared" si="4"/>
        <v>2029</v>
      </c>
      <c r="G3163" s="128">
        <f t="shared" si="5"/>
        <v>8</v>
      </c>
      <c r="H3163" s="128">
        <f t="shared" si="6"/>
        <v>28</v>
      </c>
      <c r="I3163" s="128" t="str">
        <f t="shared" si="7"/>
        <v>화</v>
      </c>
      <c r="J3163" s="99"/>
      <c r="K3163" s="99"/>
      <c r="L3163" s="141" t="str">
        <f>IF(J3163-K3163=0,,IFERROR(K3163-J3163-휴게시간-VLOOKUP(A3163,지정휴게시간,2,FALSE),K3163-J3163-휴게시간))</f>
        <v/>
      </c>
      <c r="M3163" s="142" t="str">
        <f>IFERROR(VLOOKUP(Text(A3163,"m월 d일"),양력휴일,2,FALSE),IFERROR(VLOOKUP(Text(B3163,"m월 d일"),음력휴일,2,FALSE),IFERROR(VLOOKUP(A3163,양력지정휴일,2,FALSE), IFERROR(VLOOKUP(B3163,음력지정휴일,2,FALSE), ""))))</f>
        <v/>
      </c>
      <c r="N3163" s="128"/>
      <c r="O3163" s="128" t="str">
        <f>IFERROR(VLOOKUP(N3163,연차지정일수,2,FALSE),"")</f>
        <v/>
      </c>
      <c r="P3163" s="143"/>
      <c r="Q3163" s="2"/>
    </row>
    <row r="3164">
      <c r="A3164" s="129">
        <v>47359.0</v>
      </c>
      <c r="B3164" s="129">
        <f>VLOOKUP($A3164,달력데이터,MATCH("음력 날짜",달력제목,0),FALSE)</f>
        <v>47319</v>
      </c>
      <c r="C3164" s="128">
        <f t="shared" si="1"/>
        <v>2029</v>
      </c>
      <c r="D3164" s="128">
        <f t="shared" si="2"/>
        <v>8</v>
      </c>
      <c r="E3164" s="128">
        <f t="shared" si="3"/>
        <v>4</v>
      </c>
      <c r="F3164" s="128">
        <f t="shared" si="4"/>
        <v>2029</v>
      </c>
      <c r="G3164" s="128">
        <f t="shared" si="5"/>
        <v>8</v>
      </c>
      <c r="H3164" s="128">
        <f t="shared" si="6"/>
        <v>29</v>
      </c>
      <c r="I3164" s="128" t="str">
        <f t="shared" si="7"/>
        <v>수</v>
      </c>
      <c r="J3164" s="99"/>
      <c r="K3164" s="99"/>
      <c r="L3164" s="141" t="str">
        <f>IF(J3164-K3164=0,,IFERROR(K3164-J3164-휴게시간-VLOOKUP(A3164,지정휴게시간,2,FALSE),K3164-J3164-휴게시간))</f>
        <v/>
      </c>
      <c r="M3164" s="142" t="str">
        <f>IFERROR(VLOOKUP(Text(A3164,"m월 d일"),양력휴일,2,FALSE),IFERROR(VLOOKUP(Text(B3164,"m월 d일"),음력휴일,2,FALSE),IFERROR(VLOOKUP(A3164,양력지정휴일,2,FALSE), IFERROR(VLOOKUP(B3164,음력지정휴일,2,FALSE), ""))))</f>
        <v/>
      </c>
      <c r="N3164" s="128"/>
      <c r="O3164" s="128" t="str">
        <f>IFERROR(VLOOKUP(N3164,연차지정일수,2,FALSE),"")</f>
        <v/>
      </c>
      <c r="P3164" s="143"/>
      <c r="Q3164" s="2"/>
    </row>
    <row r="3165">
      <c r="A3165" s="129">
        <v>47360.0</v>
      </c>
      <c r="B3165" s="129">
        <f>VLOOKUP($A3165,달력데이터,MATCH("음력 날짜",달력제목,0),FALSE)</f>
        <v>47320</v>
      </c>
      <c r="C3165" s="128">
        <f t="shared" si="1"/>
        <v>2029</v>
      </c>
      <c r="D3165" s="128">
        <f t="shared" si="2"/>
        <v>8</v>
      </c>
      <c r="E3165" s="128">
        <f t="shared" si="3"/>
        <v>4</v>
      </c>
      <c r="F3165" s="128">
        <f t="shared" si="4"/>
        <v>2029</v>
      </c>
      <c r="G3165" s="128">
        <f t="shared" si="5"/>
        <v>8</v>
      </c>
      <c r="H3165" s="128">
        <f t="shared" si="6"/>
        <v>30</v>
      </c>
      <c r="I3165" s="128" t="str">
        <f t="shared" si="7"/>
        <v>목</v>
      </c>
      <c r="J3165" s="99"/>
      <c r="K3165" s="99"/>
      <c r="L3165" s="141" t="str">
        <f>IF(J3165-K3165=0,,IFERROR(K3165-J3165-휴게시간-VLOOKUP(A3165,지정휴게시간,2,FALSE),K3165-J3165-휴게시간))</f>
        <v/>
      </c>
      <c r="M3165" s="142" t="str">
        <f>IFERROR(VLOOKUP(Text(A3165,"m월 d일"),양력휴일,2,FALSE),IFERROR(VLOOKUP(Text(B3165,"m월 d일"),음력휴일,2,FALSE),IFERROR(VLOOKUP(A3165,양력지정휴일,2,FALSE), IFERROR(VLOOKUP(B3165,음력지정휴일,2,FALSE), ""))))</f>
        <v/>
      </c>
      <c r="N3165" s="128"/>
      <c r="O3165" s="128" t="str">
        <f>IFERROR(VLOOKUP(N3165,연차지정일수,2,FALSE),"")</f>
        <v/>
      </c>
      <c r="P3165" s="143"/>
      <c r="Q3165" s="2"/>
    </row>
    <row r="3166">
      <c r="A3166" s="129">
        <v>47361.0</v>
      </c>
      <c r="B3166" s="129">
        <f>VLOOKUP($A3166,달력데이터,MATCH("음력 날짜",달력제목,0),FALSE)</f>
        <v>47321</v>
      </c>
      <c r="C3166" s="128">
        <f t="shared" si="1"/>
        <v>2029</v>
      </c>
      <c r="D3166" s="128">
        <f t="shared" si="2"/>
        <v>8</v>
      </c>
      <c r="E3166" s="128">
        <f t="shared" si="3"/>
        <v>4</v>
      </c>
      <c r="F3166" s="128">
        <f t="shared" si="4"/>
        <v>2029</v>
      </c>
      <c r="G3166" s="128">
        <f t="shared" si="5"/>
        <v>8</v>
      </c>
      <c r="H3166" s="128">
        <f t="shared" si="6"/>
        <v>31</v>
      </c>
      <c r="I3166" s="128" t="str">
        <f t="shared" si="7"/>
        <v>금</v>
      </c>
      <c r="J3166" s="99"/>
      <c r="K3166" s="99"/>
      <c r="L3166" s="141" t="str">
        <f>IF(J3166-K3166=0,,IFERROR(K3166-J3166-휴게시간-VLOOKUP(A3166,지정휴게시간,2,FALSE),K3166-J3166-휴게시간))</f>
        <v/>
      </c>
      <c r="M3166" s="142" t="str">
        <f>IFERROR(VLOOKUP(Text(A3166,"m월 d일"),양력휴일,2,FALSE),IFERROR(VLOOKUP(Text(B3166,"m월 d일"),음력휴일,2,FALSE),IFERROR(VLOOKUP(A3166,양력지정휴일,2,FALSE), IFERROR(VLOOKUP(B3166,음력지정휴일,2,FALSE), ""))))</f>
        <v/>
      </c>
      <c r="N3166" s="128"/>
      <c r="O3166" s="128" t="str">
        <f>IFERROR(VLOOKUP(N3166,연차지정일수,2,FALSE),"")</f>
        <v/>
      </c>
      <c r="P3166" s="143"/>
      <c r="Q3166" s="2"/>
    </row>
    <row r="3167">
      <c r="A3167" s="129">
        <v>47362.0</v>
      </c>
      <c r="B3167" s="129">
        <f>VLOOKUP($A3167,달력데이터,MATCH("음력 날짜",달력제목,0),FALSE)</f>
        <v>47322</v>
      </c>
      <c r="C3167" s="128">
        <f t="shared" si="1"/>
        <v>2029</v>
      </c>
      <c r="D3167" s="128">
        <f t="shared" si="2"/>
        <v>8</v>
      </c>
      <c r="E3167" s="128">
        <f t="shared" si="3"/>
        <v>4</v>
      </c>
      <c r="F3167" s="128">
        <f t="shared" si="4"/>
        <v>2029</v>
      </c>
      <c r="G3167" s="128">
        <f t="shared" si="5"/>
        <v>9</v>
      </c>
      <c r="H3167" s="128">
        <f t="shared" si="6"/>
        <v>1</v>
      </c>
      <c r="I3167" s="128" t="str">
        <f t="shared" si="7"/>
        <v>토</v>
      </c>
      <c r="J3167" s="99"/>
      <c r="K3167" s="99"/>
      <c r="L3167" s="141" t="str">
        <f>IF(J3167-K3167=0,,IFERROR(K3167-J3167-휴게시간-VLOOKUP(A3167,지정휴게시간,2,FALSE),K3167-J3167-휴게시간))</f>
        <v/>
      </c>
      <c r="M3167" s="142" t="str">
        <f>IFERROR(VLOOKUP(Text(A3167,"m월 d일"),양력휴일,2,FALSE),IFERROR(VLOOKUP(Text(B3167,"m월 d일"),음력휴일,2,FALSE),IFERROR(VLOOKUP(A3167,양력지정휴일,2,FALSE), IFERROR(VLOOKUP(B3167,음력지정휴일,2,FALSE), ""))))</f>
        <v/>
      </c>
      <c r="N3167" s="128"/>
      <c r="O3167" s="128" t="str">
        <f>IFERROR(VLOOKUP(N3167,연차지정일수,2,FALSE),"")</f>
        <v/>
      </c>
      <c r="P3167" s="143"/>
      <c r="Q3167" s="2"/>
    </row>
    <row r="3168">
      <c r="A3168" s="129">
        <v>47363.0</v>
      </c>
      <c r="B3168" s="129">
        <f>VLOOKUP($A3168,달력데이터,MATCH("음력 날짜",달력제목,0),FALSE)</f>
        <v>47323</v>
      </c>
      <c r="C3168" s="128">
        <f t="shared" si="1"/>
        <v>2029</v>
      </c>
      <c r="D3168" s="128">
        <f t="shared" si="2"/>
        <v>8</v>
      </c>
      <c r="E3168" s="128">
        <f t="shared" si="3"/>
        <v>4</v>
      </c>
      <c r="F3168" s="128">
        <f t="shared" si="4"/>
        <v>2029</v>
      </c>
      <c r="G3168" s="128">
        <f t="shared" si="5"/>
        <v>9</v>
      </c>
      <c r="H3168" s="128">
        <f t="shared" si="6"/>
        <v>2</v>
      </c>
      <c r="I3168" s="128" t="str">
        <f t="shared" si="7"/>
        <v>일</v>
      </c>
      <c r="J3168" s="99"/>
      <c r="K3168" s="99"/>
      <c r="L3168" s="141" t="str">
        <f>IF(J3168-K3168=0,,IFERROR(K3168-J3168-휴게시간-VLOOKUP(A3168,지정휴게시간,2,FALSE),K3168-J3168-휴게시간))</f>
        <v/>
      </c>
      <c r="M3168" s="142" t="str">
        <f>IFERROR(VLOOKUP(Text(A3168,"m월 d일"),양력휴일,2,FALSE),IFERROR(VLOOKUP(Text(B3168,"m월 d일"),음력휴일,2,FALSE),IFERROR(VLOOKUP(A3168,양력지정휴일,2,FALSE), IFERROR(VLOOKUP(B3168,음력지정휴일,2,FALSE), ""))))</f>
        <v/>
      </c>
      <c r="N3168" s="128"/>
      <c r="O3168" s="128" t="str">
        <f>IFERROR(VLOOKUP(N3168,연차지정일수,2,FALSE),"")</f>
        <v/>
      </c>
      <c r="P3168" s="143"/>
      <c r="Q3168" s="2"/>
    </row>
    <row r="3169">
      <c r="A3169" s="129">
        <v>47364.0</v>
      </c>
      <c r="B3169" s="129">
        <f>VLOOKUP($A3169,달력데이터,MATCH("음력 날짜",달력제목,0),FALSE)</f>
        <v>47324</v>
      </c>
      <c r="C3169" s="128">
        <f t="shared" si="1"/>
        <v>2029</v>
      </c>
      <c r="D3169" s="128">
        <f t="shared" si="2"/>
        <v>9</v>
      </c>
      <c r="E3169" s="128">
        <f t="shared" si="3"/>
        <v>1</v>
      </c>
      <c r="F3169" s="128">
        <f t="shared" si="4"/>
        <v>2029</v>
      </c>
      <c r="G3169" s="128">
        <f t="shared" si="5"/>
        <v>9</v>
      </c>
      <c r="H3169" s="128">
        <f t="shared" si="6"/>
        <v>3</v>
      </c>
      <c r="I3169" s="128" t="str">
        <f t="shared" si="7"/>
        <v>월</v>
      </c>
      <c r="J3169" s="99"/>
      <c r="K3169" s="99"/>
      <c r="L3169" s="141" t="str">
        <f>IF(J3169-K3169=0,,IFERROR(K3169-J3169-휴게시간-VLOOKUP(A3169,지정휴게시간,2,FALSE),K3169-J3169-휴게시간))</f>
        <v/>
      </c>
      <c r="M3169" s="142" t="str">
        <f>IFERROR(VLOOKUP(Text(A3169,"m월 d일"),양력휴일,2,FALSE),IFERROR(VLOOKUP(Text(B3169,"m월 d일"),음력휴일,2,FALSE),IFERROR(VLOOKUP(A3169,양력지정휴일,2,FALSE), IFERROR(VLOOKUP(B3169,음력지정휴일,2,FALSE), ""))))</f>
        <v/>
      </c>
      <c r="N3169" s="128"/>
      <c r="O3169" s="128" t="str">
        <f>IFERROR(VLOOKUP(N3169,연차지정일수,2,FALSE),"")</f>
        <v/>
      </c>
      <c r="P3169" s="143"/>
      <c r="Q3169" s="2"/>
    </row>
    <row r="3170">
      <c r="A3170" s="129">
        <v>47365.0</v>
      </c>
      <c r="B3170" s="129">
        <f>VLOOKUP($A3170,달력데이터,MATCH("음력 날짜",달력제목,0),FALSE)</f>
        <v>47325</v>
      </c>
      <c r="C3170" s="128">
        <f t="shared" si="1"/>
        <v>2029</v>
      </c>
      <c r="D3170" s="128">
        <f t="shared" si="2"/>
        <v>9</v>
      </c>
      <c r="E3170" s="128">
        <f t="shared" si="3"/>
        <v>1</v>
      </c>
      <c r="F3170" s="128">
        <f t="shared" si="4"/>
        <v>2029</v>
      </c>
      <c r="G3170" s="128">
        <f t="shared" si="5"/>
        <v>9</v>
      </c>
      <c r="H3170" s="128">
        <f t="shared" si="6"/>
        <v>4</v>
      </c>
      <c r="I3170" s="128" t="str">
        <f t="shared" si="7"/>
        <v>화</v>
      </c>
      <c r="J3170" s="99"/>
      <c r="K3170" s="99"/>
      <c r="L3170" s="141" t="str">
        <f>IF(J3170-K3170=0,,IFERROR(K3170-J3170-휴게시간-VLOOKUP(A3170,지정휴게시간,2,FALSE),K3170-J3170-휴게시간))</f>
        <v/>
      </c>
      <c r="M3170" s="142" t="str">
        <f>IFERROR(VLOOKUP(Text(A3170,"m월 d일"),양력휴일,2,FALSE),IFERROR(VLOOKUP(Text(B3170,"m월 d일"),음력휴일,2,FALSE),IFERROR(VLOOKUP(A3170,양력지정휴일,2,FALSE), IFERROR(VLOOKUP(B3170,음력지정휴일,2,FALSE), ""))))</f>
        <v/>
      </c>
      <c r="N3170" s="128"/>
      <c r="O3170" s="128" t="str">
        <f>IFERROR(VLOOKUP(N3170,연차지정일수,2,FALSE),"")</f>
        <v/>
      </c>
      <c r="P3170" s="143"/>
      <c r="Q3170" s="2"/>
    </row>
    <row r="3171">
      <c r="A3171" s="129">
        <v>47366.0</v>
      </c>
      <c r="B3171" s="129">
        <f>VLOOKUP($A3171,달력데이터,MATCH("음력 날짜",달력제목,0),FALSE)</f>
        <v>47326</v>
      </c>
      <c r="C3171" s="128">
        <f t="shared" si="1"/>
        <v>2029</v>
      </c>
      <c r="D3171" s="128">
        <f t="shared" si="2"/>
        <v>9</v>
      </c>
      <c r="E3171" s="128">
        <f t="shared" si="3"/>
        <v>1</v>
      </c>
      <c r="F3171" s="128">
        <f t="shared" si="4"/>
        <v>2029</v>
      </c>
      <c r="G3171" s="128">
        <f t="shared" si="5"/>
        <v>9</v>
      </c>
      <c r="H3171" s="128">
        <f t="shared" si="6"/>
        <v>5</v>
      </c>
      <c r="I3171" s="128" t="str">
        <f t="shared" si="7"/>
        <v>수</v>
      </c>
      <c r="J3171" s="99"/>
      <c r="K3171" s="99"/>
      <c r="L3171" s="141" t="str">
        <f>IF(J3171-K3171=0,,IFERROR(K3171-J3171-휴게시간-VLOOKUP(A3171,지정휴게시간,2,FALSE),K3171-J3171-휴게시간))</f>
        <v/>
      </c>
      <c r="M3171" s="142" t="str">
        <f>IFERROR(VLOOKUP(Text(A3171,"m월 d일"),양력휴일,2,FALSE),IFERROR(VLOOKUP(Text(B3171,"m월 d일"),음력휴일,2,FALSE),IFERROR(VLOOKUP(A3171,양력지정휴일,2,FALSE), IFERROR(VLOOKUP(B3171,음력지정휴일,2,FALSE), ""))))</f>
        <v/>
      </c>
      <c r="N3171" s="128"/>
      <c r="O3171" s="128" t="str">
        <f>IFERROR(VLOOKUP(N3171,연차지정일수,2,FALSE),"")</f>
        <v/>
      </c>
      <c r="P3171" s="143"/>
      <c r="Q3171" s="2"/>
    </row>
    <row r="3172">
      <c r="A3172" s="129">
        <v>47367.0</v>
      </c>
      <c r="B3172" s="129">
        <f>VLOOKUP($A3172,달력데이터,MATCH("음력 날짜",달력제목,0),FALSE)</f>
        <v>47327</v>
      </c>
      <c r="C3172" s="128">
        <f t="shared" si="1"/>
        <v>2029</v>
      </c>
      <c r="D3172" s="128">
        <f t="shared" si="2"/>
        <v>9</v>
      </c>
      <c r="E3172" s="128">
        <f t="shared" si="3"/>
        <v>1</v>
      </c>
      <c r="F3172" s="128">
        <f t="shared" si="4"/>
        <v>2029</v>
      </c>
      <c r="G3172" s="128">
        <f t="shared" si="5"/>
        <v>9</v>
      </c>
      <c r="H3172" s="128">
        <f t="shared" si="6"/>
        <v>6</v>
      </c>
      <c r="I3172" s="128" t="str">
        <f t="shared" si="7"/>
        <v>목</v>
      </c>
      <c r="J3172" s="99"/>
      <c r="K3172" s="99"/>
      <c r="L3172" s="141" t="str">
        <f>IF(J3172-K3172=0,,IFERROR(K3172-J3172-휴게시간-VLOOKUP(A3172,지정휴게시간,2,FALSE),K3172-J3172-휴게시간))</f>
        <v/>
      </c>
      <c r="M3172" s="142" t="str">
        <f>IFERROR(VLOOKUP(Text(A3172,"m월 d일"),양력휴일,2,FALSE),IFERROR(VLOOKUP(Text(B3172,"m월 d일"),음력휴일,2,FALSE),IFERROR(VLOOKUP(A3172,양력지정휴일,2,FALSE), IFERROR(VLOOKUP(B3172,음력지정휴일,2,FALSE), ""))))</f>
        <v/>
      </c>
      <c r="N3172" s="128"/>
      <c r="O3172" s="128" t="str">
        <f>IFERROR(VLOOKUP(N3172,연차지정일수,2,FALSE),"")</f>
        <v/>
      </c>
      <c r="P3172" s="143"/>
      <c r="Q3172" s="2"/>
    </row>
    <row r="3173">
      <c r="A3173" s="129">
        <v>47368.0</v>
      </c>
      <c r="B3173" s="129">
        <f>VLOOKUP($A3173,달력데이터,MATCH("음력 날짜",달력제목,0),FALSE)</f>
        <v>47328</v>
      </c>
      <c r="C3173" s="128">
        <f t="shared" si="1"/>
        <v>2029</v>
      </c>
      <c r="D3173" s="128">
        <f t="shared" si="2"/>
        <v>9</v>
      </c>
      <c r="E3173" s="128">
        <f t="shared" si="3"/>
        <v>1</v>
      </c>
      <c r="F3173" s="128">
        <f t="shared" si="4"/>
        <v>2029</v>
      </c>
      <c r="G3173" s="128">
        <f t="shared" si="5"/>
        <v>9</v>
      </c>
      <c r="H3173" s="128">
        <f t="shared" si="6"/>
        <v>7</v>
      </c>
      <c r="I3173" s="128" t="str">
        <f t="shared" si="7"/>
        <v>금</v>
      </c>
      <c r="J3173" s="99"/>
      <c r="K3173" s="99"/>
      <c r="L3173" s="141" t="str">
        <f>IF(J3173-K3173=0,,IFERROR(K3173-J3173-휴게시간-VLOOKUP(A3173,지정휴게시간,2,FALSE),K3173-J3173-휴게시간))</f>
        <v/>
      </c>
      <c r="M3173" s="142" t="str">
        <f>IFERROR(VLOOKUP(Text(A3173,"m월 d일"),양력휴일,2,FALSE),IFERROR(VLOOKUP(Text(B3173,"m월 d일"),음력휴일,2,FALSE),IFERROR(VLOOKUP(A3173,양력지정휴일,2,FALSE), IFERROR(VLOOKUP(B3173,음력지정휴일,2,FALSE), ""))))</f>
        <v/>
      </c>
      <c r="N3173" s="128"/>
      <c r="O3173" s="128" t="str">
        <f>IFERROR(VLOOKUP(N3173,연차지정일수,2,FALSE),"")</f>
        <v/>
      </c>
      <c r="P3173" s="143"/>
      <c r="Q3173" s="2"/>
    </row>
    <row r="3174">
      <c r="A3174" s="129">
        <v>47369.0</v>
      </c>
      <c r="B3174" s="129">
        <f>VLOOKUP($A3174,달력데이터,MATCH("음력 날짜",달력제목,0),FALSE)</f>
        <v>47331</v>
      </c>
      <c r="C3174" s="128">
        <f t="shared" si="1"/>
        <v>2029</v>
      </c>
      <c r="D3174" s="128">
        <f t="shared" si="2"/>
        <v>9</v>
      </c>
      <c r="E3174" s="128">
        <f t="shared" si="3"/>
        <v>1</v>
      </c>
      <c r="F3174" s="128">
        <f t="shared" si="4"/>
        <v>2029</v>
      </c>
      <c r="G3174" s="128">
        <f t="shared" si="5"/>
        <v>9</v>
      </c>
      <c r="H3174" s="128">
        <f t="shared" si="6"/>
        <v>8</v>
      </c>
      <c r="I3174" s="128" t="str">
        <f t="shared" si="7"/>
        <v>토</v>
      </c>
      <c r="J3174" s="99"/>
      <c r="K3174" s="99"/>
      <c r="L3174" s="141" t="str">
        <f>IF(J3174-K3174=0,,IFERROR(K3174-J3174-휴게시간-VLOOKUP(A3174,지정휴게시간,2,FALSE),K3174-J3174-휴게시간))</f>
        <v/>
      </c>
      <c r="M3174" s="142" t="str">
        <f>IFERROR(VLOOKUP(Text(A3174,"m월 d일"),양력휴일,2,FALSE),IFERROR(VLOOKUP(Text(B3174,"m월 d일"),음력휴일,2,FALSE),IFERROR(VLOOKUP(A3174,양력지정휴일,2,FALSE), IFERROR(VLOOKUP(B3174,음력지정휴일,2,FALSE), ""))))</f>
        <v/>
      </c>
      <c r="N3174" s="128"/>
      <c r="O3174" s="128" t="str">
        <f>IFERROR(VLOOKUP(N3174,연차지정일수,2,FALSE),"")</f>
        <v/>
      </c>
      <c r="P3174" s="143"/>
      <c r="Q3174" s="2"/>
    </row>
    <row r="3175">
      <c r="A3175" s="129">
        <v>47370.0</v>
      </c>
      <c r="B3175" s="129">
        <f>VLOOKUP($A3175,달력데이터,MATCH("음력 날짜",달력제목,0),FALSE)</f>
        <v>47332</v>
      </c>
      <c r="C3175" s="128">
        <f t="shared" si="1"/>
        <v>2029</v>
      </c>
      <c r="D3175" s="128">
        <f t="shared" si="2"/>
        <v>9</v>
      </c>
      <c r="E3175" s="128">
        <f t="shared" si="3"/>
        <v>1</v>
      </c>
      <c r="F3175" s="128">
        <f t="shared" si="4"/>
        <v>2029</v>
      </c>
      <c r="G3175" s="128">
        <f t="shared" si="5"/>
        <v>9</v>
      </c>
      <c r="H3175" s="128">
        <f t="shared" si="6"/>
        <v>9</v>
      </c>
      <c r="I3175" s="128" t="str">
        <f t="shared" si="7"/>
        <v>일</v>
      </c>
      <c r="J3175" s="99"/>
      <c r="K3175" s="99"/>
      <c r="L3175" s="141" t="str">
        <f>IF(J3175-K3175=0,,IFERROR(K3175-J3175-휴게시간-VLOOKUP(A3175,지정휴게시간,2,FALSE),K3175-J3175-휴게시간))</f>
        <v/>
      </c>
      <c r="M3175" s="142" t="str">
        <f>IFERROR(VLOOKUP(Text(A3175,"m월 d일"),양력휴일,2,FALSE),IFERROR(VLOOKUP(Text(B3175,"m월 d일"),음력휴일,2,FALSE),IFERROR(VLOOKUP(A3175,양력지정휴일,2,FALSE), IFERROR(VLOOKUP(B3175,음력지정휴일,2,FALSE), ""))))</f>
        <v/>
      </c>
      <c r="N3175" s="128"/>
      <c r="O3175" s="128" t="str">
        <f>IFERROR(VLOOKUP(N3175,연차지정일수,2,FALSE),"")</f>
        <v/>
      </c>
      <c r="P3175" s="143"/>
      <c r="Q3175" s="2"/>
    </row>
    <row r="3176">
      <c r="A3176" s="129">
        <v>47371.0</v>
      </c>
      <c r="B3176" s="129">
        <f>VLOOKUP($A3176,달력데이터,MATCH("음력 날짜",달력제목,0),FALSE)</f>
        <v>47333</v>
      </c>
      <c r="C3176" s="128">
        <f t="shared" si="1"/>
        <v>2029</v>
      </c>
      <c r="D3176" s="128">
        <f t="shared" si="2"/>
        <v>9</v>
      </c>
      <c r="E3176" s="128">
        <f t="shared" si="3"/>
        <v>2</v>
      </c>
      <c r="F3176" s="128">
        <f t="shared" si="4"/>
        <v>2029</v>
      </c>
      <c r="G3176" s="128">
        <f t="shared" si="5"/>
        <v>9</v>
      </c>
      <c r="H3176" s="128">
        <f t="shared" si="6"/>
        <v>10</v>
      </c>
      <c r="I3176" s="128" t="str">
        <f t="shared" si="7"/>
        <v>월</v>
      </c>
      <c r="J3176" s="99"/>
      <c r="K3176" s="99"/>
      <c r="L3176" s="141" t="str">
        <f>IF(J3176-K3176=0,,IFERROR(K3176-J3176-휴게시간-VLOOKUP(A3176,지정휴게시간,2,FALSE),K3176-J3176-휴게시간))</f>
        <v/>
      </c>
      <c r="M3176" s="142" t="str">
        <f>IFERROR(VLOOKUP(Text(A3176,"m월 d일"),양력휴일,2,FALSE),IFERROR(VLOOKUP(Text(B3176,"m월 d일"),음력휴일,2,FALSE),IFERROR(VLOOKUP(A3176,양력지정휴일,2,FALSE), IFERROR(VLOOKUP(B3176,음력지정휴일,2,FALSE), ""))))</f>
        <v/>
      </c>
      <c r="N3176" s="128"/>
      <c r="O3176" s="128" t="str">
        <f>IFERROR(VLOOKUP(N3176,연차지정일수,2,FALSE),"")</f>
        <v/>
      </c>
      <c r="P3176" s="143"/>
      <c r="Q3176" s="2"/>
    </row>
    <row r="3177">
      <c r="A3177" s="129">
        <v>47372.0</v>
      </c>
      <c r="B3177" s="129">
        <f>VLOOKUP($A3177,달력데이터,MATCH("음력 날짜",달력제목,0),FALSE)</f>
        <v>47334</v>
      </c>
      <c r="C3177" s="128">
        <f t="shared" si="1"/>
        <v>2029</v>
      </c>
      <c r="D3177" s="128">
        <f t="shared" si="2"/>
        <v>9</v>
      </c>
      <c r="E3177" s="128">
        <f t="shared" si="3"/>
        <v>2</v>
      </c>
      <c r="F3177" s="128">
        <f t="shared" si="4"/>
        <v>2029</v>
      </c>
      <c r="G3177" s="128">
        <f t="shared" si="5"/>
        <v>9</v>
      </c>
      <c r="H3177" s="128">
        <f t="shared" si="6"/>
        <v>11</v>
      </c>
      <c r="I3177" s="128" t="str">
        <f t="shared" si="7"/>
        <v>화</v>
      </c>
      <c r="J3177" s="99"/>
      <c r="K3177" s="99"/>
      <c r="L3177" s="141" t="str">
        <f>IF(J3177-K3177=0,,IFERROR(K3177-J3177-휴게시간-VLOOKUP(A3177,지정휴게시간,2,FALSE),K3177-J3177-휴게시간))</f>
        <v/>
      </c>
      <c r="M3177" s="142" t="str">
        <f>IFERROR(VLOOKUP(Text(A3177,"m월 d일"),양력휴일,2,FALSE),IFERROR(VLOOKUP(Text(B3177,"m월 d일"),음력휴일,2,FALSE),IFERROR(VLOOKUP(A3177,양력지정휴일,2,FALSE), IFERROR(VLOOKUP(B3177,음력지정휴일,2,FALSE), ""))))</f>
        <v/>
      </c>
      <c r="N3177" s="128"/>
      <c r="O3177" s="128" t="str">
        <f>IFERROR(VLOOKUP(N3177,연차지정일수,2,FALSE),"")</f>
        <v/>
      </c>
      <c r="P3177" s="143"/>
      <c r="Q3177" s="2"/>
    </row>
    <row r="3178">
      <c r="A3178" s="129">
        <v>47373.0</v>
      </c>
      <c r="B3178" s="129">
        <f>VLOOKUP($A3178,달력데이터,MATCH("음력 날짜",달력제목,0),FALSE)</f>
        <v>47335</v>
      </c>
      <c r="C3178" s="128">
        <f t="shared" si="1"/>
        <v>2029</v>
      </c>
      <c r="D3178" s="128">
        <f t="shared" si="2"/>
        <v>9</v>
      </c>
      <c r="E3178" s="128">
        <f t="shared" si="3"/>
        <v>2</v>
      </c>
      <c r="F3178" s="128">
        <f t="shared" si="4"/>
        <v>2029</v>
      </c>
      <c r="G3178" s="128">
        <f t="shared" si="5"/>
        <v>9</v>
      </c>
      <c r="H3178" s="128">
        <f t="shared" si="6"/>
        <v>12</v>
      </c>
      <c r="I3178" s="128" t="str">
        <f t="shared" si="7"/>
        <v>수</v>
      </c>
      <c r="J3178" s="99"/>
      <c r="K3178" s="99"/>
      <c r="L3178" s="141" t="str">
        <f>IF(J3178-K3178=0,,IFERROR(K3178-J3178-휴게시간-VLOOKUP(A3178,지정휴게시간,2,FALSE),K3178-J3178-휴게시간))</f>
        <v/>
      </c>
      <c r="M3178" s="142" t="str">
        <f>IFERROR(VLOOKUP(Text(A3178,"m월 d일"),양력휴일,2,FALSE),IFERROR(VLOOKUP(Text(B3178,"m월 d일"),음력휴일,2,FALSE),IFERROR(VLOOKUP(A3178,양력지정휴일,2,FALSE), IFERROR(VLOOKUP(B3178,음력지정휴일,2,FALSE), ""))))</f>
        <v/>
      </c>
      <c r="N3178" s="128"/>
      <c r="O3178" s="128" t="str">
        <f>IFERROR(VLOOKUP(N3178,연차지정일수,2,FALSE),"")</f>
        <v/>
      </c>
      <c r="P3178" s="143"/>
      <c r="Q3178" s="2"/>
    </row>
    <row r="3179">
      <c r="A3179" s="129">
        <v>47374.0</v>
      </c>
      <c r="B3179" s="129">
        <f>VLOOKUP($A3179,달력데이터,MATCH("음력 날짜",달력제목,0),FALSE)</f>
        <v>47336</v>
      </c>
      <c r="C3179" s="128">
        <f t="shared" si="1"/>
        <v>2029</v>
      </c>
      <c r="D3179" s="128">
        <f t="shared" si="2"/>
        <v>9</v>
      </c>
      <c r="E3179" s="128">
        <f t="shared" si="3"/>
        <v>2</v>
      </c>
      <c r="F3179" s="128">
        <f t="shared" si="4"/>
        <v>2029</v>
      </c>
      <c r="G3179" s="128">
        <f t="shared" si="5"/>
        <v>9</v>
      </c>
      <c r="H3179" s="128">
        <f t="shared" si="6"/>
        <v>13</v>
      </c>
      <c r="I3179" s="128" t="str">
        <f t="shared" si="7"/>
        <v>목</v>
      </c>
      <c r="J3179" s="99"/>
      <c r="K3179" s="99"/>
      <c r="L3179" s="141" t="str">
        <f>IF(J3179-K3179=0,,IFERROR(K3179-J3179-휴게시간-VLOOKUP(A3179,지정휴게시간,2,FALSE),K3179-J3179-휴게시간))</f>
        <v/>
      </c>
      <c r="M3179" s="142" t="str">
        <f>IFERROR(VLOOKUP(Text(A3179,"m월 d일"),양력휴일,2,FALSE),IFERROR(VLOOKUP(Text(B3179,"m월 d일"),음력휴일,2,FALSE),IFERROR(VLOOKUP(A3179,양력지정휴일,2,FALSE), IFERROR(VLOOKUP(B3179,음력지정휴일,2,FALSE), ""))))</f>
        <v/>
      </c>
      <c r="N3179" s="128"/>
      <c r="O3179" s="128" t="str">
        <f>IFERROR(VLOOKUP(N3179,연차지정일수,2,FALSE),"")</f>
        <v/>
      </c>
      <c r="P3179" s="143"/>
      <c r="Q3179" s="2"/>
    </row>
    <row r="3180">
      <c r="A3180" s="129">
        <v>47375.0</v>
      </c>
      <c r="B3180" s="129">
        <f>VLOOKUP($A3180,달력데이터,MATCH("음력 날짜",달력제목,0),FALSE)</f>
        <v>47337</v>
      </c>
      <c r="C3180" s="128">
        <f t="shared" si="1"/>
        <v>2029</v>
      </c>
      <c r="D3180" s="128">
        <f t="shared" si="2"/>
        <v>9</v>
      </c>
      <c r="E3180" s="128">
        <f t="shared" si="3"/>
        <v>2</v>
      </c>
      <c r="F3180" s="128">
        <f t="shared" si="4"/>
        <v>2029</v>
      </c>
      <c r="G3180" s="128">
        <f t="shared" si="5"/>
        <v>9</v>
      </c>
      <c r="H3180" s="128">
        <f t="shared" si="6"/>
        <v>14</v>
      </c>
      <c r="I3180" s="128" t="str">
        <f t="shared" si="7"/>
        <v>금</v>
      </c>
      <c r="J3180" s="99"/>
      <c r="K3180" s="99"/>
      <c r="L3180" s="141" t="str">
        <f>IF(J3180-K3180=0,,IFERROR(K3180-J3180-휴게시간-VLOOKUP(A3180,지정휴게시간,2,FALSE),K3180-J3180-휴게시간))</f>
        <v/>
      </c>
      <c r="M3180" s="142" t="str">
        <f>IFERROR(VLOOKUP(Text(A3180,"m월 d일"),양력휴일,2,FALSE),IFERROR(VLOOKUP(Text(B3180,"m월 d일"),음력휴일,2,FALSE),IFERROR(VLOOKUP(A3180,양력지정휴일,2,FALSE), IFERROR(VLOOKUP(B3180,음력지정휴일,2,FALSE), ""))))</f>
        <v/>
      </c>
      <c r="N3180" s="128"/>
      <c r="O3180" s="128" t="str">
        <f>IFERROR(VLOOKUP(N3180,연차지정일수,2,FALSE),"")</f>
        <v/>
      </c>
      <c r="P3180" s="143"/>
      <c r="Q3180" s="2"/>
    </row>
    <row r="3181">
      <c r="A3181" s="129">
        <v>47376.0</v>
      </c>
      <c r="B3181" s="129">
        <f>VLOOKUP($A3181,달력데이터,MATCH("음력 날짜",달력제목,0),FALSE)</f>
        <v>47338</v>
      </c>
      <c r="C3181" s="128">
        <f t="shared" si="1"/>
        <v>2029</v>
      </c>
      <c r="D3181" s="128">
        <f t="shared" si="2"/>
        <v>9</v>
      </c>
      <c r="E3181" s="128">
        <f t="shared" si="3"/>
        <v>2</v>
      </c>
      <c r="F3181" s="128">
        <f t="shared" si="4"/>
        <v>2029</v>
      </c>
      <c r="G3181" s="128">
        <f t="shared" si="5"/>
        <v>9</v>
      </c>
      <c r="H3181" s="128">
        <f t="shared" si="6"/>
        <v>15</v>
      </c>
      <c r="I3181" s="128" t="str">
        <f t="shared" si="7"/>
        <v>토</v>
      </c>
      <c r="J3181" s="99"/>
      <c r="K3181" s="99"/>
      <c r="L3181" s="141" t="str">
        <f>IF(J3181-K3181=0,,IFERROR(K3181-J3181-휴게시간-VLOOKUP(A3181,지정휴게시간,2,FALSE),K3181-J3181-휴게시간))</f>
        <v/>
      </c>
      <c r="M3181" s="142" t="str">
        <f>IFERROR(VLOOKUP(Text(A3181,"m월 d일"),양력휴일,2,FALSE),IFERROR(VLOOKUP(Text(B3181,"m월 d일"),음력휴일,2,FALSE),IFERROR(VLOOKUP(A3181,양력지정휴일,2,FALSE), IFERROR(VLOOKUP(B3181,음력지정휴일,2,FALSE), ""))))</f>
        <v/>
      </c>
      <c r="N3181" s="128"/>
      <c r="O3181" s="128" t="str">
        <f>IFERROR(VLOOKUP(N3181,연차지정일수,2,FALSE),"")</f>
        <v/>
      </c>
      <c r="P3181" s="143"/>
      <c r="Q3181" s="2"/>
    </row>
    <row r="3182">
      <c r="A3182" s="129">
        <v>47377.0</v>
      </c>
      <c r="B3182" s="129">
        <f>VLOOKUP($A3182,달력데이터,MATCH("음력 날짜",달력제목,0),FALSE)</f>
        <v>47339</v>
      </c>
      <c r="C3182" s="128">
        <f t="shared" si="1"/>
        <v>2029</v>
      </c>
      <c r="D3182" s="128">
        <f t="shared" si="2"/>
        <v>9</v>
      </c>
      <c r="E3182" s="128">
        <f t="shared" si="3"/>
        <v>2</v>
      </c>
      <c r="F3182" s="128">
        <f t="shared" si="4"/>
        <v>2029</v>
      </c>
      <c r="G3182" s="128">
        <f t="shared" si="5"/>
        <v>9</v>
      </c>
      <c r="H3182" s="128">
        <f t="shared" si="6"/>
        <v>16</v>
      </c>
      <c r="I3182" s="128" t="str">
        <f t="shared" si="7"/>
        <v>일</v>
      </c>
      <c r="J3182" s="99"/>
      <c r="K3182" s="99"/>
      <c r="L3182" s="141" t="str">
        <f>IF(J3182-K3182=0,,IFERROR(K3182-J3182-휴게시간-VLOOKUP(A3182,지정휴게시간,2,FALSE),K3182-J3182-휴게시간))</f>
        <v/>
      </c>
      <c r="M3182" s="142" t="str">
        <f>IFERROR(VLOOKUP(Text(A3182,"m월 d일"),양력휴일,2,FALSE),IFERROR(VLOOKUP(Text(B3182,"m월 d일"),음력휴일,2,FALSE),IFERROR(VLOOKUP(A3182,양력지정휴일,2,FALSE), IFERROR(VLOOKUP(B3182,음력지정휴일,2,FALSE), ""))))</f>
        <v/>
      </c>
      <c r="N3182" s="128"/>
      <c r="O3182" s="128" t="str">
        <f>IFERROR(VLOOKUP(N3182,연차지정일수,2,FALSE),"")</f>
        <v/>
      </c>
      <c r="P3182" s="143"/>
      <c r="Q3182" s="2"/>
    </row>
    <row r="3183">
      <c r="A3183" s="129">
        <v>47378.0</v>
      </c>
      <c r="B3183" s="129">
        <f>VLOOKUP($A3183,달력데이터,MATCH("음력 날짜",달력제목,0),FALSE)</f>
        <v>47340</v>
      </c>
      <c r="C3183" s="128">
        <f t="shared" si="1"/>
        <v>2029</v>
      </c>
      <c r="D3183" s="128">
        <f t="shared" si="2"/>
        <v>9</v>
      </c>
      <c r="E3183" s="128">
        <f t="shared" si="3"/>
        <v>3</v>
      </c>
      <c r="F3183" s="128">
        <f t="shared" si="4"/>
        <v>2029</v>
      </c>
      <c r="G3183" s="128">
        <f t="shared" si="5"/>
        <v>9</v>
      </c>
      <c r="H3183" s="128">
        <f t="shared" si="6"/>
        <v>17</v>
      </c>
      <c r="I3183" s="128" t="str">
        <f t="shared" si="7"/>
        <v>월</v>
      </c>
      <c r="J3183" s="99"/>
      <c r="K3183" s="99"/>
      <c r="L3183" s="141" t="str">
        <f>IF(J3183-K3183=0,,IFERROR(K3183-J3183-휴게시간-VLOOKUP(A3183,지정휴게시간,2,FALSE),K3183-J3183-휴게시간))</f>
        <v/>
      </c>
      <c r="M3183" s="142" t="str">
        <f>IFERROR(VLOOKUP(Text(A3183,"m월 d일"),양력휴일,2,FALSE),IFERROR(VLOOKUP(Text(B3183,"m월 d일"),음력휴일,2,FALSE),IFERROR(VLOOKUP(A3183,양력지정휴일,2,FALSE), IFERROR(VLOOKUP(B3183,음력지정휴일,2,FALSE), ""))))</f>
        <v/>
      </c>
      <c r="N3183" s="128"/>
      <c r="O3183" s="128" t="str">
        <f>IFERROR(VLOOKUP(N3183,연차지정일수,2,FALSE),"")</f>
        <v/>
      </c>
      <c r="P3183" s="143"/>
      <c r="Q3183" s="2"/>
    </row>
    <row r="3184">
      <c r="A3184" s="129">
        <v>47379.0</v>
      </c>
      <c r="B3184" s="129">
        <f>VLOOKUP($A3184,달력데이터,MATCH("음력 날짜",달력제목,0),FALSE)</f>
        <v>47341</v>
      </c>
      <c r="C3184" s="128">
        <f t="shared" si="1"/>
        <v>2029</v>
      </c>
      <c r="D3184" s="128">
        <f t="shared" si="2"/>
        <v>9</v>
      </c>
      <c r="E3184" s="128">
        <f t="shared" si="3"/>
        <v>3</v>
      </c>
      <c r="F3184" s="128">
        <f t="shared" si="4"/>
        <v>2029</v>
      </c>
      <c r="G3184" s="128">
        <f t="shared" si="5"/>
        <v>9</v>
      </c>
      <c r="H3184" s="128">
        <f t="shared" si="6"/>
        <v>18</v>
      </c>
      <c r="I3184" s="128" t="str">
        <f t="shared" si="7"/>
        <v>화</v>
      </c>
      <c r="J3184" s="99"/>
      <c r="K3184" s="99"/>
      <c r="L3184" s="141" t="str">
        <f>IF(J3184-K3184=0,,IFERROR(K3184-J3184-휴게시간-VLOOKUP(A3184,지정휴게시간,2,FALSE),K3184-J3184-휴게시간))</f>
        <v/>
      </c>
      <c r="M3184" s="142" t="str">
        <f>IFERROR(VLOOKUP(Text(A3184,"m월 d일"),양력휴일,2,FALSE),IFERROR(VLOOKUP(Text(B3184,"m월 d일"),음력휴일,2,FALSE),IFERROR(VLOOKUP(A3184,양력지정휴일,2,FALSE), IFERROR(VLOOKUP(B3184,음력지정휴일,2,FALSE), ""))))</f>
        <v/>
      </c>
      <c r="N3184" s="128"/>
      <c r="O3184" s="128" t="str">
        <f>IFERROR(VLOOKUP(N3184,연차지정일수,2,FALSE),"")</f>
        <v/>
      </c>
      <c r="P3184" s="143"/>
      <c r="Q3184" s="2"/>
    </row>
    <row r="3185">
      <c r="A3185" s="129">
        <v>47380.0</v>
      </c>
      <c r="B3185" s="129">
        <f>VLOOKUP($A3185,달력데이터,MATCH("음력 날짜",달력제목,0),FALSE)</f>
        <v>47342</v>
      </c>
      <c r="C3185" s="128">
        <f t="shared" si="1"/>
        <v>2029</v>
      </c>
      <c r="D3185" s="128">
        <f t="shared" si="2"/>
        <v>9</v>
      </c>
      <c r="E3185" s="128">
        <f t="shared" si="3"/>
        <v>3</v>
      </c>
      <c r="F3185" s="128">
        <f t="shared" si="4"/>
        <v>2029</v>
      </c>
      <c r="G3185" s="128">
        <f t="shared" si="5"/>
        <v>9</v>
      </c>
      <c r="H3185" s="128">
        <f t="shared" si="6"/>
        <v>19</v>
      </c>
      <c r="I3185" s="128" t="str">
        <f t="shared" si="7"/>
        <v>수</v>
      </c>
      <c r="J3185" s="99"/>
      <c r="K3185" s="99"/>
      <c r="L3185" s="141" t="str">
        <f>IF(J3185-K3185=0,,IFERROR(K3185-J3185-휴게시간-VLOOKUP(A3185,지정휴게시간,2,FALSE),K3185-J3185-휴게시간))</f>
        <v/>
      </c>
      <c r="M3185" s="142" t="str">
        <f>IFERROR(VLOOKUP(Text(A3185,"m월 d일"),양력휴일,2,FALSE),IFERROR(VLOOKUP(Text(B3185,"m월 d일"),음력휴일,2,FALSE),IFERROR(VLOOKUP(A3185,양력지정휴일,2,FALSE), IFERROR(VLOOKUP(B3185,음력지정휴일,2,FALSE), ""))))</f>
        <v/>
      </c>
      <c r="N3185" s="128"/>
      <c r="O3185" s="128" t="str">
        <f>IFERROR(VLOOKUP(N3185,연차지정일수,2,FALSE),"")</f>
        <v/>
      </c>
      <c r="P3185" s="143"/>
      <c r="Q3185" s="2"/>
    </row>
    <row r="3186">
      <c r="A3186" s="129">
        <v>47381.0</v>
      </c>
      <c r="B3186" s="129">
        <f>VLOOKUP($A3186,달력데이터,MATCH("음력 날짜",달력제목,0),FALSE)</f>
        <v>47343</v>
      </c>
      <c r="C3186" s="128">
        <f t="shared" si="1"/>
        <v>2029</v>
      </c>
      <c r="D3186" s="128">
        <f t="shared" si="2"/>
        <v>9</v>
      </c>
      <c r="E3186" s="128">
        <f t="shared" si="3"/>
        <v>3</v>
      </c>
      <c r="F3186" s="128">
        <f t="shared" si="4"/>
        <v>2029</v>
      </c>
      <c r="G3186" s="128">
        <f t="shared" si="5"/>
        <v>9</v>
      </c>
      <c r="H3186" s="128">
        <f t="shared" si="6"/>
        <v>20</v>
      </c>
      <c r="I3186" s="128" t="str">
        <f t="shared" si="7"/>
        <v>목</v>
      </c>
      <c r="J3186" s="99"/>
      <c r="K3186" s="99"/>
      <c r="L3186" s="141" t="str">
        <f>IF(J3186-K3186=0,,IFERROR(K3186-J3186-휴게시간-VLOOKUP(A3186,지정휴게시간,2,FALSE),K3186-J3186-휴게시간))</f>
        <v/>
      </c>
      <c r="M3186" s="142" t="str">
        <f>IFERROR(VLOOKUP(Text(A3186,"m월 d일"),양력휴일,2,FALSE),IFERROR(VLOOKUP(Text(B3186,"m월 d일"),음력휴일,2,FALSE),IFERROR(VLOOKUP(A3186,양력지정휴일,2,FALSE), IFERROR(VLOOKUP(B3186,음력지정휴일,2,FALSE), ""))))</f>
        <v/>
      </c>
      <c r="N3186" s="128"/>
      <c r="O3186" s="128" t="str">
        <f>IFERROR(VLOOKUP(N3186,연차지정일수,2,FALSE),"")</f>
        <v/>
      </c>
      <c r="P3186" s="143"/>
      <c r="Q3186" s="2"/>
    </row>
    <row r="3187">
      <c r="A3187" s="129">
        <v>47382.0</v>
      </c>
      <c r="B3187" s="129">
        <f>VLOOKUP($A3187,달력데이터,MATCH("음력 날짜",달력제목,0),FALSE)</f>
        <v>47344</v>
      </c>
      <c r="C3187" s="128">
        <f t="shared" si="1"/>
        <v>2029</v>
      </c>
      <c r="D3187" s="128">
        <f t="shared" si="2"/>
        <v>9</v>
      </c>
      <c r="E3187" s="128">
        <f t="shared" si="3"/>
        <v>3</v>
      </c>
      <c r="F3187" s="128">
        <f t="shared" si="4"/>
        <v>2029</v>
      </c>
      <c r="G3187" s="128">
        <f t="shared" si="5"/>
        <v>9</v>
      </c>
      <c r="H3187" s="128">
        <f t="shared" si="6"/>
        <v>21</v>
      </c>
      <c r="I3187" s="128" t="str">
        <f t="shared" si="7"/>
        <v>금</v>
      </c>
      <c r="J3187" s="99"/>
      <c r="K3187" s="99"/>
      <c r="L3187" s="141" t="str">
        <f>IF(J3187-K3187=0,,IFERROR(K3187-J3187-휴게시간-VLOOKUP(A3187,지정휴게시간,2,FALSE),K3187-J3187-휴게시간))</f>
        <v/>
      </c>
      <c r="M3187" s="142" t="str">
        <f>IFERROR(VLOOKUP(Text(A3187,"m월 d일"),양력휴일,2,FALSE),IFERROR(VLOOKUP(Text(B3187,"m월 d일"),음력휴일,2,FALSE),IFERROR(VLOOKUP(A3187,양력지정휴일,2,FALSE), IFERROR(VLOOKUP(B3187,음력지정휴일,2,FALSE), ""))))</f>
        <v>추석연휴</v>
      </c>
      <c r="N3187" s="128"/>
      <c r="O3187" s="128" t="str">
        <f>IFERROR(VLOOKUP(N3187,연차지정일수,2,FALSE),"")</f>
        <v/>
      </c>
      <c r="P3187" s="143"/>
      <c r="Q3187" s="2"/>
    </row>
    <row r="3188">
      <c r="A3188" s="129">
        <v>47383.0</v>
      </c>
      <c r="B3188" s="129">
        <f>VLOOKUP($A3188,달력데이터,MATCH("음력 날짜",달력제목,0),FALSE)</f>
        <v>47345</v>
      </c>
      <c r="C3188" s="128">
        <f t="shared" si="1"/>
        <v>2029</v>
      </c>
      <c r="D3188" s="128">
        <f t="shared" si="2"/>
        <v>9</v>
      </c>
      <c r="E3188" s="128">
        <f t="shared" si="3"/>
        <v>3</v>
      </c>
      <c r="F3188" s="128">
        <f t="shared" si="4"/>
        <v>2029</v>
      </c>
      <c r="G3188" s="128">
        <f t="shared" si="5"/>
        <v>9</v>
      </c>
      <c r="H3188" s="128">
        <f t="shared" si="6"/>
        <v>22</v>
      </c>
      <c r="I3188" s="128" t="str">
        <f t="shared" si="7"/>
        <v>토</v>
      </c>
      <c r="J3188" s="99"/>
      <c r="K3188" s="99"/>
      <c r="L3188" s="141" t="str">
        <f>IF(J3188-K3188=0,,IFERROR(K3188-J3188-휴게시간-VLOOKUP(A3188,지정휴게시간,2,FALSE),K3188-J3188-휴게시간))</f>
        <v/>
      </c>
      <c r="M3188" s="142" t="str">
        <f>IFERROR(VLOOKUP(Text(A3188,"m월 d일"),양력휴일,2,FALSE),IFERROR(VLOOKUP(Text(B3188,"m월 d일"),음력휴일,2,FALSE),IFERROR(VLOOKUP(A3188,양력지정휴일,2,FALSE), IFERROR(VLOOKUP(B3188,음력지정휴일,2,FALSE), ""))))</f>
        <v>추석연휴</v>
      </c>
      <c r="N3188" s="128"/>
      <c r="O3188" s="128" t="str">
        <f>IFERROR(VLOOKUP(N3188,연차지정일수,2,FALSE),"")</f>
        <v/>
      </c>
      <c r="P3188" s="143"/>
      <c r="Q3188" s="2"/>
    </row>
    <row r="3189">
      <c r="A3189" s="129">
        <v>47384.0</v>
      </c>
      <c r="B3189" s="129">
        <f>VLOOKUP($A3189,달력데이터,MATCH("음력 날짜",달력제목,0),FALSE)</f>
        <v>47346</v>
      </c>
      <c r="C3189" s="128">
        <f t="shared" si="1"/>
        <v>2029</v>
      </c>
      <c r="D3189" s="128">
        <f t="shared" si="2"/>
        <v>9</v>
      </c>
      <c r="E3189" s="128">
        <f t="shared" si="3"/>
        <v>3</v>
      </c>
      <c r="F3189" s="128">
        <f t="shared" si="4"/>
        <v>2029</v>
      </c>
      <c r="G3189" s="128">
        <f t="shared" si="5"/>
        <v>9</v>
      </c>
      <c r="H3189" s="128">
        <f t="shared" si="6"/>
        <v>23</v>
      </c>
      <c r="I3189" s="128" t="str">
        <f t="shared" si="7"/>
        <v>일</v>
      </c>
      <c r="J3189" s="99"/>
      <c r="K3189" s="99"/>
      <c r="L3189" s="141" t="str">
        <f>IF(J3189-K3189=0,,IFERROR(K3189-J3189-휴게시간-VLOOKUP(A3189,지정휴게시간,2,FALSE),K3189-J3189-휴게시간))</f>
        <v/>
      </c>
      <c r="M3189" s="142" t="str">
        <f>IFERROR(VLOOKUP(Text(A3189,"m월 d일"),양력휴일,2,FALSE),IFERROR(VLOOKUP(Text(B3189,"m월 d일"),음력휴일,2,FALSE),IFERROR(VLOOKUP(A3189,양력지정휴일,2,FALSE), IFERROR(VLOOKUP(B3189,음력지정휴일,2,FALSE), ""))))</f>
        <v>추석연휴</v>
      </c>
      <c r="N3189" s="128"/>
      <c r="O3189" s="128" t="str">
        <f>IFERROR(VLOOKUP(N3189,연차지정일수,2,FALSE),"")</f>
        <v/>
      </c>
      <c r="P3189" s="143"/>
      <c r="Q3189" s="2"/>
    </row>
    <row r="3190">
      <c r="A3190" s="129">
        <v>47385.0</v>
      </c>
      <c r="B3190" s="129">
        <f>VLOOKUP($A3190,달력데이터,MATCH("음력 날짜",달력제목,0),FALSE)</f>
        <v>47347</v>
      </c>
      <c r="C3190" s="128">
        <f t="shared" si="1"/>
        <v>2029</v>
      </c>
      <c r="D3190" s="128">
        <f t="shared" si="2"/>
        <v>9</v>
      </c>
      <c r="E3190" s="128">
        <f t="shared" si="3"/>
        <v>4</v>
      </c>
      <c r="F3190" s="128">
        <f t="shared" si="4"/>
        <v>2029</v>
      </c>
      <c r="G3190" s="128">
        <f t="shared" si="5"/>
        <v>9</v>
      </c>
      <c r="H3190" s="128">
        <f t="shared" si="6"/>
        <v>24</v>
      </c>
      <c r="I3190" s="128" t="str">
        <f t="shared" si="7"/>
        <v>월</v>
      </c>
      <c r="J3190" s="99"/>
      <c r="K3190" s="99"/>
      <c r="L3190" s="141" t="str">
        <f>IF(J3190-K3190=0,,IFERROR(K3190-J3190-휴게시간-VLOOKUP(A3190,지정휴게시간,2,FALSE),K3190-J3190-휴게시간))</f>
        <v/>
      </c>
      <c r="M3190" s="142" t="str">
        <f>IFERROR(VLOOKUP(Text(A3190,"m월 d일"),양력휴일,2,FALSE),IFERROR(VLOOKUP(Text(B3190,"m월 d일"),음력휴일,2,FALSE),IFERROR(VLOOKUP(A3190,양력지정휴일,2,FALSE), IFERROR(VLOOKUP(B3190,음력지정휴일,2,FALSE), ""))))</f>
        <v/>
      </c>
      <c r="N3190" s="128"/>
      <c r="O3190" s="128" t="str">
        <f>IFERROR(VLOOKUP(N3190,연차지정일수,2,FALSE),"")</f>
        <v/>
      </c>
      <c r="P3190" s="143"/>
      <c r="Q3190" s="2"/>
    </row>
    <row r="3191">
      <c r="A3191" s="129">
        <v>47386.0</v>
      </c>
      <c r="B3191" s="129">
        <f>VLOOKUP($A3191,달력데이터,MATCH("음력 날짜",달력제목,0),FALSE)</f>
        <v>47348</v>
      </c>
      <c r="C3191" s="128">
        <f t="shared" si="1"/>
        <v>2029</v>
      </c>
      <c r="D3191" s="128">
        <f t="shared" si="2"/>
        <v>9</v>
      </c>
      <c r="E3191" s="128">
        <f t="shared" si="3"/>
        <v>4</v>
      </c>
      <c r="F3191" s="128">
        <f t="shared" si="4"/>
        <v>2029</v>
      </c>
      <c r="G3191" s="128">
        <f t="shared" si="5"/>
        <v>9</v>
      </c>
      <c r="H3191" s="128">
        <f t="shared" si="6"/>
        <v>25</v>
      </c>
      <c r="I3191" s="128" t="str">
        <f t="shared" si="7"/>
        <v>화</v>
      </c>
      <c r="J3191" s="99"/>
      <c r="K3191" s="99"/>
      <c r="L3191" s="141" t="str">
        <f>IF(J3191-K3191=0,,IFERROR(K3191-J3191-휴게시간-VLOOKUP(A3191,지정휴게시간,2,FALSE),K3191-J3191-휴게시간))</f>
        <v/>
      </c>
      <c r="M3191" s="142" t="str">
        <f>IFERROR(VLOOKUP(Text(A3191,"m월 d일"),양력휴일,2,FALSE),IFERROR(VLOOKUP(Text(B3191,"m월 d일"),음력휴일,2,FALSE),IFERROR(VLOOKUP(A3191,양력지정휴일,2,FALSE), IFERROR(VLOOKUP(B3191,음력지정휴일,2,FALSE), ""))))</f>
        <v/>
      </c>
      <c r="N3191" s="128"/>
      <c r="O3191" s="128" t="str">
        <f>IFERROR(VLOOKUP(N3191,연차지정일수,2,FALSE),"")</f>
        <v/>
      </c>
      <c r="P3191" s="143"/>
      <c r="Q3191" s="2"/>
    </row>
    <row r="3192">
      <c r="A3192" s="129">
        <v>47387.0</v>
      </c>
      <c r="B3192" s="129">
        <f>VLOOKUP($A3192,달력데이터,MATCH("음력 날짜",달력제목,0),FALSE)</f>
        <v>47349</v>
      </c>
      <c r="C3192" s="128">
        <f t="shared" si="1"/>
        <v>2029</v>
      </c>
      <c r="D3192" s="128">
        <f t="shared" si="2"/>
        <v>9</v>
      </c>
      <c r="E3192" s="128">
        <f t="shared" si="3"/>
        <v>4</v>
      </c>
      <c r="F3192" s="128">
        <f t="shared" si="4"/>
        <v>2029</v>
      </c>
      <c r="G3192" s="128">
        <f t="shared" si="5"/>
        <v>9</v>
      </c>
      <c r="H3192" s="128">
        <f t="shared" si="6"/>
        <v>26</v>
      </c>
      <c r="I3192" s="128" t="str">
        <f t="shared" si="7"/>
        <v>수</v>
      </c>
      <c r="J3192" s="99"/>
      <c r="K3192" s="99"/>
      <c r="L3192" s="141" t="str">
        <f>IF(J3192-K3192=0,,IFERROR(K3192-J3192-휴게시간-VLOOKUP(A3192,지정휴게시간,2,FALSE),K3192-J3192-휴게시간))</f>
        <v/>
      </c>
      <c r="M3192" s="142" t="str">
        <f>IFERROR(VLOOKUP(Text(A3192,"m월 d일"),양력휴일,2,FALSE),IFERROR(VLOOKUP(Text(B3192,"m월 d일"),음력휴일,2,FALSE),IFERROR(VLOOKUP(A3192,양력지정휴일,2,FALSE), IFERROR(VLOOKUP(B3192,음력지정휴일,2,FALSE), ""))))</f>
        <v/>
      </c>
      <c r="N3192" s="128"/>
      <c r="O3192" s="128" t="str">
        <f>IFERROR(VLOOKUP(N3192,연차지정일수,2,FALSE),"")</f>
        <v/>
      </c>
      <c r="P3192" s="143"/>
      <c r="Q3192" s="2"/>
    </row>
    <row r="3193">
      <c r="A3193" s="129">
        <v>47388.0</v>
      </c>
      <c r="B3193" s="129">
        <f>VLOOKUP($A3193,달력데이터,MATCH("음력 날짜",달력제목,0),FALSE)</f>
        <v>47350</v>
      </c>
      <c r="C3193" s="128">
        <f t="shared" si="1"/>
        <v>2029</v>
      </c>
      <c r="D3193" s="128">
        <f t="shared" si="2"/>
        <v>9</v>
      </c>
      <c r="E3193" s="128">
        <f t="shared" si="3"/>
        <v>4</v>
      </c>
      <c r="F3193" s="128">
        <f t="shared" si="4"/>
        <v>2029</v>
      </c>
      <c r="G3193" s="128">
        <f t="shared" si="5"/>
        <v>9</v>
      </c>
      <c r="H3193" s="128">
        <f t="shared" si="6"/>
        <v>27</v>
      </c>
      <c r="I3193" s="128" t="str">
        <f t="shared" si="7"/>
        <v>목</v>
      </c>
      <c r="J3193" s="99"/>
      <c r="K3193" s="99"/>
      <c r="L3193" s="141" t="str">
        <f>IF(J3193-K3193=0,,IFERROR(K3193-J3193-휴게시간-VLOOKUP(A3193,지정휴게시간,2,FALSE),K3193-J3193-휴게시간))</f>
        <v/>
      </c>
      <c r="M3193" s="142" t="str">
        <f>IFERROR(VLOOKUP(Text(A3193,"m월 d일"),양력휴일,2,FALSE),IFERROR(VLOOKUP(Text(B3193,"m월 d일"),음력휴일,2,FALSE),IFERROR(VLOOKUP(A3193,양력지정휴일,2,FALSE), IFERROR(VLOOKUP(B3193,음력지정휴일,2,FALSE), ""))))</f>
        <v/>
      </c>
      <c r="N3193" s="128"/>
      <c r="O3193" s="128" t="str">
        <f>IFERROR(VLOOKUP(N3193,연차지정일수,2,FALSE),"")</f>
        <v/>
      </c>
      <c r="P3193" s="143"/>
      <c r="Q3193" s="2"/>
    </row>
    <row r="3194">
      <c r="A3194" s="129">
        <v>47389.0</v>
      </c>
      <c r="B3194" s="129">
        <f>VLOOKUP($A3194,달력데이터,MATCH("음력 날짜",달력제목,0),FALSE)</f>
        <v>47351</v>
      </c>
      <c r="C3194" s="128">
        <f t="shared" si="1"/>
        <v>2029</v>
      </c>
      <c r="D3194" s="128">
        <f t="shared" si="2"/>
        <v>9</v>
      </c>
      <c r="E3194" s="128">
        <f t="shared" si="3"/>
        <v>4</v>
      </c>
      <c r="F3194" s="128">
        <f t="shared" si="4"/>
        <v>2029</v>
      </c>
      <c r="G3194" s="128">
        <f t="shared" si="5"/>
        <v>9</v>
      </c>
      <c r="H3194" s="128">
        <f t="shared" si="6"/>
        <v>28</v>
      </c>
      <c r="I3194" s="128" t="str">
        <f t="shared" si="7"/>
        <v>금</v>
      </c>
      <c r="J3194" s="99"/>
      <c r="K3194" s="99"/>
      <c r="L3194" s="141" t="str">
        <f>IF(J3194-K3194=0,,IFERROR(K3194-J3194-휴게시간-VLOOKUP(A3194,지정휴게시간,2,FALSE),K3194-J3194-휴게시간))</f>
        <v/>
      </c>
      <c r="M3194" s="142" t="str">
        <f>IFERROR(VLOOKUP(Text(A3194,"m월 d일"),양력휴일,2,FALSE),IFERROR(VLOOKUP(Text(B3194,"m월 d일"),음력휴일,2,FALSE),IFERROR(VLOOKUP(A3194,양력지정휴일,2,FALSE), IFERROR(VLOOKUP(B3194,음력지정휴일,2,FALSE), ""))))</f>
        <v/>
      </c>
      <c r="N3194" s="128"/>
      <c r="O3194" s="128" t="str">
        <f>IFERROR(VLOOKUP(N3194,연차지정일수,2,FALSE),"")</f>
        <v/>
      </c>
      <c r="P3194" s="143"/>
      <c r="Q3194" s="2"/>
    </row>
    <row r="3195">
      <c r="A3195" s="129">
        <v>47390.0</v>
      </c>
      <c r="B3195" s="129">
        <f>VLOOKUP($A3195,달력데이터,MATCH("음력 날짜",달력제목,0),FALSE)</f>
        <v>47352</v>
      </c>
      <c r="C3195" s="128">
        <f t="shared" si="1"/>
        <v>2029</v>
      </c>
      <c r="D3195" s="128">
        <f t="shared" si="2"/>
        <v>9</v>
      </c>
      <c r="E3195" s="128">
        <f t="shared" si="3"/>
        <v>4</v>
      </c>
      <c r="F3195" s="128">
        <f t="shared" si="4"/>
        <v>2029</v>
      </c>
      <c r="G3195" s="128">
        <f t="shared" si="5"/>
        <v>9</v>
      </c>
      <c r="H3195" s="128">
        <f t="shared" si="6"/>
        <v>29</v>
      </c>
      <c r="I3195" s="128" t="str">
        <f t="shared" si="7"/>
        <v>토</v>
      </c>
      <c r="J3195" s="99"/>
      <c r="K3195" s="99"/>
      <c r="L3195" s="141" t="str">
        <f>IF(J3195-K3195=0,,IFERROR(K3195-J3195-휴게시간-VLOOKUP(A3195,지정휴게시간,2,FALSE),K3195-J3195-휴게시간))</f>
        <v/>
      </c>
      <c r="M3195" s="142" t="str">
        <f>IFERROR(VLOOKUP(Text(A3195,"m월 d일"),양력휴일,2,FALSE),IFERROR(VLOOKUP(Text(B3195,"m월 d일"),음력휴일,2,FALSE),IFERROR(VLOOKUP(A3195,양력지정휴일,2,FALSE), IFERROR(VLOOKUP(B3195,음력지정휴일,2,FALSE), ""))))</f>
        <v/>
      </c>
      <c r="N3195" s="128"/>
      <c r="O3195" s="128" t="str">
        <f>IFERROR(VLOOKUP(N3195,연차지정일수,2,FALSE),"")</f>
        <v/>
      </c>
      <c r="P3195" s="143"/>
      <c r="Q3195" s="2"/>
    </row>
    <row r="3196">
      <c r="A3196" s="129">
        <v>47391.0</v>
      </c>
      <c r="B3196" s="129">
        <f>VLOOKUP($A3196,달력데이터,MATCH("음력 날짜",달력제목,0),FALSE)</f>
        <v>47353</v>
      </c>
      <c r="C3196" s="128">
        <f t="shared" si="1"/>
        <v>2029</v>
      </c>
      <c r="D3196" s="128">
        <f t="shared" si="2"/>
        <v>9</v>
      </c>
      <c r="E3196" s="128">
        <f t="shared" si="3"/>
        <v>4</v>
      </c>
      <c r="F3196" s="128">
        <f t="shared" si="4"/>
        <v>2029</v>
      </c>
      <c r="G3196" s="128">
        <f t="shared" si="5"/>
        <v>9</v>
      </c>
      <c r="H3196" s="128">
        <f t="shared" si="6"/>
        <v>30</v>
      </c>
      <c r="I3196" s="128" t="str">
        <f t="shared" si="7"/>
        <v>일</v>
      </c>
      <c r="J3196" s="99"/>
      <c r="K3196" s="99"/>
      <c r="L3196" s="141" t="str">
        <f>IF(J3196-K3196=0,,IFERROR(K3196-J3196-휴게시간-VLOOKUP(A3196,지정휴게시간,2,FALSE),K3196-J3196-휴게시간))</f>
        <v/>
      </c>
      <c r="M3196" s="142" t="str">
        <f>IFERROR(VLOOKUP(Text(A3196,"m월 d일"),양력휴일,2,FALSE),IFERROR(VLOOKUP(Text(B3196,"m월 d일"),음력휴일,2,FALSE),IFERROR(VLOOKUP(A3196,양력지정휴일,2,FALSE), IFERROR(VLOOKUP(B3196,음력지정휴일,2,FALSE), ""))))</f>
        <v/>
      </c>
      <c r="N3196" s="128"/>
      <c r="O3196" s="128" t="str">
        <f>IFERROR(VLOOKUP(N3196,연차지정일수,2,FALSE),"")</f>
        <v/>
      </c>
      <c r="P3196" s="143"/>
      <c r="Q3196" s="2"/>
    </row>
    <row r="3197">
      <c r="A3197" s="129">
        <v>47392.0</v>
      </c>
      <c r="B3197" s="129">
        <f>VLOOKUP($A3197,달력데이터,MATCH("음력 날짜",달력제목,0),FALSE)</f>
        <v>47354</v>
      </c>
      <c r="C3197" s="128">
        <f t="shared" si="1"/>
        <v>2029</v>
      </c>
      <c r="D3197" s="128">
        <f t="shared" si="2"/>
        <v>9</v>
      </c>
      <c r="E3197" s="128">
        <f t="shared" si="3"/>
        <v>1</v>
      </c>
      <c r="F3197" s="128">
        <f t="shared" si="4"/>
        <v>2029</v>
      </c>
      <c r="G3197" s="128">
        <f t="shared" si="5"/>
        <v>10</v>
      </c>
      <c r="H3197" s="128">
        <f t="shared" si="6"/>
        <v>1</v>
      </c>
      <c r="I3197" s="128" t="str">
        <f t="shared" si="7"/>
        <v>월</v>
      </c>
      <c r="J3197" s="99"/>
      <c r="K3197" s="99"/>
      <c r="L3197" s="141" t="str">
        <f>IF(J3197-K3197=0,,IFERROR(K3197-J3197-휴게시간-VLOOKUP(A3197,지정휴게시간,2,FALSE),K3197-J3197-휴게시간))</f>
        <v/>
      </c>
      <c r="M3197" s="142" t="str">
        <f>IFERROR(VLOOKUP(Text(A3197,"m월 d일"),양력휴일,2,FALSE),IFERROR(VLOOKUP(Text(B3197,"m월 d일"),음력휴일,2,FALSE),IFERROR(VLOOKUP(A3197,양력지정휴일,2,FALSE), IFERROR(VLOOKUP(B3197,음력지정휴일,2,FALSE), ""))))</f>
        <v/>
      </c>
      <c r="N3197" s="128"/>
      <c r="O3197" s="128" t="str">
        <f>IFERROR(VLOOKUP(N3197,연차지정일수,2,FALSE),"")</f>
        <v/>
      </c>
      <c r="P3197" s="143"/>
      <c r="Q3197" s="2"/>
    </row>
    <row r="3198">
      <c r="A3198" s="129">
        <v>47393.0</v>
      </c>
      <c r="B3198" s="129">
        <f>VLOOKUP($A3198,달력데이터,MATCH("음력 날짜",달력제목,0),FALSE)</f>
        <v>47355</v>
      </c>
      <c r="C3198" s="128">
        <f t="shared" si="1"/>
        <v>2029</v>
      </c>
      <c r="D3198" s="128">
        <f t="shared" si="2"/>
        <v>9</v>
      </c>
      <c r="E3198" s="128">
        <f t="shared" si="3"/>
        <v>1</v>
      </c>
      <c r="F3198" s="128">
        <f t="shared" si="4"/>
        <v>2029</v>
      </c>
      <c r="G3198" s="128">
        <f t="shared" si="5"/>
        <v>10</v>
      </c>
      <c r="H3198" s="128">
        <f t="shared" si="6"/>
        <v>2</v>
      </c>
      <c r="I3198" s="128" t="str">
        <f t="shared" si="7"/>
        <v>화</v>
      </c>
      <c r="J3198" s="99"/>
      <c r="K3198" s="99"/>
      <c r="L3198" s="141" t="str">
        <f>IF(J3198-K3198=0,,IFERROR(K3198-J3198-휴게시간-VLOOKUP(A3198,지정휴게시간,2,FALSE),K3198-J3198-휴게시간))</f>
        <v/>
      </c>
      <c r="M3198" s="142" t="str">
        <f>IFERROR(VLOOKUP(Text(A3198,"m월 d일"),양력휴일,2,FALSE),IFERROR(VLOOKUP(Text(B3198,"m월 d일"),음력휴일,2,FALSE),IFERROR(VLOOKUP(A3198,양력지정휴일,2,FALSE), IFERROR(VLOOKUP(B3198,음력지정휴일,2,FALSE), ""))))</f>
        <v/>
      </c>
      <c r="N3198" s="128"/>
      <c r="O3198" s="128" t="str">
        <f>IFERROR(VLOOKUP(N3198,연차지정일수,2,FALSE),"")</f>
        <v/>
      </c>
      <c r="P3198" s="143"/>
      <c r="Q3198" s="2"/>
    </row>
    <row r="3199">
      <c r="A3199" s="129">
        <v>47394.0</v>
      </c>
      <c r="B3199" s="129">
        <f>VLOOKUP($A3199,달력데이터,MATCH("음력 날짜",달력제목,0),FALSE)</f>
        <v>47356</v>
      </c>
      <c r="C3199" s="128">
        <f t="shared" si="1"/>
        <v>2029</v>
      </c>
      <c r="D3199" s="128">
        <f t="shared" si="2"/>
        <v>9</v>
      </c>
      <c r="E3199" s="128">
        <f t="shared" si="3"/>
        <v>1</v>
      </c>
      <c r="F3199" s="128">
        <f t="shared" si="4"/>
        <v>2029</v>
      </c>
      <c r="G3199" s="128">
        <f t="shared" si="5"/>
        <v>10</v>
      </c>
      <c r="H3199" s="128">
        <f t="shared" si="6"/>
        <v>3</v>
      </c>
      <c r="I3199" s="128" t="str">
        <f t="shared" si="7"/>
        <v>수</v>
      </c>
      <c r="J3199" s="99"/>
      <c r="K3199" s="99"/>
      <c r="L3199" s="141" t="str">
        <f>IF(J3199-K3199=0,,IFERROR(K3199-J3199-휴게시간-VLOOKUP(A3199,지정휴게시간,2,FALSE),K3199-J3199-휴게시간))</f>
        <v/>
      </c>
      <c r="M3199" s="142" t="str">
        <f>IFERROR(VLOOKUP(Text(A3199,"m월 d일"),양력휴일,2,FALSE),IFERROR(VLOOKUP(Text(B3199,"m월 d일"),음력휴일,2,FALSE),IFERROR(VLOOKUP(A3199,양력지정휴일,2,FALSE), IFERROR(VLOOKUP(B3199,음력지정휴일,2,FALSE), ""))))</f>
        <v>개천절</v>
      </c>
      <c r="N3199" s="128"/>
      <c r="O3199" s="128" t="str">
        <f>IFERROR(VLOOKUP(N3199,연차지정일수,2,FALSE),"")</f>
        <v/>
      </c>
      <c r="P3199" s="143"/>
      <c r="Q3199" s="2"/>
    </row>
    <row r="3200">
      <c r="A3200" s="129">
        <v>47395.0</v>
      </c>
      <c r="B3200" s="129">
        <f>VLOOKUP($A3200,달력데이터,MATCH("음력 날짜",달력제목,0),FALSE)</f>
        <v>47357</v>
      </c>
      <c r="C3200" s="128">
        <f t="shared" si="1"/>
        <v>2029</v>
      </c>
      <c r="D3200" s="128">
        <f t="shared" si="2"/>
        <v>9</v>
      </c>
      <c r="E3200" s="128">
        <f t="shared" si="3"/>
        <v>1</v>
      </c>
      <c r="F3200" s="128">
        <f t="shared" si="4"/>
        <v>2029</v>
      </c>
      <c r="G3200" s="128">
        <f t="shared" si="5"/>
        <v>10</v>
      </c>
      <c r="H3200" s="128">
        <f t="shared" si="6"/>
        <v>4</v>
      </c>
      <c r="I3200" s="128" t="str">
        <f t="shared" si="7"/>
        <v>목</v>
      </c>
      <c r="J3200" s="99"/>
      <c r="K3200" s="99"/>
      <c r="L3200" s="141" t="str">
        <f>IF(J3200-K3200=0,,IFERROR(K3200-J3200-휴게시간-VLOOKUP(A3200,지정휴게시간,2,FALSE),K3200-J3200-휴게시간))</f>
        <v/>
      </c>
      <c r="M3200" s="142" t="str">
        <f>IFERROR(VLOOKUP(Text(A3200,"m월 d일"),양력휴일,2,FALSE),IFERROR(VLOOKUP(Text(B3200,"m월 d일"),음력휴일,2,FALSE),IFERROR(VLOOKUP(A3200,양력지정휴일,2,FALSE), IFERROR(VLOOKUP(B3200,음력지정휴일,2,FALSE), ""))))</f>
        <v/>
      </c>
      <c r="N3200" s="128"/>
      <c r="O3200" s="128" t="str">
        <f>IFERROR(VLOOKUP(N3200,연차지정일수,2,FALSE),"")</f>
        <v/>
      </c>
      <c r="P3200" s="143"/>
      <c r="Q3200" s="2"/>
    </row>
    <row r="3201">
      <c r="A3201" s="129">
        <v>47396.0</v>
      </c>
      <c r="B3201" s="129">
        <f>VLOOKUP($A3201,달력데이터,MATCH("음력 날짜",달력제목,0),FALSE)</f>
        <v>47358</v>
      </c>
      <c r="C3201" s="128">
        <f t="shared" si="1"/>
        <v>2029</v>
      </c>
      <c r="D3201" s="128">
        <f t="shared" si="2"/>
        <v>9</v>
      </c>
      <c r="E3201" s="128">
        <f t="shared" si="3"/>
        <v>1</v>
      </c>
      <c r="F3201" s="128">
        <f t="shared" si="4"/>
        <v>2029</v>
      </c>
      <c r="G3201" s="128">
        <f t="shared" si="5"/>
        <v>10</v>
      </c>
      <c r="H3201" s="128">
        <f t="shared" si="6"/>
        <v>5</v>
      </c>
      <c r="I3201" s="128" t="str">
        <f t="shared" si="7"/>
        <v>금</v>
      </c>
      <c r="J3201" s="99"/>
      <c r="K3201" s="99"/>
      <c r="L3201" s="141" t="str">
        <f>IF(J3201-K3201=0,,IFERROR(K3201-J3201-휴게시간-VLOOKUP(A3201,지정휴게시간,2,FALSE),K3201-J3201-휴게시간))</f>
        <v/>
      </c>
      <c r="M3201" s="142" t="str">
        <f>IFERROR(VLOOKUP(Text(A3201,"m월 d일"),양력휴일,2,FALSE),IFERROR(VLOOKUP(Text(B3201,"m월 d일"),음력휴일,2,FALSE),IFERROR(VLOOKUP(A3201,양력지정휴일,2,FALSE), IFERROR(VLOOKUP(B3201,음력지정휴일,2,FALSE), ""))))</f>
        <v/>
      </c>
      <c r="N3201" s="128"/>
      <c r="O3201" s="128" t="str">
        <f>IFERROR(VLOOKUP(N3201,연차지정일수,2,FALSE),"")</f>
        <v/>
      </c>
      <c r="P3201" s="143"/>
      <c r="Q3201" s="2"/>
    </row>
    <row r="3202">
      <c r="A3202" s="129">
        <v>47397.0</v>
      </c>
      <c r="B3202" s="129">
        <f>VLOOKUP($A3202,달력데이터,MATCH("음력 날짜",달력제목,0),FALSE)</f>
        <v>47359</v>
      </c>
      <c r="C3202" s="128">
        <f t="shared" si="1"/>
        <v>2029</v>
      </c>
      <c r="D3202" s="128">
        <f t="shared" si="2"/>
        <v>9</v>
      </c>
      <c r="E3202" s="128">
        <f t="shared" si="3"/>
        <v>1</v>
      </c>
      <c r="F3202" s="128">
        <f t="shared" si="4"/>
        <v>2029</v>
      </c>
      <c r="G3202" s="128">
        <f t="shared" si="5"/>
        <v>10</v>
      </c>
      <c r="H3202" s="128">
        <f t="shared" si="6"/>
        <v>6</v>
      </c>
      <c r="I3202" s="128" t="str">
        <f t="shared" si="7"/>
        <v>토</v>
      </c>
      <c r="J3202" s="99"/>
      <c r="K3202" s="99"/>
      <c r="L3202" s="141" t="str">
        <f>IF(J3202-K3202=0,,IFERROR(K3202-J3202-휴게시간-VLOOKUP(A3202,지정휴게시간,2,FALSE),K3202-J3202-휴게시간))</f>
        <v/>
      </c>
      <c r="M3202" s="142" t="str">
        <f>IFERROR(VLOOKUP(Text(A3202,"m월 d일"),양력휴일,2,FALSE),IFERROR(VLOOKUP(Text(B3202,"m월 d일"),음력휴일,2,FALSE),IFERROR(VLOOKUP(A3202,양력지정휴일,2,FALSE), IFERROR(VLOOKUP(B3202,음력지정휴일,2,FALSE), ""))))</f>
        <v/>
      </c>
      <c r="N3202" s="128"/>
      <c r="O3202" s="128" t="str">
        <f>IFERROR(VLOOKUP(N3202,연차지정일수,2,FALSE),"")</f>
        <v/>
      </c>
      <c r="P3202" s="143"/>
      <c r="Q3202" s="2"/>
    </row>
    <row r="3203">
      <c r="A3203" s="129">
        <v>47398.0</v>
      </c>
      <c r="B3203" s="129">
        <f>VLOOKUP($A3203,달력데이터,MATCH("음력 날짜",달력제목,0),FALSE)</f>
        <v>47360</v>
      </c>
      <c r="C3203" s="128">
        <f t="shared" si="1"/>
        <v>2029</v>
      </c>
      <c r="D3203" s="128">
        <f t="shared" si="2"/>
        <v>9</v>
      </c>
      <c r="E3203" s="128">
        <f t="shared" si="3"/>
        <v>1</v>
      </c>
      <c r="F3203" s="128">
        <f t="shared" si="4"/>
        <v>2029</v>
      </c>
      <c r="G3203" s="128">
        <f t="shared" si="5"/>
        <v>10</v>
      </c>
      <c r="H3203" s="128">
        <f t="shared" si="6"/>
        <v>7</v>
      </c>
      <c r="I3203" s="128" t="str">
        <f t="shared" si="7"/>
        <v>일</v>
      </c>
      <c r="J3203" s="99"/>
      <c r="K3203" s="99"/>
      <c r="L3203" s="141" t="str">
        <f>IF(J3203-K3203=0,,IFERROR(K3203-J3203-휴게시간-VLOOKUP(A3203,지정휴게시간,2,FALSE),K3203-J3203-휴게시간))</f>
        <v/>
      </c>
      <c r="M3203" s="142" t="str">
        <f>IFERROR(VLOOKUP(Text(A3203,"m월 d일"),양력휴일,2,FALSE),IFERROR(VLOOKUP(Text(B3203,"m월 d일"),음력휴일,2,FALSE),IFERROR(VLOOKUP(A3203,양력지정휴일,2,FALSE), IFERROR(VLOOKUP(B3203,음력지정휴일,2,FALSE), ""))))</f>
        <v/>
      </c>
      <c r="N3203" s="128"/>
      <c r="O3203" s="128" t="str">
        <f>IFERROR(VLOOKUP(N3203,연차지정일수,2,FALSE),"")</f>
        <v/>
      </c>
      <c r="P3203" s="143"/>
      <c r="Q3203" s="2"/>
    </row>
    <row r="3204">
      <c r="A3204" s="129">
        <v>47399.0</v>
      </c>
      <c r="B3204" s="129">
        <f>VLOOKUP($A3204,달력데이터,MATCH("음력 날짜",달력제목,0),FALSE)</f>
        <v>47362</v>
      </c>
      <c r="C3204" s="128">
        <f t="shared" si="1"/>
        <v>2029</v>
      </c>
      <c r="D3204" s="128">
        <f t="shared" si="2"/>
        <v>10</v>
      </c>
      <c r="E3204" s="128">
        <f t="shared" si="3"/>
        <v>2</v>
      </c>
      <c r="F3204" s="128">
        <f t="shared" si="4"/>
        <v>2029</v>
      </c>
      <c r="G3204" s="128">
        <f t="shared" si="5"/>
        <v>10</v>
      </c>
      <c r="H3204" s="128">
        <f t="shared" si="6"/>
        <v>8</v>
      </c>
      <c r="I3204" s="128" t="str">
        <f t="shared" si="7"/>
        <v>월</v>
      </c>
      <c r="J3204" s="99"/>
      <c r="K3204" s="99"/>
      <c r="L3204" s="141" t="str">
        <f>IF(J3204-K3204=0,,IFERROR(K3204-J3204-휴게시간-VLOOKUP(A3204,지정휴게시간,2,FALSE),K3204-J3204-휴게시간))</f>
        <v/>
      </c>
      <c r="M3204" s="142" t="str">
        <f>IFERROR(VLOOKUP(Text(A3204,"m월 d일"),양력휴일,2,FALSE),IFERROR(VLOOKUP(Text(B3204,"m월 d일"),음력휴일,2,FALSE),IFERROR(VLOOKUP(A3204,양력지정휴일,2,FALSE), IFERROR(VLOOKUP(B3204,음력지정휴일,2,FALSE), ""))))</f>
        <v/>
      </c>
      <c r="N3204" s="128"/>
      <c r="O3204" s="128" t="str">
        <f>IFERROR(VLOOKUP(N3204,연차지정일수,2,FALSE),"")</f>
        <v/>
      </c>
      <c r="P3204" s="143"/>
      <c r="Q3204" s="2"/>
    </row>
    <row r="3205">
      <c r="A3205" s="129">
        <v>47400.0</v>
      </c>
      <c r="B3205" s="129">
        <f>VLOOKUP($A3205,달력데이터,MATCH("음력 날짜",달력제목,0),FALSE)</f>
        <v>47363</v>
      </c>
      <c r="C3205" s="128">
        <f t="shared" si="1"/>
        <v>2029</v>
      </c>
      <c r="D3205" s="128">
        <f t="shared" si="2"/>
        <v>10</v>
      </c>
      <c r="E3205" s="128">
        <f t="shared" si="3"/>
        <v>2</v>
      </c>
      <c r="F3205" s="128">
        <f t="shared" si="4"/>
        <v>2029</v>
      </c>
      <c r="G3205" s="128">
        <f t="shared" si="5"/>
        <v>10</v>
      </c>
      <c r="H3205" s="128">
        <f t="shared" si="6"/>
        <v>9</v>
      </c>
      <c r="I3205" s="128" t="str">
        <f t="shared" si="7"/>
        <v>화</v>
      </c>
      <c r="J3205" s="99"/>
      <c r="K3205" s="99"/>
      <c r="L3205" s="141" t="str">
        <f>IF(J3205-K3205=0,,IFERROR(K3205-J3205-휴게시간-VLOOKUP(A3205,지정휴게시간,2,FALSE),K3205-J3205-휴게시간))</f>
        <v/>
      </c>
      <c r="M3205" s="142" t="str">
        <f>IFERROR(VLOOKUP(Text(A3205,"m월 d일"),양력휴일,2,FALSE),IFERROR(VLOOKUP(Text(B3205,"m월 d일"),음력휴일,2,FALSE),IFERROR(VLOOKUP(A3205,양력지정휴일,2,FALSE), IFERROR(VLOOKUP(B3205,음력지정휴일,2,FALSE), ""))))</f>
        <v>한글날</v>
      </c>
      <c r="N3205" s="128"/>
      <c r="O3205" s="128" t="str">
        <f>IFERROR(VLOOKUP(N3205,연차지정일수,2,FALSE),"")</f>
        <v/>
      </c>
      <c r="P3205" s="143"/>
      <c r="Q3205" s="2"/>
    </row>
    <row r="3206">
      <c r="A3206" s="129">
        <v>47401.0</v>
      </c>
      <c r="B3206" s="129">
        <f>VLOOKUP($A3206,달력데이터,MATCH("음력 날짜",달력제목,0),FALSE)</f>
        <v>47364</v>
      </c>
      <c r="C3206" s="128">
        <f t="shared" si="1"/>
        <v>2029</v>
      </c>
      <c r="D3206" s="128">
        <f t="shared" si="2"/>
        <v>10</v>
      </c>
      <c r="E3206" s="128">
        <f t="shared" si="3"/>
        <v>2</v>
      </c>
      <c r="F3206" s="128">
        <f t="shared" si="4"/>
        <v>2029</v>
      </c>
      <c r="G3206" s="128">
        <f t="shared" si="5"/>
        <v>10</v>
      </c>
      <c r="H3206" s="128">
        <f t="shared" si="6"/>
        <v>10</v>
      </c>
      <c r="I3206" s="128" t="str">
        <f t="shared" si="7"/>
        <v>수</v>
      </c>
      <c r="J3206" s="99"/>
      <c r="K3206" s="99"/>
      <c r="L3206" s="141" t="str">
        <f>IF(J3206-K3206=0,,IFERROR(K3206-J3206-휴게시간-VLOOKUP(A3206,지정휴게시간,2,FALSE),K3206-J3206-휴게시간))</f>
        <v/>
      </c>
      <c r="M3206" s="142" t="str">
        <f>IFERROR(VLOOKUP(Text(A3206,"m월 d일"),양력휴일,2,FALSE),IFERROR(VLOOKUP(Text(B3206,"m월 d일"),음력휴일,2,FALSE),IFERROR(VLOOKUP(A3206,양력지정휴일,2,FALSE), IFERROR(VLOOKUP(B3206,음력지정휴일,2,FALSE), ""))))</f>
        <v/>
      </c>
      <c r="N3206" s="128"/>
      <c r="O3206" s="128" t="str">
        <f>IFERROR(VLOOKUP(N3206,연차지정일수,2,FALSE),"")</f>
        <v/>
      </c>
      <c r="P3206" s="143"/>
      <c r="Q3206" s="2"/>
    </row>
    <row r="3207">
      <c r="A3207" s="129">
        <v>47402.0</v>
      </c>
      <c r="B3207" s="129">
        <f>VLOOKUP($A3207,달력데이터,MATCH("음력 날짜",달력제목,0),FALSE)</f>
        <v>47365</v>
      </c>
      <c r="C3207" s="128">
        <f t="shared" si="1"/>
        <v>2029</v>
      </c>
      <c r="D3207" s="128">
        <f t="shared" si="2"/>
        <v>10</v>
      </c>
      <c r="E3207" s="128">
        <f t="shared" si="3"/>
        <v>2</v>
      </c>
      <c r="F3207" s="128">
        <f t="shared" si="4"/>
        <v>2029</v>
      </c>
      <c r="G3207" s="128">
        <f t="shared" si="5"/>
        <v>10</v>
      </c>
      <c r="H3207" s="128">
        <f t="shared" si="6"/>
        <v>11</v>
      </c>
      <c r="I3207" s="128" t="str">
        <f t="shared" si="7"/>
        <v>목</v>
      </c>
      <c r="J3207" s="99"/>
      <c r="K3207" s="99"/>
      <c r="L3207" s="141" t="str">
        <f>IF(J3207-K3207=0,,IFERROR(K3207-J3207-휴게시간-VLOOKUP(A3207,지정휴게시간,2,FALSE),K3207-J3207-휴게시간))</f>
        <v/>
      </c>
      <c r="M3207" s="142" t="str">
        <f>IFERROR(VLOOKUP(Text(A3207,"m월 d일"),양력휴일,2,FALSE),IFERROR(VLOOKUP(Text(B3207,"m월 d일"),음력휴일,2,FALSE),IFERROR(VLOOKUP(A3207,양력지정휴일,2,FALSE), IFERROR(VLOOKUP(B3207,음력지정휴일,2,FALSE), ""))))</f>
        <v/>
      </c>
      <c r="N3207" s="128"/>
      <c r="O3207" s="128" t="str">
        <f>IFERROR(VLOOKUP(N3207,연차지정일수,2,FALSE),"")</f>
        <v/>
      </c>
      <c r="P3207" s="143"/>
      <c r="Q3207" s="2"/>
    </row>
    <row r="3208">
      <c r="A3208" s="129">
        <v>47403.0</v>
      </c>
      <c r="B3208" s="129">
        <f>VLOOKUP($A3208,달력데이터,MATCH("음력 날짜",달력제목,0),FALSE)</f>
        <v>47366</v>
      </c>
      <c r="C3208" s="128">
        <f t="shared" si="1"/>
        <v>2029</v>
      </c>
      <c r="D3208" s="128">
        <f t="shared" si="2"/>
        <v>10</v>
      </c>
      <c r="E3208" s="128">
        <f t="shared" si="3"/>
        <v>2</v>
      </c>
      <c r="F3208" s="128">
        <f t="shared" si="4"/>
        <v>2029</v>
      </c>
      <c r="G3208" s="128">
        <f t="shared" si="5"/>
        <v>10</v>
      </c>
      <c r="H3208" s="128">
        <f t="shared" si="6"/>
        <v>12</v>
      </c>
      <c r="I3208" s="128" t="str">
        <f t="shared" si="7"/>
        <v>금</v>
      </c>
      <c r="J3208" s="99"/>
      <c r="K3208" s="99"/>
      <c r="L3208" s="141" t="str">
        <f>IF(J3208-K3208=0,,IFERROR(K3208-J3208-휴게시간-VLOOKUP(A3208,지정휴게시간,2,FALSE),K3208-J3208-휴게시간))</f>
        <v/>
      </c>
      <c r="M3208" s="142" t="str">
        <f>IFERROR(VLOOKUP(Text(A3208,"m월 d일"),양력휴일,2,FALSE),IFERROR(VLOOKUP(Text(B3208,"m월 d일"),음력휴일,2,FALSE),IFERROR(VLOOKUP(A3208,양력지정휴일,2,FALSE), IFERROR(VLOOKUP(B3208,음력지정휴일,2,FALSE), ""))))</f>
        <v/>
      </c>
      <c r="N3208" s="128"/>
      <c r="O3208" s="128" t="str">
        <f>IFERROR(VLOOKUP(N3208,연차지정일수,2,FALSE),"")</f>
        <v/>
      </c>
      <c r="P3208" s="143"/>
      <c r="Q3208" s="2"/>
    </row>
    <row r="3209">
      <c r="A3209" s="129">
        <v>47404.0</v>
      </c>
      <c r="B3209" s="129">
        <f>VLOOKUP($A3209,달력데이터,MATCH("음력 날짜",달력제목,0),FALSE)</f>
        <v>47367</v>
      </c>
      <c r="C3209" s="128">
        <f t="shared" si="1"/>
        <v>2029</v>
      </c>
      <c r="D3209" s="128">
        <f t="shared" si="2"/>
        <v>10</v>
      </c>
      <c r="E3209" s="128">
        <f t="shared" si="3"/>
        <v>2</v>
      </c>
      <c r="F3209" s="128">
        <f t="shared" si="4"/>
        <v>2029</v>
      </c>
      <c r="G3209" s="128">
        <f t="shared" si="5"/>
        <v>10</v>
      </c>
      <c r="H3209" s="128">
        <f t="shared" si="6"/>
        <v>13</v>
      </c>
      <c r="I3209" s="128" t="str">
        <f t="shared" si="7"/>
        <v>토</v>
      </c>
      <c r="J3209" s="99"/>
      <c r="K3209" s="99"/>
      <c r="L3209" s="141" t="str">
        <f>IF(J3209-K3209=0,,IFERROR(K3209-J3209-휴게시간-VLOOKUP(A3209,지정휴게시간,2,FALSE),K3209-J3209-휴게시간))</f>
        <v/>
      </c>
      <c r="M3209" s="142" t="str">
        <f>IFERROR(VLOOKUP(Text(A3209,"m월 d일"),양력휴일,2,FALSE),IFERROR(VLOOKUP(Text(B3209,"m월 d일"),음력휴일,2,FALSE),IFERROR(VLOOKUP(A3209,양력지정휴일,2,FALSE), IFERROR(VLOOKUP(B3209,음력지정휴일,2,FALSE), ""))))</f>
        <v/>
      </c>
      <c r="N3209" s="128"/>
      <c r="O3209" s="128" t="str">
        <f>IFERROR(VLOOKUP(N3209,연차지정일수,2,FALSE),"")</f>
        <v/>
      </c>
      <c r="P3209" s="143"/>
      <c r="Q3209" s="2"/>
    </row>
    <row r="3210">
      <c r="A3210" s="129">
        <v>47405.0</v>
      </c>
      <c r="B3210" s="129">
        <f>VLOOKUP($A3210,달력데이터,MATCH("음력 날짜",달력제목,0),FALSE)</f>
        <v>47368</v>
      </c>
      <c r="C3210" s="128">
        <f t="shared" si="1"/>
        <v>2029</v>
      </c>
      <c r="D3210" s="128">
        <f t="shared" si="2"/>
        <v>10</v>
      </c>
      <c r="E3210" s="128">
        <f t="shared" si="3"/>
        <v>2</v>
      </c>
      <c r="F3210" s="128">
        <f t="shared" si="4"/>
        <v>2029</v>
      </c>
      <c r="G3210" s="128">
        <f t="shared" si="5"/>
        <v>10</v>
      </c>
      <c r="H3210" s="128">
        <f t="shared" si="6"/>
        <v>14</v>
      </c>
      <c r="I3210" s="128" t="str">
        <f t="shared" si="7"/>
        <v>일</v>
      </c>
      <c r="J3210" s="99"/>
      <c r="K3210" s="99"/>
      <c r="L3210" s="141" t="str">
        <f>IF(J3210-K3210=0,,IFERROR(K3210-J3210-휴게시간-VLOOKUP(A3210,지정휴게시간,2,FALSE),K3210-J3210-휴게시간))</f>
        <v/>
      </c>
      <c r="M3210" s="142" t="str">
        <f>IFERROR(VLOOKUP(Text(A3210,"m월 d일"),양력휴일,2,FALSE),IFERROR(VLOOKUP(Text(B3210,"m월 d일"),음력휴일,2,FALSE),IFERROR(VLOOKUP(A3210,양력지정휴일,2,FALSE), IFERROR(VLOOKUP(B3210,음력지정휴일,2,FALSE), ""))))</f>
        <v/>
      </c>
      <c r="N3210" s="128"/>
      <c r="O3210" s="128" t="str">
        <f>IFERROR(VLOOKUP(N3210,연차지정일수,2,FALSE),"")</f>
        <v/>
      </c>
      <c r="P3210" s="143"/>
      <c r="Q3210" s="2"/>
    </row>
    <row r="3211">
      <c r="A3211" s="129">
        <v>47406.0</v>
      </c>
      <c r="B3211" s="129">
        <f>VLOOKUP($A3211,달력데이터,MATCH("음력 날짜",달력제목,0),FALSE)</f>
        <v>47369</v>
      </c>
      <c r="C3211" s="128">
        <f t="shared" si="1"/>
        <v>2029</v>
      </c>
      <c r="D3211" s="128">
        <f t="shared" si="2"/>
        <v>10</v>
      </c>
      <c r="E3211" s="128">
        <f t="shared" si="3"/>
        <v>3</v>
      </c>
      <c r="F3211" s="128">
        <f t="shared" si="4"/>
        <v>2029</v>
      </c>
      <c r="G3211" s="128">
        <f t="shared" si="5"/>
        <v>10</v>
      </c>
      <c r="H3211" s="128">
        <f t="shared" si="6"/>
        <v>15</v>
      </c>
      <c r="I3211" s="128" t="str">
        <f t="shared" si="7"/>
        <v>월</v>
      </c>
      <c r="J3211" s="99"/>
      <c r="K3211" s="99"/>
      <c r="L3211" s="141" t="str">
        <f>IF(J3211-K3211=0,,IFERROR(K3211-J3211-휴게시간-VLOOKUP(A3211,지정휴게시간,2,FALSE),K3211-J3211-휴게시간))</f>
        <v/>
      </c>
      <c r="M3211" s="142" t="str">
        <f>IFERROR(VLOOKUP(Text(A3211,"m월 d일"),양력휴일,2,FALSE),IFERROR(VLOOKUP(Text(B3211,"m월 d일"),음력휴일,2,FALSE),IFERROR(VLOOKUP(A3211,양력지정휴일,2,FALSE), IFERROR(VLOOKUP(B3211,음력지정휴일,2,FALSE), ""))))</f>
        <v/>
      </c>
      <c r="N3211" s="128"/>
      <c r="O3211" s="128" t="str">
        <f>IFERROR(VLOOKUP(N3211,연차지정일수,2,FALSE),"")</f>
        <v/>
      </c>
      <c r="P3211" s="143"/>
      <c r="Q3211" s="2"/>
    </row>
    <row r="3212">
      <c r="A3212" s="129">
        <v>47407.0</v>
      </c>
      <c r="B3212" s="129">
        <f>VLOOKUP($A3212,달력데이터,MATCH("음력 날짜",달력제목,0),FALSE)</f>
        <v>47370</v>
      </c>
      <c r="C3212" s="128">
        <f t="shared" si="1"/>
        <v>2029</v>
      </c>
      <c r="D3212" s="128">
        <f t="shared" si="2"/>
        <v>10</v>
      </c>
      <c r="E3212" s="128">
        <f t="shared" si="3"/>
        <v>3</v>
      </c>
      <c r="F3212" s="128">
        <f t="shared" si="4"/>
        <v>2029</v>
      </c>
      <c r="G3212" s="128">
        <f t="shared" si="5"/>
        <v>10</v>
      </c>
      <c r="H3212" s="128">
        <f t="shared" si="6"/>
        <v>16</v>
      </c>
      <c r="I3212" s="128" t="str">
        <f t="shared" si="7"/>
        <v>화</v>
      </c>
      <c r="J3212" s="99"/>
      <c r="K3212" s="99"/>
      <c r="L3212" s="141" t="str">
        <f>IF(J3212-K3212=0,,IFERROR(K3212-J3212-휴게시간-VLOOKUP(A3212,지정휴게시간,2,FALSE),K3212-J3212-휴게시간))</f>
        <v/>
      </c>
      <c r="M3212" s="142" t="str">
        <f>IFERROR(VLOOKUP(Text(A3212,"m월 d일"),양력휴일,2,FALSE),IFERROR(VLOOKUP(Text(B3212,"m월 d일"),음력휴일,2,FALSE),IFERROR(VLOOKUP(A3212,양력지정휴일,2,FALSE), IFERROR(VLOOKUP(B3212,음력지정휴일,2,FALSE), ""))))</f>
        <v/>
      </c>
      <c r="N3212" s="128"/>
      <c r="O3212" s="128" t="str">
        <f>IFERROR(VLOOKUP(N3212,연차지정일수,2,FALSE),"")</f>
        <v/>
      </c>
      <c r="P3212" s="143"/>
      <c r="Q3212" s="2"/>
    </row>
    <row r="3213">
      <c r="A3213" s="129">
        <v>47408.0</v>
      </c>
      <c r="B3213" s="129">
        <f>VLOOKUP($A3213,달력데이터,MATCH("음력 날짜",달력제목,0),FALSE)</f>
        <v>47371</v>
      </c>
      <c r="C3213" s="128">
        <f t="shared" si="1"/>
        <v>2029</v>
      </c>
      <c r="D3213" s="128">
        <f t="shared" si="2"/>
        <v>10</v>
      </c>
      <c r="E3213" s="128">
        <f t="shared" si="3"/>
        <v>3</v>
      </c>
      <c r="F3213" s="128">
        <f t="shared" si="4"/>
        <v>2029</v>
      </c>
      <c r="G3213" s="128">
        <f t="shared" si="5"/>
        <v>10</v>
      </c>
      <c r="H3213" s="128">
        <f t="shared" si="6"/>
        <v>17</v>
      </c>
      <c r="I3213" s="128" t="str">
        <f t="shared" si="7"/>
        <v>수</v>
      </c>
      <c r="J3213" s="99"/>
      <c r="K3213" s="99"/>
      <c r="L3213" s="141" t="str">
        <f>IF(J3213-K3213=0,,IFERROR(K3213-J3213-휴게시간-VLOOKUP(A3213,지정휴게시간,2,FALSE),K3213-J3213-휴게시간))</f>
        <v/>
      </c>
      <c r="M3213" s="142" t="str">
        <f>IFERROR(VLOOKUP(Text(A3213,"m월 d일"),양력휴일,2,FALSE),IFERROR(VLOOKUP(Text(B3213,"m월 d일"),음력휴일,2,FALSE),IFERROR(VLOOKUP(A3213,양력지정휴일,2,FALSE), IFERROR(VLOOKUP(B3213,음력지정휴일,2,FALSE), ""))))</f>
        <v/>
      </c>
      <c r="N3213" s="128"/>
      <c r="O3213" s="128" t="str">
        <f>IFERROR(VLOOKUP(N3213,연차지정일수,2,FALSE),"")</f>
        <v/>
      </c>
      <c r="P3213" s="143"/>
      <c r="Q3213" s="2"/>
    </row>
    <row r="3214">
      <c r="A3214" s="129">
        <v>47409.0</v>
      </c>
      <c r="B3214" s="129">
        <f>VLOOKUP($A3214,달력데이터,MATCH("음력 날짜",달력제목,0),FALSE)</f>
        <v>47372</v>
      </c>
      <c r="C3214" s="128">
        <f t="shared" si="1"/>
        <v>2029</v>
      </c>
      <c r="D3214" s="128">
        <f t="shared" si="2"/>
        <v>10</v>
      </c>
      <c r="E3214" s="128">
        <f t="shared" si="3"/>
        <v>3</v>
      </c>
      <c r="F3214" s="128">
        <f t="shared" si="4"/>
        <v>2029</v>
      </c>
      <c r="G3214" s="128">
        <f t="shared" si="5"/>
        <v>10</v>
      </c>
      <c r="H3214" s="128">
        <f t="shared" si="6"/>
        <v>18</v>
      </c>
      <c r="I3214" s="128" t="str">
        <f t="shared" si="7"/>
        <v>목</v>
      </c>
      <c r="J3214" s="99"/>
      <c r="K3214" s="99"/>
      <c r="L3214" s="141" t="str">
        <f>IF(J3214-K3214=0,,IFERROR(K3214-J3214-휴게시간-VLOOKUP(A3214,지정휴게시간,2,FALSE),K3214-J3214-휴게시간))</f>
        <v/>
      </c>
      <c r="M3214" s="142" t="str">
        <f>IFERROR(VLOOKUP(Text(A3214,"m월 d일"),양력휴일,2,FALSE),IFERROR(VLOOKUP(Text(B3214,"m월 d일"),음력휴일,2,FALSE),IFERROR(VLOOKUP(A3214,양력지정휴일,2,FALSE), IFERROR(VLOOKUP(B3214,음력지정휴일,2,FALSE), ""))))</f>
        <v/>
      </c>
      <c r="N3214" s="128"/>
      <c r="O3214" s="128" t="str">
        <f>IFERROR(VLOOKUP(N3214,연차지정일수,2,FALSE),"")</f>
        <v/>
      </c>
      <c r="P3214" s="143"/>
      <c r="Q3214" s="2"/>
    </row>
    <row r="3215">
      <c r="A3215" s="129">
        <v>47410.0</v>
      </c>
      <c r="B3215" s="129">
        <f>VLOOKUP($A3215,달력데이터,MATCH("음력 날짜",달력제목,0),FALSE)</f>
        <v>47373</v>
      </c>
      <c r="C3215" s="128">
        <f t="shared" si="1"/>
        <v>2029</v>
      </c>
      <c r="D3215" s="128">
        <f t="shared" si="2"/>
        <v>10</v>
      </c>
      <c r="E3215" s="128">
        <f t="shared" si="3"/>
        <v>3</v>
      </c>
      <c r="F3215" s="128">
        <f t="shared" si="4"/>
        <v>2029</v>
      </c>
      <c r="G3215" s="128">
        <f t="shared" si="5"/>
        <v>10</v>
      </c>
      <c r="H3215" s="128">
        <f t="shared" si="6"/>
        <v>19</v>
      </c>
      <c r="I3215" s="128" t="str">
        <f t="shared" si="7"/>
        <v>금</v>
      </c>
      <c r="J3215" s="99"/>
      <c r="K3215" s="99"/>
      <c r="L3215" s="141" t="str">
        <f>IF(J3215-K3215=0,,IFERROR(K3215-J3215-휴게시간-VLOOKUP(A3215,지정휴게시간,2,FALSE),K3215-J3215-휴게시간))</f>
        <v/>
      </c>
      <c r="M3215" s="142" t="str">
        <f>IFERROR(VLOOKUP(Text(A3215,"m월 d일"),양력휴일,2,FALSE),IFERROR(VLOOKUP(Text(B3215,"m월 d일"),음력휴일,2,FALSE),IFERROR(VLOOKUP(A3215,양력지정휴일,2,FALSE), IFERROR(VLOOKUP(B3215,음력지정휴일,2,FALSE), ""))))</f>
        <v/>
      </c>
      <c r="N3215" s="128"/>
      <c r="O3215" s="128" t="str">
        <f>IFERROR(VLOOKUP(N3215,연차지정일수,2,FALSE),"")</f>
        <v/>
      </c>
      <c r="P3215" s="143"/>
      <c r="Q3215" s="2"/>
    </row>
    <row r="3216">
      <c r="A3216" s="129">
        <v>47411.0</v>
      </c>
      <c r="B3216" s="129">
        <f>VLOOKUP($A3216,달력데이터,MATCH("음력 날짜",달력제목,0),FALSE)</f>
        <v>47374</v>
      </c>
      <c r="C3216" s="128">
        <f t="shared" si="1"/>
        <v>2029</v>
      </c>
      <c r="D3216" s="128">
        <f t="shared" si="2"/>
        <v>10</v>
      </c>
      <c r="E3216" s="128">
        <f t="shared" si="3"/>
        <v>3</v>
      </c>
      <c r="F3216" s="128">
        <f t="shared" si="4"/>
        <v>2029</v>
      </c>
      <c r="G3216" s="128">
        <f t="shared" si="5"/>
        <v>10</v>
      </c>
      <c r="H3216" s="128">
        <f t="shared" si="6"/>
        <v>20</v>
      </c>
      <c r="I3216" s="128" t="str">
        <f t="shared" si="7"/>
        <v>토</v>
      </c>
      <c r="J3216" s="99"/>
      <c r="K3216" s="99"/>
      <c r="L3216" s="141" t="str">
        <f>IF(J3216-K3216=0,,IFERROR(K3216-J3216-휴게시간-VLOOKUP(A3216,지정휴게시간,2,FALSE),K3216-J3216-휴게시간))</f>
        <v/>
      </c>
      <c r="M3216" s="142" t="str">
        <f>IFERROR(VLOOKUP(Text(A3216,"m월 d일"),양력휴일,2,FALSE),IFERROR(VLOOKUP(Text(B3216,"m월 d일"),음력휴일,2,FALSE),IFERROR(VLOOKUP(A3216,양력지정휴일,2,FALSE), IFERROR(VLOOKUP(B3216,음력지정휴일,2,FALSE), ""))))</f>
        <v/>
      </c>
      <c r="N3216" s="128"/>
      <c r="O3216" s="128" t="str">
        <f>IFERROR(VLOOKUP(N3216,연차지정일수,2,FALSE),"")</f>
        <v/>
      </c>
      <c r="P3216" s="143"/>
      <c r="Q3216" s="2"/>
    </row>
    <row r="3217">
      <c r="A3217" s="129">
        <v>47412.0</v>
      </c>
      <c r="B3217" s="129">
        <f>VLOOKUP($A3217,달력데이터,MATCH("음력 날짜",달력제목,0),FALSE)</f>
        <v>47375</v>
      </c>
      <c r="C3217" s="128">
        <f t="shared" si="1"/>
        <v>2029</v>
      </c>
      <c r="D3217" s="128">
        <f t="shared" si="2"/>
        <v>10</v>
      </c>
      <c r="E3217" s="128">
        <f t="shared" si="3"/>
        <v>3</v>
      </c>
      <c r="F3217" s="128">
        <f t="shared" si="4"/>
        <v>2029</v>
      </c>
      <c r="G3217" s="128">
        <f t="shared" si="5"/>
        <v>10</v>
      </c>
      <c r="H3217" s="128">
        <f t="shared" si="6"/>
        <v>21</v>
      </c>
      <c r="I3217" s="128" t="str">
        <f t="shared" si="7"/>
        <v>일</v>
      </c>
      <c r="J3217" s="99"/>
      <c r="K3217" s="99"/>
      <c r="L3217" s="141" t="str">
        <f>IF(J3217-K3217=0,,IFERROR(K3217-J3217-휴게시간-VLOOKUP(A3217,지정휴게시간,2,FALSE),K3217-J3217-휴게시간))</f>
        <v/>
      </c>
      <c r="M3217" s="142" t="str">
        <f>IFERROR(VLOOKUP(Text(A3217,"m월 d일"),양력휴일,2,FALSE),IFERROR(VLOOKUP(Text(B3217,"m월 d일"),음력휴일,2,FALSE),IFERROR(VLOOKUP(A3217,양력지정휴일,2,FALSE), IFERROR(VLOOKUP(B3217,음력지정휴일,2,FALSE), ""))))</f>
        <v/>
      </c>
      <c r="N3217" s="128"/>
      <c r="O3217" s="128" t="str">
        <f>IFERROR(VLOOKUP(N3217,연차지정일수,2,FALSE),"")</f>
        <v/>
      </c>
      <c r="P3217" s="143"/>
      <c r="Q3217" s="2"/>
    </row>
    <row r="3218">
      <c r="A3218" s="129">
        <v>47413.0</v>
      </c>
      <c r="B3218" s="129">
        <f>VLOOKUP($A3218,달력데이터,MATCH("음력 날짜",달력제목,0),FALSE)</f>
        <v>47376</v>
      </c>
      <c r="C3218" s="128">
        <f t="shared" si="1"/>
        <v>2029</v>
      </c>
      <c r="D3218" s="128">
        <f t="shared" si="2"/>
        <v>10</v>
      </c>
      <c r="E3218" s="128">
        <f t="shared" si="3"/>
        <v>4</v>
      </c>
      <c r="F3218" s="128">
        <f t="shared" si="4"/>
        <v>2029</v>
      </c>
      <c r="G3218" s="128">
        <f t="shared" si="5"/>
        <v>10</v>
      </c>
      <c r="H3218" s="128">
        <f t="shared" si="6"/>
        <v>22</v>
      </c>
      <c r="I3218" s="128" t="str">
        <f t="shared" si="7"/>
        <v>월</v>
      </c>
      <c r="J3218" s="99"/>
      <c r="K3218" s="99"/>
      <c r="L3218" s="141" t="str">
        <f>IF(J3218-K3218=0,,IFERROR(K3218-J3218-휴게시간-VLOOKUP(A3218,지정휴게시간,2,FALSE),K3218-J3218-휴게시간))</f>
        <v/>
      </c>
      <c r="M3218" s="142" t="str">
        <f>IFERROR(VLOOKUP(Text(A3218,"m월 d일"),양력휴일,2,FALSE),IFERROR(VLOOKUP(Text(B3218,"m월 d일"),음력휴일,2,FALSE),IFERROR(VLOOKUP(A3218,양력지정휴일,2,FALSE), IFERROR(VLOOKUP(B3218,음력지정휴일,2,FALSE), ""))))</f>
        <v/>
      </c>
      <c r="N3218" s="128"/>
      <c r="O3218" s="128" t="str">
        <f>IFERROR(VLOOKUP(N3218,연차지정일수,2,FALSE),"")</f>
        <v/>
      </c>
      <c r="P3218" s="143"/>
      <c r="Q3218" s="2"/>
    </row>
    <row r="3219">
      <c r="A3219" s="129">
        <v>47414.0</v>
      </c>
      <c r="B3219" s="129">
        <f>VLOOKUP($A3219,달력데이터,MATCH("음력 날짜",달력제목,0),FALSE)</f>
        <v>47377</v>
      </c>
      <c r="C3219" s="128">
        <f t="shared" si="1"/>
        <v>2029</v>
      </c>
      <c r="D3219" s="128">
        <f t="shared" si="2"/>
        <v>10</v>
      </c>
      <c r="E3219" s="128">
        <f t="shared" si="3"/>
        <v>4</v>
      </c>
      <c r="F3219" s="128">
        <f t="shared" si="4"/>
        <v>2029</v>
      </c>
      <c r="G3219" s="128">
        <f t="shared" si="5"/>
        <v>10</v>
      </c>
      <c r="H3219" s="128">
        <f t="shared" si="6"/>
        <v>23</v>
      </c>
      <c r="I3219" s="128" t="str">
        <f t="shared" si="7"/>
        <v>화</v>
      </c>
      <c r="J3219" s="99"/>
      <c r="K3219" s="99"/>
      <c r="L3219" s="141" t="str">
        <f>IF(J3219-K3219=0,,IFERROR(K3219-J3219-휴게시간-VLOOKUP(A3219,지정휴게시간,2,FALSE),K3219-J3219-휴게시간))</f>
        <v/>
      </c>
      <c r="M3219" s="142" t="str">
        <f>IFERROR(VLOOKUP(Text(A3219,"m월 d일"),양력휴일,2,FALSE),IFERROR(VLOOKUP(Text(B3219,"m월 d일"),음력휴일,2,FALSE),IFERROR(VLOOKUP(A3219,양력지정휴일,2,FALSE), IFERROR(VLOOKUP(B3219,음력지정휴일,2,FALSE), ""))))</f>
        <v/>
      </c>
      <c r="N3219" s="128"/>
      <c r="O3219" s="128" t="str">
        <f>IFERROR(VLOOKUP(N3219,연차지정일수,2,FALSE),"")</f>
        <v/>
      </c>
      <c r="P3219" s="143"/>
      <c r="Q3219" s="2"/>
    </row>
    <row r="3220">
      <c r="A3220" s="129">
        <v>47415.0</v>
      </c>
      <c r="B3220" s="129">
        <f>VLOOKUP($A3220,달력데이터,MATCH("음력 날짜",달력제목,0),FALSE)</f>
        <v>47378</v>
      </c>
      <c r="C3220" s="128">
        <f t="shared" si="1"/>
        <v>2029</v>
      </c>
      <c r="D3220" s="128">
        <f t="shared" si="2"/>
        <v>10</v>
      </c>
      <c r="E3220" s="128">
        <f t="shared" si="3"/>
        <v>4</v>
      </c>
      <c r="F3220" s="128">
        <f t="shared" si="4"/>
        <v>2029</v>
      </c>
      <c r="G3220" s="128">
        <f t="shared" si="5"/>
        <v>10</v>
      </c>
      <c r="H3220" s="128">
        <f t="shared" si="6"/>
        <v>24</v>
      </c>
      <c r="I3220" s="128" t="str">
        <f t="shared" si="7"/>
        <v>수</v>
      </c>
      <c r="J3220" s="99"/>
      <c r="K3220" s="99"/>
      <c r="L3220" s="141" t="str">
        <f>IF(J3220-K3220=0,,IFERROR(K3220-J3220-휴게시간-VLOOKUP(A3220,지정휴게시간,2,FALSE),K3220-J3220-휴게시간))</f>
        <v/>
      </c>
      <c r="M3220" s="142" t="str">
        <f>IFERROR(VLOOKUP(Text(A3220,"m월 d일"),양력휴일,2,FALSE),IFERROR(VLOOKUP(Text(B3220,"m월 d일"),음력휴일,2,FALSE),IFERROR(VLOOKUP(A3220,양력지정휴일,2,FALSE), IFERROR(VLOOKUP(B3220,음력지정휴일,2,FALSE), ""))))</f>
        <v/>
      </c>
      <c r="N3220" s="128"/>
      <c r="O3220" s="128" t="str">
        <f>IFERROR(VLOOKUP(N3220,연차지정일수,2,FALSE),"")</f>
        <v/>
      </c>
      <c r="P3220" s="143"/>
      <c r="Q3220" s="2"/>
    </row>
    <row r="3221">
      <c r="A3221" s="129">
        <v>47416.0</v>
      </c>
      <c r="B3221" s="129">
        <f>VLOOKUP($A3221,달력데이터,MATCH("음력 날짜",달력제목,0),FALSE)</f>
        <v>47379</v>
      </c>
      <c r="C3221" s="128">
        <f t="shared" si="1"/>
        <v>2029</v>
      </c>
      <c r="D3221" s="128">
        <f t="shared" si="2"/>
        <v>10</v>
      </c>
      <c r="E3221" s="128">
        <f t="shared" si="3"/>
        <v>4</v>
      </c>
      <c r="F3221" s="128">
        <f t="shared" si="4"/>
        <v>2029</v>
      </c>
      <c r="G3221" s="128">
        <f t="shared" si="5"/>
        <v>10</v>
      </c>
      <c r="H3221" s="128">
        <f t="shared" si="6"/>
        <v>25</v>
      </c>
      <c r="I3221" s="128" t="str">
        <f t="shared" si="7"/>
        <v>목</v>
      </c>
      <c r="J3221" s="99"/>
      <c r="K3221" s="99"/>
      <c r="L3221" s="141" t="str">
        <f>IF(J3221-K3221=0,,IFERROR(K3221-J3221-휴게시간-VLOOKUP(A3221,지정휴게시간,2,FALSE),K3221-J3221-휴게시간))</f>
        <v/>
      </c>
      <c r="M3221" s="142" t="str">
        <f>IFERROR(VLOOKUP(Text(A3221,"m월 d일"),양력휴일,2,FALSE),IFERROR(VLOOKUP(Text(B3221,"m월 d일"),음력휴일,2,FALSE),IFERROR(VLOOKUP(A3221,양력지정휴일,2,FALSE), IFERROR(VLOOKUP(B3221,음력지정휴일,2,FALSE), ""))))</f>
        <v/>
      </c>
      <c r="N3221" s="128"/>
      <c r="O3221" s="128" t="str">
        <f>IFERROR(VLOOKUP(N3221,연차지정일수,2,FALSE),"")</f>
        <v/>
      </c>
      <c r="P3221" s="143"/>
      <c r="Q3221" s="2"/>
    </row>
    <row r="3222">
      <c r="A3222" s="129">
        <v>47417.0</v>
      </c>
      <c r="B3222" s="129">
        <f>VLOOKUP($A3222,달력데이터,MATCH("음력 날짜",달력제목,0),FALSE)</f>
        <v>47380</v>
      </c>
      <c r="C3222" s="128">
        <f t="shared" si="1"/>
        <v>2029</v>
      </c>
      <c r="D3222" s="128">
        <f t="shared" si="2"/>
        <v>10</v>
      </c>
      <c r="E3222" s="128">
        <f t="shared" si="3"/>
        <v>4</v>
      </c>
      <c r="F3222" s="128">
        <f t="shared" si="4"/>
        <v>2029</v>
      </c>
      <c r="G3222" s="128">
        <f t="shared" si="5"/>
        <v>10</v>
      </c>
      <c r="H3222" s="128">
        <f t="shared" si="6"/>
        <v>26</v>
      </c>
      <c r="I3222" s="128" t="str">
        <f t="shared" si="7"/>
        <v>금</v>
      </c>
      <c r="J3222" s="99"/>
      <c r="K3222" s="99"/>
      <c r="L3222" s="141" t="str">
        <f>IF(J3222-K3222=0,,IFERROR(K3222-J3222-휴게시간-VLOOKUP(A3222,지정휴게시간,2,FALSE),K3222-J3222-휴게시간))</f>
        <v/>
      </c>
      <c r="M3222" s="142" t="str">
        <f>IFERROR(VLOOKUP(Text(A3222,"m월 d일"),양력휴일,2,FALSE),IFERROR(VLOOKUP(Text(B3222,"m월 d일"),음력휴일,2,FALSE),IFERROR(VLOOKUP(A3222,양력지정휴일,2,FALSE), IFERROR(VLOOKUP(B3222,음력지정휴일,2,FALSE), ""))))</f>
        <v/>
      </c>
      <c r="N3222" s="128"/>
      <c r="O3222" s="128" t="str">
        <f>IFERROR(VLOOKUP(N3222,연차지정일수,2,FALSE),"")</f>
        <v/>
      </c>
      <c r="P3222" s="143"/>
      <c r="Q3222" s="2"/>
    </row>
    <row r="3223">
      <c r="A3223" s="129">
        <v>47418.0</v>
      </c>
      <c r="B3223" s="129">
        <f>VLOOKUP($A3223,달력데이터,MATCH("음력 날짜",달력제목,0),FALSE)</f>
        <v>47381</v>
      </c>
      <c r="C3223" s="128">
        <f t="shared" si="1"/>
        <v>2029</v>
      </c>
      <c r="D3223" s="128">
        <f t="shared" si="2"/>
        <v>10</v>
      </c>
      <c r="E3223" s="128">
        <f t="shared" si="3"/>
        <v>4</v>
      </c>
      <c r="F3223" s="128">
        <f t="shared" si="4"/>
        <v>2029</v>
      </c>
      <c r="G3223" s="128">
        <f t="shared" si="5"/>
        <v>10</v>
      </c>
      <c r="H3223" s="128">
        <f t="shared" si="6"/>
        <v>27</v>
      </c>
      <c r="I3223" s="128" t="str">
        <f t="shared" si="7"/>
        <v>토</v>
      </c>
      <c r="J3223" s="99"/>
      <c r="K3223" s="99"/>
      <c r="L3223" s="141" t="str">
        <f>IF(J3223-K3223=0,,IFERROR(K3223-J3223-휴게시간-VLOOKUP(A3223,지정휴게시간,2,FALSE),K3223-J3223-휴게시간))</f>
        <v/>
      </c>
      <c r="M3223" s="142" t="str">
        <f>IFERROR(VLOOKUP(Text(A3223,"m월 d일"),양력휴일,2,FALSE),IFERROR(VLOOKUP(Text(B3223,"m월 d일"),음력휴일,2,FALSE),IFERROR(VLOOKUP(A3223,양력지정휴일,2,FALSE), IFERROR(VLOOKUP(B3223,음력지정휴일,2,FALSE), ""))))</f>
        <v/>
      </c>
      <c r="N3223" s="128"/>
      <c r="O3223" s="128" t="str">
        <f>IFERROR(VLOOKUP(N3223,연차지정일수,2,FALSE),"")</f>
        <v/>
      </c>
      <c r="P3223" s="143"/>
      <c r="Q3223" s="2"/>
    </row>
    <row r="3224">
      <c r="A3224" s="129">
        <v>47419.0</v>
      </c>
      <c r="B3224" s="129">
        <f>VLOOKUP($A3224,달력데이터,MATCH("음력 날짜",달력제목,0),FALSE)</f>
        <v>47382</v>
      </c>
      <c r="C3224" s="128">
        <f t="shared" si="1"/>
        <v>2029</v>
      </c>
      <c r="D3224" s="128">
        <f t="shared" si="2"/>
        <v>10</v>
      </c>
      <c r="E3224" s="128">
        <f t="shared" si="3"/>
        <v>4</v>
      </c>
      <c r="F3224" s="128">
        <f t="shared" si="4"/>
        <v>2029</v>
      </c>
      <c r="G3224" s="128">
        <f t="shared" si="5"/>
        <v>10</v>
      </c>
      <c r="H3224" s="128">
        <f t="shared" si="6"/>
        <v>28</v>
      </c>
      <c r="I3224" s="128" t="str">
        <f t="shared" si="7"/>
        <v>일</v>
      </c>
      <c r="J3224" s="99"/>
      <c r="K3224" s="99"/>
      <c r="L3224" s="141" t="str">
        <f>IF(J3224-K3224=0,,IFERROR(K3224-J3224-휴게시간-VLOOKUP(A3224,지정휴게시간,2,FALSE),K3224-J3224-휴게시간))</f>
        <v/>
      </c>
      <c r="M3224" s="142" t="str">
        <f>IFERROR(VLOOKUP(Text(A3224,"m월 d일"),양력휴일,2,FALSE),IFERROR(VLOOKUP(Text(B3224,"m월 d일"),음력휴일,2,FALSE),IFERROR(VLOOKUP(A3224,양력지정휴일,2,FALSE), IFERROR(VLOOKUP(B3224,음력지정휴일,2,FALSE), ""))))</f>
        <v/>
      </c>
      <c r="N3224" s="128"/>
      <c r="O3224" s="128" t="str">
        <f>IFERROR(VLOOKUP(N3224,연차지정일수,2,FALSE),"")</f>
        <v/>
      </c>
      <c r="P3224" s="143"/>
      <c r="Q3224" s="2"/>
    </row>
    <row r="3225">
      <c r="A3225" s="129">
        <v>47420.0</v>
      </c>
      <c r="B3225" s="129">
        <f>VLOOKUP($A3225,달력데이터,MATCH("음력 날짜",달력제목,0),FALSE)</f>
        <v>47383</v>
      </c>
      <c r="C3225" s="128">
        <f t="shared" si="1"/>
        <v>2029</v>
      </c>
      <c r="D3225" s="128">
        <f t="shared" si="2"/>
        <v>10</v>
      </c>
      <c r="E3225" s="128">
        <f t="shared" si="3"/>
        <v>5</v>
      </c>
      <c r="F3225" s="128">
        <f t="shared" si="4"/>
        <v>2029</v>
      </c>
      <c r="G3225" s="128">
        <f t="shared" si="5"/>
        <v>10</v>
      </c>
      <c r="H3225" s="128">
        <f t="shared" si="6"/>
        <v>29</v>
      </c>
      <c r="I3225" s="128" t="str">
        <f t="shared" si="7"/>
        <v>월</v>
      </c>
      <c r="J3225" s="99"/>
      <c r="K3225" s="99"/>
      <c r="L3225" s="141" t="str">
        <f>IF(J3225-K3225=0,,IFERROR(K3225-J3225-휴게시간-VLOOKUP(A3225,지정휴게시간,2,FALSE),K3225-J3225-휴게시간))</f>
        <v/>
      </c>
      <c r="M3225" s="142" t="str">
        <f>IFERROR(VLOOKUP(Text(A3225,"m월 d일"),양력휴일,2,FALSE),IFERROR(VLOOKUP(Text(B3225,"m월 d일"),음력휴일,2,FALSE),IFERROR(VLOOKUP(A3225,양력지정휴일,2,FALSE), IFERROR(VLOOKUP(B3225,음력지정휴일,2,FALSE), ""))))</f>
        <v/>
      </c>
      <c r="N3225" s="128"/>
      <c r="O3225" s="128" t="str">
        <f>IFERROR(VLOOKUP(N3225,연차지정일수,2,FALSE),"")</f>
        <v/>
      </c>
      <c r="P3225" s="143"/>
      <c r="Q3225" s="2"/>
    </row>
    <row r="3226">
      <c r="A3226" s="129">
        <v>47421.0</v>
      </c>
      <c r="B3226" s="129">
        <f>VLOOKUP($A3226,달력데이터,MATCH("음력 날짜",달력제목,0),FALSE)</f>
        <v>47384</v>
      </c>
      <c r="C3226" s="128">
        <f t="shared" si="1"/>
        <v>2029</v>
      </c>
      <c r="D3226" s="128">
        <f t="shared" si="2"/>
        <v>10</v>
      </c>
      <c r="E3226" s="128">
        <f t="shared" si="3"/>
        <v>5</v>
      </c>
      <c r="F3226" s="128">
        <f t="shared" si="4"/>
        <v>2029</v>
      </c>
      <c r="G3226" s="128">
        <f t="shared" si="5"/>
        <v>10</v>
      </c>
      <c r="H3226" s="128">
        <f t="shared" si="6"/>
        <v>30</v>
      </c>
      <c r="I3226" s="128" t="str">
        <f t="shared" si="7"/>
        <v>화</v>
      </c>
      <c r="J3226" s="99"/>
      <c r="K3226" s="99"/>
      <c r="L3226" s="141" t="str">
        <f>IF(J3226-K3226=0,,IFERROR(K3226-J3226-휴게시간-VLOOKUP(A3226,지정휴게시간,2,FALSE),K3226-J3226-휴게시간))</f>
        <v/>
      </c>
      <c r="M3226" s="142" t="str">
        <f>IFERROR(VLOOKUP(Text(A3226,"m월 d일"),양력휴일,2,FALSE),IFERROR(VLOOKUP(Text(B3226,"m월 d일"),음력휴일,2,FALSE),IFERROR(VLOOKUP(A3226,양력지정휴일,2,FALSE), IFERROR(VLOOKUP(B3226,음력지정휴일,2,FALSE), ""))))</f>
        <v/>
      </c>
      <c r="N3226" s="128"/>
      <c r="O3226" s="128" t="str">
        <f>IFERROR(VLOOKUP(N3226,연차지정일수,2,FALSE),"")</f>
        <v/>
      </c>
      <c r="P3226" s="143"/>
      <c r="Q3226" s="2"/>
    </row>
    <row r="3227">
      <c r="A3227" s="129">
        <v>47422.0</v>
      </c>
      <c r="B3227" s="129">
        <f>VLOOKUP($A3227,달력데이터,MATCH("음력 날짜",달력제목,0),FALSE)</f>
        <v>47385</v>
      </c>
      <c r="C3227" s="128">
        <f t="shared" si="1"/>
        <v>2029</v>
      </c>
      <c r="D3227" s="128">
        <f t="shared" si="2"/>
        <v>10</v>
      </c>
      <c r="E3227" s="128">
        <f t="shared" si="3"/>
        <v>5</v>
      </c>
      <c r="F3227" s="128">
        <f t="shared" si="4"/>
        <v>2029</v>
      </c>
      <c r="G3227" s="128">
        <f t="shared" si="5"/>
        <v>10</v>
      </c>
      <c r="H3227" s="128">
        <f t="shared" si="6"/>
        <v>31</v>
      </c>
      <c r="I3227" s="128" t="str">
        <f t="shared" si="7"/>
        <v>수</v>
      </c>
      <c r="J3227" s="99"/>
      <c r="K3227" s="99"/>
      <c r="L3227" s="141" t="str">
        <f>IF(J3227-K3227=0,,IFERROR(K3227-J3227-휴게시간-VLOOKUP(A3227,지정휴게시간,2,FALSE),K3227-J3227-휴게시간))</f>
        <v/>
      </c>
      <c r="M3227" s="142" t="str">
        <f>IFERROR(VLOOKUP(Text(A3227,"m월 d일"),양력휴일,2,FALSE),IFERROR(VLOOKUP(Text(B3227,"m월 d일"),음력휴일,2,FALSE),IFERROR(VLOOKUP(A3227,양력지정휴일,2,FALSE), IFERROR(VLOOKUP(B3227,음력지정휴일,2,FALSE), ""))))</f>
        <v/>
      </c>
      <c r="N3227" s="128"/>
      <c r="O3227" s="128" t="str">
        <f>IFERROR(VLOOKUP(N3227,연차지정일수,2,FALSE),"")</f>
        <v/>
      </c>
      <c r="P3227" s="143"/>
      <c r="Q3227" s="2"/>
    </row>
    <row r="3228">
      <c r="A3228" s="129">
        <v>47423.0</v>
      </c>
      <c r="B3228" s="129">
        <f>VLOOKUP($A3228,달력데이터,MATCH("음력 날짜",달력제목,0),FALSE)</f>
        <v>47386</v>
      </c>
      <c r="C3228" s="128">
        <f t="shared" si="1"/>
        <v>2029</v>
      </c>
      <c r="D3228" s="128">
        <f t="shared" si="2"/>
        <v>10</v>
      </c>
      <c r="E3228" s="128">
        <f t="shared" si="3"/>
        <v>5</v>
      </c>
      <c r="F3228" s="128">
        <f t="shared" si="4"/>
        <v>2029</v>
      </c>
      <c r="G3228" s="128">
        <f t="shared" si="5"/>
        <v>11</v>
      </c>
      <c r="H3228" s="128">
        <f t="shared" si="6"/>
        <v>1</v>
      </c>
      <c r="I3228" s="128" t="str">
        <f t="shared" si="7"/>
        <v>목</v>
      </c>
      <c r="J3228" s="99"/>
      <c r="K3228" s="99"/>
      <c r="L3228" s="141" t="str">
        <f>IF(J3228-K3228=0,,IFERROR(K3228-J3228-휴게시간-VLOOKUP(A3228,지정휴게시간,2,FALSE),K3228-J3228-휴게시간))</f>
        <v/>
      </c>
      <c r="M3228" s="142" t="str">
        <f>IFERROR(VLOOKUP(Text(A3228,"m월 d일"),양력휴일,2,FALSE),IFERROR(VLOOKUP(Text(B3228,"m월 d일"),음력휴일,2,FALSE),IFERROR(VLOOKUP(A3228,양력지정휴일,2,FALSE), IFERROR(VLOOKUP(B3228,음력지정휴일,2,FALSE), ""))))</f>
        <v/>
      </c>
      <c r="N3228" s="128"/>
      <c r="O3228" s="128" t="str">
        <f>IFERROR(VLOOKUP(N3228,연차지정일수,2,FALSE),"")</f>
        <v/>
      </c>
      <c r="P3228" s="143"/>
      <c r="Q3228" s="2"/>
    </row>
    <row r="3229">
      <c r="A3229" s="129">
        <v>47424.0</v>
      </c>
      <c r="B3229" s="129">
        <f>VLOOKUP($A3229,달력데이터,MATCH("음력 날짜",달력제목,0),FALSE)</f>
        <v>47387</v>
      </c>
      <c r="C3229" s="128">
        <f t="shared" si="1"/>
        <v>2029</v>
      </c>
      <c r="D3229" s="128">
        <f t="shared" si="2"/>
        <v>10</v>
      </c>
      <c r="E3229" s="128">
        <f t="shared" si="3"/>
        <v>5</v>
      </c>
      <c r="F3229" s="128">
        <f t="shared" si="4"/>
        <v>2029</v>
      </c>
      <c r="G3229" s="128">
        <f t="shared" si="5"/>
        <v>11</v>
      </c>
      <c r="H3229" s="128">
        <f t="shared" si="6"/>
        <v>2</v>
      </c>
      <c r="I3229" s="128" t="str">
        <f t="shared" si="7"/>
        <v>금</v>
      </c>
      <c r="J3229" s="99"/>
      <c r="K3229" s="99"/>
      <c r="L3229" s="141" t="str">
        <f>IF(J3229-K3229=0,,IFERROR(K3229-J3229-휴게시간-VLOOKUP(A3229,지정휴게시간,2,FALSE),K3229-J3229-휴게시간))</f>
        <v/>
      </c>
      <c r="M3229" s="142" t="str">
        <f>IFERROR(VLOOKUP(Text(A3229,"m월 d일"),양력휴일,2,FALSE),IFERROR(VLOOKUP(Text(B3229,"m월 d일"),음력휴일,2,FALSE),IFERROR(VLOOKUP(A3229,양력지정휴일,2,FALSE), IFERROR(VLOOKUP(B3229,음력지정휴일,2,FALSE), ""))))</f>
        <v/>
      </c>
      <c r="N3229" s="128"/>
      <c r="O3229" s="128" t="str">
        <f>IFERROR(VLOOKUP(N3229,연차지정일수,2,FALSE),"")</f>
        <v/>
      </c>
      <c r="P3229" s="143"/>
      <c r="Q3229" s="2"/>
    </row>
    <row r="3230">
      <c r="A3230" s="129">
        <v>47425.0</v>
      </c>
      <c r="B3230" s="129">
        <f>VLOOKUP($A3230,달력데이터,MATCH("음력 날짜",달력제목,0),FALSE)</f>
        <v>47388</v>
      </c>
      <c r="C3230" s="128">
        <f t="shared" si="1"/>
        <v>2029</v>
      </c>
      <c r="D3230" s="128">
        <f t="shared" si="2"/>
        <v>10</v>
      </c>
      <c r="E3230" s="128">
        <f t="shared" si="3"/>
        <v>5</v>
      </c>
      <c r="F3230" s="128">
        <f t="shared" si="4"/>
        <v>2029</v>
      </c>
      <c r="G3230" s="128">
        <f t="shared" si="5"/>
        <v>11</v>
      </c>
      <c r="H3230" s="128">
        <f t="shared" si="6"/>
        <v>3</v>
      </c>
      <c r="I3230" s="128" t="str">
        <f t="shared" si="7"/>
        <v>토</v>
      </c>
      <c r="J3230" s="99"/>
      <c r="K3230" s="99"/>
      <c r="L3230" s="141" t="str">
        <f>IF(J3230-K3230=0,,IFERROR(K3230-J3230-휴게시간-VLOOKUP(A3230,지정휴게시간,2,FALSE),K3230-J3230-휴게시간))</f>
        <v/>
      </c>
      <c r="M3230" s="142" t="str">
        <f>IFERROR(VLOOKUP(Text(A3230,"m월 d일"),양력휴일,2,FALSE),IFERROR(VLOOKUP(Text(B3230,"m월 d일"),음력휴일,2,FALSE),IFERROR(VLOOKUP(A3230,양력지정휴일,2,FALSE), IFERROR(VLOOKUP(B3230,음력지정휴일,2,FALSE), ""))))</f>
        <v/>
      </c>
      <c r="N3230" s="128"/>
      <c r="O3230" s="128" t="str">
        <f>IFERROR(VLOOKUP(N3230,연차지정일수,2,FALSE),"")</f>
        <v/>
      </c>
      <c r="P3230" s="143"/>
      <c r="Q3230" s="2"/>
    </row>
    <row r="3231">
      <c r="A3231" s="129">
        <v>47426.0</v>
      </c>
      <c r="B3231" s="129">
        <f>VLOOKUP($A3231,달력데이터,MATCH("음력 날짜",달력제목,0),FALSE)</f>
        <v>47389</v>
      </c>
      <c r="C3231" s="128">
        <f t="shared" si="1"/>
        <v>2029</v>
      </c>
      <c r="D3231" s="128">
        <f t="shared" si="2"/>
        <v>10</v>
      </c>
      <c r="E3231" s="128">
        <f t="shared" si="3"/>
        <v>5</v>
      </c>
      <c r="F3231" s="128">
        <f t="shared" si="4"/>
        <v>2029</v>
      </c>
      <c r="G3231" s="128">
        <f t="shared" si="5"/>
        <v>11</v>
      </c>
      <c r="H3231" s="128">
        <f t="shared" si="6"/>
        <v>4</v>
      </c>
      <c r="I3231" s="128" t="str">
        <f t="shared" si="7"/>
        <v>일</v>
      </c>
      <c r="J3231" s="99"/>
      <c r="K3231" s="99"/>
      <c r="L3231" s="141" t="str">
        <f>IF(J3231-K3231=0,,IFERROR(K3231-J3231-휴게시간-VLOOKUP(A3231,지정휴게시간,2,FALSE),K3231-J3231-휴게시간))</f>
        <v/>
      </c>
      <c r="M3231" s="142" t="str">
        <f>IFERROR(VLOOKUP(Text(A3231,"m월 d일"),양력휴일,2,FALSE),IFERROR(VLOOKUP(Text(B3231,"m월 d일"),음력휴일,2,FALSE),IFERROR(VLOOKUP(A3231,양력지정휴일,2,FALSE), IFERROR(VLOOKUP(B3231,음력지정휴일,2,FALSE), ""))))</f>
        <v/>
      </c>
      <c r="N3231" s="128"/>
      <c r="O3231" s="128" t="str">
        <f>IFERROR(VLOOKUP(N3231,연차지정일수,2,FALSE),"")</f>
        <v/>
      </c>
      <c r="P3231" s="143"/>
      <c r="Q3231" s="2"/>
    </row>
    <row r="3232">
      <c r="A3232" s="129">
        <v>47427.0</v>
      </c>
      <c r="B3232" s="129">
        <f>VLOOKUP($A3232,달력데이터,MATCH("음력 날짜",달력제목,0),FALSE)</f>
        <v>47390</v>
      </c>
      <c r="C3232" s="128">
        <f t="shared" si="1"/>
        <v>2029</v>
      </c>
      <c r="D3232" s="128">
        <f t="shared" si="2"/>
        <v>11</v>
      </c>
      <c r="E3232" s="128">
        <f t="shared" si="3"/>
        <v>1</v>
      </c>
      <c r="F3232" s="128">
        <f t="shared" si="4"/>
        <v>2029</v>
      </c>
      <c r="G3232" s="128">
        <f t="shared" si="5"/>
        <v>11</v>
      </c>
      <c r="H3232" s="128">
        <f t="shared" si="6"/>
        <v>5</v>
      </c>
      <c r="I3232" s="128" t="str">
        <f t="shared" si="7"/>
        <v>월</v>
      </c>
      <c r="J3232" s="99"/>
      <c r="K3232" s="99"/>
      <c r="L3232" s="141" t="str">
        <f>IF(J3232-K3232=0,,IFERROR(K3232-J3232-휴게시간-VLOOKUP(A3232,지정휴게시간,2,FALSE),K3232-J3232-휴게시간))</f>
        <v/>
      </c>
      <c r="M3232" s="142" t="str">
        <f>IFERROR(VLOOKUP(Text(A3232,"m월 d일"),양력휴일,2,FALSE),IFERROR(VLOOKUP(Text(B3232,"m월 d일"),음력휴일,2,FALSE),IFERROR(VLOOKUP(A3232,양력지정휴일,2,FALSE), IFERROR(VLOOKUP(B3232,음력지정휴일,2,FALSE), ""))))</f>
        <v/>
      </c>
      <c r="N3232" s="128"/>
      <c r="O3232" s="128" t="str">
        <f>IFERROR(VLOOKUP(N3232,연차지정일수,2,FALSE),"")</f>
        <v/>
      </c>
      <c r="P3232" s="143"/>
      <c r="Q3232" s="2"/>
    </row>
    <row r="3233">
      <c r="A3233" s="129">
        <v>47428.0</v>
      </c>
      <c r="B3233" s="129">
        <f>VLOOKUP($A3233,달력데이터,MATCH("음력 날짜",달력제목,0),FALSE)</f>
        <v>47392</v>
      </c>
      <c r="C3233" s="128">
        <f t="shared" si="1"/>
        <v>2029</v>
      </c>
      <c r="D3233" s="128">
        <f t="shared" si="2"/>
        <v>11</v>
      </c>
      <c r="E3233" s="128">
        <f t="shared" si="3"/>
        <v>1</v>
      </c>
      <c r="F3233" s="128">
        <f t="shared" si="4"/>
        <v>2029</v>
      </c>
      <c r="G3233" s="128">
        <f t="shared" si="5"/>
        <v>11</v>
      </c>
      <c r="H3233" s="128">
        <f t="shared" si="6"/>
        <v>6</v>
      </c>
      <c r="I3233" s="128" t="str">
        <f t="shared" si="7"/>
        <v>화</v>
      </c>
      <c r="J3233" s="99"/>
      <c r="K3233" s="99"/>
      <c r="L3233" s="141" t="str">
        <f>IF(J3233-K3233=0,,IFERROR(K3233-J3233-휴게시간-VLOOKUP(A3233,지정휴게시간,2,FALSE),K3233-J3233-휴게시간))</f>
        <v/>
      </c>
      <c r="M3233" s="142" t="str">
        <f>IFERROR(VLOOKUP(Text(A3233,"m월 d일"),양력휴일,2,FALSE),IFERROR(VLOOKUP(Text(B3233,"m월 d일"),음력휴일,2,FALSE),IFERROR(VLOOKUP(A3233,양력지정휴일,2,FALSE), IFERROR(VLOOKUP(B3233,음력지정휴일,2,FALSE), ""))))</f>
        <v/>
      </c>
      <c r="N3233" s="128"/>
      <c r="O3233" s="128" t="str">
        <f>IFERROR(VLOOKUP(N3233,연차지정일수,2,FALSE),"")</f>
        <v/>
      </c>
      <c r="P3233" s="143"/>
      <c r="Q3233" s="2"/>
    </row>
    <row r="3234">
      <c r="A3234" s="129">
        <v>47429.0</v>
      </c>
      <c r="B3234" s="129">
        <f>VLOOKUP($A3234,달력데이터,MATCH("음력 날짜",달력제목,0),FALSE)</f>
        <v>47393</v>
      </c>
      <c r="C3234" s="128">
        <f t="shared" si="1"/>
        <v>2029</v>
      </c>
      <c r="D3234" s="128">
        <f t="shared" si="2"/>
        <v>11</v>
      </c>
      <c r="E3234" s="128">
        <f t="shared" si="3"/>
        <v>1</v>
      </c>
      <c r="F3234" s="128">
        <f t="shared" si="4"/>
        <v>2029</v>
      </c>
      <c r="G3234" s="128">
        <f t="shared" si="5"/>
        <v>11</v>
      </c>
      <c r="H3234" s="128">
        <f t="shared" si="6"/>
        <v>7</v>
      </c>
      <c r="I3234" s="128" t="str">
        <f t="shared" si="7"/>
        <v>수</v>
      </c>
      <c r="J3234" s="99"/>
      <c r="K3234" s="99"/>
      <c r="L3234" s="141" t="str">
        <f>IF(J3234-K3234=0,,IFERROR(K3234-J3234-휴게시간-VLOOKUP(A3234,지정휴게시간,2,FALSE),K3234-J3234-휴게시간))</f>
        <v/>
      </c>
      <c r="M3234" s="142" t="str">
        <f>IFERROR(VLOOKUP(Text(A3234,"m월 d일"),양력휴일,2,FALSE),IFERROR(VLOOKUP(Text(B3234,"m월 d일"),음력휴일,2,FALSE),IFERROR(VLOOKUP(A3234,양력지정휴일,2,FALSE), IFERROR(VLOOKUP(B3234,음력지정휴일,2,FALSE), ""))))</f>
        <v/>
      </c>
      <c r="N3234" s="128"/>
      <c r="O3234" s="128" t="str">
        <f>IFERROR(VLOOKUP(N3234,연차지정일수,2,FALSE),"")</f>
        <v/>
      </c>
      <c r="P3234" s="143"/>
      <c r="Q3234" s="2"/>
    </row>
    <row r="3235">
      <c r="A3235" s="129">
        <v>47430.0</v>
      </c>
      <c r="B3235" s="129">
        <f>VLOOKUP($A3235,달력데이터,MATCH("음력 날짜",달력제목,0),FALSE)</f>
        <v>47394</v>
      </c>
      <c r="C3235" s="128">
        <f t="shared" si="1"/>
        <v>2029</v>
      </c>
      <c r="D3235" s="128">
        <f t="shared" si="2"/>
        <v>11</v>
      </c>
      <c r="E3235" s="128">
        <f t="shared" si="3"/>
        <v>1</v>
      </c>
      <c r="F3235" s="128">
        <f t="shared" si="4"/>
        <v>2029</v>
      </c>
      <c r="G3235" s="128">
        <f t="shared" si="5"/>
        <v>11</v>
      </c>
      <c r="H3235" s="128">
        <f t="shared" si="6"/>
        <v>8</v>
      </c>
      <c r="I3235" s="128" t="str">
        <f t="shared" si="7"/>
        <v>목</v>
      </c>
      <c r="J3235" s="99"/>
      <c r="K3235" s="99"/>
      <c r="L3235" s="141" t="str">
        <f>IF(J3235-K3235=0,,IFERROR(K3235-J3235-휴게시간-VLOOKUP(A3235,지정휴게시간,2,FALSE),K3235-J3235-휴게시간))</f>
        <v/>
      </c>
      <c r="M3235" s="142" t="str">
        <f>IFERROR(VLOOKUP(Text(A3235,"m월 d일"),양력휴일,2,FALSE),IFERROR(VLOOKUP(Text(B3235,"m월 d일"),음력휴일,2,FALSE),IFERROR(VLOOKUP(A3235,양력지정휴일,2,FALSE), IFERROR(VLOOKUP(B3235,음력지정휴일,2,FALSE), ""))))</f>
        <v/>
      </c>
      <c r="N3235" s="128"/>
      <c r="O3235" s="128" t="str">
        <f>IFERROR(VLOOKUP(N3235,연차지정일수,2,FALSE),"")</f>
        <v/>
      </c>
      <c r="P3235" s="143"/>
      <c r="Q3235" s="2"/>
    </row>
    <row r="3236">
      <c r="A3236" s="129">
        <v>47431.0</v>
      </c>
      <c r="B3236" s="129">
        <f>VLOOKUP($A3236,달력데이터,MATCH("음력 날짜",달력제목,0),FALSE)</f>
        <v>47395</v>
      </c>
      <c r="C3236" s="128">
        <f t="shared" si="1"/>
        <v>2029</v>
      </c>
      <c r="D3236" s="128">
        <f t="shared" si="2"/>
        <v>11</v>
      </c>
      <c r="E3236" s="128">
        <f t="shared" si="3"/>
        <v>1</v>
      </c>
      <c r="F3236" s="128">
        <f t="shared" si="4"/>
        <v>2029</v>
      </c>
      <c r="G3236" s="128">
        <f t="shared" si="5"/>
        <v>11</v>
      </c>
      <c r="H3236" s="128">
        <f t="shared" si="6"/>
        <v>9</v>
      </c>
      <c r="I3236" s="128" t="str">
        <f t="shared" si="7"/>
        <v>금</v>
      </c>
      <c r="J3236" s="99"/>
      <c r="K3236" s="99"/>
      <c r="L3236" s="141" t="str">
        <f>IF(J3236-K3236=0,,IFERROR(K3236-J3236-휴게시간-VLOOKUP(A3236,지정휴게시간,2,FALSE),K3236-J3236-휴게시간))</f>
        <v/>
      </c>
      <c r="M3236" s="142" t="str">
        <f>IFERROR(VLOOKUP(Text(A3236,"m월 d일"),양력휴일,2,FALSE),IFERROR(VLOOKUP(Text(B3236,"m월 d일"),음력휴일,2,FALSE),IFERROR(VLOOKUP(A3236,양력지정휴일,2,FALSE), IFERROR(VLOOKUP(B3236,음력지정휴일,2,FALSE), ""))))</f>
        <v/>
      </c>
      <c r="N3236" s="128"/>
      <c r="O3236" s="128" t="str">
        <f>IFERROR(VLOOKUP(N3236,연차지정일수,2,FALSE),"")</f>
        <v/>
      </c>
      <c r="P3236" s="143"/>
      <c r="Q3236" s="2"/>
    </row>
    <row r="3237">
      <c r="A3237" s="129">
        <v>47432.0</v>
      </c>
      <c r="B3237" s="129">
        <f>VLOOKUP($A3237,달력데이터,MATCH("음력 날짜",달력제목,0),FALSE)</f>
        <v>47396</v>
      </c>
      <c r="C3237" s="128">
        <f t="shared" si="1"/>
        <v>2029</v>
      </c>
      <c r="D3237" s="128">
        <f t="shared" si="2"/>
        <v>11</v>
      </c>
      <c r="E3237" s="128">
        <f t="shared" si="3"/>
        <v>1</v>
      </c>
      <c r="F3237" s="128">
        <f t="shared" si="4"/>
        <v>2029</v>
      </c>
      <c r="G3237" s="128">
        <f t="shared" si="5"/>
        <v>11</v>
      </c>
      <c r="H3237" s="128">
        <f t="shared" si="6"/>
        <v>10</v>
      </c>
      <c r="I3237" s="128" t="str">
        <f t="shared" si="7"/>
        <v>토</v>
      </c>
      <c r="J3237" s="99"/>
      <c r="K3237" s="99"/>
      <c r="L3237" s="141" t="str">
        <f>IF(J3237-K3237=0,,IFERROR(K3237-J3237-휴게시간-VLOOKUP(A3237,지정휴게시간,2,FALSE),K3237-J3237-휴게시간))</f>
        <v/>
      </c>
      <c r="M3237" s="142" t="str">
        <f>IFERROR(VLOOKUP(Text(A3237,"m월 d일"),양력휴일,2,FALSE),IFERROR(VLOOKUP(Text(B3237,"m월 d일"),음력휴일,2,FALSE),IFERROR(VLOOKUP(A3237,양력지정휴일,2,FALSE), IFERROR(VLOOKUP(B3237,음력지정휴일,2,FALSE), ""))))</f>
        <v/>
      </c>
      <c r="N3237" s="128"/>
      <c r="O3237" s="128" t="str">
        <f>IFERROR(VLOOKUP(N3237,연차지정일수,2,FALSE),"")</f>
        <v/>
      </c>
      <c r="P3237" s="143"/>
      <c r="Q3237" s="2"/>
    </row>
    <row r="3238">
      <c r="A3238" s="129">
        <v>47433.0</v>
      </c>
      <c r="B3238" s="129">
        <f>VLOOKUP($A3238,달력데이터,MATCH("음력 날짜",달력제목,0),FALSE)</f>
        <v>47397</v>
      </c>
      <c r="C3238" s="128">
        <f t="shared" si="1"/>
        <v>2029</v>
      </c>
      <c r="D3238" s="128">
        <f t="shared" si="2"/>
        <v>11</v>
      </c>
      <c r="E3238" s="128">
        <f t="shared" si="3"/>
        <v>1</v>
      </c>
      <c r="F3238" s="128">
        <f t="shared" si="4"/>
        <v>2029</v>
      </c>
      <c r="G3238" s="128">
        <f t="shared" si="5"/>
        <v>11</v>
      </c>
      <c r="H3238" s="128">
        <f t="shared" si="6"/>
        <v>11</v>
      </c>
      <c r="I3238" s="128" t="str">
        <f t="shared" si="7"/>
        <v>일</v>
      </c>
      <c r="J3238" s="99"/>
      <c r="K3238" s="99"/>
      <c r="L3238" s="141" t="str">
        <f>IF(J3238-K3238=0,,IFERROR(K3238-J3238-휴게시간-VLOOKUP(A3238,지정휴게시간,2,FALSE),K3238-J3238-휴게시간))</f>
        <v/>
      </c>
      <c r="M3238" s="142" t="str">
        <f>IFERROR(VLOOKUP(Text(A3238,"m월 d일"),양력휴일,2,FALSE),IFERROR(VLOOKUP(Text(B3238,"m월 d일"),음력휴일,2,FALSE),IFERROR(VLOOKUP(A3238,양력지정휴일,2,FALSE), IFERROR(VLOOKUP(B3238,음력지정휴일,2,FALSE), ""))))</f>
        <v/>
      </c>
      <c r="N3238" s="128"/>
      <c r="O3238" s="128" t="str">
        <f>IFERROR(VLOOKUP(N3238,연차지정일수,2,FALSE),"")</f>
        <v/>
      </c>
      <c r="P3238" s="143"/>
      <c r="Q3238" s="2"/>
    </row>
    <row r="3239">
      <c r="A3239" s="129">
        <v>47434.0</v>
      </c>
      <c r="B3239" s="129">
        <f>VLOOKUP($A3239,달력데이터,MATCH("음력 날짜",달력제목,0),FALSE)</f>
        <v>47398</v>
      </c>
      <c r="C3239" s="128">
        <f t="shared" si="1"/>
        <v>2029</v>
      </c>
      <c r="D3239" s="128">
        <f t="shared" si="2"/>
        <v>11</v>
      </c>
      <c r="E3239" s="128">
        <f t="shared" si="3"/>
        <v>2</v>
      </c>
      <c r="F3239" s="128">
        <f t="shared" si="4"/>
        <v>2029</v>
      </c>
      <c r="G3239" s="128">
        <f t="shared" si="5"/>
        <v>11</v>
      </c>
      <c r="H3239" s="128">
        <f t="shared" si="6"/>
        <v>12</v>
      </c>
      <c r="I3239" s="128" t="str">
        <f t="shared" si="7"/>
        <v>월</v>
      </c>
      <c r="J3239" s="99"/>
      <c r="K3239" s="99"/>
      <c r="L3239" s="141" t="str">
        <f>IF(J3239-K3239=0,,IFERROR(K3239-J3239-휴게시간-VLOOKUP(A3239,지정휴게시간,2,FALSE),K3239-J3239-휴게시간))</f>
        <v/>
      </c>
      <c r="M3239" s="142" t="str">
        <f>IFERROR(VLOOKUP(Text(A3239,"m월 d일"),양력휴일,2,FALSE),IFERROR(VLOOKUP(Text(B3239,"m월 d일"),음력휴일,2,FALSE),IFERROR(VLOOKUP(A3239,양력지정휴일,2,FALSE), IFERROR(VLOOKUP(B3239,음력지정휴일,2,FALSE), ""))))</f>
        <v/>
      </c>
      <c r="N3239" s="128"/>
      <c r="O3239" s="128" t="str">
        <f>IFERROR(VLOOKUP(N3239,연차지정일수,2,FALSE),"")</f>
        <v/>
      </c>
      <c r="P3239" s="143"/>
      <c r="Q3239" s="2"/>
    </row>
    <row r="3240">
      <c r="A3240" s="129">
        <v>47435.0</v>
      </c>
      <c r="B3240" s="129">
        <f>VLOOKUP($A3240,달력데이터,MATCH("음력 날짜",달력제목,0),FALSE)</f>
        <v>47399</v>
      </c>
      <c r="C3240" s="128">
        <f t="shared" si="1"/>
        <v>2029</v>
      </c>
      <c r="D3240" s="128">
        <f t="shared" si="2"/>
        <v>11</v>
      </c>
      <c r="E3240" s="128">
        <f t="shared" si="3"/>
        <v>2</v>
      </c>
      <c r="F3240" s="128">
        <f t="shared" si="4"/>
        <v>2029</v>
      </c>
      <c r="G3240" s="128">
        <f t="shared" si="5"/>
        <v>11</v>
      </c>
      <c r="H3240" s="128">
        <f t="shared" si="6"/>
        <v>13</v>
      </c>
      <c r="I3240" s="128" t="str">
        <f t="shared" si="7"/>
        <v>화</v>
      </c>
      <c r="J3240" s="99"/>
      <c r="K3240" s="99"/>
      <c r="L3240" s="141" t="str">
        <f>IF(J3240-K3240=0,,IFERROR(K3240-J3240-휴게시간-VLOOKUP(A3240,지정휴게시간,2,FALSE),K3240-J3240-휴게시간))</f>
        <v/>
      </c>
      <c r="M3240" s="142" t="str">
        <f>IFERROR(VLOOKUP(Text(A3240,"m월 d일"),양력휴일,2,FALSE),IFERROR(VLOOKUP(Text(B3240,"m월 d일"),음력휴일,2,FALSE),IFERROR(VLOOKUP(A3240,양력지정휴일,2,FALSE), IFERROR(VLOOKUP(B3240,음력지정휴일,2,FALSE), ""))))</f>
        <v/>
      </c>
      <c r="N3240" s="128"/>
      <c r="O3240" s="128" t="str">
        <f>IFERROR(VLOOKUP(N3240,연차지정일수,2,FALSE),"")</f>
        <v/>
      </c>
      <c r="P3240" s="143"/>
      <c r="Q3240" s="2"/>
    </row>
    <row r="3241">
      <c r="A3241" s="129">
        <v>47436.0</v>
      </c>
      <c r="B3241" s="129">
        <f>VLOOKUP($A3241,달력데이터,MATCH("음력 날짜",달력제목,0),FALSE)</f>
        <v>47400</v>
      </c>
      <c r="C3241" s="128">
        <f t="shared" si="1"/>
        <v>2029</v>
      </c>
      <c r="D3241" s="128">
        <f t="shared" si="2"/>
        <v>11</v>
      </c>
      <c r="E3241" s="128">
        <f t="shared" si="3"/>
        <v>2</v>
      </c>
      <c r="F3241" s="128">
        <f t="shared" si="4"/>
        <v>2029</v>
      </c>
      <c r="G3241" s="128">
        <f t="shared" si="5"/>
        <v>11</v>
      </c>
      <c r="H3241" s="128">
        <f t="shared" si="6"/>
        <v>14</v>
      </c>
      <c r="I3241" s="128" t="str">
        <f t="shared" si="7"/>
        <v>수</v>
      </c>
      <c r="J3241" s="99"/>
      <c r="K3241" s="99"/>
      <c r="L3241" s="141" t="str">
        <f>IF(J3241-K3241=0,,IFERROR(K3241-J3241-휴게시간-VLOOKUP(A3241,지정휴게시간,2,FALSE),K3241-J3241-휴게시간))</f>
        <v/>
      </c>
      <c r="M3241" s="142" t="str">
        <f>IFERROR(VLOOKUP(Text(A3241,"m월 d일"),양력휴일,2,FALSE),IFERROR(VLOOKUP(Text(B3241,"m월 d일"),음력휴일,2,FALSE),IFERROR(VLOOKUP(A3241,양력지정휴일,2,FALSE), IFERROR(VLOOKUP(B3241,음력지정휴일,2,FALSE), ""))))</f>
        <v/>
      </c>
      <c r="N3241" s="128"/>
      <c r="O3241" s="128" t="str">
        <f>IFERROR(VLOOKUP(N3241,연차지정일수,2,FALSE),"")</f>
        <v/>
      </c>
      <c r="P3241" s="143"/>
      <c r="Q3241" s="2"/>
    </row>
    <row r="3242">
      <c r="A3242" s="129">
        <v>47437.0</v>
      </c>
      <c r="B3242" s="129">
        <f>VLOOKUP($A3242,달력데이터,MATCH("음력 날짜",달력제목,0),FALSE)</f>
        <v>47401</v>
      </c>
      <c r="C3242" s="128">
        <f t="shared" si="1"/>
        <v>2029</v>
      </c>
      <c r="D3242" s="128">
        <f t="shared" si="2"/>
        <v>11</v>
      </c>
      <c r="E3242" s="128">
        <f t="shared" si="3"/>
        <v>2</v>
      </c>
      <c r="F3242" s="128">
        <f t="shared" si="4"/>
        <v>2029</v>
      </c>
      <c r="G3242" s="128">
        <f t="shared" si="5"/>
        <v>11</v>
      </c>
      <c r="H3242" s="128">
        <f t="shared" si="6"/>
        <v>15</v>
      </c>
      <c r="I3242" s="128" t="str">
        <f t="shared" si="7"/>
        <v>목</v>
      </c>
      <c r="J3242" s="99"/>
      <c r="K3242" s="99"/>
      <c r="L3242" s="141" t="str">
        <f>IF(J3242-K3242=0,,IFERROR(K3242-J3242-휴게시간-VLOOKUP(A3242,지정휴게시간,2,FALSE),K3242-J3242-휴게시간))</f>
        <v/>
      </c>
      <c r="M3242" s="142" t="str">
        <f>IFERROR(VLOOKUP(Text(A3242,"m월 d일"),양력휴일,2,FALSE),IFERROR(VLOOKUP(Text(B3242,"m월 d일"),음력휴일,2,FALSE),IFERROR(VLOOKUP(A3242,양력지정휴일,2,FALSE), IFERROR(VLOOKUP(B3242,음력지정휴일,2,FALSE), ""))))</f>
        <v/>
      </c>
      <c r="N3242" s="128"/>
      <c r="O3242" s="128" t="str">
        <f>IFERROR(VLOOKUP(N3242,연차지정일수,2,FALSE),"")</f>
        <v/>
      </c>
      <c r="P3242" s="143"/>
      <c r="Q3242" s="2"/>
    </row>
    <row r="3243">
      <c r="A3243" s="129">
        <v>47438.0</v>
      </c>
      <c r="B3243" s="129">
        <f>VLOOKUP($A3243,달력데이터,MATCH("음력 날짜",달력제목,0),FALSE)</f>
        <v>47402</v>
      </c>
      <c r="C3243" s="128">
        <f t="shared" si="1"/>
        <v>2029</v>
      </c>
      <c r="D3243" s="128">
        <f t="shared" si="2"/>
        <v>11</v>
      </c>
      <c r="E3243" s="128">
        <f t="shared" si="3"/>
        <v>2</v>
      </c>
      <c r="F3243" s="128">
        <f t="shared" si="4"/>
        <v>2029</v>
      </c>
      <c r="G3243" s="128">
        <f t="shared" si="5"/>
        <v>11</v>
      </c>
      <c r="H3243" s="128">
        <f t="shared" si="6"/>
        <v>16</v>
      </c>
      <c r="I3243" s="128" t="str">
        <f t="shared" si="7"/>
        <v>금</v>
      </c>
      <c r="J3243" s="99"/>
      <c r="K3243" s="99"/>
      <c r="L3243" s="141" t="str">
        <f>IF(J3243-K3243=0,,IFERROR(K3243-J3243-휴게시간-VLOOKUP(A3243,지정휴게시간,2,FALSE),K3243-J3243-휴게시간))</f>
        <v/>
      </c>
      <c r="M3243" s="142" t="str">
        <f>IFERROR(VLOOKUP(Text(A3243,"m월 d일"),양력휴일,2,FALSE),IFERROR(VLOOKUP(Text(B3243,"m월 d일"),음력휴일,2,FALSE),IFERROR(VLOOKUP(A3243,양력지정휴일,2,FALSE), IFERROR(VLOOKUP(B3243,음력지정휴일,2,FALSE), ""))))</f>
        <v/>
      </c>
      <c r="N3243" s="128"/>
      <c r="O3243" s="128" t="str">
        <f>IFERROR(VLOOKUP(N3243,연차지정일수,2,FALSE),"")</f>
        <v/>
      </c>
      <c r="P3243" s="143"/>
      <c r="Q3243" s="2"/>
    </row>
    <row r="3244">
      <c r="A3244" s="129">
        <v>47439.0</v>
      </c>
      <c r="B3244" s="129">
        <f>VLOOKUP($A3244,달력데이터,MATCH("음력 날짜",달력제목,0),FALSE)</f>
        <v>47403</v>
      </c>
      <c r="C3244" s="128">
        <f t="shared" si="1"/>
        <v>2029</v>
      </c>
      <c r="D3244" s="128">
        <f t="shared" si="2"/>
        <v>11</v>
      </c>
      <c r="E3244" s="128">
        <f t="shared" si="3"/>
        <v>2</v>
      </c>
      <c r="F3244" s="128">
        <f t="shared" si="4"/>
        <v>2029</v>
      </c>
      <c r="G3244" s="128">
        <f t="shared" si="5"/>
        <v>11</v>
      </c>
      <c r="H3244" s="128">
        <f t="shared" si="6"/>
        <v>17</v>
      </c>
      <c r="I3244" s="128" t="str">
        <f t="shared" si="7"/>
        <v>토</v>
      </c>
      <c r="J3244" s="99"/>
      <c r="K3244" s="99"/>
      <c r="L3244" s="141" t="str">
        <f>IF(J3244-K3244=0,,IFERROR(K3244-J3244-휴게시간-VLOOKUP(A3244,지정휴게시간,2,FALSE),K3244-J3244-휴게시간))</f>
        <v/>
      </c>
      <c r="M3244" s="142" t="str">
        <f>IFERROR(VLOOKUP(Text(A3244,"m월 d일"),양력휴일,2,FALSE),IFERROR(VLOOKUP(Text(B3244,"m월 d일"),음력휴일,2,FALSE),IFERROR(VLOOKUP(A3244,양력지정휴일,2,FALSE), IFERROR(VLOOKUP(B3244,음력지정휴일,2,FALSE), ""))))</f>
        <v/>
      </c>
      <c r="N3244" s="128"/>
      <c r="O3244" s="128" t="str">
        <f>IFERROR(VLOOKUP(N3244,연차지정일수,2,FALSE),"")</f>
        <v/>
      </c>
      <c r="P3244" s="143"/>
      <c r="Q3244" s="2"/>
    </row>
    <row r="3245">
      <c r="A3245" s="129">
        <v>47440.0</v>
      </c>
      <c r="B3245" s="129">
        <f>VLOOKUP($A3245,달력데이터,MATCH("음력 날짜",달력제목,0),FALSE)</f>
        <v>47404</v>
      </c>
      <c r="C3245" s="128">
        <f t="shared" si="1"/>
        <v>2029</v>
      </c>
      <c r="D3245" s="128">
        <f t="shared" si="2"/>
        <v>11</v>
      </c>
      <c r="E3245" s="128">
        <f t="shared" si="3"/>
        <v>2</v>
      </c>
      <c r="F3245" s="128">
        <f t="shared" si="4"/>
        <v>2029</v>
      </c>
      <c r="G3245" s="128">
        <f t="shared" si="5"/>
        <v>11</v>
      </c>
      <c r="H3245" s="128">
        <f t="shared" si="6"/>
        <v>18</v>
      </c>
      <c r="I3245" s="128" t="str">
        <f t="shared" si="7"/>
        <v>일</v>
      </c>
      <c r="J3245" s="99"/>
      <c r="K3245" s="99"/>
      <c r="L3245" s="141" t="str">
        <f>IF(J3245-K3245=0,,IFERROR(K3245-J3245-휴게시간-VLOOKUP(A3245,지정휴게시간,2,FALSE),K3245-J3245-휴게시간))</f>
        <v/>
      </c>
      <c r="M3245" s="142" t="str">
        <f>IFERROR(VLOOKUP(Text(A3245,"m월 d일"),양력휴일,2,FALSE),IFERROR(VLOOKUP(Text(B3245,"m월 d일"),음력휴일,2,FALSE),IFERROR(VLOOKUP(A3245,양력지정휴일,2,FALSE), IFERROR(VLOOKUP(B3245,음력지정휴일,2,FALSE), ""))))</f>
        <v/>
      </c>
      <c r="N3245" s="128"/>
      <c r="O3245" s="128" t="str">
        <f>IFERROR(VLOOKUP(N3245,연차지정일수,2,FALSE),"")</f>
        <v/>
      </c>
      <c r="P3245" s="143"/>
      <c r="Q3245" s="2"/>
    </row>
    <row r="3246">
      <c r="A3246" s="129">
        <v>47441.0</v>
      </c>
      <c r="B3246" s="129">
        <f>VLOOKUP($A3246,달력데이터,MATCH("음력 날짜",달력제목,0),FALSE)</f>
        <v>47405</v>
      </c>
      <c r="C3246" s="128">
        <f t="shared" si="1"/>
        <v>2029</v>
      </c>
      <c r="D3246" s="128">
        <f t="shared" si="2"/>
        <v>11</v>
      </c>
      <c r="E3246" s="128">
        <f t="shared" si="3"/>
        <v>3</v>
      </c>
      <c r="F3246" s="128">
        <f t="shared" si="4"/>
        <v>2029</v>
      </c>
      <c r="G3246" s="128">
        <f t="shared" si="5"/>
        <v>11</v>
      </c>
      <c r="H3246" s="128">
        <f t="shared" si="6"/>
        <v>19</v>
      </c>
      <c r="I3246" s="128" t="str">
        <f t="shared" si="7"/>
        <v>월</v>
      </c>
      <c r="J3246" s="99"/>
      <c r="K3246" s="99"/>
      <c r="L3246" s="141" t="str">
        <f>IF(J3246-K3246=0,,IFERROR(K3246-J3246-휴게시간-VLOOKUP(A3246,지정휴게시간,2,FALSE),K3246-J3246-휴게시간))</f>
        <v/>
      </c>
      <c r="M3246" s="142" t="str">
        <f>IFERROR(VLOOKUP(Text(A3246,"m월 d일"),양력휴일,2,FALSE),IFERROR(VLOOKUP(Text(B3246,"m월 d일"),음력휴일,2,FALSE),IFERROR(VLOOKUP(A3246,양력지정휴일,2,FALSE), IFERROR(VLOOKUP(B3246,음력지정휴일,2,FALSE), ""))))</f>
        <v/>
      </c>
      <c r="N3246" s="128"/>
      <c r="O3246" s="128" t="str">
        <f>IFERROR(VLOOKUP(N3246,연차지정일수,2,FALSE),"")</f>
        <v/>
      </c>
      <c r="P3246" s="143"/>
      <c r="Q3246" s="2"/>
    </row>
    <row r="3247">
      <c r="A3247" s="129">
        <v>47442.0</v>
      </c>
      <c r="B3247" s="129">
        <f>VLOOKUP($A3247,달력데이터,MATCH("음력 날짜",달력제목,0),FALSE)</f>
        <v>47406</v>
      </c>
      <c r="C3247" s="128">
        <f t="shared" si="1"/>
        <v>2029</v>
      </c>
      <c r="D3247" s="128">
        <f t="shared" si="2"/>
        <v>11</v>
      </c>
      <c r="E3247" s="128">
        <f t="shared" si="3"/>
        <v>3</v>
      </c>
      <c r="F3247" s="128">
        <f t="shared" si="4"/>
        <v>2029</v>
      </c>
      <c r="G3247" s="128">
        <f t="shared" si="5"/>
        <v>11</v>
      </c>
      <c r="H3247" s="128">
        <f t="shared" si="6"/>
        <v>20</v>
      </c>
      <c r="I3247" s="128" t="str">
        <f t="shared" si="7"/>
        <v>화</v>
      </c>
      <c r="J3247" s="99"/>
      <c r="K3247" s="99"/>
      <c r="L3247" s="141" t="str">
        <f>IF(J3247-K3247=0,,IFERROR(K3247-J3247-휴게시간-VLOOKUP(A3247,지정휴게시간,2,FALSE),K3247-J3247-휴게시간))</f>
        <v/>
      </c>
      <c r="M3247" s="142" t="str">
        <f>IFERROR(VLOOKUP(Text(A3247,"m월 d일"),양력휴일,2,FALSE),IFERROR(VLOOKUP(Text(B3247,"m월 d일"),음력휴일,2,FALSE),IFERROR(VLOOKUP(A3247,양력지정휴일,2,FALSE), IFERROR(VLOOKUP(B3247,음력지정휴일,2,FALSE), ""))))</f>
        <v/>
      </c>
      <c r="N3247" s="128"/>
      <c r="O3247" s="128" t="str">
        <f>IFERROR(VLOOKUP(N3247,연차지정일수,2,FALSE),"")</f>
        <v/>
      </c>
      <c r="P3247" s="143"/>
      <c r="Q3247" s="2"/>
    </row>
    <row r="3248">
      <c r="A3248" s="129">
        <v>47443.0</v>
      </c>
      <c r="B3248" s="129">
        <f>VLOOKUP($A3248,달력데이터,MATCH("음력 날짜",달력제목,0),FALSE)</f>
        <v>47407</v>
      </c>
      <c r="C3248" s="128">
        <f t="shared" si="1"/>
        <v>2029</v>
      </c>
      <c r="D3248" s="128">
        <f t="shared" si="2"/>
        <v>11</v>
      </c>
      <c r="E3248" s="128">
        <f t="shared" si="3"/>
        <v>3</v>
      </c>
      <c r="F3248" s="128">
        <f t="shared" si="4"/>
        <v>2029</v>
      </c>
      <c r="G3248" s="128">
        <f t="shared" si="5"/>
        <v>11</v>
      </c>
      <c r="H3248" s="128">
        <f t="shared" si="6"/>
        <v>21</v>
      </c>
      <c r="I3248" s="128" t="str">
        <f t="shared" si="7"/>
        <v>수</v>
      </c>
      <c r="J3248" s="99"/>
      <c r="K3248" s="99"/>
      <c r="L3248" s="141" t="str">
        <f>IF(J3248-K3248=0,,IFERROR(K3248-J3248-휴게시간-VLOOKUP(A3248,지정휴게시간,2,FALSE),K3248-J3248-휴게시간))</f>
        <v/>
      </c>
      <c r="M3248" s="142" t="str">
        <f>IFERROR(VLOOKUP(Text(A3248,"m월 d일"),양력휴일,2,FALSE),IFERROR(VLOOKUP(Text(B3248,"m월 d일"),음력휴일,2,FALSE),IFERROR(VLOOKUP(A3248,양력지정휴일,2,FALSE), IFERROR(VLOOKUP(B3248,음력지정휴일,2,FALSE), ""))))</f>
        <v/>
      </c>
      <c r="N3248" s="128"/>
      <c r="O3248" s="128" t="str">
        <f>IFERROR(VLOOKUP(N3248,연차지정일수,2,FALSE),"")</f>
        <v/>
      </c>
      <c r="P3248" s="143"/>
      <c r="Q3248" s="2"/>
    </row>
    <row r="3249">
      <c r="A3249" s="129">
        <v>47444.0</v>
      </c>
      <c r="B3249" s="129">
        <f>VLOOKUP($A3249,달력데이터,MATCH("음력 날짜",달력제목,0),FALSE)</f>
        <v>47408</v>
      </c>
      <c r="C3249" s="128">
        <f t="shared" si="1"/>
        <v>2029</v>
      </c>
      <c r="D3249" s="128">
        <f t="shared" si="2"/>
        <v>11</v>
      </c>
      <c r="E3249" s="128">
        <f t="shared" si="3"/>
        <v>3</v>
      </c>
      <c r="F3249" s="128">
        <f t="shared" si="4"/>
        <v>2029</v>
      </c>
      <c r="G3249" s="128">
        <f t="shared" si="5"/>
        <v>11</v>
      </c>
      <c r="H3249" s="128">
        <f t="shared" si="6"/>
        <v>22</v>
      </c>
      <c r="I3249" s="128" t="str">
        <f t="shared" si="7"/>
        <v>목</v>
      </c>
      <c r="J3249" s="99"/>
      <c r="K3249" s="99"/>
      <c r="L3249" s="141" t="str">
        <f>IF(J3249-K3249=0,,IFERROR(K3249-J3249-휴게시간-VLOOKUP(A3249,지정휴게시간,2,FALSE),K3249-J3249-휴게시간))</f>
        <v/>
      </c>
      <c r="M3249" s="142" t="str">
        <f>IFERROR(VLOOKUP(Text(A3249,"m월 d일"),양력휴일,2,FALSE),IFERROR(VLOOKUP(Text(B3249,"m월 d일"),음력휴일,2,FALSE),IFERROR(VLOOKUP(A3249,양력지정휴일,2,FALSE), IFERROR(VLOOKUP(B3249,음력지정휴일,2,FALSE), ""))))</f>
        <v/>
      </c>
      <c r="N3249" s="128"/>
      <c r="O3249" s="128" t="str">
        <f>IFERROR(VLOOKUP(N3249,연차지정일수,2,FALSE),"")</f>
        <v/>
      </c>
      <c r="P3249" s="143"/>
      <c r="Q3249" s="2"/>
    </row>
    <row r="3250">
      <c r="A3250" s="129">
        <v>47445.0</v>
      </c>
      <c r="B3250" s="129">
        <f>VLOOKUP($A3250,달력데이터,MATCH("음력 날짜",달력제목,0),FALSE)</f>
        <v>47409</v>
      </c>
      <c r="C3250" s="128">
        <f t="shared" si="1"/>
        <v>2029</v>
      </c>
      <c r="D3250" s="128">
        <f t="shared" si="2"/>
        <v>11</v>
      </c>
      <c r="E3250" s="128">
        <f t="shared" si="3"/>
        <v>3</v>
      </c>
      <c r="F3250" s="128">
        <f t="shared" si="4"/>
        <v>2029</v>
      </c>
      <c r="G3250" s="128">
        <f t="shared" si="5"/>
        <v>11</v>
      </c>
      <c r="H3250" s="128">
        <f t="shared" si="6"/>
        <v>23</v>
      </c>
      <c r="I3250" s="128" t="str">
        <f t="shared" si="7"/>
        <v>금</v>
      </c>
      <c r="J3250" s="99"/>
      <c r="K3250" s="99"/>
      <c r="L3250" s="141" t="str">
        <f>IF(J3250-K3250=0,,IFERROR(K3250-J3250-휴게시간-VLOOKUP(A3250,지정휴게시간,2,FALSE),K3250-J3250-휴게시간))</f>
        <v/>
      </c>
      <c r="M3250" s="142" t="str">
        <f>IFERROR(VLOOKUP(Text(A3250,"m월 d일"),양력휴일,2,FALSE),IFERROR(VLOOKUP(Text(B3250,"m월 d일"),음력휴일,2,FALSE),IFERROR(VLOOKUP(A3250,양력지정휴일,2,FALSE), IFERROR(VLOOKUP(B3250,음력지정휴일,2,FALSE), ""))))</f>
        <v/>
      </c>
      <c r="N3250" s="128"/>
      <c r="O3250" s="128" t="str">
        <f>IFERROR(VLOOKUP(N3250,연차지정일수,2,FALSE),"")</f>
        <v/>
      </c>
      <c r="P3250" s="143"/>
      <c r="Q3250" s="2"/>
    </row>
    <row r="3251">
      <c r="A3251" s="129">
        <v>47446.0</v>
      </c>
      <c r="B3251" s="129">
        <f>VLOOKUP($A3251,달력데이터,MATCH("음력 날짜",달력제목,0),FALSE)</f>
        <v>47410</v>
      </c>
      <c r="C3251" s="128">
        <f t="shared" si="1"/>
        <v>2029</v>
      </c>
      <c r="D3251" s="128">
        <f t="shared" si="2"/>
        <v>11</v>
      </c>
      <c r="E3251" s="128">
        <f t="shared" si="3"/>
        <v>3</v>
      </c>
      <c r="F3251" s="128">
        <f t="shared" si="4"/>
        <v>2029</v>
      </c>
      <c r="G3251" s="128">
        <f t="shared" si="5"/>
        <v>11</v>
      </c>
      <c r="H3251" s="128">
        <f t="shared" si="6"/>
        <v>24</v>
      </c>
      <c r="I3251" s="128" t="str">
        <f t="shared" si="7"/>
        <v>토</v>
      </c>
      <c r="J3251" s="99"/>
      <c r="K3251" s="99"/>
      <c r="L3251" s="141" t="str">
        <f>IF(J3251-K3251=0,,IFERROR(K3251-J3251-휴게시간-VLOOKUP(A3251,지정휴게시간,2,FALSE),K3251-J3251-휴게시간))</f>
        <v/>
      </c>
      <c r="M3251" s="142" t="str">
        <f>IFERROR(VLOOKUP(Text(A3251,"m월 d일"),양력휴일,2,FALSE),IFERROR(VLOOKUP(Text(B3251,"m월 d일"),음력휴일,2,FALSE),IFERROR(VLOOKUP(A3251,양력지정휴일,2,FALSE), IFERROR(VLOOKUP(B3251,음력지정휴일,2,FALSE), ""))))</f>
        <v/>
      </c>
      <c r="N3251" s="128"/>
      <c r="O3251" s="128" t="str">
        <f>IFERROR(VLOOKUP(N3251,연차지정일수,2,FALSE),"")</f>
        <v/>
      </c>
      <c r="P3251" s="143"/>
      <c r="Q3251" s="2"/>
    </row>
    <row r="3252">
      <c r="A3252" s="129">
        <v>47447.0</v>
      </c>
      <c r="B3252" s="129">
        <f>VLOOKUP($A3252,달력데이터,MATCH("음력 날짜",달력제목,0),FALSE)</f>
        <v>47411</v>
      </c>
      <c r="C3252" s="128">
        <f t="shared" si="1"/>
        <v>2029</v>
      </c>
      <c r="D3252" s="128">
        <f t="shared" si="2"/>
        <v>11</v>
      </c>
      <c r="E3252" s="128">
        <f t="shared" si="3"/>
        <v>3</v>
      </c>
      <c r="F3252" s="128">
        <f t="shared" si="4"/>
        <v>2029</v>
      </c>
      <c r="G3252" s="128">
        <f t="shared" si="5"/>
        <v>11</v>
      </c>
      <c r="H3252" s="128">
        <f t="shared" si="6"/>
        <v>25</v>
      </c>
      <c r="I3252" s="128" t="str">
        <f t="shared" si="7"/>
        <v>일</v>
      </c>
      <c r="J3252" s="99"/>
      <c r="K3252" s="99"/>
      <c r="L3252" s="141" t="str">
        <f>IF(J3252-K3252=0,,IFERROR(K3252-J3252-휴게시간-VLOOKUP(A3252,지정휴게시간,2,FALSE),K3252-J3252-휴게시간))</f>
        <v/>
      </c>
      <c r="M3252" s="142" t="str">
        <f>IFERROR(VLOOKUP(Text(A3252,"m월 d일"),양력휴일,2,FALSE),IFERROR(VLOOKUP(Text(B3252,"m월 d일"),음력휴일,2,FALSE),IFERROR(VLOOKUP(A3252,양력지정휴일,2,FALSE), IFERROR(VLOOKUP(B3252,음력지정휴일,2,FALSE), ""))))</f>
        <v/>
      </c>
      <c r="N3252" s="128"/>
      <c r="O3252" s="128" t="str">
        <f>IFERROR(VLOOKUP(N3252,연차지정일수,2,FALSE),"")</f>
        <v/>
      </c>
      <c r="P3252" s="143"/>
      <c r="Q3252" s="2"/>
    </row>
    <row r="3253">
      <c r="A3253" s="129">
        <v>47448.0</v>
      </c>
      <c r="B3253" s="129">
        <f>VLOOKUP($A3253,달력데이터,MATCH("음력 날짜",달력제목,0),FALSE)</f>
        <v>47412</v>
      </c>
      <c r="C3253" s="128">
        <f t="shared" si="1"/>
        <v>2029</v>
      </c>
      <c r="D3253" s="128">
        <f t="shared" si="2"/>
        <v>11</v>
      </c>
      <c r="E3253" s="128">
        <f t="shared" si="3"/>
        <v>4</v>
      </c>
      <c r="F3253" s="128">
        <f t="shared" si="4"/>
        <v>2029</v>
      </c>
      <c r="G3253" s="128">
        <f t="shared" si="5"/>
        <v>11</v>
      </c>
      <c r="H3253" s="128">
        <f t="shared" si="6"/>
        <v>26</v>
      </c>
      <c r="I3253" s="128" t="str">
        <f t="shared" si="7"/>
        <v>월</v>
      </c>
      <c r="J3253" s="99"/>
      <c r="K3253" s="99"/>
      <c r="L3253" s="141" t="str">
        <f>IF(J3253-K3253=0,,IFERROR(K3253-J3253-휴게시간-VLOOKUP(A3253,지정휴게시간,2,FALSE),K3253-J3253-휴게시간))</f>
        <v/>
      </c>
      <c r="M3253" s="142" t="str">
        <f>IFERROR(VLOOKUP(Text(A3253,"m월 d일"),양력휴일,2,FALSE),IFERROR(VLOOKUP(Text(B3253,"m월 d일"),음력휴일,2,FALSE),IFERROR(VLOOKUP(A3253,양력지정휴일,2,FALSE), IFERROR(VLOOKUP(B3253,음력지정휴일,2,FALSE), ""))))</f>
        <v/>
      </c>
      <c r="N3253" s="128"/>
      <c r="O3253" s="128" t="str">
        <f>IFERROR(VLOOKUP(N3253,연차지정일수,2,FALSE),"")</f>
        <v/>
      </c>
      <c r="P3253" s="143"/>
      <c r="Q3253" s="2"/>
    </row>
    <row r="3254">
      <c r="A3254" s="129">
        <v>47449.0</v>
      </c>
      <c r="B3254" s="129">
        <f>VLOOKUP($A3254,달력데이터,MATCH("음력 날짜",달력제목,0),FALSE)</f>
        <v>47413</v>
      </c>
      <c r="C3254" s="128">
        <f t="shared" si="1"/>
        <v>2029</v>
      </c>
      <c r="D3254" s="128">
        <f t="shared" si="2"/>
        <v>11</v>
      </c>
      <c r="E3254" s="128">
        <f t="shared" si="3"/>
        <v>4</v>
      </c>
      <c r="F3254" s="128">
        <f t="shared" si="4"/>
        <v>2029</v>
      </c>
      <c r="G3254" s="128">
        <f t="shared" si="5"/>
        <v>11</v>
      </c>
      <c r="H3254" s="128">
        <f t="shared" si="6"/>
        <v>27</v>
      </c>
      <c r="I3254" s="128" t="str">
        <f t="shared" si="7"/>
        <v>화</v>
      </c>
      <c r="J3254" s="99"/>
      <c r="K3254" s="99"/>
      <c r="L3254" s="141" t="str">
        <f>IF(J3254-K3254=0,,IFERROR(K3254-J3254-휴게시간-VLOOKUP(A3254,지정휴게시간,2,FALSE),K3254-J3254-휴게시간))</f>
        <v/>
      </c>
      <c r="M3254" s="142" t="str">
        <f>IFERROR(VLOOKUP(Text(A3254,"m월 d일"),양력휴일,2,FALSE),IFERROR(VLOOKUP(Text(B3254,"m월 d일"),음력휴일,2,FALSE),IFERROR(VLOOKUP(A3254,양력지정휴일,2,FALSE), IFERROR(VLOOKUP(B3254,음력지정휴일,2,FALSE), ""))))</f>
        <v/>
      </c>
      <c r="N3254" s="128"/>
      <c r="O3254" s="128" t="str">
        <f>IFERROR(VLOOKUP(N3254,연차지정일수,2,FALSE),"")</f>
        <v/>
      </c>
      <c r="P3254" s="143"/>
      <c r="Q3254" s="2"/>
    </row>
    <row r="3255">
      <c r="A3255" s="129">
        <v>47450.0</v>
      </c>
      <c r="B3255" s="129">
        <f>VLOOKUP($A3255,달력데이터,MATCH("음력 날짜",달력제목,0),FALSE)</f>
        <v>47414</v>
      </c>
      <c r="C3255" s="128">
        <f t="shared" si="1"/>
        <v>2029</v>
      </c>
      <c r="D3255" s="128">
        <f t="shared" si="2"/>
        <v>11</v>
      </c>
      <c r="E3255" s="128">
        <f t="shared" si="3"/>
        <v>4</v>
      </c>
      <c r="F3255" s="128">
        <f t="shared" si="4"/>
        <v>2029</v>
      </c>
      <c r="G3255" s="128">
        <f t="shared" si="5"/>
        <v>11</v>
      </c>
      <c r="H3255" s="128">
        <f t="shared" si="6"/>
        <v>28</v>
      </c>
      <c r="I3255" s="128" t="str">
        <f t="shared" si="7"/>
        <v>수</v>
      </c>
      <c r="J3255" s="99"/>
      <c r="K3255" s="99"/>
      <c r="L3255" s="141" t="str">
        <f>IF(J3255-K3255=0,,IFERROR(K3255-J3255-휴게시간-VLOOKUP(A3255,지정휴게시간,2,FALSE),K3255-J3255-휴게시간))</f>
        <v/>
      </c>
      <c r="M3255" s="142" t="str">
        <f>IFERROR(VLOOKUP(Text(A3255,"m월 d일"),양력휴일,2,FALSE),IFERROR(VLOOKUP(Text(B3255,"m월 d일"),음력휴일,2,FALSE),IFERROR(VLOOKUP(A3255,양력지정휴일,2,FALSE), IFERROR(VLOOKUP(B3255,음력지정휴일,2,FALSE), ""))))</f>
        <v/>
      </c>
      <c r="N3255" s="128"/>
      <c r="O3255" s="128" t="str">
        <f>IFERROR(VLOOKUP(N3255,연차지정일수,2,FALSE),"")</f>
        <v/>
      </c>
      <c r="P3255" s="143"/>
      <c r="Q3255" s="2"/>
    </row>
    <row r="3256">
      <c r="A3256" s="129">
        <v>47451.0</v>
      </c>
      <c r="B3256" s="129">
        <f>VLOOKUP($A3256,달력데이터,MATCH("음력 날짜",달력제목,0),FALSE)</f>
        <v>47415</v>
      </c>
      <c r="C3256" s="128">
        <f t="shared" si="1"/>
        <v>2029</v>
      </c>
      <c r="D3256" s="128">
        <f t="shared" si="2"/>
        <v>11</v>
      </c>
      <c r="E3256" s="128">
        <f t="shared" si="3"/>
        <v>4</v>
      </c>
      <c r="F3256" s="128">
        <f t="shared" si="4"/>
        <v>2029</v>
      </c>
      <c r="G3256" s="128">
        <f t="shared" si="5"/>
        <v>11</v>
      </c>
      <c r="H3256" s="128">
        <f t="shared" si="6"/>
        <v>29</v>
      </c>
      <c r="I3256" s="128" t="str">
        <f t="shared" si="7"/>
        <v>목</v>
      </c>
      <c r="J3256" s="99"/>
      <c r="K3256" s="99"/>
      <c r="L3256" s="141" t="str">
        <f>IF(J3256-K3256=0,,IFERROR(K3256-J3256-휴게시간-VLOOKUP(A3256,지정휴게시간,2,FALSE),K3256-J3256-휴게시간))</f>
        <v/>
      </c>
      <c r="M3256" s="142" t="str">
        <f>IFERROR(VLOOKUP(Text(A3256,"m월 d일"),양력휴일,2,FALSE),IFERROR(VLOOKUP(Text(B3256,"m월 d일"),음력휴일,2,FALSE),IFERROR(VLOOKUP(A3256,양력지정휴일,2,FALSE), IFERROR(VLOOKUP(B3256,음력지정휴일,2,FALSE), ""))))</f>
        <v/>
      </c>
      <c r="N3256" s="128"/>
      <c r="O3256" s="128" t="str">
        <f>IFERROR(VLOOKUP(N3256,연차지정일수,2,FALSE),"")</f>
        <v/>
      </c>
      <c r="P3256" s="143"/>
      <c r="Q3256" s="2"/>
    </row>
    <row r="3257">
      <c r="A3257" s="129">
        <v>47452.0</v>
      </c>
      <c r="B3257" s="129">
        <f>VLOOKUP($A3257,달력데이터,MATCH("음력 날짜",달력제목,0),FALSE)</f>
        <v>47416</v>
      </c>
      <c r="C3257" s="128">
        <f t="shared" si="1"/>
        <v>2029</v>
      </c>
      <c r="D3257" s="128">
        <f t="shared" si="2"/>
        <v>11</v>
      </c>
      <c r="E3257" s="128">
        <f t="shared" si="3"/>
        <v>4</v>
      </c>
      <c r="F3257" s="128">
        <f t="shared" si="4"/>
        <v>2029</v>
      </c>
      <c r="G3257" s="128">
        <f t="shared" si="5"/>
        <v>11</v>
      </c>
      <c r="H3257" s="128">
        <f t="shared" si="6"/>
        <v>30</v>
      </c>
      <c r="I3257" s="128" t="str">
        <f t="shared" si="7"/>
        <v>금</v>
      </c>
      <c r="J3257" s="99"/>
      <c r="K3257" s="99"/>
      <c r="L3257" s="141" t="str">
        <f>IF(J3257-K3257=0,,IFERROR(K3257-J3257-휴게시간-VLOOKUP(A3257,지정휴게시간,2,FALSE),K3257-J3257-휴게시간))</f>
        <v/>
      </c>
      <c r="M3257" s="142" t="str">
        <f>IFERROR(VLOOKUP(Text(A3257,"m월 d일"),양력휴일,2,FALSE),IFERROR(VLOOKUP(Text(B3257,"m월 d일"),음력휴일,2,FALSE),IFERROR(VLOOKUP(A3257,양력지정휴일,2,FALSE), IFERROR(VLOOKUP(B3257,음력지정휴일,2,FALSE), ""))))</f>
        <v/>
      </c>
      <c r="N3257" s="128"/>
      <c r="O3257" s="128" t="str">
        <f>IFERROR(VLOOKUP(N3257,연차지정일수,2,FALSE),"")</f>
        <v/>
      </c>
      <c r="P3257" s="143"/>
      <c r="Q3257" s="2"/>
    </row>
    <row r="3258">
      <c r="A3258" s="129">
        <v>47453.0</v>
      </c>
      <c r="B3258" s="129">
        <f>VLOOKUP($A3258,달력데이터,MATCH("음력 날짜",달력제목,0),FALSE)</f>
        <v>47417</v>
      </c>
      <c r="C3258" s="128">
        <f t="shared" si="1"/>
        <v>2029</v>
      </c>
      <c r="D3258" s="128">
        <f t="shared" si="2"/>
        <v>11</v>
      </c>
      <c r="E3258" s="128">
        <f t="shared" si="3"/>
        <v>4</v>
      </c>
      <c r="F3258" s="128">
        <f t="shared" si="4"/>
        <v>2029</v>
      </c>
      <c r="G3258" s="128">
        <f t="shared" si="5"/>
        <v>12</v>
      </c>
      <c r="H3258" s="128">
        <f t="shared" si="6"/>
        <v>1</v>
      </c>
      <c r="I3258" s="128" t="str">
        <f t="shared" si="7"/>
        <v>토</v>
      </c>
      <c r="J3258" s="99"/>
      <c r="K3258" s="99"/>
      <c r="L3258" s="141" t="str">
        <f>IF(J3258-K3258=0,,IFERROR(K3258-J3258-휴게시간-VLOOKUP(A3258,지정휴게시간,2,FALSE),K3258-J3258-휴게시간))</f>
        <v/>
      </c>
      <c r="M3258" s="142" t="str">
        <f>IFERROR(VLOOKUP(Text(A3258,"m월 d일"),양력휴일,2,FALSE),IFERROR(VLOOKUP(Text(B3258,"m월 d일"),음력휴일,2,FALSE),IFERROR(VLOOKUP(A3258,양력지정휴일,2,FALSE), IFERROR(VLOOKUP(B3258,음력지정휴일,2,FALSE), ""))))</f>
        <v/>
      </c>
      <c r="N3258" s="128"/>
      <c r="O3258" s="128" t="str">
        <f>IFERROR(VLOOKUP(N3258,연차지정일수,2,FALSE),"")</f>
        <v/>
      </c>
      <c r="P3258" s="143"/>
      <c r="Q3258" s="2"/>
    </row>
    <row r="3259">
      <c r="A3259" s="129">
        <v>47454.0</v>
      </c>
      <c r="B3259" s="129">
        <f>VLOOKUP($A3259,달력데이터,MATCH("음력 날짜",달력제목,0),FALSE)</f>
        <v>47418</v>
      </c>
      <c r="C3259" s="128">
        <f t="shared" si="1"/>
        <v>2029</v>
      </c>
      <c r="D3259" s="128">
        <f t="shared" si="2"/>
        <v>11</v>
      </c>
      <c r="E3259" s="128">
        <f t="shared" si="3"/>
        <v>4</v>
      </c>
      <c r="F3259" s="128">
        <f t="shared" si="4"/>
        <v>2029</v>
      </c>
      <c r="G3259" s="128">
        <f t="shared" si="5"/>
        <v>12</v>
      </c>
      <c r="H3259" s="128">
        <f t="shared" si="6"/>
        <v>2</v>
      </c>
      <c r="I3259" s="128" t="str">
        <f t="shared" si="7"/>
        <v>일</v>
      </c>
      <c r="J3259" s="99"/>
      <c r="K3259" s="99"/>
      <c r="L3259" s="141" t="str">
        <f>IF(J3259-K3259=0,,IFERROR(K3259-J3259-휴게시간-VLOOKUP(A3259,지정휴게시간,2,FALSE),K3259-J3259-휴게시간))</f>
        <v/>
      </c>
      <c r="M3259" s="142" t="str">
        <f>IFERROR(VLOOKUP(Text(A3259,"m월 d일"),양력휴일,2,FALSE),IFERROR(VLOOKUP(Text(B3259,"m월 d일"),음력휴일,2,FALSE),IFERROR(VLOOKUP(A3259,양력지정휴일,2,FALSE), IFERROR(VLOOKUP(B3259,음력지정휴일,2,FALSE), ""))))</f>
        <v/>
      </c>
      <c r="N3259" s="128"/>
      <c r="O3259" s="128" t="str">
        <f>IFERROR(VLOOKUP(N3259,연차지정일수,2,FALSE),"")</f>
        <v/>
      </c>
      <c r="P3259" s="143"/>
      <c r="Q3259" s="2"/>
    </row>
    <row r="3260">
      <c r="A3260" s="129">
        <v>47455.0</v>
      </c>
      <c r="B3260" s="129">
        <f>VLOOKUP($A3260,달력데이터,MATCH("음력 날짜",달력제목,0),FALSE)</f>
        <v>47419</v>
      </c>
      <c r="C3260" s="128">
        <f t="shared" si="1"/>
        <v>2029</v>
      </c>
      <c r="D3260" s="128">
        <f t="shared" si="2"/>
        <v>12</v>
      </c>
      <c r="E3260" s="128">
        <f t="shared" si="3"/>
        <v>1</v>
      </c>
      <c r="F3260" s="128">
        <f t="shared" si="4"/>
        <v>2029</v>
      </c>
      <c r="G3260" s="128">
        <f t="shared" si="5"/>
        <v>12</v>
      </c>
      <c r="H3260" s="128">
        <f t="shared" si="6"/>
        <v>3</v>
      </c>
      <c r="I3260" s="128" t="str">
        <f t="shared" si="7"/>
        <v>월</v>
      </c>
      <c r="J3260" s="99"/>
      <c r="K3260" s="99"/>
      <c r="L3260" s="141" t="str">
        <f>IF(J3260-K3260=0,,IFERROR(K3260-J3260-휴게시간-VLOOKUP(A3260,지정휴게시간,2,FALSE),K3260-J3260-휴게시간))</f>
        <v/>
      </c>
      <c r="M3260" s="142" t="str">
        <f>IFERROR(VLOOKUP(Text(A3260,"m월 d일"),양력휴일,2,FALSE),IFERROR(VLOOKUP(Text(B3260,"m월 d일"),음력휴일,2,FALSE),IFERROR(VLOOKUP(A3260,양력지정휴일,2,FALSE), IFERROR(VLOOKUP(B3260,음력지정휴일,2,FALSE), ""))))</f>
        <v/>
      </c>
      <c r="N3260" s="128"/>
      <c r="O3260" s="128" t="str">
        <f>IFERROR(VLOOKUP(N3260,연차지정일수,2,FALSE),"")</f>
        <v/>
      </c>
      <c r="P3260" s="143"/>
      <c r="Q3260" s="2"/>
    </row>
    <row r="3261">
      <c r="A3261" s="129">
        <v>47456.0</v>
      </c>
      <c r="B3261" s="129">
        <f>VLOOKUP($A3261,달력데이터,MATCH("음력 날짜",달력제목,0),FALSE)</f>
        <v>47420</v>
      </c>
      <c r="C3261" s="128">
        <f t="shared" si="1"/>
        <v>2029</v>
      </c>
      <c r="D3261" s="128">
        <f t="shared" si="2"/>
        <v>12</v>
      </c>
      <c r="E3261" s="128">
        <f t="shared" si="3"/>
        <v>1</v>
      </c>
      <c r="F3261" s="128">
        <f t="shared" si="4"/>
        <v>2029</v>
      </c>
      <c r="G3261" s="128">
        <f t="shared" si="5"/>
        <v>12</v>
      </c>
      <c r="H3261" s="128">
        <f t="shared" si="6"/>
        <v>4</v>
      </c>
      <c r="I3261" s="128" t="str">
        <f t="shared" si="7"/>
        <v>화</v>
      </c>
      <c r="J3261" s="99"/>
      <c r="K3261" s="99"/>
      <c r="L3261" s="141" t="str">
        <f>IF(J3261-K3261=0,,IFERROR(K3261-J3261-휴게시간-VLOOKUP(A3261,지정휴게시간,2,FALSE),K3261-J3261-휴게시간))</f>
        <v/>
      </c>
      <c r="M3261" s="142" t="str">
        <f>IFERROR(VLOOKUP(Text(A3261,"m월 d일"),양력휴일,2,FALSE),IFERROR(VLOOKUP(Text(B3261,"m월 d일"),음력휴일,2,FALSE),IFERROR(VLOOKUP(A3261,양력지정휴일,2,FALSE), IFERROR(VLOOKUP(B3261,음력지정휴일,2,FALSE), ""))))</f>
        <v/>
      </c>
      <c r="N3261" s="128"/>
      <c r="O3261" s="128" t="str">
        <f>IFERROR(VLOOKUP(N3261,연차지정일수,2,FALSE),"")</f>
        <v/>
      </c>
      <c r="P3261" s="143"/>
      <c r="Q3261" s="2"/>
    </row>
    <row r="3262">
      <c r="A3262" s="129">
        <v>47457.0</v>
      </c>
      <c r="B3262" s="129">
        <f>VLOOKUP($A3262,달력데이터,MATCH("음력 날짜",달력제목,0),FALSE)</f>
        <v>47423</v>
      </c>
      <c r="C3262" s="128">
        <f t="shared" si="1"/>
        <v>2029</v>
      </c>
      <c r="D3262" s="128">
        <f t="shared" si="2"/>
        <v>12</v>
      </c>
      <c r="E3262" s="128">
        <f t="shared" si="3"/>
        <v>1</v>
      </c>
      <c r="F3262" s="128">
        <f t="shared" si="4"/>
        <v>2029</v>
      </c>
      <c r="G3262" s="128">
        <f t="shared" si="5"/>
        <v>12</v>
      </c>
      <c r="H3262" s="128">
        <f t="shared" si="6"/>
        <v>5</v>
      </c>
      <c r="I3262" s="128" t="str">
        <f t="shared" si="7"/>
        <v>수</v>
      </c>
      <c r="J3262" s="99"/>
      <c r="K3262" s="99"/>
      <c r="L3262" s="141" t="str">
        <f>IF(J3262-K3262=0,,IFERROR(K3262-J3262-휴게시간-VLOOKUP(A3262,지정휴게시간,2,FALSE),K3262-J3262-휴게시간))</f>
        <v/>
      </c>
      <c r="M3262" s="142" t="str">
        <f>IFERROR(VLOOKUP(Text(A3262,"m월 d일"),양력휴일,2,FALSE),IFERROR(VLOOKUP(Text(B3262,"m월 d일"),음력휴일,2,FALSE),IFERROR(VLOOKUP(A3262,양력지정휴일,2,FALSE), IFERROR(VLOOKUP(B3262,음력지정휴일,2,FALSE), ""))))</f>
        <v/>
      </c>
      <c r="N3262" s="128"/>
      <c r="O3262" s="128" t="str">
        <f>IFERROR(VLOOKUP(N3262,연차지정일수,2,FALSE),"")</f>
        <v/>
      </c>
      <c r="P3262" s="143"/>
      <c r="Q3262" s="2"/>
    </row>
    <row r="3263">
      <c r="A3263" s="129">
        <v>47458.0</v>
      </c>
      <c r="B3263" s="129">
        <f>VLOOKUP($A3263,달력데이터,MATCH("음력 날짜",달력제목,0),FALSE)</f>
        <v>47424</v>
      </c>
      <c r="C3263" s="128">
        <f t="shared" si="1"/>
        <v>2029</v>
      </c>
      <c r="D3263" s="128">
        <f t="shared" si="2"/>
        <v>12</v>
      </c>
      <c r="E3263" s="128">
        <f t="shared" si="3"/>
        <v>1</v>
      </c>
      <c r="F3263" s="128">
        <f t="shared" si="4"/>
        <v>2029</v>
      </c>
      <c r="G3263" s="128">
        <f t="shared" si="5"/>
        <v>12</v>
      </c>
      <c r="H3263" s="128">
        <f t="shared" si="6"/>
        <v>6</v>
      </c>
      <c r="I3263" s="128" t="str">
        <f t="shared" si="7"/>
        <v>목</v>
      </c>
      <c r="J3263" s="99"/>
      <c r="K3263" s="99"/>
      <c r="L3263" s="141" t="str">
        <f>IF(J3263-K3263=0,,IFERROR(K3263-J3263-휴게시간-VLOOKUP(A3263,지정휴게시간,2,FALSE),K3263-J3263-휴게시간))</f>
        <v/>
      </c>
      <c r="M3263" s="142" t="str">
        <f>IFERROR(VLOOKUP(Text(A3263,"m월 d일"),양력휴일,2,FALSE),IFERROR(VLOOKUP(Text(B3263,"m월 d일"),음력휴일,2,FALSE),IFERROR(VLOOKUP(A3263,양력지정휴일,2,FALSE), IFERROR(VLOOKUP(B3263,음력지정휴일,2,FALSE), ""))))</f>
        <v/>
      </c>
      <c r="N3263" s="128"/>
      <c r="O3263" s="128" t="str">
        <f>IFERROR(VLOOKUP(N3263,연차지정일수,2,FALSE),"")</f>
        <v/>
      </c>
      <c r="P3263" s="143"/>
      <c r="Q3263" s="2"/>
    </row>
    <row r="3264">
      <c r="A3264" s="129">
        <v>47459.0</v>
      </c>
      <c r="B3264" s="129">
        <f>VLOOKUP($A3264,달력데이터,MATCH("음력 날짜",달력제목,0),FALSE)</f>
        <v>47425</v>
      </c>
      <c r="C3264" s="128">
        <f t="shared" si="1"/>
        <v>2029</v>
      </c>
      <c r="D3264" s="128">
        <f t="shared" si="2"/>
        <v>12</v>
      </c>
      <c r="E3264" s="128">
        <f t="shared" si="3"/>
        <v>1</v>
      </c>
      <c r="F3264" s="128">
        <f t="shared" si="4"/>
        <v>2029</v>
      </c>
      <c r="G3264" s="128">
        <f t="shared" si="5"/>
        <v>12</v>
      </c>
      <c r="H3264" s="128">
        <f t="shared" si="6"/>
        <v>7</v>
      </c>
      <c r="I3264" s="128" t="str">
        <f t="shared" si="7"/>
        <v>금</v>
      </c>
      <c r="J3264" s="99"/>
      <c r="K3264" s="99"/>
      <c r="L3264" s="141" t="str">
        <f>IF(J3264-K3264=0,,IFERROR(K3264-J3264-휴게시간-VLOOKUP(A3264,지정휴게시간,2,FALSE),K3264-J3264-휴게시간))</f>
        <v/>
      </c>
      <c r="M3264" s="142" t="str">
        <f>IFERROR(VLOOKUP(Text(A3264,"m월 d일"),양력휴일,2,FALSE),IFERROR(VLOOKUP(Text(B3264,"m월 d일"),음력휴일,2,FALSE),IFERROR(VLOOKUP(A3264,양력지정휴일,2,FALSE), IFERROR(VLOOKUP(B3264,음력지정휴일,2,FALSE), ""))))</f>
        <v/>
      </c>
      <c r="N3264" s="128"/>
      <c r="O3264" s="128" t="str">
        <f>IFERROR(VLOOKUP(N3264,연차지정일수,2,FALSE),"")</f>
        <v/>
      </c>
      <c r="P3264" s="143"/>
      <c r="Q3264" s="2"/>
    </row>
    <row r="3265">
      <c r="A3265" s="129">
        <v>47460.0</v>
      </c>
      <c r="B3265" s="129">
        <f>VLOOKUP($A3265,달력데이터,MATCH("음력 날짜",달력제목,0),FALSE)</f>
        <v>47426</v>
      </c>
      <c r="C3265" s="128">
        <f t="shared" si="1"/>
        <v>2029</v>
      </c>
      <c r="D3265" s="128">
        <f t="shared" si="2"/>
        <v>12</v>
      </c>
      <c r="E3265" s="128">
        <f t="shared" si="3"/>
        <v>1</v>
      </c>
      <c r="F3265" s="128">
        <f t="shared" si="4"/>
        <v>2029</v>
      </c>
      <c r="G3265" s="128">
        <f t="shared" si="5"/>
        <v>12</v>
      </c>
      <c r="H3265" s="128">
        <f t="shared" si="6"/>
        <v>8</v>
      </c>
      <c r="I3265" s="128" t="str">
        <f t="shared" si="7"/>
        <v>토</v>
      </c>
      <c r="J3265" s="99"/>
      <c r="K3265" s="99"/>
      <c r="L3265" s="141" t="str">
        <f>IF(J3265-K3265=0,,IFERROR(K3265-J3265-휴게시간-VLOOKUP(A3265,지정휴게시간,2,FALSE),K3265-J3265-휴게시간))</f>
        <v/>
      </c>
      <c r="M3265" s="142" t="str">
        <f>IFERROR(VLOOKUP(Text(A3265,"m월 d일"),양력휴일,2,FALSE),IFERROR(VLOOKUP(Text(B3265,"m월 d일"),음력휴일,2,FALSE),IFERROR(VLOOKUP(A3265,양력지정휴일,2,FALSE), IFERROR(VLOOKUP(B3265,음력지정휴일,2,FALSE), ""))))</f>
        <v/>
      </c>
      <c r="N3265" s="128"/>
      <c r="O3265" s="128" t="str">
        <f>IFERROR(VLOOKUP(N3265,연차지정일수,2,FALSE),"")</f>
        <v/>
      </c>
      <c r="P3265" s="143"/>
      <c r="Q3265" s="2"/>
    </row>
    <row r="3266">
      <c r="A3266" s="129">
        <v>47461.0</v>
      </c>
      <c r="B3266" s="129">
        <f>VLOOKUP($A3266,달력데이터,MATCH("음력 날짜",달력제목,0),FALSE)</f>
        <v>47427</v>
      </c>
      <c r="C3266" s="128">
        <f t="shared" si="1"/>
        <v>2029</v>
      </c>
      <c r="D3266" s="128">
        <f t="shared" si="2"/>
        <v>12</v>
      </c>
      <c r="E3266" s="128">
        <f t="shared" si="3"/>
        <v>1</v>
      </c>
      <c r="F3266" s="128">
        <f t="shared" si="4"/>
        <v>2029</v>
      </c>
      <c r="G3266" s="128">
        <f t="shared" si="5"/>
        <v>12</v>
      </c>
      <c r="H3266" s="128">
        <f t="shared" si="6"/>
        <v>9</v>
      </c>
      <c r="I3266" s="128" t="str">
        <f t="shared" si="7"/>
        <v>일</v>
      </c>
      <c r="J3266" s="99"/>
      <c r="K3266" s="99"/>
      <c r="L3266" s="141" t="str">
        <f>IF(J3266-K3266=0,,IFERROR(K3266-J3266-휴게시간-VLOOKUP(A3266,지정휴게시간,2,FALSE),K3266-J3266-휴게시간))</f>
        <v/>
      </c>
      <c r="M3266" s="142" t="str">
        <f>IFERROR(VLOOKUP(Text(A3266,"m월 d일"),양력휴일,2,FALSE),IFERROR(VLOOKUP(Text(B3266,"m월 d일"),음력휴일,2,FALSE),IFERROR(VLOOKUP(A3266,양력지정휴일,2,FALSE), IFERROR(VLOOKUP(B3266,음력지정휴일,2,FALSE), ""))))</f>
        <v/>
      </c>
      <c r="N3266" s="128"/>
      <c r="O3266" s="128" t="str">
        <f>IFERROR(VLOOKUP(N3266,연차지정일수,2,FALSE),"")</f>
        <v/>
      </c>
      <c r="P3266" s="143"/>
      <c r="Q3266" s="2"/>
    </row>
    <row r="3267">
      <c r="A3267" s="129">
        <v>47462.0</v>
      </c>
      <c r="B3267" s="129">
        <f>VLOOKUP($A3267,달력데이터,MATCH("음력 날짜",달력제목,0),FALSE)</f>
        <v>47428</v>
      </c>
      <c r="C3267" s="128">
        <f t="shared" si="1"/>
        <v>2029</v>
      </c>
      <c r="D3267" s="128">
        <f t="shared" si="2"/>
        <v>12</v>
      </c>
      <c r="E3267" s="128">
        <f t="shared" si="3"/>
        <v>2</v>
      </c>
      <c r="F3267" s="128">
        <f t="shared" si="4"/>
        <v>2029</v>
      </c>
      <c r="G3267" s="128">
        <f t="shared" si="5"/>
        <v>12</v>
      </c>
      <c r="H3267" s="128">
        <f t="shared" si="6"/>
        <v>10</v>
      </c>
      <c r="I3267" s="128" t="str">
        <f t="shared" si="7"/>
        <v>월</v>
      </c>
      <c r="J3267" s="99"/>
      <c r="K3267" s="99"/>
      <c r="L3267" s="141" t="str">
        <f>IF(J3267-K3267=0,,IFERROR(K3267-J3267-휴게시간-VLOOKUP(A3267,지정휴게시간,2,FALSE),K3267-J3267-휴게시간))</f>
        <v/>
      </c>
      <c r="M3267" s="142" t="str">
        <f>IFERROR(VLOOKUP(Text(A3267,"m월 d일"),양력휴일,2,FALSE),IFERROR(VLOOKUP(Text(B3267,"m월 d일"),음력휴일,2,FALSE),IFERROR(VLOOKUP(A3267,양력지정휴일,2,FALSE), IFERROR(VLOOKUP(B3267,음력지정휴일,2,FALSE), ""))))</f>
        <v/>
      </c>
      <c r="N3267" s="128"/>
      <c r="O3267" s="128" t="str">
        <f>IFERROR(VLOOKUP(N3267,연차지정일수,2,FALSE),"")</f>
        <v/>
      </c>
      <c r="P3267" s="143"/>
      <c r="Q3267" s="2"/>
    </row>
    <row r="3268">
      <c r="A3268" s="129">
        <v>47463.0</v>
      </c>
      <c r="B3268" s="129">
        <f>VLOOKUP($A3268,달력데이터,MATCH("음력 날짜",달력제목,0),FALSE)</f>
        <v>47429</v>
      </c>
      <c r="C3268" s="128">
        <f t="shared" si="1"/>
        <v>2029</v>
      </c>
      <c r="D3268" s="128">
        <f t="shared" si="2"/>
        <v>12</v>
      </c>
      <c r="E3268" s="128">
        <f t="shared" si="3"/>
        <v>2</v>
      </c>
      <c r="F3268" s="128">
        <f t="shared" si="4"/>
        <v>2029</v>
      </c>
      <c r="G3268" s="128">
        <f t="shared" si="5"/>
        <v>12</v>
      </c>
      <c r="H3268" s="128">
        <f t="shared" si="6"/>
        <v>11</v>
      </c>
      <c r="I3268" s="128" t="str">
        <f t="shared" si="7"/>
        <v>화</v>
      </c>
      <c r="J3268" s="99"/>
      <c r="K3268" s="99"/>
      <c r="L3268" s="141" t="str">
        <f>IF(J3268-K3268=0,,IFERROR(K3268-J3268-휴게시간-VLOOKUP(A3268,지정휴게시간,2,FALSE),K3268-J3268-휴게시간))</f>
        <v/>
      </c>
      <c r="M3268" s="142" t="str">
        <f>IFERROR(VLOOKUP(Text(A3268,"m월 d일"),양력휴일,2,FALSE),IFERROR(VLOOKUP(Text(B3268,"m월 d일"),음력휴일,2,FALSE),IFERROR(VLOOKUP(A3268,양력지정휴일,2,FALSE), IFERROR(VLOOKUP(B3268,음력지정휴일,2,FALSE), ""))))</f>
        <v/>
      </c>
      <c r="N3268" s="128"/>
      <c r="O3268" s="128" t="str">
        <f>IFERROR(VLOOKUP(N3268,연차지정일수,2,FALSE),"")</f>
        <v/>
      </c>
      <c r="P3268" s="143"/>
      <c r="Q3268" s="2"/>
    </row>
    <row r="3269">
      <c r="A3269" s="129">
        <v>47464.0</v>
      </c>
      <c r="B3269" s="129">
        <f>VLOOKUP($A3269,달력데이터,MATCH("음력 날짜",달력제목,0),FALSE)</f>
        <v>47430</v>
      </c>
      <c r="C3269" s="128">
        <f t="shared" si="1"/>
        <v>2029</v>
      </c>
      <c r="D3269" s="128">
        <f t="shared" si="2"/>
        <v>12</v>
      </c>
      <c r="E3269" s="128">
        <f t="shared" si="3"/>
        <v>2</v>
      </c>
      <c r="F3269" s="128">
        <f t="shared" si="4"/>
        <v>2029</v>
      </c>
      <c r="G3269" s="128">
        <f t="shared" si="5"/>
        <v>12</v>
      </c>
      <c r="H3269" s="128">
        <f t="shared" si="6"/>
        <v>12</v>
      </c>
      <c r="I3269" s="128" t="str">
        <f t="shared" si="7"/>
        <v>수</v>
      </c>
      <c r="J3269" s="99"/>
      <c r="K3269" s="99"/>
      <c r="L3269" s="141" t="str">
        <f>IF(J3269-K3269=0,,IFERROR(K3269-J3269-휴게시간-VLOOKUP(A3269,지정휴게시간,2,FALSE),K3269-J3269-휴게시간))</f>
        <v/>
      </c>
      <c r="M3269" s="142" t="str">
        <f>IFERROR(VLOOKUP(Text(A3269,"m월 d일"),양력휴일,2,FALSE),IFERROR(VLOOKUP(Text(B3269,"m월 d일"),음력휴일,2,FALSE),IFERROR(VLOOKUP(A3269,양력지정휴일,2,FALSE), IFERROR(VLOOKUP(B3269,음력지정휴일,2,FALSE), ""))))</f>
        <v/>
      </c>
      <c r="N3269" s="128"/>
      <c r="O3269" s="128" t="str">
        <f>IFERROR(VLOOKUP(N3269,연차지정일수,2,FALSE),"")</f>
        <v/>
      </c>
      <c r="P3269" s="143"/>
      <c r="Q3269" s="2"/>
    </row>
    <row r="3270">
      <c r="A3270" s="129">
        <v>47465.0</v>
      </c>
      <c r="B3270" s="129">
        <f>VLOOKUP($A3270,달력데이터,MATCH("음력 날짜",달력제목,0),FALSE)</f>
        <v>47431</v>
      </c>
      <c r="C3270" s="128">
        <f t="shared" si="1"/>
        <v>2029</v>
      </c>
      <c r="D3270" s="128">
        <f t="shared" si="2"/>
        <v>12</v>
      </c>
      <c r="E3270" s="128">
        <f t="shared" si="3"/>
        <v>2</v>
      </c>
      <c r="F3270" s="128">
        <f t="shared" si="4"/>
        <v>2029</v>
      </c>
      <c r="G3270" s="128">
        <f t="shared" si="5"/>
        <v>12</v>
      </c>
      <c r="H3270" s="128">
        <f t="shared" si="6"/>
        <v>13</v>
      </c>
      <c r="I3270" s="128" t="str">
        <f t="shared" si="7"/>
        <v>목</v>
      </c>
      <c r="J3270" s="99"/>
      <c r="K3270" s="99"/>
      <c r="L3270" s="141" t="str">
        <f>IF(J3270-K3270=0,,IFERROR(K3270-J3270-휴게시간-VLOOKUP(A3270,지정휴게시간,2,FALSE),K3270-J3270-휴게시간))</f>
        <v/>
      </c>
      <c r="M3270" s="142" t="str">
        <f>IFERROR(VLOOKUP(Text(A3270,"m월 d일"),양력휴일,2,FALSE),IFERROR(VLOOKUP(Text(B3270,"m월 d일"),음력휴일,2,FALSE),IFERROR(VLOOKUP(A3270,양력지정휴일,2,FALSE), IFERROR(VLOOKUP(B3270,음력지정휴일,2,FALSE), ""))))</f>
        <v/>
      </c>
      <c r="N3270" s="128"/>
      <c r="O3270" s="128" t="str">
        <f>IFERROR(VLOOKUP(N3270,연차지정일수,2,FALSE),"")</f>
        <v/>
      </c>
      <c r="P3270" s="143"/>
      <c r="Q3270" s="2"/>
    </row>
    <row r="3271">
      <c r="A3271" s="129">
        <v>47466.0</v>
      </c>
      <c r="B3271" s="129">
        <f>VLOOKUP($A3271,달력데이터,MATCH("음력 날짜",달력제목,0),FALSE)</f>
        <v>47432</v>
      </c>
      <c r="C3271" s="128">
        <f t="shared" si="1"/>
        <v>2029</v>
      </c>
      <c r="D3271" s="128">
        <f t="shared" si="2"/>
        <v>12</v>
      </c>
      <c r="E3271" s="128">
        <f t="shared" si="3"/>
        <v>2</v>
      </c>
      <c r="F3271" s="128">
        <f t="shared" si="4"/>
        <v>2029</v>
      </c>
      <c r="G3271" s="128">
        <f t="shared" si="5"/>
        <v>12</v>
      </c>
      <c r="H3271" s="128">
        <f t="shared" si="6"/>
        <v>14</v>
      </c>
      <c r="I3271" s="128" t="str">
        <f t="shared" si="7"/>
        <v>금</v>
      </c>
      <c r="J3271" s="99"/>
      <c r="K3271" s="99"/>
      <c r="L3271" s="141" t="str">
        <f>IF(J3271-K3271=0,,IFERROR(K3271-J3271-휴게시간-VLOOKUP(A3271,지정휴게시간,2,FALSE),K3271-J3271-휴게시간))</f>
        <v/>
      </c>
      <c r="M3271" s="142" t="str">
        <f>IFERROR(VLOOKUP(Text(A3271,"m월 d일"),양력휴일,2,FALSE),IFERROR(VLOOKUP(Text(B3271,"m월 d일"),음력휴일,2,FALSE),IFERROR(VLOOKUP(A3271,양력지정휴일,2,FALSE), IFERROR(VLOOKUP(B3271,음력지정휴일,2,FALSE), ""))))</f>
        <v/>
      </c>
      <c r="N3271" s="128"/>
      <c r="O3271" s="128" t="str">
        <f>IFERROR(VLOOKUP(N3271,연차지정일수,2,FALSE),"")</f>
        <v/>
      </c>
      <c r="P3271" s="143"/>
      <c r="Q3271" s="2"/>
    </row>
    <row r="3272">
      <c r="A3272" s="129">
        <v>47467.0</v>
      </c>
      <c r="B3272" s="129">
        <f>VLOOKUP($A3272,달력데이터,MATCH("음력 날짜",달력제목,0),FALSE)</f>
        <v>47433</v>
      </c>
      <c r="C3272" s="128">
        <f t="shared" si="1"/>
        <v>2029</v>
      </c>
      <c r="D3272" s="128">
        <f t="shared" si="2"/>
        <v>12</v>
      </c>
      <c r="E3272" s="128">
        <f t="shared" si="3"/>
        <v>2</v>
      </c>
      <c r="F3272" s="128">
        <f t="shared" si="4"/>
        <v>2029</v>
      </c>
      <c r="G3272" s="128">
        <f t="shared" si="5"/>
        <v>12</v>
      </c>
      <c r="H3272" s="128">
        <f t="shared" si="6"/>
        <v>15</v>
      </c>
      <c r="I3272" s="128" t="str">
        <f t="shared" si="7"/>
        <v>토</v>
      </c>
      <c r="J3272" s="99"/>
      <c r="K3272" s="99"/>
      <c r="L3272" s="141" t="str">
        <f>IF(J3272-K3272=0,,IFERROR(K3272-J3272-휴게시간-VLOOKUP(A3272,지정휴게시간,2,FALSE),K3272-J3272-휴게시간))</f>
        <v/>
      </c>
      <c r="M3272" s="142" t="str">
        <f>IFERROR(VLOOKUP(Text(A3272,"m월 d일"),양력휴일,2,FALSE),IFERROR(VLOOKUP(Text(B3272,"m월 d일"),음력휴일,2,FALSE),IFERROR(VLOOKUP(A3272,양력지정휴일,2,FALSE), IFERROR(VLOOKUP(B3272,음력지정휴일,2,FALSE), ""))))</f>
        <v/>
      </c>
      <c r="N3272" s="128"/>
      <c r="O3272" s="128" t="str">
        <f>IFERROR(VLOOKUP(N3272,연차지정일수,2,FALSE),"")</f>
        <v/>
      </c>
      <c r="P3272" s="143"/>
      <c r="Q3272" s="2"/>
    </row>
    <row r="3273">
      <c r="A3273" s="129">
        <v>47468.0</v>
      </c>
      <c r="B3273" s="129">
        <f>VLOOKUP($A3273,달력데이터,MATCH("음력 날짜",달력제목,0),FALSE)</f>
        <v>47434</v>
      </c>
      <c r="C3273" s="128">
        <f t="shared" si="1"/>
        <v>2029</v>
      </c>
      <c r="D3273" s="128">
        <f t="shared" si="2"/>
        <v>12</v>
      </c>
      <c r="E3273" s="128">
        <f t="shared" si="3"/>
        <v>2</v>
      </c>
      <c r="F3273" s="128">
        <f t="shared" si="4"/>
        <v>2029</v>
      </c>
      <c r="G3273" s="128">
        <f t="shared" si="5"/>
        <v>12</v>
      </c>
      <c r="H3273" s="128">
        <f t="shared" si="6"/>
        <v>16</v>
      </c>
      <c r="I3273" s="128" t="str">
        <f t="shared" si="7"/>
        <v>일</v>
      </c>
      <c r="J3273" s="99"/>
      <c r="K3273" s="99"/>
      <c r="L3273" s="141" t="str">
        <f>IF(J3273-K3273=0,,IFERROR(K3273-J3273-휴게시간-VLOOKUP(A3273,지정휴게시간,2,FALSE),K3273-J3273-휴게시간))</f>
        <v/>
      </c>
      <c r="M3273" s="142" t="str">
        <f>IFERROR(VLOOKUP(Text(A3273,"m월 d일"),양력휴일,2,FALSE),IFERROR(VLOOKUP(Text(B3273,"m월 d일"),음력휴일,2,FALSE),IFERROR(VLOOKUP(A3273,양력지정휴일,2,FALSE), IFERROR(VLOOKUP(B3273,음력지정휴일,2,FALSE), ""))))</f>
        <v/>
      </c>
      <c r="N3273" s="128"/>
      <c r="O3273" s="128" t="str">
        <f>IFERROR(VLOOKUP(N3273,연차지정일수,2,FALSE),"")</f>
        <v/>
      </c>
      <c r="P3273" s="143"/>
      <c r="Q3273" s="2"/>
    </row>
    <row r="3274">
      <c r="A3274" s="129">
        <v>47469.0</v>
      </c>
      <c r="B3274" s="129">
        <f>VLOOKUP($A3274,달력데이터,MATCH("음력 날짜",달력제목,0),FALSE)</f>
        <v>47435</v>
      </c>
      <c r="C3274" s="128">
        <f t="shared" si="1"/>
        <v>2029</v>
      </c>
      <c r="D3274" s="128">
        <f t="shared" si="2"/>
        <v>12</v>
      </c>
      <c r="E3274" s="128">
        <f t="shared" si="3"/>
        <v>3</v>
      </c>
      <c r="F3274" s="128">
        <f t="shared" si="4"/>
        <v>2029</v>
      </c>
      <c r="G3274" s="128">
        <f t="shared" si="5"/>
        <v>12</v>
      </c>
      <c r="H3274" s="128">
        <f t="shared" si="6"/>
        <v>17</v>
      </c>
      <c r="I3274" s="128" t="str">
        <f t="shared" si="7"/>
        <v>월</v>
      </c>
      <c r="J3274" s="99"/>
      <c r="K3274" s="99"/>
      <c r="L3274" s="141" t="str">
        <f>IF(J3274-K3274=0,,IFERROR(K3274-J3274-휴게시간-VLOOKUP(A3274,지정휴게시간,2,FALSE),K3274-J3274-휴게시간))</f>
        <v/>
      </c>
      <c r="M3274" s="142" t="str">
        <f>IFERROR(VLOOKUP(Text(A3274,"m월 d일"),양력휴일,2,FALSE),IFERROR(VLOOKUP(Text(B3274,"m월 d일"),음력휴일,2,FALSE),IFERROR(VLOOKUP(A3274,양력지정휴일,2,FALSE), IFERROR(VLOOKUP(B3274,음력지정휴일,2,FALSE), ""))))</f>
        <v/>
      </c>
      <c r="N3274" s="128"/>
      <c r="O3274" s="128" t="str">
        <f>IFERROR(VLOOKUP(N3274,연차지정일수,2,FALSE),"")</f>
        <v/>
      </c>
      <c r="P3274" s="143"/>
      <c r="Q3274" s="2"/>
    </row>
    <row r="3275">
      <c r="A3275" s="129">
        <v>47470.0</v>
      </c>
      <c r="B3275" s="129">
        <f>VLOOKUP($A3275,달력데이터,MATCH("음력 날짜",달력제목,0),FALSE)</f>
        <v>47436</v>
      </c>
      <c r="C3275" s="128">
        <f t="shared" si="1"/>
        <v>2029</v>
      </c>
      <c r="D3275" s="128">
        <f t="shared" si="2"/>
        <v>12</v>
      </c>
      <c r="E3275" s="128">
        <f t="shared" si="3"/>
        <v>3</v>
      </c>
      <c r="F3275" s="128">
        <f t="shared" si="4"/>
        <v>2029</v>
      </c>
      <c r="G3275" s="128">
        <f t="shared" si="5"/>
        <v>12</v>
      </c>
      <c r="H3275" s="128">
        <f t="shared" si="6"/>
        <v>18</v>
      </c>
      <c r="I3275" s="128" t="str">
        <f t="shared" si="7"/>
        <v>화</v>
      </c>
      <c r="J3275" s="99"/>
      <c r="K3275" s="99"/>
      <c r="L3275" s="141" t="str">
        <f>IF(J3275-K3275=0,,IFERROR(K3275-J3275-휴게시간-VLOOKUP(A3275,지정휴게시간,2,FALSE),K3275-J3275-휴게시간))</f>
        <v/>
      </c>
      <c r="M3275" s="142" t="str">
        <f>IFERROR(VLOOKUP(Text(A3275,"m월 d일"),양력휴일,2,FALSE),IFERROR(VLOOKUP(Text(B3275,"m월 d일"),음력휴일,2,FALSE),IFERROR(VLOOKUP(A3275,양력지정휴일,2,FALSE), IFERROR(VLOOKUP(B3275,음력지정휴일,2,FALSE), ""))))</f>
        <v/>
      </c>
      <c r="N3275" s="128"/>
      <c r="O3275" s="128" t="str">
        <f>IFERROR(VLOOKUP(N3275,연차지정일수,2,FALSE),"")</f>
        <v/>
      </c>
      <c r="P3275" s="143"/>
      <c r="Q3275" s="2"/>
    </row>
    <row r="3276">
      <c r="A3276" s="129">
        <v>47471.0</v>
      </c>
      <c r="B3276" s="129">
        <f>VLOOKUP($A3276,달력데이터,MATCH("음력 날짜",달력제목,0),FALSE)</f>
        <v>47437</v>
      </c>
      <c r="C3276" s="128">
        <f t="shared" si="1"/>
        <v>2029</v>
      </c>
      <c r="D3276" s="128">
        <f t="shared" si="2"/>
        <v>12</v>
      </c>
      <c r="E3276" s="128">
        <f t="shared" si="3"/>
        <v>3</v>
      </c>
      <c r="F3276" s="128">
        <f t="shared" si="4"/>
        <v>2029</v>
      </c>
      <c r="G3276" s="128">
        <f t="shared" si="5"/>
        <v>12</v>
      </c>
      <c r="H3276" s="128">
        <f t="shared" si="6"/>
        <v>19</v>
      </c>
      <c r="I3276" s="128" t="str">
        <f t="shared" si="7"/>
        <v>수</v>
      </c>
      <c r="J3276" s="99"/>
      <c r="K3276" s="99"/>
      <c r="L3276" s="141" t="str">
        <f>IF(J3276-K3276=0,,IFERROR(K3276-J3276-휴게시간-VLOOKUP(A3276,지정휴게시간,2,FALSE),K3276-J3276-휴게시간))</f>
        <v/>
      </c>
      <c r="M3276" s="142" t="str">
        <f>IFERROR(VLOOKUP(Text(A3276,"m월 d일"),양력휴일,2,FALSE),IFERROR(VLOOKUP(Text(B3276,"m월 d일"),음력휴일,2,FALSE),IFERROR(VLOOKUP(A3276,양력지정휴일,2,FALSE), IFERROR(VLOOKUP(B3276,음력지정휴일,2,FALSE), ""))))</f>
        <v/>
      </c>
      <c r="N3276" s="128"/>
      <c r="O3276" s="128" t="str">
        <f>IFERROR(VLOOKUP(N3276,연차지정일수,2,FALSE),"")</f>
        <v/>
      </c>
      <c r="P3276" s="143"/>
      <c r="Q3276" s="2"/>
    </row>
    <row r="3277">
      <c r="A3277" s="129">
        <v>47472.0</v>
      </c>
      <c r="B3277" s="129">
        <f>VLOOKUP($A3277,달력데이터,MATCH("음력 날짜",달력제목,0),FALSE)</f>
        <v>47438</v>
      </c>
      <c r="C3277" s="128">
        <f t="shared" si="1"/>
        <v>2029</v>
      </c>
      <c r="D3277" s="128">
        <f t="shared" si="2"/>
        <v>12</v>
      </c>
      <c r="E3277" s="128">
        <f t="shared" si="3"/>
        <v>3</v>
      </c>
      <c r="F3277" s="128">
        <f t="shared" si="4"/>
        <v>2029</v>
      </c>
      <c r="G3277" s="128">
        <f t="shared" si="5"/>
        <v>12</v>
      </c>
      <c r="H3277" s="128">
        <f t="shared" si="6"/>
        <v>20</v>
      </c>
      <c r="I3277" s="128" t="str">
        <f t="shared" si="7"/>
        <v>목</v>
      </c>
      <c r="J3277" s="99"/>
      <c r="K3277" s="99"/>
      <c r="L3277" s="141" t="str">
        <f>IF(J3277-K3277=0,,IFERROR(K3277-J3277-휴게시간-VLOOKUP(A3277,지정휴게시간,2,FALSE),K3277-J3277-휴게시간))</f>
        <v/>
      </c>
      <c r="M3277" s="142" t="str">
        <f>IFERROR(VLOOKUP(Text(A3277,"m월 d일"),양력휴일,2,FALSE),IFERROR(VLOOKUP(Text(B3277,"m월 d일"),음력휴일,2,FALSE),IFERROR(VLOOKUP(A3277,양력지정휴일,2,FALSE), IFERROR(VLOOKUP(B3277,음력지정휴일,2,FALSE), ""))))</f>
        <v/>
      </c>
      <c r="N3277" s="128"/>
      <c r="O3277" s="128" t="str">
        <f>IFERROR(VLOOKUP(N3277,연차지정일수,2,FALSE),"")</f>
        <v/>
      </c>
      <c r="P3277" s="143"/>
      <c r="Q3277" s="2"/>
    </row>
    <row r="3278">
      <c r="A3278" s="129">
        <v>47473.0</v>
      </c>
      <c r="B3278" s="129">
        <f>VLOOKUP($A3278,달력데이터,MATCH("음력 날짜",달력제목,0),FALSE)</f>
        <v>47439</v>
      </c>
      <c r="C3278" s="128">
        <f t="shared" si="1"/>
        <v>2029</v>
      </c>
      <c r="D3278" s="128">
        <f t="shared" si="2"/>
        <v>12</v>
      </c>
      <c r="E3278" s="128">
        <f t="shared" si="3"/>
        <v>3</v>
      </c>
      <c r="F3278" s="128">
        <f t="shared" si="4"/>
        <v>2029</v>
      </c>
      <c r="G3278" s="128">
        <f t="shared" si="5"/>
        <v>12</v>
      </c>
      <c r="H3278" s="128">
        <f t="shared" si="6"/>
        <v>21</v>
      </c>
      <c r="I3278" s="128" t="str">
        <f t="shared" si="7"/>
        <v>금</v>
      </c>
      <c r="J3278" s="99"/>
      <c r="K3278" s="99"/>
      <c r="L3278" s="141" t="str">
        <f>IF(J3278-K3278=0,,IFERROR(K3278-J3278-휴게시간-VLOOKUP(A3278,지정휴게시간,2,FALSE),K3278-J3278-휴게시간))</f>
        <v/>
      </c>
      <c r="M3278" s="142" t="str">
        <f>IFERROR(VLOOKUP(Text(A3278,"m월 d일"),양력휴일,2,FALSE),IFERROR(VLOOKUP(Text(B3278,"m월 d일"),음력휴일,2,FALSE),IFERROR(VLOOKUP(A3278,양력지정휴일,2,FALSE), IFERROR(VLOOKUP(B3278,음력지정휴일,2,FALSE), ""))))</f>
        <v/>
      </c>
      <c r="N3278" s="128"/>
      <c r="O3278" s="128" t="str">
        <f>IFERROR(VLOOKUP(N3278,연차지정일수,2,FALSE),"")</f>
        <v/>
      </c>
      <c r="P3278" s="143"/>
      <c r="Q3278" s="2"/>
    </row>
    <row r="3279">
      <c r="A3279" s="129">
        <v>47474.0</v>
      </c>
      <c r="B3279" s="129">
        <f>VLOOKUP($A3279,달력데이터,MATCH("음력 날짜",달력제목,0),FALSE)</f>
        <v>47440</v>
      </c>
      <c r="C3279" s="128">
        <f t="shared" si="1"/>
        <v>2029</v>
      </c>
      <c r="D3279" s="128">
        <f t="shared" si="2"/>
        <v>12</v>
      </c>
      <c r="E3279" s="128">
        <f t="shared" si="3"/>
        <v>3</v>
      </c>
      <c r="F3279" s="128">
        <f t="shared" si="4"/>
        <v>2029</v>
      </c>
      <c r="G3279" s="128">
        <f t="shared" si="5"/>
        <v>12</v>
      </c>
      <c r="H3279" s="128">
        <f t="shared" si="6"/>
        <v>22</v>
      </c>
      <c r="I3279" s="128" t="str">
        <f t="shared" si="7"/>
        <v>토</v>
      </c>
      <c r="J3279" s="99"/>
      <c r="K3279" s="99"/>
      <c r="L3279" s="141" t="str">
        <f>IF(J3279-K3279=0,,IFERROR(K3279-J3279-휴게시간-VLOOKUP(A3279,지정휴게시간,2,FALSE),K3279-J3279-휴게시간))</f>
        <v/>
      </c>
      <c r="M3279" s="142" t="str">
        <f>IFERROR(VLOOKUP(Text(A3279,"m월 d일"),양력휴일,2,FALSE),IFERROR(VLOOKUP(Text(B3279,"m월 d일"),음력휴일,2,FALSE),IFERROR(VLOOKUP(A3279,양력지정휴일,2,FALSE), IFERROR(VLOOKUP(B3279,음력지정휴일,2,FALSE), ""))))</f>
        <v/>
      </c>
      <c r="N3279" s="128"/>
      <c r="O3279" s="128" t="str">
        <f>IFERROR(VLOOKUP(N3279,연차지정일수,2,FALSE),"")</f>
        <v/>
      </c>
      <c r="P3279" s="143"/>
      <c r="Q3279" s="2"/>
    </row>
    <row r="3280">
      <c r="A3280" s="129">
        <v>47475.0</v>
      </c>
      <c r="B3280" s="129">
        <f>VLOOKUP($A3280,달력데이터,MATCH("음력 날짜",달력제목,0),FALSE)</f>
        <v>47441</v>
      </c>
      <c r="C3280" s="128">
        <f t="shared" si="1"/>
        <v>2029</v>
      </c>
      <c r="D3280" s="128">
        <f t="shared" si="2"/>
        <v>12</v>
      </c>
      <c r="E3280" s="128">
        <f t="shared" si="3"/>
        <v>3</v>
      </c>
      <c r="F3280" s="128">
        <f t="shared" si="4"/>
        <v>2029</v>
      </c>
      <c r="G3280" s="128">
        <f t="shared" si="5"/>
        <v>12</v>
      </c>
      <c r="H3280" s="128">
        <f t="shared" si="6"/>
        <v>23</v>
      </c>
      <c r="I3280" s="128" t="str">
        <f t="shared" si="7"/>
        <v>일</v>
      </c>
      <c r="J3280" s="99"/>
      <c r="K3280" s="99"/>
      <c r="L3280" s="141" t="str">
        <f>IF(J3280-K3280=0,,IFERROR(K3280-J3280-휴게시간-VLOOKUP(A3280,지정휴게시간,2,FALSE),K3280-J3280-휴게시간))</f>
        <v/>
      </c>
      <c r="M3280" s="142" t="str">
        <f>IFERROR(VLOOKUP(Text(A3280,"m월 d일"),양력휴일,2,FALSE),IFERROR(VLOOKUP(Text(B3280,"m월 d일"),음력휴일,2,FALSE),IFERROR(VLOOKUP(A3280,양력지정휴일,2,FALSE), IFERROR(VLOOKUP(B3280,음력지정휴일,2,FALSE), ""))))</f>
        <v/>
      </c>
      <c r="N3280" s="128"/>
      <c r="O3280" s="128" t="str">
        <f>IFERROR(VLOOKUP(N3280,연차지정일수,2,FALSE),"")</f>
        <v/>
      </c>
      <c r="P3280" s="143"/>
      <c r="Q3280" s="2"/>
    </row>
    <row r="3281">
      <c r="A3281" s="129">
        <v>47476.0</v>
      </c>
      <c r="B3281" s="129">
        <f>VLOOKUP($A3281,달력데이터,MATCH("음력 날짜",달력제목,0),FALSE)</f>
        <v>47442</v>
      </c>
      <c r="C3281" s="128">
        <f t="shared" si="1"/>
        <v>2029</v>
      </c>
      <c r="D3281" s="128">
        <f t="shared" si="2"/>
        <v>12</v>
      </c>
      <c r="E3281" s="128">
        <f t="shared" si="3"/>
        <v>4</v>
      </c>
      <c r="F3281" s="128">
        <f t="shared" si="4"/>
        <v>2029</v>
      </c>
      <c r="G3281" s="128">
        <f t="shared" si="5"/>
        <v>12</v>
      </c>
      <c r="H3281" s="128">
        <f t="shared" si="6"/>
        <v>24</v>
      </c>
      <c r="I3281" s="128" t="str">
        <f t="shared" si="7"/>
        <v>월</v>
      </c>
      <c r="J3281" s="99"/>
      <c r="K3281" s="99"/>
      <c r="L3281" s="141" t="str">
        <f>IF(J3281-K3281=0,,IFERROR(K3281-J3281-휴게시간-VLOOKUP(A3281,지정휴게시간,2,FALSE),K3281-J3281-휴게시간))</f>
        <v/>
      </c>
      <c r="M3281" s="142" t="str">
        <f>IFERROR(VLOOKUP(Text(A3281,"m월 d일"),양력휴일,2,FALSE),IFERROR(VLOOKUP(Text(B3281,"m월 d일"),음력휴일,2,FALSE),IFERROR(VLOOKUP(A3281,양력지정휴일,2,FALSE), IFERROR(VLOOKUP(B3281,음력지정휴일,2,FALSE), ""))))</f>
        <v/>
      </c>
      <c r="N3281" s="128"/>
      <c r="O3281" s="128" t="str">
        <f>IFERROR(VLOOKUP(N3281,연차지정일수,2,FALSE),"")</f>
        <v/>
      </c>
      <c r="P3281" s="143"/>
      <c r="Q3281" s="2"/>
    </row>
    <row r="3282">
      <c r="A3282" s="129">
        <v>47477.0</v>
      </c>
      <c r="B3282" s="129">
        <f>VLOOKUP($A3282,달력데이터,MATCH("음력 날짜",달력제목,0),FALSE)</f>
        <v>47443</v>
      </c>
      <c r="C3282" s="128">
        <f t="shared" si="1"/>
        <v>2029</v>
      </c>
      <c r="D3282" s="128">
        <f t="shared" si="2"/>
        <v>12</v>
      </c>
      <c r="E3282" s="128">
        <f t="shared" si="3"/>
        <v>4</v>
      </c>
      <c r="F3282" s="128">
        <f t="shared" si="4"/>
        <v>2029</v>
      </c>
      <c r="G3282" s="128">
        <f t="shared" si="5"/>
        <v>12</v>
      </c>
      <c r="H3282" s="128">
        <f t="shared" si="6"/>
        <v>25</v>
      </c>
      <c r="I3282" s="128" t="str">
        <f t="shared" si="7"/>
        <v>화</v>
      </c>
      <c r="J3282" s="99"/>
      <c r="K3282" s="99"/>
      <c r="L3282" s="141" t="str">
        <f>IF(J3282-K3282=0,,IFERROR(K3282-J3282-휴게시간-VLOOKUP(A3282,지정휴게시간,2,FALSE),K3282-J3282-휴게시간))</f>
        <v/>
      </c>
      <c r="M3282" s="142" t="str">
        <f>IFERROR(VLOOKUP(Text(A3282,"m월 d일"),양력휴일,2,FALSE),IFERROR(VLOOKUP(Text(B3282,"m월 d일"),음력휴일,2,FALSE),IFERROR(VLOOKUP(A3282,양력지정휴일,2,FALSE), IFERROR(VLOOKUP(B3282,음력지정휴일,2,FALSE), ""))))</f>
        <v>기독탄신일</v>
      </c>
      <c r="N3282" s="128"/>
      <c r="O3282" s="128" t="str">
        <f>IFERROR(VLOOKUP(N3282,연차지정일수,2,FALSE),"")</f>
        <v/>
      </c>
      <c r="P3282" s="143"/>
      <c r="Q3282" s="2"/>
    </row>
    <row r="3283">
      <c r="A3283" s="129">
        <v>47478.0</v>
      </c>
      <c r="B3283" s="129">
        <f>VLOOKUP($A3283,달력데이터,MATCH("음력 날짜",달력제목,0),FALSE)</f>
        <v>47444</v>
      </c>
      <c r="C3283" s="128">
        <f t="shared" si="1"/>
        <v>2029</v>
      </c>
      <c r="D3283" s="128">
        <f t="shared" si="2"/>
        <v>12</v>
      </c>
      <c r="E3283" s="128">
        <f t="shared" si="3"/>
        <v>4</v>
      </c>
      <c r="F3283" s="128">
        <f t="shared" si="4"/>
        <v>2029</v>
      </c>
      <c r="G3283" s="128">
        <f t="shared" si="5"/>
        <v>12</v>
      </c>
      <c r="H3283" s="128">
        <f t="shared" si="6"/>
        <v>26</v>
      </c>
      <c r="I3283" s="128" t="str">
        <f t="shared" si="7"/>
        <v>수</v>
      </c>
      <c r="J3283" s="99"/>
      <c r="K3283" s="99"/>
      <c r="L3283" s="141" t="str">
        <f>IF(J3283-K3283=0,,IFERROR(K3283-J3283-휴게시간-VLOOKUP(A3283,지정휴게시간,2,FALSE),K3283-J3283-휴게시간))</f>
        <v/>
      </c>
      <c r="M3283" s="142" t="str">
        <f>IFERROR(VLOOKUP(Text(A3283,"m월 d일"),양력휴일,2,FALSE),IFERROR(VLOOKUP(Text(B3283,"m월 d일"),음력휴일,2,FALSE),IFERROR(VLOOKUP(A3283,양력지정휴일,2,FALSE), IFERROR(VLOOKUP(B3283,음력지정휴일,2,FALSE), ""))))</f>
        <v/>
      </c>
      <c r="N3283" s="128"/>
      <c r="O3283" s="128" t="str">
        <f>IFERROR(VLOOKUP(N3283,연차지정일수,2,FALSE),"")</f>
        <v/>
      </c>
      <c r="P3283" s="143"/>
      <c r="Q3283" s="2"/>
    </row>
    <row r="3284">
      <c r="A3284" s="129">
        <v>47479.0</v>
      </c>
      <c r="B3284" s="129">
        <f>VLOOKUP($A3284,달력데이터,MATCH("음력 날짜",달력제목,0),FALSE)</f>
        <v>47445</v>
      </c>
      <c r="C3284" s="128">
        <f t="shared" si="1"/>
        <v>2029</v>
      </c>
      <c r="D3284" s="128">
        <f t="shared" si="2"/>
        <v>12</v>
      </c>
      <c r="E3284" s="128">
        <f t="shared" si="3"/>
        <v>4</v>
      </c>
      <c r="F3284" s="128">
        <f t="shared" si="4"/>
        <v>2029</v>
      </c>
      <c r="G3284" s="128">
        <f t="shared" si="5"/>
        <v>12</v>
      </c>
      <c r="H3284" s="128">
        <f t="shared" si="6"/>
        <v>27</v>
      </c>
      <c r="I3284" s="128" t="str">
        <f t="shared" si="7"/>
        <v>목</v>
      </c>
      <c r="J3284" s="99"/>
      <c r="K3284" s="99"/>
      <c r="L3284" s="141" t="str">
        <f>IF(J3284-K3284=0,,IFERROR(K3284-J3284-휴게시간-VLOOKUP(A3284,지정휴게시간,2,FALSE),K3284-J3284-휴게시간))</f>
        <v/>
      </c>
      <c r="M3284" s="142" t="str">
        <f>IFERROR(VLOOKUP(Text(A3284,"m월 d일"),양력휴일,2,FALSE),IFERROR(VLOOKUP(Text(B3284,"m월 d일"),음력휴일,2,FALSE),IFERROR(VLOOKUP(A3284,양력지정휴일,2,FALSE), IFERROR(VLOOKUP(B3284,음력지정휴일,2,FALSE), ""))))</f>
        <v/>
      </c>
      <c r="N3284" s="128"/>
      <c r="O3284" s="128" t="str">
        <f>IFERROR(VLOOKUP(N3284,연차지정일수,2,FALSE),"")</f>
        <v/>
      </c>
      <c r="P3284" s="143"/>
      <c r="Q3284" s="2"/>
    </row>
    <row r="3285">
      <c r="A3285" s="129">
        <v>47480.0</v>
      </c>
      <c r="B3285" s="129">
        <f>VLOOKUP($A3285,달력데이터,MATCH("음력 날짜",달력제목,0),FALSE)</f>
        <v>47446</v>
      </c>
      <c r="C3285" s="128">
        <f t="shared" si="1"/>
        <v>2029</v>
      </c>
      <c r="D3285" s="128">
        <f t="shared" si="2"/>
        <v>12</v>
      </c>
      <c r="E3285" s="128">
        <f t="shared" si="3"/>
        <v>4</v>
      </c>
      <c r="F3285" s="128">
        <f t="shared" si="4"/>
        <v>2029</v>
      </c>
      <c r="G3285" s="128">
        <f t="shared" si="5"/>
        <v>12</v>
      </c>
      <c r="H3285" s="128">
        <f t="shared" si="6"/>
        <v>28</v>
      </c>
      <c r="I3285" s="128" t="str">
        <f t="shared" si="7"/>
        <v>금</v>
      </c>
      <c r="J3285" s="99"/>
      <c r="K3285" s="99"/>
      <c r="L3285" s="141" t="str">
        <f>IF(J3285-K3285=0,,IFERROR(K3285-J3285-휴게시간-VLOOKUP(A3285,지정휴게시간,2,FALSE),K3285-J3285-휴게시간))</f>
        <v/>
      </c>
      <c r="M3285" s="142" t="str">
        <f>IFERROR(VLOOKUP(Text(A3285,"m월 d일"),양력휴일,2,FALSE),IFERROR(VLOOKUP(Text(B3285,"m월 d일"),음력휴일,2,FALSE),IFERROR(VLOOKUP(A3285,양력지정휴일,2,FALSE), IFERROR(VLOOKUP(B3285,음력지정휴일,2,FALSE), ""))))</f>
        <v/>
      </c>
      <c r="N3285" s="128"/>
      <c r="O3285" s="128" t="str">
        <f>IFERROR(VLOOKUP(N3285,연차지정일수,2,FALSE),"")</f>
        <v/>
      </c>
      <c r="P3285" s="143"/>
      <c r="Q3285" s="2"/>
    </row>
    <row r="3286">
      <c r="A3286" s="129">
        <v>47481.0</v>
      </c>
      <c r="B3286" s="129">
        <f>VLOOKUP($A3286,달력데이터,MATCH("음력 날짜",달력제목,0),FALSE)</f>
        <v>47447</v>
      </c>
      <c r="C3286" s="128">
        <f t="shared" si="1"/>
        <v>2029</v>
      </c>
      <c r="D3286" s="128">
        <f t="shared" si="2"/>
        <v>12</v>
      </c>
      <c r="E3286" s="128">
        <f t="shared" si="3"/>
        <v>4</v>
      </c>
      <c r="F3286" s="128">
        <f t="shared" si="4"/>
        <v>2029</v>
      </c>
      <c r="G3286" s="128">
        <f t="shared" si="5"/>
        <v>12</v>
      </c>
      <c r="H3286" s="128">
        <f t="shared" si="6"/>
        <v>29</v>
      </c>
      <c r="I3286" s="128" t="str">
        <f t="shared" si="7"/>
        <v>토</v>
      </c>
      <c r="J3286" s="99"/>
      <c r="K3286" s="99"/>
      <c r="L3286" s="141" t="str">
        <f>IF(J3286-K3286=0,,IFERROR(K3286-J3286-휴게시간-VLOOKUP(A3286,지정휴게시간,2,FALSE),K3286-J3286-휴게시간))</f>
        <v/>
      </c>
      <c r="M3286" s="142" t="str">
        <f>IFERROR(VLOOKUP(Text(A3286,"m월 d일"),양력휴일,2,FALSE),IFERROR(VLOOKUP(Text(B3286,"m월 d일"),음력휴일,2,FALSE),IFERROR(VLOOKUP(A3286,양력지정휴일,2,FALSE), IFERROR(VLOOKUP(B3286,음력지정휴일,2,FALSE), ""))))</f>
        <v/>
      </c>
      <c r="N3286" s="128"/>
      <c r="O3286" s="128" t="str">
        <f>IFERROR(VLOOKUP(N3286,연차지정일수,2,FALSE),"")</f>
        <v/>
      </c>
      <c r="P3286" s="143"/>
      <c r="Q3286" s="2"/>
    </row>
    <row r="3287">
      <c r="A3287" s="129">
        <v>47482.0</v>
      </c>
      <c r="B3287" s="129">
        <f>VLOOKUP($A3287,달력데이터,MATCH("음력 날짜",달력제목,0),FALSE)</f>
        <v>47448</v>
      </c>
      <c r="C3287" s="128">
        <f t="shared" si="1"/>
        <v>2029</v>
      </c>
      <c r="D3287" s="128">
        <f t="shared" si="2"/>
        <v>12</v>
      </c>
      <c r="E3287" s="128">
        <f t="shared" si="3"/>
        <v>4</v>
      </c>
      <c r="F3287" s="128">
        <f t="shared" si="4"/>
        <v>2029</v>
      </c>
      <c r="G3287" s="128">
        <f t="shared" si="5"/>
        <v>12</v>
      </c>
      <c r="H3287" s="128">
        <f t="shared" si="6"/>
        <v>30</v>
      </c>
      <c r="I3287" s="128" t="str">
        <f t="shared" si="7"/>
        <v>일</v>
      </c>
      <c r="J3287" s="99"/>
      <c r="K3287" s="99"/>
      <c r="L3287" s="141" t="str">
        <f>IF(J3287-K3287=0,,IFERROR(K3287-J3287-휴게시간-VLOOKUP(A3287,지정휴게시간,2,FALSE),K3287-J3287-휴게시간))</f>
        <v/>
      </c>
      <c r="M3287" s="142" t="str">
        <f>IFERROR(VLOOKUP(Text(A3287,"m월 d일"),양력휴일,2,FALSE),IFERROR(VLOOKUP(Text(B3287,"m월 d일"),음력휴일,2,FALSE),IFERROR(VLOOKUP(A3287,양력지정휴일,2,FALSE), IFERROR(VLOOKUP(B3287,음력지정휴일,2,FALSE), ""))))</f>
        <v/>
      </c>
      <c r="N3287" s="128"/>
      <c r="O3287" s="128" t="str">
        <f>IFERROR(VLOOKUP(N3287,연차지정일수,2,FALSE),"")</f>
        <v/>
      </c>
      <c r="P3287" s="143"/>
      <c r="Q3287" s="2"/>
    </row>
    <row r="3288">
      <c r="A3288" s="129">
        <v>47483.0</v>
      </c>
      <c r="B3288" s="129">
        <f>VLOOKUP($A3288,달력데이터,MATCH("음력 날짜",달력제목,0),FALSE)</f>
        <v>47449</v>
      </c>
      <c r="C3288" s="128">
        <f t="shared" si="1"/>
        <v>2029</v>
      </c>
      <c r="D3288" s="128">
        <f t="shared" si="2"/>
        <v>12</v>
      </c>
      <c r="E3288" s="128">
        <f t="shared" si="3"/>
        <v>5</v>
      </c>
      <c r="F3288" s="128">
        <f t="shared" si="4"/>
        <v>2029</v>
      </c>
      <c r="G3288" s="128">
        <f t="shared" si="5"/>
        <v>12</v>
      </c>
      <c r="H3288" s="128">
        <f t="shared" si="6"/>
        <v>31</v>
      </c>
      <c r="I3288" s="128" t="str">
        <f t="shared" si="7"/>
        <v>월</v>
      </c>
      <c r="J3288" s="99"/>
      <c r="K3288" s="99"/>
      <c r="L3288" s="141" t="str">
        <f>IF(J3288-K3288=0,,IFERROR(K3288-J3288-휴게시간-VLOOKUP(A3288,지정휴게시간,2,FALSE),K3288-J3288-휴게시간))</f>
        <v/>
      </c>
      <c r="M3288" s="142" t="str">
        <f>IFERROR(VLOOKUP(Text(A3288,"m월 d일"),양력휴일,2,FALSE),IFERROR(VLOOKUP(Text(B3288,"m월 d일"),음력휴일,2,FALSE),IFERROR(VLOOKUP(A3288,양력지정휴일,2,FALSE), IFERROR(VLOOKUP(B3288,음력지정휴일,2,FALSE), ""))))</f>
        <v/>
      </c>
      <c r="N3288" s="128"/>
      <c r="O3288" s="128" t="str">
        <f>IFERROR(VLOOKUP(N3288,연차지정일수,2,FALSE),"")</f>
        <v/>
      </c>
      <c r="P3288" s="143"/>
      <c r="Q3288" s="2"/>
    </row>
    <row r="3289">
      <c r="A3289" s="129">
        <v>47484.0</v>
      </c>
      <c r="B3289" s="129">
        <f>VLOOKUP($A3289,달력데이터,MATCH("음력 날짜",달력제목,0),FALSE)</f>
        <v>47450</v>
      </c>
      <c r="C3289" s="128">
        <f t="shared" si="1"/>
        <v>2029</v>
      </c>
      <c r="D3289" s="128">
        <f t="shared" si="2"/>
        <v>12</v>
      </c>
      <c r="E3289" s="128">
        <f t="shared" si="3"/>
        <v>5</v>
      </c>
      <c r="F3289" s="128">
        <f t="shared" si="4"/>
        <v>2030</v>
      </c>
      <c r="G3289" s="128">
        <f t="shared" si="5"/>
        <v>1</v>
      </c>
      <c r="H3289" s="128">
        <f t="shared" si="6"/>
        <v>1</v>
      </c>
      <c r="I3289" s="128" t="str">
        <f t="shared" si="7"/>
        <v>화</v>
      </c>
      <c r="J3289" s="99"/>
      <c r="K3289" s="99"/>
      <c r="L3289" s="141" t="str">
        <f>IF(J3289-K3289=0,,IFERROR(K3289-J3289-휴게시간-VLOOKUP(A3289,지정휴게시간,2,FALSE),K3289-J3289-휴게시간))</f>
        <v/>
      </c>
      <c r="M3289" s="142" t="str">
        <f>IFERROR(VLOOKUP(Text(A3289,"m월 d일"),양력휴일,2,FALSE),IFERROR(VLOOKUP(Text(B3289,"m월 d일"),음력휴일,2,FALSE),IFERROR(VLOOKUP(A3289,양력지정휴일,2,FALSE), IFERROR(VLOOKUP(B3289,음력지정휴일,2,FALSE), ""))))</f>
        <v>신정</v>
      </c>
      <c r="N3289" s="128"/>
      <c r="O3289" s="128" t="str">
        <f>IFERROR(VLOOKUP(N3289,연차지정일수,2,FALSE),"")</f>
        <v/>
      </c>
      <c r="P3289" s="143"/>
      <c r="Q3289" s="2"/>
    </row>
    <row r="3290">
      <c r="A3290" s="129">
        <v>47485.0</v>
      </c>
      <c r="B3290" s="129">
        <f>VLOOKUP($A3290,달력데이터,MATCH("음력 날짜",달력제목,0),FALSE)</f>
        <v>47451</v>
      </c>
      <c r="C3290" s="128">
        <f t="shared" si="1"/>
        <v>2029</v>
      </c>
      <c r="D3290" s="128">
        <f t="shared" si="2"/>
        <v>12</v>
      </c>
      <c r="E3290" s="128">
        <f t="shared" si="3"/>
        <v>5</v>
      </c>
      <c r="F3290" s="128">
        <f t="shared" si="4"/>
        <v>2030</v>
      </c>
      <c r="G3290" s="128">
        <f t="shared" si="5"/>
        <v>1</v>
      </c>
      <c r="H3290" s="128">
        <f t="shared" si="6"/>
        <v>2</v>
      </c>
      <c r="I3290" s="128" t="str">
        <f t="shared" si="7"/>
        <v>수</v>
      </c>
      <c r="J3290" s="99"/>
      <c r="K3290" s="99"/>
      <c r="L3290" s="141" t="str">
        <f>IF(J3290-K3290=0,,IFERROR(K3290-J3290-휴게시간-VLOOKUP(A3290,지정휴게시간,2,FALSE),K3290-J3290-휴게시간))</f>
        <v/>
      </c>
      <c r="M3290" s="142" t="str">
        <f>IFERROR(VLOOKUP(Text(A3290,"m월 d일"),양력휴일,2,FALSE),IFERROR(VLOOKUP(Text(B3290,"m월 d일"),음력휴일,2,FALSE),IFERROR(VLOOKUP(A3290,양력지정휴일,2,FALSE), IFERROR(VLOOKUP(B3290,음력지정휴일,2,FALSE), ""))))</f>
        <v/>
      </c>
      <c r="N3290" s="128"/>
      <c r="O3290" s="128" t="str">
        <f>IFERROR(VLOOKUP(N3290,연차지정일수,2,FALSE),"")</f>
        <v/>
      </c>
      <c r="P3290" s="143"/>
      <c r="Q3290" s="2"/>
    </row>
    <row r="3291">
      <c r="A3291" s="129">
        <v>47486.0</v>
      </c>
      <c r="B3291" s="129">
        <f>VLOOKUP($A3291,달력데이터,MATCH("음력 날짜",달력제목,0),FALSE)</f>
        <v>47452</v>
      </c>
      <c r="C3291" s="128">
        <f t="shared" si="1"/>
        <v>2029</v>
      </c>
      <c r="D3291" s="128">
        <f t="shared" si="2"/>
        <v>12</v>
      </c>
      <c r="E3291" s="128">
        <f t="shared" si="3"/>
        <v>5</v>
      </c>
      <c r="F3291" s="128">
        <f t="shared" si="4"/>
        <v>2030</v>
      </c>
      <c r="G3291" s="128">
        <f t="shared" si="5"/>
        <v>1</v>
      </c>
      <c r="H3291" s="128">
        <f t="shared" si="6"/>
        <v>3</v>
      </c>
      <c r="I3291" s="128" t="str">
        <f t="shared" si="7"/>
        <v>목</v>
      </c>
      <c r="J3291" s="99"/>
      <c r="K3291" s="99"/>
      <c r="L3291" s="141" t="str">
        <f>IF(J3291-K3291=0,,IFERROR(K3291-J3291-휴게시간-VLOOKUP(A3291,지정휴게시간,2,FALSE),K3291-J3291-휴게시간))</f>
        <v/>
      </c>
      <c r="M3291" s="142" t="str">
        <f>IFERROR(VLOOKUP(Text(A3291,"m월 d일"),양력휴일,2,FALSE),IFERROR(VLOOKUP(Text(B3291,"m월 d일"),음력휴일,2,FALSE),IFERROR(VLOOKUP(A3291,양력지정휴일,2,FALSE), IFERROR(VLOOKUP(B3291,음력지정휴일,2,FALSE), ""))))</f>
        <v/>
      </c>
      <c r="N3291" s="128"/>
      <c r="O3291" s="128" t="str">
        <f>IFERROR(VLOOKUP(N3291,연차지정일수,2,FALSE),"")</f>
        <v/>
      </c>
      <c r="P3291" s="143"/>
      <c r="Q3291" s="2"/>
    </row>
    <row r="3292">
      <c r="A3292" s="129">
        <v>47487.0</v>
      </c>
      <c r="B3292" s="129">
        <f>VLOOKUP($A3292,달력데이터,MATCH("음력 날짜",달력제목,0),FALSE)</f>
        <v>47453</v>
      </c>
      <c r="C3292" s="128">
        <f t="shared" si="1"/>
        <v>2029</v>
      </c>
      <c r="D3292" s="128">
        <f t="shared" si="2"/>
        <v>12</v>
      </c>
      <c r="E3292" s="128">
        <f t="shared" si="3"/>
        <v>5</v>
      </c>
      <c r="F3292" s="128">
        <f t="shared" si="4"/>
        <v>2030</v>
      </c>
      <c r="G3292" s="128">
        <f t="shared" si="5"/>
        <v>1</v>
      </c>
      <c r="H3292" s="128">
        <f t="shared" si="6"/>
        <v>4</v>
      </c>
      <c r="I3292" s="128" t="str">
        <f t="shared" si="7"/>
        <v>금</v>
      </c>
      <c r="J3292" s="99"/>
      <c r="K3292" s="99"/>
      <c r="L3292" s="141" t="str">
        <f>IF(J3292-K3292=0,,IFERROR(K3292-J3292-휴게시간-VLOOKUP(A3292,지정휴게시간,2,FALSE),K3292-J3292-휴게시간))</f>
        <v/>
      </c>
      <c r="M3292" s="142" t="str">
        <f>IFERROR(VLOOKUP(Text(A3292,"m월 d일"),양력휴일,2,FALSE),IFERROR(VLOOKUP(Text(B3292,"m월 d일"),음력휴일,2,FALSE),IFERROR(VLOOKUP(A3292,양력지정휴일,2,FALSE), IFERROR(VLOOKUP(B3292,음력지정휴일,2,FALSE), ""))))</f>
        <v/>
      </c>
      <c r="N3292" s="128"/>
      <c r="O3292" s="128" t="str">
        <f>IFERROR(VLOOKUP(N3292,연차지정일수,2,FALSE),"")</f>
        <v/>
      </c>
      <c r="P3292" s="143"/>
      <c r="Q3292" s="2"/>
    </row>
    <row r="3293">
      <c r="A3293" s="129">
        <v>47488.0</v>
      </c>
      <c r="B3293" s="129">
        <f>VLOOKUP($A3293,달력데이터,MATCH("음력 날짜",달력제목,0),FALSE)</f>
        <v>47454</v>
      </c>
      <c r="C3293" s="128">
        <f t="shared" si="1"/>
        <v>2029</v>
      </c>
      <c r="D3293" s="128">
        <f t="shared" si="2"/>
        <v>12</v>
      </c>
      <c r="E3293" s="128">
        <f t="shared" si="3"/>
        <v>5</v>
      </c>
      <c r="F3293" s="128">
        <f t="shared" si="4"/>
        <v>2030</v>
      </c>
      <c r="G3293" s="128">
        <f t="shared" si="5"/>
        <v>1</v>
      </c>
      <c r="H3293" s="128">
        <f t="shared" si="6"/>
        <v>5</v>
      </c>
      <c r="I3293" s="128" t="str">
        <f t="shared" si="7"/>
        <v>토</v>
      </c>
      <c r="J3293" s="99"/>
      <c r="K3293" s="99"/>
      <c r="L3293" s="141" t="str">
        <f>IF(J3293-K3293=0,,IFERROR(K3293-J3293-휴게시간-VLOOKUP(A3293,지정휴게시간,2,FALSE),K3293-J3293-휴게시간))</f>
        <v/>
      </c>
      <c r="M3293" s="142" t="str">
        <f>IFERROR(VLOOKUP(Text(A3293,"m월 d일"),양력휴일,2,FALSE),IFERROR(VLOOKUP(Text(B3293,"m월 d일"),음력휴일,2,FALSE),IFERROR(VLOOKUP(A3293,양력지정휴일,2,FALSE), IFERROR(VLOOKUP(B3293,음력지정휴일,2,FALSE), ""))))</f>
        <v/>
      </c>
      <c r="N3293" s="128"/>
      <c r="O3293" s="128" t="str">
        <f>IFERROR(VLOOKUP(N3293,연차지정일수,2,FALSE),"")</f>
        <v/>
      </c>
      <c r="P3293" s="143"/>
      <c r="Q3293" s="2"/>
    </row>
    <row r="3294">
      <c r="A3294" s="129">
        <v>47489.0</v>
      </c>
      <c r="B3294" s="129">
        <f>VLOOKUP($A3294,달력데이터,MATCH("음력 날짜",달력제목,0),FALSE)</f>
        <v>47455</v>
      </c>
      <c r="C3294" s="128">
        <f t="shared" si="1"/>
        <v>2029</v>
      </c>
      <c r="D3294" s="128">
        <f t="shared" si="2"/>
        <v>12</v>
      </c>
      <c r="E3294" s="128">
        <f t="shared" si="3"/>
        <v>5</v>
      </c>
      <c r="F3294" s="128">
        <f t="shared" si="4"/>
        <v>2030</v>
      </c>
      <c r="G3294" s="128">
        <f t="shared" si="5"/>
        <v>1</v>
      </c>
      <c r="H3294" s="128">
        <f t="shared" si="6"/>
        <v>6</v>
      </c>
      <c r="I3294" s="128" t="str">
        <f t="shared" si="7"/>
        <v>일</v>
      </c>
      <c r="J3294" s="99"/>
      <c r="K3294" s="99"/>
      <c r="L3294" s="141" t="str">
        <f>IF(J3294-K3294=0,,IFERROR(K3294-J3294-휴게시간-VLOOKUP(A3294,지정휴게시간,2,FALSE),K3294-J3294-휴게시간))</f>
        <v/>
      </c>
      <c r="M3294" s="142" t="str">
        <f>IFERROR(VLOOKUP(Text(A3294,"m월 d일"),양력휴일,2,FALSE),IFERROR(VLOOKUP(Text(B3294,"m월 d일"),음력휴일,2,FALSE),IFERROR(VLOOKUP(A3294,양력지정휴일,2,FALSE), IFERROR(VLOOKUP(B3294,음력지정휴일,2,FALSE), ""))))</f>
        <v/>
      </c>
      <c r="N3294" s="128"/>
      <c r="O3294" s="128" t="str">
        <f>IFERROR(VLOOKUP(N3294,연차지정일수,2,FALSE),"")</f>
        <v/>
      </c>
      <c r="P3294" s="143"/>
      <c r="Q3294" s="2"/>
    </row>
    <row r="3295">
      <c r="A3295" s="129">
        <v>47490.0</v>
      </c>
      <c r="B3295" s="129">
        <f>VLOOKUP($A3295,달력데이터,MATCH("음력 날짜",달력제목,0),FALSE)</f>
        <v>47456</v>
      </c>
      <c r="C3295" s="128">
        <f t="shared" si="1"/>
        <v>2030</v>
      </c>
      <c r="D3295" s="128">
        <f t="shared" si="2"/>
        <v>1</v>
      </c>
      <c r="E3295" s="128">
        <f t="shared" si="3"/>
        <v>1</v>
      </c>
      <c r="F3295" s="128">
        <f t="shared" si="4"/>
        <v>2030</v>
      </c>
      <c r="G3295" s="128">
        <f t="shared" si="5"/>
        <v>1</v>
      </c>
      <c r="H3295" s="128">
        <f t="shared" si="6"/>
        <v>7</v>
      </c>
      <c r="I3295" s="128" t="str">
        <f t="shared" si="7"/>
        <v>월</v>
      </c>
      <c r="J3295" s="99"/>
      <c r="K3295" s="99"/>
      <c r="L3295" s="141" t="str">
        <f>IF(J3295-K3295=0,,IFERROR(K3295-J3295-휴게시간-VLOOKUP(A3295,지정휴게시간,2,FALSE),K3295-J3295-휴게시간))</f>
        <v/>
      </c>
      <c r="M3295" s="142" t="str">
        <f>IFERROR(VLOOKUP(Text(A3295,"m월 d일"),양력휴일,2,FALSE),IFERROR(VLOOKUP(Text(B3295,"m월 d일"),음력휴일,2,FALSE),IFERROR(VLOOKUP(A3295,양력지정휴일,2,FALSE), IFERROR(VLOOKUP(B3295,음력지정휴일,2,FALSE), ""))))</f>
        <v/>
      </c>
      <c r="N3295" s="128"/>
      <c r="O3295" s="128" t="str">
        <f>IFERROR(VLOOKUP(N3295,연차지정일수,2,FALSE),"")</f>
        <v/>
      </c>
      <c r="P3295" s="143"/>
      <c r="Q3295" s="2"/>
    </row>
    <row r="3296">
      <c r="A3296" s="129">
        <v>47491.0</v>
      </c>
      <c r="B3296" s="129">
        <f>VLOOKUP($A3296,달력데이터,MATCH("음력 날짜",달력제목,0),FALSE)</f>
        <v>47457</v>
      </c>
      <c r="C3296" s="128">
        <f t="shared" si="1"/>
        <v>2030</v>
      </c>
      <c r="D3296" s="128">
        <f t="shared" si="2"/>
        <v>1</v>
      </c>
      <c r="E3296" s="128">
        <f t="shared" si="3"/>
        <v>1</v>
      </c>
      <c r="F3296" s="128">
        <f t="shared" si="4"/>
        <v>2030</v>
      </c>
      <c r="G3296" s="128">
        <f t="shared" si="5"/>
        <v>1</v>
      </c>
      <c r="H3296" s="128">
        <f t="shared" si="6"/>
        <v>8</v>
      </c>
      <c r="I3296" s="128" t="str">
        <f t="shared" si="7"/>
        <v>화</v>
      </c>
      <c r="J3296" s="99"/>
      <c r="K3296" s="99"/>
      <c r="L3296" s="141" t="str">
        <f>IF(J3296-K3296=0,,IFERROR(K3296-J3296-휴게시간-VLOOKUP(A3296,지정휴게시간,2,FALSE),K3296-J3296-휴게시간))</f>
        <v/>
      </c>
      <c r="M3296" s="142" t="str">
        <f>IFERROR(VLOOKUP(Text(A3296,"m월 d일"),양력휴일,2,FALSE),IFERROR(VLOOKUP(Text(B3296,"m월 d일"),음력휴일,2,FALSE),IFERROR(VLOOKUP(A3296,양력지정휴일,2,FALSE), IFERROR(VLOOKUP(B3296,음력지정휴일,2,FALSE), ""))))</f>
        <v/>
      </c>
      <c r="N3296" s="128"/>
      <c r="O3296" s="128" t="str">
        <f>IFERROR(VLOOKUP(N3296,연차지정일수,2,FALSE),"")</f>
        <v/>
      </c>
      <c r="P3296" s="143"/>
      <c r="Q3296" s="2"/>
    </row>
    <row r="3297">
      <c r="A3297" s="129">
        <v>47492.0</v>
      </c>
      <c r="B3297" s="129">
        <f>VLOOKUP($A3297,달력데이터,MATCH("음력 날짜",달력제목,0),FALSE)</f>
        <v>47458</v>
      </c>
      <c r="C3297" s="128">
        <f t="shared" si="1"/>
        <v>2030</v>
      </c>
      <c r="D3297" s="128">
        <f t="shared" si="2"/>
        <v>1</v>
      </c>
      <c r="E3297" s="128">
        <f t="shared" si="3"/>
        <v>1</v>
      </c>
      <c r="F3297" s="128">
        <f t="shared" si="4"/>
        <v>2030</v>
      </c>
      <c r="G3297" s="128">
        <f t="shared" si="5"/>
        <v>1</v>
      </c>
      <c r="H3297" s="128">
        <f t="shared" si="6"/>
        <v>9</v>
      </c>
      <c r="I3297" s="128" t="str">
        <f t="shared" si="7"/>
        <v>수</v>
      </c>
      <c r="J3297" s="99"/>
      <c r="K3297" s="99"/>
      <c r="L3297" s="141" t="str">
        <f>IF(J3297-K3297=0,,IFERROR(K3297-J3297-휴게시간-VLOOKUP(A3297,지정휴게시간,2,FALSE),K3297-J3297-휴게시간))</f>
        <v/>
      </c>
      <c r="M3297" s="142" t="str">
        <f>IFERROR(VLOOKUP(Text(A3297,"m월 d일"),양력휴일,2,FALSE),IFERROR(VLOOKUP(Text(B3297,"m월 d일"),음력휴일,2,FALSE),IFERROR(VLOOKUP(A3297,양력지정휴일,2,FALSE), IFERROR(VLOOKUP(B3297,음력지정휴일,2,FALSE), ""))))</f>
        <v/>
      </c>
      <c r="N3297" s="128"/>
      <c r="O3297" s="128" t="str">
        <f>IFERROR(VLOOKUP(N3297,연차지정일수,2,FALSE),"")</f>
        <v/>
      </c>
      <c r="P3297" s="143"/>
      <c r="Q3297" s="2"/>
    </row>
    <row r="3298">
      <c r="A3298" s="129">
        <v>47493.0</v>
      </c>
      <c r="B3298" s="129">
        <f>VLOOKUP($A3298,달력데이터,MATCH("음력 날짜",달력제목,0),FALSE)</f>
        <v>47459</v>
      </c>
      <c r="C3298" s="128">
        <f t="shared" si="1"/>
        <v>2030</v>
      </c>
      <c r="D3298" s="128">
        <f t="shared" si="2"/>
        <v>1</v>
      </c>
      <c r="E3298" s="128">
        <f t="shared" si="3"/>
        <v>1</v>
      </c>
      <c r="F3298" s="128">
        <f t="shared" si="4"/>
        <v>2030</v>
      </c>
      <c r="G3298" s="128">
        <f t="shared" si="5"/>
        <v>1</v>
      </c>
      <c r="H3298" s="128">
        <f t="shared" si="6"/>
        <v>10</v>
      </c>
      <c r="I3298" s="128" t="str">
        <f t="shared" si="7"/>
        <v>목</v>
      </c>
      <c r="J3298" s="99"/>
      <c r="K3298" s="99"/>
      <c r="L3298" s="141" t="str">
        <f>IF(J3298-K3298=0,,IFERROR(K3298-J3298-휴게시간-VLOOKUP(A3298,지정휴게시간,2,FALSE),K3298-J3298-휴게시간))</f>
        <v/>
      </c>
      <c r="M3298" s="142" t="str">
        <f>IFERROR(VLOOKUP(Text(A3298,"m월 d일"),양력휴일,2,FALSE),IFERROR(VLOOKUP(Text(B3298,"m월 d일"),음력휴일,2,FALSE),IFERROR(VLOOKUP(A3298,양력지정휴일,2,FALSE), IFERROR(VLOOKUP(B3298,음력지정휴일,2,FALSE), ""))))</f>
        <v/>
      </c>
      <c r="N3298" s="128"/>
      <c r="O3298" s="128" t="str">
        <f>IFERROR(VLOOKUP(N3298,연차지정일수,2,FALSE),"")</f>
        <v/>
      </c>
      <c r="P3298" s="143"/>
      <c r="Q3298" s="2"/>
    </row>
    <row r="3299">
      <c r="A3299" s="129">
        <v>47494.0</v>
      </c>
      <c r="B3299" s="129">
        <f>VLOOKUP($A3299,달력데이터,MATCH("음력 날짜",달력제목,0),FALSE)</f>
        <v>47460</v>
      </c>
      <c r="C3299" s="128">
        <f t="shared" si="1"/>
        <v>2030</v>
      </c>
      <c r="D3299" s="128">
        <f t="shared" si="2"/>
        <v>1</v>
      </c>
      <c r="E3299" s="128">
        <f t="shared" si="3"/>
        <v>1</v>
      </c>
      <c r="F3299" s="128">
        <f t="shared" si="4"/>
        <v>2030</v>
      </c>
      <c r="G3299" s="128">
        <f t="shared" si="5"/>
        <v>1</v>
      </c>
      <c r="H3299" s="128">
        <f t="shared" si="6"/>
        <v>11</v>
      </c>
      <c r="I3299" s="128" t="str">
        <f t="shared" si="7"/>
        <v>금</v>
      </c>
      <c r="J3299" s="99"/>
      <c r="K3299" s="99"/>
      <c r="L3299" s="141" t="str">
        <f>IF(J3299-K3299=0,,IFERROR(K3299-J3299-휴게시간-VLOOKUP(A3299,지정휴게시간,2,FALSE),K3299-J3299-휴게시간))</f>
        <v/>
      </c>
      <c r="M3299" s="142" t="str">
        <f>IFERROR(VLOOKUP(Text(A3299,"m월 d일"),양력휴일,2,FALSE),IFERROR(VLOOKUP(Text(B3299,"m월 d일"),음력휴일,2,FALSE),IFERROR(VLOOKUP(A3299,양력지정휴일,2,FALSE), IFERROR(VLOOKUP(B3299,음력지정휴일,2,FALSE), ""))))</f>
        <v/>
      </c>
      <c r="N3299" s="128"/>
      <c r="O3299" s="128" t="str">
        <f>IFERROR(VLOOKUP(N3299,연차지정일수,2,FALSE),"")</f>
        <v/>
      </c>
      <c r="P3299" s="143"/>
      <c r="Q3299" s="2"/>
    </row>
    <row r="3300">
      <c r="A3300" s="129">
        <v>47495.0</v>
      </c>
      <c r="B3300" s="129">
        <f>VLOOKUP($A3300,달력데이터,MATCH("음력 날짜",달력제목,0),FALSE)</f>
        <v>47461</v>
      </c>
      <c r="C3300" s="128">
        <f t="shared" si="1"/>
        <v>2030</v>
      </c>
      <c r="D3300" s="128">
        <f t="shared" si="2"/>
        <v>1</v>
      </c>
      <c r="E3300" s="128">
        <f t="shared" si="3"/>
        <v>1</v>
      </c>
      <c r="F3300" s="128">
        <f t="shared" si="4"/>
        <v>2030</v>
      </c>
      <c r="G3300" s="128">
        <f t="shared" si="5"/>
        <v>1</v>
      </c>
      <c r="H3300" s="128">
        <f t="shared" si="6"/>
        <v>12</v>
      </c>
      <c r="I3300" s="128" t="str">
        <f t="shared" si="7"/>
        <v>토</v>
      </c>
      <c r="J3300" s="99"/>
      <c r="K3300" s="99"/>
      <c r="L3300" s="141" t="str">
        <f>IF(J3300-K3300=0,,IFERROR(K3300-J3300-휴게시간-VLOOKUP(A3300,지정휴게시간,2,FALSE),K3300-J3300-휴게시간))</f>
        <v/>
      </c>
      <c r="M3300" s="142" t="str">
        <f>IFERROR(VLOOKUP(Text(A3300,"m월 d일"),양력휴일,2,FALSE),IFERROR(VLOOKUP(Text(B3300,"m월 d일"),음력휴일,2,FALSE),IFERROR(VLOOKUP(A3300,양력지정휴일,2,FALSE), IFERROR(VLOOKUP(B3300,음력지정휴일,2,FALSE), ""))))</f>
        <v/>
      </c>
      <c r="N3300" s="128"/>
      <c r="O3300" s="128" t="str">
        <f>IFERROR(VLOOKUP(N3300,연차지정일수,2,FALSE),"")</f>
        <v/>
      </c>
      <c r="P3300" s="143"/>
      <c r="Q3300" s="2"/>
    </row>
    <row r="3301">
      <c r="A3301" s="129">
        <v>47496.0</v>
      </c>
      <c r="B3301" s="129">
        <f>VLOOKUP($A3301,달력데이터,MATCH("음력 날짜",달력제목,0),FALSE)</f>
        <v>47462</v>
      </c>
      <c r="C3301" s="128">
        <f t="shared" si="1"/>
        <v>2030</v>
      </c>
      <c r="D3301" s="128">
        <f t="shared" si="2"/>
        <v>1</v>
      </c>
      <c r="E3301" s="128">
        <f t="shared" si="3"/>
        <v>1</v>
      </c>
      <c r="F3301" s="128">
        <f t="shared" si="4"/>
        <v>2030</v>
      </c>
      <c r="G3301" s="128">
        <f t="shared" si="5"/>
        <v>1</v>
      </c>
      <c r="H3301" s="128">
        <f t="shared" si="6"/>
        <v>13</v>
      </c>
      <c r="I3301" s="128" t="str">
        <f t="shared" si="7"/>
        <v>일</v>
      </c>
      <c r="J3301" s="99"/>
      <c r="K3301" s="99"/>
      <c r="L3301" s="141" t="str">
        <f>IF(J3301-K3301=0,,IFERROR(K3301-J3301-휴게시간-VLOOKUP(A3301,지정휴게시간,2,FALSE),K3301-J3301-휴게시간))</f>
        <v/>
      </c>
      <c r="M3301" s="142" t="str">
        <f>IFERROR(VLOOKUP(Text(A3301,"m월 d일"),양력휴일,2,FALSE),IFERROR(VLOOKUP(Text(B3301,"m월 d일"),음력휴일,2,FALSE),IFERROR(VLOOKUP(A3301,양력지정휴일,2,FALSE), IFERROR(VLOOKUP(B3301,음력지정휴일,2,FALSE), ""))))</f>
        <v/>
      </c>
      <c r="N3301" s="128"/>
      <c r="O3301" s="128" t="str">
        <f>IFERROR(VLOOKUP(N3301,연차지정일수,2,FALSE),"")</f>
        <v/>
      </c>
      <c r="P3301" s="143"/>
      <c r="Q3301" s="2"/>
    </row>
    <row r="3302">
      <c r="A3302" s="129">
        <v>47497.0</v>
      </c>
      <c r="B3302" s="129">
        <f>VLOOKUP($A3302,달력데이터,MATCH("음력 날짜",달력제목,0),FALSE)</f>
        <v>47463</v>
      </c>
      <c r="C3302" s="128">
        <f t="shared" si="1"/>
        <v>2030</v>
      </c>
      <c r="D3302" s="128">
        <f t="shared" si="2"/>
        <v>1</v>
      </c>
      <c r="E3302" s="128">
        <f t="shared" si="3"/>
        <v>2</v>
      </c>
      <c r="F3302" s="128">
        <f t="shared" si="4"/>
        <v>2030</v>
      </c>
      <c r="G3302" s="128">
        <f t="shared" si="5"/>
        <v>1</v>
      </c>
      <c r="H3302" s="128">
        <f t="shared" si="6"/>
        <v>14</v>
      </c>
      <c r="I3302" s="128" t="str">
        <f t="shared" si="7"/>
        <v>월</v>
      </c>
      <c r="J3302" s="99"/>
      <c r="K3302" s="99"/>
      <c r="L3302" s="141" t="str">
        <f>IF(J3302-K3302=0,,IFERROR(K3302-J3302-휴게시간-VLOOKUP(A3302,지정휴게시간,2,FALSE),K3302-J3302-휴게시간))</f>
        <v/>
      </c>
      <c r="M3302" s="142" t="str">
        <f>IFERROR(VLOOKUP(Text(A3302,"m월 d일"),양력휴일,2,FALSE),IFERROR(VLOOKUP(Text(B3302,"m월 d일"),음력휴일,2,FALSE),IFERROR(VLOOKUP(A3302,양력지정휴일,2,FALSE), IFERROR(VLOOKUP(B3302,음력지정휴일,2,FALSE), ""))))</f>
        <v/>
      </c>
      <c r="N3302" s="128"/>
      <c r="O3302" s="128" t="str">
        <f>IFERROR(VLOOKUP(N3302,연차지정일수,2,FALSE),"")</f>
        <v/>
      </c>
      <c r="P3302" s="143"/>
      <c r="Q3302" s="2"/>
    </row>
    <row r="3303">
      <c r="A3303" s="129">
        <v>47498.0</v>
      </c>
      <c r="B3303" s="129">
        <f>VLOOKUP($A3303,달력데이터,MATCH("음력 날짜",달력제목,0),FALSE)</f>
        <v>47464</v>
      </c>
      <c r="C3303" s="128">
        <f t="shared" si="1"/>
        <v>2030</v>
      </c>
      <c r="D3303" s="128">
        <f t="shared" si="2"/>
        <v>1</v>
      </c>
      <c r="E3303" s="128">
        <f t="shared" si="3"/>
        <v>2</v>
      </c>
      <c r="F3303" s="128">
        <f t="shared" si="4"/>
        <v>2030</v>
      </c>
      <c r="G3303" s="128">
        <f t="shared" si="5"/>
        <v>1</v>
      </c>
      <c r="H3303" s="128">
        <f t="shared" si="6"/>
        <v>15</v>
      </c>
      <c r="I3303" s="128" t="str">
        <f t="shared" si="7"/>
        <v>화</v>
      </c>
      <c r="J3303" s="99"/>
      <c r="K3303" s="99"/>
      <c r="L3303" s="141" t="str">
        <f>IF(J3303-K3303=0,,IFERROR(K3303-J3303-휴게시간-VLOOKUP(A3303,지정휴게시간,2,FALSE),K3303-J3303-휴게시간))</f>
        <v/>
      </c>
      <c r="M3303" s="142" t="str">
        <f>IFERROR(VLOOKUP(Text(A3303,"m월 d일"),양력휴일,2,FALSE),IFERROR(VLOOKUP(Text(B3303,"m월 d일"),음력휴일,2,FALSE),IFERROR(VLOOKUP(A3303,양력지정휴일,2,FALSE), IFERROR(VLOOKUP(B3303,음력지정휴일,2,FALSE), ""))))</f>
        <v/>
      </c>
      <c r="N3303" s="128"/>
      <c r="O3303" s="128" t="str">
        <f>IFERROR(VLOOKUP(N3303,연차지정일수,2,FALSE),"")</f>
        <v/>
      </c>
      <c r="P3303" s="143"/>
      <c r="Q3303" s="2"/>
    </row>
    <row r="3304">
      <c r="A3304" s="129">
        <v>47499.0</v>
      </c>
      <c r="B3304" s="129">
        <f>VLOOKUP($A3304,달력데이터,MATCH("음력 날짜",달력제목,0),FALSE)</f>
        <v>47465</v>
      </c>
      <c r="C3304" s="128">
        <f t="shared" si="1"/>
        <v>2030</v>
      </c>
      <c r="D3304" s="128">
        <f t="shared" si="2"/>
        <v>1</v>
      </c>
      <c r="E3304" s="128">
        <f t="shared" si="3"/>
        <v>2</v>
      </c>
      <c r="F3304" s="128">
        <f t="shared" si="4"/>
        <v>2030</v>
      </c>
      <c r="G3304" s="128">
        <f t="shared" si="5"/>
        <v>1</v>
      </c>
      <c r="H3304" s="128">
        <f t="shared" si="6"/>
        <v>16</v>
      </c>
      <c r="I3304" s="128" t="str">
        <f t="shared" si="7"/>
        <v>수</v>
      </c>
      <c r="J3304" s="99"/>
      <c r="K3304" s="99"/>
      <c r="L3304" s="141" t="str">
        <f>IF(J3304-K3304=0,,IFERROR(K3304-J3304-휴게시간-VLOOKUP(A3304,지정휴게시간,2,FALSE),K3304-J3304-휴게시간))</f>
        <v/>
      </c>
      <c r="M3304" s="142" t="str">
        <f>IFERROR(VLOOKUP(Text(A3304,"m월 d일"),양력휴일,2,FALSE),IFERROR(VLOOKUP(Text(B3304,"m월 d일"),음력휴일,2,FALSE),IFERROR(VLOOKUP(A3304,양력지정휴일,2,FALSE), IFERROR(VLOOKUP(B3304,음력지정휴일,2,FALSE), ""))))</f>
        <v/>
      </c>
      <c r="N3304" s="128"/>
      <c r="O3304" s="128" t="str">
        <f>IFERROR(VLOOKUP(N3304,연차지정일수,2,FALSE),"")</f>
        <v/>
      </c>
      <c r="P3304" s="143"/>
      <c r="Q3304" s="2"/>
    </row>
    <row r="3305">
      <c r="A3305" s="129">
        <v>47500.0</v>
      </c>
      <c r="B3305" s="129">
        <f>VLOOKUP($A3305,달력데이터,MATCH("음력 날짜",달력제목,0),FALSE)</f>
        <v>47466</v>
      </c>
      <c r="C3305" s="128">
        <f t="shared" si="1"/>
        <v>2030</v>
      </c>
      <c r="D3305" s="128">
        <f t="shared" si="2"/>
        <v>1</v>
      </c>
      <c r="E3305" s="128">
        <f t="shared" si="3"/>
        <v>2</v>
      </c>
      <c r="F3305" s="128">
        <f t="shared" si="4"/>
        <v>2030</v>
      </c>
      <c r="G3305" s="128">
        <f t="shared" si="5"/>
        <v>1</v>
      </c>
      <c r="H3305" s="128">
        <f t="shared" si="6"/>
        <v>17</v>
      </c>
      <c r="I3305" s="128" t="str">
        <f t="shared" si="7"/>
        <v>목</v>
      </c>
      <c r="J3305" s="99"/>
      <c r="K3305" s="99"/>
      <c r="L3305" s="141" t="str">
        <f>IF(J3305-K3305=0,,IFERROR(K3305-J3305-휴게시간-VLOOKUP(A3305,지정휴게시간,2,FALSE),K3305-J3305-휴게시간))</f>
        <v/>
      </c>
      <c r="M3305" s="142" t="str">
        <f>IFERROR(VLOOKUP(Text(A3305,"m월 d일"),양력휴일,2,FALSE),IFERROR(VLOOKUP(Text(B3305,"m월 d일"),음력휴일,2,FALSE),IFERROR(VLOOKUP(A3305,양력지정휴일,2,FALSE), IFERROR(VLOOKUP(B3305,음력지정휴일,2,FALSE), ""))))</f>
        <v/>
      </c>
      <c r="N3305" s="128"/>
      <c r="O3305" s="128" t="str">
        <f>IFERROR(VLOOKUP(N3305,연차지정일수,2,FALSE),"")</f>
        <v/>
      </c>
      <c r="P3305" s="143"/>
      <c r="Q3305" s="2"/>
    </row>
    <row r="3306">
      <c r="A3306" s="129">
        <v>47501.0</v>
      </c>
      <c r="B3306" s="129">
        <f>VLOOKUP($A3306,달력데이터,MATCH("음력 날짜",달력제목,0),FALSE)</f>
        <v>47467</v>
      </c>
      <c r="C3306" s="128">
        <f t="shared" si="1"/>
        <v>2030</v>
      </c>
      <c r="D3306" s="128">
        <f t="shared" si="2"/>
        <v>1</v>
      </c>
      <c r="E3306" s="128">
        <f t="shared" si="3"/>
        <v>2</v>
      </c>
      <c r="F3306" s="128">
        <f t="shared" si="4"/>
        <v>2030</v>
      </c>
      <c r="G3306" s="128">
        <f t="shared" si="5"/>
        <v>1</v>
      </c>
      <c r="H3306" s="128">
        <f t="shared" si="6"/>
        <v>18</v>
      </c>
      <c r="I3306" s="128" t="str">
        <f t="shared" si="7"/>
        <v>금</v>
      </c>
      <c r="J3306" s="99"/>
      <c r="K3306" s="99"/>
      <c r="L3306" s="141" t="str">
        <f>IF(J3306-K3306=0,,IFERROR(K3306-J3306-휴게시간-VLOOKUP(A3306,지정휴게시간,2,FALSE),K3306-J3306-휴게시간))</f>
        <v/>
      </c>
      <c r="M3306" s="142" t="str">
        <f>IFERROR(VLOOKUP(Text(A3306,"m월 d일"),양력휴일,2,FALSE),IFERROR(VLOOKUP(Text(B3306,"m월 d일"),음력휴일,2,FALSE),IFERROR(VLOOKUP(A3306,양력지정휴일,2,FALSE), IFERROR(VLOOKUP(B3306,음력지정휴일,2,FALSE), ""))))</f>
        <v/>
      </c>
      <c r="N3306" s="128"/>
      <c r="O3306" s="128" t="str">
        <f>IFERROR(VLOOKUP(N3306,연차지정일수,2,FALSE),"")</f>
        <v/>
      </c>
      <c r="P3306" s="143"/>
      <c r="Q3306" s="2"/>
    </row>
    <row r="3307">
      <c r="A3307" s="129">
        <v>47502.0</v>
      </c>
      <c r="B3307" s="129">
        <f>VLOOKUP($A3307,달력데이터,MATCH("음력 날짜",달력제목,0),FALSE)</f>
        <v>47468</v>
      </c>
      <c r="C3307" s="128">
        <f t="shared" si="1"/>
        <v>2030</v>
      </c>
      <c r="D3307" s="128">
        <f t="shared" si="2"/>
        <v>1</v>
      </c>
      <c r="E3307" s="128">
        <f t="shared" si="3"/>
        <v>2</v>
      </c>
      <c r="F3307" s="128">
        <f t="shared" si="4"/>
        <v>2030</v>
      </c>
      <c r="G3307" s="128">
        <f t="shared" si="5"/>
        <v>1</v>
      </c>
      <c r="H3307" s="128">
        <f t="shared" si="6"/>
        <v>19</v>
      </c>
      <c r="I3307" s="128" t="str">
        <f t="shared" si="7"/>
        <v>토</v>
      </c>
      <c r="J3307" s="99"/>
      <c r="K3307" s="99"/>
      <c r="L3307" s="141" t="str">
        <f>IF(J3307-K3307=0,,IFERROR(K3307-J3307-휴게시간-VLOOKUP(A3307,지정휴게시간,2,FALSE),K3307-J3307-휴게시간))</f>
        <v/>
      </c>
      <c r="M3307" s="142" t="str">
        <f>IFERROR(VLOOKUP(Text(A3307,"m월 d일"),양력휴일,2,FALSE),IFERROR(VLOOKUP(Text(B3307,"m월 d일"),음력휴일,2,FALSE),IFERROR(VLOOKUP(A3307,양력지정휴일,2,FALSE), IFERROR(VLOOKUP(B3307,음력지정휴일,2,FALSE), ""))))</f>
        <v/>
      </c>
      <c r="N3307" s="128"/>
      <c r="O3307" s="128" t="str">
        <f>IFERROR(VLOOKUP(N3307,연차지정일수,2,FALSE),"")</f>
        <v/>
      </c>
      <c r="P3307" s="143"/>
      <c r="Q3307" s="2"/>
    </row>
    <row r="3308">
      <c r="A3308" s="129">
        <v>47503.0</v>
      </c>
      <c r="B3308" s="129">
        <f>VLOOKUP($A3308,달력데이터,MATCH("음력 날짜",달력제목,0),FALSE)</f>
        <v>47469</v>
      </c>
      <c r="C3308" s="128">
        <f t="shared" si="1"/>
        <v>2030</v>
      </c>
      <c r="D3308" s="128">
        <f t="shared" si="2"/>
        <v>1</v>
      </c>
      <c r="E3308" s="128">
        <f t="shared" si="3"/>
        <v>2</v>
      </c>
      <c r="F3308" s="128">
        <f t="shared" si="4"/>
        <v>2030</v>
      </c>
      <c r="G3308" s="128">
        <f t="shared" si="5"/>
        <v>1</v>
      </c>
      <c r="H3308" s="128">
        <f t="shared" si="6"/>
        <v>20</v>
      </c>
      <c r="I3308" s="128" t="str">
        <f t="shared" si="7"/>
        <v>일</v>
      </c>
      <c r="J3308" s="99"/>
      <c r="K3308" s="99"/>
      <c r="L3308" s="141" t="str">
        <f>IF(J3308-K3308=0,,IFERROR(K3308-J3308-휴게시간-VLOOKUP(A3308,지정휴게시간,2,FALSE),K3308-J3308-휴게시간))</f>
        <v/>
      </c>
      <c r="M3308" s="142" t="str">
        <f>IFERROR(VLOOKUP(Text(A3308,"m월 d일"),양력휴일,2,FALSE),IFERROR(VLOOKUP(Text(B3308,"m월 d일"),음력휴일,2,FALSE),IFERROR(VLOOKUP(A3308,양력지정휴일,2,FALSE), IFERROR(VLOOKUP(B3308,음력지정휴일,2,FALSE), ""))))</f>
        <v/>
      </c>
      <c r="N3308" s="128"/>
      <c r="O3308" s="128" t="str">
        <f>IFERROR(VLOOKUP(N3308,연차지정일수,2,FALSE),"")</f>
        <v/>
      </c>
      <c r="P3308" s="143"/>
      <c r="Q3308" s="2"/>
    </row>
    <row r="3309">
      <c r="A3309" s="129">
        <v>47504.0</v>
      </c>
      <c r="B3309" s="129">
        <f>VLOOKUP($A3309,달력데이터,MATCH("음력 날짜",달력제목,0),FALSE)</f>
        <v>47470</v>
      </c>
      <c r="C3309" s="128">
        <f t="shared" si="1"/>
        <v>2030</v>
      </c>
      <c r="D3309" s="128">
        <f t="shared" si="2"/>
        <v>1</v>
      </c>
      <c r="E3309" s="128">
        <f t="shared" si="3"/>
        <v>3</v>
      </c>
      <c r="F3309" s="128">
        <f t="shared" si="4"/>
        <v>2030</v>
      </c>
      <c r="G3309" s="128">
        <f t="shared" si="5"/>
        <v>1</v>
      </c>
      <c r="H3309" s="128">
        <f t="shared" si="6"/>
        <v>21</v>
      </c>
      <c r="I3309" s="128" t="str">
        <f t="shared" si="7"/>
        <v>월</v>
      </c>
      <c r="J3309" s="99"/>
      <c r="K3309" s="99"/>
      <c r="L3309" s="141" t="str">
        <f>IF(J3309-K3309=0,,IFERROR(K3309-J3309-휴게시간-VLOOKUP(A3309,지정휴게시간,2,FALSE),K3309-J3309-휴게시간))</f>
        <v/>
      </c>
      <c r="M3309" s="142" t="str">
        <f>IFERROR(VLOOKUP(Text(A3309,"m월 d일"),양력휴일,2,FALSE),IFERROR(VLOOKUP(Text(B3309,"m월 d일"),음력휴일,2,FALSE),IFERROR(VLOOKUP(A3309,양력지정휴일,2,FALSE), IFERROR(VLOOKUP(B3309,음력지정휴일,2,FALSE), ""))))</f>
        <v/>
      </c>
      <c r="N3309" s="128"/>
      <c r="O3309" s="128" t="str">
        <f>IFERROR(VLOOKUP(N3309,연차지정일수,2,FALSE),"")</f>
        <v/>
      </c>
      <c r="P3309" s="143"/>
      <c r="Q3309" s="2"/>
    </row>
    <row r="3310">
      <c r="A3310" s="129">
        <v>47505.0</v>
      </c>
      <c r="B3310" s="129">
        <f>VLOOKUP($A3310,달력데이터,MATCH("음력 날짜",달력제목,0),FALSE)</f>
        <v>47471</v>
      </c>
      <c r="C3310" s="128">
        <f t="shared" si="1"/>
        <v>2030</v>
      </c>
      <c r="D3310" s="128">
        <f t="shared" si="2"/>
        <v>1</v>
      </c>
      <c r="E3310" s="128">
        <f t="shared" si="3"/>
        <v>3</v>
      </c>
      <c r="F3310" s="128">
        <f t="shared" si="4"/>
        <v>2030</v>
      </c>
      <c r="G3310" s="128">
        <f t="shared" si="5"/>
        <v>1</v>
      </c>
      <c r="H3310" s="128">
        <f t="shared" si="6"/>
        <v>22</v>
      </c>
      <c r="I3310" s="128" t="str">
        <f t="shared" si="7"/>
        <v>화</v>
      </c>
      <c r="J3310" s="99"/>
      <c r="K3310" s="99"/>
      <c r="L3310" s="141" t="str">
        <f>IF(J3310-K3310=0,,IFERROR(K3310-J3310-휴게시간-VLOOKUP(A3310,지정휴게시간,2,FALSE),K3310-J3310-휴게시간))</f>
        <v/>
      </c>
      <c r="M3310" s="142" t="str">
        <f>IFERROR(VLOOKUP(Text(A3310,"m월 d일"),양력휴일,2,FALSE),IFERROR(VLOOKUP(Text(B3310,"m월 d일"),음력휴일,2,FALSE),IFERROR(VLOOKUP(A3310,양력지정휴일,2,FALSE), IFERROR(VLOOKUP(B3310,음력지정휴일,2,FALSE), ""))))</f>
        <v/>
      </c>
      <c r="N3310" s="128"/>
      <c r="O3310" s="128" t="str">
        <f>IFERROR(VLOOKUP(N3310,연차지정일수,2,FALSE),"")</f>
        <v/>
      </c>
      <c r="P3310" s="143"/>
      <c r="Q3310" s="2"/>
    </row>
    <row r="3311">
      <c r="A3311" s="129">
        <v>47506.0</v>
      </c>
      <c r="B3311" s="129">
        <f>VLOOKUP($A3311,달력데이터,MATCH("음력 날짜",달력제목,0),FALSE)</f>
        <v>47472</v>
      </c>
      <c r="C3311" s="128">
        <f t="shared" si="1"/>
        <v>2030</v>
      </c>
      <c r="D3311" s="128">
        <f t="shared" si="2"/>
        <v>1</v>
      </c>
      <c r="E3311" s="128">
        <f t="shared" si="3"/>
        <v>3</v>
      </c>
      <c r="F3311" s="128">
        <f t="shared" si="4"/>
        <v>2030</v>
      </c>
      <c r="G3311" s="128">
        <f t="shared" si="5"/>
        <v>1</v>
      </c>
      <c r="H3311" s="128">
        <f t="shared" si="6"/>
        <v>23</v>
      </c>
      <c r="I3311" s="128" t="str">
        <f t="shared" si="7"/>
        <v>수</v>
      </c>
      <c r="J3311" s="99"/>
      <c r="K3311" s="99"/>
      <c r="L3311" s="141" t="str">
        <f>IF(J3311-K3311=0,,IFERROR(K3311-J3311-휴게시간-VLOOKUP(A3311,지정휴게시간,2,FALSE),K3311-J3311-휴게시간))</f>
        <v/>
      </c>
      <c r="M3311" s="142" t="str">
        <f>IFERROR(VLOOKUP(Text(A3311,"m월 d일"),양력휴일,2,FALSE),IFERROR(VLOOKUP(Text(B3311,"m월 d일"),음력휴일,2,FALSE),IFERROR(VLOOKUP(A3311,양력지정휴일,2,FALSE), IFERROR(VLOOKUP(B3311,음력지정휴일,2,FALSE), ""))))</f>
        <v/>
      </c>
      <c r="N3311" s="128"/>
      <c r="O3311" s="128" t="str">
        <f>IFERROR(VLOOKUP(N3311,연차지정일수,2,FALSE),"")</f>
        <v/>
      </c>
      <c r="P3311" s="143"/>
      <c r="Q3311" s="2"/>
    </row>
    <row r="3312">
      <c r="A3312" s="129">
        <v>47507.0</v>
      </c>
      <c r="B3312" s="129">
        <f>VLOOKUP($A3312,달력데이터,MATCH("음력 날짜",달력제목,0),FALSE)</f>
        <v>47473</v>
      </c>
      <c r="C3312" s="128">
        <f t="shared" si="1"/>
        <v>2030</v>
      </c>
      <c r="D3312" s="128">
        <f t="shared" si="2"/>
        <v>1</v>
      </c>
      <c r="E3312" s="128">
        <f t="shared" si="3"/>
        <v>3</v>
      </c>
      <c r="F3312" s="128">
        <f t="shared" si="4"/>
        <v>2030</v>
      </c>
      <c r="G3312" s="128">
        <f t="shared" si="5"/>
        <v>1</v>
      </c>
      <c r="H3312" s="128">
        <f t="shared" si="6"/>
        <v>24</v>
      </c>
      <c r="I3312" s="128" t="str">
        <f t="shared" si="7"/>
        <v>목</v>
      </c>
      <c r="J3312" s="99"/>
      <c r="K3312" s="99"/>
      <c r="L3312" s="141" t="str">
        <f>IF(J3312-K3312=0,,IFERROR(K3312-J3312-휴게시간-VLOOKUP(A3312,지정휴게시간,2,FALSE),K3312-J3312-휴게시간))</f>
        <v/>
      </c>
      <c r="M3312" s="142" t="str">
        <f>IFERROR(VLOOKUP(Text(A3312,"m월 d일"),양력휴일,2,FALSE),IFERROR(VLOOKUP(Text(B3312,"m월 d일"),음력휴일,2,FALSE),IFERROR(VLOOKUP(A3312,양력지정휴일,2,FALSE), IFERROR(VLOOKUP(B3312,음력지정휴일,2,FALSE), ""))))</f>
        <v/>
      </c>
      <c r="N3312" s="128"/>
      <c r="O3312" s="128" t="str">
        <f>IFERROR(VLOOKUP(N3312,연차지정일수,2,FALSE),"")</f>
        <v/>
      </c>
      <c r="P3312" s="143"/>
      <c r="Q3312" s="2"/>
    </row>
    <row r="3313">
      <c r="A3313" s="129">
        <v>47508.0</v>
      </c>
      <c r="B3313" s="129">
        <f>VLOOKUP($A3313,달력데이터,MATCH("음력 날짜",달력제목,0),FALSE)</f>
        <v>47474</v>
      </c>
      <c r="C3313" s="128">
        <f t="shared" si="1"/>
        <v>2030</v>
      </c>
      <c r="D3313" s="128">
        <f t="shared" si="2"/>
        <v>1</v>
      </c>
      <c r="E3313" s="128">
        <f t="shared" si="3"/>
        <v>3</v>
      </c>
      <c r="F3313" s="128">
        <f t="shared" si="4"/>
        <v>2030</v>
      </c>
      <c r="G3313" s="128">
        <f t="shared" si="5"/>
        <v>1</v>
      </c>
      <c r="H3313" s="128">
        <f t="shared" si="6"/>
        <v>25</v>
      </c>
      <c r="I3313" s="128" t="str">
        <f t="shared" si="7"/>
        <v>금</v>
      </c>
      <c r="J3313" s="99"/>
      <c r="K3313" s="99"/>
      <c r="L3313" s="141" t="str">
        <f>IF(J3313-K3313=0,,IFERROR(K3313-J3313-휴게시간-VLOOKUP(A3313,지정휴게시간,2,FALSE),K3313-J3313-휴게시간))</f>
        <v/>
      </c>
      <c r="M3313" s="142" t="str">
        <f>IFERROR(VLOOKUP(Text(A3313,"m월 d일"),양력휴일,2,FALSE),IFERROR(VLOOKUP(Text(B3313,"m월 d일"),음력휴일,2,FALSE),IFERROR(VLOOKUP(A3313,양력지정휴일,2,FALSE), IFERROR(VLOOKUP(B3313,음력지정휴일,2,FALSE), ""))))</f>
        <v/>
      </c>
      <c r="N3313" s="128"/>
      <c r="O3313" s="128" t="str">
        <f>IFERROR(VLOOKUP(N3313,연차지정일수,2,FALSE),"")</f>
        <v/>
      </c>
      <c r="P3313" s="143"/>
      <c r="Q3313" s="2"/>
    </row>
    <row r="3314">
      <c r="A3314" s="129">
        <v>47509.0</v>
      </c>
      <c r="B3314" s="129">
        <f>VLOOKUP($A3314,달력데이터,MATCH("음력 날짜",달력제목,0),FALSE)</f>
        <v>47475</v>
      </c>
      <c r="C3314" s="128">
        <f t="shared" si="1"/>
        <v>2030</v>
      </c>
      <c r="D3314" s="128">
        <f t="shared" si="2"/>
        <v>1</v>
      </c>
      <c r="E3314" s="128">
        <f t="shared" si="3"/>
        <v>3</v>
      </c>
      <c r="F3314" s="128">
        <f t="shared" si="4"/>
        <v>2030</v>
      </c>
      <c r="G3314" s="128">
        <f t="shared" si="5"/>
        <v>1</v>
      </c>
      <c r="H3314" s="128">
        <f t="shared" si="6"/>
        <v>26</v>
      </c>
      <c r="I3314" s="128" t="str">
        <f t="shared" si="7"/>
        <v>토</v>
      </c>
      <c r="J3314" s="99"/>
      <c r="K3314" s="99"/>
      <c r="L3314" s="141" t="str">
        <f>IF(J3314-K3314=0,,IFERROR(K3314-J3314-휴게시간-VLOOKUP(A3314,지정휴게시간,2,FALSE),K3314-J3314-휴게시간))</f>
        <v/>
      </c>
      <c r="M3314" s="142" t="str">
        <f>IFERROR(VLOOKUP(Text(A3314,"m월 d일"),양력휴일,2,FALSE),IFERROR(VLOOKUP(Text(B3314,"m월 d일"),음력휴일,2,FALSE),IFERROR(VLOOKUP(A3314,양력지정휴일,2,FALSE), IFERROR(VLOOKUP(B3314,음력지정휴일,2,FALSE), ""))))</f>
        <v/>
      </c>
      <c r="N3314" s="128"/>
      <c r="O3314" s="128" t="str">
        <f>IFERROR(VLOOKUP(N3314,연차지정일수,2,FALSE),"")</f>
        <v/>
      </c>
      <c r="P3314" s="143"/>
      <c r="Q3314" s="2"/>
    </row>
    <row r="3315">
      <c r="A3315" s="129">
        <v>47510.0</v>
      </c>
      <c r="B3315" s="129">
        <f>VLOOKUP($A3315,달력데이터,MATCH("음력 날짜",달력제목,0),FALSE)</f>
        <v>47476</v>
      </c>
      <c r="C3315" s="128">
        <f t="shared" si="1"/>
        <v>2030</v>
      </c>
      <c r="D3315" s="128">
        <f t="shared" si="2"/>
        <v>1</v>
      </c>
      <c r="E3315" s="128">
        <f t="shared" si="3"/>
        <v>3</v>
      </c>
      <c r="F3315" s="128">
        <f t="shared" si="4"/>
        <v>2030</v>
      </c>
      <c r="G3315" s="128">
        <f t="shared" si="5"/>
        <v>1</v>
      </c>
      <c r="H3315" s="128">
        <f t="shared" si="6"/>
        <v>27</v>
      </c>
      <c r="I3315" s="128" t="str">
        <f t="shared" si="7"/>
        <v>일</v>
      </c>
      <c r="J3315" s="99"/>
      <c r="K3315" s="99"/>
      <c r="L3315" s="141" t="str">
        <f>IF(J3315-K3315=0,,IFERROR(K3315-J3315-휴게시간-VLOOKUP(A3315,지정휴게시간,2,FALSE),K3315-J3315-휴게시간))</f>
        <v/>
      </c>
      <c r="M3315" s="142" t="str">
        <f>IFERROR(VLOOKUP(Text(A3315,"m월 d일"),양력휴일,2,FALSE),IFERROR(VLOOKUP(Text(B3315,"m월 d일"),음력휴일,2,FALSE),IFERROR(VLOOKUP(A3315,양력지정휴일,2,FALSE), IFERROR(VLOOKUP(B3315,음력지정휴일,2,FALSE), ""))))</f>
        <v/>
      </c>
      <c r="N3315" s="128"/>
      <c r="O3315" s="128" t="str">
        <f>IFERROR(VLOOKUP(N3315,연차지정일수,2,FALSE),"")</f>
        <v/>
      </c>
      <c r="P3315" s="143"/>
      <c r="Q3315" s="2"/>
    </row>
    <row r="3316">
      <c r="A3316" s="129">
        <v>47511.0</v>
      </c>
      <c r="B3316" s="129">
        <f>VLOOKUP($A3316,달력데이터,MATCH("음력 날짜",달력제목,0),FALSE)</f>
        <v>47477</v>
      </c>
      <c r="C3316" s="128">
        <f t="shared" si="1"/>
        <v>2030</v>
      </c>
      <c r="D3316" s="128">
        <f t="shared" si="2"/>
        <v>1</v>
      </c>
      <c r="E3316" s="128">
        <f t="shared" si="3"/>
        <v>4</v>
      </c>
      <c r="F3316" s="128">
        <f t="shared" si="4"/>
        <v>2030</v>
      </c>
      <c r="G3316" s="128">
        <f t="shared" si="5"/>
        <v>1</v>
      </c>
      <c r="H3316" s="128">
        <f t="shared" si="6"/>
        <v>28</v>
      </c>
      <c r="I3316" s="128" t="str">
        <f t="shared" si="7"/>
        <v>월</v>
      </c>
      <c r="J3316" s="99"/>
      <c r="K3316" s="99"/>
      <c r="L3316" s="141" t="str">
        <f>IF(J3316-K3316=0,,IFERROR(K3316-J3316-휴게시간-VLOOKUP(A3316,지정휴게시간,2,FALSE),K3316-J3316-휴게시간))</f>
        <v/>
      </c>
      <c r="M3316" s="142" t="str">
        <f>IFERROR(VLOOKUP(Text(A3316,"m월 d일"),양력휴일,2,FALSE),IFERROR(VLOOKUP(Text(B3316,"m월 d일"),음력휴일,2,FALSE),IFERROR(VLOOKUP(A3316,양력지정휴일,2,FALSE), IFERROR(VLOOKUP(B3316,음력지정휴일,2,FALSE), ""))))</f>
        <v/>
      </c>
      <c r="N3316" s="128"/>
      <c r="O3316" s="128" t="str">
        <f>IFERROR(VLOOKUP(N3316,연차지정일수,2,FALSE),"")</f>
        <v/>
      </c>
      <c r="P3316" s="143"/>
      <c r="Q3316" s="2"/>
    </row>
    <row r="3317">
      <c r="A3317" s="129">
        <v>47512.0</v>
      </c>
      <c r="B3317" s="129">
        <f>VLOOKUP($A3317,달력데이터,MATCH("음력 날짜",달력제목,0),FALSE)</f>
        <v>47478</v>
      </c>
      <c r="C3317" s="128">
        <f t="shared" si="1"/>
        <v>2030</v>
      </c>
      <c r="D3317" s="128">
        <f t="shared" si="2"/>
        <v>1</v>
      </c>
      <c r="E3317" s="128">
        <f t="shared" si="3"/>
        <v>4</v>
      </c>
      <c r="F3317" s="128">
        <f t="shared" si="4"/>
        <v>2030</v>
      </c>
      <c r="G3317" s="128">
        <f t="shared" si="5"/>
        <v>1</v>
      </c>
      <c r="H3317" s="128">
        <f t="shared" si="6"/>
        <v>29</v>
      </c>
      <c r="I3317" s="128" t="str">
        <f t="shared" si="7"/>
        <v>화</v>
      </c>
      <c r="J3317" s="99"/>
      <c r="K3317" s="99"/>
      <c r="L3317" s="141" t="str">
        <f>IF(J3317-K3317=0,,IFERROR(K3317-J3317-휴게시간-VLOOKUP(A3317,지정휴게시간,2,FALSE),K3317-J3317-휴게시간))</f>
        <v/>
      </c>
      <c r="M3317" s="142" t="str">
        <f>IFERROR(VLOOKUP(Text(A3317,"m월 d일"),양력휴일,2,FALSE),IFERROR(VLOOKUP(Text(B3317,"m월 d일"),음력휴일,2,FALSE),IFERROR(VLOOKUP(A3317,양력지정휴일,2,FALSE), IFERROR(VLOOKUP(B3317,음력지정휴일,2,FALSE), ""))))</f>
        <v/>
      </c>
      <c r="N3317" s="128"/>
      <c r="O3317" s="128" t="str">
        <f>IFERROR(VLOOKUP(N3317,연차지정일수,2,FALSE),"")</f>
        <v/>
      </c>
      <c r="P3317" s="143"/>
      <c r="Q3317" s="2"/>
    </row>
    <row r="3318">
      <c r="A3318" s="129">
        <v>47513.0</v>
      </c>
      <c r="B3318" s="129">
        <f>VLOOKUP($A3318,달력데이터,MATCH("음력 날짜",달력제목,0),FALSE)</f>
        <v>47479</v>
      </c>
      <c r="C3318" s="128">
        <f t="shared" si="1"/>
        <v>2030</v>
      </c>
      <c r="D3318" s="128">
        <f t="shared" si="2"/>
        <v>1</v>
      </c>
      <c r="E3318" s="128">
        <f t="shared" si="3"/>
        <v>4</v>
      </c>
      <c r="F3318" s="128">
        <f t="shared" si="4"/>
        <v>2030</v>
      </c>
      <c r="G3318" s="128">
        <f t="shared" si="5"/>
        <v>1</v>
      </c>
      <c r="H3318" s="128">
        <f t="shared" si="6"/>
        <v>30</v>
      </c>
      <c r="I3318" s="128" t="str">
        <f t="shared" si="7"/>
        <v>수</v>
      </c>
      <c r="J3318" s="99"/>
      <c r="K3318" s="99"/>
      <c r="L3318" s="141" t="str">
        <f>IF(J3318-K3318=0,,IFERROR(K3318-J3318-휴게시간-VLOOKUP(A3318,지정휴게시간,2,FALSE),K3318-J3318-휴게시간))</f>
        <v/>
      </c>
      <c r="M3318" s="142" t="str">
        <f>IFERROR(VLOOKUP(Text(A3318,"m월 d일"),양력휴일,2,FALSE),IFERROR(VLOOKUP(Text(B3318,"m월 d일"),음력휴일,2,FALSE),IFERROR(VLOOKUP(A3318,양력지정휴일,2,FALSE), IFERROR(VLOOKUP(B3318,음력지정휴일,2,FALSE), ""))))</f>
        <v/>
      </c>
      <c r="N3318" s="128"/>
      <c r="O3318" s="128" t="str">
        <f>IFERROR(VLOOKUP(N3318,연차지정일수,2,FALSE),"")</f>
        <v/>
      </c>
      <c r="P3318" s="143"/>
      <c r="Q3318" s="2"/>
    </row>
    <row r="3319">
      <c r="A3319" s="129">
        <v>47514.0</v>
      </c>
      <c r="B3319" s="129">
        <f>VLOOKUP($A3319,달력데이터,MATCH("음력 날짜",달력제목,0),FALSE)</f>
        <v>47480</v>
      </c>
      <c r="C3319" s="128">
        <f t="shared" si="1"/>
        <v>2030</v>
      </c>
      <c r="D3319" s="128">
        <f t="shared" si="2"/>
        <v>1</v>
      </c>
      <c r="E3319" s="128">
        <f t="shared" si="3"/>
        <v>4</v>
      </c>
      <c r="F3319" s="128">
        <f t="shared" si="4"/>
        <v>2030</v>
      </c>
      <c r="G3319" s="128">
        <f t="shared" si="5"/>
        <v>1</v>
      </c>
      <c r="H3319" s="128">
        <f t="shared" si="6"/>
        <v>31</v>
      </c>
      <c r="I3319" s="128" t="str">
        <f t="shared" si="7"/>
        <v>목</v>
      </c>
      <c r="J3319" s="99"/>
      <c r="K3319" s="99"/>
      <c r="L3319" s="141" t="str">
        <f>IF(J3319-K3319=0,,IFERROR(K3319-J3319-휴게시간-VLOOKUP(A3319,지정휴게시간,2,FALSE),K3319-J3319-휴게시간))</f>
        <v/>
      </c>
      <c r="M3319" s="142" t="str">
        <f>IFERROR(VLOOKUP(Text(A3319,"m월 d일"),양력휴일,2,FALSE),IFERROR(VLOOKUP(Text(B3319,"m월 d일"),음력휴일,2,FALSE),IFERROR(VLOOKUP(A3319,양력지정휴일,2,FALSE), IFERROR(VLOOKUP(B3319,음력지정휴일,2,FALSE), ""))))</f>
        <v/>
      </c>
      <c r="N3319" s="128"/>
      <c r="O3319" s="128" t="str">
        <f>IFERROR(VLOOKUP(N3319,연차지정일수,2,FALSE),"")</f>
        <v/>
      </c>
      <c r="P3319" s="143"/>
      <c r="Q3319" s="2"/>
    </row>
    <row r="3320">
      <c r="A3320" s="129">
        <v>47515.0</v>
      </c>
      <c r="B3320" s="129">
        <f>VLOOKUP($A3320,달력데이터,MATCH("음력 날짜",달력제목,0),FALSE)</f>
        <v>47481</v>
      </c>
      <c r="C3320" s="128">
        <f t="shared" si="1"/>
        <v>2030</v>
      </c>
      <c r="D3320" s="128">
        <f t="shared" si="2"/>
        <v>1</v>
      </c>
      <c r="E3320" s="128">
        <f t="shared" si="3"/>
        <v>4</v>
      </c>
      <c r="F3320" s="128">
        <f t="shared" si="4"/>
        <v>2030</v>
      </c>
      <c r="G3320" s="128">
        <f t="shared" si="5"/>
        <v>2</v>
      </c>
      <c r="H3320" s="128">
        <f t="shared" si="6"/>
        <v>1</v>
      </c>
      <c r="I3320" s="128" t="str">
        <f t="shared" si="7"/>
        <v>금</v>
      </c>
      <c r="J3320" s="99"/>
      <c r="K3320" s="99"/>
      <c r="L3320" s="141" t="str">
        <f>IF(J3320-K3320=0,,IFERROR(K3320-J3320-휴게시간-VLOOKUP(A3320,지정휴게시간,2,FALSE),K3320-J3320-휴게시간))</f>
        <v/>
      </c>
      <c r="M3320" s="142" t="str">
        <f>IFERROR(VLOOKUP(Text(A3320,"m월 d일"),양력휴일,2,FALSE),IFERROR(VLOOKUP(Text(B3320,"m월 d일"),음력휴일,2,FALSE),IFERROR(VLOOKUP(A3320,양력지정휴일,2,FALSE), IFERROR(VLOOKUP(B3320,음력지정휴일,2,FALSE), ""))))</f>
        <v/>
      </c>
      <c r="N3320" s="128"/>
      <c r="O3320" s="128" t="str">
        <f>IFERROR(VLOOKUP(N3320,연차지정일수,2,FALSE),"")</f>
        <v/>
      </c>
      <c r="P3320" s="143"/>
      <c r="Q3320" s="2"/>
    </row>
    <row r="3321">
      <c r="A3321" s="129">
        <v>47516.0</v>
      </c>
      <c r="B3321" s="129">
        <f>VLOOKUP($A3321,달력데이터,MATCH("음력 날짜",달력제목,0),FALSE)</f>
        <v>47482</v>
      </c>
      <c r="C3321" s="128">
        <f t="shared" si="1"/>
        <v>2030</v>
      </c>
      <c r="D3321" s="128">
        <f t="shared" si="2"/>
        <v>1</v>
      </c>
      <c r="E3321" s="128">
        <f t="shared" si="3"/>
        <v>4</v>
      </c>
      <c r="F3321" s="128">
        <f t="shared" si="4"/>
        <v>2030</v>
      </c>
      <c r="G3321" s="128">
        <f t="shared" si="5"/>
        <v>2</v>
      </c>
      <c r="H3321" s="128">
        <f t="shared" si="6"/>
        <v>2</v>
      </c>
      <c r="I3321" s="128" t="str">
        <f t="shared" si="7"/>
        <v>토</v>
      </c>
      <c r="J3321" s="99"/>
      <c r="K3321" s="99"/>
      <c r="L3321" s="141" t="str">
        <f>IF(J3321-K3321=0,,IFERROR(K3321-J3321-휴게시간-VLOOKUP(A3321,지정휴게시간,2,FALSE),K3321-J3321-휴게시간))</f>
        <v/>
      </c>
      <c r="M3321" s="142" t="str">
        <f>IFERROR(VLOOKUP(Text(A3321,"m월 d일"),양력휴일,2,FALSE),IFERROR(VLOOKUP(Text(B3321,"m월 d일"),음력휴일,2,FALSE),IFERROR(VLOOKUP(A3321,양력지정휴일,2,FALSE), IFERROR(VLOOKUP(B3321,음력지정휴일,2,FALSE), ""))))</f>
        <v>설날연휴</v>
      </c>
      <c r="N3321" s="128"/>
      <c r="O3321" s="128" t="str">
        <f>IFERROR(VLOOKUP(N3321,연차지정일수,2,FALSE),"")</f>
        <v/>
      </c>
      <c r="P3321" s="143"/>
      <c r="Q3321" s="2"/>
    </row>
    <row r="3322">
      <c r="A3322" s="129">
        <v>47517.0</v>
      </c>
      <c r="B3322" s="129">
        <f>VLOOKUP($A3322,달력데이터,MATCH("음력 날짜",달력제목,0),FALSE)</f>
        <v>47484</v>
      </c>
      <c r="C3322" s="128">
        <f t="shared" si="1"/>
        <v>2030</v>
      </c>
      <c r="D3322" s="128">
        <f t="shared" si="2"/>
        <v>1</v>
      </c>
      <c r="E3322" s="128">
        <f t="shared" si="3"/>
        <v>4</v>
      </c>
      <c r="F3322" s="128">
        <f t="shared" si="4"/>
        <v>2030</v>
      </c>
      <c r="G3322" s="128">
        <f t="shared" si="5"/>
        <v>2</v>
      </c>
      <c r="H3322" s="128">
        <f t="shared" si="6"/>
        <v>3</v>
      </c>
      <c r="I3322" s="128" t="str">
        <f t="shared" si="7"/>
        <v>일</v>
      </c>
      <c r="J3322" s="99"/>
      <c r="K3322" s="99"/>
      <c r="L3322" s="141" t="str">
        <f>IF(J3322-K3322=0,,IFERROR(K3322-J3322-휴게시간-VLOOKUP(A3322,지정휴게시간,2,FALSE),K3322-J3322-휴게시간))</f>
        <v/>
      </c>
      <c r="M3322" s="142" t="str">
        <f>IFERROR(VLOOKUP(Text(A3322,"m월 d일"),양력휴일,2,FALSE),IFERROR(VLOOKUP(Text(B3322,"m월 d일"),음력휴일,2,FALSE),IFERROR(VLOOKUP(A3322,양력지정휴일,2,FALSE), IFERROR(VLOOKUP(B3322,음력지정휴일,2,FALSE), ""))))</f>
        <v>설날연휴</v>
      </c>
      <c r="N3322" s="128"/>
      <c r="O3322" s="128" t="str">
        <f>IFERROR(VLOOKUP(N3322,연차지정일수,2,FALSE),"")</f>
        <v/>
      </c>
      <c r="P3322" s="143"/>
      <c r="Q3322" s="2"/>
    </row>
    <row r="3323">
      <c r="A3323" s="129">
        <v>47518.0</v>
      </c>
      <c r="B3323" s="129">
        <f>VLOOKUP($A3323,달력데이터,MATCH("음력 날짜",달력제목,0),FALSE)</f>
        <v>47485</v>
      </c>
      <c r="C3323" s="128">
        <f t="shared" si="1"/>
        <v>2030</v>
      </c>
      <c r="D3323" s="128">
        <f t="shared" si="2"/>
        <v>2</v>
      </c>
      <c r="E3323" s="128">
        <f t="shared" si="3"/>
        <v>1</v>
      </c>
      <c r="F3323" s="128">
        <f t="shared" si="4"/>
        <v>2030</v>
      </c>
      <c r="G3323" s="128">
        <f t="shared" si="5"/>
        <v>2</v>
      </c>
      <c r="H3323" s="128">
        <f t="shared" si="6"/>
        <v>4</v>
      </c>
      <c r="I3323" s="128" t="str">
        <f t="shared" si="7"/>
        <v>월</v>
      </c>
      <c r="J3323" s="99"/>
      <c r="K3323" s="99"/>
      <c r="L3323" s="141" t="str">
        <f>IF(J3323-K3323=0,,IFERROR(K3323-J3323-휴게시간-VLOOKUP(A3323,지정휴게시간,2,FALSE),K3323-J3323-휴게시간))</f>
        <v/>
      </c>
      <c r="M3323" s="142" t="str">
        <f>IFERROR(VLOOKUP(Text(A3323,"m월 d일"),양력휴일,2,FALSE),IFERROR(VLOOKUP(Text(B3323,"m월 d일"),음력휴일,2,FALSE),IFERROR(VLOOKUP(A3323,양력지정휴일,2,FALSE), IFERROR(VLOOKUP(B3323,음력지정휴일,2,FALSE), ""))))</f>
        <v>설날연휴</v>
      </c>
      <c r="N3323" s="128"/>
      <c r="O3323" s="128" t="str">
        <f>IFERROR(VLOOKUP(N3323,연차지정일수,2,FALSE),"")</f>
        <v/>
      </c>
      <c r="P3323" s="143"/>
      <c r="Q3323" s="2"/>
    </row>
    <row r="3324">
      <c r="A3324" s="129">
        <v>47519.0</v>
      </c>
      <c r="B3324" s="129">
        <f>VLOOKUP($A3324,달력데이터,MATCH("음력 날짜",달력제목,0),FALSE)</f>
        <v>47486</v>
      </c>
      <c r="C3324" s="128">
        <f t="shared" si="1"/>
        <v>2030</v>
      </c>
      <c r="D3324" s="128">
        <f t="shared" si="2"/>
        <v>2</v>
      </c>
      <c r="E3324" s="128">
        <f t="shared" si="3"/>
        <v>1</v>
      </c>
      <c r="F3324" s="128">
        <f t="shared" si="4"/>
        <v>2030</v>
      </c>
      <c r="G3324" s="128">
        <f t="shared" si="5"/>
        <v>2</v>
      </c>
      <c r="H3324" s="128">
        <f t="shared" si="6"/>
        <v>5</v>
      </c>
      <c r="I3324" s="128" t="str">
        <f t="shared" si="7"/>
        <v>화</v>
      </c>
      <c r="J3324" s="99"/>
      <c r="K3324" s="99"/>
      <c r="L3324" s="141" t="str">
        <f>IF(J3324-K3324=0,,IFERROR(K3324-J3324-휴게시간-VLOOKUP(A3324,지정휴게시간,2,FALSE),K3324-J3324-휴게시간))</f>
        <v/>
      </c>
      <c r="M3324" s="142" t="str">
        <f>IFERROR(VLOOKUP(Text(A3324,"m월 d일"),양력휴일,2,FALSE),IFERROR(VLOOKUP(Text(B3324,"m월 d일"),음력휴일,2,FALSE),IFERROR(VLOOKUP(A3324,양력지정휴일,2,FALSE), IFERROR(VLOOKUP(B3324,음력지정휴일,2,FALSE), ""))))</f>
        <v/>
      </c>
      <c r="N3324" s="128"/>
      <c r="O3324" s="128" t="str">
        <f>IFERROR(VLOOKUP(N3324,연차지정일수,2,FALSE),"")</f>
        <v/>
      </c>
      <c r="P3324" s="143"/>
      <c r="Q3324" s="2"/>
    </row>
    <row r="3325">
      <c r="A3325" s="129">
        <v>47520.0</v>
      </c>
      <c r="B3325" s="129">
        <f>VLOOKUP($A3325,달력데이터,MATCH("음력 날짜",달력제목,0),FALSE)</f>
        <v>47487</v>
      </c>
      <c r="C3325" s="128">
        <f t="shared" si="1"/>
        <v>2030</v>
      </c>
      <c r="D3325" s="128">
        <f t="shared" si="2"/>
        <v>2</v>
      </c>
      <c r="E3325" s="128">
        <f t="shared" si="3"/>
        <v>1</v>
      </c>
      <c r="F3325" s="128">
        <f t="shared" si="4"/>
        <v>2030</v>
      </c>
      <c r="G3325" s="128">
        <f t="shared" si="5"/>
        <v>2</v>
      </c>
      <c r="H3325" s="128">
        <f t="shared" si="6"/>
        <v>6</v>
      </c>
      <c r="I3325" s="128" t="str">
        <f t="shared" si="7"/>
        <v>수</v>
      </c>
      <c r="J3325" s="99"/>
      <c r="K3325" s="99"/>
      <c r="L3325" s="141" t="str">
        <f>IF(J3325-K3325=0,,IFERROR(K3325-J3325-휴게시간-VLOOKUP(A3325,지정휴게시간,2,FALSE),K3325-J3325-휴게시간))</f>
        <v/>
      </c>
      <c r="M3325" s="142" t="str">
        <f>IFERROR(VLOOKUP(Text(A3325,"m월 d일"),양력휴일,2,FALSE),IFERROR(VLOOKUP(Text(B3325,"m월 d일"),음력휴일,2,FALSE),IFERROR(VLOOKUP(A3325,양력지정휴일,2,FALSE), IFERROR(VLOOKUP(B3325,음력지정휴일,2,FALSE), ""))))</f>
        <v/>
      </c>
      <c r="N3325" s="128"/>
      <c r="O3325" s="128" t="str">
        <f>IFERROR(VLOOKUP(N3325,연차지정일수,2,FALSE),"")</f>
        <v/>
      </c>
      <c r="P3325" s="143"/>
      <c r="Q3325" s="2"/>
    </row>
    <row r="3326">
      <c r="A3326" s="129">
        <v>47521.0</v>
      </c>
      <c r="B3326" s="129">
        <f>VLOOKUP($A3326,달력데이터,MATCH("음력 날짜",달력제목,0),FALSE)</f>
        <v>47488</v>
      </c>
      <c r="C3326" s="128">
        <f t="shared" si="1"/>
        <v>2030</v>
      </c>
      <c r="D3326" s="128">
        <f t="shared" si="2"/>
        <v>2</v>
      </c>
      <c r="E3326" s="128">
        <f t="shared" si="3"/>
        <v>1</v>
      </c>
      <c r="F3326" s="128">
        <f t="shared" si="4"/>
        <v>2030</v>
      </c>
      <c r="G3326" s="128">
        <f t="shared" si="5"/>
        <v>2</v>
      </c>
      <c r="H3326" s="128">
        <f t="shared" si="6"/>
        <v>7</v>
      </c>
      <c r="I3326" s="128" t="str">
        <f t="shared" si="7"/>
        <v>목</v>
      </c>
      <c r="J3326" s="99"/>
      <c r="K3326" s="99"/>
      <c r="L3326" s="141" t="str">
        <f>IF(J3326-K3326=0,,IFERROR(K3326-J3326-휴게시간-VLOOKUP(A3326,지정휴게시간,2,FALSE),K3326-J3326-휴게시간))</f>
        <v/>
      </c>
      <c r="M3326" s="142" t="str">
        <f>IFERROR(VLOOKUP(Text(A3326,"m월 d일"),양력휴일,2,FALSE),IFERROR(VLOOKUP(Text(B3326,"m월 d일"),음력휴일,2,FALSE),IFERROR(VLOOKUP(A3326,양력지정휴일,2,FALSE), IFERROR(VLOOKUP(B3326,음력지정휴일,2,FALSE), ""))))</f>
        <v/>
      </c>
      <c r="N3326" s="128"/>
      <c r="O3326" s="128" t="str">
        <f>IFERROR(VLOOKUP(N3326,연차지정일수,2,FALSE),"")</f>
        <v/>
      </c>
      <c r="P3326" s="143"/>
      <c r="Q3326" s="2"/>
    </row>
    <row r="3327">
      <c r="A3327" s="129">
        <v>47522.0</v>
      </c>
      <c r="B3327" s="129">
        <f>VLOOKUP($A3327,달력데이터,MATCH("음력 날짜",달력제목,0),FALSE)</f>
        <v>47489</v>
      </c>
      <c r="C3327" s="128">
        <f t="shared" si="1"/>
        <v>2030</v>
      </c>
      <c r="D3327" s="128">
        <f t="shared" si="2"/>
        <v>2</v>
      </c>
      <c r="E3327" s="128">
        <f t="shared" si="3"/>
        <v>1</v>
      </c>
      <c r="F3327" s="128">
        <f t="shared" si="4"/>
        <v>2030</v>
      </c>
      <c r="G3327" s="128">
        <f t="shared" si="5"/>
        <v>2</v>
      </c>
      <c r="H3327" s="128">
        <f t="shared" si="6"/>
        <v>8</v>
      </c>
      <c r="I3327" s="128" t="str">
        <f t="shared" si="7"/>
        <v>금</v>
      </c>
      <c r="J3327" s="99"/>
      <c r="K3327" s="99"/>
      <c r="L3327" s="141" t="str">
        <f>IF(J3327-K3327=0,,IFERROR(K3327-J3327-휴게시간-VLOOKUP(A3327,지정휴게시간,2,FALSE),K3327-J3327-휴게시간))</f>
        <v/>
      </c>
      <c r="M3327" s="142" t="str">
        <f>IFERROR(VLOOKUP(Text(A3327,"m월 d일"),양력휴일,2,FALSE),IFERROR(VLOOKUP(Text(B3327,"m월 d일"),음력휴일,2,FALSE),IFERROR(VLOOKUP(A3327,양력지정휴일,2,FALSE), IFERROR(VLOOKUP(B3327,음력지정휴일,2,FALSE), ""))))</f>
        <v/>
      </c>
      <c r="N3327" s="128"/>
      <c r="O3327" s="128" t="str">
        <f>IFERROR(VLOOKUP(N3327,연차지정일수,2,FALSE),"")</f>
        <v/>
      </c>
      <c r="P3327" s="143"/>
      <c r="Q3327" s="2"/>
    </row>
    <row r="3328">
      <c r="A3328" s="129">
        <v>47523.0</v>
      </c>
      <c r="B3328" s="129">
        <f>VLOOKUP($A3328,달력데이터,MATCH("음력 날짜",달력제목,0),FALSE)</f>
        <v>47490</v>
      </c>
      <c r="C3328" s="128">
        <f t="shared" si="1"/>
        <v>2030</v>
      </c>
      <c r="D3328" s="128">
        <f t="shared" si="2"/>
        <v>2</v>
      </c>
      <c r="E3328" s="128">
        <f t="shared" si="3"/>
        <v>1</v>
      </c>
      <c r="F3328" s="128">
        <f t="shared" si="4"/>
        <v>2030</v>
      </c>
      <c r="G3328" s="128">
        <f t="shared" si="5"/>
        <v>2</v>
      </c>
      <c r="H3328" s="128">
        <f t="shared" si="6"/>
        <v>9</v>
      </c>
      <c r="I3328" s="128" t="str">
        <f t="shared" si="7"/>
        <v>토</v>
      </c>
      <c r="J3328" s="99"/>
      <c r="K3328" s="99"/>
      <c r="L3328" s="141" t="str">
        <f>IF(J3328-K3328=0,,IFERROR(K3328-J3328-휴게시간-VLOOKUP(A3328,지정휴게시간,2,FALSE),K3328-J3328-휴게시간))</f>
        <v/>
      </c>
      <c r="M3328" s="142" t="str">
        <f>IFERROR(VLOOKUP(Text(A3328,"m월 d일"),양력휴일,2,FALSE),IFERROR(VLOOKUP(Text(B3328,"m월 d일"),음력휴일,2,FALSE),IFERROR(VLOOKUP(A3328,양력지정휴일,2,FALSE), IFERROR(VLOOKUP(B3328,음력지정휴일,2,FALSE), ""))))</f>
        <v/>
      </c>
      <c r="N3328" s="128"/>
      <c r="O3328" s="128" t="str">
        <f>IFERROR(VLOOKUP(N3328,연차지정일수,2,FALSE),"")</f>
        <v/>
      </c>
      <c r="P3328" s="143"/>
      <c r="Q3328" s="2"/>
    </row>
    <row r="3329">
      <c r="A3329" s="129">
        <v>47524.0</v>
      </c>
      <c r="B3329" s="129">
        <f>VLOOKUP($A3329,달력데이터,MATCH("음력 날짜",달력제목,0),FALSE)</f>
        <v>47491</v>
      </c>
      <c r="C3329" s="128">
        <f t="shared" si="1"/>
        <v>2030</v>
      </c>
      <c r="D3329" s="128">
        <f t="shared" si="2"/>
        <v>2</v>
      </c>
      <c r="E3329" s="128">
        <f t="shared" si="3"/>
        <v>1</v>
      </c>
      <c r="F3329" s="128">
        <f t="shared" si="4"/>
        <v>2030</v>
      </c>
      <c r="G3329" s="128">
        <f t="shared" si="5"/>
        <v>2</v>
      </c>
      <c r="H3329" s="128">
        <f t="shared" si="6"/>
        <v>10</v>
      </c>
      <c r="I3329" s="128" t="str">
        <f t="shared" si="7"/>
        <v>일</v>
      </c>
      <c r="J3329" s="99"/>
      <c r="K3329" s="99"/>
      <c r="L3329" s="141" t="str">
        <f>IF(J3329-K3329=0,,IFERROR(K3329-J3329-휴게시간-VLOOKUP(A3329,지정휴게시간,2,FALSE),K3329-J3329-휴게시간))</f>
        <v/>
      </c>
      <c r="M3329" s="142" t="str">
        <f>IFERROR(VLOOKUP(Text(A3329,"m월 d일"),양력휴일,2,FALSE),IFERROR(VLOOKUP(Text(B3329,"m월 d일"),음력휴일,2,FALSE),IFERROR(VLOOKUP(A3329,양력지정휴일,2,FALSE), IFERROR(VLOOKUP(B3329,음력지정휴일,2,FALSE), ""))))</f>
        <v/>
      </c>
      <c r="N3329" s="128"/>
      <c r="O3329" s="128" t="str">
        <f>IFERROR(VLOOKUP(N3329,연차지정일수,2,FALSE),"")</f>
        <v/>
      </c>
      <c r="P3329" s="143"/>
      <c r="Q3329" s="2"/>
    </row>
    <row r="3330">
      <c r="A3330" s="129">
        <v>47525.0</v>
      </c>
      <c r="B3330" s="129">
        <f>VLOOKUP($A3330,달력데이터,MATCH("음력 날짜",달력제목,0),FALSE)</f>
        <v>47492</v>
      </c>
      <c r="C3330" s="128">
        <f t="shared" si="1"/>
        <v>2030</v>
      </c>
      <c r="D3330" s="128">
        <f t="shared" si="2"/>
        <v>2</v>
      </c>
      <c r="E3330" s="128">
        <f t="shared" si="3"/>
        <v>2</v>
      </c>
      <c r="F3330" s="128">
        <f t="shared" si="4"/>
        <v>2030</v>
      </c>
      <c r="G3330" s="128">
        <f t="shared" si="5"/>
        <v>2</v>
      </c>
      <c r="H3330" s="128">
        <f t="shared" si="6"/>
        <v>11</v>
      </c>
      <c r="I3330" s="128" t="str">
        <f t="shared" si="7"/>
        <v>월</v>
      </c>
      <c r="J3330" s="99"/>
      <c r="K3330" s="99"/>
      <c r="L3330" s="141" t="str">
        <f>IF(J3330-K3330=0,,IFERROR(K3330-J3330-휴게시간-VLOOKUP(A3330,지정휴게시간,2,FALSE),K3330-J3330-휴게시간))</f>
        <v/>
      </c>
      <c r="M3330" s="142" t="str">
        <f>IFERROR(VLOOKUP(Text(A3330,"m월 d일"),양력휴일,2,FALSE),IFERROR(VLOOKUP(Text(B3330,"m월 d일"),음력휴일,2,FALSE),IFERROR(VLOOKUP(A3330,양력지정휴일,2,FALSE), IFERROR(VLOOKUP(B3330,음력지정휴일,2,FALSE), ""))))</f>
        <v/>
      </c>
      <c r="N3330" s="128"/>
      <c r="O3330" s="128" t="str">
        <f>IFERROR(VLOOKUP(N3330,연차지정일수,2,FALSE),"")</f>
        <v/>
      </c>
      <c r="P3330" s="143"/>
      <c r="Q3330" s="2"/>
    </row>
    <row r="3331">
      <c r="A3331" s="129">
        <v>47526.0</v>
      </c>
      <c r="B3331" s="129">
        <f>VLOOKUP($A3331,달력데이터,MATCH("음력 날짜",달력제목,0),FALSE)</f>
        <v>47493</v>
      </c>
      <c r="C3331" s="128">
        <f t="shared" si="1"/>
        <v>2030</v>
      </c>
      <c r="D3331" s="128">
        <f t="shared" si="2"/>
        <v>2</v>
      </c>
      <c r="E3331" s="128">
        <f t="shared" si="3"/>
        <v>2</v>
      </c>
      <c r="F3331" s="128">
        <f t="shared" si="4"/>
        <v>2030</v>
      </c>
      <c r="G3331" s="128">
        <f t="shared" si="5"/>
        <v>2</v>
      </c>
      <c r="H3331" s="128">
        <f t="shared" si="6"/>
        <v>12</v>
      </c>
      <c r="I3331" s="128" t="str">
        <f t="shared" si="7"/>
        <v>화</v>
      </c>
      <c r="J3331" s="99"/>
      <c r="K3331" s="99"/>
      <c r="L3331" s="141" t="str">
        <f>IF(J3331-K3331=0,,IFERROR(K3331-J3331-휴게시간-VLOOKUP(A3331,지정휴게시간,2,FALSE),K3331-J3331-휴게시간))</f>
        <v/>
      </c>
      <c r="M3331" s="142" t="str">
        <f>IFERROR(VLOOKUP(Text(A3331,"m월 d일"),양력휴일,2,FALSE),IFERROR(VLOOKUP(Text(B3331,"m월 d일"),음력휴일,2,FALSE),IFERROR(VLOOKUP(A3331,양력지정휴일,2,FALSE), IFERROR(VLOOKUP(B3331,음력지정휴일,2,FALSE), ""))))</f>
        <v/>
      </c>
      <c r="N3331" s="128"/>
      <c r="O3331" s="128" t="str">
        <f>IFERROR(VLOOKUP(N3331,연차지정일수,2,FALSE),"")</f>
        <v/>
      </c>
      <c r="P3331" s="143"/>
      <c r="Q3331" s="2"/>
    </row>
    <row r="3332">
      <c r="A3332" s="129">
        <v>47527.0</v>
      </c>
      <c r="B3332" s="129">
        <f>VLOOKUP($A3332,달력데이터,MATCH("음력 날짜",달력제목,0),FALSE)</f>
        <v>47494</v>
      </c>
      <c r="C3332" s="128">
        <f t="shared" si="1"/>
        <v>2030</v>
      </c>
      <c r="D3332" s="128">
        <f t="shared" si="2"/>
        <v>2</v>
      </c>
      <c r="E3332" s="128">
        <f t="shared" si="3"/>
        <v>2</v>
      </c>
      <c r="F3332" s="128">
        <f t="shared" si="4"/>
        <v>2030</v>
      </c>
      <c r="G3332" s="128">
        <f t="shared" si="5"/>
        <v>2</v>
      </c>
      <c r="H3332" s="128">
        <f t="shared" si="6"/>
        <v>13</v>
      </c>
      <c r="I3332" s="128" t="str">
        <f t="shared" si="7"/>
        <v>수</v>
      </c>
      <c r="J3332" s="99"/>
      <c r="K3332" s="99"/>
      <c r="L3332" s="141" t="str">
        <f>IF(J3332-K3332=0,,IFERROR(K3332-J3332-휴게시간-VLOOKUP(A3332,지정휴게시간,2,FALSE),K3332-J3332-휴게시간))</f>
        <v/>
      </c>
      <c r="M3332" s="142" t="str">
        <f>IFERROR(VLOOKUP(Text(A3332,"m월 d일"),양력휴일,2,FALSE),IFERROR(VLOOKUP(Text(B3332,"m월 d일"),음력휴일,2,FALSE),IFERROR(VLOOKUP(A3332,양력지정휴일,2,FALSE), IFERROR(VLOOKUP(B3332,음력지정휴일,2,FALSE), ""))))</f>
        <v/>
      </c>
      <c r="N3332" s="128"/>
      <c r="O3332" s="128" t="str">
        <f>IFERROR(VLOOKUP(N3332,연차지정일수,2,FALSE),"")</f>
        <v/>
      </c>
      <c r="P3332" s="143"/>
      <c r="Q3332" s="2"/>
    </row>
    <row r="3333">
      <c r="A3333" s="129">
        <v>47528.0</v>
      </c>
      <c r="B3333" s="129">
        <f>VLOOKUP($A3333,달력데이터,MATCH("음력 날짜",달력제목,0),FALSE)</f>
        <v>47495</v>
      </c>
      <c r="C3333" s="128">
        <f t="shared" si="1"/>
        <v>2030</v>
      </c>
      <c r="D3333" s="128">
        <f t="shared" si="2"/>
        <v>2</v>
      </c>
      <c r="E3333" s="128">
        <f t="shared" si="3"/>
        <v>2</v>
      </c>
      <c r="F3333" s="128">
        <f t="shared" si="4"/>
        <v>2030</v>
      </c>
      <c r="G3333" s="128">
        <f t="shared" si="5"/>
        <v>2</v>
      </c>
      <c r="H3333" s="128">
        <f t="shared" si="6"/>
        <v>14</v>
      </c>
      <c r="I3333" s="128" t="str">
        <f t="shared" si="7"/>
        <v>목</v>
      </c>
      <c r="J3333" s="99"/>
      <c r="K3333" s="99"/>
      <c r="L3333" s="141" t="str">
        <f>IF(J3333-K3333=0,,IFERROR(K3333-J3333-휴게시간-VLOOKUP(A3333,지정휴게시간,2,FALSE),K3333-J3333-휴게시간))</f>
        <v/>
      </c>
      <c r="M3333" s="142" t="str">
        <f>IFERROR(VLOOKUP(Text(A3333,"m월 d일"),양력휴일,2,FALSE),IFERROR(VLOOKUP(Text(B3333,"m월 d일"),음력휴일,2,FALSE),IFERROR(VLOOKUP(A3333,양력지정휴일,2,FALSE), IFERROR(VLOOKUP(B3333,음력지정휴일,2,FALSE), ""))))</f>
        <v/>
      </c>
      <c r="N3333" s="128"/>
      <c r="O3333" s="128" t="str">
        <f>IFERROR(VLOOKUP(N3333,연차지정일수,2,FALSE),"")</f>
        <v/>
      </c>
      <c r="P3333" s="143"/>
      <c r="Q3333" s="2"/>
    </row>
    <row r="3334">
      <c r="A3334" s="129">
        <v>47529.0</v>
      </c>
      <c r="B3334" s="129">
        <f>VLOOKUP($A3334,달력데이터,MATCH("음력 날짜",달력제목,0),FALSE)</f>
        <v>47496</v>
      </c>
      <c r="C3334" s="128">
        <f t="shared" si="1"/>
        <v>2030</v>
      </c>
      <c r="D3334" s="128">
        <f t="shared" si="2"/>
        <v>2</v>
      </c>
      <c r="E3334" s="128">
        <f t="shared" si="3"/>
        <v>2</v>
      </c>
      <c r="F3334" s="128">
        <f t="shared" si="4"/>
        <v>2030</v>
      </c>
      <c r="G3334" s="128">
        <f t="shared" si="5"/>
        <v>2</v>
      </c>
      <c r="H3334" s="128">
        <f t="shared" si="6"/>
        <v>15</v>
      </c>
      <c r="I3334" s="128" t="str">
        <f t="shared" si="7"/>
        <v>금</v>
      </c>
      <c r="J3334" s="99"/>
      <c r="K3334" s="99"/>
      <c r="L3334" s="141" t="str">
        <f>IF(J3334-K3334=0,,IFERROR(K3334-J3334-휴게시간-VLOOKUP(A3334,지정휴게시간,2,FALSE),K3334-J3334-휴게시간))</f>
        <v/>
      </c>
      <c r="M3334" s="142" t="str">
        <f>IFERROR(VLOOKUP(Text(A3334,"m월 d일"),양력휴일,2,FALSE),IFERROR(VLOOKUP(Text(B3334,"m월 d일"),음력휴일,2,FALSE),IFERROR(VLOOKUP(A3334,양력지정휴일,2,FALSE), IFERROR(VLOOKUP(B3334,음력지정휴일,2,FALSE), ""))))</f>
        <v/>
      </c>
      <c r="N3334" s="128"/>
      <c r="O3334" s="128" t="str">
        <f>IFERROR(VLOOKUP(N3334,연차지정일수,2,FALSE),"")</f>
        <v/>
      </c>
      <c r="P3334" s="143"/>
      <c r="Q3334" s="2"/>
    </row>
    <row r="3335">
      <c r="A3335" s="129">
        <v>47530.0</v>
      </c>
      <c r="B3335" s="129">
        <f>VLOOKUP($A3335,달력데이터,MATCH("음력 날짜",달력제목,0),FALSE)</f>
        <v>47497</v>
      </c>
      <c r="C3335" s="128">
        <f t="shared" si="1"/>
        <v>2030</v>
      </c>
      <c r="D3335" s="128">
        <f t="shared" si="2"/>
        <v>2</v>
      </c>
      <c r="E3335" s="128">
        <f t="shared" si="3"/>
        <v>2</v>
      </c>
      <c r="F3335" s="128">
        <f t="shared" si="4"/>
        <v>2030</v>
      </c>
      <c r="G3335" s="128">
        <f t="shared" si="5"/>
        <v>2</v>
      </c>
      <c r="H3335" s="128">
        <f t="shared" si="6"/>
        <v>16</v>
      </c>
      <c r="I3335" s="128" t="str">
        <f t="shared" si="7"/>
        <v>토</v>
      </c>
      <c r="J3335" s="99"/>
      <c r="K3335" s="99"/>
      <c r="L3335" s="141" t="str">
        <f>IF(J3335-K3335=0,,IFERROR(K3335-J3335-휴게시간-VLOOKUP(A3335,지정휴게시간,2,FALSE),K3335-J3335-휴게시간))</f>
        <v/>
      </c>
      <c r="M3335" s="142" t="str">
        <f>IFERROR(VLOOKUP(Text(A3335,"m월 d일"),양력휴일,2,FALSE),IFERROR(VLOOKUP(Text(B3335,"m월 d일"),음력휴일,2,FALSE),IFERROR(VLOOKUP(A3335,양력지정휴일,2,FALSE), IFERROR(VLOOKUP(B3335,음력지정휴일,2,FALSE), ""))))</f>
        <v/>
      </c>
      <c r="N3335" s="128"/>
      <c r="O3335" s="128" t="str">
        <f>IFERROR(VLOOKUP(N3335,연차지정일수,2,FALSE),"")</f>
        <v/>
      </c>
      <c r="P3335" s="143"/>
      <c r="Q3335" s="2"/>
    </row>
    <row r="3336">
      <c r="A3336" s="129">
        <v>47531.0</v>
      </c>
      <c r="B3336" s="129">
        <f>VLOOKUP($A3336,달력데이터,MATCH("음력 날짜",달력제목,0),FALSE)</f>
        <v>47498</v>
      </c>
      <c r="C3336" s="128">
        <f t="shared" si="1"/>
        <v>2030</v>
      </c>
      <c r="D3336" s="128">
        <f t="shared" si="2"/>
        <v>2</v>
      </c>
      <c r="E3336" s="128">
        <f t="shared" si="3"/>
        <v>2</v>
      </c>
      <c r="F3336" s="128">
        <f t="shared" si="4"/>
        <v>2030</v>
      </c>
      <c r="G3336" s="128">
        <f t="shared" si="5"/>
        <v>2</v>
      </c>
      <c r="H3336" s="128">
        <f t="shared" si="6"/>
        <v>17</v>
      </c>
      <c r="I3336" s="128" t="str">
        <f t="shared" si="7"/>
        <v>일</v>
      </c>
      <c r="J3336" s="99"/>
      <c r="K3336" s="99"/>
      <c r="L3336" s="141" t="str">
        <f>IF(J3336-K3336=0,,IFERROR(K3336-J3336-휴게시간-VLOOKUP(A3336,지정휴게시간,2,FALSE),K3336-J3336-휴게시간))</f>
        <v/>
      </c>
      <c r="M3336" s="142" t="str">
        <f>IFERROR(VLOOKUP(Text(A3336,"m월 d일"),양력휴일,2,FALSE),IFERROR(VLOOKUP(Text(B3336,"m월 d일"),음력휴일,2,FALSE),IFERROR(VLOOKUP(A3336,양력지정휴일,2,FALSE), IFERROR(VLOOKUP(B3336,음력지정휴일,2,FALSE), ""))))</f>
        <v/>
      </c>
      <c r="N3336" s="128"/>
      <c r="O3336" s="128" t="str">
        <f>IFERROR(VLOOKUP(N3336,연차지정일수,2,FALSE),"")</f>
        <v/>
      </c>
      <c r="P3336" s="143"/>
      <c r="Q3336" s="2"/>
    </row>
    <row r="3337">
      <c r="A3337" s="129">
        <v>47532.0</v>
      </c>
      <c r="B3337" s="129">
        <f>VLOOKUP($A3337,달력데이터,MATCH("음력 날짜",달력제목,0),FALSE)</f>
        <v>47499</v>
      </c>
      <c r="C3337" s="128">
        <f t="shared" si="1"/>
        <v>2030</v>
      </c>
      <c r="D3337" s="128">
        <f t="shared" si="2"/>
        <v>2</v>
      </c>
      <c r="E3337" s="128">
        <f t="shared" si="3"/>
        <v>3</v>
      </c>
      <c r="F3337" s="128">
        <f t="shared" si="4"/>
        <v>2030</v>
      </c>
      <c r="G3337" s="128">
        <f t="shared" si="5"/>
        <v>2</v>
      </c>
      <c r="H3337" s="128">
        <f t="shared" si="6"/>
        <v>18</v>
      </c>
      <c r="I3337" s="128" t="str">
        <f t="shared" si="7"/>
        <v>월</v>
      </c>
      <c r="J3337" s="99"/>
      <c r="K3337" s="99"/>
      <c r="L3337" s="141" t="str">
        <f>IF(J3337-K3337=0,,IFERROR(K3337-J3337-휴게시간-VLOOKUP(A3337,지정휴게시간,2,FALSE),K3337-J3337-휴게시간))</f>
        <v/>
      </c>
      <c r="M3337" s="142" t="str">
        <f>IFERROR(VLOOKUP(Text(A3337,"m월 d일"),양력휴일,2,FALSE),IFERROR(VLOOKUP(Text(B3337,"m월 d일"),음력휴일,2,FALSE),IFERROR(VLOOKUP(A3337,양력지정휴일,2,FALSE), IFERROR(VLOOKUP(B3337,음력지정휴일,2,FALSE), ""))))</f>
        <v/>
      </c>
      <c r="N3337" s="128"/>
      <c r="O3337" s="128" t="str">
        <f>IFERROR(VLOOKUP(N3337,연차지정일수,2,FALSE),"")</f>
        <v/>
      </c>
      <c r="P3337" s="143"/>
      <c r="Q3337" s="2"/>
    </row>
    <row r="3338">
      <c r="A3338" s="129">
        <v>47533.0</v>
      </c>
      <c r="B3338" s="129">
        <f>VLOOKUP($A3338,달력데이터,MATCH("음력 날짜",달력제목,0),FALSE)</f>
        <v>47500</v>
      </c>
      <c r="C3338" s="128">
        <f t="shared" si="1"/>
        <v>2030</v>
      </c>
      <c r="D3338" s="128">
        <f t="shared" si="2"/>
        <v>2</v>
      </c>
      <c r="E3338" s="128">
        <f t="shared" si="3"/>
        <v>3</v>
      </c>
      <c r="F3338" s="128">
        <f t="shared" si="4"/>
        <v>2030</v>
      </c>
      <c r="G3338" s="128">
        <f t="shared" si="5"/>
        <v>2</v>
      </c>
      <c r="H3338" s="128">
        <f t="shared" si="6"/>
        <v>19</v>
      </c>
      <c r="I3338" s="128" t="str">
        <f t="shared" si="7"/>
        <v>화</v>
      </c>
      <c r="J3338" s="99"/>
      <c r="K3338" s="99"/>
      <c r="L3338" s="141" t="str">
        <f>IF(J3338-K3338=0,,IFERROR(K3338-J3338-휴게시간-VLOOKUP(A3338,지정휴게시간,2,FALSE),K3338-J3338-휴게시간))</f>
        <v/>
      </c>
      <c r="M3338" s="142" t="str">
        <f>IFERROR(VLOOKUP(Text(A3338,"m월 d일"),양력휴일,2,FALSE),IFERROR(VLOOKUP(Text(B3338,"m월 d일"),음력휴일,2,FALSE),IFERROR(VLOOKUP(A3338,양력지정휴일,2,FALSE), IFERROR(VLOOKUP(B3338,음력지정휴일,2,FALSE), ""))))</f>
        <v/>
      </c>
      <c r="N3338" s="128"/>
      <c r="O3338" s="128" t="str">
        <f>IFERROR(VLOOKUP(N3338,연차지정일수,2,FALSE),"")</f>
        <v/>
      </c>
      <c r="P3338" s="143"/>
      <c r="Q3338" s="2"/>
    </row>
    <row r="3339">
      <c r="A3339" s="129">
        <v>47534.0</v>
      </c>
      <c r="B3339" s="129">
        <f>VLOOKUP($A3339,달력데이터,MATCH("음력 날짜",달력제목,0),FALSE)</f>
        <v>47501</v>
      </c>
      <c r="C3339" s="128">
        <f t="shared" si="1"/>
        <v>2030</v>
      </c>
      <c r="D3339" s="128">
        <f t="shared" si="2"/>
        <v>2</v>
      </c>
      <c r="E3339" s="128">
        <f t="shared" si="3"/>
        <v>3</v>
      </c>
      <c r="F3339" s="128">
        <f t="shared" si="4"/>
        <v>2030</v>
      </c>
      <c r="G3339" s="128">
        <f t="shared" si="5"/>
        <v>2</v>
      </c>
      <c r="H3339" s="128">
        <f t="shared" si="6"/>
        <v>20</v>
      </c>
      <c r="I3339" s="128" t="str">
        <f t="shared" si="7"/>
        <v>수</v>
      </c>
      <c r="J3339" s="99"/>
      <c r="K3339" s="99"/>
      <c r="L3339" s="141" t="str">
        <f>IF(J3339-K3339=0,,IFERROR(K3339-J3339-휴게시간-VLOOKUP(A3339,지정휴게시간,2,FALSE),K3339-J3339-휴게시간))</f>
        <v/>
      </c>
      <c r="M3339" s="142" t="str">
        <f>IFERROR(VLOOKUP(Text(A3339,"m월 d일"),양력휴일,2,FALSE),IFERROR(VLOOKUP(Text(B3339,"m월 d일"),음력휴일,2,FALSE),IFERROR(VLOOKUP(A3339,양력지정휴일,2,FALSE), IFERROR(VLOOKUP(B3339,음력지정휴일,2,FALSE), ""))))</f>
        <v/>
      </c>
      <c r="N3339" s="128"/>
      <c r="O3339" s="128" t="str">
        <f>IFERROR(VLOOKUP(N3339,연차지정일수,2,FALSE),"")</f>
        <v/>
      </c>
      <c r="P3339" s="143"/>
      <c r="Q3339" s="2"/>
    </row>
    <row r="3340">
      <c r="A3340" s="129">
        <v>47535.0</v>
      </c>
      <c r="B3340" s="129">
        <f>VLOOKUP($A3340,달력데이터,MATCH("음력 날짜",달력제목,0),FALSE)</f>
        <v>47502</v>
      </c>
      <c r="C3340" s="128">
        <f t="shared" si="1"/>
        <v>2030</v>
      </c>
      <c r="D3340" s="128">
        <f t="shared" si="2"/>
        <v>2</v>
      </c>
      <c r="E3340" s="128">
        <f t="shared" si="3"/>
        <v>3</v>
      </c>
      <c r="F3340" s="128">
        <f t="shared" si="4"/>
        <v>2030</v>
      </c>
      <c r="G3340" s="128">
        <f t="shared" si="5"/>
        <v>2</v>
      </c>
      <c r="H3340" s="128">
        <f t="shared" si="6"/>
        <v>21</v>
      </c>
      <c r="I3340" s="128" t="str">
        <f t="shared" si="7"/>
        <v>목</v>
      </c>
      <c r="J3340" s="99"/>
      <c r="K3340" s="99"/>
      <c r="L3340" s="141" t="str">
        <f>IF(J3340-K3340=0,,IFERROR(K3340-J3340-휴게시간-VLOOKUP(A3340,지정휴게시간,2,FALSE),K3340-J3340-휴게시간))</f>
        <v/>
      </c>
      <c r="M3340" s="142" t="str">
        <f>IFERROR(VLOOKUP(Text(A3340,"m월 d일"),양력휴일,2,FALSE),IFERROR(VLOOKUP(Text(B3340,"m월 d일"),음력휴일,2,FALSE),IFERROR(VLOOKUP(A3340,양력지정휴일,2,FALSE), IFERROR(VLOOKUP(B3340,음력지정휴일,2,FALSE), ""))))</f>
        <v/>
      </c>
      <c r="N3340" s="128"/>
      <c r="O3340" s="128" t="str">
        <f>IFERROR(VLOOKUP(N3340,연차지정일수,2,FALSE),"")</f>
        <v/>
      </c>
      <c r="P3340" s="143"/>
      <c r="Q3340" s="2"/>
    </row>
    <row r="3341">
      <c r="A3341" s="129">
        <v>47536.0</v>
      </c>
      <c r="B3341" s="129">
        <f>VLOOKUP($A3341,달력데이터,MATCH("음력 날짜",달력제목,0),FALSE)</f>
        <v>47503</v>
      </c>
      <c r="C3341" s="128">
        <f t="shared" si="1"/>
        <v>2030</v>
      </c>
      <c r="D3341" s="128">
        <f t="shared" si="2"/>
        <v>2</v>
      </c>
      <c r="E3341" s="128">
        <f t="shared" si="3"/>
        <v>3</v>
      </c>
      <c r="F3341" s="128">
        <f t="shared" si="4"/>
        <v>2030</v>
      </c>
      <c r="G3341" s="128">
        <f t="shared" si="5"/>
        <v>2</v>
      </c>
      <c r="H3341" s="128">
        <f t="shared" si="6"/>
        <v>22</v>
      </c>
      <c r="I3341" s="128" t="str">
        <f t="shared" si="7"/>
        <v>금</v>
      </c>
      <c r="J3341" s="99"/>
      <c r="K3341" s="99"/>
      <c r="L3341" s="141" t="str">
        <f>IF(J3341-K3341=0,,IFERROR(K3341-J3341-휴게시간-VLOOKUP(A3341,지정휴게시간,2,FALSE),K3341-J3341-휴게시간))</f>
        <v/>
      </c>
      <c r="M3341" s="142" t="str">
        <f>IFERROR(VLOOKUP(Text(A3341,"m월 d일"),양력휴일,2,FALSE),IFERROR(VLOOKUP(Text(B3341,"m월 d일"),음력휴일,2,FALSE),IFERROR(VLOOKUP(A3341,양력지정휴일,2,FALSE), IFERROR(VLOOKUP(B3341,음력지정휴일,2,FALSE), ""))))</f>
        <v/>
      </c>
      <c r="N3341" s="128"/>
      <c r="O3341" s="128" t="str">
        <f>IFERROR(VLOOKUP(N3341,연차지정일수,2,FALSE),"")</f>
        <v/>
      </c>
      <c r="P3341" s="143"/>
      <c r="Q3341" s="2"/>
    </row>
    <row r="3342">
      <c r="A3342" s="129">
        <v>47537.0</v>
      </c>
      <c r="B3342" s="129">
        <f>VLOOKUP($A3342,달력데이터,MATCH("음력 날짜",달력제목,0),FALSE)</f>
        <v>47504</v>
      </c>
      <c r="C3342" s="128">
        <f t="shared" si="1"/>
        <v>2030</v>
      </c>
      <c r="D3342" s="128">
        <f t="shared" si="2"/>
        <v>2</v>
      </c>
      <c r="E3342" s="128">
        <f t="shared" si="3"/>
        <v>3</v>
      </c>
      <c r="F3342" s="128">
        <f t="shared" si="4"/>
        <v>2030</v>
      </c>
      <c r="G3342" s="128">
        <f t="shared" si="5"/>
        <v>2</v>
      </c>
      <c r="H3342" s="128">
        <f t="shared" si="6"/>
        <v>23</v>
      </c>
      <c r="I3342" s="128" t="str">
        <f t="shared" si="7"/>
        <v>토</v>
      </c>
      <c r="J3342" s="99"/>
      <c r="K3342" s="99"/>
      <c r="L3342" s="141" t="str">
        <f>IF(J3342-K3342=0,,IFERROR(K3342-J3342-휴게시간-VLOOKUP(A3342,지정휴게시간,2,FALSE),K3342-J3342-휴게시간))</f>
        <v/>
      </c>
      <c r="M3342" s="142" t="str">
        <f>IFERROR(VLOOKUP(Text(A3342,"m월 d일"),양력휴일,2,FALSE),IFERROR(VLOOKUP(Text(B3342,"m월 d일"),음력휴일,2,FALSE),IFERROR(VLOOKUP(A3342,양력지정휴일,2,FALSE), IFERROR(VLOOKUP(B3342,음력지정휴일,2,FALSE), ""))))</f>
        <v/>
      </c>
      <c r="N3342" s="128"/>
      <c r="O3342" s="128" t="str">
        <f>IFERROR(VLOOKUP(N3342,연차지정일수,2,FALSE),"")</f>
        <v/>
      </c>
      <c r="P3342" s="143"/>
      <c r="Q3342" s="2"/>
    </row>
    <row r="3343">
      <c r="A3343" s="129">
        <v>47538.0</v>
      </c>
      <c r="B3343" s="129">
        <f>VLOOKUP($A3343,달력데이터,MATCH("음력 날짜",달력제목,0),FALSE)</f>
        <v>47505</v>
      </c>
      <c r="C3343" s="128">
        <f t="shared" si="1"/>
        <v>2030</v>
      </c>
      <c r="D3343" s="128">
        <f t="shared" si="2"/>
        <v>2</v>
      </c>
      <c r="E3343" s="128">
        <f t="shared" si="3"/>
        <v>3</v>
      </c>
      <c r="F3343" s="128">
        <f t="shared" si="4"/>
        <v>2030</v>
      </c>
      <c r="G3343" s="128">
        <f t="shared" si="5"/>
        <v>2</v>
      </c>
      <c r="H3343" s="128">
        <f t="shared" si="6"/>
        <v>24</v>
      </c>
      <c r="I3343" s="128" t="str">
        <f t="shared" si="7"/>
        <v>일</v>
      </c>
      <c r="J3343" s="99"/>
      <c r="K3343" s="99"/>
      <c r="L3343" s="141" t="str">
        <f>IF(J3343-K3343=0,,IFERROR(K3343-J3343-휴게시간-VLOOKUP(A3343,지정휴게시간,2,FALSE),K3343-J3343-휴게시간))</f>
        <v/>
      </c>
      <c r="M3343" s="142" t="str">
        <f>IFERROR(VLOOKUP(Text(A3343,"m월 d일"),양력휴일,2,FALSE),IFERROR(VLOOKUP(Text(B3343,"m월 d일"),음력휴일,2,FALSE),IFERROR(VLOOKUP(A3343,양력지정휴일,2,FALSE), IFERROR(VLOOKUP(B3343,음력지정휴일,2,FALSE), ""))))</f>
        <v/>
      </c>
      <c r="N3343" s="128"/>
      <c r="O3343" s="128" t="str">
        <f>IFERROR(VLOOKUP(N3343,연차지정일수,2,FALSE),"")</f>
        <v/>
      </c>
      <c r="P3343" s="143"/>
      <c r="Q3343" s="2"/>
    </row>
    <row r="3344">
      <c r="A3344" s="129">
        <v>47539.0</v>
      </c>
      <c r="B3344" s="129">
        <f>VLOOKUP($A3344,달력데이터,MATCH("음력 날짜",달력제목,0),FALSE)</f>
        <v>47506</v>
      </c>
      <c r="C3344" s="128">
        <f t="shared" si="1"/>
        <v>2030</v>
      </c>
      <c r="D3344" s="128">
        <f t="shared" si="2"/>
        <v>2</v>
      </c>
      <c r="E3344" s="128">
        <f t="shared" si="3"/>
        <v>4</v>
      </c>
      <c r="F3344" s="128">
        <f t="shared" si="4"/>
        <v>2030</v>
      </c>
      <c r="G3344" s="128">
        <f t="shared" si="5"/>
        <v>2</v>
      </c>
      <c r="H3344" s="128">
        <f t="shared" si="6"/>
        <v>25</v>
      </c>
      <c r="I3344" s="128" t="str">
        <f t="shared" si="7"/>
        <v>월</v>
      </c>
      <c r="J3344" s="99"/>
      <c r="K3344" s="99"/>
      <c r="L3344" s="141" t="str">
        <f>IF(J3344-K3344=0,,IFERROR(K3344-J3344-휴게시간-VLOOKUP(A3344,지정휴게시간,2,FALSE),K3344-J3344-휴게시간))</f>
        <v/>
      </c>
      <c r="M3344" s="142" t="str">
        <f>IFERROR(VLOOKUP(Text(A3344,"m월 d일"),양력휴일,2,FALSE),IFERROR(VLOOKUP(Text(B3344,"m월 d일"),음력휴일,2,FALSE),IFERROR(VLOOKUP(A3344,양력지정휴일,2,FALSE), IFERROR(VLOOKUP(B3344,음력지정휴일,2,FALSE), ""))))</f>
        <v/>
      </c>
      <c r="N3344" s="128"/>
      <c r="O3344" s="128" t="str">
        <f>IFERROR(VLOOKUP(N3344,연차지정일수,2,FALSE),"")</f>
        <v/>
      </c>
      <c r="P3344" s="143"/>
      <c r="Q3344" s="2"/>
    </row>
    <row r="3345">
      <c r="A3345" s="129">
        <v>47540.0</v>
      </c>
      <c r="B3345" s="129">
        <f>VLOOKUP($A3345,달력데이터,MATCH("음력 날짜",달력제목,0),FALSE)</f>
        <v>47507</v>
      </c>
      <c r="C3345" s="128">
        <f t="shared" si="1"/>
        <v>2030</v>
      </c>
      <c r="D3345" s="128">
        <f t="shared" si="2"/>
        <v>2</v>
      </c>
      <c r="E3345" s="128">
        <f t="shared" si="3"/>
        <v>4</v>
      </c>
      <c r="F3345" s="128">
        <f t="shared" si="4"/>
        <v>2030</v>
      </c>
      <c r="G3345" s="128">
        <f t="shared" si="5"/>
        <v>2</v>
      </c>
      <c r="H3345" s="128">
        <f t="shared" si="6"/>
        <v>26</v>
      </c>
      <c r="I3345" s="128" t="str">
        <f t="shared" si="7"/>
        <v>화</v>
      </c>
      <c r="J3345" s="99"/>
      <c r="K3345" s="99"/>
      <c r="L3345" s="141" t="str">
        <f>IF(J3345-K3345=0,,IFERROR(K3345-J3345-휴게시간-VLOOKUP(A3345,지정휴게시간,2,FALSE),K3345-J3345-휴게시간))</f>
        <v/>
      </c>
      <c r="M3345" s="142" t="str">
        <f>IFERROR(VLOOKUP(Text(A3345,"m월 d일"),양력휴일,2,FALSE),IFERROR(VLOOKUP(Text(B3345,"m월 d일"),음력휴일,2,FALSE),IFERROR(VLOOKUP(A3345,양력지정휴일,2,FALSE), IFERROR(VLOOKUP(B3345,음력지정휴일,2,FALSE), ""))))</f>
        <v/>
      </c>
      <c r="N3345" s="128"/>
      <c r="O3345" s="128" t="str">
        <f>IFERROR(VLOOKUP(N3345,연차지정일수,2,FALSE),"")</f>
        <v/>
      </c>
      <c r="P3345" s="143"/>
      <c r="Q3345" s="2"/>
    </row>
    <row r="3346">
      <c r="A3346" s="129">
        <v>47541.0</v>
      </c>
      <c r="B3346" s="129">
        <f>VLOOKUP($A3346,달력데이터,MATCH("음력 날짜",달력제목,0),FALSE)</f>
        <v>47508</v>
      </c>
      <c r="C3346" s="128">
        <f t="shared" si="1"/>
        <v>2030</v>
      </c>
      <c r="D3346" s="128">
        <f t="shared" si="2"/>
        <v>2</v>
      </c>
      <c r="E3346" s="128">
        <f t="shared" si="3"/>
        <v>4</v>
      </c>
      <c r="F3346" s="128">
        <f t="shared" si="4"/>
        <v>2030</v>
      </c>
      <c r="G3346" s="128">
        <f t="shared" si="5"/>
        <v>2</v>
      </c>
      <c r="H3346" s="128">
        <f t="shared" si="6"/>
        <v>27</v>
      </c>
      <c r="I3346" s="128" t="str">
        <f t="shared" si="7"/>
        <v>수</v>
      </c>
      <c r="J3346" s="99"/>
      <c r="K3346" s="99"/>
      <c r="L3346" s="141" t="str">
        <f>IF(J3346-K3346=0,,IFERROR(K3346-J3346-휴게시간-VLOOKUP(A3346,지정휴게시간,2,FALSE),K3346-J3346-휴게시간))</f>
        <v/>
      </c>
      <c r="M3346" s="142" t="str">
        <f>IFERROR(VLOOKUP(Text(A3346,"m월 d일"),양력휴일,2,FALSE),IFERROR(VLOOKUP(Text(B3346,"m월 d일"),음력휴일,2,FALSE),IFERROR(VLOOKUP(A3346,양력지정휴일,2,FALSE), IFERROR(VLOOKUP(B3346,음력지정휴일,2,FALSE), ""))))</f>
        <v/>
      </c>
      <c r="N3346" s="128"/>
      <c r="O3346" s="128" t="str">
        <f>IFERROR(VLOOKUP(N3346,연차지정일수,2,FALSE),"")</f>
        <v/>
      </c>
      <c r="P3346" s="143"/>
      <c r="Q3346" s="2"/>
    </row>
    <row r="3347">
      <c r="A3347" s="129">
        <v>47542.0</v>
      </c>
      <c r="B3347" s="129">
        <f>VLOOKUP($A3347,달력데이터,MATCH("음력 날짜",달력제목,0),FALSE)</f>
        <v>47509</v>
      </c>
      <c r="C3347" s="128">
        <f t="shared" si="1"/>
        <v>2030</v>
      </c>
      <c r="D3347" s="128">
        <f t="shared" si="2"/>
        <v>2</v>
      </c>
      <c r="E3347" s="128">
        <f t="shared" si="3"/>
        <v>4</v>
      </c>
      <c r="F3347" s="128">
        <f t="shared" si="4"/>
        <v>2030</v>
      </c>
      <c r="G3347" s="128">
        <f t="shared" si="5"/>
        <v>2</v>
      </c>
      <c r="H3347" s="128">
        <f t="shared" si="6"/>
        <v>28</v>
      </c>
      <c r="I3347" s="128" t="str">
        <f t="shared" si="7"/>
        <v>목</v>
      </c>
      <c r="J3347" s="99"/>
      <c r="K3347" s="99"/>
      <c r="L3347" s="141" t="str">
        <f>IF(J3347-K3347=0,,IFERROR(K3347-J3347-휴게시간-VLOOKUP(A3347,지정휴게시간,2,FALSE),K3347-J3347-휴게시간))</f>
        <v/>
      </c>
      <c r="M3347" s="142" t="str">
        <f>IFERROR(VLOOKUP(Text(A3347,"m월 d일"),양력휴일,2,FALSE),IFERROR(VLOOKUP(Text(B3347,"m월 d일"),음력휴일,2,FALSE),IFERROR(VLOOKUP(A3347,양력지정휴일,2,FALSE), IFERROR(VLOOKUP(B3347,음력지정휴일,2,FALSE), ""))))</f>
        <v/>
      </c>
      <c r="N3347" s="128"/>
      <c r="O3347" s="128" t="str">
        <f>IFERROR(VLOOKUP(N3347,연차지정일수,2,FALSE),"")</f>
        <v/>
      </c>
      <c r="P3347" s="143"/>
      <c r="Q3347" s="2"/>
    </row>
    <row r="3348">
      <c r="A3348" s="129">
        <v>47543.0</v>
      </c>
      <c r="B3348" s="129">
        <f>VLOOKUP($A3348,달력데이터,MATCH("음력 날짜",달력제목,0),FALSE)</f>
        <v>47510</v>
      </c>
      <c r="C3348" s="128">
        <f t="shared" si="1"/>
        <v>2030</v>
      </c>
      <c r="D3348" s="128">
        <f t="shared" si="2"/>
        <v>2</v>
      </c>
      <c r="E3348" s="128">
        <f t="shared" si="3"/>
        <v>4</v>
      </c>
      <c r="F3348" s="128">
        <f t="shared" si="4"/>
        <v>2030</v>
      </c>
      <c r="G3348" s="128">
        <f t="shared" si="5"/>
        <v>3</v>
      </c>
      <c r="H3348" s="128">
        <f t="shared" si="6"/>
        <v>1</v>
      </c>
      <c r="I3348" s="128" t="str">
        <f t="shared" si="7"/>
        <v>금</v>
      </c>
      <c r="J3348" s="99"/>
      <c r="K3348" s="99"/>
      <c r="L3348" s="141" t="str">
        <f>IF(J3348-K3348=0,,IFERROR(K3348-J3348-휴게시간-VLOOKUP(A3348,지정휴게시간,2,FALSE),K3348-J3348-휴게시간))</f>
        <v/>
      </c>
      <c r="M3348" s="142" t="str">
        <f>IFERROR(VLOOKUP(Text(A3348,"m월 d일"),양력휴일,2,FALSE),IFERROR(VLOOKUP(Text(B3348,"m월 d일"),음력휴일,2,FALSE),IFERROR(VLOOKUP(A3348,양력지정휴일,2,FALSE), IFERROR(VLOOKUP(B3348,음력지정휴일,2,FALSE), ""))))</f>
        <v>삼일절</v>
      </c>
      <c r="N3348" s="128"/>
      <c r="O3348" s="128" t="str">
        <f>IFERROR(VLOOKUP(N3348,연차지정일수,2,FALSE),"")</f>
        <v/>
      </c>
      <c r="P3348" s="143"/>
      <c r="Q3348" s="2"/>
    </row>
    <row r="3349">
      <c r="A3349" s="129">
        <v>47544.0</v>
      </c>
      <c r="B3349" s="129">
        <f>VLOOKUP($A3349,달력데이터,MATCH("음력 날짜",달력제목,0),FALSE)</f>
        <v>47511</v>
      </c>
      <c r="C3349" s="128">
        <f t="shared" si="1"/>
        <v>2030</v>
      </c>
      <c r="D3349" s="128">
        <f t="shared" si="2"/>
        <v>2</v>
      </c>
      <c r="E3349" s="128">
        <f t="shared" si="3"/>
        <v>4</v>
      </c>
      <c r="F3349" s="128">
        <f t="shared" si="4"/>
        <v>2030</v>
      </c>
      <c r="G3349" s="128">
        <f t="shared" si="5"/>
        <v>3</v>
      </c>
      <c r="H3349" s="128">
        <f t="shared" si="6"/>
        <v>2</v>
      </c>
      <c r="I3349" s="128" t="str">
        <f t="shared" si="7"/>
        <v>토</v>
      </c>
      <c r="J3349" s="99"/>
      <c r="K3349" s="99"/>
      <c r="L3349" s="141" t="str">
        <f>IF(J3349-K3349=0,,IFERROR(K3349-J3349-휴게시간-VLOOKUP(A3349,지정휴게시간,2,FALSE),K3349-J3349-휴게시간))</f>
        <v/>
      </c>
      <c r="M3349" s="142" t="str">
        <f>IFERROR(VLOOKUP(Text(A3349,"m월 d일"),양력휴일,2,FALSE),IFERROR(VLOOKUP(Text(B3349,"m월 d일"),음력휴일,2,FALSE),IFERROR(VLOOKUP(A3349,양력지정휴일,2,FALSE), IFERROR(VLOOKUP(B3349,음력지정휴일,2,FALSE), ""))))</f>
        <v/>
      </c>
      <c r="N3349" s="128"/>
      <c r="O3349" s="128" t="str">
        <f>IFERROR(VLOOKUP(N3349,연차지정일수,2,FALSE),"")</f>
        <v/>
      </c>
      <c r="P3349" s="143"/>
      <c r="Q3349" s="2"/>
    </row>
    <row r="3350">
      <c r="A3350" s="129">
        <v>47545.0</v>
      </c>
      <c r="B3350" s="129">
        <f>VLOOKUP($A3350,달력데이터,MATCH("음력 날짜",달력제목,0),FALSE)</f>
        <v>47512</v>
      </c>
      <c r="C3350" s="128">
        <f t="shared" si="1"/>
        <v>2030</v>
      </c>
      <c r="D3350" s="128">
        <f t="shared" si="2"/>
        <v>2</v>
      </c>
      <c r="E3350" s="128">
        <f t="shared" si="3"/>
        <v>4</v>
      </c>
      <c r="F3350" s="128">
        <f t="shared" si="4"/>
        <v>2030</v>
      </c>
      <c r="G3350" s="128">
        <f t="shared" si="5"/>
        <v>3</v>
      </c>
      <c r="H3350" s="128">
        <f t="shared" si="6"/>
        <v>3</v>
      </c>
      <c r="I3350" s="128" t="str">
        <f t="shared" si="7"/>
        <v>일</v>
      </c>
      <c r="J3350" s="99"/>
      <c r="K3350" s="99"/>
      <c r="L3350" s="141" t="str">
        <f>IF(J3350-K3350=0,,IFERROR(K3350-J3350-휴게시간-VLOOKUP(A3350,지정휴게시간,2,FALSE),K3350-J3350-휴게시간))</f>
        <v/>
      </c>
      <c r="M3350" s="142" t="str">
        <f>IFERROR(VLOOKUP(Text(A3350,"m월 d일"),양력휴일,2,FALSE),IFERROR(VLOOKUP(Text(B3350,"m월 d일"),음력휴일,2,FALSE),IFERROR(VLOOKUP(A3350,양력지정휴일,2,FALSE), IFERROR(VLOOKUP(B3350,음력지정휴일,2,FALSE), ""))))</f>
        <v/>
      </c>
      <c r="N3350" s="128"/>
      <c r="O3350" s="128" t="str">
        <f>IFERROR(VLOOKUP(N3350,연차지정일수,2,FALSE),"")</f>
        <v/>
      </c>
      <c r="P3350" s="143"/>
      <c r="Q3350" s="2"/>
    </row>
    <row r="3351">
      <c r="A3351" s="129">
        <v>47546.0</v>
      </c>
      <c r="B3351" s="129">
        <f>VLOOKUP($A3351,달력데이터,MATCH("음력 날짜",달력제목,0),FALSE)</f>
        <v>47515</v>
      </c>
      <c r="C3351" s="128">
        <f t="shared" si="1"/>
        <v>2030</v>
      </c>
      <c r="D3351" s="128">
        <f t="shared" si="2"/>
        <v>3</v>
      </c>
      <c r="E3351" s="128">
        <f t="shared" si="3"/>
        <v>1</v>
      </c>
      <c r="F3351" s="128">
        <f t="shared" si="4"/>
        <v>2030</v>
      </c>
      <c r="G3351" s="128">
        <f t="shared" si="5"/>
        <v>3</v>
      </c>
      <c r="H3351" s="128">
        <f t="shared" si="6"/>
        <v>4</v>
      </c>
      <c r="I3351" s="128" t="str">
        <f t="shared" si="7"/>
        <v>월</v>
      </c>
      <c r="J3351" s="99"/>
      <c r="K3351" s="99"/>
      <c r="L3351" s="141" t="str">
        <f>IF(J3351-K3351=0,,IFERROR(K3351-J3351-휴게시간-VLOOKUP(A3351,지정휴게시간,2,FALSE),K3351-J3351-휴게시간))</f>
        <v/>
      </c>
      <c r="M3351" s="142" t="str">
        <f>IFERROR(VLOOKUP(Text(A3351,"m월 d일"),양력휴일,2,FALSE),IFERROR(VLOOKUP(Text(B3351,"m월 d일"),음력휴일,2,FALSE),IFERROR(VLOOKUP(A3351,양력지정휴일,2,FALSE), IFERROR(VLOOKUP(B3351,음력지정휴일,2,FALSE), ""))))</f>
        <v/>
      </c>
      <c r="N3351" s="128"/>
      <c r="O3351" s="128" t="str">
        <f>IFERROR(VLOOKUP(N3351,연차지정일수,2,FALSE),"")</f>
        <v/>
      </c>
      <c r="P3351" s="143"/>
      <c r="Q3351" s="2"/>
    </row>
    <row r="3352">
      <c r="A3352" s="129">
        <v>47547.0</v>
      </c>
      <c r="B3352" s="129">
        <f>VLOOKUP($A3352,달력데이터,MATCH("음력 날짜",달력제목,0),FALSE)</f>
        <v>47516</v>
      </c>
      <c r="C3352" s="128">
        <f t="shared" si="1"/>
        <v>2030</v>
      </c>
      <c r="D3352" s="128">
        <f t="shared" si="2"/>
        <v>3</v>
      </c>
      <c r="E3352" s="128">
        <f t="shared" si="3"/>
        <v>1</v>
      </c>
      <c r="F3352" s="128">
        <f t="shared" si="4"/>
        <v>2030</v>
      </c>
      <c r="G3352" s="128">
        <f t="shared" si="5"/>
        <v>3</v>
      </c>
      <c r="H3352" s="128">
        <f t="shared" si="6"/>
        <v>5</v>
      </c>
      <c r="I3352" s="128" t="str">
        <f t="shared" si="7"/>
        <v>화</v>
      </c>
      <c r="J3352" s="99"/>
      <c r="K3352" s="99"/>
      <c r="L3352" s="141" t="str">
        <f>IF(J3352-K3352=0,,IFERROR(K3352-J3352-휴게시간-VLOOKUP(A3352,지정휴게시간,2,FALSE),K3352-J3352-휴게시간))</f>
        <v/>
      </c>
      <c r="M3352" s="142" t="str">
        <f>IFERROR(VLOOKUP(Text(A3352,"m월 d일"),양력휴일,2,FALSE),IFERROR(VLOOKUP(Text(B3352,"m월 d일"),음력휴일,2,FALSE),IFERROR(VLOOKUP(A3352,양력지정휴일,2,FALSE), IFERROR(VLOOKUP(B3352,음력지정휴일,2,FALSE), ""))))</f>
        <v/>
      </c>
      <c r="N3352" s="128"/>
      <c r="O3352" s="128" t="str">
        <f>IFERROR(VLOOKUP(N3352,연차지정일수,2,FALSE),"")</f>
        <v/>
      </c>
      <c r="P3352" s="143"/>
      <c r="Q3352" s="2"/>
    </row>
    <row r="3353">
      <c r="A3353" s="129">
        <v>47548.0</v>
      </c>
      <c r="B3353" s="129">
        <f>VLOOKUP($A3353,달력데이터,MATCH("음력 날짜",달력제목,0),FALSE)</f>
        <v>47517</v>
      </c>
      <c r="C3353" s="128">
        <f t="shared" si="1"/>
        <v>2030</v>
      </c>
      <c r="D3353" s="128">
        <f t="shared" si="2"/>
        <v>3</v>
      </c>
      <c r="E3353" s="128">
        <f t="shared" si="3"/>
        <v>1</v>
      </c>
      <c r="F3353" s="128">
        <f t="shared" si="4"/>
        <v>2030</v>
      </c>
      <c r="G3353" s="128">
        <f t="shared" si="5"/>
        <v>3</v>
      </c>
      <c r="H3353" s="128">
        <f t="shared" si="6"/>
        <v>6</v>
      </c>
      <c r="I3353" s="128" t="str">
        <f t="shared" si="7"/>
        <v>수</v>
      </c>
      <c r="J3353" s="99"/>
      <c r="K3353" s="99"/>
      <c r="L3353" s="141" t="str">
        <f>IF(J3353-K3353=0,,IFERROR(K3353-J3353-휴게시간-VLOOKUP(A3353,지정휴게시간,2,FALSE),K3353-J3353-휴게시간))</f>
        <v/>
      </c>
      <c r="M3353" s="142" t="str">
        <f>IFERROR(VLOOKUP(Text(A3353,"m월 d일"),양력휴일,2,FALSE),IFERROR(VLOOKUP(Text(B3353,"m월 d일"),음력휴일,2,FALSE),IFERROR(VLOOKUP(A3353,양력지정휴일,2,FALSE), IFERROR(VLOOKUP(B3353,음력지정휴일,2,FALSE), ""))))</f>
        <v/>
      </c>
      <c r="N3353" s="128"/>
      <c r="O3353" s="128" t="str">
        <f>IFERROR(VLOOKUP(N3353,연차지정일수,2,FALSE),"")</f>
        <v/>
      </c>
      <c r="P3353" s="143"/>
      <c r="Q3353" s="2"/>
    </row>
    <row r="3354">
      <c r="A3354" s="129">
        <v>47549.0</v>
      </c>
      <c r="B3354" s="129">
        <f>VLOOKUP($A3354,달력데이터,MATCH("음력 날짜",달력제목,0),FALSE)</f>
        <v>47518</v>
      </c>
      <c r="C3354" s="128">
        <f t="shared" si="1"/>
        <v>2030</v>
      </c>
      <c r="D3354" s="128">
        <f t="shared" si="2"/>
        <v>3</v>
      </c>
      <c r="E3354" s="128">
        <f t="shared" si="3"/>
        <v>1</v>
      </c>
      <c r="F3354" s="128">
        <f t="shared" si="4"/>
        <v>2030</v>
      </c>
      <c r="G3354" s="128">
        <f t="shared" si="5"/>
        <v>3</v>
      </c>
      <c r="H3354" s="128">
        <f t="shared" si="6"/>
        <v>7</v>
      </c>
      <c r="I3354" s="128" t="str">
        <f t="shared" si="7"/>
        <v>목</v>
      </c>
      <c r="J3354" s="99"/>
      <c r="K3354" s="99"/>
      <c r="L3354" s="141" t="str">
        <f>IF(J3354-K3354=0,,IFERROR(K3354-J3354-휴게시간-VLOOKUP(A3354,지정휴게시간,2,FALSE),K3354-J3354-휴게시간))</f>
        <v/>
      </c>
      <c r="M3354" s="142" t="str">
        <f>IFERROR(VLOOKUP(Text(A3354,"m월 d일"),양력휴일,2,FALSE),IFERROR(VLOOKUP(Text(B3354,"m월 d일"),음력휴일,2,FALSE),IFERROR(VLOOKUP(A3354,양력지정휴일,2,FALSE), IFERROR(VLOOKUP(B3354,음력지정휴일,2,FALSE), ""))))</f>
        <v/>
      </c>
      <c r="N3354" s="128"/>
      <c r="O3354" s="128" t="str">
        <f>IFERROR(VLOOKUP(N3354,연차지정일수,2,FALSE),"")</f>
        <v/>
      </c>
      <c r="P3354" s="143"/>
      <c r="Q3354" s="2"/>
    </row>
    <row r="3355">
      <c r="A3355" s="129">
        <v>47550.0</v>
      </c>
      <c r="B3355" s="129">
        <f>VLOOKUP($A3355,달력데이터,MATCH("음력 날짜",달력제목,0),FALSE)</f>
        <v>47519</v>
      </c>
      <c r="C3355" s="128">
        <f t="shared" si="1"/>
        <v>2030</v>
      </c>
      <c r="D3355" s="128">
        <f t="shared" si="2"/>
        <v>3</v>
      </c>
      <c r="E3355" s="128">
        <f t="shared" si="3"/>
        <v>1</v>
      </c>
      <c r="F3355" s="128">
        <f t="shared" si="4"/>
        <v>2030</v>
      </c>
      <c r="G3355" s="128">
        <f t="shared" si="5"/>
        <v>3</v>
      </c>
      <c r="H3355" s="128">
        <f t="shared" si="6"/>
        <v>8</v>
      </c>
      <c r="I3355" s="128" t="str">
        <f t="shared" si="7"/>
        <v>금</v>
      </c>
      <c r="J3355" s="99"/>
      <c r="K3355" s="99"/>
      <c r="L3355" s="141" t="str">
        <f>IF(J3355-K3355=0,,IFERROR(K3355-J3355-휴게시간-VLOOKUP(A3355,지정휴게시간,2,FALSE),K3355-J3355-휴게시간))</f>
        <v/>
      </c>
      <c r="M3355" s="142" t="str">
        <f>IFERROR(VLOOKUP(Text(A3355,"m월 d일"),양력휴일,2,FALSE),IFERROR(VLOOKUP(Text(B3355,"m월 d일"),음력휴일,2,FALSE),IFERROR(VLOOKUP(A3355,양력지정휴일,2,FALSE), IFERROR(VLOOKUP(B3355,음력지정휴일,2,FALSE), ""))))</f>
        <v/>
      </c>
      <c r="N3355" s="128"/>
      <c r="O3355" s="128" t="str">
        <f>IFERROR(VLOOKUP(N3355,연차지정일수,2,FALSE),"")</f>
        <v/>
      </c>
      <c r="P3355" s="143"/>
      <c r="Q3355" s="2"/>
    </row>
    <row r="3356">
      <c r="A3356" s="129">
        <v>47551.0</v>
      </c>
      <c r="B3356" s="129">
        <f>VLOOKUP($A3356,달력데이터,MATCH("음력 날짜",달력제목,0),FALSE)</f>
        <v>47520</v>
      </c>
      <c r="C3356" s="128">
        <f t="shared" si="1"/>
        <v>2030</v>
      </c>
      <c r="D3356" s="128">
        <f t="shared" si="2"/>
        <v>3</v>
      </c>
      <c r="E3356" s="128">
        <f t="shared" si="3"/>
        <v>1</v>
      </c>
      <c r="F3356" s="128">
        <f t="shared" si="4"/>
        <v>2030</v>
      </c>
      <c r="G3356" s="128">
        <f t="shared" si="5"/>
        <v>3</v>
      </c>
      <c r="H3356" s="128">
        <f t="shared" si="6"/>
        <v>9</v>
      </c>
      <c r="I3356" s="128" t="str">
        <f t="shared" si="7"/>
        <v>토</v>
      </c>
      <c r="J3356" s="99"/>
      <c r="K3356" s="99"/>
      <c r="L3356" s="141" t="str">
        <f>IF(J3356-K3356=0,,IFERROR(K3356-J3356-휴게시간-VLOOKUP(A3356,지정휴게시간,2,FALSE),K3356-J3356-휴게시간))</f>
        <v/>
      </c>
      <c r="M3356" s="142" t="str">
        <f>IFERROR(VLOOKUP(Text(A3356,"m월 d일"),양력휴일,2,FALSE),IFERROR(VLOOKUP(Text(B3356,"m월 d일"),음력휴일,2,FALSE),IFERROR(VLOOKUP(A3356,양력지정휴일,2,FALSE), IFERROR(VLOOKUP(B3356,음력지정휴일,2,FALSE), ""))))</f>
        <v/>
      </c>
      <c r="N3356" s="128"/>
      <c r="O3356" s="128" t="str">
        <f>IFERROR(VLOOKUP(N3356,연차지정일수,2,FALSE),"")</f>
        <v/>
      </c>
      <c r="P3356" s="143"/>
      <c r="Q3356" s="2"/>
    </row>
    <row r="3357">
      <c r="A3357" s="129">
        <v>47552.0</v>
      </c>
      <c r="B3357" s="129">
        <f>VLOOKUP($A3357,달력데이터,MATCH("음력 날짜",달력제목,0),FALSE)</f>
        <v>47521</v>
      </c>
      <c r="C3357" s="128">
        <f t="shared" si="1"/>
        <v>2030</v>
      </c>
      <c r="D3357" s="128">
        <f t="shared" si="2"/>
        <v>3</v>
      </c>
      <c r="E3357" s="128">
        <f t="shared" si="3"/>
        <v>1</v>
      </c>
      <c r="F3357" s="128">
        <f t="shared" si="4"/>
        <v>2030</v>
      </c>
      <c r="G3357" s="128">
        <f t="shared" si="5"/>
        <v>3</v>
      </c>
      <c r="H3357" s="128">
        <f t="shared" si="6"/>
        <v>10</v>
      </c>
      <c r="I3357" s="128" t="str">
        <f t="shared" si="7"/>
        <v>일</v>
      </c>
      <c r="J3357" s="99"/>
      <c r="K3357" s="99"/>
      <c r="L3357" s="141" t="str">
        <f>IF(J3357-K3357=0,,IFERROR(K3357-J3357-휴게시간-VLOOKUP(A3357,지정휴게시간,2,FALSE),K3357-J3357-휴게시간))</f>
        <v/>
      </c>
      <c r="M3357" s="142" t="str">
        <f>IFERROR(VLOOKUP(Text(A3357,"m월 d일"),양력휴일,2,FALSE),IFERROR(VLOOKUP(Text(B3357,"m월 d일"),음력휴일,2,FALSE),IFERROR(VLOOKUP(A3357,양력지정휴일,2,FALSE), IFERROR(VLOOKUP(B3357,음력지정휴일,2,FALSE), ""))))</f>
        <v/>
      </c>
      <c r="N3357" s="128"/>
      <c r="O3357" s="128" t="str">
        <f>IFERROR(VLOOKUP(N3357,연차지정일수,2,FALSE),"")</f>
        <v/>
      </c>
      <c r="P3357" s="143"/>
      <c r="Q3357" s="2"/>
    </row>
    <row r="3358">
      <c r="A3358" s="129">
        <v>47553.0</v>
      </c>
      <c r="B3358" s="129">
        <f>VLOOKUP($A3358,달력데이터,MATCH("음력 날짜",달력제목,0),FALSE)</f>
        <v>47522</v>
      </c>
      <c r="C3358" s="128">
        <f t="shared" si="1"/>
        <v>2030</v>
      </c>
      <c r="D3358" s="128">
        <f t="shared" si="2"/>
        <v>3</v>
      </c>
      <c r="E3358" s="128">
        <f t="shared" si="3"/>
        <v>2</v>
      </c>
      <c r="F3358" s="128">
        <f t="shared" si="4"/>
        <v>2030</v>
      </c>
      <c r="G3358" s="128">
        <f t="shared" si="5"/>
        <v>3</v>
      </c>
      <c r="H3358" s="128">
        <f t="shared" si="6"/>
        <v>11</v>
      </c>
      <c r="I3358" s="128" t="str">
        <f t="shared" si="7"/>
        <v>월</v>
      </c>
      <c r="J3358" s="99"/>
      <c r="K3358" s="99"/>
      <c r="L3358" s="141" t="str">
        <f>IF(J3358-K3358=0,,IFERROR(K3358-J3358-휴게시간-VLOOKUP(A3358,지정휴게시간,2,FALSE),K3358-J3358-휴게시간))</f>
        <v/>
      </c>
      <c r="M3358" s="142" t="str">
        <f>IFERROR(VLOOKUP(Text(A3358,"m월 d일"),양력휴일,2,FALSE),IFERROR(VLOOKUP(Text(B3358,"m월 d일"),음력휴일,2,FALSE),IFERROR(VLOOKUP(A3358,양력지정휴일,2,FALSE), IFERROR(VLOOKUP(B3358,음력지정휴일,2,FALSE), ""))))</f>
        <v/>
      </c>
      <c r="N3358" s="128"/>
      <c r="O3358" s="128" t="str">
        <f>IFERROR(VLOOKUP(N3358,연차지정일수,2,FALSE),"")</f>
        <v/>
      </c>
      <c r="P3358" s="143"/>
      <c r="Q3358" s="2"/>
    </row>
    <row r="3359">
      <c r="A3359" s="129">
        <v>47554.0</v>
      </c>
      <c r="B3359" s="129">
        <f>VLOOKUP($A3359,달력데이터,MATCH("음력 날짜",달력제목,0),FALSE)</f>
        <v>47523</v>
      </c>
      <c r="C3359" s="128">
        <f t="shared" si="1"/>
        <v>2030</v>
      </c>
      <c r="D3359" s="128">
        <f t="shared" si="2"/>
        <v>3</v>
      </c>
      <c r="E3359" s="128">
        <f t="shared" si="3"/>
        <v>2</v>
      </c>
      <c r="F3359" s="128">
        <f t="shared" si="4"/>
        <v>2030</v>
      </c>
      <c r="G3359" s="128">
        <f t="shared" si="5"/>
        <v>3</v>
      </c>
      <c r="H3359" s="128">
        <f t="shared" si="6"/>
        <v>12</v>
      </c>
      <c r="I3359" s="128" t="str">
        <f t="shared" si="7"/>
        <v>화</v>
      </c>
      <c r="J3359" s="99"/>
      <c r="K3359" s="99"/>
      <c r="L3359" s="141" t="str">
        <f>IF(J3359-K3359=0,,IFERROR(K3359-J3359-휴게시간-VLOOKUP(A3359,지정휴게시간,2,FALSE),K3359-J3359-휴게시간))</f>
        <v/>
      </c>
      <c r="M3359" s="142" t="str">
        <f>IFERROR(VLOOKUP(Text(A3359,"m월 d일"),양력휴일,2,FALSE),IFERROR(VLOOKUP(Text(B3359,"m월 d일"),음력휴일,2,FALSE),IFERROR(VLOOKUP(A3359,양력지정휴일,2,FALSE), IFERROR(VLOOKUP(B3359,음력지정휴일,2,FALSE), ""))))</f>
        <v/>
      </c>
      <c r="N3359" s="128"/>
      <c r="O3359" s="128" t="str">
        <f>IFERROR(VLOOKUP(N3359,연차지정일수,2,FALSE),"")</f>
        <v/>
      </c>
      <c r="P3359" s="143"/>
      <c r="Q3359" s="2"/>
    </row>
    <row r="3360">
      <c r="A3360" s="129">
        <v>47555.0</v>
      </c>
      <c r="B3360" s="129">
        <f>VLOOKUP($A3360,달력데이터,MATCH("음력 날짜",달력제목,0),FALSE)</f>
        <v>47524</v>
      </c>
      <c r="C3360" s="128">
        <f t="shared" si="1"/>
        <v>2030</v>
      </c>
      <c r="D3360" s="128">
        <f t="shared" si="2"/>
        <v>3</v>
      </c>
      <c r="E3360" s="128">
        <f t="shared" si="3"/>
        <v>2</v>
      </c>
      <c r="F3360" s="128">
        <f t="shared" si="4"/>
        <v>2030</v>
      </c>
      <c r="G3360" s="128">
        <f t="shared" si="5"/>
        <v>3</v>
      </c>
      <c r="H3360" s="128">
        <f t="shared" si="6"/>
        <v>13</v>
      </c>
      <c r="I3360" s="128" t="str">
        <f t="shared" si="7"/>
        <v>수</v>
      </c>
      <c r="J3360" s="99"/>
      <c r="K3360" s="99"/>
      <c r="L3360" s="141" t="str">
        <f>IF(J3360-K3360=0,,IFERROR(K3360-J3360-휴게시간-VLOOKUP(A3360,지정휴게시간,2,FALSE),K3360-J3360-휴게시간))</f>
        <v/>
      </c>
      <c r="M3360" s="142" t="str">
        <f>IFERROR(VLOOKUP(Text(A3360,"m월 d일"),양력휴일,2,FALSE),IFERROR(VLOOKUP(Text(B3360,"m월 d일"),음력휴일,2,FALSE),IFERROR(VLOOKUP(A3360,양력지정휴일,2,FALSE), IFERROR(VLOOKUP(B3360,음력지정휴일,2,FALSE), ""))))</f>
        <v/>
      </c>
      <c r="N3360" s="128"/>
      <c r="O3360" s="128" t="str">
        <f>IFERROR(VLOOKUP(N3360,연차지정일수,2,FALSE),"")</f>
        <v/>
      </c>
      <c r="P3360" s="143"/>
      <c r="Q3360" s="2"/>
    </row>
    <row r="3361">
      <c r="A3361" s="129">
        <v>47556.0</v>
      </c>
      <c r="B3361" s="129">
        <f>VLOOKUP($A3361,달력데이터,MATCH("음력 날짜",달력제목,0),FALSE)</f>
        <v>47525</v>
      </c>
      <c r="C3361" s="128">
        <f t="shared" si="1"/>
        <v>2030</v>
      </c>
      <c r="D3361" s="128">
        <f t="shared" si="2"/>
        <v>3</v>
      </c>
      <c r="E3361" s="128">
        <f t="shared" si="3"/>
        <v>2</v>
      </c>
      <c r="F3361" s="128">
        <f t="shared" si="4"/>
        <v>2030</v>
      </c>
      <c r="G3361" s="128">
        <f t="shared" si="5"/>
        <v>3</v>
      </c>
      <c r="H3361" s="128">
        <f t="shared" si="6"/>
        <v>14</v>
      </c>
      <c r="I3361" s="128" t="str">
        <f t="shared" si="7"/>
        <v>목</v>
      </c>
      <c r="J3361" s="99"/>
      <c r="K3361" s="99"/>
      <c r="L3361" s="141" t="str">
        <f>IF(J3361-K3361=0,,IFERROR(K3361-J3361-휴게시간-VLOOKUP(A3361,지정휴게시간,2,FALSE),K3361-J3361-휴게시간))</f>
        <v/>
      </c>
      <c r="M3361" s="142" t="str">
        <f>IFERROR(VLOOKUP(Text(A3361,"m월 d일"),양력휴일,2,FALSE),IFERROR(VLOOKUP(Text(B3361,"m월 d일"),음력휴일,2,FALSE),IFERROR(VLOOKUP(A3361,양력지정휴일,2,FALSE), IFERROR(VLOOKUP(B3361,음력지정휴일,2,FALSE), ""))))</f>
        <v/>
      </c>
      <c r="N3361" s="128"/>
      <c r="O3361" s="128" t="str">
        <f>IFERROR(VLOOKUP(N3361,연차지정일수,2,FALSE),"")</f>
        <v/>
      </c>
      <c r="P3361" s="143"/>
      <c r="Q3361" s="2"/>
    </row>
    <row r="3362">
      <c r="A3362" s="129">
        <v>47557.0</v>
      </c>
      <c r="B3362" s="129">
        <f>VLOOKUP($A3362,달력데이터,MATCH("음력 날짜",달력제목,0),FALSE)</f>
        <v>47526</v>
      </c>
      <c r="C3362" s="128">
        <f t="shared" si="1"/>
        <v>2030</v>
      </c>
      <c r="D3362" s="128">
        <f t="shared" si="2"/>
        <v>3</v>
      </c>
      <c r="E3362" s="128">
        <f t="shared" si="3"/>
        <v>2</v>
      </c>
      <c r="F3362" s="128">
        <f t="shared" si="4"/>
        <v>2030</v>
      </c>
      <c r="G3362" s="128">
        <f t="shared" si="5"/>
        <v>3</v>
      </c>
      <c r="H3362" s="128">
        <f t="shared" si="6"/>
        <v>15</v>
      </c>
      <c r="I3362" s="128" t="str">
        <f t="shared" si="7"/>
        <v>금</v>
      </c>
      <c r="J3362" s="99"/>
      <c r="K3362" s="99"/>
      <c r="L3362" s="141" t="str">
        <f>IF(J3362-K3362=0,,IFERROR(K3362-J3362-휴게시간-VLOOKUP(A3362,지정휴게시간,2,FALSE),K3362-J3362-휴게시간))</f>
        <v/>
      </c>
      <c r="M3362" s="142" t="str">
        <f>IFERROR(VLOOKUP(Text(A3362,"m월 d일"),양력휴일,2,FALSE),IFERROR(VLOOKUP(Text(B3362,"m월 d일"),음력휴일,2,FALSE),IFERROR(VLOOKUP(A3362,양력지정휴일,2,FALSE), IFERROR(VLOOKUP(B3362,음력지정휴일,2,FALSE), ""))))</f>
        <v/>
      </c>
      <c r="N3362" s="128"/>
      <c r="O3362" s="128" t="str">
        <f>IFERROR(VLOOKUP(N3362,연차지정일수,2,FALSE),"")</f>
        <v/>
      </c>
      <c r="P3362" s="143"/>
      <c r="Q3362" s="2"/>
    </row>
    <row r="3363">
      <c r="A3363" s="129">
        <v>47558.0</v>
      </c>
      <c r="B3363" s="129">
        <f>VLOOKUP($A3363,달력데이터,MATCH("음력 날짜",달력제목,0),FALSE)</f>
        <v>47527</v>
      </c>
      <c r="C3363" s="128">
        <f t="shared" si="1"/>
        <v>2030</v>
      </c>
      <c r="D3363" s="128">
        <f t="shared" si="2"/>
        <v>3</v>
      </c>
      <c r="E3363" s="128">
        <f t="shared" si="3"/>
        <v>2</v>
      </c>
      <c r="F3363" s="128">
        <f t="shared" si="4"/>
        <v>2030</v>
      </c>
      <c r="G3363" s="128">
        <f t="shared" si="5"/>
        <v>3</v>
      </c>
      <c r="H3363" s="128">
        <f t="shared" si="6"/>
        <v>16</v>
      </c>
      <c r="I3363" s="128" t="str">
        <f t="shared" si="7"/>
        <v>토</v>
      </c>
      <c r="J3363" s="99"/>
      <c r="K3363" s="99"/>
      <c r="L3363" s="141" t="str">
        <f>IF(J3363-K3363=0,,IFERROR(K3363-J3363-휴게시간-VLOOKUP(A3363,지정휴게시간,2,FALSE),K3363-J3363-휴게시간))</f>
        <v/>
      </c>
      <c r="M3363" s="142" t="str">
        <f>IFERROR(VLOOKUP(Text(A3363,"m월 d일"),양력휴일,2,FALSE),IFERROR(VLOOKUP(Text(B3363,"m월 d일"),음력휴일,2,FALSE),IFERROR(VLOOKUP(A3363,양력지정휴일,2,FALSE), IFERROR(VLOOKUP(B3363,음력지정휴일,2,FALSE), ""))))</f>
        <v/>
      </c>
      <c r="N3363" s="128"/>
      <c r="O3363" s="128" t="str">
        <f>IFERROR(VLOOKUP(N3363,연차지정일수,2,FALSE),"")</f>
        <v/>
      </c>
      <c r="P3363" s="143"/>
      <c r="Q3363" s="2"/>
    </row>
    <row r="3364">
      <c r="A3364" s="129">
        <v>47559.0</v>
      </c>
      <c r="B3364" s="129">
        <f>VLOOKUP($A3364,달력데이터,MATCH("음력 날짜",달력제목,0),FALSE)</f>
        <v>47528</v>
      </c>
      <c r="C3364" s="128">
        <f t="shared" si="1"/>
        <v>2030</v>
      </c>
      <c r="D3364" s="128">
        <f t="shared" si="2"/>
        <v>3</v>
      </c>
      <c r="E3364" s="128">
        <f t="shared" si="3"/>
        <v>2</v>
      </c>
      <c r="F3364" s="128">
        <f t="shared" si="4"/>
        <v>2030</v>
      </c>
      <c r="G3364" s="128">
        <f t="shared" si="5"/>
        <v>3</v>
      </c>
      <c r="H3364" s="128">
        <f t="shared" si="6"/>
        <v>17</v>
      </c>
      <c r="I3364" s="128" t="str">
        <f t="shared" si="7"/>
        <v>일</v>
      </c>
      <c r="J3364" s="99"/>
      <c r="K3364" s="99"/>
      <c r="L3364" s="141" t="str">
        <f>IF(J3364-K3364=0,,IFERROR(K3364-J3364-휴게시간-VLOOKUP(A3364,지정휴게시간,2,FALSE),K3364-J3364-휴게시간))</f>
        <v/>
      </c>
      <c r="M3364" s="142" t="str">
        <f>IFERROR(VLOOKUP(Text(A3364,"m월 d일"),양력휴일,2,FALSE),IFERROR(VLOOKUP(Text(B3364,"m월 d일"),음력휴일,2,FALSE),IFERROR(VLOOKUP(A3364,양력지정휴일,2,FALSE), IFERROR(VLOOKUP(B3364,음력지정휴일,2,FALSE), ""))))</f>
        <v/>
      </c>
      <c r="N3364" s="128"/>
      <c r="O3364" s="128" t="str">
        <f>IFERROR(VLOOKUP(N3364,연차지정일수,2,FALSE),"")</f>
        <v/>
      </c>
      <c r="P3364" s="143"/>
      <c r="Q3364" s="2"/>
    </row>
    <row r="3365">
      <c r="A3365" s="129">
        <v>47560.0</v>
      </c>
      <c r="B3365" s="129">
        <f>VLOOKUP($A3365,달력데이터,MATCH("음력 날짜",달력제목,0),FALSE)</f>
        <v>47529</v>
      </c>
      <c r="C3365" s="128">
        <f t="shared" si="1"/>
        <v>2030</v>
      </c>
      <c r="D3365" s="128">
        <f t="shared" si="2"/>
        <v>3</v>
      </c>
      <c r="E3365" s="128">
        <f t="shared" si="3"/>
        <v>3</v>
      </c>
      <c r="F3365" s="128">
        <f t="shared" si="4"/>
        <v>2030</v>
      </c>
      <c r="G3365" s="128">
        <f t="shared" si="5"/>
        <v>3</v>
      </c>
      <c r="H3365" s="128">
        <f t="shared" si="6"/>
        <v>18</v>
      </c>
      <c r="I3365" s="128" t="str">
        <f t="shared" si="7"/>
        <v>월</v>
      </c>
      <c r="J3365" s="99"/>
      <c r="K3365" s="99"/>
      <c r="L3365" s="141" t="str">
        <f>IF(J3365-K3365=0,,IFERROR(K3365-J3365-휴게시간-VLOOKUP(A3365,지정휴게시간,2,FALSE),K3365-J3365-휴게시간))</f>
        <v/>
      </c>
      <c r="M3365" s="142" t="str">
        <f>IFERROR(VLOOKUP(Text(A3365,"m월 d일"),양력휴일,2,FALSE),IFERROR(VLOOKUP(Text(B3365,"m월 d일"),음력휴일,2,FALSE),IFERROR(VLOOKUP(A3365,양력지정휴일,2,FALSE), IFERROR(VLOOKUP(B3365,음력지정휴일,2,FALSE), ""))))</f>
        <v/>
      </c>
      <c r="N3365" s="128"/>
      <c r="O3365" s="128" t="str">
        <f>IFERROR(VLOOKUP(N3365,연차지정일수,2,FALSE),"")</f>
        <v/>
      </c>
      <c r="P3365" s="143"/>
      <c r="Q3365" s="2"/>
    </row>
    <row r="3366">
      <c r="A3366" s="129">
        <v>47561.0</v>
      </c>
      <c r="B3366" s="129">
        <f>VLOOKUP($A3366,달력데이터,MATCH("음력 날짜",달력제목,0),FALSE)</f>
        <v>47530</v>
      </c>
      <c r="C3366" s="128">
        <f t="shared" si="1"/>
        <v>2030</v>
      </c>
      <c r="D3366" s="128">
        <f t="shared" si="2"/>
        <v>3</v>
      </c>
      <c r="E3366" s="128">
        <f t="shared" si="3"/>
        <v>3</v>
      </c>
      <c r="F3366" s="128">
        <f t="shared" si="4"/>
        <v>2030</v>
      </c>
      <c r="G3366" s="128">
        <f t="shared" si="5"/>
        <v>3</v>
      </c>
      <c r="H3366" s="128">
        <f t="shared" si="6"/>
        <v>19</v>
      </c>
      <c r="I3366" s="128" t="str">
        <f t="shared" si="7"/>
        <v>화</v>
      </c>
      <c r="J3366" s="99"/>
      <c r="K3366" s="99"/>
      <c r="L3366" s="141" t="str">
        <f>IF(J3366-K3366=0,,IFERROR(K3366-J3366-휴게시간-VLOOKUP(A3366,지정휴게시간,2,FALSE),K3366-J3366-휴게시간))</f>
        <v/>
      </c>
      <c r="M3366" s="142" t="str">
        <f>IFERROR(VLOOKUP(Text(A3366,"m월 d일"),양력휴일,2,FALSE),IFERROR(VLOOKUP(Text(B3366,"m월 d일"),음력휴일,2,FALSE),IFERROR(VLOOKUP(A3366,양력지정휴일,2,FALSE), IFERROR(VLOOKUP(B3366,음력지정휴일,2,FALSE), ""))))</f>
        <v/>
      </c>
      <c r="N3366" s="128"/>
      <c r="O3366" s="128" t="str">
        <f>IFERROR(VLOOKUP(N3366,연차지정일수,2,FALSE),"")</f>
        <v/>
      </c>
      <c r="P3366" s="143"/>
      <c r="Q3366" s="2"/>
    </row>
    <row r="3367">
      <c r="A3367" s="129">
        <v>47562.0</v>
      </c>
      <c r="B3367" s="129">
        <f>VLOOKUP($A3367,달력데이터,MATCH("음력 날짜",달력제목,0),FALSE)</f>
        <v>47531</v>
      </c>
      <c r="C3367" s="128">
        <f t="shared" si="1"/>
        <v>2030</v>
      </c>
      <c r="D3367" s="128">
        <f t="shared" si="2"/>
        <v>3</v>
      </c>
      <c r="E3367" s="128">
        <f t="shared" si="3"/>
        <v>3</v>
      </c>
      <c r="F3367" s="128">
        <f t="shared" si="4"/>
        <v>2030</v>
      </c>
      <c r="G3367" s="128">
        <f t="shared" si="5"/>
        <v>3</v>
      </c>
      <c r="H3367" s="128">
        <f t="shared" si="6"/>
        <v>20</v>
      </c>
      <c r="I3367" s="128" t="str">
        <f t="shared" si="7"/>
        <v>수</v>
      </c>
      <c r="J3367" s="99"/>
      <c r="K3367" s="99"/>
      <c r="L3367" s="141" t="str">
        <f>IF(J3367-K3367=0,,IFERROR(K3367-J3367-휴게시간-VLOOKUP(A3367,지정휴게시간,2,FALSE),K3367-J3367-휴게시간))</f>
        <v/>
      </c>
      <c r="M3367" s="142" t="str">
        <f>IFERROR(VLOOKUP(Text(A3367,"m월 d일"),양력휴일,2,FALSE),IFERROR(VLOOKUP(Text(B3367,"m월 d일"),음력휴일,2,FALSE),IFERROR(VLOOKUP(A3367,양력지정휴일,2,FALSE), IFERROR(VLOOKUP(B3367,음력지정휴일,2,FALSE), ""))))</f>
        <v/>
      </c>
      <c r="N3367" s="128"/>
      <c r="O3367" s="128" t="str">
        <f>IFERROR(VLOOKUP(N3367,연차지정일수,2,FALSE),"")</f>
        <v/>
      </c>
      <c r="P3367" s="143"/>
      <c r="Q3367" s="2"/>
    </row>
    <row r="3368">
      <c r="A3368" s="129">
        <v>47563.0</v>
      </c>
      <c r="B3368" s="129">
        <f>VLOOKUP($A3368,달력데이터,MATCH("음력 날짜",달력제목,0),FALSE)</f>
        <v>47532</v>
      </c>
      <c r="C3368" s="128">
        <f t="shared" si="1"/>
        <v>2030</v>
      </c>
      <c r="D3368" s="128">
        <f t="shared" si="2"/>
        <v>3</v>
      </c>
      <c r="E3368" s="128">
        <f t="shared" si="3"/>
        <v>3</v>
      </c>
      <c r="F3368" s="128">
        <f t="shared" si="4"/>
        <v>2030</v>
      </c>
      <c r="G3368" s="128">
        <f t="shared" si="5"/>
        <v>3</v>
      </c>
      <c r="H3368" s="128">
        <f t="shared" si="6"/>
        <v>21</v>
      </c>
      <c r="I3368" s="128" t="str">
        <f t="shared" si="7"/>
        <v>목</v>
      </c>
      <c r="J3368" s="99"/>
      <c r="K3368" s="99"/>
      <c r="L3368" s="141" t="str">
        <f>IF(J3368-K3368=0,,IFERROR(K3368-J3368-휴게시간-VLOOKUP(A3368,지정휴게시간,2,FALSE),K3368-J3368-휴게시간))</f>
        <v/>
      </c>
      <c r="M3368" s="142" t="str">
        <f>IFERROR(VLOOKUP(Text(A3368,"m월 d일"),양력휴일,2,FALSE),IFERROR(VLOOKUP(Text(B3368,"m월 d일"),음력휴일,2,FALSE),IFERROR(VLOOKUP(A3368,양력지정휴일,2,FALSE), IFERROR(VLOOKUP(B3368,음력지정휴일,2,FALSE), ""))))</f>
        <v/>
      </c>
      <c r="N3368" s="128"/>
      <c r="O3368" s="128" t="str">
        <f>IFERROR(VLOOKUP(N3368,연차지정일수,2,FALSE),"")</f>
        <v/>
      </c>
      <c r="P3368" s="143"/>
      <c r="Q3368" s="2"/>
    </row>
    <row r="3369">
      <c r="A3369" s="129">
        <v>47564.0</v>
      </c>
      <c r="B3369" s="129">
        <f>VLOOKUP($A3369,달력데이터,MATCH("음력 날짜",달력제목,0),FALSE)</f>
        <v>47533</v>
      </c>
      <c r="C3369" s="128">
        <f t="shared" si="1"/>
        <v>2030</v>
      </c>
      <c r="D3369" s="128">
        <f t="shared" si="2"/>
        <v>3</v>
      </c>
      <c r="E3369" s="128">
        <f t="shared" si="3"/>
        <v>3</v>
      </c>
      <c r="F3369" s="128">
        <f t="shared" si="4"/>
        <v>2030</v>
      </c>
      <c r="G3369" s="128">
        <f t="shared" si="5"/>
        <v>3</v>
      </c>
      <c r="H3369" s="128">
        <f t="shared" si="6"/>
        <v>22</v>
      </c>
      <c r="I3369" s="128" t="str">
        <f t="shared" si="7"/>
        <v>금</v>
      </c>
      <c r="J3369" s="99"/>
      <c r="K3369" s="99"/>
      <c r="L3369" s="141" t="str">
        <f>IF(J3369-K3369=0,,IFERROR(K3369-J3369-휴게시간-VLOOKUP(A3369,지정휴게시간,2,FALSE),K3369-J3369-휴게시간))</f>
        <v/>
      </c>
      <c r="M3369" s="142" t="str">
        <f>IFERROR(VLOOKUP(Text(A3369,"m월 d일"),양력휴일,2,FALSE),IFERROR(VLOOKUP(Text(B3369,"m월 d일"),음력휴일,2,FALSE),IFERROR(VLOOKUP(A3369,양력지정휴일,2,FALSE), IFERROR(VLOOKUP(B3369,음력지정휴일,2,FALSE), ""))))</f>
        <v/>
      </c>
      <c r="N3369" s="128"/>
      <c r="O3369" s="128" t="str">
        <f>IFERROR(VLOOKUP(N3369,연차지정일수,2,FALSE),"")</f>
        <v/>
      </c>
      <c r="P3369" s="143"/>
      <c r="Q3369" s="2"/>
    </row>
    <row r="3370">
      <c r="A3370" s="129">
        <v>47565.0</v>
      </c>
      <c r="B3370" s="129">
        <f>VLOOKUP($A3370,달력데이터,MATCH("음력 날짜",달력제목,0),FALSE)</f>
        <v>47534</v>
      </c>
      <c r="C3370" s="128">
        <f t="shared" si="1"/>
        <v>2030</v>
      </c>
      <c r="D3370" s="128">
        <f t="shared" si="2"/>
        <v>3</v>
      </c>
      <c r="E3370" s="128">
        <f t="shared" si="3"/>
        <v>3</v>
      </c>
      <c r="F3370" s="128">
        <f t="shared" si="4"/>
        <v>2030</v>
      </c>
      <c r="G3370" s="128">
        <f t="shared" si="5"/>
        <v>3</v>
      </c>
      <c r="H3370" s="128">
        <f t="shared" si="6"/>
        <v>23</v>
      </c>
      <c r="I3370" s="128" t="str">
        <f t="shared" si="7"/>
        <v>토</v>
      </c>
      <c r="J3370" s="99"/>
      <c r="K3370" s="99"/>
      <c r="L3370" s="141" t="str">
        <f>IF(J3370-K3370=0,,IFERROR(K3370-J3370-휴게시간-VLOOKUP(A3370,지정휴게시간,2,FALSE),K3370-J3370-휴게시간))</f>
        <v/>
      </c>
      <c r="M3370" s="142" t="str">
        <f>IFERROR(VLOOKUP(Text(A3370,"m월 d일"),양력휴일,2,FALSE),IFERROR(VLOOKUP(Text(B3370,"m월 d일"),음력휴일,2,FALSE),IFERROR(VLOOKUP(A3370,양력지정휴일,2,FALSE), IFERROR(VLOOKUP(B3370,음력지정휴일,2,FALSE), ""))))</f>
        <v/>
      </c>
      <c r="N3370" s="128"/>
      <c r="O3370" s="128" t="str">
        <f>IFERROR(VLOOKUP(N3370,연차지정일수,2,FALSE),"")</f>
        <v/>
      </c>
      <c r="P3370" s="143"/>
      <c r="Q3370" s="2"/>
    </row>
    <row r="3371">
      <c r="A3371" s="129">
        <v>47566.0</v>
      </c>
      <c r="B3371" s="129">
        <f>VLOOKUP($A3371,달력데이터,MATCH("음력 날짜",달력제목,0),FALSE)</f>
        <v>47535</v>
      </c>
      <c r="C3371" s="128">
        <f t="shared" si="1"/>
        <v>2030</v>
      </c>
      <c r="D3371" s="128">
        <f t="shared" si="2"/>
        <v>3</v>
      </c>
      <c r="E3371" s="128">
        <f t="shared" si="3"/>
        <v>3</v>
      </c>
      <c r="F3371" s="128">
        <f t="shared" si="4"/>
        <v>2030</v>
      </c>
      <c r="G3371" s="128">
        <f t="shared" si="5"/>
        <v>3</v>
      </c>
      <c r="H3371" s="128">
        <f t="shared" si="6"/>
        <v>24</v>
      </c>
      <c r="I3371" s="128" t="str">
        <f t="shared" si="7"/>
        <v>일</v>
      </c>
      <c r="J3371" s="99"/>
      <c r="K3371" s="99"/>
      <c r="L3371" s="141" t="str">
        <f>IF(J3371-K3371=0,,IFERROR(K3371-J3371-휴게시간-VLOOKUP(A3371,지정휴게시간,2,FALSE),K3371-J3371-휴게시간))</f>
        <v/>
      </c>
      <c r="M3371" s="142" t="str">
        <f>IFERROR(VLOOKUP(Text(A3371,"m월 d일"),양력휴일,2,FALSE),IFERROR(VLOOKUP(Text(B3371,"m월 d일"),음력휴일,2,FALSE),IFERROR(VLOOKUP(A3371,양력지정휴일,2,FALSE), IFERROR(VLOOKUP(B3371,음력지정휴일,2,FALSE), ""))))</f>
        <v/>
      </c>
      <c r="N3371" s="128"/>
      <c r="O3371" s="128" t="str">
        <f>IFERROR(VLOOKUP(N3371,연차지정일수,2,FALSE),"")</f>
        <v/>
      </c>
      <c r="P3371" s="143"/>
      <c r="Q3371" s="2"/>
    </row>
    <row r="3372">
      <c r="A3372" s="129">
        <v>47567.0</v>
      </c>
      <c r="B3372" s="129">
        <f>VLOOKUP($A3372,달력데이터,MATCH("음력 날짜",달력제목,0),FALSE)</f>
        <v>47536</v>
      </c>
      <c r="C3372" s="128">
        <f t="shared" si="1"/>
        <v>2030</v>
      </c>
      <c r="D3372" s="128">
        <f t="shared" si="2"/>
        <v>3</v>
      </c>
      <c r="E3372" s="128">
        <f t="shared" si="3"/>
        <v>4</v>
      </c>
      <c r="F3372" s="128">
        <f t="shared" si="4"/>
        <v>2030</v>
      </c>
      <c r="G3372" s="128">
        <f t="shared" si="5"/>
        <v>3</v>
      </c>
      <c r="H3372" s="128">
        <f t="shared" si="6"/>
        <v>25</v>
      </c>
      <c r="I3372" s="128" t="str">
        <f t="shared" si="7"/>
        <v>월</v>
      </c>
      <c r="J3372" s="99"/>
      <c r="K3372" s="99"/>
      <c r="L3372" s="141" t="str">
        <f>IF(J3372-K3372=0,,IFERROR(K3372-J3372-휴게시간-VLOOKUP(A3372,지정휴게시간,2,FALSE),K3372-J3372-휴게시간))</f>
        <v/>
      </c>
      <c r="M3372" s="142" t="str">
        <f>IFERROR(VLOOKUP(Text(A3372,"m월 d일"),양력휴일,2,FALSE),IFERROR(VLOOKUP(Text(B3372,"m월 d일"),음력휴일,2,FALSE),IFERROR(VLOOKUP(A3372,양력지정휴일,2,FALSE), IFERROR(VLOOKUP(B3372,음력지정휴일,2,FALSE), ""))))</f>
        <v/>
      </c>
      <c r="N3372" s="128"/>
      <c r="O3372" s="128" t="str">
        <f>IFERROR(VLOOKUP(N3372,연차지정일수,2,FALSE),"")</f>
        <v/>
      </c>
      <c r="P3372" s="143"/>
      <c r="Q3372" s="2"/>
    </row>
    <row r="3373">
      <c r="A3373" s="129">
        <v>47568.0</v>
      </c>
      <c r="B3373" s="129">
        <f>VLOOKUP($A3373,달력데이터,MATCH("음력 날짜",달력제목,0),FALSE)</f>
        <v>47537</v>
      </c>
      <c r="C3373" s="128">
        <f t="shared" si="1"/>
        <v>2030</v>
      </c>
      <c r="D3373" s="128">
        <f t="shared" si="2"/>
        <v>3</v>
      </c>
      <c r="E3373" s="128">
        <f t="shared" si="3"/>
        <v>4</v>
      </c>
      <c r="F3373" s="128">
        <f t="shared" si="4"/>
        <v>2030</v>
      </c>
      <c r="G3373" s="128">
        <f t="shared" si="5"/>
        <v>3</v>
      </c>
      <c r="H3373" s="128">
        <f t="shared" si="6"/>
        <v>26</v>
      </c>
      <c r="I3373" s="128" t="str">
        <f t="shared" si="7"/>
        <v>화</v>
      </c>
      <c r="J3373" s="99"/>
      <c r="K3373" s="99"/>
      <c r="L3373" s="141" t="str">
        <f>IF(J3373-K3373=0,,IFERROR(K3373-J3373-휴게시간-VLOOKUP(A3373,지정휴게시간,2,FALSE),K3373-J3373-휴게시간))</f>
        <v/>
      </c>
      <c r="M3373" s="142" t="str">
        <f>IFERROR(VLOOKUP(Text(A3373,"m월 d일"),양력휴일,2,FALSE),IFERROR(VLOOKUP(Text(B3373,"m월 d일"),음력휴일,2,FALSE),IFERROR(VLOOKUP(A3373,양력지정휴일,2,FALSE), IFERROR(VLOOKUP(B3373,음력지정휴일,2,FALSE), ""))))</f>
        <v/>
      </c>
      <c r="N3373" s="128"/>
      <c r="O3373" s="128" t="str">
        <f>IFERROR(VLOOKUP(N3373,연차지정일수,2,FALSE),"")</f>
        <v/>
      </c>
      <c r="P3373" s="143"/>
      <c r="Q3373" s="2"/>
    </row>
    <row r="3374">
      <c r="A3374" s="129">
        <v>47569.0</v>
      </c>
      <c r="B3374" s="129">
        <f>VLOOKUP($A3374,달력데이터,MATCH("음력 날짜",달력제목,0),FALSE)</f>
        <v>47538</v>
      </c>
      <c r="C3374" s="128">
        <f t="shared" si="1"/>
        <v>2030</v>
      </c>
      <c r="D3374" s="128">
        <f t="shared" si="2"/>
        <v>3</v>
      </c>
      <c r="E3374" s="128">
        <f t="shared" si="3"/>
        <v>4</v>
      </c>
      <c r="F3374" s="128">
        <f t="shared" si="4"/>
        <v>2030</v>
      </c>
      <c r="G3374" s="128">
        <f t="shared" si="5"/>
        <v>3</v>
      </c>
      <c r="H3374" s="128">
        <f t="shared" si="6"/>
        <v>27</v>
      </c>
      <c r="I3374" s="128" t="str">
        <f t="shared" si="7"/>
        <v>수</v>
      </c>
      <c r="J3374" s="99"/>
      <c r="K3374" s="99"/>
      <c r="L3374" s="141" t="str">
        <f>IF(J3374-K3374=0,,IFERROR(K3374-J3374-휴게시간-VLOOKUP(A3374,지정휴게시간,2,FALSE),K3374-J3374-휴게시간))</f>
        <v/>
      </c>
      <c r="M3374" s="142" t="str">
        <f>IFERROR(VLOOKUP(Text(A3374,"m월 d일"),양력휴일,2,FALSE),IFERROR(VLOOKUP(Text(B3374,"m월 d일"),음력휴일,2,FALSE),IFERROR(VLOOKUP(A3374,양력지정휴일,2,FALSE), IFERROR(VLOOKUP(B3374,음력지정휴일,2,FALSE), ""))))</f>
        <v/>
      </c>
      <c r="N3374" s="128"/>
      <c r="O3374" s="128" t="str">
        <f>IFERROR(VLOOKUP(N3374,연차지정일수,2,FALSE),"")</f>
        <v/>
      </c>
      <c r="P3374" s="143"/>
      <c r="Q3374" s="2"/>
    </row>
    <row r="3375">
      <c r="A3375" s="129">
        <v>47570.0</v>
      </c>
      <c r="B3375" s="129">
        <f>VLOOKUP($A3375,달력데이터,MATCH("음력 날짜",달력제목,0),FALSE)</f>
        <v>47539</v>
      </c>
      <c r="C3375" s="128">
        <f t="shared" si="1"/>
        <v>2030</v>
      </c>
      <c r="D3375" s="128">
        <f t="shared" si="2"/>
        <v>3</v>
      </c>
      <c r="E3375" s="128">
        <f t="shared" si="3"/>
        <v>4</v>
      </c>
      <c r="F3375" s="128">
        <f t="shared" si="4"/>
        <v>2030</v>
      </c>
      <c r="G3375" s="128">
        <f t="shared" si="5"/>
        <v>3</v>
      </c>
      <c r="H3375" s="128">
        <f t="shared" si="6"/>
        <v>28</v>
      </c>
      <c r="I3375" s="128" t="str">
        <f t="shared" si="7"/>
        <v>목</v>
      </c>
      <c r="J3375" s="99"/>
      <c r="K3375" s="99"/>
      <c r="L3375" s="141" t="str">
        <f>IF(J3375-K3375=0,,IFERROR(K3375-J3375-휴게시간-VLOOKUP(A3375,지정휴게시간,2,FALSE),K3375-J3375-휴게시간))</f>
        <v/>
      </c>
      <c r="M3375" s="142" t="str">
        <f>IFERROR(VLOOKUP(Text(A3375,"m월 d일"),양력휴일,2,FALSE),IFERROR(VLOOKUP(Text(B3375,"m월 d일"),음력휴일,2,FALSE),IFERROR(VLOOKUP(A3375,양력지정휴일,2,FALSE), IFERROR(VLOOKUP(B3375,음력지정휴일,2,FALSE), ""))))</f>
        <v/>
      </c>
      <c r="N3375" s="128"/>
      <c r="O3375" s="128" t="str">
        <f>IFERROR(VLOOKUP(N3375,연차지정일수,2,FALSE),"")</f>
        <v/>
      </c>
      <c r="P3375" s="143"/>
      <c r="Q3375" s="2"/>
    </row>
    <row r="3376">
      <c r="A3376" s="129">
        <v>47571.0</v>
      </c>
      <c r="B3376" s="129">
        <f>VLOOKUP($A3376,달력데이터,MATCH("음력 날짜",달력제목,0),FALSE)</f>
        <v>47540</v>
      </c>
      <c r="C3376" s="128">
        <f t="shared" si="1"/>
        <v>2030</v>
      </c>
      <c r="D3376" s="128">
        <f t="shared" si="2"/>
        <v>3</v>
      </c>
      <c r="E3376" s="128">
        <f t="shared" si="3"/>
        <v>4</v>
      </c>
      <c r="F3376" s="128">
        <f t="shared" si="4"/>
        <v>2030</v>
      </c>
      <c r="G3376" s="128">
        <f t="shared" si="5"/>
        <v>3</v>
      </c>
      <c r="H3376" s="128">
        <f t="shared" si="6"/>
        <v>29</v>
      </c>
      <c r="I3376" s="128" t="str">
        <f t="shared" si="7"/>
        <v>금</v>
      </c>
      <c r="J3376" s="99"/>
      <c r="K3376" s="99"/>
      <c r="L3376" s="141" t="str">
        <f>IF(J3376-K3376=0,,IFERROR(K3376-J3376-휴게시간-VLOOKUP(A3376,지정휴게시간,2,FALSE),K3376-J3376-휴게시간))</f>
        <v/>
      </c>
      <c r="M3376" s="142" t="str">
        <f>IFERROR(VLOOKUP(Text(A3376,"m월 d일"),양력휴일,2,FALSE),IFERROR(VLOOKUP(Text(B3376,"m월 d일"),음력휴일,2,FALSE),IFERROR(VLOOKUP(A3376,양력지정휴일,2,FALSE), IFERROR(VLOOKUP(B3376,음력지정휴일,2,FALSE), ""))))</f>
        <v/>
      </c>
      <c r="N3376" s="128"/>
      <c r="O3376" s="128" t="str">
        <f>IFERROR(VLOOKUP(N3376,연차지정일수,2,FALSE),"")</f>
        <v/>
      </c>
      <c r="P3376" s="143"/>
      <c r="Q3376" s="2"/>
    </row>
    <row r="3377">
      <c r="A3377" s="129">
        <v>47572.0</v>
      </c>
      <c r="B3377" s="129">
        <f>VLOOKUP($A3377,달력데이터,MATCH("음력 날짜",달력제목,0),FALSE)</f>
        <v>47541</v>
      </c>
      <c r="C3377" s="128">
        <f t="shared" si="1"/>
        <v>2030</v>
      </c>
      <c r="D3377" s="128">
        <f t="shared" si="2"/>
        <v>3</v>
      </c>
      <c r="E3377" s="128">
        <f t="shared" si="3"/>
        <v>4</v>
      </c>
      <c r="F3377" s="128">
        <f t="shared" si="4"/>
        <v>2030</v>
      </c>
      <c r="G3377" s="128">
        <f t="shared" si="5"/>
        <v>3</v>
      </c>
      <c r="H3377" s="128">
        <f t="shared" si="6"/>
        <v>30</v>
      </c>
      <c r="I3377" s="128" t="str">
        <f t="shared" si="7"/>
        <v>토</v>
      </c>
      <c r="J3377" s="99"/>
      <c r="K3377" s="99"/>
      <c r="L3377" s="141" t="str">
        <f>IF(J3377-K3377=0,,IFERROR(K3377-J3377-휴게시간-VLOOKUP(A3377,지정휴게시간,2,FALSE),K3377-J3377-휴게시간))</f>
        <v/>
      </c>
      <c r="M3377" s="142" t="str">
        <f>IFERROR(VLOOKUP(Text(A3377,"m월 d일"),양력휴일,2,FALSE),IFERROR(VLOOKUP(Text(B3377,"m월 d일"),음력휴일,2,FALSE),IFERROR(VLOOKUP(A3377,양력지정휴일,2,FALSE), IFERROR(VLOOKUP(B3377,음력지정휴일,2,FALSE), ""))))</f>
        <v/>
      </c>
      <c r="N3377" s="128"/>
      <c r="O3377" s="128" t="str">
        <f>IFERROR(VLOOKUP(N3377,연차지정일수,2,FALSE),"")</f>
        <v/>
      </c>
      <c r="P3377" s="143"/>
      <c r="Q3377" s="2"/>
    </row>
    <row r="3378">
      <c r="A3378" s="129">
        <v>47573.0</v>
      </c>
      <c r="B3378" s="129">
        <f>VLOOKUP($A3378,달력데이터,MATCH("음력 날짜",달력제목,0),FALSE)</f>
        <v>47542</v>
      </c>
      <c r="C3378" s="128">
        <f t="shared" si="1"/>
        <v>2030</v>
      </c>
      <c r="D3378" s="128">
        <f t="shared" si="2"/>
        <v>3</v>
      </c>
      <c r="E3378" s="128">
        <f t="shared" si="3"/>
        <v>4</v>
      </c>
      <c r="F3378" s="128">
        <f t="shared" si="4"/>
        <v>2030</v>
      </c>
      <c r="G3378" s="128">
        <f t="shared" si="5"/>
        <v>3</v>
      </c>
      <c r="H3378" s="128">
        <f t="shared" si="6"/>
        <v>31</v>
      </c>
      <c r="I3378" s="128" t="str">
        <f t="shared" si="7"/>
        <v>일</v>
      </c>
      <c r="J3378" s="99"/>
      <c r="K3378" s="99"/>
      <c r="L3378" s="141" t="str">
        <f>IF(J3378-K3378=0,,IFERROR(K3378-J3378-휴게시간-VLOOKUP(A3378,지정휴게시간,2,FALSE),K3378-J3378-휴게시간))</f>
        <v/>
      </c>
      <c r="M3378" s="142" t="str">
        <f>IFERROR(VLOOKUP(Text(A3378,"m월 d일"),양력휴일,2,FALSE),IFERROR(VLOOKUP(Text(B3378,"m월 d일"),음력휴일,2,FALSE),IFERROR(VLOOKUP(A3378,양력지정휴일,2,FALSE), IFERROR(VLOOKUP(B3378,음력지정휴일,2,FALSE), ""))))</f>
        <v/>
      </c>
      <c r="N3378" s="128"/>
      <c r="O3378" s="128" t="str">
        <f>IFERROR(VLOOKUP(N3378,연차지정일수,2,FALSE),"")</f>
        <v/>
      </c>
      <c r="P3378" s="143"/>
      <c r="Q3378" s="2"/>
    </row>
    <row r="3379">
      <c r="A3379" s="129">
        <v>47574.0</v>
      </c>
      <c r="B3379" s="129" t="str">
        <f>VLOOKUP($A3379,달력데이터,MATCH("음력 날짜",달력제목,0),FALSE)</f>
        <v> 2030-02-29 </v>
      </c>
      <c r="C3379" s="128">
        <f t="shared" si="1"/>
        <v>2030</v>
      </c>
      <c r="D3379" s="128">
        <f t="shared" si="2"/>
        <v>3</v>
      </c>
      <c r="E3379" s="128">
        <f t="shared" si="3"/>
        <v>1</v>
      </c>
      <c r="F3379" s="128">
        <f t="shared" si="4"/>
        <v>2030</v>
      </c>
      <c r="G3379" s="128">
        <f t="shared" si="5"/>
        <v>4</v>
      </c>
      <c r="H3379" s="128">
        <f t="shared" si="6"/>
        <v>1</v>
      </c>
      <c r="I3379" s="128" t="str">
        <f t="shared" si="7"/>
        <v>월</v>
      </c>
      <c r="J3379" s="99"/>
      <c r="K3379" s="99"/>
      <c r="L3379" s="141" t="str">
        <f>IF(J3379-K3379=0,,IFERROR(K3379-J3379-휴게시간-VLOOKUP(A3379,지정휴게시간,2,FALSE),K3379-J3379-휴게시간))</f>
        <v/>
      </c>
      <c r="M3379" s="142" t="str">
        <f>IFERROR(VLOOKUP(Text(A3379,"m월 d일"),양력휴일,2,FALSE),IFERROR(VLOOKUP(Text(B3379,"m월 d일"),음력휴일,2,FALSE),IFERROR(VLOOKUP(A3379,양력지정휴일,2,FALSE), IFERROR(VLOOKUP(B3379,음력지정휴일,2,FALSE), ""))))</f>
        <v/>
      </c>
      <c r="N3379" s="128"/>
      <c r="O3379" s="128" t="str">
        <f>IFERROR(VLOOKUP(N3379,연차지정일수,2,FALSE),"")</f>
        <v/>
      </c>
      <c r="P3379" s="143"/>
      <c r="Q3379" s="2"/>
    </row>
    <row r="3380">
      <c r="A3380" s="129">
        <v>47575.0</v>
      </c>
      <c r="B3380" s="129" t="str">
        <f>VLOOKUP($A3380,달력데이터,MATCH("음력 날짜",달력제목,0),FALSE)</f>
        <v> 2030-02-30 </v>
      </c>
      <c r="C3380" s="128">
        <f t="shared" si="1"/>
        <v>2030</v>
      </c>
      <c r="D3380" s="128">
        <f t="shared" si="2"/>
        <v>3</v>
      </c>
      <c r="E3380" s="128">
        <f t="shared" si="3"/>
        <v>1</v>
      </c>
      <c r="F3380" s="128">
        <f t="shared" si="4"/>
        <v>2030</v>
      </c>
      <c r="G3380" s="128">
        <f t="shared" si="5"/>
        <v>4</v>
      </c>
      <c r="H3380" s="128">
        <f t="shared" si="6"/>
        <v>2</v>
      </c>
      <c r="I3380" s="128" t="str">
        <f t="shared" si="7"/>
        <v>화</v>
      </c>
      <c r="J3380" s="99"/>
      <c r="K3380" s="99"/>
      <c r="L3380" s="141" t="str">
        <f>IF(J3380-K3380=0,,IFERROR(K3380-J3380-휴게시간-VLOOKUP(A3380,지정휴게시간,2,FALSE),K3380-J3380-휴게시간))</f>
        <v/>
      </c>
      <c r="M3380" s="142" t="str">
        <f>IFERROR(VLOOKUP(Text(A3380,"m월 d일"),양력휴일,2,FALSE),IFERROR(VLOOKUP(Text(B3380,"m월 d일"),음력휴일,2,FALSE),IFERROR(VLOOKUP(A3380,양력지정휴일,2,FALSE), IFERROR(VLOOKUP(B3380,음력지정휴일,2,FALSE), ""))))</f>
        <v/>
      </c>
      <c r="N3380" s="128"/>
      <c r="O3380" s="128" t="str">
        <f>IFERROR(VLOOKUP(N3380,연차지정일수,2,FALSE),"")</f>
        <v/>
      </c>
      <c r="P3380" s="143"/>
      <c r="Q3380" s="2"/>
    </row>
    <row r="3381">
      <c r="A3381" s="129">
        <v>47576.0</v>
      </c>
      <c r="B3381" s="129">
        <f>VLOOKUP($A3381,달력데이터,MATCH("음력 날짜",달력제목,0),FALSE)</f>
        <v>47543</v>
      </c>
      <c r="C3381" s="128">
        <f t="shared" si="1"/>
        <v>2030</v>
      </c>
      <c r="D3381" s="128">
        <f t="shared" si="2"/>
        <v>3</v>
      </c>
      <c r="E3381" s="128">
        <f t="shared" si="3"/>
        <v>1</v>
      </c>
      <c r="F3381" s="128">
        <f t="shared" si="4"/>
        <v>2030</v>
      </c>
      <c r="G3381" s="128">
        <f t="shared" si="5"/>
        <v>4</v>
      </c>
      <c r="H3381" s="128">
        <f t="shared" si="6"/>
        <v>3</v>
      </c>
      <c r="I3381" s="128" t="str">
        <f t="shared" si="7"/>
        <v>수</v>
      </c>
      <c r="J3381" s="99"/>
      <c r="K3381" s="99"/>
      <c r="L3381" s="141" t="str">
        <f>IF(J3381-K3381=0,,IFERROR(K3381-J3381-휴게시간-VLOOKUP(A3381,지정휴게시간,2,FALSE),K3381-J3381-휴게시간))</f>
        <v/>
      </c>
      <c r="M3381" s="142" t="str">
        <f>IFERROR(VLOOKUP(Text(A3381,"m월 d일"),양력휴일,2,FALSE),IFERROR(VLOOKUP(Text(B3381,"m월 d일"),음력휴일,2,FALSE),IFERROR(VLOOKUP(A3381,양력지정휴일,2,FALSE), IFERROR(VLOOKUP(B3381,음력지정휴일,2,FALSE), ""))))</f>
        <v/>
      </c>
      <c r="N3381" s="128"/>
      <c r="O3381" s="128" t="str">
        <f>IFERROR(VLOOKUP(N3381,연차지정일수,2,FALSE),"")</f>
        <v/>
      </c>
      <c r="P3381" s="143"/>
      <c r="Q3381" s="2"/>
    </row>
    <row r="3382">
      <c r="A3382" s="129">
        <v>47577.0</v>
      </c>
      <c r="B3382" s="129">
        <f>VLOOKUP($A3382,달력데이터,MATCH("음력 날짜",달력제목,0),FALSE)</f>
        <v>47544</v>
      </c>
      <c r="C3382" s="128">
        <f t="shared" si="1"/>
        <v>2030</v>
      </c>
      <c r="D3382" s="128">
        <f t="shared" si="2"/>
        <v>3</v>
      </c>
      <c r="E3382" s="128">
        <f t="shared" si="3"/>
        <v>1</v>
      </c>
      <c r="F3382" s="128">
        <f t="shared" si="4"/>
        <v>2030</v>
      </c>
      <c r="G3382" s="128">
        <f t="shared" si="5"/>
        <v>4</v>
      </c>
      <c r="H3382" s="128">
        <f t="shared" si="6"/>
        <v>4</v>
      </c>
      <c r="I3382" s="128" t="str">
        <f t="shared" si="7"/>
        <v>목</v>
      </c>
      <c r="J3382" s="99"/>
      <c r="K3382" s="99"/>
      <c r="L3382" s="141" t="str">
        <f>IF(J3382-K3382=0,,IFERROR(K3382-J3382-휴게시간-VLOOKUP(A3382,지정휴게시간,2,FALSE),K3382-J3382-휴게시간))</f>
        <v/>
      </c>
      <c r="M3382" s="142" t="str">
        <f>IFERROR(VLOOKUP(Text(A3382,"m월 d일"),양력휴일,2,FALSE),IFERROR(VLOOKUP(Text(B3382,"m월 d일"),음력휴일,2,FALSE),IFERROR(VLOOKUP(A3382,양력지정휴일,2,FALSE), IFERROR(VLOOKUP(B3382,음력지정휴일,2,FALSE), ""))))</f>
        <v/>
      </c>
      <c r="N3382" s="128"/>
      <c r="O3382" s="128" t="str">
        <f>IFERROR(VLOOKUP(N3382,연차지정일수,2,FALSE),"")</f>
        <v/>
      </c>
      <c r="P3382" s="143"/>
      <c r="Q3382" s="2"/>
    </row>
    <row r="3383">
      <c r="A3383" s="129">
        <v>47578.0</v>
      </c>
      <c r="B3383" s="129">
        <f>VLOOKUP($A3383,달력데이터,MATCH("음력 날짜",달력제목,0),FALSE)</f>
        <v>47545</v>
      </c>
      <c r="C3383" s="128">
        <f t="shared" si="1"/>
        <v>2030</v>
      </c>
      <c r="D3383" s="128">
        <f t="shared" si="2"/>
        <v>3</v>
      </c>
      <c r="E3383" s="128">
        <f t="shared" si="3"/>
        <v>1</v>
      </c>
      <c r="F3383" s="128">
        <f t="shared" si="4"/>
        <v>2030</v>
      </c>
      <c r="G3383" s="128">
        <f t="shared" si="5"/>
        <v>4</v>
      </c>
      <c r="H3383" s="128">
        <f t="shared" si="6"/>
        <v>5</v>
      </c>
      <c r="I3383" s="128" t="str">
        <f t="shared" si="7"/>
        <v>금</v>
      </c>
      <c r="J3383" s="99"/>
      <c r="K3383" s="99"/>
      <c r="L3383" s="141" t="str">
        <f>IF(J3383-K3383=0,,IFERROR(K3383-J3383-휴게시간-VLOOKUP(A3383,지정휴게시간,2,FALSE),K3383-J3383-휴게시간))</f>
        <v/>
      </c>
      <c r="M3383" s="142" t="str">
        <f>IFERROR(VLOOKUP(Text(A3383,"m월 d일"),양력휴일,2,FALSE),IFERROR(VLOOKUP(Text(B3383,"m월 d일"),음력휴일,2,FALSE),IFERROR(VLOOKUP(A3383,양력지정휴일,2,FALSE), IFERROR(VLOOKUP(B3383,음력지정휴일,2,FALSE), ""))))</f>
        <v/>
      </c>
      <c r="N3383" s="128"/>
      <c r="O3383" s="128" t="str">
        <f>IFERROR(VLOOKUP(N3383,연차지정일수,2,FALSE),"")</f>
        <v/>
      </c>
      <c r="P3383" s="143"/>
      <c r="Q3383" s="2"/>
    </row>
    <row r="3384">
      <c r="A3384" s="129">
        <v>47579.0</v>
      </c>
      <c r="B3384" s="129">
        <f>VLOOKUP($A3384,달력데이터,MATCH("음력 날짜",달력제목,0),FALSE)</f>
        <v>47546</v>
      </c>
      <c r="C3384" s="128">
        <f t="shared" si="1"/>
        <v>2030</v>
      </c>
      <c r="D3384" s="128">
        <f t="shared" si="2"/>
        <v>3</v>
      </c>
      <c r="E3384" s="128">
        <f t="shared" si="3"/>
        <v>1</v>
      </c>
      <c r="F3384" s="128">
        <f t="shared" si="4"/>
        <v>2030</v>
      </c>
      <c r="G3384" s="128">
        <f t="shared" si="5"/>
        <v>4</v>
      </c>
      <c r="H3384" s="128">
        <f t="shared" si="6"/>
        <v>6</v>
      </c>
      <c r="I3384" s="128" t="str">
        <f t="shared" si="7"/>
        <v>토</v>
      </c>
      <c r="J3384" s="99"/>
      <c r="K3384" s="99"/>
      <c r="L3384" s="141" t="str">
        <f>IF(J3384-K3384=0,,IFERROR(K3384-J3384-휴게시간-VLOOKUP(A3384,지정휴게시간,2,FALSE),K3384-J3384-휴게시간))</f>
        <v/>
      </c>
      <c r="M3384" s="142" t="str">
        <f>IFERROR(VLOOKUP(Text(A3384,"m월 d일"),양력휴일,2,FALSE),IFERROR(VLOOKUP(Text(B3384,"m월 d일"),음력휴일,2,FALSE),IFERROR(VLOOKUP(A3384,양력지정휴일,2,FALSE), IFERROR(VLOOKUP(B3384,음력지정휴일,2,FALSE), ""))))</f>
        <v/>
      </c>
      <c r="N3384" s="128"/>
      <c r="O3384" s="128" t="str">
        <f>IFERROR(VLOOKUP(N3384,연차지정일수,2,FALSE),"")</f>
        <v/>
      </c>
      <c r="P3384" s="143"/>
      <c r="Q3384" s="2"/>
    </row>
    <row r="3385">
      <c r="A3385" s="129">
        <v>47580.0</v>
      </c>
      <c r="B3385" s="129">
        <f>VLOOKUP($A3385,달력데이터,MATCH("음력 날짜",달력제목,0),FALSE)</f>
        <v>47547</v>
      </c>
      <c r="C3385" s="128">
        <f t="shared" si="1"/>
        <v>2030</v>
      </c>
      <c r="D3385" s="128">
        <f t="shared" si="2"/>
        <v>3</v>
      </c>
      <c r="E3385" s="128">
        <f t="shared" si="3"/>
        <v>1</v>
      </c>
      <c r="F3385" s="128">
        <f t="shared" si="4"/>
        <v>2030</v>
      </c>
      <c r="G3385" s="128">
        <f t="shared" si="5"/>
        <v>4</v>
      </c>
      <c r="H3385" s="128">
        <f t="shared" si="6"/>
        <v>7</v>
      </c>
      <c r="I3385" s="128" t="str">
        <f t="shared" si="7"/>
        <v>일</v>
      </c>
      <c r="J3385" s="99"/>
      <c r="K3385" s="99"/>
      <c r="L3385" s="141" t="str">
        <f>IF(J3385-K3385=0,,IFERROR(K3385-J3385-휴게시간-VLOOKUP(A3385,지정휴게시간,2,FALSE),K3385-J3385-휴게시간))</f>
        <v/>
      </c>
      <c r="M3385" s="142" t="str">
        <f>IFERROR(VLOOKUP(Text(A3385,"m월 d일"),양력휴일,2,FALSE),IFERROR(VLOOKUP(Text(B3385,"m월 d일"),음력휴일,2,FALSE),IFERROR(VLOOKUP(A3385,양력지정휴일,2,FALSE), IFERROR(VLOOKUP(B3385,음력지정휴일,2,FALSE), ""))))</f>
        <v/>
      </c>
      <c r="N3385" s="128"/>
      <c r="O3385" s="128" t="str">
        <f>IFERROR(VLOOKUP(N3385,연차지정일수,2,FALSE),"")</f>
        <v/>
      </c>
      <c r="P3385" s="143"/>
      <c r="Q3385" s="2"/>
    </row>
    <row r="3386">
      <c r="A3386" s="129">
        <v>47581.0</v>
      </c>
      <c r="B3386" s="129">
        <f>VLOOKUP($A3386,달력데이터,MATCH("음력 날짜",달력제목,0),FALSE)</f>
        <v>47548</v>
      </c>
      <c r="C3386" s="128">
        <f t="shared" si="1"/>
        <v>2030</v>
      </c>
      <c r="D3386" s="128">
        <f t="shared" si="2"/>
        <v>4</v>
      </c>
      <c r="E3386" s="128">
        <f t="shared" si="3"/>
        <v>2</v>
      </c>
      <c r="F3386" s="128">
        <f t="shared" si="4"/>
        <v>2030</v>
      </c>
      <c r="G3386" s="128">
        <f t="shared" si="5"/>
        <v>4</v>
      </c>
      <c r="H3386" s="128">
        <f t="shared" si="6"/>
        <v>8</v>
      </c>
      <c r="I3386" s="128" t="str">
        <f t="shared" si="7"/>
        <v>월</v>
      </c>
      <c r="J3386" s="99"/>
      <c r="K3386" s="99"/>
      <c r="L3386" s="141" t="str">
        <f>IF(J3386-K3386=0,,IFERROR(K3386-J3386-휴게시간-VLOOKUP(A3386,지정휴게시간,2,FALSE),K3386-J3386-휴게시간))</f>
        <v/>
      </c>
      <c r="M3386" s="142" t="str">
        <f>IFERROR(VLOOKUP(Text(A3386,"m월 d일"),양력휴일,2,FALSE),IFERROR(VLOOKUP(Text(B3386,"m월 d일"),음력휴일,2,FALSE),IFERROR(VLOOKUP(A3386,양력지정휴일,2,FALSE), IFERROR(VLOOKUP(B3386,음력지정휴일,2,FALSE), ""))))</f>
        <v/>
      </c>
      <c r="N3386" s="128"/>
      <c r="O3386" s="128" t="str">
        <f>IFERROR(VLOOKUP(N3386,연차지정일수,2,FALSE),"")</f>
        <v/>
      </c>
      <c r="P3386" s="143"/>
      <c r="Q3386" s="2"/>
    </row>
    <row r="3387">
      <c r="A3387" s="129">
        <v>47582.0</v>
      </c>
      <c r="B3387" s="129">
        <f>VLOOKUP($A3387,달력데이터,MATCH("음력 날짜",달력제목,0),FALSE)</f>
        <v>47549</v>
      </c>
      <c r="C3387" s="128">
        <f t="shared" si="1"/>
        <v>2030</v>
      </c>
      <c r="D3387" s="128">
        <f t="shared" si="2"/>
        <v>4</v>
      </c>
      <c r="E3387" s="128">
        <f t="shared" si="3"/>
        <v>2</v>
      </c>
      <c r="F3387" s="128">
        <f t="shared" si="4"/>
        <v>2030</v>
      </c>
      <c r="G3387" s="128">
        <f t="shared" si="5"/>
        <v>4</v>
      </c>
      <c r="H3387" s="128">
        <f t="shared" si="6"/>
        <v>9</v>
      </c>
      <c r="I3387" s="128" t="str">
        <f t="shared" si="7"/>
        <v>화</v>
      </c>
      <c r="J3387" s="99"/>
      <c r="K3387" s="99"/>
      <c r="L3387" s="141" t="str">
        <f>IF(J3387-K3387=0,,IFERROR(K3387-J3387-휴게시간-VLOOKUP(A3387,지정휴게시간,2,FALSE),K3387-J3387-휴게시간))</f>
        <v/>
      </c>
      <c r="M3387" s="142" t="str">
        <f>IFERROR(VLOOKUP(Text(A3387,"m월 d일"),양력휴일,2,FALSE),IFERROR(VLOOKUP(Text(B3387,"m월 d일"),음력휴일,2,FALSE),IFERROR(VLOOKUP(A3387,양력지정휴일,2,FALSE), IFERROR(VLOOKUP(B3387,음력지정휴일,2,FALSE), ""))))</f>
        <v/>
      </c>
      <c r="N3387" s="128"/>
      <c r="O3387" s="128" t="str">
        <f>IFERROR(VLOOKUP(N3387,연차지정일수,2,FALSE),"")</f>
        <v/>
      </c>
      <c r="P3387" s="143"/>
      <c r="Q3387" s="2"/>
    </row>
    <row r="3388">
      <c r="A3388" s="129">
        <v>47583.0</v>
      </c>
      <c r="B3388" s="129">
        <f>VLOOKUP($A3388,달력데이터,MATCH("음력 날짜",달력제목,0),FALSE)</f>
        <v>47550</v>
      </c>
      <c r="C3388" s="128">
        <f t="shared" si="1"/>
        <v>2030</v>
      </c>
      <c r="D3388" s="128">
        <f t="shared" si="2"/>
        <v>4</v>
      </c>
      <c r="E3388" s="128">
        <f t="shared" si="3"/>
        <v>2</v>
      </c>
      <c r="F3388" s="128">
        <f t="shared" si="4"/>
        <v>2030</v>
      </c>
      <c r="G3388" s="128">
        <f t="shared" si="5"/>
        <v>4</v>
      </c>
      <c r="H3388" s="128">
        <f t="shared" si="6"/>
        <v>10</v>
      </c>
      <c r="I3388" s="128" t="str">
        <f t="shared" si="7"/>
        <v>수</v>
      </c>
      <c r="J3388" s="99"/>
      <c r="K3388" s="99"/>
      <c r="L3388" s="141" t="str">
        <f>IF(J3388-K3388=0,,IFERROR(K3388-J3388-휴게시간-VLOOKUP(A3388,지정휴게시간,2,FALSE),K3388-J3388-휴게시간))</f>
        <v/>
      </c>
      <c r="M3388" s="142" t="str">
        <f>IFERROR(VLOOKUP(Text(A3388,"m월 d일"),양력휴일,2,FALSE),IFERROR(VLOOKUP(Text(B3388,"m월 d일"),음력휴일,2,FALSE),IFERROR(VLOOKUP(A3388,양력지정휴일,2,FALSE), IFERROR(VLOOKUP(B3388,음력지정휴일,2,FALSE), ""))))</f>
        <v/>
      </c>
      <c r="N3388" s="128"/>
      <c r="O3388" s="128" t="str">
        <f>IFERROR(VLOOKUP(N3388,연차지정일수,2,FALSE),"")</f>
        <v/>
      </c>
      <c r="P3388" s="143"/>
      <c r="Q3388" s="2"/>
    </row>
    <row r="3389">
      <c r="A3389" s="129">
        <v>47584.0</v>
      </c>
      <c r="B3389" s="129">
        <f>VLOOKUP($A3389,달력데이터,MATCH("음력 날짜",달력제목,0),FALSE)</f>
        <v>47551</v>
      </c>
      <c r="C3389" s="128">
        <f t="shared" si="1"/>
        <v>2030</v>
      </c>
      <c r="D3389" s="128">
        <f t="shared" si="2"/>
        <v>4</v>
      </c>
      <c r="E3389" s="128">
        <f t="shared" si="3"/>
        <v>2</v>
      </c>
      <c r="F3389" s="128">
        <f t="shared" si="4"/>
        <v>2030</v>
      </c>
      <c r="G3389" s="128">
        <f t="shared" si="5"/>
        <v>4</v>
      </c>
      <c r="H3389" s="128">
        <f t="shared" si="6"/>
        <v>11</v>
      </c>
      <c r="I3389" s="128" t="str">
        <f t="shared" si="7"/>
        <v>목</v>
      </c>
      <c r="J3389" s="99"/>
      <c r="K3389" s="99"/>
      <c r="L3389" s="141" t="str">
        <f>IF(J3389-K3389=0,,IFERROR(K3389-J3389-휴게시간-VLOOKUP(A3389,지정휴게시간,2,FALSE),K3389-J3389-휴게시간))</f>
        <v/>
      </c>
      <c r="M3389" s="142" t="str">
        <f>IFERROR(VLOOKUP(Text(A3389,"m월 d일"),양력휴일,2,FALSE),IFERROR(VLOOKUP(Text(B3389,"m월 d일"),음력휴일,2,FALSE),IFERROR(VLOOKUP(A3389,양력지정휴일,2,FALSE), IFERROR(VLOOKUP(B3389,음력지정휴일,2,FALSE), ""))))</f>
        <v/>
      </c>
      <c r="N3389" s="128"/>
      <c r="O3389" s="128" t="str">
        <f>IFERROR(VLOOKUP(N3389,연차지정일수,2,FALSE),"")</f>
        <v/>
      </c>
      <c r="P3389" s="143"/>
      <c r="Q3389" s="2"/>
    </row>
    <row r="3390">
      <c r="A3390" s="129">
        <v>47585.0</v>
      </c>
      <c r="B3390" s="129">
        <f>VLOOKUP($A3390,달력데이터,MATCH("음력 날짜",달력제목,0),FALSE)</f>
        <v>47552</v>
      </c>
      <c r="C3390" s="128">
        <f t="shared" si="1"/>
        <v>2030</v>
      </c>
      <c r="D3390" s="128">
        <f t="shared" si="2"/>
        <v>4</v>
      </c>
      <c r="E3390" s="128">
        <f t="shared" si="3"/>
        <v>2</v>
      </c>
      <c r="F3390" s="128">
        <f t="shared" si="4"/>
        <v>2030</v>
      </c>
      <c r="G3390" s="128">
        <f t="shared" si="5"/>
        <v>4</v>
      </c>
      <c r="H3390" s="128">
        <f t="shared" si="6"/>
        <v>12</v>
      </c>
      <c r="I3390" s="128" t="str">
        <f t="shared" si="7"/>
        <v>금</v>
      </c>
      <c r="J3390" s="99"/>
      <c r="K3390" s="99"/>
      <c r="L3390" s="141" t="str">
        <f>IF(J3390-K3390=0,,IFERROR(K3390-J3390-휴게시간-VLOOKUP(A3390,지정휴게시간,2,FALSE),K3390-J3390-휴게시간))</f>
        <v/>
      </c>
      <c r="M3390" s="142" t="str">
        <f>IFERROR(VLOOKUP(Text(A3390,"m월 d일"),양력휴일,2,FALSE),IFERROR(VLOOKUP(Text(B3390,"m월 d일"),음력휴일,2,FALSE),IFERROR(VLOOKUP(A3390,양력지정휴일,2,FALSE), IFERROR(VLOOKUP(B3390,음력지정휴일,2,FALSE), ""))))</f>
        <v/>
      </c>
      <c r="N3390" s="128"/>
      <c r="O3390" s="128" t="str">
        <f>IFERROR(VLOOKUP(N3390,연차지정일수,2,FALSE),"")</f>
        <v/>
      </c>
      <c r="P3390" s="143"/>
      <c r="Q3390" s="2"/>
    </row>
    <row r="3391">
      <c r="A3391" s="129">
        <v>47586.0</v>
      </c>
      <c r="B3391" s="129">
        <f>VLOOKUP($A3391,달력데이터,MATCH("음력 날짜",달력제목,0),FALSE)</f>
        <v>47553</v>
      </c>
      <c r="C3391" s="128">
        <f t="shared" si="1"/>
        <v>2030</v>
      </c>
      <c r="D3391" s="128">
        <f t="shared" si="2"/>
        <v>4</v>
      </c>
      <c r="E3391" s="128">
        <f t="shared" si="3"/>
        <v>2</v>
      </c>
      <c r="F3391" s="128">
        <f t="shared" si="4"/>
        <v>2030</v>
      </c>
      <c r="G3391" s="128">
        <f t="shared" si="5"/>
        <v>4</v>
      </c>
      <c r="H3391" s="128">
        <f t="shared" si="6"/>
        <v>13</v>
      </c>
      <c r="I3391" s="128" t="str">
        <f t="shared" si="7"/>
        <v>토</v>
      </c>
      <c r="J3391" s="99"/>
      <c r="K3391" s="99"/>
      <c r="L3391" s="141" t="str">
        <f>IF(J3391-K3391=0,,IFERROR(K3391-J3391-휴게시간-VLOOKUP(A3391,지정휴게시간,2,FALSE),K3391-J3391-휴게시간))</f>
        <v/>
      </c>
      <c r="M3391" s="142" t="str">
        <f>IFERROR(VLOOKUP(Text(A3391,"m월 d일"),양력휴일,2,FALSE),IFERROR(VLOOKUP(Text(B3391,"m월 d일"),음력휴일,2,FALSE),IFERROR(VLOOKUP(A3391,양력지정휴일,2,FALSE), IFERROR(VLOOKUP(B3391,음력지정휴일,2,FALSE), ""))))</f>
        <v/>
      </c>
      <c r="N3391" s="128"/>
      <c r="O3391" s="128" t="str">
        <f>IFERROR(VLOOKUP(N3391,연차지정일수,2,FALSE),"")</f>
        <v/>
      </c>
      <c r="P3391" s="143"/>
      <c r="Q3391" s="2"/>
    </row>
    <row r="3392">
      <c r="A3392" s="129">
        <v>47587.0</v>
      </c>
      <c r="B3392" s="129">
        <f>VLOOKUP($A3392,달력데이터,MATCH("음력 날짜",달력제목,0),FALSE)</f>
        <v>47554</v>
      </c>
      <c r="C3392" s="128">
        <f t="shared" si="1"/>
        <v>2030</v>
      </c>
      <c r="D3392" s="128">
        <f t="shared" si="2"/>
        <v>4</v>
      </c>
      <c r="E3392" s="128">
        <f t="shared" si="3"/>
        <v>2</v>
      </c>
      <c r="F3392" s="128">
        <f t="shared" si="4"/>
        <v>2030</v>
      </c>
      <c r="G3392" s="128">
        <f t="shared" si="5"/>
        <v>4</v>
      </c>
      <c r="H3392" s="128">
        <f t="shared" si="6"/>
        <v>14</v>
      </c>
      <c r="I3392" s="128" t="str">
        <f t="shared" si="7"/>
        <v>일</v>
      </c>
      <c r="J3392" s="99"/>
      <c r="K3392" s="99"/>
      <c r="L3392" s="141" t="str">
        <f>IF(J3392-K3392=0,,IFERROR(K3392-J3392-휴게시간-VLOOKUP(A3392,지정휴게시간,2,FALSE),K3392-J3392-휴게시간))</f>
        <v/>
      </c>
      <c r="M3392" s="142" t="str">
        <f>IFERROR(VLOOKUP(Text(A3392,"m월 d일"),양력휴일,2,FALSE),IFERROR(VLOOKUP(Text(B3392,"m월 d일"),음력휴일,2,FALSE),IFERROR(VLOOKUP(A3392,양력지정휴일,2,FALSE), IFERROR(VLOOKUP(B3392,음력지정휴일,2,FALSE), ""))))</f>
        <v/>
      </c>
      <c r="N3392" s="128"/>
      <c r="O3392" s="128" t="str">
        <f>IFERROR(VLOOKUP(N3392,연차지정일수,2,FALSE),"")</f>
        <v/>
      </c>
      <c r="P3392" s="143"/>
      <c r="Q3392" s="2"/>
    </row>
    <row r="3393">
      <c r="A3393" s="129">
        <v>47588.0</v>
      </c>
      <c r="B3393" s="129">
        <f>VLOOKUP($A3393,달력데이터,MATCH("음력 날짜",달력제목,0),FALSE)</f>
        <v>47555</v>
      </c>
      <c r="C3393" s="128">
        <f t="shared" si="1"/>
        <v>2030</v>
      </c>
      <c r="D3393" s="128">
        <f t="shared" si="2"/>
        <v>4</v>
      </c>
      <c r="E3393" s="128">
        <f t="shared" si="3"/>
        <v>3</v>
      </c>
      <c r="F3393" s="128">
        <f t="shared" si="4"/>
        <v>2030</v>
      </c>
      <c r="G3393" s="128">
        <f t="shared" si="5"/>
        <v>4</v>
      </c>
      <c r="H3393" s="128">
        <f t="shared" si="6"/>
        <v>15</v>
      </c>
      <c r="I3393" s="128" t="str">
        <f t="shared" si="7"/>
        <v>월</v>
      </c>
      <c r="J3393" s="99"/>
      <c r="K3393" s="99"/>
      <c r="L3393" s="141" t="str">
        <f>IF(J3393-K3393=0,,IFERROR(K3393-J3393-휴게시간-VLOOKUP(A3393,지정휴게시간,2,FALSE),K3393-J3393-휴게시간))</f>
        <v/>
      </c>
      <c r="M3393" s="142" t="str">
        <f>IFERROR(VLOOKUP(Text(A3393,"m월 d일"),양력휴일,2,FALSE),IFERROR(VLOOKUP(Text(B3393,"m월 d일"),음력휴일,2,FALSE),IFERROR(VLOOKUP(A3393,양력지정휴일,2,FALSE), IFERROR(VLOOKUP(B3393,음력지정휴일,2,FALSE), ""))))</f>
        <v/>
      </c>
      <c r="N3393" s="128"/>
      <c r="O3393" s="128" t="str">
        <f>IFERROR(VLOOKUP(N3393,연차지정일수,2,FALSE),"")</f>
        <v/>
      </c>
      <c r="P3393" s="143"/>
      <c r="Q3393" s="2"/>
    </row>
    <row r="3394">
      <c r="A3394" s="129">
        <v>47589.0</v>
      </c>
      <c r="B3394" s="129">
        <f>VLOOKUP($A3394,달력데이터,MATCH("음력 날짜",달력제목,0),FALSE)</f>
        <v>47556</v>
      </c>
      <c r="C3394" s="128">
        <f t="shared" si="1"/>
        <v>2030</v>
      </c>
      <c r="D3394" s="128">
        <f t="shared" si="2"/>
        <v>4</v>
      </c>
      <c r="E3394" s="128">
        <f t="shared" si="3"/>
        <v>3</v>
      </c>
      <c r="F3394" s="128">
        <f t="shared" si="4"/>
        <v>2030</v>
      </c>
      <c r="G3394" s="128">
        <f t="shared" si="5"/>
        <v>4</v>
      </c>
      <c r="H3394" s="128">
        <f t="shared" si="6"/>
        <v>16</v>
      </c>
      <c r="I3394" s="128" t="str">
        <f t="shared" si="7"/>
        <v>화</v>
      </c>
      <c r="J3394" s="99"/>
      <c r="K3394" s="99"/>
      <c r="L3394" s="141" t="str">
        <f>IF(J3394-K3394=0,,IFERROR(K3394-J3394-휴게시간-VLOOKUP(A3394,지정휴게시간,2,FALSE),K3394-J3394-휴게시간))</f>
        <v/>
      </c>
      <c r="M3394" s="142" t="str">
        <f>IFERROR(VLOOKUP(Text(A3394,"m월 d일"),양력휴일,2,FALSE),IFERROR(VLOOKUP(Text(B3394,"m월 d일"),음력휴일,2,FALSE),IFERROR(VLOOKUP(A3394,양력지정휴일,2,FALSE), IFERROR(VLOOKUP(B3394,음력지정휴일,2,FALSE), ""))))</f>
        <v/>
      </c>
      <c r="N3394" s="128"/>
      <c r="O3394" s="128" t="str">
        <f>IFERROR(VLOOKUP(N3394,연차지정일수,2,FALSE),"")</f>
        <v/>
      </c>
      <c r="P3394" s="143"/>
      <c r="Q3394" s="2"/>
    </row>
    <row r="3395">
      <c r="A3395" s="129">
        <v>47590.0</v>
      </c>
      <c r="B3395" s="129">
        <f>VLOOKUP($A3395,달력데이터,MATCH("음력 날짜",달력제목,0),FALSE)</f>
        <v>47557</v>
      </c>
      <c r="C3395" s="128">
        <f t="shared" si="1"/>
        <v>2030</v>
      </c>
      <c r="D3395" s="128">
        <f t="shared" si="2"/>
        <v>4</v>
      </c>
      <c r="E3395" s="128">
        <f t="shared" si="3"/>
        <v>3</v>
      </c>
      <c r="F3395" s="128">
        <f t="shared" si="4"/>
        <v>2030</v>
      </c>
      <c r="G3395" s="128">
        <f t="shared" si="5"/>
        <v>4</v>
      </c>
      <c r="H3395" s="128">
        <f t="shared" si="6"/>
        <v>17</v>
      </c>
      <c r="I3395" s="128" t="str">
        <f t="shared" si="7"/>
        <v>수</v>
      </c>
      <c r="J3395" s="99"/>
      <c r="K3395" s="99"/>
      <c r="L3395" s="141" t="str">
        <f>IF(J3395-K3395=0,,IFERROR(K3395-J3395-휴게시간-VLOOKUP(A3395,지정휴게시간,2,FALSE),K3395-J3395-휴게시간))</f>
        <v/>
      </c>
      <c r="M3395" s="142" t="str">
        <f>IFERROR(VLOOKUP(Text(A3395,"m월 d일"),양력휴일,2,FALSE),IFERROR(VLOOKUP(Text(B3395,"m월 d일"),음력휴일,2,FALSE),IFERROR(VLOOKUP(A3395,양력지정휴일,2,FALSE), IFERROR(VLOOKUP(B3395,음력지정휴일,2,FALSE), ""))))</f>
        <v/>
      </c>
      <c r="N3395" s="128"/>
      <c r="O3395" s="128" t="str">
        <f>IFERROR(VLOOKUP(N3395,연차지정일수,2,FALSE),"")</f>
        <v/>
      </c>
      <c r="P3395" s="143"/>
      <c r="Q3395" s="2"/>
    </row>
    <row r="3396">
      <c r="A3396" s="129">
        <v>47591.0</v>
      </c>
      <c r="B3396" s="129">
        <f>VLOOKUP($A3396,달력데이터,MATCH("음력 날짜",달력제목,0),FALSE)</f>
        <v>47558</v>
      </c>
      <c r="C3396" s="128">
        <f t="shared" si="1"/>
        <v>2030</v>
      </c>
      <c r="D3396" s="128">
        <f t="shared" si="2"/>
        <v>4</v>
      </c>
      <c r="E3396" s="128">
        <f t="shared" si="3"/>
        <v>3</v>
      </c>
      <c r="F3396" s="128">
        <f t="shared" si="4"/>
        <v>2030</v>
      </c>
      <c r="G3396" s="128">
        <f t="shared" si="5"/>
        <v>4</v>
      </c>
      <c r="H3396" s="128">
        <f t="shared" si="6"/>
        <v>18</v>
      </c>
      <c r="I3396" s="128" t="str">
        <f t="shared" si="7"/>
        <v>목</v>
      </c>
      <c r="J3396" s="99"/>
      <c r="K3396" s="99"/>
      <c r="L3396" s="141" t="str">
        <f>IF(J3396-K3396=0,,IFERROR(K3396-J3396-휴게시간-VLOOKUP(A3396,지정휴게시간,2,FALSE),K3396-J3396-휴게시간))</f>
        <v/>
      </c>
      <c r="M3396" s="142" t="str">
        <f>IFERROR(VLOOKUP(Text(A3396,"m월 d일"),양력휴일,2,FALSE),IFERROR(VLOOKUP(Text(B3396,"m월 d일"),음력휴일,2,FALSE),IFERROR(VLOOKUP(A3396,양력지정휴일,2,FALSE), IFERROR(VLOOKUP(B3396,음력지정휴일,2,FALSE), ""))))</f>
        <v/>
      </c>
      <c r="N3396" s="128"/>
      <c r="O3396" s="128" t="str">
        <f>IFERROR(VLOOKUP(N3396,연차지정일수,2,FALSE),"")</f>
        <v/>
      </c>
      <c r="P3396" s="143"/>
      <c r="Q3396" s="2"/>
    </row>
    <row r="3397">
      <c r="A3397" s="129">
        <v>47592.0</v>
      </c>
      <c r="B3397" s="129">
        <f>VLOOKUP($A3397,달력데이터,MATCH("음력 날짜",달력제목,0),FALSE)</f>
        <v>47559</v>
      </c>
      <c r="C3397" s="128">
        <f t="shared" si="1"/>
        <v>2030</v>
      </c>
      <c r="D3397" s="128">
        <f t="shared" si="2"/>
        <v>4</v>
      </c>
      <c r="E3397" s="128">
        <f t="shared" si="3"/>
        <v>3</v>
      </c>
      <c r="F3397" s="128">
        <f t="shared" si="4"/>
        <v>2030</v>
      </c>
      <c r="G3397" s="128">
        <f t="shared" si="5"/>
        <v>4</v>
      </c>
      <c r="H3397" s="128">
        <f t="shared" si="6"/>
        <v>19</v>
      </c>
      <c r="I3397" s="128" t="str">
        <f t="shared" si="7"/>
        <v>금</v>
      </c>
      <c r="J3397" s="99"/>
      <c r="K3397" s="99"/>
      <c r="L3397" s="141" t="str">
        <f>IF(J3397-K3397=0,,IFERROR(K3397-J3397-휴게시간-VLOOKUP(A3397,지정휴게시간,2,FALSE),K3397-J3397-휴게시간))</f>
        <v/>
      </c>
      <c r="M3397" s="142" t="str">
        <f>IFERROR(VLOOKUP(Text(A3397,"m월 d일"),양력휴일,2,FALSE),IFERROR(VLOOKUP(Text(B3397,"m월 d일"),음력휴일,2,FALSE),IFERROR(VLOOKUP(A3397,양력지정휴일,2,FALSE), IFERROR(VLOOKUP(B3397,음력지정휴일,2,FALSE), ""))))</f>
        <v/>
      </c>
      <c r="N3397" s="128"/>
      <c r="O3397" s="128" t="str">
        <f>IFERROR(VLOOKUP(N3397,연차지정일수,2,FALSE),"")</f>
        <v/>
      </c>
      <c r="P3397" s="143"/>
      <c r="Q3397" s="2"/>
    </row>
    <row r="3398">
      <c r="A3398" s="129">
        <v>47593.0</v>
      </c>
      <c r="B3398" s="129">
        <f>VLOOKUP($A3398,달력데이터,MATCH("음력 날짜",달력제목,0),FALSE)</f>
        <v>47560</v>
      </c>
      <c r="C3398" s="128">
        <f t="shared" si="1"/>
        <v>2030</v>
      </c>
      <c r="D3398" s="128">
        <f t="shared" si="2"/>
        <v>4</v>
      </c>
      <c r="E3398" s="128">
        <f t="shared" si="3"/>
        <v>3</v>
      </c>
      <c r="F3398" s="128">
        <f t="shared" si="4"/>
        <v>2030</v>
      </c>
      <c r="G3398" s="128">
        <f t="shared" si="5"/>
        <v>4</v>
      </c>
      <c r="H3398" s="128">
        <f t="shared" si="6"/>
        <v>20</v>
      </c>
      <c r="I3398" s="128" t="str">
        <f t="shared" si="7"/>
        <v>토</v>
      </c>
      <c r="J3398" s="99"/>
      <c r="K3398" s="99"/>
      <c r="L3398" s="141" t="str">
        <f>IF(J3398-K3398=0,,IFERROR(K3398-J3398-휴게시간-VLOOKUP(A3398,지정휴게시간,2,FALSE),K3398-J3398-휴게시간))</f>
        <v/>
      </c>
      <c r="M3398" s="142" t="str">
        <f>IFERROR(VLOOKUP(Text(A3398,"m월 d일"),양력휴일,2,FALSE),IFERROR(VLOOKUP(Text(B3398,"m월 d일"),음력휴일,2,FALSE),IFERROR(VLOOKUP(A3398,양력지정휴일,2,FALSE), IFERROR(VLOOKUP(B3398,음력지정휴일,2,FALSE), ""))))</f>
        <v/>
      </c>
      <c r="N3398" s="128"/>
      <c r="O3398" s="128" t="str">
        <f>IFERROR(VLOOKUP(N3398,연차지정일수,2,FALSE),"")</f>
        <v/>
      </c>
      <c r="P3398" s="143"/>
      <c r="Q3398" s="2"/>
    </row>
    <row r="3399">
      <c r="A3399" s="129">
        <v>47594.0</v>
      </c>
      <c r="B3399" s="129">
        <f>VLOOKUP($A3399,달력데이터,MATCH("음력 날짜",달력제목,0),FALSE)</f>
        <v>47561</v>
      </c>
      <c r="C3399" s="128">
        <f t="shared" si="1"/>
        <v>2030</v>
      </c>
      <c r="D3399" s="128">
        <f t="shared" si="2"/>
        <v>4</v>
      </c>
      <c r="E3399" s="128">
        <f t="shared" si="3"/>
        <v>3</v>
      </c>
      <c r="F3399" s="128">
        <f t="shared" si="4"/>
        <v>2030</v>
      </c>
      <c r="G3399" s="128">
        <f t="shared" si="5"/>
        <v>4</v>
      </c>
      <c r="H3399" s="128">
        <f t="shared" si="6"/>
        <v>21</v>
      </c>
      <c r="I3399" s="128" t="str">
        <f t="shared" si="7"/>
        <v>일</v>
      </c>
      <c r="J3399" s="99"/>
      <c r="K3399" s="99"/>
      <c r="L3399" s="141" t="str">
        <f>IF(J3399-K3399=0,,IFERROR(K3399-J3399-휴게시간-VLOOKUP(A3399,지정휴게시간,2,FALSE),K3399-J3399-휴게시간))</f>
        <v/>
      </c>
      <c r="M3399" s="142" t="str">
        <f>IFERROR(VLOOKUP(Text(A3399,"m월 d일"),양력휴일,2,FALSE),IFERROR(VLOOKUP(Text(B3399,"m월 d일"),음력휴일,2,FALSE),IFERROR(VLOOKUP(A3399,양력지정휴일,2,FALSE), IFERROR(VLOOKUP(B3399,음력지정휴일,2,FALSE), ""))))</f>
        <v/>
      </c>
      <c r="N3399" s="128"/>
      <c r="O3399" s="128" t="str">
        <f>IFERROR(VLOOKUP(N3399,연차지정일수,2,FALSE),"")</f>
        <v/>
      </c>
      <c r="P3399" s="143"/>
      <c r="Q3399" s="2"/>
    </row>
    <row r="3400">
      <c r="A3400" s="129">
        <v>47595.0</v>
      </c>
      <c r="B3400" s="129">
        <f>VLOOKUP($A3400,달력데이터,MATCH("음력 날짜",달력제목,0),FALSE)</f>
        <v>47562</v>
      </c>
      <c r="C3400" s="128">
        <f t="shared" si="1"/>
        <v>2030</v>
      </c>
      <c r="D3400" s="128">
        <f t="shared" si="2"/>
        <v>4</v>
      </c>
      <c r="E3400" s="128">
        <f t="shared" si="3"/>
        <v>4</v>
      </c>
      <c r="F3400" s="128">
        <f t="shared" si="4"/>
        <v>2030</v>
      </c>
      <c r="G3400" s="128">
        <f t="shared" si="5"/>
        <v>4</v>
      </c>
      <c r="H3400" s="128">
        <f t="shared" si="6"/>
        <v>22</v>
      </c>
      <c r="I3400" s="128" t="str">
        <f t="shared" si="7"/>
        <v>월</v>
      </c>
      <c r="J3400" s="99"/>
      <c r="K3400" s="99"/>
      <c r="L3400" s="141" t="str">
        <f>IF(J3400-K3400=0,,IFERROR(K3400-J3400-휴게시간-VLOOKUP(A3400,지정휴게시간,2,FALSE),K3400-J3400-휴게시간))</f>
        <v/>
      </c>
      <c r="M3400" s="142" t="str">
        <f>IFERROR(VLOOKUP(Text(A3400,"m월 d일"),양력휴일,2,FALSE),IFERROR(VLOOKUP(Text(B3400,"m월 d일"),음력휴일,2,FALSE),IFERROR(VLOOKUP(A3400,양력지정휴일,2,FALSE), IFERROR(VLOOKUP(B3400,음력지정휴일,2,FALSE), ""))))</f>
        <v/>
      </c>
      <c r="N3400" s="128"/>
      <c r="O3400" s="128" t="str">
        <f>IFERROR(VLOOKUP(N3400,연차지정일수,2,FALSE),"")</f>
        <v/>
      </c>
      <c r="P3400" s="143"/>
      <c r="Q3400" s="2"/>
    </row>
    <row r="3401">
      <c r="A3401" s="129">
        <v>47596.0</v>
      </c>
      <c r="B3401" s="129">
        <f>VLOOKUP($A3401,달력데이터,MATCH("음력 날짜",달력제목,0),FALSE)</f>
        <v>47563</v>
      </c>
      <c r="C3401" s="128">
        <f t="shared" si="1"/>
        <v>2030</v>
      </c>
      <c r="D3401" s="128">
        <f t="shared" si="2"/>
        <v>4</v>
      </c>
      <c r="E3401" s="128">
        <f t="shared" si="3"/>
        <v>4</v>
      </c>
      <c r="F3401" s="128">
        <f t="shared" si="4"/>
        <v>2030</v>
      </c>
      <c r="G3401" s="128">
        <f t="shared" si="5"/>
        <v>4</v>
      </c>
      <c r="H3401" s="128">
        <f t="shared" si="6"/>
        <v>23</v>
      </c>
      <c r="I3401" s="128" t="str">
        <f t="shared" si="7"/>
        <v>화</v>
      </c>
      <c r="J3401" s="99"/>
      <c r="K3401" s="99"/>
      <c r="L3401" s="141" t="str">
        <f>IF(J3401-K3401=0,,IFERROR(K3401-J3401-휴게시간-VLOOKUP(A3401,지정휴게시간,2,FALSE),K3401-J3401-휴게시간))</f>
        <v/>
      </c>
      <c r="M3401" s="142" t="str">
        <f>IFERROR(VLOOKUP(Text(A3401,"m월 d일"),양력휴일,2,FALSE),IFERROR(VLOOKUP(Text(B3401,"m월 d일"),음력휴일,2,FALSE),IFERROR(VLOOKUP(A3401,양력지정휴일,2,FALSE), IFERROR(VLOOKUP(B3401,음력지정휴일,2,FALSE), ""))))</f>
        <v/>
      </c>
      <c r="N3401" s="128"/>
      <c r="O3401" s="128" t="str">
        <f>IFERROR(VLOOKUP(N3401,연차지정일수,2,FALSE),"")</f>
        <v/>
      </c>
      <c r="P3401" s="143"/>
      <c r="Q3401" s="2"/>
    </row>
    <row r="3402">
      <c r="A3402" s="129">
        <v>47597.0</v>
      </c>
      <c r="B3402" s="129">
        <f>VLOOKUP($A3402,달력데이터,MATCH("음력 날짜",달력제목,0),FALSE)</f>
        <v>47564</v>
      </c>
      <c r="C3402" s="128">
        <f t="shared" si="1"/>
        <v>2030</v>
      </c>
      <c r="D3402" s="128">
        <f t="shared" si="2"/>
        <v>4</v>
      </c>
      <c r="E3402" s="128">
        <f t="shared" si="3"/>
        <v>4</v>
      </c>
      <c r="F3402" s="128">
        <f t="shared" si="4"/>
        <v>2030</v>
      </c>
      <c r="G3402" s="128">
        <f t="shared" si="5"/>
        <v>4</v>
      </c>
      <c r="H3402" s="128">
        <f t="shared" si="6"/>
        <v>24</v>
      </c>
      <c r="I3402" s="128" t="str">
        <f t="shared" si="7"/>
        <v>수</v>
      </c>
      <c r="J3402" s="99"/>
      <c r="K3402" s="99"/>
      <c r="L3402" s="141" t="str">
        <f>IF(J3402-K3402=0,,IFERROR(K3402-J3402-휴게시간-VLOOKUP(A3402,지정휴게시간,2,FALSE),K3402-J3402-휴게시간))</f>
        <v/>
      </c>
      <c r="M3402" s="142" t="str">
        <f>IFERROR(VLOOKUP(Text(A3402,"m월 d일"),양력휴일,2,FALSE),IFERROR(VLOOKUP(Text(B3402,"m월 d일"),음력휴일,2,FALSE),IFERROR(VLOOKUP(A3402,양력지정휴일,2,FALSE), IFERROR(VLOOKUP(B3402,음력지정휴일,2,FALSE), ""))))</f>
        <v/>
      </c>
      <c r="N3402" s="128"/>
      <c r="O3402" s="128" t="str">
        <f>IFERROR(VLOOKUP(N3402,연차지정일수,2,FALSE),"")</f>
        <v/>
      </c>
      <c r="P3402" s="143"/>
      <c r="Q3402" s="2"/>
    </row>
    <row r="3403">
      <c r="A3403" s="129">
        <v>47598.0</v>
      </c>
      <c r="B3403" s="129">
        <f>VLOOKUP($A3403,달력데이터,MATCH("음력 날짜",달력제목,0),FALSE)</f>
        <v>47565</v>
      </c>
      <c r="C3403" s="128">
        <f t="shared" si="1"/>
        <v>2030</v>
      </c>
      <c r="D3403" s="128">
        <f t="shared" si="2"/>
        <v>4</v>
      </c>
      <c r="E3403" s="128">
        <f t="shared" si="3"/>
        <v>4</v>
      </c>
      <c r="F3403" s="128">
        <f t="shared" si="4"/>
        <v>2030</v>
      </c>
      <c r="G3403" s="128">
        <f t="shared" si="5"/>
        <v>4</v>
      </c>
      <c r="H3403" s="128">
        <f t="shared" si="6"/>
        <v>25</v>
      </c>
      <c r="I3403" s="128" t="str">
        <f t="shared" si="7"/>
        <v>목</v>
      </c>
      <c r="J3403" s="99"/>
      <c r="K3403" s="99"/>
      <c r="L3403" s="141" t="str">
        <f>IF(J3403-K3403=0,,IFERROR(K3403-J3403-휴게시간-VLOOKUP(A3403,지정휴게시간,2,FALSE),K3403-J3403-휴게시간))</f>
        <v/>
      </c>
      <c r="M3403" s="142" t="str">
        <f>IFERROR(VLOOKUP(Text(A3403,"m월 d일"),양력휴일,2,FALSE),IFERROR(VLOOKUP(Text(B3403,"m월 d일"),음력휴일,2,FALSE),IFERROR(VLOOKUP(A3403,양력지정휴일,2,FALSE), IFERROR(VLOOKUP(B3403,음력지정휴일,2,FALSE), ""))))</f>
        <v/>
      </c>
      <c r="N3403" s="128"/>
      <c r="O3403" s="128" t="str">
        <f>IFERROR(VLOOKUP(N3403,연차지정일수,2,FALSE),"")</f>
        <v/>
      </c>
      <c r="P3403" s="143"/>
      <c r="Q3403" s="2"/>
    </row>
    <row r="3404">
      <c r="A3404" s="129">
        <v>47599.0</v>
      </c>
      <c r="B3404" s="129">
        <f>VLOOKUP($A3404,달력데이터,MATCH("음력 날짜",달력제목,0),FALSE)</f>
        <v>47566</v>
      </c>
      <c r="C3404" s="128">
        <f t="shared" si="1"/>
        <v>2030</v>
      </c>
      <c r="D3404" s="128">
        <f t="shared" si="2"/>
        <v>4</v>
      </c>
      <c r="E3404" s="128">
        <f t="shared" si="3"/>
        <v>4</v>
      </c>
      <c r="F3404" s="128">
        <f t="shared" si="4"/>
        <v>2030</v>
      </c>
      <c r="G3404" s="128">
        <f t="shared" si="5"/>
        <v>4</v>
      </c>
      <c r="H3404" s="128">
        <f t="shared" si="6"/>
        <v>26</v>
      </c>
      <c r="I3404" s="128" t="str">
        <f t="shared" si="7"/>
        <v>금</v>
      </c>
      <c r="J3404" s="99"/>
      <c r="K3404" s="99"/>
      <c r="L3404" s="141" t="str">
        <f>IF(J3404-K3404=0,,IFERROR(K3404-J3404-휴게시간-VLOOKUP(A3404,지정휴게시간,2,FALSE),K3404-J3404-휴게시간))</f>
        <v/>
      </c>
      <c r="M3404" s="142" t="str">
        <f>IFERROR(VLOOKUP(Text(A3404,"m월 d일"),양력휴일,2,FALSE),IFERROR(VLOOKUP(Text(B3404,"m월 d일"),음력휴일,2,FALSE),IFERROR(VLOOKUP(A3404,양력지정휴일,2,FALSE), IFERROR(VLOOKUP(B3404,음력지정휴일,2,FALSE), ""))))</f>
        <v/>
      </c>
      <c r="N3404" s="128"/>
      <c r="O3404" s="128" t="str">
        <f>IFERROR(VLOOKUP(N3404,연차지정일수,2,FALSE),"")</f>
        <v/>
      </c>
      <c r="P3404" s="143"/>
      <c r="Q3404" s="2"/>
    </row>
    <row r="3405">
      <c r="A3405" s="129">
        <v>47600.0</v>
      </c>
      <c r="B3405" s="129">
        <f>VLOOKUP($A3405,달력데이터,MATCH("음력 날짜",달력제목,0),FALSE)</f>
        <v>47567</v>
      </c>
      <c r="C3405" s="128">
        <f t="shared" si="1"/>
        <v>2030</v>
      </c>
      <c r="D3405" s="128">
        <f t="shared" si="2"/>
        <v>4</v>
      </c>
      <c r="E3405" s="128">
        <f t="shared" si="3"/>
        <v>4</v>
      </c>
      <c r="F3405" s="128">
        <f t="shared" si="4"/>
        <v>2030</v>
      </c>
      <c r="G3405" s="128">
        <f t="shared" si="5"/>
        <v>4</v>
      </c>
      <c r="H3405" s="128">
        <f t="shared" si="6"/>
        <v>27</v>
      </c>
      <c r="I3405" s="128" t="str">
        <f t="shared" si="7"/>
        <v>토</v>
      </c>
      <c r="J3405" s="99"/>
      <c r="K3405" s="99"/>
      <c r="L3405" s="141" t="str">
        <f>IF(J3405-K3405=0,,IFERROR(K3405-J3405-휴게시간-VLOOKUP(A3405,지정휴게시간,2,FALSE),K3405-J3405-휴게시간))</f>
        <v/>
      </c>
      <c r="M3405" s="142" t="str">
        <f>IFERROR(VLOOKUP(Text(A3405,"m월 d일"),양력휴일,2,FALSE),IFERROR(VLOOKUP(Text(B3405,"m월 d일"),음력휴일,2,FALSE),IFERROR(VLOOKUP(A3405,양력지정휴일,2,FALSE), IFERROR(VLOOKUP(B3405,음력지정휴일,2,FALSE), ""))))</f>
        <v/>
      </c>
      <c r="N3405" s="128"/>
      <c r="O3405" s="128" t="str">
        <f>IFERROR(VLOOKUP(N3405,연차지정일수,2,FALSE),"")</f>
        <v/>
      </c>
      <c r="P3405" s="143"/>
      <c r="Q3405" s="2"/>
    </row>
    <row r="3406">
      <c r="A3406" s="129">
        <v>47601.0</v>
      </c>
      <c r="B3406" s="129">
        <f>VLOOKUP($A3406,달력데이터,MATCH("음력 날짜",달력제목,0),FALSE)</f>
        <v>47568</v>
      </c>
      <c r="C3406" s="128">
        <f t="shared" si="1"/>
        <v>2030</v>
      </c>
      <c r="D3406" s="128">
        <f t="shared" si="2"/>
        <v>4</v>
      </c>
      <c r="E3406" s="128">
        <f t="shared" si="3"/>
        <v>4</v>
      </c>
      <c r="F3406" s="128">
        <f t="shared" si="4"/>
        <v>2030</v>
      </c>
      <c r="G3406" s="128">
        <f t="shared" si="5"/>
        <v>4</v>
      </c>
      <c r="H3406" s="128">
        <f t="shared" si="6"/>
        <v>28</v>
      </c>
      <c r="I3406" s="128" t="str">
        <f t="shared" si="7"/>
        <v>일</v>
      </c>
      <c r="J3406" s="99"/>
      <c r="K3406" s="99"/>
      <c r="L3406" s="141" t="str">
        <f>IF(J3406-K3406=0,,IFERROR(K3406-J3406-휴게시간-VLOOKUP(A3406,지정휴게시간,2,FALSE),K3406-J3406-휴게시간))</f>
        <v/>
      </c>
      <c r="M3406" s="142" t="str">
        <f>IFERROR(VLOOKUP(Text(A3406,"m월 d일"),양력휴일,2,FALSE),IFERROR(VLOOKUP(Text(B3406,"m월 d일"),음력휴일,2,FALSE),IFERROR(VLOOKUP(A3406,양력지정휴일,2,FALSE), IFERROR(VLOOKUP(B3406,음력지정휴일,2,FALSE), ""))))</f>
        <v/>
      </c>
      <c r="N3406" s="128"/>
      <c r="O3406" s="128" t="str">
        <f>IFERROR(VLOOKUP(N3406,연차지정일수,2,FALSE),"")</f>
        <v/>
      </c>
      <c r="P3406" s="143"/>
      <c r="Q3406" s="2"/>
    </row>
    <row r="3407">
      <c r="A3407" s="129">
        <v>47602.0</v>
      </c>
      <c r="B3407" s="129">
        <f>VLOOKUP($A3407,달력데이터,MATCH("음력 날짜",달력제목,0),FALSE)</f>
        <v>47569</v>
      </c>
      <c r="C3407" s="128">
        <f t="shared" si="1"/>
        <v>2030</v>
      </c>
      <c r="D3407" s="128">
        <f t="shared" si="2"/>
        <v>4</v>
      </c>
      <c r="E3407" s="128">
        <f t="shared" si="3"/>
        <v>5</v>
      </c>
      <c r="F3407" s="128">
        <f t="shared" si="4"/>
        <v>2030</v>
      </c>
      <c r="G3407" s="128">
        <f t="shared" si="5"/>
        <v>4</v>
      </c>
      <c r="H3407" s="128">
        <f t="shared" si="6"/>
        <v>29</v>
      </c>
      <c r="I3407" s="128" t="str">
        <f t="shared" si="7"/>
        <v>월</v>
      </c>
      <c r="J3407" s="99"/>
      <c r="K3407" s="99"/>
      <c r="L3407" s="141" t="str">
        <f>IF(J3407-K3407=0,,IFERROR(K3407-J3407-휴게시간-VLOOKUP(A3407,지정휴게시간,2,FALSE),K3407-J3407-휴게시간))</f>
        <v/>
      </c>
      <c r="M3407" s="142" t="str">
        <f>IFERROR(VLOOKUP(Text(A3407,"m월 d일"),양력휴일,2,FALSE),IFERROR(VLOOKUP(Text(B3407,"m월 d일"),음력휴일,2,FALSE),IFERROR(VLOOKUP(A3407,양력지정휴일,2,FALSE), IFERROR(VLOOKUP(B3407,음력지정휴일,2,FALSE), ""))))</f>
        <v/>
      </c>
      <c r="N3407" s="128"/>
      <c r="O3407" s="128" t="str">
        <f>IFERROR(VLOOKUP(N3407,연차지정일수,2,FALSE),"")</f>
        <v/>
      </c>
      <c r="P3407" s="143"/>
      <c r="Q3407" s="2"/>
    </row>
    <row r="3408">
      <c r="A3408" s="129">
        <v>47603.0</v>
      </c>
      <c r="B3408" s="129">
        <f>VLOOKUP($A3408,달력데이터,MATCH("음력 날짜",달력제목,0),FALSE)</f>
        <v>47570</v>
      </c>
      <c r="C3408" s="128">
        <f t="shared" si="1"/>
        <v>2030</v>
      </c>
      <c r="D3408" s="128">
        <f t="shared" si="2"/>
        <v>4</v>
      </c>
      <c r="E3408" s="128">
        <f t="shared" si="3"/>
        <v>5</v>
      </c>
      <c r="F3408" s="128">
        <f t="shared" si="4"/>
        <v>2030</v>
      </c>
      <c r="G3408" s="128">
        <f t="shared" si="5"/>
        <v>4</v>
      </c>
      <c r="H3408" s="128">
        <f t="shared" si="6"/>
        <v>30</v>
      </c>
      <c r="I3408" s="128" t="str">
        <f t="shared" si="7"/>
        <v>화</v>
      </c>
      <c r="J3408" s="99"/>
      <c r="K3408" s="99"/>
      <c r="L3408" s="141" t="str">
        <f>IF(J3408-K3408=0,,IFERROR(K3408-J3408-휴게시간-VLOOKUP(A3408,지정휴게시간,2,FALSE),K3408-J3408-휴게시간))</f>
        <v/>
      </c>
      <c r="M3408" s="142" t="str">
        <f>IFERROR(VLOOKUP(Text(A3408,"m월 d일"),양력휴일,2,FALSE),IFERROR(VLOOKUP(Text(B3408,"m월 d일"),음력휴일,2,FALSE),IFERROR(VLOOKUP(A3408,양력지정휴일,2,FALSE), IFERROR(VLOOKUP(B3408,음력지정휴일,2,FALSE), ""))))</f>
        <v/>
      </c>
      <c r="N3408" s="128"/>
      <c r="O3408" s="128" t="str">
        <f>IFERROR(VLOOKUP(N3408,연차지정일수,2,FALSE),"")</f>
        <v/>
      </c>
      <c r="P3408" s="143"/>
      <c r="Q3408" s="2"/>
    </row>
    <row r="3409">
      <c r="A3409" s="129">
        <v>47604.0</v>
      </c>
      <c r="B3409" s="129">
        <f>VLOOKUP($A3409,달력데이터,MATCH("음력 날짜",달력제목,0),FALSE)</f>
        <v>47571</v>
      </c>
      <c r="C3409" s="128">
        <f t="shared" si="1"/>
        <v>2030</v>
      </c>
      <c r="D3409" s="128">
        <f t="shared" si="2"/>
        <v>4</v>
      </c>
      <c r="E3409" s="128">
        <f t="shared" si="3"/>
        <v>5</v>
      </c>
      <c r="F3409" s="128">
        <f t="shared" si="4"/>
        <v>2030</v>
      </c>
      <c r="G3409" s="128">
        <f t="shared" si="5"/>
        <v>5</v>
      </c>
      <c r="H3409" s="128">
        <f t="shared" si="6"/>
        <v>1</v>
      </c>
      <c r="I3409" s="128" t="str">
        <f t="shared" si="7"/>
        <v>수</v>
      </c>
      <c r="J3409" s="99"/>
      <c r="K3409" s="99"/>
      <c r="L3409" s="141" t="str">
        <f>IF(J3409-K3409=0,,IFERROR(K3409-J3409-휴게시간-VLOOKUP(A3409,지정휴게시간,2,FALSE),K3409-J3409-휴게시간))</f>
        <v/>
      </c>
      <c r="M3409" s="142" t="str">
        <f>IFERROR(VLOOKUP(Text(A3409,"m월 d일"),양력휴일,2,FALSE),IFERROR(VLOOKUP(Text(B3409,"m월 d일"),음력휴일,2,FALSE),IFERROR(VLOOKUP(A3409,양력지정휴일,2,FALSE), IFERROR(VLOOKUP(B3409,음력지정휴일,2,FALSE), ""))))</f>
        <v>근로자의 날</v>
      </c>
      <c r="N3409" s="128"/>
      <c r="O3409" s="128" t="str">
        <f>IFERROR(VLOOKUP(N3409,연차지정일수,2,FALSE),"")</f>
        <v/>
      </c>
      <c r="P3409" s="143"/>
      <c r="Q3409" s="2"/>
    </row>
    <row r="3410">
      <c r="A3410" s="129">
        <v>47605.0</v>
      </c>
      <c r="B3410" s="129">
        <f>VLOOKUP($A3410,달력데이터,MATCH("음력 날짜",달력제목,0),FALSE)</f>
        <v>47574</v>
      </c>
      <c r="C3410" s="128">
        <f t="shared" si="1"/>
        <v>2030</v>
      </c>
      <c r="D3410" s="128">
        <f t="shared" si="2"/>
        <v>4</v>
      </c>
      <c r="E3410" s="128">
        <f t="shared" si="3"/>
        <v>5</v>
      </c>
      <c r="F3410" s="128">
        <f t="shared" si="4"/>
        <v>2030</v>
      </c>
      <c r="G3410" s="128">
        <f t="shared" si="5"/>
        <v>5</v>
      </c>
      <c r="H3410" s="128">
        <f t="shared" si="6"/>
        <v>2</v>
      </c>
      <c r="I3410" s="128" t="str">
        <f t="shared" si="7"/>
        <v>목</v>
      </c>
      <c r="J3410" s="99"/>
      <c r="K3410" s="99"/>
      <c r="L3410" s="141" t="str">
        <f>IF(J3410-K3410=0,,IFERROR(K3410-J3410-휴게시간-VLOOKUP(A3410,지정휴게시간,2,FALSE),K3410-J3410-휴게시간))</f>
        <v/>
      </c>
      <c r="M3410" s="142" t="str">
        <f>IFERROR(VLOOKUP(Text(A3410,"m월 d일"),양력휴일,2,FALSE),IFERROR(VLOOKUP(Text(B3410,"m월 d일"),음력휴일,2,FALSE),IFERROR(VLOOKUP(A3410,양력지정휴일,2,FALSE), IFERROR(VLOOKUP(B3410,음력지정휴일,2,FALSE), ""))))</f>
        <v/>
      </c>
      <c r="N3410" s="128"/>
      <c r="O3410" s="128" t="str">
        <f>IFERROR(VLOOKUP(N3410,연차지정일수,2,FALSE),"")</f>
        <v/>
      </c>
      <c r="P3410" s="143"/>
      <c r="Q3410" s="2"/>
    </row>
    <row r="3411">
      <c r="A3411" s="129">
        <v>47606.0</v>
      </c>
      <c r="B3411" s="129">
        <f>VLOOKUP($A3411,달력데이터,MATCH("음력 날짜",달력제목,0),FALSE)</f>
        <v>47575</v>
      </c>
      <c r="C3411" s="128">
        <f t="shared" si="1"/>
        <v>2030</v>
      </c>
      <c r="D3411" s="128">
        <f t="shared" si="2"/>
        <v>4</v>
      </c>
      <c r="E3411" s="128">
        <f t="shared" si="3"/>
        <v>5</v>
      </c>
      <c r="F3411" s="128">
        <f t="shared" si="4"/>
        <v>2030</v>
      </c>
      <c r="G3411" s="128">
        <f t="shared" si="5"/>
        <v>5</v>
      </c>
      <c r="H3411" s="128">
        <f t="shared" si="6"/>
        <v>3</v>
      </c>
      <c r="I3411" s="128" t="str">
        <f t="shared" si="7"/>
        <v>금</v>
      </c>
      <c r="J3411" s="99"/>
      <c r="K3411" s="99"/>
      <c r="L3411" s="141" t="str">
        <f>IF(J3411-K3411=0,,IFERROR(K3411-J3411-휴게시간-VLOOKUP(A3411,지정휴게시간,2,FALSE),K3411-J3411-휴게시간))</f>
        <v/>
      </c>
      <c r="M3411" s="142" t="str">
        <f>IFERROR(VLOOKUP(Text(A3411,"m월 d일"),양력휴일,2,FALSE),IFERROR(VLOOKUP(Text(B3411,"m월 d일"),음력휴일,2,FALSE),IFERROR(VLOOKUP(A3411,양력지정휴일,2,FALSE), IFERROR(VLOOKUP(B3411,음력지정휴일,2,FALSE), ""))))</f>
        <v/>
      </c>
      <c r="N3411" s="128"/>
      <c r="O3411" s="128" t="str">
        <f>IFERROR(VLOOKUP(N3411,연차지정일수,2,FALSE),"")</f>
        <v/>
      </c>
      <c r="P3411" s="143"/>
      <c r="Q3411" s="2"/>
    </row>
    <row r="3412">
      <c r="A3412" s="129">
        <v>47607.0</v>
      </c>
      <c r="B3412" s="129">
        <f>VLOOKUP($A3412,달력데이터,MATCH("음력 날짜",달력제목,0),FALSE)</f>
        <v>47576</v>
      </c>
      <c r="C3412" s="128">
        <f t="shared" si="1"/>
        <v>2030</v>
      </c>
      <c r="D3412" s="128">
        <f t="shared" si="2"/>
        <v>4</v>
      </c>
      <c r="E3412" s="128">
        <f t="shared" si="3"/>
        <v>5</v>
      </c>
      <c r="F3412" s="128">
        <f t="shared" si="4"/>
        <v>2030</v>
      </c>
      <c r="G3412" s="128">
        <f t="shared" si="5"/>
        <v>5</v>
      </c>
      <c r="H3412" s="128">
        <f t="shared" si="6"/>
        <v>4</v>
      </c>
      <c r="I3412" s="128" t="str">
        <f t="shared" si="7"/>
        <v>토</v>
      </c>
      <c r="J3412" s="99"/>
      <c r="K3412" s="99"/>
      <c r="L3412" s="141" t="str">
        <f>IF(J3412-K3412=0,,IFERROR(K3412-J3412-휴게시간-VLOOKUP(A3412,지정휴게시간,2,FALSE),K3412-J3412-휴게시간))</f>
        <v/>
      </c>
      <c r="M3412" s="142" t="str">
        <f>IFERROR(VLOOKUP(Text(A3412,"m월 d일"),양력휴일,2,FALSE),IFERROR(VLOOKUP(Text(B3412,"m월 d일"),음력휴일,2,FALSE),IFERROR(VLOOKUP(A3412,양력지정휴일,2,FALSE), IFERROR(VLOOKUP(B3412,음력지정휴일,2,FALSE), ""))))</f>
        <v/>
      </c>
      <c r="N3412" s="128"/>
      <c r="O3412" s="128" t="str">
        <f>IFERROR(VLOOKUP(N3412,연차지정일수,2,FALSE),"")</f>
        <v/>
      </c>
      <c r="P3412" s="143"/>
      <c r="Q3412" s="2"/>
    </row>
    <row r="3413">
      <c r="A3413" s="129">
        <v>47608.0</v>
      </c>
      <c r="B3413" s="129">
        <f>VLOOKUP($A3413,달력데이터,MATCH("음력 날짜",달력제목,0),FALSE)</f>
        <v>47577</v>
      </c>
      <c r="C3413" s="128">
        <f t="shared" si="1"/>
        <v>2030</v>
      </c>
      <c r="D3413" s="128">
        <f t="shared" si="2"/>
        <v>4</v>
      </c>
      <c r="E3413" s="128">
        <f t="shared" si="3"/>
        <v>5</v>
      </c>
      <c r="F3413" s="128">
        <f t="shared" si="4"/>
        <v>2030</v>
      </c>
      <c r="G3413" s="128">
        <f t="shared" si="5"/>
        <v>5</v>
      </c>
      <c r="H3413" s="128">
        <f t="shared" si="6"/>
        <v>5</v>
      </c>
      <c r="I3413" s="128" t="str">
        <f t="shared" si="7"/>
        <v>일</v>
      </c>
      <c r="J3413" s="99"/>
      <c r="K3413" s="99"/>
      <c r="L3413" s="141" t="str">
        <f>IF(J3413-K3413=0,,IFERROR(K3413-J3413-휴게시간-VLOOKUP(A3413,지정휴게시간,2,FALSE),K3413-J3413-휴게시간))</f>
        <v/>
      </c>
      <c r="M3413" s="142" t="str">
        <f>IFERROR(VLOOKUP(Text(A3413,"m월 d일"),양력휴일,2,FALSE),IFERROR(VLOOKUP(Text(B3413,"m월 d일"),음력휴일,2,FALSE),IFERROR(VLOOKUP(A3413,양력지정휴일,2,FALSE), IFERROR(VLOOKUP(B3413,음력지정휴일,2,FALSE), ""))))</f>
        <v>어린이날</v>
      </c>
      <c r="N3413" s="128"/>
      <c r="O3413" s="128" t="str">
        <f>IFERROR(VLOOKUP(N3413,연차지정일수,2,FALSE),"")</f>
        <v/>
      </c>
      <c r="P3413" s="143"/>
      <c r="Q3413" s="2"/>
    </row>
    <row r="3414">
      <c r="A3414" s="129">
        <v>47609.0</v>
      </c>
      <c r="B3414" s="129">
        <f>VLOOKUP($A3414,달력데이터,MATCH("음력 날짜",달력제목,0),FALSE)</f>
        <v>47578</v>
      </c>
      <c r="C3414" s="128">
        <f t="shared" si="1"/>
        <v>2030</v>
      </c>
      <c r="D3414" s="128">
        <f t="shared" si="2"/>
        <v>5</v>
      </c>
      <c r="E3414" s="128">
        <f t="shared" si="3"/>
        <v>1</v>
      </c>
      <c r="F3414" s="128">
        <f t="shared" si="4"/>
        <v>2030</v>
      </c>
      <c r="G3414" s="128">
        <f t="shared" si="5"/>
        <v>5</v>
      </c>
      <c r="H3414" s="128">
        <f t="shared" si="6"/>
        <v>6</v>
      </c>
      <c r="I3414" s="128" t="str">
        <f t="shared" si="7"/>
        <v>월</v>
      </c>
      <c r="J3414" s="99"/>
      <c r="K3414" s="99"/>
      <c r="L3414" s="141" t="str">
        <f>IF(J3414-K3414=0,,IFERROR(K3414-J3414-휴게시간-VLOOKUP(A3414,지정휴게시간,2,FALSE),K3414-J3414-휴게시간))</f>
        <v/>
      </c>
      <c r="M3414" s="142" t="str">
        <f>IFERROR(VLOOKUP(Text(A3414,"m월 d일"),양력휴일,2,FALSE),IFERROR(VLOOKUP(Text(B3414,"m월 d일"),음력휴일,2,FALSE),IFERROR(VLOOKUP(A3414,양력지정휴일,2,FALSE), IFERROR(VLOOKUP(B3414,음력지정휴일,2,FALSE), ""))))</f>
        <v/>
      </c>
      <c r="N3414" s="128"/>
      <c r="O3414" s="128" t="str">
        <f>IFERROR(VLOOKUP(N3414,연차지정일수,2,FALSE),"")</f>
        <v/>
      </c>
      <c r="P3414" s="143"/>
      <c r="Q3414" s="2"/>
    </row>
    <row r="3415">
      <c r="A3415" s="129">
        <v>47610.0</v>
      </c>
      <c r="B3415" s="129">
        <f>VLOOKUP($A3415,달력데이터,MATCH("음력 날짜",달력제목,0),FALSE)</f>
        <v>47579</v>
      </c>
      <c r="C3415" s="128">
        <f t="shared" si="1"/>
        <v>2030</v>
      </c>
      <c r="D3415" s="128">
        <f t="shared" si="2"/>
        <v>5</v>
      </c>
      <c r="E3415" s="128">
        <f t="shared" si="3"/>
        <v>1</v>
      </c>
      <c r="F3415" s="128">
        <f t="shared" si="4"/>
        <v>2030</v>
      </c>
      <c r="G3415" s="128">
        <f t="shared" si="5"/>
        <v>5</v>
      </c>
      <c r="H3415" s="128">
        <f t="shared" si="6"/>
        <v>7</v>
      </c>
      <c r="I3415" s="128" t="str">
        <f t="shared" si="7"/>
        <v>화</v>
      </c>
      <c r="J3415" s="99"/>
      <c r="K3415" s="99"/>
      <c r="L3415" s="141" t="str">
        <f>IF(J3415-K3415=0,,IFERROR(K3415-J3415-휴게시간-VLOOKUP(A3415,지정휴게시간,2,FALSE),K3415-J3415-휴게시간))</f>
        <v/>
      </c>
      <c r="M3415" s="142" t="str">
        <f>IFERROR(VLOOKUP(Text(A3415,"m월 d일"),양력휴일,2,FALSE),IFERROR(VLOOKUP(Text(B3415,"m월 d일"),음력휴일,2,FALSE),IFERROR(VLOOKUP(A3415,양력지정휴일,2,FALSE), IFERROR(VLOOKUP(B3415,음력지정휴일,2,FALSE), ""))))</f>
        <v/>
      </c>
      <c r="N3415" s="128"/>
      <c r="O3415" s="128" t="str">
        <f>IFERROR(VLOOKUP(N3415,연차지정일수,2,FALSE),"")</f>
        <v/>
      </c>
      <c r="P3415" s="143"/>
      <c r="Q3415" s="2"/>
    </row>
    <row r="3416">
      <c r="A3416" s="129">
        <v>47611.0</v>
      </c>
      <c r="B3416" s="129">
        <f>VLOOKUP($A3416,달력데이터,MATCH("음력 날짜",달력제목,0),FALSE)</f>
        <v>47580</v>
      </c>
      <c r="C3416" s="128">
        <f t="shared" si="1"/>
        <v>2030</v>
      </c>
      <c r="D3416" s="128">
        <f t="shared" si="2"/>
        <v>5</v>
      </c>
      <c r="E3416" s="128">
        <f t="shared" si="3"/>
        <v>1</v>
      </c>
      <c r="F3416" s="128">
        <f t="shared" si="4"/>
        <v>2030</v>
      </c>
      <c r="G3416" s="128">
        <f t="shared" si="5"/>
        <v>5</v>
      </c>
      <c r="H3416" s="128">
        <f t="shared" si="6"/>
        <v>8</v>
      </c>
      <c r="I3416" s="128" t="str">
        <f t="shared" si="7"/>
        <v>수</v>
      </c>
      <c r="J3416" s="99"/>
      <c r="K3416" s="99"/>
      <c r="L3416" s="141" t="str">
        <f>IF(J3416-K3416=0,,IFERROR(K3416-J3416-휴게시간-VLOOKUP(A3416,지정휴게시간,2,FALSE),K3416-J3416-휴게시간))</f>
        <v/>
      </c>
      <c r="M3416" s="142" t="str">
        <f>IFERROR(VLOOKUP(Text(A3416,"m월 d일"),양력휴일,2,FALSE),IFERROR(VLOOKUP(Text(B3416,"m월 d일"),음력휴일,2,FALSE),IFERROR(VLOOKUP(A3416,양력지정휴일,2,FALSE), IFERROR(VLOOKUP(B3416,음력지정휴일,2,FALSE), ""))))</f>
        <v/>
      </c>
      <c r="N3416" s="128"/>
      <c r="O3416" s="128" t="str">
        <f>IFERROR(VLOOKUP(N3416,연차지정일수,2,FALSE),"")</f>
        <v/>
      </c>
      <c r="P3416" s="143"/>
      <c r="Q3416" s="2"/>
    </row>
    <row r="3417">
      <c r="A3417" s="129">
        <v>47612.0</v>
      </c>
      <c r="B3417" s="129">
        <f>VLOOKUP($A3417,달력데이터,MATCH("음력 날짜",달력제목,0),FALSE)</f>
        <v>47581</v>
      </c>
      <c r="C3417" s="128">
        <f t="shared" si="1"/>
        <v>2030</v>
      </c>
      <c r="D3417" s="128">
        <f t="shared" si="2"/>
        <v>5</v>
      </c>
      <c r="E3417" s="128">
        <f t="shared" si="3"/>
        <v>1</v>
      </c>
      <c r="F3417" s="128">
        <f t="shared" si="4"/>
        <v>2030</v>
      </c>
      <c r="G3417" s="128">
        <f t="shared" si="5"/>
        <v>5</v>
      </c>
      <c r="H3417" s="128">
        <f t="shared" si="6"/>
        <v>9</v>
      </c>
      <c r="I3417" s="128" t="str">
        <f t="shared" si="7"/>
        <v>목</v>
      </c>
      <c r="J3417" s="99"/>
      <c r="K3417" s="99"/>
      <c r="L3417" s="141" t="str">
        <f>IF(J3417-K3417=0,,IFERROR(K3417-J3417-휴게시간-VLOOKUP(A3417,지정휴게시간,2,FALSE),K3417-J3417-휴게시간))</f>
        <v/>
      </c>
      <c r="M3417" s="142" t="str">
        <f>IFERROR(VLOOKUP(Text(A3417,"m월 d일"),양력휴일,2,FALSE),IFERROR(VLOOKUP(Text(B3417,"m월 d일"),음력휴일,2,FALSE),IFERROR(VLOOKUP(A3417,양력지정휴일,2,FALSE), IFERROR(VLOOKUP(B3417,음력지정휴일,2,FALSE), ""))))</f>
        <v>부처님오신날</v>
      </c>
      <c r="N3417" s="128"/>
      <c r="O3417" s="128" t="str">
        <f>IFERROR(VLOOKUP(N3417,연차지정일수,2,FALSE),"")</f>
        <v/>
      </c>
      <c r="P3417" s="143"/>
      <c r="Q3417" s="2"/>
    </row>
    <row r="3418">
      <c r="A3418" s="129">
        <v>47613.0</v>
      </c>
      <c r="B3418" s="129">
        <f>VLOOKUP($A3418,달력데이터,MATCH("음력 날짜",달력제목,0),FALSE)</f>
        <v>47582</v>
      </c>
      <c r="C3418" s="128">
        <f t="shared" si="1"/>
        <v>2030</v>
      </c>
      <c r="D3418" s="128">
        <f t="shared" si="2"/>
        <v>5</v>
      </c>
      <c r="E3418" s="128">
        <f t="shared" si="3"/>
        <v>1</v>
      </c>
      <c r="F3418" s="128">
        <f t="shared" si="4"/>
        <v>2030</v>
      </c>
      <c r="G3418" s="128">
        <f t="shared" si="5"/>
        <v>5</v>
      </c>
      <c r="H3418" s="128">
        <f t="shared" si="6"/>
        <v>10</v>
      </c>
      <c r="I3418" s="128" t="str">
        <f t="shared" si="7"/>
        <v>금</v>
      </c>
      <c r="J3418" s="99"/>
      <c r="K3418" s="99"/>
      <c r="L3418" s="141" t="str">
        <f>IF(J3418-K3418=0,,IFERROR(K3418-J3418-휴게시간-VLOOKUP(A3418,지정휴게시간,2,FALSE),K3418-J3418-휴게시간))</f>
        <v/>
      </c>
      <c r="M3418" s="142" t="str">
        <f>IFERROR(VLOOKUP(Text(A3418,"m월 d일"),양력휴일,2,FALSE),IFERROR(VLOOKUP(Text(B3418,"m월 d일"),음력휴일,2,FALSE),IFERROR(VLOOKUP(A3418,양력지정휴일,2,FALSE), IFERROR(VLOOKUP(B3418,음력지정휴일,2,FALSE), ""))))</f>
        <v/>
      </c>
      <c r="N3418" s="128"/>
      <c r="O3418" s="128" t="str">
        <f>IFERROR(VLOOKUP(N3418,연차지정일수,2,FALSE),"")</f>
        <v/>
      </c>
      <c r="P3418" s="143"/>
      <c r="Q3418" s="2"/>
    </row>
    <row r="3419">
      <c r="A3419" s="129">
        <v>47614.0</v>
      </c>
      <c r="B3419" s="129">
        <f>VLOOKUP($A3419,달력데이터,MATCH("음력 날짜",달력제목,0),FALSE)</f>
        <v>47583</v>
      </c>
      <c r="C3419" s="128">
        <f t="shared" si="1"/>
        <v>2030</v>
      </c>
      <c r="D3419" s="128">
        <f t="shared" si="2"/>
        <v>5</v>
      </c>
      <c r="E3419" s="128">
        <f t="shared" si="3"/>
        <v>1</v>
      </c>
      <c r="F3419" s="128">
        <f t="shared" si="4"/>
        <v>2030</v>
      </c>
      <c r="G3419" s="128">
        <f t="shared" si="5"/>
        <v>5</v>
      </c>
      <c r="H3419" s="128">
        <f t="shared" si="6"/>
        <v>11</v>
      </c>
      <c r="I3419" s="128" t="str">
        <f t="shared" si="7"/>
        <v>토</v>
      </c>
      <c r="J3419" s="99"/>
      <c r="K3419" s="99"/>
      <c r="L3419" s="141" t="str">
        <f>IF(J3419-K3419=0,,IFERROR(K3419-J3419-휴게시간-VLOOKUP(A3419,지정휴게시간,2,FALSE),K3419-J3419-휴게시간))</f>
        <v/>
      </c>
      <c r="M3419" s="142" t="str">
        <f>IFERROR(VLOOKUP(Text(A3419,"m월 d일"),양력휴일,2,FALSE),IFERROR(VLOOKUP(Text(B3419,"m월 d일"),음력휴일,2,FALSE),IFERROR(VLOOKUP(A3419,양력지정휴일,2,FALSE), IFERROR(VLOOKUP(B3419,음력지정휴일,2,FALSE), ""))))</f>
        <v/>
      </c>
      <c r="N3419" s="128"/>
      <c r="O3419" s="128" t="str">
        <f>IFERROR(VLOOKUP(N3419,연차지정일수,2,FALSE),"")</f>
        <v/>
      </c>
      <c r="P3419" s="143"/>
      <c r="Q3419" s="2"/>
    </row>
    <row r="3420">
      <c r="A3420" s="129">
        <v>47615.0</v>
      </c>
      <c r="B3420" s="129">
        <f>VLOOKUP($A3420,달력데이터,MATCH("음력 날짜",달력제목,0),FALSE)</f>
        <v>47584</v>
      </c>
      <c r="C3420" s="128">
        <f t="shared" si="1"/>
        <v>2030</v>
      </c>
      <c r="D3420" s="128">
        <f t="shared" si="2"/>
        <v>5</v>
      </c>
      <c r="E3420" s="128">
        <f t="shared" si="3"/>
        <v>1</v>
      </c>
      <c r="F3420" s="128">
        <f t="shared" si="4"/>
        <v>2030</v>
      </c>
      <c r="G3420" s="128">
        <f t="shared" si="5"/>
        <v>5</v>
      </c>
      <c r="H3420" s="128">
        <f t="shared" si="6"/>
        <v>12</v>
      </c>
      <c r="I3420" s="128" t="str">
        <f t="shared" si="7"/>
        <v>일</v>
      </c>
      <c r="J3420" s="99"/>
      <c r="K3420" s="99"/>
      <c r="L3420" s="141" t="str">
        <f>IF(J3420-K3420=0,,IFERROR(K3420-J3420-휴게시간-VLOOKUP(A3420,지정휴게시간,2,FALSE),K3420-J3420-휴게시간))</f>
        <v/>
      </c>
      <c r="M3420" s="142" t="str">
        <f>IFERROR(VLOOKUP(Text(A3420,"m월 d일"),양력휴일,2,FALSE),IFERROR(VLOOKUP(Text(B3420,"m월 d일"),음력휴일,2,FALSE),IFERROR(VLOOKUP(A3420,양력지정휴일,2,FALSE), IFERROR(VLOOKUP(B3420,음력지정휴일,2,FALSE), ""))))</f>
        <v/>
      </c>
      <c r="N3420" s="128"/>
      <c r="O3420" s="128" t="str">
        <f>IFERROR(VLOOKUP(N3420,연차지정일수,2,FALSE),"")</f>
        <v/>
      </c>
      <c r="P3420" s="143"/>
      <c r="Q3420" s="2"/>
    </row>
    <row r="3421">
      <c r="A3421" s="129">
        <v>47616.0</v>
      </c>
      <c r="B3421" s="129">
        <f>VLOOKUP($A3421,달력데이터,MATCH("음력 날짜",달력제목,0),FALSE)</f>
        <v>47585</v>
      </c>
      <c r="C3421" s="128">
        <f t="shared" si="1"/>
        <v>2030</v>
      </c>
      <c r="D3421" s="128">
        <f t="shared" si="2"/>
        <v>5</v>
      </c>
      <c r="E3421" s="128">
        <f t="shared" si="3"/>
        <v>2</v>
      </c>
      <c r="F3421" s="128">
        <f t="shared" si="4"/>
        <v>2030</v>
      </c>
      <c r="G3421" s="128">
        <f t="shared" si="5"/>
        <v>5</v>
      </c>
      <c r="H3421" s="128">
        <f t="shared" si="6"/>
        <v>13</v>
      </c>
      <c r="I3421" s="128" t="str">
        <f t="shared" si="7"/>
        <v>월</v>
      </c>
      <c r="J3421" s="99"/>
      <c r="K3421" s="99"/>
      <c r="L3421" s="141" t="str">
        <f>IF(J3421-K3421=0,,IFERROR(K3421-J3421-휴게시간-VLOOKUP(A3421,지정휴게시간,2,FALSE),K3421-J3421-휴게시간))</f>
        <v/>
      </c>
      <c r="M3421" s="142" t="str">
        <f>IFERROR(VLOOKUP(Text(A3421,"m월 d일"),양력휴일,2,FALSE),IFERROR(VLOOKUP(Text(B3421,"m월 d일"),음력휴일,2,FALSE),IFERROR(VLOOKUP(A3421,양력지정휴일,2,FALSE), IFERROR(VLOOKUP(B3421,음력지정휴일,2,FALSE), ""))))</f>
        <v/>
      </c>
      <c r="N3421" s="128"/>
      <c r="O3421" s="128" t="str">
        <f>IFERROR(VLOOKUP(N3421,연차지정일수,2,FALSE),"")</f>
        <v/>
      </c>
      <c r="P3421" s="143"/>
      <c r="Q3421" s="2"/>
    </row>
    <row r="3422">
      <c r="A3422" s="129">
        <v>47617.0</v>
      </c>
      <c r="B3422" s="129">
        <f>VLOOKUP($A3422,달력데이터,MATCH("음력 날짜",달력제목,0),FALSE)</f>
        <v>47586</v>
      </c>
      <c r="C3422" s="128">
        <f t="shared" si="1"/>
        <v>2030</v>
      </c>
      <c r="D3422" s="128">
        <f t="shared" si="2"/>
        <v>5</v>
      </c>
      <c r="E3422" s="128">
        <f t="shared" si="3"/>
        <v>2</v>
      </c>
      <c r="F3422" s="128">
        <f t="shared" si="4"/>
        <v>2030</v>
      </c>
      <c r="G3422" s="128">
        <f t="shared" si="5"/>
        <v>5</v>
      </c>
      <c r="H3422" s="128">
        <f t="shared" si="6"/>
        <v>14</v>
      </c>
      <c r="I3422" s="128" t="str">
        <f t="shared" si="7"/>
        <v>화</v>
      </c>
      <c r="J3422" s="99"/>
      <c r="K3422" s="99"/>
      <c r="L3422" s="141" t="str">
        <f>IF(J3422-K3422=0,,IFERROR(K3422-J3422-휴게시간-VLOOKUP(A3422,지정휴게시간,2,FALSE),K3422-J3422-휴게시간))</f>
        <v/>
      </c>
      <c r="M3422" s="142" t="str">
        <f>IFERROR(VLOOKUP(Text(A3422,"m월 d일"),양력휴일,2,FALSE),IFERROR(VLOOKUP(Text(B3422,"m월 d일"),음력휴일,2,FALSE),IFERROR(VLOOKUP(A3422,양력지정휴일,2,FALSE), IFERROR(VLOOKUP(B3422,음력지정휴일,2,FALSE), ""))))</f>
        <v/>
      </c>
      <c r="N3422" s="128"/>
      <c r="O3422" s="128" t="str">
        <f>IFERROR(VLOOKUP(N3422,연차지정일수,2,FALSE),"")</f>
        <v/>
      </c>
      <c r="P3422" s="143"/>
      <c r="Q3422" s="2"/>
    </row>
    <row r="3423">
      <c r="A3423" s="129">
        <v>47618.0</v>
      </c>
      <c r="B3423" s="129">
        <f>VLOOKUP($A3423,달력데이터,MATCH("음력 날짜",달력제목,0),FALSE)</f>
        <v>47587</v>
      </c>
      <c r="C3423" s="128">
        <f t="shared" si="1"/>
        <v>2030</v>
      </c>
      <c r="D3423" s="128">
        <f t="shared" si="2"/>
        <v>5</v>
      </c>
      <c r="E3423" s="128">
        <f t="shared" si="3"/>
        <v>2</v>
      </c>
      <c r="F3423" s="128">
        <f t="shared" si="4"/>
        <v>2030</v>
      </c>
      <c r="G3423" s="128">
        <f t="shared" si="5"/>
        <v>5</v>
      </c>
      <c r="H3423" s="128">
        <f t="shared" si="6"/>
        <v>15</v>
      </c>
      <c r="I3423" s="128" t="str">
        <f t="shared" si="7"/>
        <v>수</v>
      </c>
      <c r="J3423" s="99"/>
      <c r="K3423" s="99"/>
      <c r="L3423" s="141" t="str">
        <f>IF(J3423-K3423=0,,IFERROR(K3423-J3423-휴게시간-VLOOKUP(A3423,지정휴게시간,2,FALSE),K3423-J3423-휴게시간))</f>
        <v/>
      </c>
      <c r="M3423" s="142" t="str">
        <f>IFERROR(VLOOKUP(Text(A3423,"m월 d일"),양력휴일,2,FALSE),IFERROR(VLOOKUP(Text(B3423,"m월 d일"),음력휴일,2,FALSE),IFERROR(VLOOKUP(A3423,양력지정휴일,2,FALSE), IFERROR(VLOOKUP(B3423,음력지정휴일,2,FALSE), ""))))</f>
        <v/>
      </c>
      <c r="N3423" s="128"/>
      <c r="O3423" s="128" t="str">
        <f>IFERROR(VLOOKUP(N3423,연차지정일수,2,FALSE),"")</f>
        <v/>
      </c>
      <c r="P3423" s="143"/>
      <c r="Q3423" s="2"/>
    </row>
    <row r="3424">
      <c r="A3424" s="129">
        <v>47619.0</v>
      </c>
      <c r="B3424" s="129">
        <f>VLOOKUP($A3424,달력데이터,MATCH("음력 날짜",달력제목,0),FALSE)</f>
        <v>47588</v>
      </c>
      <c r="C3424" s="128">
        <f t="shared" si="1"/>
        <v>2030</v>
      </c>
      <c r="D3424" s="128">
        <f t="shared" si="2"/>
        <v>5</v>
      </c>
      <c r="E3424" s="128">
        <f t="shared" si="3"/>
        <v>2</v>
      </c>
      <c r="F3424" s="128">
        <f t="shared" si="4"/>
        <v>2030</v>
      </c>
      <c r="G3424" s="128">
        <f t="shared" si="5"/>
        <v>5</v>
      </c>
      <c r="H3424" s="128">
        <f t="shared" si="6"/>
        <v>16</v>
      </c>
      <c r="I3424" s="128" t="str">
        <f t="shared" si="7"/>
        <v>목</v>
      </c>
      <c r="J3424" s="99"/>
      <c r="K3424" s="99"/>
      <c r="L3424" s="141" t="str">
        <f>IF(J3424-K3424=0,,IFERROR(K3424-J3424-휴게시간-VLOOKUP(A3424,지정휴게시간,2,FALSE),K3424-J3424-휴게시간))</f>
        <v/>
      </c>
      <c r="M3424" s="142" t="str">
        <f>IFERROR(VLOOKUP(Text(A3424,"m월 d일"),양력휴일,2,FALSE),IFERROR(VLOOKUP(Text(B3424,"m월 d일"),음력휴일,2,FALSE),IFERROR(VLOOKUP(A3424,양력지정휴일,2,FALSE), IFERROR(VLOOKUP(B3424,음력지정휴일,2,FALSE), ""))))</f>
        <v/>
      </c>
      <c r="N3424" s="128"/>
      <c r="O3424" s="128" t="str">
        <f>IFERROR(VLOOKUP(N3424,연차지정일수,2,FALSE),"")</f>
        <v/>
      </c>
      <c r="P3424" s="143"/>
      <c r="Q3424" s="2"/>
    </row>
    <row r="3425">
      <c r="A3425" s="129">
        <v>47620.0</v>
      </c>
      <c r="B3425" s="129">
        <f>VLOOKUP($A3425,달력데이터,MATCH("음력 날짜",달력제목,0),FALSE)</f>
        <v>47589</v>
      </c>
      <c r="C3425" s="128">
        <f t="shared" si="1"/>
        <v>2030</v>
      </c>
      <c r="D3425" s="128">
        <f t="shared" si="2"/>
        <v>5</v>
      </c>
      <c r="E3425" s="128">
        <f t="shared" si="3"/>
        <v>2</v>
      </c>
      <c r="F3425" s="128">
        <f t="shared" si="4"/>
        <v>2030</v>
      </c>
      <c r="G3425" s="128">
        <f t="shared" si="5"/>
        <v>5</v>
      </c>
      <c r="H3425" s="128">
        <f t="shared" si="6"/>
        <v>17</v>
      </c>
      <c r="I3425" s="128" t="str">
        <f t="shared" si="7"/>
        <v>금</v>
      </c>
      <c r="J3425" s="99"/>
      <c r="K3425" s="99"/>
      <c r="L3425" s="141" t="str">
        <f>IF(J3425-K3425=0,,IFERROR(K3425-J3425-휴게시간-VLOOKUP(A3425,지정휴게시간,2,FALSE),K3425-J3425-휴게시간))</f>
        <v/>
      </c>
      <c r="M3425" s="142" t="str">
        <f>IFERROR(VLOOKUP(Text(A3425,"m월 d일"),양력휴일,2,FALSE),IFERROR(VLOOKUP(Text(B3425,"m월 d일"),음력휴일,2,FALSE),IFERROR(VLOOKUP(A3425,양력지정휴일,2,FALSE), IFERROR(VLOOKUP(B3425,음력지정휴일,2,FALSE), ""))))</f>
        <v/>
      </c>
      <c r="N3425" s="128"/>
      <c r="O3425" s="128" t="str">
        <f>IFERROR(VLOOKUP(N3425,연차지정일수,2,FALSE),"")</f>
        <v/>
      </c>
      <c r="P3425" s="143"/>
      <c r="Q3425" s="2"/>
    </row>
    <row r="3426">
      <c r="A3426" s="129">
        <v>47621.0</v>
      </c>
      <c r="B3426" s="129">
        <f>VLOOKUP($A3426,달력데이터,MATCH("음력 날짜",달력제목,0),FALSE)</f>
        <v>47590</v>
      </c>
      <c r="C3426" s="128">
        <f t="shared" si="1"/>
        <v>2030</v>
      </c>
      <c r="D3426" s="128">
        <f t="shared" si="2"/>
        <v>5</v>
      </c>
      <c r="E3426" s="128">
        <f t="shared" si="3"/>
        <v>2</v>
      </c>
      <c r="F3426" s="128">
        <f t="shared" si="4"/>
        <v>2030</v>
      </c>
      <c r="G3426" s="128">
        <f t="shared" si="5"/>
        <v>5</v>
      </c>
      <c r="H3426" s="128">
        <f t="shared" si="6"/>
        <v>18</v>
      </c>
      <c r="I3426" s="128" t="str">
        <f t="shared" si="7"/>
        <v>토</v>
      </c>
      <c r="J3426" s="99"/>
      <c r="K3426" s="99"/>
      <c r="L3426" s="141" t="str">
        <f>IF(J3426-K3426=0,,IFERROR(K3426-J3426-휴게시간-VLOOKUP(A3426,지정휴게시간,2,FALSE),K3426-J3426-휴게시간))</f>
        <v/>
      </c>
      <c r="M3426" s="142" t="str">
        <f>IFERROR(VLOOKUP(Text(A3426,"m월 d일"),양력휴일,2,FALSE),IFERROR(VLOOKUP(Text(B3426,"m월 d일"),음력휴일,2,FALSE),IFERROR(VLOOKUP(A3426,양력지정휴일,2,FALSE), IFERROR(VLOOKUP(B3426,음력지정휴일,2,FALSE), ""))))</f>
        <v/>
      </c>
      <c r="N3426" s="128"/>
      <c r="O3426" s="128" t="str">
        <f>IFERROR(VLOOKUP(N3426,연차지정일수,2,FALSE),"")</f>
        <v/>
      </c>
      <c r="P3426" s="143"/>
      <c r="Q3426" s="2"/>
    </row>
    <row r="3427">
      <c r="A3427" s="129">
        <v>47622.0</v>
      </c>
      <c r="B3427" s="129">
        <f>VLOOKUP($A3427,달력데이터,MATCH("음력 날짜",달력제목,0),FALSE)</f>
        <v>47591</v>
      </c>
      <c r="C3427" s="128">
        <f t="shared" si="1"/>
        <v>2030</v>
      </c>
      <c r="D3427" s="128">
        <f t="shared" si="2"/>
        <v>5</v>
      </c>
      <c r="E3427" s="128">
        <f t="shared" si="3"/>
        <v>2</v>
      </c>
      <c r="F3427" s="128">
        <f t="shared" si="4"/>
        <v>2030</v>
      </c>
      <c r="G3427" s="128">
        <f t="shared" si="5"/>
        <v>5</v>
      </c>
      <c r="H3427" s="128">
        <f t="shared" si="6"/>
        <v>19</v>
      </c>
      <c r="I3427" s="128" t="str">
        <f t="shared" si="7"/>
        <v>일</v>
      </c>
      <c r="J3427" s="99"/>
      <c r="K3427" s="99"/>
      <c r="L3427" s="141" t="str">
        <f>IF(J3427-K3427=0,,IFERROR(K3427-J3427-휴게시간-VLOOKUP(A3427,지정휴게시간,2,FALSE),K3427-J3427-휴게시간))</f>
        <v/>
      </c>
      <c r="M3427" s="142" t="str">
        <f>IFERROR(VLOOKUP(Text(A3427,"m월 d일"),양력휴일,2,FALSE),IFERROR(VLOOKUP(Text(B3427,"m월 d일"),음력휴일,2,FALSE),IFERROR(VLOOKUP(A3427,양력지정휴일,2,FALSE), IFERROR(VLOOKUP(B3427,음력지정휴일,2,FALSE), ""))))</f>
        <v/>
      </c>
      <c r="N3427" s="128"/>
      <c r="O3427" s="128" t="str">
        <f>IFERROR(VLOOKUP(N3427,연차지정일수,2,FALSE),"")</f>
        <v/>
      </c>
      <c r="P3427" s="143"/>
      <c r="Q3427" s="2"/>
    </row>
    <row r="3428">
      <c r="A3428" s="129">
        <v>47623.0</v>
      </c>
      <c r="B3428" s="129">
        <f>VLOOKUP($A3428,달력데이터,MATCH("음력 날짜",달력제목,0),FALSE)</f>
        <v>47592</v>
      </c>
      <c r="C3428" s="128">
        <f t="shared" si="1"/>
        <v>2030</v>
      </c>
      <c r="D3428" s="128">
        <f t="shared" si="2"/>
        <v>5</v>
      </c>
      <c r="E3428" s="128">
        <f t="shared" si="3"/>
        <v>3</v>
      </c>
      <c r="F3428" s="128">
        <f t="shared" si="4"/>
        <v>2030</v>
      </c>
      <c r="G3428" s="128">
        <f t="shared" si="5"/>
        <v>5</v>
      </c>
      <c r="H3428" s="128">
        <f t="shared" si="6"/>
        <v>20</v>
      </c>
      <c r="I3428" s="128" t="str">
        <f t="shared" si="7"/>
        <v>월</v>
      </c>
      <c r="J3428" s="99"/>
      <c r="K3428" s="99"/>
      <c r="L3428" s="141" t="str">
        <f>IF(J3428-K3428=0,,IFERROR(K3428-J3428-휴게시간-VLOOKUP(A3428,지정휴게시간,2,FALSE),K3428-J3428-휴게시간))</f>
        <v/>
      </c>
      <c r="M3428" s="142" t="str">
        <f>IFERROR(VLOOKUP(Text(A3428,"m월 d일"),양력휴일,2,FALSE),IFERROR(VLOOKUP(Text(B3428,"m월 d일"),음력휴일,2,FALSE),IFERROR(VLOOKUP(A3428,양력지정휴일,2,FALSE), IFERROR(VLOOKUP(B3428,음력지정휴일,2,FALSE), ""))))</f>
        <v/>
      </c>
      <c r="N3428" s="128"/>
      <c r="O3428" s="128" t="str">
        <f>IFERROR(VLOOKUP(N3428,연차지정일수,2,FALSE),"")</f>
        <v/>
      </c>
      <c r="P3428" s="143"/>
      <c r="Q3428" s="2"/>
    </row>
    <row r="3429">
      <c r="A3429" s="129">
        <v>47624.0</v>
      </c>
      <c r="B3429" s="129">
        <f>VLOOKUP($A3429,달력데이터,MATCH("음력 날짜",달력제목,0),FALSE)</f>
        <v>47593</v>
      </c>
      <c r="C3429" s="128">
        <f t="shared" si="1"/>
        <v>2030</v>
      </c>
      <c r="D3429" s="128">
        <f t="shared" si="2"/>
        <v>5</v>
      </c>
      <c r="E3429" s="128">
        <f t="shared" si="3"/>
        <v>3</v>
      </c>
      <c r="F3429" s="128">
        <f t="shared" si="4"/>
        <v>2030</v>
      </c>
      <c r="G3429" s="128">
        <f t="shared" si="5"/>
        <v>5</v>
      </c>
      <c r="H3429" s="128">
        <f t="shared" si="6"/>
        <v>21</v>
      </c>
      <c r="I3429" s="128" t="str">
        <f t="shared" si="7"/>
        <v>화</v>
      </c>
      <c r="J3429" s="99"/>
      <c r="K3429" s="99"/>
      <c r="L3429" s="141" t="str">
        <f>IF(J3429-K3429=0,,IFERROR(K3429-J3429-휴게시간-VLOOKUP(A3429,지정휴게시간,2,FALSE),K3429-J3429-휴게시간))</f>
        <v/>
      </c>
      <c r="M3429" s="142" t="str">
        <f>IFERROR(VLOOKUP(Text(A3429,"m월 d일"),양력휴일,2,FALSE),IFERROR(VLOOKUP(Text(B3429,"m월 d일"),음력휴일,2,FALSE),IFERROR(VLOOKUP(A3429,양력지정휴일,2,FALSE), IFERROR(VLOOKUP(B3429,음력지정휴일,2,FALSE), ""))))</f>
        <v/>
      </c>
      <c r="N3429" s="128"/>
      <c r="O3429" s="128" t="str">
        <f>IFERROR(VLOOKUP(N3429,연차지정일수,2,FALSE),"")</f>
        <v/>
      </c>
      <c r="P3429" s="143"/>
      <c r="Q3429" s="2"/>
    </row>
    <row r="3430">
      <c r="A3430" s="129">
        <v>47625.0</v>
      </c>
      <c r="B3430" s="129">
        <f>VLOOKUP($A3430,달력데이터,MATCH("음력 날짜",달력제목,0),FALSE)</f>
        <v>47594</v>
      </c>
      <c r="C3430" s="128">
        <f t="shared" si="1"/>
        <v>2030</v>
      </c>
      <c r="D3430" s="128">
        <f t="shared" si="2"/>
        <v>5</v>
      </c>
      <c r="E3430" s="128">
        <f t="shared" si="3"/>
        <v>3</v>
      </c>
      <c r="F3430" s="128">
        <f t="shared" si="4"/>
        <v>2030</v>
      </c>
      <c r="G3430" s="128">
        <f t="shared" si="5"/>
        <v>5</v>
      </c>
      <c r="H3430" s="128">
        <f t="shared" si="6"/>
        <v>22</v>
      </c>
      <c r="I3430" s="128" t="str">
        <f t="shared" si="7"/>
        <v>수</v>
      </c>
      <c r="J3430" s="99"/>
      <c r="K3430" s="99"/>
      <c r="L3430" s="141" t="str">
        <f>IF(J3430-K3430=0,,IFERROR(K3430-J3430-휴게시간-VLOOKUP(A3430,지정휴게시간,2,FALSE),K3430-J3430-휴게시간))</f>
        <v/>
      </c>
      <c r="M3430" s="142" t="str">
        <f>IFERROR(VLOOKUP(Text(A3430,"m월 d일"),양력휴일,2,FALSE),IFERROR(VLOOKUP(Text(B3430,"m월 d일"),음력휴일,2,FALSE),IFERROR(VLOOKUP(A3430,양력지정휴일,2,FALSE), IFERROR(VLOOKUP(B3430,음력지정휴일,2,FALSE), ""))))</f>
        <v/>
      </c>
      <c r="N3430" s="128"/>
      <c r="O3430" s="128" t="str">
        <f>IFERROR(VLOOKUP(N3430,연차지정일수,2,FALSE),"")</f>
        <v/>
      </c>
      <c r="P3430" s="143"/>
      <c r="Q3430" s="2"/>
    </row>
    <row r="3431">
      <c r="A3431" s="129">
        <v>47626.0</v>
      </c>
      <c r="B3431" s="129">
        <f>VLOOKUP($A3431,달력데이터,MATCH("음력 날짜",달력제목,0),FALSE)</f>
        <v>47595</v>
      </c>
      <c r="C3431" s="128">
        <f t="shared" si="1"/>
        <v>2030</v>
      </c>
      <c r="D3431" s="128">
        <f t="shared" si="2"/>
        <v>5</v>
      </c>
      <c r="E3431" s="128">
        <f t="shared" si="3"/>
        <v>3</v>
      </c>
      <c r="F3431" s="128">
        <f t="shared" si="4"/>
        <v>2030</v>
      </c>
      <c r="G3431" s="128">
        <f t="shared" si="5"/>
        <v>5</v>
      </c>
      <c r="H3431" s="128">
        <f t="shared" si="6"/>
        <v>23</v>
      </c>
      <c r="I3431" s="128" t="str">
        <f t="shared" si="7"/>
        <v>목</v>
      </c>
      <c r="J3431" s="99"/>
      <c r="K3431" s="99"/>
      <c r="L3431" s="141" t="str">
        <f>IF(J3431-K3431=0,,IFERROR(K3431-J3431-휴게시간-VLOOKUP(A3431,지정휴게시간,2,FALSE),K3431-J3431-휴게시간))</f>
        <v/>
      </c>
      <c r="M3431" s="142" t="str">
        <f>IFERROR(VLOOKUP(Text(A3431,"m월 d일"),양력휴일,2,FALSE),IFERROR(VLOOKUP(Text(B3431,"m월 d일"),음력휴일,2,FALSE),IFERROR(VLOOKUP(A3431,양력지정휴일,2,FALSE), IFERROR(VLOOKUP(B3431,음력지정휴일,2,FALSE), ""))))</f>
        <v/>
      </c>
      <c r="N3431" s="128"/>
      <c r="O3431" s="128" t="str">
        <f>IFERROR(VLOOKUP(N3431,연차지정일수,2,FALSE),"")</f>
        <v/>
      </c>
      <c r="P3431" s="143"/>
      <c r="Q3431" s="2"/>
    </row>
    <row r="3432">
      <c r="A3432" s="129">
        <v>47627.0</v>
      </c>
      <c r="B3432" s="129">
        <f>VLOOKUP($A3432,달력데이터,MATCH("음력 날짜",달력제목,0),FALSE)</f>
        <v>47596</v>
      </c>
      <c r="C3432" s="128">
        <f t="shared" si="1"/>
        <v>2030</v>
      </c>
      <c r="D3432" s="128">
        <f t="shared" si="2"/>
        <v>5</v>
      </c>
      <c r="E3432" s="128">
        <f t="shared" si="3"/>
        <v>3</v>
      </c>
      <c r="F3432" s="128">
        <f t="shared" si="4"/>
        <v>2030</v>
      </c>
      <c r="G3432" s="128">
        <f t="shared" si="5"/>
        <v>5</v>
      </c>
      <c r="H3432" s="128">
        <f t="shared" si="6"/>
        <v>24</v>
      </c>
      <c r="I3432" s="128" t="str">
        <f t="shared" si="7"/>
        <v>금</v>
      </c>
      <c r="J3432" s="99"/>
      <c r="K3432" s="99"/>
      <c r="L3432" s="141" t="str">
        <f>IF(J3432-K3432=0,,IFERROR(K3432-J3432-휴게시간-VLOOKUP(A3432,지정휴게시간,2,FALSE),K3432-J3432-휴게시간))</f>
        <v/>
      </c>
      <c r="M3432" s="142" t="str">
        <f>IFERROR(VLOOKUP(Text(A3432,"m월 d일"),양력휴일,2,FALSE),IFERROR(VLOOKUP(Text(B3432,"m월 d일"),음력휴일,2,FALSE),IFERROR(VLOOKUP(A3432,양력지정휴일,2,FALSE), IFERROR(VLOOKUP(B3432,음력지정휴일,2,FALSE), ""))))</f>
        <v/>
      </c>
      <c r="N3432" s="128"/>
      <c r="O3432" s="128" t="str">
        <f>IFERROR(VLOOKUP(N3432,연차지정일수,2,FALSE),"")</f>
        <v/>
      </c>
      <c r="P3432" s="143"/>
      <c r="Q3432" s="2"/>
    </row>
    <row r="3433">
      <c r="A3433" s="129">
        <v>47628.0</v>
      </c>
      <c r="B3433" s="129">
        <f>VLOOKUP($A3433,달력데이터,MATCH("음력 날짜",달력제목,0),FALSE)</f>
        <v>47597</v>
      </c>
      <c r="C3433" s="128">
        <f t="shared" si="1"/>
        <v>2030</v>
      </c>
      <c r="D3433" s="128">
        <f t="shared" si="2"/>
        <v>5</v>
      </c>
      <c r="E3433" s="128">
        <f t="shared" si="3"/>
        <v>3</v>
      </c>
      <c r="F3433" s="128">
        <f t="shared" si="4"/>
        <v>2030</v>
      </c>
      <c r="G3433" s="128">
        <f t="shared" si="5"/>
        <v>5</v>
      </c>
      <c r="H3433" s="128">
        <f t="shared" si="6"/>
        <v>25</v>
      </c>
      <c r="I3433" s="128" t="str">
        <f t="shared" si="7"/>
        <v>토</v>
      </c>
      <c r="J3433" s="99"/>
      <c r="K3433" s="99"/>
      <c r="L3433" s="141" t="str">
        <f>IF(J3433-K3433=0,,IFERROR(K3433-J3433-휴게시간-VLOOKUP(A3433,지정휴게시간,2,FALSE),K3433-J3433-휴게시간))</f>
        <v/>
      </c>
      <c r="M3433" s="142" t="str">
        <f>IFERROR(VLOOKUP(Text(A3433,"m월 d일"),양력휴일,2,FALSE),IFERROR(VLOOKUP(Text(B3433,"m월 d일"),음력휴일,2,FALSE),IFERROR(VLOOKUP(A3433,양력지정휴일,2,FALSE), IFERROR(VLOOKUP(B3433,음력지정휴일,2,FALSE), ""))))</f>
        <v/>
      </c>
      <c r="N3433" s="128"/>
      <c r="O3433" s="128" t="str">
        <f>IFERROR(VLOOKUP(N3433,연차지정일수,2,FALSE),"")</f>
        <v/>
      </c>
      <c r="P3433" s="143"/>
      <c r="Q3433" s="2"/>
    </row>
    <row r="3434">
      <c r="A3434" s="129">
        <v>47629.0</v>
      </c>
      <c r="B3434" s="129">
        <f>VLOOKUP($A3434,달력데이터,MATCH("음력 날짜",달력제목,0),FALSE)</f>
        <v>47598</v>
      </c>
      <c r="C3434" s="128">
        <f t="shared" si="1"/>
        <v>2030</v>
      </c>
      <c r="D3434" s="128">
        <f t="shared" si="2"/>
        <v>5</v>
      </c>
      <c r="E3434" s="128">
        <f t="shared" si="3"/>
        <v>3</v>
      </c>
      <c r="F3434" s="128">
        <f t="shared" si="4"/>
        <v>2030</v>
      </c>
      <c r="G3434" s="128">
        <f t="shared" si="5"/>
        <v>5</v>
      </c>
      <c r="H3434" s="128">
        <f t="shared" si="6"/>
        <v>26</v>
      </c>
      <c r="I3434" s="128" t="str">
        <f t="shared" si="7"/>
        <v>일</v>
      </c>
      <c r="J3434" s="99"/>
      <c r="K3434" s="99"/>
      <c r="L3434" s="141" t="str">
        <f>IF(J3434-K3434=0,,IFERROR(K3434-J3434-휴게시간-VLOOKUP(A3434,지정휴게시간,2,FALSE),K3434-J3434-휴게시간))</f>
        <v/>
      </c>
      <c r="M3434" s="142" t="str">
        <f>IFERROR(VLOOKUP(Text(A3434,"m월 d일"),양력휴일,2,FALSE),IFERROR(VLOOKUP(Text(B3434,"m월 d일"),음력휴일,2,FALSE),IFERROR(VLOOKUP(A3434,양력지정휴일,2,FALSE), IFERROR(VLOOKUP(B3434,음력지정휴일,2,FALSE), ""))))</f>
        <v/>
      </c>
      <c r="N3434" s="128"/>
      <c r="O3434" s="128" t="str">
        <f>IFERROR(VLOOKUP(N3434,연차지정일수,2,FALSE),"")</f>
        <v/>
      </c>
      <c r="P3434" s="143"/>
      <c r="Q3434" s="2"/>
    </row>
    <row r="3435">
      <c r="A3435" s="129">
        <v>47630.0</v>
      </c>
      <c r="B3435" s="129">
        <f>VLOOKUP($A3435,달력데이터,MATCH("음력 날짜",달력제목,0),FALSE)</f>
        <v>47599</v>
      </c>
      <c r="C3435" s="128">
        <f t="shared" si="1"/>
        <v>2030</v>
      </c>
      <c r="D3435" s="128">
        <f t="shared" si="2"/>
        <v>5</v>
      </c>
      <c r="E3435" s="128">
        <f t="shared" si="3"/>
        <v>4</v>
      </c>
      <c r="F3435" s="128">
        <f t="shared" si="4"/>
        <v>2030</v>
      </c>
      <c r="G3435" s="128">
        <f t="shared" si="5"/>
        <v>5</v>
      </c>
      <c r="H3435" s="128">
        <f t="shared" si="6"/>
        <v>27</v>
      </c>
      <c r="I3435" s="128" t="str">
        <f t="shared" si="7"/>
        <v>월</v>
      </c>
      <c r="J3435" s="99"/>
      <c r="K3435" s="99"/>
      <c r="L3435" s="141" t="str">
        <f>IF(J3435-K3435=0,,IFERROR(K3435-J3435-휴게시간-VLOOKUP(A3435,지정휴게시간,2,FALSE),K3435-J3435-휴게시간))</f>
        <v/>
      </c>
      <c r="M3435" s="142" t="str">
        <f>IFERROR(VLOOKUP(Text(A3435,"m월 d일"),양력휴일,2,FALSE),IFERROR(VLOOKUP(Text(B3435,"m월 d일"),음력휴일,2,FALSE),IFERROR(VLOOKUP(A3435,양력지정휴일,2,FALSE), IFERROR(VLOOKUP(B3435,음력지정휴일,2,FALSE), ""))))</f>
        <v/>
      </c>
      <c r="N3435" s="128"/>
      <c r="O3435" s="128" t="str">
        <f>IFERROR(VLOOKUP(N3435,연차지정일수,2,FALSE),"")</f>
        <v/>
      </c>
      <c r="P3435" s="143"/>
      <c r="Q3435" s="2"/>
    </row>
    <row r="3436">
      <c r="A3436" s="129">
        <v>47631.0</v>
      </c>
      <c r="B3436" s="129">
        <f>VLOOKUP($A3436,달력데이터,MATCH("음력 날짜",달력제목,0),FALSE)</f>
        <v>47600</v>
      </c>
      <c r="C3436" s="128">
        <f t="shared" si="1"/>
        <v>2030</v>
      </c>
      <c r="D3436" s="128">
        <f t="shared" si="2"/>
        <v>5</v>
      </c>
      <c r="E3436" s="128">
        <f t="shared" si="3"/>
        <v>4</v>
      </c>
      <c r="F3436" s="128">
        <f t="shared" si="4"/>
        <v>2030</v>
      </c>
      <c r="G3436" s="128">
        <f t="shared" si="5"/>
        <v>5</v>
      </c>
      <c r="H3436" s="128">
        <f t="shared" si="6"/>
        <v>28</v>
      </c>
      <c r="I3436" s="128" t="str">
        <f t="shared" si="7"/>
        <v>화</v>
      </c>
      <c r="J3436" s="99"/>
      <c r="K3436" s="99"/>
      <c r="L3436" s="141" t="str">
        <f>IF(J3436-K3436=0,,IFERROR(K3436-J3436-휴게시간-VLOOKUP(A3436,지정휴게시간,2,FALSE),K3436-J3436-휴게시간))</f>
        <v/>
      </c>
      <c r="M3436" s="142" t="str">
        <f>IFERROR(VLOOKUP(Text(A3436,"m월 d일"),양력휴일,2,FALSE),IFERROR(VLOOKUP(Text(B3436,"m월 d일"),음력휴일,2,FALSE),IFERROR(VLOOKUP(A3436,양력지정휴일,2,FALSE), IFERROR(VLOOKUP(B3436,음력지정휴일,2,FALSE), ""))))</f>
        <v/>
      </c>
      <c r="N3436" s="128"/>
      <c r="O3436" s="128" t="str">
        <f>IFERROR(VLOOKUP(N3436,연차지정일수,2,FALSE),"")</f>
        <v/>
      </c>
      <c r="P3436" s="143"/>
      <c r="Q3436" s="2"/>
    </row>
    <row r="3437">
      <c r="A3437" s="129">
        <v>47632.0</v>
      </c>
      <c r="B3437" s="129">
        <f>VLOOKUP($A3437,달력데이터,MATCH("음력 날짜",달력제목,0),FALSE)</f>
        <v>47601</v>
      </c>
      <c r="C3437" s="128">
        <f t="shared" si="1"/>
        <v>2030</v>
      </c>
      <c r="D3437" s="128">
        <f t="shared" si="2"/>
        <v>5</v>
      </c>
      <c r="E3437" s="128">
        <f t="shared" si="3"/>
        <v>4</v>
      </c>
      <c r="F3437" s="128">
        <f t="shared" si="4"/>
        <v>2030</v>
      </c>
      <c r="G3437" s="128">
        <f t="shared" si="5"/>
        <v>5</v>
      </c>
      <c r="H3437" s="128">
        <f t="shared" si="6"/>
        <v>29</v>
      </c>
      <c r="I3437" s="128" t="str">
        <f t="shared" si="7"/>
        <v>수</v>
      </c>
      <c r="J3437" s="99"/>
      <c r="K3437" s="99"/>
      <c r="L3437" s="141" t="str">
        <f>IF(J3437-K3437=0,,IFERROR(K3437-J3437-휴게시간-VLOOKUP(A3437,지정휴게시간,2,FALSE),K3437-J3437-휴게시간))</f>
        <v/>
      </c>
      <c r="M3437" s="142" t="str">
        <f>IFERROR(VLOOKUP(Text(A3437,"m월 d일"),양력휴일,2,FALSE),IFERROR(VLOOKUP(Text(B3437,"m월 d일"),음력휴일,2,FALSE),IFERROR(VLOOKUP(A3437,양력지정휴일,2,FALSE), IFERROR(VLOOKUP(B3437,음력지정휴일,2,FALSE), ""))))</f>
        <v/>
      </c>
      <c r="N3437" s="128"/>
      <c r="O3437" s="128" t="str">
        <f>IFERROR(VLOOKUP(N3437,연차지정일수,2,FALSE),"")</f>
        <v/>
      </c>
      <c r="P3437" s="143"/>
      <c r="Q3437" s="2"/>
    </row>
    <row r="3438">
      <c r="A3438" s="129">
        <v>47633.0</v>
      </c>
      <c r="B3438" s="129">
        <f>VLOOKUP($A3438,달력데이터,MATCH("음력 날짜",달력제목,0),FALSE)</f>
        <v>47602</v>
      </c>
      <c r="C3438" s="128">
        <f t="shared" si="1"/>
        <v>2030</v>
      </c>
      <c r="D3438" s="128">
        <f t="shared" si="2"/>
        <v>5</v>
      </c>
      <c r="E3438" s="128">
        <f t="shared" si="3"/>
        <v>4</v>
      </c>
      <c r="F3438" s="128">
        <f t="shared" si="4"/>
        <v>2030</v>
      </c>
      <c r="G3438" s="128">
        <f t="shared" si="5"/>
        <v>5</v>
      </c>
      <c r="H3438" s="128">
        <f t="shared" si="6"/>
        <v>30</v>
      </c>
      <c r="I3438" s="128" t="str">
        <f t="shared" si="7"/>
        <v>목</v>
      </c>
      <c r="J3438" s="99"/>
      <c r="K3438" s="99"/>
      <c r="L3438" s="141" t="str">
        <f>IF(J3438-K3438=0,,IFERROR(K3438-J3438-휴게시간-VLOOKUP(A3438,지정휴게시간,2,FALSE),K3438-J3438-휴게시간))</f>
        <v/>
      </c>
      <c r="M3438" s="142" t="str">
        <f>IFERROR(VLOOKUP(Text(A3438,"m월 d일"),양력휴일,2,FALSE),IFERROR(VLOOKUP(Text(B3438,"m월 d일"),음력휴일,2,FALSE),IFERROR(VLOOKUP(A3438,양력지정휴일,2,FALSE), IFERROR(VLOOKUP(B3438,음력지정휴일,2,FALSE), ""))))</f>
        <v/>
      </c>
      <c r="N3438" s="128"/>
      <c r="O3438" s="128" t="str">
        <f>IFERROR(VLOOKUP(N3438,연차지정일수,2,FALSE),"")</f>
        <v/>
      </c>
      <c r="P3438" s="143"/>
      <c r="Q3438" s="2"/>
    </row>
    <row r="3439">
      <c r="A3439" s="129">
        <v>47634.0</v>
      </c>
      <c r="B3439" s="129">
        <f>VLOOKUP($A3439,달력데이터,MATCH("음력 날짜",달력제목,0),FALSE)</f>
        <v>47603</v>
      </c>
      <c r="C3439" s="128">
        <f t="shared" si="1"/>
        <v>2030</v>
      </c>
      <c r="D3439" s="128">
        <f t="shared" si="2"/>
        <v>5</v>
      </c>
      <c r="E3439" s="128">
        <f t="shared" si="3"/>
        <v>4</v>
      </c>
      <c r="F3439" s="128">
        <f t="shared" si="4"/>
        <v>2030</v>
      </c>
      <c r="G3439" s="128">
        <f t="shared" si="5"/>
        <v>5</v>
      </c>
      <c r="H3439" s="128">
        <f t="shared" si="6"/>
        <v>31</v>
      </c>
      <c r="I3439" s="128" t="str">
        <f t="shared" si="7"/>
        <v>금</v>
      </c>
      <c r="J3439" s="99"/>
      <c r="K3439" s="99"/>
      <c r="L3439" s="141" t="str">
        <f>IF(J3439-K3439=0,,IFERROR(K3439-J3439-휴게시간-VLOOKUP(A3439,지정휴게시간,2,FALSE),K3439-J3439-휴게시간))</f>
        <v/>
      </c>
      <c r="M3439" s="142" t="str">
        <f>IFERROR(VLOOKUP(Text(A3439,"m월 d일"),양력휴일,2,FALSE),IFERROR(VLOOKUP(Text(B3439,"m월 d일"),음력휴일,2,FALSE),IFERROR(VLOOKUP(A3439,양력지정휴일,2,FALSE), IFERROR(VLOOKUP(B3439,음력지정휴일,2,FALSE), ""))))</f>
        <v/>
      </c>
      <c r="N3439" s="128"/>
      <c r="O3439" s="128" t="str">
        <f>IFERROR(VLOOKUP(N3439,연차지정일수,2,FALSE),"")</f>
        <v/>
      </c>
      <c r="P3439" s="143"/>
      <c r="Q3439" s="2"/>
    </row>
    <row r="3440">
      <c r="A3440" s="129">
        <v>47635.0</v>
      </c>
      <c r="B3440" s="129">
        <f>VLOOKUP($A3440,달력데이터,MATCH("음력 날짜",달력제목,0),FALSE)</f>
        <v>47604</v>
      </c>
      <c r="C3440" s="128">
        <f t="shared" si="1"/>
        <v>2030</v>
      </c>
      <c r="D3440" s="128">
        <f t="shared" si="2"/>
        <v>5</v>
      </c>
      <c r="E3440" s="128">
        <f t="shared" si="3"/>
        <v>4</v>
      </c>
      <c r="F3440" s="128">
        <f t="shared" si="4"/>
        <v>2030</v>
      </c>
      <c r="G3440" s="128">
        <f t="shared" si="5"/>
        <v>6</v>
      </c>
      <c r="H3440" s="128">
        <f t="shared" si="6"/>
        <v>1</v>
      </c>
      <c r="I3440" s="128" t="str">
        <f t="shared" si="7"/>
        <v>토</v>
      </c>
      <c r="J3440" s="99"/>
      <c r="K3440" s="99"/>
      <c r="L3440" s="141" t="str">
        <f>IF(J3440-K3440=0,,IFERROR(K3440-J3440-휴게시간-VLOOKUP(A3440,지정휴게시간,2,FALSE),K3440-J3440-휴게시간))</f>
        <v/>
      </c>
      <c r="M3440" s="142" t="str">
        <f>IFERROR(VLOOKUP(Text(A3440,"m월 d일"),양력휴일,2,FALSE),IFERROR(VLOOKUP(Text(B3440,"m월 d일"),음력휴일,2,FALSE),IFERROR(VLOOKUP(A3440,양력지정휴일,2,FALSE), IFERROR(VLOOKUP(B3440,음력지정휴일,2,FALSE), ""))))</f>
        <v/>
      </c>
      <c r="N3440" s="128"/>
      <c r="O3440" s="128" t="str">
        <f>IFERROR(VLOOKUP(N3440,연차지정일수,2,FALSE),"")</f>
        <v/>
      </c>
      <c r="P3440" s="143"/>
      <c r="Q3440" s="2"/>
    </row>
    <row r="3441">
      <c r="A3441" s="129">
        <v>47636.0</v>
      </c>
      <c r="B3441" s="129">
        <f>VLOOKUP($A3441,달력데이터,MATCH("음력 날짜",달력제목,0),FALSE)</f>
        <v>47605</v>
      </c>
      <c r="C3441" s="128">
        <f t="shared" si="1"/>
        <v>2030</v>
      </c>
      <c r="D3441" s="128">
        <f t="shared" si="2"/>
        <v>5</v>
      </c>
      <c r="E3441" s="128">
        <f t="shared" si="3"/>
        <v>4</v>
      </c>
      <c r="F3441" s="128">
        <f t="shared" si="4"/>
        <v>2030</v>
      </c>
      <c r="G3441" s="128">
        <f t="shared" si="5"/>
        <v>6</v>
      </c>
      <c r="H3441" s="128">
        <f t="shared" si="6"/>
        <v>2</v>
      </c>
      <c r="I3441" s="128" t="str">
        <f t="shared" si="7"/>
        <v>일</v>
      </c>
      <c r="J3441" s="99"/>
      <c r="K3441" s="99"/>
      <c r="L3441" s="141" t="str">
        <f>IF(J3441-K3441=0,,IFERROR(K3441-J3441-휴게시간-VLOOKUP(A3441,지정휴게시간,2,FALSE),K3441-J3441-휴게시간))</f>
        <v/>
      </c>
      <c r="M3441" s="142" t="str">
        <f>IFERROR(VLOOKUP(Text(A3441,"m월 d일"),양력휴일,2,FALSE),IFERROR(VLOOKUP(Text(B3441,"m월 d일"),음력휴일,2,FALSE),IFERROR(VLOOKUP(A3441,양력지정휴일,2,FALSE), IFERROR(VLOOKUP(B3441,음력지정휴일,2,FALSE), ""))))</f>
        <v/>
      </c>
      <c r="N3441" s="128"/>
      <c r="O3441" s="128" t="str">
        <f>IFERROR(VLOOKUP(N3441,연차지정일수,2,FALSE),"")</f>
        <v/>
      </c>
      <c r="P3441" s="143"/>
      <c r="Q3441" s="2"/>
    </row>
    <row r="3442">
      <c r="A3442" s="129">
        <v>47637.0</v>
      </c>
      <c r="B3442" s="129">
        <f>VLOOKUP($A3442,달력데이터,MATCH("음력 날짜",달력제목,0),FALSE)</f>
        <v>47606</v>
      </c>
      <c r="C3442" s="128">
        <f t="shared" si="1"/>
        <v>2030</v>
      </c>
      <c r="D3442" s="128">
        <f t="shared" si="2"/>
        <v>6</v>
      </c>
      <c r="E3442" s="128">
        <f t="shared" si="3"/>
        <v>1</v>
      </c>
      <c r="F3442" s="128">
        <f t="shared" si="4"/>
        <v>2030</v>
      </c>
      <c r="G3442" s="128">
        <f t="shared" si="5"/>
        <v>6</v>
      </c>
      <c r="H3442" s="128">
        <f t="shared" si="6"/>
        <v>3</v>
      </c>
      <c r="I3442" s="128" t="str">
        <f t="shared" si="7"/>
        <v>월</v>
      </c>
      <c r="J3442" s="99"/>
      <c r="K3442" s="99"/>
      <c r="L3442" s="141" t="str">
        <f>IF(J3442-K3442=0,,IFERROR(K3442-J3442-휴게시간-VLOOKUP(A3442,지정휴게시간,2,FALSE),K3442-J3442-휴게시간))</f>
        <v/>
      </c>
      <c r="M3442" s="142" t="str">
        <f>IFERROR(VLOOKUP(Text(A3442,"m월 d일"),양력휴일,2,FALSE),IFERROR(VLOOKUP(Text(B3442,"m월 d일"),음력휴일,2,FALSE),IFERROR(VLOOKUP(A3442,양력지정휴일,2,FALSE), IFERROR(VLOOKUP(B3442,음력지정휴일,2,FALSE), ""))))</f>
        <v/>
      </c>
      <c r="N3442" s="128"/>
      <c r="O3442" s="128" t="str">
        <f>IFERROR(VLOOKUP(N3442,연차지정일수,2,FALSE),"")</f>
        <v/>
      </c>
      <c r="P3442" s="143"/>
      <c r="Q3442" s="2"/>
    </row>
    <row r="3443">
      <c r="A3443" s="129">
        <v>47638.0</v>
      </c>
      <c r="B3443" s="129">
        <f>VLOOKUP($A3443,달력데이터,MATCH("음력 날짜",달력제목,0),FALSE)</f>
        <v>47607</v>
      </c>
      <c r="C3443" s="128">
        <f t="shared" si="1"/>
        <v>2030</v>
      </c>
      <c r="D3443" s="128">
        <f t="shared" si="2"/>
        <v>6</v>
      </c>
      <c r="E3443" s="128">
        <f t="shared" si="3"/>
        <v>1</v>
      </c>
      <c r="F3443" s="128">
        <f t="shared" si="4"/>
        <v>2030</v>
      </c>
      <c r="G3443" s="128">
        <f t="shared" si="5"/>
        <v>6</v>
      </c>
      <c r="H3443" s="128">
        <f t="shared" si="6"/>
        <v>4</v>
      </c>
      <c r="I3443" s="128" t="str">
        <f t="shared" si="7"/>
        <v>화</v>
      </c>
      <c r="J3443" s="99"/>
      <c r="K3443" s="99"/>
      <c r="L3443" s="141" t="str">
        <f>IF(J3443-K3443=0,,IFERROR(K3443-J3443-휴게시간-VLOOKUP(A3443,지정휴게시간,2,FALSE),K3443-J3443-휴게시간))</f>
        <v/>
      </c>
      <c r="M3443" s="142" t="str">
        <f>IFERROR(VLOOKUP(Text(A3443,"m월 d일"),양력휴일,2,FALSE),IFERROR(VLOOKUP(Text(B3443,"m월 d일"),음력휴일,2,FALSE),IFERROR(VLOOKUP(A3443,양력지정휴일,2,FALSE), IFERROR(VLOOKUP(B3443,음력지정휴일,2,FALSE), ""))))</f>
        <v/>
      </c>
      <c r="N3443" s="128"/>
      <c r="O3443" s="128" t="str">
        <f>IFERROR(VLOOKUP(N3443,연차지정일수,2,FALSE),"")</f>
        <v/>
      </c>
      <c r="P3443" s="143"/>
      <c r="Q3443" s="2"/>
    </row>
    <row r="3444">
      <c r="A3444" s="129">
        <v>47639.0</v>
      </c>
      <c r="B3444" s="129">
        <f>VLOOKUP($A3444,달력데이터,MATCH("음력 날짜",달력제목,0),FALSE)</f>
        <v>47608</v>
      </c>
      <c r="C3444" s="128">
        <f t="shared" si="1"/>
        <v>2030</v>
      </c>
      <c r="D3444" s="128">
        <f t="shared" si="2"/>
        <v>6</v>
      </c>
      <c r="E3444" s="128">
        <f t="shared" si="3"/>
        <v>1</v>
      </c>
      <c r="F3444" s="128">
        <f t="shared" si="4"/>
        <v>2030</v>
      </c>
      <c r="G3444" s="128">
        <f t="shared" si="5"/>
        <v>6</v>
      </c>
      <c r="H3444" s="128">
        <f t="shared" si="6"/>
        <v>5</v>
      </c>
      <c r="I3444" s="128" t="str">
        <f t="shared" si="7"/>
        <v>수</v>
      </c>
      <c r="J3444" s="99"/>
      <c r="K3444" s="99"/>
      <c r="L3444" s="141" t="str">
        <f>IF(J3444-K3444=0,,IFERROR(K3444-J3444-휴게시간-VLOOKUP(A3444,지정휴게시간,2,FALSE),K3444-J3444-휴게시간))</f>
        <v/>
      </c>
      <c r="M3444" s="142" t="str">
        <f>IFERROR(VLOOKUP(Text(A3444,"m월 d일"),양력휴일,2,FALSE),IFERROR(VLOOKUP(Text(B3444,"m월 d일"),음력휴일,2,FALSE),IFERROR(VLOOKUP(A3444,양력지정휴일,2,FALSE), IFERROR(VLOOKUP(B3444,음력지정휴일,2,FALSE), ""))))</f>
        <v/>
      </c>
      <c r="N3444" s="128"/>
      <c r="O3444" s="128" t="str">
        <f>IFERROR(VLOOKUP(N3444,연차지정일수,2,FALSE),"")</f>
        <v/>
      </c>
      <c r="P3444" s="143"/>
      <c r="Q3444" s="2"/>
    </row>
    <row r="3445">
      <c r="A3445" s="129">
        <v>47640.0</v>
      </c>
      <c r="B3445" s="129">
        <f>VLOOKUP($A3445,달력데이터,MATCH("음력 날짜",달력제목,0),FALSE)</f>
        <v>47609</v>
      </c>
      <c r="C3445" s="128">
        <f t="shared" si="1"/>
        <v>2030</v>
      </c>
      <c r="D3445" s="128">
        <f t="shared" si="2"/>
        <v>6</v>
      </c>
      <c r="E3445" s="128">
        <f t="shared" si="3"/>
        <v>1</v>
      </c>
      <c r="F3445" s="128">
        <f t="shared" si="4"/>
        <v>2030</v>
      </c>
      <c r="G3445" s="128">
        <f t="shared" si="5"/>
        <v>6</v>
      </c>
      <c r="H3445" s="128">
        <f t="shared" si="6"/>
        <v>6</v>
      </c>
      <c r="I3445" s="128" t="str">
        <f t="shared" si="7"/>
        <v>목</v>
      </c>
      <c r="J3445" s="99"/>
      <c r="K3445" s="99"/>
      <c r="L3445" s="141" t="str">
        <f>IF(J3445-K3445=0,,IFERROR(K3445-J3445-휴게시간-VLOOKUP(A3445,지정휴게시간,2,FALSE),K3445-J3445-휴게시간))</f>
        <v/>
      </c>
      <c r="M3445" s="142" t="str">
        <f>IFERROR(VLOOKUP(Text(A3445,"m월 d일"),양력휴일,2,FALSE),IFERROR(VLOOKUP(Text(B3445,"m월 d일"),음력휴일,2,FALSE),IFERROR(VLOOKUP(A3445,양력지정휴일,2,FALSE), IFERROR(VLOOKUP(B3445,음력지정휴일,2,FALSE), ""))))</f>
        <v>현충일</v>
      </c>
      <c r="N3445" s="128"/>
      <c r="O3445" s="128" t="str">
        <f>IFERROR(VLOOKUP(N3445,연차지정일수,2,FALSE),"")</f>
        <v/>
      </c>
      <c r="P3445" s="143"/>
      <c r="Q3445" s="2"/>
    </row>
    <row r="3446">
      <c r="A3446" s="129">
        <v>47641.0</v>
      </c>
      <c r="B3446" s="129">
        <f>VLOOKUP($A3446,달력데이터,MATCH("음력 날짜",달력제목,0),FALSE)</f>
        <v>47610</v>
      </c>
      <c r="C3446" s="128">
        <f t="shared" si="1"/>
        <v>2030</v>
      </c>
      <c r="D3446" s="128">
        <f t="shared" si="2"/>
        <v>6</v>
      </c>
      <c r="E3446" s="128">
        <f t="shared" si="3"/>
        <v>1</v>
      </c>
      <c r="F3446" s="128">
        <f t="shared" si="4"/>
        <v>2030</v>
      </c>
      <c r="G3446" s="128">
        <f t="shared" si="5"/>
        <v>6</v>
      </c>
      <c r="H3446" s="128">
        <f t="shared" si="6"/>
        <v>7</v>
      </c>
      <c r="I3446" s="128" t="str">
        <f t="shared" si="7"/>
        <v>금</v>
      </c>
      <c r="J3446" s="99"/>
      <c r="K3446" s="99"/>
      <c r="L3446" s="141" t="str">
        <f>IF(J3446-K3446=0,,IFERROR(K3446-J3446-휴게시간-VLOOKUP(A3446,지정휴게시간,2,FALSE),K3446-J3446-휴게시간))</f>
        <v/>
      </c>
      <c r="M3446" s="142" t="str">
        <f>IFERROR(VLOOKUP(Text(A3446,"m월 d일"),양력휴일,2,FALSE),IFERROR(VLOOKUP(Text(B3446,"m월 d일"),음력휴일,2,FALSE),IFERROR(VLOOKUP(A3446,양력지정휴일,2,FALSE), IFERROR(VLOOKUP(B3446,음력지정휴일,2,FALSE), ""))))</f>
        <v/>
      </c>
      <c r="N3446" s="128"/>
      <c r="O3446" s="128" t="str">
        <f>IFERROR(VLOOKUP(N3446,연차지정일수,2,FALSE),"")</f>
        <v/>
      </c>
      <c r="P3446" s="143"/>
      <c r="Q3446" s="2"/>
    </row>
    <row r="3447">
      <c r="A3447" s="129">
        <v>47642.0</v>
      </c>
      <c r="B3447" s="129">
        <f>VLOOKUP($A3447,달력데이터,MATCH("음력 날짜",달력제목,0),FALSE)</f>
        <v>47611</v>
      </c>
      <c r="C3447" s="128">
        <f t="shared" si="1"/>
        <v>2030</v>
      </c>
      <c r="D3447" s="128">
        <f t="shared" si="2"/>
        <v>6</v>
      </c>
      <c r="E3447" s="128">
        <f t="shared" si="3"/>
        <v>1</v>
      </c>
      <c r="F3447" s="128">
        <f t="shared" si="4"/>
        <v>2030</v>
      </c>
      <c r="G3447" s="128">
        <f t="shared" si="5"/>
        <v>6</v>
      </c>
      <c r="H3447" s="128">
        <f t="shared" si="6"/>
        <v>8</v>
      </c>
      <c r="I3447" s="128" t="str">
        <f t="shared" si="7"/>
        <v>토</v>
      </c>
      <c r="J3447" s="99"/>
      <c r="K3447" s="99"/>
      <c r="L3447" s="141" t="str">
        <f>IF(J3447-K3447=0,,IFERROR(K3447-J3447-휴게시간-VLOOKUP(A3447,지정휴게시간,2,FALSE),K3447-J3447-휴게시간))</f>
        <v/>
      </c>
      <c r="M3447" s="142" t="str">
        <f>IFERROR(VLOOKUP(Text(A3447,"m월 d일"),양력휴일,2,FALSE),IFERROR(VLOOKUP(Text(B3447,"m월 d일"),음력휴일,2,FALSE),IFERROR(VLOOKUP(A3447,양력지정휴일,2,FALSE), IFERROR(VLOOKUP(B3447,음력지정휴일,2,FALSE), ""))))</f>
        <v/>
      </c>
      <c r="N3447" s="128"/>
      <c r="O3447" s="128" t="str">
        <f>IFERROR(VLOOKUP(N3447,연차지정일수,2,FALSE),"")</f>
        <v/>
      </c>
      <c r="P3447" s="143"/>
      <c r="Q3447" s="2"/>
    </row>
    <row r="3448">
      <c r="A3448" s="129">
        <v>47643.0</v>
      </c>
      <c r="B3448" s="129">
        <f>VLOOKUP($A3448,달력데이터,MATCH("음력 날짜",달력제목,0),FALSE)</f>
        <v>47612</v>
      </c>
      <c r="C3448" s="128">
        <f t="shared" si="1"/>
        <v>2030</v>
      </c>
      <c r="D3448" s="128">
        <f t="shared" si="2"/>
        <v>6</v>
      </c>
      <c r="E3448" s="128">
        <f t="shared" si="3"/>
        <v>1</v>
      </c>
      <c r="F3448" s="128">
        <f t="shared" si="4"/>
        <v>2030</v>
      </c>
      <c r="G3448" s="128">
        <f t="shared" si="5"/>
        <v>6</v>
      </c>
      <c r="H3448" s="128">
        <f t="shared" si="6"/>
        <v>9</v>
      </c>
      <c r="I3448" s="128" t="str">
        <f t="shared" si="7"/>
        <v>일</v>
      </c>
      <c r="J3448" s="99"/>
      <c r="K3448" s="99"/>
      <c r="L3448" s="141" t="str">
        <f>IF(J3448-K3448=0,,IFERROR(K3448-J3448-휴게시간-VLOOKUP(A3448,지정휴게시간,2,FALSE),K3448-J3448-휴게시간))</f>
        <v/>
      </c>
      <c r="M3448" s="142" t="str">
        <f>IFERROR(VLOOKUP(Text(A3448,"m월 d일"),양력휴일,2,FALSE),IFERROR(VLOOKUP(Text(B3448,"m월 d일"),음력휴일,2,FALSE),IFERROR(VLOOKUP(A3448,양력지정휴일,2,FALSE), IFERROR(VLOOKUP(B3448,음력지정휴일,2,FALSE), ""))))</f>
        <v/>
      </c>
      <c r="N3448" s="128"/>
      <c r="O3448" s="128" t="str">
        <f>IFERROR(VLOOKUP(N3448,연차지정일수,2,FALSE),"")</f>
        <v/>
      </c>
      <c r="P3448" s="143"/>
      <c r="Q3448" s="2"/>
    </row>
    <row r="3449">
      <c r="A3449" s="129">
        <v>47644.0</v>
      </c>
      <c r="B3449" s="129">
        <f>VLOOKUP($A3449,달력데이터,MATCH("음력 날짜",달력제목,0),FALSE)</f>
        <v>47613</v>
      </c>
      <c r="C3449" s="128">
        <f t="shared" si="1"/>
        <v>2030</v>
      </c>
      <c r="D3449" s="128">
        <f t="shared" si="2"/>
        <v>6</v>
      </c>
      <c r="E3449" s="128">
        <f t="shared" si="3"/>
        <v>2</v>
      </c>
      <c r="F3449" s="128">
        <f t="shared" si="4"/>
        <v>2030</v>
      </c>
      <c r="G3449" s="128">
        <f t="shared" si="5"/>
        <v>6</v>
      </c>
      <c r="H3449" s="128">
        <f t="shared" si="6"/>
        <v>10</v>
      </c>
      <c r="I3449" s="128" t="str">
        <f t="shared" si="7"/>
        <v>월</v>
      </c>
      <c r="J3449" s="99"/>
      <c r="K3449" s="99"/>
      <c r="L3449" s="141" t="str">
        <f>IF(J3449-K3449=0,,IFERROR(K3449-J3449-휴게시간-VLOOKUP(A3449,지정휴게시간,2,FALSE),K3449-J3449-휴게시간))</f>
        <v/>
      </c>
      <c r="M3449" s="142" t="str">
        <f>IFERROR(VLOOKUP(Text(A3449,"m월 d일"),양력휴일,2,FALSE),IFERROR(VLOOKUP(Text(B3449,"m월 d일"),음력휴일,2,FALSE),IFERROR(VLOOKUP(A3449,양력지정휴일,2,FALSE), IFERROR(VLOOKUP(B3449,음력지정휴일,2,FALSE), ""))))</f>
        <v/>
      </c>
      <c r="N3449" s="128"/>
      <c r="O3449" s="128" t="str">
        <f>IFERROR(VLOOKUP(N3449,연차지정일수,2,FALSE),"")</f>
        <v/>
      </c>
      <c r="P3449" s="143"/>
      <c r="Q3449" s="2"/>
    </row>
    <row r="3450">
      <c r="A3450" s="129">
        <v>47645.0</v>
      </c>
      <c r="B3450" s="129">
        <f>VLOOKUP($A3450,달력데이터,MATCH("음력 날짜",달력제목,0),FALSE)</f>
        <v>47614</v>
      </c>
      <c r="C3450" s="128">
        <f t="shared" si="1"/>
        <v>2030</v>
      </c>
      <c r="D3450" s="128">
        <f t="shared" si="2"/>
        <v>6</v>
      </c>
      <c r="E3450" s="128">
        <f t="shared" si="3"/>
        <v>2</v>
      </c>
      <c r="F3450" s="128">
        <f t="shared" si="4"/>
        <v>2030</v>
      </c>
      <c r="G3450" s="128">
        <f t="shared" si="5"/>
        <v>6</v>
      </c>
      <c r="H3450" s="128">
        <f t="shared" si="6"/>
        <v>11</v>
      </c>
      <c r="I3450" s="128" t="str">
        <f t="shared" si="7"/>
        <v>화</v>
      </c>
      <c r="J3450" s="99"/>
      <c r="K3450" s="99"/>
      <c r="L3450" s="141" t="str">
        <f>IF(J3450-K3450=0,,IFERROR(K3450-J3450-휴게시간-VLOOKUP(A3450,지정휴게시간,2,FALSE),K3450-J3450-휴게시간))</f>
        <v/>
      </c>
      <c r="M3450" s="142" t="str">
        <f>IFERROR(VLOOKUP(Text(A3450,"m월 d일"),양력휴일,2,FALSE),IFERROR(VLOOKUP(Text(B3450,"m월 d일"),음력휴일,2,FALSE),IFERROR(VLOOKUP(A3450,양력지정휴일,2,FALSE), IFERROR(VLOOKUP(B3450,음력지정휴일,2,FALSE), ""))))</f>
        <v/>
      </c>
      <c r="N3450" s="128"/>
      <c r="O3450" s="128" t="str">
        <f>IFERROR(VLOOKUP(N3450,연차지정일수,2,FALSE),"")</f>
        <v/>
      </c>
      <c r="P3450" s="143"/>
      <c r="Q3450" s="2"/>
    </row>
    <row r="3451">
      <c r="A3451" s="129">
        <v>47646.0</v>
      </c>
      <c r="B3451" s="129">
        <f>VLOOKUP($A3451,달력데이터,MATCH("음력 날짜",달력제목,0),FALSE)</f>
        <v>47615</v>
      </c>
      <c r="C3451" s="128">
        <f t="shared" si="1"/>
        <v>2030</v>
      </c>
      <c r="D3451" s="128">
        <f t="shared" si="2"/>
        <v>6</v>
      </c>
      <c r="E3451" s="128">
        <f t="shared" si="3"/>
        <v>2</v>
      </c>
      <c r="F3451" s="128">
        <f t="shared" si="4"/>
        <v>2030</v>
      </c>
      <c r="G3451" s="128">
        <f t="shared" si="5"/>
        <v>6</v>
      </c>
      <c r="H3451" s="128">
        <f t="shared" si="6"/>
        <v>12</v>
      </c>
      <c r="I3451" s="128" t="str">
        <f t="shared" si="7"/>
        <v>수</v>
      </c>
      <c r="J3451" s="99"/>
      <c r="K3451" s="99"/>
      <c r="L3451" s="141" t="str">
        <f>IF(J3451-K3451=0,,IFERROR(K3451-J3451-휴게시간-VLOOKUP(A3451,지정휴게시간,2,FALSE),K3451-J3451-휴게시간))</f>
        <v/>
      </c>
      <c r="M3451" s="142" t="str">
        <f>IFERROR(VLOOKUP(Text(A3451,"m월 d일"),양력휴일,2,FALSE),IFERROR(VLOOKUP(Text(B3451,"m월 d일"),음력휴일,2,FALSE),IFERROR(VLOOKUP(A3451,양력지정휴일,2,FALSE), IFERROR(VLOOKUP(B3451,음력지정휴일,2,FALSE), ""))))</f>
        <v/>
      </c>
      <c r="N3451" s="128"/>
      <c r="O3451" s="128" t="str">
        <f>IFERROR(VLOOKUP(N3451,연차지정일수,2,FALSE),"")</f>
        <v/>
      </c>
      <c r="P3451" s="143"/>
      <c r="Q3451" s="2"/>
    </row>
    <row r="3452">
      <c r="A3452" s="129">
        <v>47647.0</v>
      </c>
      <c r="B3452" s="129">
        <f>VLOOKUP($A3452,달력데이터,MATCH("음력 날짜",달력제목,0),FALSE)</f>
        <v>47616</v>
      </c>
      <c r="C3452" s="128">
        <f t="shared" si="1"/>
        <v>2030</v>
      </c>
      <c r="D3452" s="128">
        <f t="shared" si="2"/>
        <v>6</v>
      </c>
      <c r="E3452" s="128">
        <f t="shared" si="3"/>
        <v>2</v>
      </c>
      <c r="F3452" s="128">
        <f t="shared" si="4"/>
        <v>2030</v>
      </c>
      <c r="G3452" s="128">
        <f t="shared" si="5"/>
        <v>6</v>
      </c>
      <c r="H3452" s="128">
        <f t="shared" si="6"/>
        <v>13</v>
      </c>
      <c r="I3452" s="128" t="str">
        <f t="shared" si="7"/>
        <v>목</v>
      </c>
      <c r="J3452" s="99"/>
      <c r="K3452" s="99"/>
      <c r="L3452" s="141" t="str">
        <f>IF(J3452-K3452=0,,IFERROR(K3452-J3452-휴게시간-VLOOKUP(A3452,지정휴게시간,2,FALSE),K3452-J3452-휴게시간))</f>
        <v/>
      </c>
      <c r="M3452" s="142" t="str">
        <f>IFERROR(VLOOKUP(Text(A3452,"m월 d일"),양력휴일,2,FALSE),IFERROR(VLOOKUP(Text(B3452,"m월 d일"),음력휴일,2,FALSE),IFERROR(VLOOKUP(A3452,양력지정휴일,2,FALSE), IFERROR(VLOOKUP(B3452,음력지정휴일,2,FALSE), ""))))</f>
        <v/>
      </c>
      <c r="N3452" s="128"/>
      <c r="O3452" s="128" t="str">
        <f>IFERROR(VLOOKUP(N3452,연차지정일수,2,FALSE),"")</f>
        <v/>
      </c>
      <c r="P3452" s="143"/>
      <c r="Q3452" s="2"/>
    </row>
    <row r="3453">
      <c r="A3453" s="129">
        <v>47648.0</v>
      </c>
      <c r="B3453" s="129">
        <f>VLOOKUP($A3453,달력데이터,MATCH("음력 날짜",달력제목,0),FALSE)</f>
        <v>47617</v>
      </c>
      <c r="C3453" s="128">
        <f t="shared" si="1"/>
        <v>2030</v>
      </c>
      <c r="D3453" s="128">
        <f t="shared" si="2"/>
        <v>6</v>
      </c>
      <c r="E3453" s="128">
        <f t="shared" si="3"/>
        <v>2</v>
      </c>
      <c r="F3453" s="128">
        <f t="shared" si="4"/>
        <v>2030</v>
      </c>
      <c r="G3453" s="128">
        <f t="shared" si="5"/>
        <v>6</v>
      </c>
      <c r="H3453" s="128">
        <f t="shared" si="6"/>
        <v>14</v>
      </c>
      <c r="I3453" s="128" t="str">
        <f t="shared" si="7"/>
        <v>금</v>
      </c>
      <c r="J3453" s="99"/>
      <c r="K3453" s="99"/>
      <c r="L3453" s="141" t="str">
        <f>IF(J3453-K3453=0,,IFERROR(K3453-J3453-휴게시간-VLOOKUP(A3453,지정휴게시간,2,FALSE),K3453-J3453-휴게시간))</f>
        <v/>
      </c>
      <c r="M3453" s="142" t="str">
        <f>IFERROR(VLOOKUP(Text(A3453,"m월 d일"),양력휴일,2,FALSE),IFERROR(VLOOKUP(Text(B3453,"m월 d일"),음력휴일,2,FALSE),IFERROR(VLOOKUP(A3453,양력지정휴일,2,FALSE), IFERROR(VLOOKUP(B3453,음력지정휴일,2,FALSE), ""))))</f>
        <v/>
      </c>
      <c r="N3453" s="128"/>
      <c r="O3453" s="128" t="str">
        <f>IFERROR(VLOOKUP(N3453,연차지정일수,2,FALSE),"")</f>
        <v/>
      </c>
      <c r="P3453" s="143"/>
      <c r="Q3453" s="2"/>
    </row>
    <row r="3454">
      <c r="A3454" s="129">
        <v>47649.0</v>
      </c>
      <c r="B3454" s="129">
        <f>VLOOKUP($A3454,달력데이터,MATCH("음력 날짜",달력제목,0),FALSE)</f>
        <v>47618</v>
      </c>
      <c r="C3454" s="128">
        <f t="shared" si="1"/>
        <v>2030</v>
      </c>
      <c r="D3454" s="128">
        <f t="shared" si="2"/>
        <v>6</v>
      </c>
      <c r="E3454" s="128">
        <f t="shared" si="3"/>
        <v>2</v>
      </c>
      <c r="F3454" s="128">
        <f t="shared" si="4"/>
        <v>2030</v>
      </c>
      <c r="G3454" s="128">
        <f t="shared" si="5"/>
        <v>6</v>
      </c>
      <c r="H3454" s="128">
        <f t="shared" si="6"/>
        <v>15</v>
      </c>
      <c r="I3454" s="128" t="str">
        <f t="shared" si="7"/>
        <v>토</v>
      </c>
      <c r="J3454" s="99"/>
      <c r="K3454" s="99"/>
      <c r="L3454" s="141" t="str">
        <f>IF(J3454-K3454=0,,IFERROR(K3454-J3454-휴게시간-VLOOKUP(A3454,지정휴게시간,2,FALSE),K3454-J3454-휴게시간))</f>
        <v/>
      </c>
      <c r="M3454" s="142" t="str">
        <f>IFERROR(VLOOKUP(Text(A3454,"m월 d일"),양력휴일,2,FALSE),IFERROR(VLOOKUP(Text(B3454,"m월 d일"),음력휴일,2,FALSE),IFERROR(VLOOKUP(A3454,양력지정휴일,2,FALSE), IFERROR(VLOOKUP(B3454,음력지정휴일,2,FALSE), ""))))</f>
        <v/>
      </c>
      <c r="N3454" s="128"/>
      <c r="O3454" s="128" t="str">
        <f>IFERROR(VLOOKUP(N3454,연차지정일수,2,FALSE),"")</f>
        <v/>
      </c>
      <c r="P3454" s="143"/>
      <c r="Q3454" s="2"/>
    </row>
    <row r="3455">
      <c r="A3455" s="129">
        <v>47650.0</v>
      </c>
      <c r="B3455" s="129">
        <f>VLOOKUP($A3455,달력데이터,MATCH("음력 날짜",달력제목,0),FALSE)</f>
        <v>47619</v>
      </c>
      <c r="C3455" s="128">
        <f t="shared" si="1"/>
        <v>2030</v>
      </c>
      <c r="D3455" s="128">
        <f t="shared" si="2"/>
        <v>6</v>
      </c>
      <c r="E3455" s="128">
        <f t="shared" si="3"/>
        <v>2</v>
      </c>
      <c r="F3455" s="128">
        <f t="shared" si="4"/>
        <v>2030</v>
      </c>
      <c r="G3455" s="128">
        <f t="shared" si="5"/>
        <v>6</v>
      </c>
      <c r="H3455" s="128">
        <f t="shared" si="6"/>
        <v>16</v>
      </c>
      <c r="I3455" s="128" t="str">
        <f t="shared" si="7"/>
        <v>일</v>
      </c>
      <c r="J3455" s="99"/>
      <c r="K3455" s="99"/>
      <c r="L3455" s="141" t="str">
        <f>IF(J3455-K3455=0,,IFERROR(K3455-J3455-휴게시간-VLOOKUP(A3455,지정휴게시간,2,FALSE),K3455-J3455-휴게시간))</f>
        <v/>
      </c>
      <c r="M3455" s="142" t="str">
        <f>IFERROR(VLOOKUP(Text(A3455,"m월 d일"),양력휴일,2,FALSE),IFERROR(VLOOKUP(Text(B3455,"m월 d일"),음력휴일,2,FALSE),IFERROR(VLOOKUP(A3455,양력지정휴일,2,FALSE), IFERROR(VLOOKUP(B3455,음력지정휴일,2,FALSE), ""))))</f>
        <v/>
      </c>
      <c r="N3455" s="128"/>
      <c r="O3455" s="128" t="str">
        <f>IFERROR(VLOOKUP(N3455,연차지정일수,2,FALSE),"")</f>
        <v/>
      </c>
      <c r="P3455" s="143"/>
      <c r="Q3455" s="2"/>
    </row>
    <row r="3456">
      <c r="A3456" s="129">
        <v>47651.0</v>
      </c>
      <c r="B3456" s="129">
        <f>VLOOKUP($A3456,달력데이터,MATCH("음력 날짜",달력제목,0),FALSE)</f>
        <v>47620</v>
      </c>
      <c r="C3456" s="128">
        <f t="shared" si="1"/>
        <v>2030</v>
      </c>
      <c r="D3456" s="128">
        <f t="shared" si="2"/>
        <v>6</v>
      </c>
      <c r="E3456" s="128">
        <f t="shared" si="3"/>
        <v>3</v>
      </c>
      <c r="F3456" s="128">
        <f t="shared" si="4"/>
        <v>2030</v>
      </c>
      <c r="G3456" s="128">
        <f t="shared" si="5"/>
        <v>6</v>
      </c>
      <c r="H3456" s="128">
        <f t="shared" si="6"/>
        <v>17</v>
      </c>
      <c r="I3456" s="128" t="str">
        <f t="shared" si="7"/>
        <v>월</v>
      </c>
      <c r="J3456" s="99"/>
      <c r="K3456" s="99"/>
      <c r="L3456" s="141" t="str">
        <f>IF(J3456-K3456=0,,IFERROR(K3456-J3456-휴게시간-VLOOKUP(A3456,지정휴게시간,2,FALSE),K3456-J3456-휴게시간))</f>
        <v/>
      </c>
      <c r="M3456" s="142" t="str">
        <f>IFERROR(VLOOKUP(Text(A3456,"m월 d일"),양력휴일,2,FALSE),IFERROR(VLOOKUP(Text(B3456,"m월 d일"),음력휴일,2,FALSE),IFERROR(VLOOKUP(A3456,양력지정휴일,2,FALSE), IFERROR(VLOOKUP(B3456,음력지정휴일,2,FALSE), ""))))</f>
        <v/>
      </c>
      <c r="N3456" s="128"/>
      <c r="O3456" s="128" t="str">
        <f>IFERROR(VLOOKUP(N3456,연차지정일수,2,FALSE),"")</f>
        <v/>
      </c>
      <c r="P3456" s="143"/>
      <c r="Q3456" s="2"/>
    </row>
    <row r="3457">
      <c r="A3457" s="129">
        <v>47652.0</v>
      </c>
      <c r="B3457" s="129">
        <f>VLOOKUP($A3457,달력데이터,MATCH("음력 날짜",달력제목,0),FALSE)</f>
        <v>47621</v>
      </c>
      <c r="C3457" s="128">
        <f t="shared" si="1"/>
        <v>2030</v>
      </c>
      <c r="D3457" s="128">
        <f t="shared" si="2"/>
        <v>6</v>
      </c>
      <c r="E3457" s="128">
        <f t="shared" si="3"/>
        <v>3</v>
      </c>
      <c r="F3457" s="128">
        <f t="shared" si="4"/>
        <v>2030</v>
      </c>
      <c r="G3457" s="128">
        <f t="shared" si="5"/>
        <v>6</v>
      </c>
      <c r="H3457" s="128">
        <f t="shared" si="6"/>
        <v>18</v>
      </c>
      <c r="I3457" s="128" t="str">
        <f t="shared" si="7"/>
        <v>화</v>
      </c>
      <c r="J3457" s="99"/>
      <c r="K3457" s="99"/>
      <c r="L3457" s="141" t="str">
        <f>IF(J3457-K3457=0,,IFERROR(K3457-J3457-휴게시간-VLOOKUP(A3457,지정휴게시간,2,FALSE),K3457-J3457-휴게시간))</f>
        <v/>
      </c>
      <c r="M3457" s="142" t="str">
        <f>IFERROR(VLOOKUP(Text(A3457,"m월 d일"),양력휴일,2,FALSE),IFERROR(VLOOKUP(Text(B3457,"m월 d일"),음력휴일,2,FALSE),IFERROR(VLOOKUP(A3457,양력지정휴일,2,FALSE), IFERROR(VLOOKUP(B3457,음력지정휴일,2,FALSE), ""))))</f>
        <v/>
      </c>
      <c r="N3457" s="128"/>
      <c r="O3457" s="128" t="str">
        <f>IFERROR(VLOOKUP(N3457,연차지정일수,2,FALSE),"")</f>
        <v/>
      </c>
      <c r="P3457" s="143"/>
      <c r="Q3457" s="2"/>
    </row>
    <row r="3458">
      <c r="A3458" s="129">
        <v>47653.0</v>
      </c>
      <c r="B3458" s="129">
        <f>VLOOKUP($A3458,달력데이터,MATCH("음력 날짜",달력제목,0),FALSE)</f>
        <v>47622</v>
      </c>
      <c r="C3458" s="128">
        <f t="shared" si="1"/>
        <v>2030</v>
      </c>
      <c r="D3458" s="128">
        <f t="shared" si="2"/>
        <v>6</v>
      </c>
      <c r="E3458" s="128">
        <f t="shared" si="3"/>
        <v>3</v>
      </c>
      <c r="F3458" s="128">
        <f t="shared" si="4"/>
        <v>2030</v>
      </c>
      <c r="G3458" s="128">
        <f t="shared" si="5"/>
        <v>6</v>
      </c>
      <c r="H3458" s="128">
        <f t="shared" si="6"/>
        <v>19</v>
      </c>
      <c r="I3458" s="128" t="str">
        <f t="shared" si="7"/>
        <v>수</v>
      </c>
      <c r="J3458" s="99"/>
      <c r="K3458" s="99"/>
      <c r="L3458" s="141" t="str">
        <f>IF(J3458-K3458=0,,IFERROR(K3458-J3458-휴게시간-VLOOKUP(A3458,지정휴게시간,2,FALSE),K3458-J3458-휴게시간))</f>
        <v/>
      </c>
      <c r="M3458" s="142" t="str">
        <f>IFERROR(VLOOKUP(Text(A3458,"m월 d일"),양력휴일,2,FALSE),IFERROR(VLOOKUP(Text(B3458,"m월 d일"),음력휴일,2,FALSE),IFERROR(VLOOKUP(A3458,양력지정휴일,2,FALSE), IFERROR(VLOOKUP(B3458,음력지정휴일,2,FALSE), ""))))</f>
        <v/>
      </c>
      <c r="N3458" s="128"/>
      <c r="O3458" s="128" t="str">
        <f>IFERROR(VLOOKUP(N3458,연차지정일수,2,FALSE),"")</f>
        <v/>
      </c>
      <c r="P3458" s="143"/>
      <c r="Q3458" s="2"/>
    </row>
    <row r="3459">
      <c r="A3459" s="129">
        <v>47654.0</v>
      </c>
      <c r="B3459" s="129">
        <f>VLOOKUP($A3459,달력데이터,MATCH("음력 날짜",달력제목,0),FALSE)</f>
        <v>47623</v>
      </c>
      <c r="C3459" s="128">
        <f t="shared" si="1"/>
        <v>2030</v>
      </c>
      <c r="D3459" s="128">
        <f t="shared" si="2"/>
        <v>6</v>
      </c>
      <c r="E3459" s="128">
        <f t="shared" si="3"/>
        <v>3</v>
      </c>
      <c r="F3459" s="128">
        <f t="shared" si="4"/>
        <v>2030</v>
      </c>
      <c r="G3459" s="128">
        <f t="shared" si="5"/>
        <v>6</v>
      </c>
      <c r="H3459" s="128">
        <f t="shared" si="6"/>
        <v>20</v>
      </c>
      <c r="I3459" s="128" t="str">
        <f t="shared" si="7"/>
        <v>목</v>
      </c>
      <c r="J3459" s="99"/>
      <c r="K3459" s="99"/>
      <c r="L3459" s="141" t="str">
        <f>IF(J3459-K3459=0,,IFERROR(K3459-J3459-휴게시간-VLOOKUP(A3459,지정휴게시간,2,FALSE),K3459-J3459-휴게시간))</f>
        <v/>
      </c>
      <c r="M3459" s="142" t="str">
        <f>IFERROR(VLOOKUP(Text(A3459,"m월 d일"),양력휴일,2,FALSE),IFERROR(VLOOKUP(Text(B3459,"m월 d일"),음력휴일,2,FALSE),IFERROR(VLOOKUP(A3459,양력지정휴일,2,FALSE), IFERROR(VLOOKUP(B3459,음력지정휴일,2,FALSE), ""))))</f>
        <v/>
      </c>
      <c r="N3459" s="128"/>
      <c r="O3459" s="128" t="str">
        <f>IFERROR(VLOOKUP(N3459,연차지정일수,2,FALSE),"")</f>
        <v/>
      </c>
      <c r="P3459" s="143"/>
      <c r="Q3459" s="2"/>
    </row>
    <row r="3460">
      <c r="A3460" s="129">
        <v>47655.0</v>
      </c>
      <c r="B3460" s="129">
        <f>VLOOKUP($A3460,달력데이터,MATCH("음력 날짜",달력제목,0),FALSE)</f>
        <v>47624</v>
      </c>
      <c r="C3460" s="128">
        <f t="shared" si="1"/>
        <v>2030</v>
      </c>
      <c r="D3460" s="128">
        <f t="shared" si="2"/>
        <v>6</v>
      </c>
      <c r="E3460" s="128">
        <f t="shared" si="3"/>
        <v>3</v>
      </c>
      <c r="F3460" s="128">
        <f t="shared" si="4"/>
        <v>2030</v>
      </c>
      <c r="G3460" s="128">
        <f t="shared" si="5"/>
        <v>6</v>
      </c>
      <c r="H3460" s="128">
        <f t="shared" si="6"/>
        <v>21</v>
      </c>
      <c r="I3460" s="128" t="str">
        <f t="shared" si="7"/>
        <v>금</v>
      </c>
      <c r="J3460" s="99"/>
      <c r="K3460" s="99"/>
      <c r="L3460" s="141" t="str">
        <f>IF(J3460-K3460=0,,IFERROR(K3460-J3460-휴게시간-VLOOKUP(A3460,지정휴게시간,2,FALSE),K3460-J3460-휴게시간))</f>
        <v/>
      </c>
      <c r="M3460" s="142" t="str">
        <f>IFERROR(VLOOKUP(Text(A3460,"m월 d일"),양력휴일,2,FALSE),IFERROR(VLOOKUP(Text(B3460,"m월 d일"),음력휴일,2,FALSE),IFERROR(VLOOKUP(A3460,양력지정휴일,2,FALSE), IFERROR(VLOOKUP(B3460,음력지정휴일,2,FALSE), ""))))</f>
        <v/>
      </c>
      <c r="N3460" s="128"/>
      <c r="O3460" s="128" t="str">
        <f>IFERROR(VLOOKUP(N3460,연차지정일수,2,FALSE),"")</f>
        <v/>
      </c>
      <c r="P3460" s="143"/>
      <c r="Q3460" s="2"/>
    </row>
    <row r="3461">
      <c r="A3461" s="129">
        <v>47656.0</v>
      </c>
      <c r="B3461" s="129">
        <f>VLOOKUP($A3461,달력데이터,MATCH("음력 날짜",달력제목,0),FALSE)</f>
        <v>47625</v>
      </c>
      <c r="C3461" s="128">
        <f t="shared" si="1"/>
        <v>2030</v>
      </c>
      <c r="D3461" s="128">
        <f t="shared" si="2"/>
        <v>6</v>
      </c>
      <c r="E3461" s="128">
        <f t="shared" si="3"/>
        <v>3</v>
      </c>
      <c r="F3461" s="128">
        <f t="shared" si="4"/>
        <v>2030</v>
      </c>
      <c r="G3461" s="128">
        <f t="shared" si="5"/>
        <v>6</v>
      </c>
      <c r="H3461" s="128">
        <f t="shared" si="6"/>
        <v>22</v>
      </c>
      <c r="I3461" s="128" t="str">
        <f t="shared" si="7"/>
        <v>토</v>
      </c>
      <c r="J3461" s="99"/>
      <c r="K3461" s="99"/>
      <c r="L3461" s="141" t="str">
        <f>IF(J3461-K3461=0,,IFERROR(K3461-J3461-휴게시간-VLOOKUP(A3461,지정휴게시간,2,FALSE),K3461-J3461-휴게시간))</f>
        <v/>
      </c>
      <c r="M3461" s="142" t="str">
        <f>IFERROR(VLOOKUP(Text(A3461,"m월 d일"),양력휴일,2,FALSE),IFERROR(VLOOKUP(Text(B3461,"m월 d일"),음력휴일,2,FALSE),IFERROR(VLOOKUP(A3461,양력지정휴일,2,FALSE), IFERROR(VLOOKUP(B3461,음력지정휴일,2,FALSE), ""))))</f>
        <v/>
      </c>
      <c r="N3461" s="128"/>
      <c r="O3461" s="128" t="str">
        <f>IFERROR(VLOOKUP(N3461,연차지정일수,2,FALSE),"")</f>
        <v/>
      </c>
      <c r="P3461" s="143"/>
      <c r="Q3461" s="2"/>
    </row>
    <row r="3462">
      <c r="A3462" s="129">
        <v>47657.0</v>
      </c>
      <c r="B3462" s="129">
        <f>VLOOKUP($A3462,달력데이터,MATCH("음력 날짜",달력제목,0),FALSE)</f>
        <v>47626</v>
      </c>
      <c r="C3462" s="128">
        <f t="shared" si="1"/>
        <v>2030</v>
      </c>
      <c r="D3462" s="128">
        <f t="shared" si="2"/>
        <v>6</v>
      </c>
      <c r="E3462" s="128">
        <f t="shared" si="3"/>
        <v>3</v>
      </c>
      <c r="F3462" s="128">
        <f t="shared" si="4"/>
        <v>2030</v>
      </c>
      <c r="G3462" s="128">
        <f t="shared" si="5"/>
        <v>6</v>
      </c>
      <c r="H3462" s="128">
        <f t="shared" si="6"/>
        <v>23</v>
      </c>
      <c r="I3462" s="128" t="str">
        <f t="shared" si="7"/>
        <v>일</v>
      </c>
      <c r="J3462" s="99"/>
      <c r="K3462" s="99"/>
      <c r="L3462" s="141" t="str">
        <f>IF(J3462-K3462=0,,IFERROR(K3462-J3462-휴게시간-VLOOKUP(A3462,지정휴게시간,2,FALSE),K3462-J3462-휴게시간))</f>
        <v/>
      </c>
      <c r="M3462" s="142" t="str">
        <f>IFERROR(VLOOKUP(Text(A3462,"m월 d일"),양력휴일,2,FALSE),IFERROR(VLOOKUP(Text(B3462,"m월 d일"),음력휴일,2,FALSE),IFERROR(VLOOKUP(A3462,양력지정휴일,2,FALSE), IFERROR(VLOOKUP(B3462,음력지정휴일,2,FALSE), ""))))</f>
        <v/>
      </c>
      <c r="N3462" s="128"/>
      <c r="O3462" s="128" t="str">
        <f>IFERROR(VLOOKUP(N3462,연차지정일수,2,FALSE),"")</f>
        <v/>
      </c>
      <c r="P3462" s="143"/>
      <c r="Q3462" s="2"/>
    </row>
    <row r="3463">
      <c r="A3463" s="129">
        <v>47658.0</v>
      </c>
      <c r="B3463" s="129">
        <f>VLOOKUP($A3463,달력데이터,MATCH("음력 날짜",달력제목,0),FALSE)</f>
        <v>47627</v>
      </c>
      <c r="C3463" s="128">
        <f t="shared" si="1"/>
        <v>2030</v>
      </c>
      <c r="D3463" s="128">
        <f t="shared" si="2"/>
        <v>6</v>
      </c>
      <c r="E3463" s="128">
        <f t="shared" si="3"/>
        <v>4</v>
      </c>
      <c r="F3463" s="128">
        <f t="shared" si="4"/>
        <v>2030</v>
      </c>
      <c r="G3463" s="128">
        <f t="shared" si="5"/>
        <v>6</v>
      </c>
      <c r="H3463" s="128">
        <f t="shared" si="6"/>
        <v>24</v>
      </c>
      <c r="I3463" s="128" t="str">
        <f t="shared" si="7"/>
        <v>월</v>
      </c>
      <c r="J3463" s="99"/>
      <c r="K3463" s="99"/>
      <c r="L3463" s="141" t="str">
        <f>IF(J3463-K3463=0,,IFERROR(K3463-J3463-휴게시간-VLOOKUP(A3463,지정휴게시간,2,FALSE),K3463-J3463-휴게시간))</f>
        <v/>
      </c>
      <c r="M3463" s="142" t="str">
        <f>IFERROR(VLOOKUP(Text(A3463,"m월 d일"),양력휴일,2,FALSE),IFERROR(VLOOKUP(Text(B3463,"m월 d일"),음력휴일,2,FALSE),IFERROR(VLOOKUP(A3463,양력지정휴일,2,FALSE), IFERROR(VLOOKUP(B3463,음력지정휴일,2,FALSE), ""))))</f>
        <v/>
      </c>
      <c r="N3463" s="128"/>
      <c r="O3463" s="128" t="str">
        <f>IFERROR(VLOOKUP(N3463,연차지정일수,2,FALSE),"")</f>
        <v/>
      </c>
      <c r="P3463" s="143"/>
      <c r="Q3463" s="2"/>
    </row>
    <row r="3464">
      <c r="A3464" s="129">
        <v>47659.0</v>
      </c>
      <c r="B3464" s="129">
        <f>VLOOKUP($A3464,달력데이터,MATCH("음력 날짜",달력제목,0),FALSE)</f>
        <v>47628</v>
      </c>
      <c r="C3464" s="128">
        <f t="shared" si="1"/>
        <v>2030</v>
      </c>
      <c r="D3464" s="128">
        <f t="shared" si="2"/>
        <v>6</v>
      </c>
      <c r="E3464" s="128">
        <f t="shared" si="3"/>
        <v>4</v>
      </c>
      <c r="F3464" s="128">
        <f t="shared" si="4"/>
        <v>2030</v>
      </c>
      <c r="G3464" s="128">
        <f t="shared" si="5"/>
        <v>6</v>
      </c>
      <c r="H3464" s="128">
        <f t="shared" si="6"/>
        <v>25</v>
      </c>
      <c r="I3464" s="128" t="str">
        <f t="shared" si="7"/>
        <v>화</v>
      </c>
      <c r="J3464" s="99"/>
      <c r="K3464" s="99"/>
      <c r="L3464" s="141" t="str">
        <f>IF(J3464-K3464=0,,IFERROR(K3464-J3464-휴게시간-VLOOKUP(A3464,지정휴게시간,2,FALSE),K3464-J3464-휴게시간))</f>
        <v/>
      </c>
      <c r="M3464" s="142" t="str">
        <f>IFERROR(VLOOKUP(Text(A3464,"m월 d일"),양력휴일,2,FALSE),IFERROR(VLOOKUP(Text(B3464,"m월 d일"),음력휴일,2,FALSE),IFERROR(VLOOKUP(A3464,양력지정휴일,2,FALSE), IFERROR(VLOOKUP(B3464,음력지정휴일,2,FALSE), ""))))</f>
        <v/>
      </c>
      <c r="N3464" s="128"/>
      <c r="O3464" s="128" t="str">
        <f>IFERROR(VLOOKUP(N3464,연차지정일수,2,FALSE),"")</f>
        <v/>
      </c>
      <c r="P3464" s="143"/>
      <c r="Q3464" s="2"/>
    </row>
    <row r="3465">
      <c r="A3465" s="129">
        <v>47660.0</v>
      </c>
      <c r="B3465" s="129">
        <f>VLOOKUP($A3465,달력데이터,MATCH("음력 날짜",달력제목,0),FALSE)</f>
        <v>47629</v>
      </c>
      <c r="C3465" s="128">
        <f t="shared" si="1"/>
        <v>2030</v>
      </c>
      <c r="D3465" s="128">
        <f t="shared" si="2"/>
        <v>6</v>
      </c>
      <c r="E3465" s="128">
        <f t="shared" si="3"/>
        <v>4</v>
      </c>
      <c r="F3465" s="128">
        <f t="shared" si="4"/>
        <v>2030</v>
      </c>
      <c r="G3465" s="128">
        <f t="shared" si="5"/>
        <v>6</v>
      </c>
      <c r="H3465" s="128">
        <f t="shared" si="6"/>
        <v>26</v>
      </c>
      <c r="I3465" s="128" t="str">
        <f t="shared" si="7"/>
        <v>수</v>
      </c>
      <c r="J3465" s="99"/>
      <c r="K3465" s="99"/>
      <c r="L3465" s="141" t="str">
        <f>IF(J3465-K3465=0,,IFERROR(K3465-J3465-휴게시간-VLOOKUP(A3465,지정휴게시간,2,FALSE),K3465-J3465-휴게시간))</f>
        <v/>
      </c>
      <c r="M3465" s="142" t="str">
        <f>IFERROR(VLOOKUP(Text(A3465,"m월 d일"),양력휴일,2,FALSE),IFERROR(VLOOKUP(Text(B3465,"m월 d일"),음력휴일,2,FALSE),IFERROR(VLOOKUP(A3465,양력지정휴일,2,FALSE), IFERROR(VLOOKUP(B3465,음력지정휴일,2,FALSE), ""))))</f>
        <v/>
      </c>
      <c r="N3465" s="128"/>
      <c r="O3465" s="128" t="str">
        <f>IFERROR(VLOOKUP(N3465,연차지정일수,2,FALSE),"")</f>
        <v/>
      </c>
      <c r="P3465" s="143"/>
      <c r="Q3465" s="2"/>
    </row>
    <row r="3466">
      <c r="A3466" s="129">
        <v>47661.0</v>
      </c>
      <c r="B3466" s="129">
        <f>VLOOKUP($A3466,달력데이터,MATCH("음력 날짜",달력제목,0),FALSE)</f>
        <v>47630</v>
      </c>
      <c r="C3466" s="128">
        <f t="shared" si="1"/>
        <v>2030</v>
      </c>
      <c r="D3466" s="128">
        <f t="shared" si="2"/>
        <v>6</v>
      </c>
      <c r="E3466" s="128">
        <f t="shared" si="3"/>
        <v>4</v>
      </c>
      <c r="F3466" s="128">
        <f t="shared" si="4"/>
        <v>2030</v>
      </c>
      <c r="G3466" s="128">
        <f t="shared" si="5"/>
        <v>6</v>
      </c>
      <c r="H3466" s="128">
        <f t="shared" si="6"/>
        <v>27</v>
      </c>
      <c r="I3466" s="128" t="str">
        <f t="shared" si="7"/>
        <v>목</v>
      </c>
      <c r="J3466" s="99"/>
      <c r="K3466" s="99"/>
      <c r="L3466" s="141" t="str">
        <f>IF(J3466-K3466=0,,IFERROR(K3466-J3466-휴게시간-VLOOKUP(A3466,지정휴게시간,2,FALSE),K3466-J3466-휴게시간))</f>
        <v/>
      </c>
      <c r="M3466" s="142" t="str">
        <f>IFERROR(VLOOKUP(Text(A3466,"m월 d일"),양력휴일,2,FALSE),IFERROR(VLOOKUP(Text(B3466,"m월 d일"),음력휴일,2,FALSE),IFERROR(VLOOKUP(A3466,양력지정휴일,2,FALSE), IFERROR(VLOOKUP(B3466,음력지정휴일,2,FALSE), ""))))</f>
        <v/>
      </c>
      <c r="N3466" s="128"/>
      <c r="O3466" s="128" t="str">
        <f>IFERROR(VLOOKUP(N3466,연차지정일수,2,FALSE),"")</f>
        <v/>
      </c>
      <c r="P3466" s="143"/>
      <c r="Q3466" s="2"/>
    </row>
    <row r="3467">
      <c r="A3467" s="129">
        <v>47662.0</v>
      </c>
      <c r="B3467" s="129">
        <f>VLOOKUP($A3467,달력데이터,MATCH("음력 날짜",달력제목,0),FALSE)</f>
        <v>47631</v>
      </c>
      <c r="C3467" s="128">
        <f t="shared" si="1"/>
        <v>2030</v>
      </c>
      <c r="D3467" s="128">
        <f t="shared" si="2"/>
        <v>6</v>
      </c>
      <c r="E3467" s="128">
        <f t="shared" si="3"/>
        <v>4</v>
      </c>
      <c r="F3467" s="128">
        <f t="shared" si="4"/>
        <v>2030</v>
      </c>
      <c r="G3467" s="128">
        <f t="shared" si="5"/>
        <v>6</v>
      </c>
      <c r="H3467" s="128">
        <f t="shared" si="6"/>
        <v>28</v>
      </c>
      <c r="I3467" s="128" t="str">
        <f t="shared" si="7"/>
        <v>금</v>
      </c>
      <c r="J3467" s="99"/>
      <c r="K3467" s="99"/>
      <c r="L3467" s="141" t="str">
        <f>IF(J3467-K3467=0,,IFERROR(K3467-J3467-휴게시간-VLOOKUP(A3467,지정휴게시간,2,FALSE),K3467-J3467-휴게시간))</f>
        <v/>
      </c>
      <c r="M3467" s="142" t="str">
        <f>IFERROR(VLOOKUP(Text(A3467,"m월 d일"),양력휴일,2,FALSE),IFERROR(VLOOKUP(Text(B3467,"m월 d일"),음력휴일,2,FALSE),IFERROR(VLOOKUP(A3467,양력지정휴일,2,FALSE), IFERROR(VLOOKUP(B3467,음력지정휴일,2,FALSE), ""))))</f>
        <v/>
      </c>
      <c r="N3467" s="128"/>
      <c r="O3467" s="128" t="str">
        <f>IFERROR(VLOOKUP(N3467,연차지정일수,2,FALSE),"")</f>
        <v/>
      </c>
      <c r="P3467" s="143"/>
      <c r="Q3467" s="2"/>
    </row>
    <row r="3468">
      <c r="A3468" s="129">
        <v>47663.0</v>
      </c>
      <c r="B3468" s="129">
        <f>VLOOKUP($A3468,달력데이터,MATCH("음력 날짜",달력제목,0),FALSE)</f>
        <v>47632</v>
      </c>
      <c r="C3468" s="128">
        <f t="shared" si="1"/>
        <v>2030</v>
      </c>
      <c r="D3468" s="128">
        <f t="shared" si="2"/>
        <v>6</v>
      </c>
      <c r="E3468" s="128">
        <f t="shared" si="3"/>
        <v>4</v>
      </c>
      <c r="F3468" s="128">
        <f t="shared" si="4"/>
        <v>2030</v>
      </c>
      <c r="G3468" s="128">
        <f t="shared" si="5"/>
        <v>6</v>
      </c>
      <c r="H3468" s="128">
        <f t="shared" si="6"/>
        <v>29</v>
      </c>
      <c r="I3468" s="128" t="str">
        <f t="shared" si="7"/>
        <v>토</v>
      </c>
      <c r="J3468" s="99"/>
      <c r="K3468" s="99"/>
      <c r="L3468" s="141" t="str">
        <f>IF(J3468-K3468=0,,IFERROR(K3468-J3468-휴게시간-VLOOKUP(A3468,지정휴게시간,2,FALSE),K3468-J3468-휴게시간))</f>
        <v/>
      </c>
      <c r="M3468" s="142" t="str">
        <f>IFERROR(VLOOKUP(Text(A3468,"m월 d일"),양력휴일,2,FALSE),IFERROR(VLOOKUP(Text(B3468,"m월 d일"),음력휴일,2,FALSE),IFERROR(VLOOKUP(A3468,양력지정휴일,2,FALSE), IFERROR(VLOOKUP(B3468,음력지정휴일,2,FALSE), ""))))</f>
        <v/>
      </c>
      <c r="N3468" s="128"/>
      <c r="O3468" s="128" t="str">
        <f>IFERROR(VLOOKUP(N3468,연차지정일수,2,FALSE),"")</f>
        <v/>
      </c>
      <c r="P3468" s="143"/>
      <c r="Q3468" s="2"/>
    </row>
    <row r="3469">
      <c r="A3469" s="129">
        <v>47664.0</v>
      </c>
      <c r="B3469" s="129">
        <f>VLOOKUP($A3469,달력데이터,MATCH("음력 날짜",달력제목,0),FALSE)</f>
        <v>47633</v>
      </c>
      <c r="C3469" s="128">
        <f t="shared" si="1"/>
        <v>2030</v>
      </c>
      <c r="D3469" s="128">
        <f t="shared" si="2"/>
        <v>6</v>
      </c>
      <c r="E3469" s="128">
        <f t="shared" si="3"/>
        <v>4</v>
      </c>
      <c r="F3469" s="128">
        <f t="shared" si="4"/>
        <v>2030</v>
      </c>
      <c r="G3469" s="128">
        <f t="shared" si="5"/>
        <v>6</v>
      </c>
      <c r="H3469" s="128">
        <f t="shared" si="6"/>
        <v>30</v>
      </c>
      <c r="I3469" s="128" t="str">
        <f t="shared" si="7"/>
        <v>일</v>
      </c>
      <c r="J3469" s="99"/>
      <c r="K3469" s="99"/>
      <c r="L3469" s="141" t="str">
        <f>IF(J3469-K3469=0,,IFERROR(K3469-J3469-휴게시간-VLOOKUP(A3469,지정휴게시간,2,FALSE),K3469-J3469-휴게시간))</f>
        <v/>
      </c>
      <c r="M3469" s="142" t="str">
        <f>IFERROR(VLOOKUP(Text(A3469,"m월 d일"),양력휴일,2,FALSE),IFERROR(VLOOKUP(Text(B3469,"m월 d일"),음력휴일,2,FALSE),IFERROR(VLOOKUP(A3469,양력지정휴일,2,FALSE), IFERROR(VLOOKUP(B3469,음력지정휴일,2,FALSE), ""))))</f>
        <v/>
      </c>
      <c r="N3469" s="128"/>
      <c r="O3469" s="128" t="str">
        <f>IFERROR(VLOOKUP(N3469,연차지정일수,2,FALSE),"")</f>
        <v/>
      </c>
      <c r="P3469" s="143"/>
      <c r="Q3469" s="2"/>
    </row>
    <row r="3470">
      <c r="A3470" s="129">
        <v>47665.0</v>
      </c>
      <c r="B3470" s="129">
        <f>VLOOKUP($A3470,달력데이터,MATCH("음력 날짜",달력제목,0),FALSE)</f>
        <v>47635</v>
      </c>
      <c r="C3470" s="128">
        <f t="shared" si="1"/>
        <v>2030</v>
      </c>
      <c r="D3470" s="128">
        <f t="shared" si="2"/>
        <v>6</v>
      </c>
      <c r="E3470" s="128">
        <f t="shared" si="3"/>
        <v>1</v>
      </c>
      <c r="F3470" s="128">
        <f t="shared" si="4"/>
        <v>2030</v>
      </c>
      <c r="G3470" s="128">
        <f t="shared" si="5"/>
        <v>7</v>
      </c>
      <c r="H3470" s="128">
        <f t="shared" si="6"/>
        <v>1</v>
      </c>
      <c r="I3470" s="128" t="str">
        <f t="shared" si="7"/>
        <v>월</v>
      </c>
      <c r="J3470" s="99"/>
      <c r="K3470" s="99"/>
      <c r="L3470" s="141" t="str">
        <f>IF(J3470-K3470=0,,IFERROR(K3470-J3470-휴게시간-VLOOKUP(A3470,지정휴게시간,2,FALSE),K3470-J3470-휴게시간))</f>
        <v/>
      </c>
      <c r="M3470" s="142" t="str">
        <f>IFERROR(VLOOKUP(Text(A3470,"m월 d일"),양력휴일,2,FALSE),IFERROR(VLOOKUP(Text(B3470,"m월 d일"),음력휴일,2,FALSE),IFERROR(VLOOKUP(A3470,양력지정휴일,2,FALSE), IFERROR(VLOOKUP(B3470,음력지정휴일,2,FALSE), ""))))</f>
        <v/>
      </c>
      <c r="N3470" s="128"/>
      <c r="O3470" s="128" t="str">
        <f>IFERROR(VLOOKUP(N3470,연차지정일수,2,FALSE),"")</f>
        <v/>
      </c>
      <c r="P3470" s="143"/>
      <c r="Q3470" s="2"/>
    </row>
    <row r="3471">
      <c r="A3471" s="129">
        <v>47666.0</v>
      </c>
      <c r="B3471" s="129">
        <f>VLOOKUP($A3471,달력데이터,MATCH("음력 날짜",달력제목,0),FALSE)</f>
        <v>47636</v>
      </c>
      <c r="C3471" s="128">
        <f t="shared" si="1"/>
        <v>2030</v>
      </c>
      <c r="D3471" s="128">
        <f t="shared" si="2"/>
        <v>6</v>
      </c>
      <c r="E3471" s="128">
        <f t="shared" si="3"/>
        <v>1</v>
      </c>
      <c r="F3471" s="128">
        <f t="shared" si="4"/>
        <v>2030</v>
      </c>
      <c r="G3471" s="128">
        <f t="shared" si="5"/>
        <v>7</v>
      </c>
      <c r="H3471" s="128">
        <f t="shared" si="6"/>
        <v>2</v>
      </c>
      <c r="I3471" s="128" t="str">
        <f t="shared" si="7"/>
        <v>화</v>
      </c>
      <c r="J3471" s="99"/>
      <c r="K3471" s="99"/>
      <c r="L3471" s="141" t="str">
        <f>IF(J3471-K3471=0,,IFERROR(K3471-J3471-휴게시간-VLOOKUP(A3471,지정휴게시간,2,FALSE),K3471-J3471-휴게시간))</f>
        <v/>
      </c>
      <c r="M3471" s="142" t="str">
        <f>IFERROR(VLOOKUP(Text(A3471,"m월 d일"),양력휴일,2,FALSE),IFERROR(VLOOKUP(Text(B3471,"m월 d일"),음력휴일,2,FALSE),IFERROR(VLOOKUP(A3471,양력지정휴일,2,FALSE), IFERROR(VLOOKUP(B3471,음력지정휴일,2,FALSE), ""))))</f>
        <v/>
      </c>
      <c r="N3471" s="128"/>
      <c r="O3471" s="128" t="str">
        <f>IFERROR(VLOOKUP(N3471,연차지정일수,2,FALSE),"")</f>
        <v/>
      </c>
      <c r="P3471" s="143"/>
      <c r="Q3471" s="2"/>
    </row>
    <row r="3472">
      <c r="A3472" s="129">
        <v>47667.0</v>
      </c>
      <c r="B3472" s="129">
        <f>VLOOKUP($A3472,달력데이터,MATCH("음력 날짜",달력제목,0),FALSE)</f>
        <v>47637</v>
      </c>
      <c r="C3472" s="128">
        <f t="shared" si="1"/>
        <v>2030</v>
      </c>
      <c r="D3472" s="128">
        <f t="shared" si="2"/>
        <v>6</v>
      </c>
      <c r="E3472" s="128">
        <f t="shared" si="3"/>
        <v>1</v>
      </c>
      <c r="F3472" s="128">
        <f t="shared" si="4"/>
        <v>2030</v>
      </c>
      <c r="G3472" s="128">
        <f t="shared" si="5"/>
        <v>7</v>
      </c>
      <c r="H3472" s="128">
        <f t="shared" si="6"/>
        <v>3</v>
      </c>
      <c r="I3472" s="128" t="str">
        <f t="shared" si="7"/>
        <v>수</v>
      </c>
      <c r="J3472" s="99"/>
      <c r="K3472" s="99"/>
      <c r="L3472" s="141" t="str">
        <f>IF(J3472-K3472=0,,IFERROR(K3472-J3472-휴게시간-VLOOKUP(A3472,지정휴게시간,2,FALSE),K3472-J3472-휴게시간))</f>
        <v/>
      </c>
      <c r="M3472" s="142" t="str">
        <f>IFERROR(VLOOKUP(Text(A3472,"m월 d일"),양력휴일,2,FALSE),IFERROR(VLOOKUP(Text(B3472,"m월 d일"),음력휴일,2,FALSE),IFERROR(VLOOKUP(A3472,양력지정휴일,2,FALSE), IFERROR(VLOOKUP(B3472,음력지정휴일,2,FALSE), ""))))</f>
        <v/>
      </c>
      <c r="N3472" s="128"/>
      <c r="O3472" s="128" t="str">
        <f>IFERROR(VLOOKUP(N3472,연차지정일수,2,FALSE),"")</f>
        <v/>
      </c>
      <c r="P3472" s="143"/>
      <c r="Q3472" s="2"/>
    </row>
    <row r="3473">
      <c r="A3473" s="129">
        <v>47668.0</v>
      </c>
      <c r="B3473" s="129">
        <f>VLOOKUP($A3473,달력데이터,MATCH("음력 날짜",달력제목,0),FALSE)</f>
        <v>47638</v>
      </c>
      <c r="C3473" s="128">
        <f t="shared" si="1"/>
        <v>2030</v>
      </c>
      <c r="D3473" s="128">
        <f t="shared" si="2"/>
        <v>6</v>
      </c>
      <c r="E3473" s="128">
        <f t="shared" si="3"/>
        <v>1</v>
      </c>
      <c r="F3473" s="128">
        <f t="shared" si="4"/>
        <v>2030</v>
      </c>
      <c r="G3473" s="128">
        <f t="shared" si="5"/>
        <v>7</v>
      </c>
      <c r="H3473" s="128">
        <f t="shared" si="6"/>
        <v>4</v>
      </c>
      <c r="I3473" s="128" t="str">
        <f t="shared" si="7"/>
        <v>목</v>
      </c>
      <c r="J3473" s="99"/>
      <c r="K3473" s="99"/>
      <c r="L3473" s="141" t="str">
        <f>IF(J3473-K3473=0,,IFERROR(K3473-J3473-휴게시간-VLOOKUP(A3473,지정휴게시간,2,FALSE),K3473-J3473-휴게시간))</f>
        <v/>
      </c>
      <c r="M3473" s="142" t="str">
        <f>IFERROR(VLOOKUP(Text(A3473,"m월 d일"),양력휴일,2,FALSE),IFERROR(VLOOKUP(Text(B3473,"m월 d일"),음력휴일,2,FALSE),IFERROR(VLOOKUP(A3473,양력지정휴일,2,FALSE), IFERROR(VLOOKUP(B3473,음력지정휴일,2,FALSE), ""))))</f>
        <v/>
      </c>
      <c r="N3473" s="128"/>
      <c r="O3473" s="128" t="str">
        <f>IFERROR(VLOOKUP(N3473,연차지정일수,2,FALSE),"")</f>
        <v/>
      </c>
      <c r="P3473" s="143"/>
      <c r="Q3473" s="2"/>
    </row>
    <row r="3474">
      <c r="A3474" s="129">
        <v>47669.0</v>
      </c>
      <c r="B3474" s="129">
        <f>VLOOKUP($A3474,달력데이터,MATCH("음력 날짜",달력제목,0),FALSE)</f>
        <v>47639</v>
      </c>
      <c r="C3474" s="128">
        <f t="shared" si="1"/>
        <v>2030</v>
      </c>
      <c r="D3474" s="128">
        <f t="shared" si="2"/>
        <v>6</v>
      </c>
      <c r="E3474" s="128">
        <f t="shared" si="3"/>
        <v>1</v>
      </c>
      <c r="F3474" s="128">
        <f t="shared" si="4"/>
        <v>2030</v>
      </c>
      <c r="G3474" s="128">
        <f t="shared" si="5"/>
        <v>7</v>
      </c>
      <c r="H3474" s="128">
        <f t="shared" si="6"/>
        <v>5</v>
      </c>
      <c r="I3474" s="128" t="str">
        <f t="shared" si="7"/>
        <v>금</v>
      </c>
      <c r="J3474" s="99"/>
      <c r="K3474" s="99"/>
      <c r="L3474" s="141" t="str">
        <f>IF(J3474-K3474=0,,IFERROR(K3474-J3474-휴게시간-VLOOKUP(A3474,지정휴게시간,2,FALSE),K3474-J3474-휴게시간))</f>
        <v/>
      </c>
      <c r="M3474" s="142" t="str">
        <f>IFERROR(VLOOKUP(Text(A3474,"m월 d일"),양력휴일,2,FALSE),IFERROR(VLOOKUP(Text(B3474,"m월 d일"),음력휴일,2,FALSE),IFERROR(VLOOKUP(A3474,양력지정휴일,2,FALSE), IFERROR(VLOOKUP(B3474,음력지정휴일,2,FALSE), ""))))</f>
        <v/>
      </c>
      <c r="N3474" s="128"/>
      <c r="O3474" s="128" t="str">
        <f>IFERROR(VLOOKUP(N3474,연차지정일수,2,FALSE),"")</f>
        <v/>
      </c>
      <c r="P3474" s="143"/>
      <c r="Q3474" s="2"/>
    </row>
    <row r="3475">
      <c r="A3475" s="129">
        <v>47670.0</v>
      </c>
      <c r="B3475" s="129">
        <f>VLOOKUP($A3475,달력데이터,MATCH("음력 날짜",달력제목,0),FALSE)</f>
        <v>47640</v>
      </c>
      <c r="C3475" s="128">
        <f t="shared" si="1"/>
        <v>2030</v>
      </c>
      <c r="D3475" s="128">
        <f t="shared" si="2"/>
        <v>6</v>
      </c>
      <c r="E3475" s="128">
        <f t="shared" si="3"/>
        <v>1</v>
      </c>
      <c r="F3475" s="128">
        <f t="shared" si="4"/>
        <v>2030</v>
      </c>
      <c r="G3475" s="128">
        <f t="shared" si="5"/>
        <v>7</v>
      </c>
      <c r="H3475" s="128">
        <f t="shared" si="6"/>
        <v>6</v>
      </c>
      <c r="I3475" s="128" t="str">
        <f t="shared" si="7"/>
        <v>토</v>
      </c>
      <c r="J3475" s="99"/>
      <c r="K3475" s="99"/>
      <c r="L3475" s="141" t="str">
        <f>IF(J3475-K3475=0,,IFERROR(K3475-J3475-휴게시간-VLOOKUP(A3475,지정휴게시간,2,FALSE),K3475-J3475-휴게시간))</f>
        <v/>
      </c>
      <c r="M3475" s="142" t="str">
        <f>IFERROR(VLOOKUP(Text(A3475,"m월 d일"),양력휴일,2,FALSE),IFERROR(VLOOKUP(Text(B3475,"m월 d일"),음력휴일,2,FALSE),IFERROR(VLOOKUP(A3475,양력지정휴일,2,FALSE), IFERROR(VLOOKUP(B3475,음력지정휴일,2,FALSE), ""))))</f>
        <v/>
      </c>
      <c r="N3475" s="128"/>
      <c r="O3475" s="128" t="str">
        <f>IFERROR(VLOOKUP(N3475,연차지정일수,2,FALSE),"")</f>
        <v/>
      </c>
      <c r="P3475" s="143"/>
      <c r="Q3475" s="2"/>
    </row>
    <row r="3476">
      <c r="A3476" s="129">
        <v>47671.0</v>
      </c>
      <c r="B3476" s="129">
        <f>VLOOKUP($A3476,달력데이터,MATCH("음력 날짜",달력제목,0),FALSE)</f>
        <v>47641</v>
      </c>
      <c r="C3476" s="128">
        <f t="shared" si="1"/>
        <v>2030</v>
      </c>
      <c r="D3476" s="128">
        <f t="shared" si="2"/>
        <v>6</v>
      </c>
      <c r="E3476" s="128">
        <f t="shared" si="3"/>
        <v>1</v>
      </c>
      <c r="F3476" s="128">
        <f t="shared" si="4"/>
        <v>2030</v>
      </c>
      <c r="G3476" s="128">
        <f t="shared" si="5"/>
        <v>7</v>
      </c>
      <c r="H3476" s="128">
        <f t="shared" si="6"/>
        <v>7</v>
      </c>
      <c r="I3476" s="128" t="str">
        <f t="shared" si="7"/>
        <v>일</v>
      </c>
      <c r="J3476" s="99"/>
      <c r="K3476" s="99"/>
      <c r="L3476" s="141" t="str">
        <f>IF(J3476-K3476=0,,IFERROR(K3476-J3476-휴게시간-VLOOKUP(A3476,지정휴게시간,2,FALSE),K3476-J3476-휴게시간))</f>
        <v/>
      </c>
      <c r="M3476" s="142" t="str">
        <f>IFERROR(VLOOKUP(Text(A3476,"m월 d일"),양력휴일,2,FALSE),IFERROR(VLOOKUP(Text(B3476,"m월 d일"),음력휴일,2,FALSE),IFERROR(VLOOKUP(A3476,양력지정휴일,2,FALSE), IFERROR(VLOOKUP(B3476,음력지정휴일,2,FALSE), ""))))</f>
        <v/>
      </c>
      <c r="N3476" s="128"/>
      <c r="O3476" s="128" t="str">
        <f>IFERROR(VLOOKUP(N3476,연차지정일수,2,FALSE),"")</f>
        <v/>
      </c>
      <c r="P3476" s="143"/>
      <c r="Q3476" s="2"/>
    </row>
    <row r="3477">
      <c r="A3477" s="129">
        <v>47672.0</v>
      </c>
      <c r="B3477" s="129">
        <f>VLOOKUP($A3477,달력데이터,MATCH("음력 날짜",달력제목,0),FALSE)</f>
        <v>47642</v>
      </c>
      <c r="C3477" s="128">
        <f t="shared" si="1"/>
        <v>2030</v>
      </c>
      <c r="D3477" s="128">
        <f t="shared" si="2"/>
        <v>7</v>
      </c>
      <c r="E3477" s="128">
        <f t="shared" si="3"/>
        <v>2</v>
      </c>
      <c r="F3477" s="128">
        <f t="shared" si="4"/>
        <v>2030</v>
      </c>
      <c r="G3477" s="128">
        <f t="shared" si="5"/>
        <v>7</v>
      </c>
      <c r="H3477" s="128">
        <f t="shared" si="6"/>
        <v>8</v>
      </c>
      <c r="I3477" s="128" t="str">
        <f t="shared" si="7"/>
        <v>월</v>
      </c>
      <c r="J3477" s="99"/>
      <c r="K3477" s="99"/>
      <c r="L3477" s="141" t="str">
        <f>IF(J3477-K3477=0,,IFERROR(K3477-J3477-휴게시간-VLOOKUP(A3477,지정휴게시간,2,FALSE),K3477-J3477-휴게시간))</f>
        <v/>
      </c>
      <c r="M3477" s="142" t="str">
        <f>IFERROR(VLOOKUP(Text(A3477,"m월 d일"),양력휴일,2,FALSE),IFERROR(VLOOKUP(Text(B3477,"m월 d일"),음력휴일,2,FALSE),IFERROR(VLOOKUP(A3477,양력지정휴일,2,FALSE), IFERROR(VLOOKUP(B3477,음력지정휴일,2,FALSE), ""))))</f>
        <v/>
      </c>
      <c r="N3477" s="128"/>
      <c r="O3477" s="128" t="str">
        <f>IFERROR(VLOOKUP(N3477,연차지정일수,2,FALSE),"")</f>
        <v/>
      </c>
      <c r="P3477" s="143"/>
      <c r="Q3477" s="2"/>
    </row>
    <row r="3478">
      <c r="A3478" s="129">
        <v>47673.0</v>
      </c>
      <c r="B3478" s="129">
        <f>VLOOKUP($A3478,달력데이터,MATCH("음력 날짜",달력제목,0),FALSE)</f>
        <v>47643</v>
      </c>
      <c r="C3478" s="128">
        <f t="shared" si="1"/>
        <v>2030</v>
      </c>
      <c r="D3478" s="128">
        <f t="shared" si="2"/>
        <v>7</v>
      </c>
      <c r="E3478" s="128">
        <f t="shared" si="3"/>
        <v>2</v>
      </c>
      <c r="F3478" s="128">
        <f t="shared" si="4"/>
        <v>2030</v>
      </c>
      <c r="G3478" s="128">
        <f t="shared" si="5"/>
        <v>7</v>
      </c>
      <c r="H3478" s="128">
        <f t="shared" si="6"/>
        <v>9</v>
      </c>
      <c r="I3478" s="128" t="str">
        <f t="shared" si="7"/>
        <v>화</v>
      </c>
      <c r="J3478" s="99"/>
      <c r="K3478" s="99"/>
      <c r="L3478" s="141" t="str">
        <f>IF(J3478-K3478=0,,IFERROR(K3478-J3478-휴게시간-VLOOKUP(A3478,지정휴게시간,2,FALSE),K3478-J3478-휴게시간))</f>
        <v/>
      </c>
      <c r="M3478" s="142" t="str">
        <f>IFERROR(VLOOKUP(Text(A3478,"m월 d일"),양력휴일,2,FALSE),IFERROR(VLOOKUP(Text(B3478,"m월 d일"),음력휴일,2,FALSE),IFERROR(VLOOKUP(A3478,양력지정휴일,2,FALSE), IFERROR(VLOOKUP(B3478,음력지정휴일,2,FALSE), ""))))</f>
        <v/>
      </c>
      <c r="N3478" s="128"/>
      <c r="O3478" s="128" t="str">
        <f>IFERROR(VLOOKUP(N3478,연차지정일수,2,FALSE),"")</f>
        <v/>
      </c>
      <c r="P3478" s="143"/>
      <c r="Q3478" s="2"/>
    </row>
    <row r="3479">
      <c r="A3479" s="129">
        <v>47674.0</v>
      </c>
      <c r="B3479" s="129">
        <f>VLOOKUP($A3479,달력데이터,MATCH("음력 날짜",달력제목,0),FALSE)</f>
        <v>47644</v>
      </c>
      <c r="C3479" s="128">
        <f t="shared" si="1"/>
        <v>2030</v>
      </c>
      <c r="D3479" s="128">
        <f t="shared" si="2"/>
        <v>7</v>
      </c>
      <c r="E3479" s="128">
        <f t="shared" si="3"/>
        <v>2</v>
      </c>
      <c r="F3479" s="128">
        <f t="shared" si="4"/>
        <v>2030</v>
      </c>
      <c r="G3479" s="128">
        <f t="shared" si="5"/>
        <v>7</v>
      </c>
      <c r="H3479" s="128">
        <f t="shared" si="6"/>
        <v>10</v>
      </c>
      <c r="I3479" s="128" t="str">
        <f t="shared" si="7"/>
        <v>수</v>
      </c>
      <c r="J3479" s="99"/>
      <c r="K3479" s="99"/>
      <c r="L3479" s="141" t="str">
        <f>IF(J3479-K3479=0,,IFERROR(K3479-J3479-휴게시간-VLOOKUP(A3479,지정휴게시간,2,FALSE),K3479-J3479-휴게시간))</f>
        <v/>
      </c>
      <c r="M3479" s="142" t="str">
        <f>IFERROR(VLOOKUP(Text(A3479,"m월 d일"),양력휴일,2,FALSE),IFERROR(VLOOKUP(Text(B3479,"m월 d일"),음력휴일,2,FALSE),IFERROR(VLOOKUP(A3479,양력지정휴일,2,FALSE), IFERROR(VLOOKUP(B3479,음력지정휴일,2,FALSE), ""))))</f>
        <v/>
      </c>
      <c r="N3479" s="128"/>
      <c r="O3479" s="128" t="str">
        <f>IFERROR(VLOOKUP(N3479,연차지정일수,2,FALSE),"")</f>
        <v/>
      </c>
      <c r="P3479" s="143"/>
      <c r="Q3479" s="2"/>
    </row>
    <row r="3480">
      <c r="A3480" s="129">
        <v>47675.0</v>
      </c>
      <c r="B3480" s="129">
        <f>VLOOKUP($A3480,달력데이터,MATCH("음력 날짜",달력제목,0),FALSE)</f>
        <v>47645</v>
      </c>
      <c r="C3480" s="128">
        <f t="shared" si="1"/>
        <v>2030</v>
      </c>
      <c r="D3480" s="128">
        <f t="shared" si="2"/>
        <v>7</v>
      </c>
      <c r="E3480" s="128">
        <f t="shared" si="3"/>
        <v>2</v>
      </c>
      <c r="F3480" s="128">
        <f t="shared" si="4"/>
        <v>2030</v>
      </c>
      <c r="G3480" s="128">
        <f t="shared" si="5"/>
        <v>7</v>
      </c>
      <c r="H3480" s="128">
        <f t="shared" si="6"/>
        <v>11</v>
      </c>
      <c r="I3480" s="128" t="str">
        <f t="shared" si="7"/>
        <v>목</v>
      </c>
      <c r="J3480" s="99"/>
      <c r="K3480" s="99"/>
      <c r="L3480" s="141" t="str">
        <f>IF(J3480-K3480=0,,IFERROR(K3480-J3480-휴게시간-VLOOKUP(A3480,지정휴게시간,2,FALSE),K3480-J3480-휴게시간))</f>
        <v/>
      </c>
      <c r="M3480" s="142" t="str">
        <f>IFERROR(VLOOKUP(Text(A3480,"m월 d일"),양력휴일,2,FALSE),IFERROR(VLOOKUP(Text(B3480,"m월 d일"),음력휴일,2,FALSE),IFERROR(VLOOKUP(A3480,양력지정휴일,2,FALSE), IFERROR(VLOOKUP(B3480,음력지정휴일,2,FALSE), ""))))</f>
        <v/>
      </c>
      <c r="N3480" s="128"/>
      <c r="O3480" s="128" t="str">
        <f>IFERROR(VLOOKUP(N3480,연차지정일수,2,FALSE),"")</f>
        <v/>
      </c>
      <c r="P3480" s="143"/>
      <c r="Q3480" s="2"/>
    </row>
    <row r="3481">
      <c r="A3481" s="129">
        <v>47676.0</v>
      </c>
      <c r="B3481" s="129">
        <f>VLOOKUP($A3481,달력데이터,MATCH("음력 날짜",달력제목,0),FALSE)</f>
        <v>47646</v>
      </c>
      <c r="C3481" s="128">
        <f t="shared" si="1"/>
        <v>2030</v>
      </c>
      <c r="D3481" s="128">
        <f t="shared" si="2"/>
        <v>7</v>
      </c>
      <c r="E3481" s="128">
        <f t="shared" si="3"/>
        <v>2</v>
      </c>
      <c r="F3481" s="128">
        <f t="shared" si="4"/>
        <v>2030</v>
      </c>
      <c r="G3481" s="128">
        <f t="shared" si="5"/>
        <v>7</v>
      </c>
      <c r="H3481" s="128">
        <f t="shared" si="6"/>
        <v>12</v>
      </c>
      <c r="I3481" s="128" t="str">
        <f t="shared" si="7"/>
        <v>금</v>
      </c>
      <c r="J3481" s="99"/>
      <c r="K3481" s="99"/>
      <c r="L3481" s="141" t="str">
        <f>IF(J3481-K3481=0,,IFERROR(K3481-J3481-휴게시간-VLOOKUP(A3481,지정휴게시간,2,FALSE),K3481-J3481-휴게시간))</f>
        <v/>
      </c>
      <c r="M3481" s="142" t="str">
        <f>IFERROR(VLOOKUP(Text(A3481,"m월 d일"),양력휴일,2,FALSE),IFERROR(VLOOKUP(Text(B3481,"m월 d일"),음력휴일,2,FALSE),IFERROR(VLOOKUP(A3481,양력지정휴일,2,FALSE), IFERROR(VLOOKUP(B3481,음력지정휴일,2,FALSE), ""))))</f>
        <v/>
      </c>
      <c r="N3481" s="128"/>
      <c r="O3481" s="128" t="str">
        <f>IFERROR(VLOOKUP(N3481,연차지정일수,2,FALSE),"")</f>
        <v/>
      </c>
      <c r="P3481" s="143"/>
      <c r="Q3481" s="2"/>
    </row>
    <row r="3482">
      <c r="A3482" s="129">
        <v>47677.0</v>
      </c>
      <c r="B3482" s="129">
        <f>VLOOKUP($A3482,달력데이터,MATCH("음력 날짜",달력제목,0),FALSE)</f>
        <v>47647</v>
      </c>
      <c r="C3482" s="128">
        <f t="shared" si="1"/>
        <v>2030</v>
      </c>
      <c r="D3482" s="128">
        <f t="shared" si="2"/>
        <v>7</v>
      </c>
      <c r="E3482" s="128">
        <f t="shared" si="3"/>
        <v>2</v>
      </c>
      <c r="F3482" s="128">
        <f t="shared" si="4"/>
        <v>2030</v>
      </c>
      <c r="G3482" s="128">
        <f t="shared" si="5"/>
        <v>7</v>
      </c>
      <c r="H3482" s="128">
        <f t="shared" si="6"/>
        <v>13</v>
      </c>
      <c r="I3482" s="128" t="str">
        <f t="shared" si="7"/>
        <v>토</v>
      </c>
      <c r="J3482" s="99"/>
      <c r="K3482" s="99"/>
      <c r="L3482" s="141" t="str">
        <f>IF(J3482-K3482=0,,IFERROR(K3482-J3482-휴게시간-VLOOKUP(A3482,지정휴게시간,2,FALSE),K3482-J3482-휴게시간))</f>
        <v/>
      </c>
      <c r="M3482" s="142" t="str">
        <f>IFERROR(VLOOKUP(Text(A3482,"m월 d일"),양력휴일,2,FALSE),IFERROR(VLOOKUP(Text(B3482,"m월 d일"),음력휴일,2,FALSE),IFERROR(VLOOKUP(A3482,양력지정휴일,2,FALSE), IFERROR(VLOOKUP(B3482,음력지정휴일,2,FALSE), ""))))</f>
        <v/>
      </c>
      <c r="N3482" s="128"/>
      <c r="O3482" s="128" t="str">
        <f>IFERROR(VLOOKUP(N3482,연차지정일수,2,FALSE),"")</f>
        <v/>
      </c>
      <c r="P3482" s="143"/>
      <c r="Q3482" s="2"/>
    </row>
    <row r="3483">
      <c r="A3483" s="129">
        <v>47678.0</v>
      </c>
      <c r="B3483" s="129">
        <f>VLOOKUP($A3483,달력데이터,MATCH("음력 날짜",달력제목,0),FALSE)</f>
        <v>47648</v>
      </c>
      <c r="C3483" s="128">
        <f t="shared" si="1"/>
        <v>2030</v>
      </c>
      <c r="D3483" s="128">
        <f t="shared" si="2"/>
        <v>7</v>
      </c>
      <c r="E3483" s="128">
        <f t="shared" si="3"/>
        <v>2</v>
      </c>
      <c r="F3483" s="128">
        <f t="shared" si="4"/>
        <v>2030</v>
      </c>
      <c r="G3483" s="128">
        <f t="shared" si="5"/>
        <v>7</v>
      </c>
      <c r="H3483" s="128">
        <f t="shared" si="6"/>
        <v>14</v>
      </c>
      <c r="I3483" s="128" t="str">
        <f t="shared" si="7"/>
        <v>일</v>
      </c>
      <c r="J3483" s="99"/>
      <c r="K3483" s="99"/>
      <c r="L3483" s="141" t="str">
        <f>IF(J3483-K3483=0,,IFERROR(K3483-J3483-휴게시간-VLOOKUP(A3483,지정휴게시간,2,FALSE),K3483-J3483-휴게시간))</f>
        <v/>
      </c>
      <c r="M3483" s="142" t="str">
        <f>IFERROR(VLOOKUP(Text(A3483,"m월 d일"),양력휴일,2,FALSE),IFERROR(VLOOKUP(Text(B3483,"m월 d일"),음력휴일,2,FALSE),IFERROR(VLOOKUP(A3483,양력지정휴일,2,FALSE), IFERROR(VLOOKUP(B3483,음력지정휴일,2,FALSE), ""))))</f>
        <v/>
      </c>
      <c r="N3483" s="128"/>
      <c r="O3483" s="128" t="str">
        <f>IFERROR(VLOOKUP(N3483,연차지정일수,2,FALSE),"")</f>
        <v/>
      </c>
      <c r="P3483" s="143"/>
      <c r="Q3483" s="2"/>
    </row>
    <row r="3484">
      <c r="A3484" s="129">
        <v>47679.0</v>
      </c>
      <c r="B3484" s="129">
        <f>VLOOKUP($A3484,달력데이터,MATCH("음력 날짜",달력제목,0),FALSE)</f>
        <v>47649</v>
      </c>
      <c r="C3484" s="128">
        <f t="shared" si="1"/>
        <v>2030</v>
      </c>
      <c r="D3484" s="128">
        <f t="shared" si="2"/>
        <v>7</v>
      </c>
      <c r="E3484" s="128">
        <f t="shared" si="3"/>
        <v>3</v>
      </c>
      <c r="F3484" s="128">
        <f t="shared" si="4"/>
        <v>2030</v>
      </c>
      <c r="G3484" s="128">
        <f t="shared" si="5"/>
        <v>7</v>
      </c>
      <c r="H3484" s="128">
        <f t="shared" si="6"/>
        <v>15</v>
      </c>
      <c r="I3484" s="128" t="str">
        <f t="shared" si="7"/>
        <v>월</v>
      </c>
      <c r="J3484" s="99"/>
      <c r="K3484" s="99"/>
      <c r="L3484" s="141" t="str">
        <f>IF(J3484-K3484=0,,IFERROR(K3484-J3484-휴게시간-VLOOKUP(A3484,지정휴게시간,2,FALSE),K3484-J3484-휴게시간))</f>
        <v/>
      </c>
      <c r="M3484" s="142" t="str">
        <f>IFERROR(VLOOKUP(Text(A3484,"m월 d일"),양력휴일,2,FALSE),IFERROR(VLOOKUP(Text(B3484,"m월 d일"),음력휴일,2,FALSE),IFERROR(VLOOKUP(A3484,양력지정휴일,2,FALSE), IFERROR(VLOOKUP(B3484,음력지정휴일,2,FALSE), ""))))</f>
        <v/>
      </c>
      <c r="N3484" s="128"/>
      <c r="O3484" s="128" t="str">
        <f>IFERROR(VLOOKUP(N3484,연차지정일수,2,FALSE),"")</f>
        <v/>
      </c>
      <c r="P3484" s="143"/>
      <c r="Q3484" s="2"/>
    </row>
    <row r="3485">
      <c r="A3485" s="129">
        <v>47680.0</v>
      </c>
      <c r="B3485" s="129">
        <f>VLOOKUP($A3485,달력데이터,MATCH("음력 날짜",달력제목,0),FALSE)</f>
        <v>47650</v>
      </c>
      <c r="C3485" s="128">
        <f t="shared" si="1"/>
        <v>2030</v>
      </c>
      <c r="D3485" s="128">
        <f t="shared" si="2"/>
        <v>7</v>
      </c>
      <c r="E3485" s="128">
        <f t="shared" si="3"/>
        <v>3</v>
      </c>
      <c r="F3485" s="128">
        <f t="shared" si="4"/>
        <v>2030</v>
      </c>
      <c r="G3485" s="128">
        <f t="shared" si="5"/>
        <v>7</v>
      </c>
      <c r="H3485" s="128">
        <f t="shared" si="6"/>
        <v>16</v>
      </c>
      <c r="I3485" s="128" t="str">
        <f t="shared" si="7"/>
        <v>화</v>
      </c>
      <c r="J3485" s="99"/>
      <c r="K3485" s="99"/>
      <c r="L3485" s="141" t="str">
        <f>IF(J3485-K3485=0,,IFERROR(K3485-J3485-휴게시간-VLOOKUP(A3485,지정휴게시간,2,FALSE),K3485-J3485-휴게시간))</f>
        <v/>
      </c>
      <c r="M3485" s="142" t="str">
        <f>IFERROR(VLOOKUP(Text(A3485,"m월 d일"),양력휴일,2,FALSE),IFERROR(VLOOKUP(Text(B3485,"m월 d일"),음력휴일,2,FALSE),IFERROR(VLOOKUP(A3485,양력지정휴일,2,FALSE), IFERROR(VLOOKUP(B3485,음력지정휴일,2,FALSE), ""))))</f>
        <v/>
      </c>
      <c r="N3485" s="128"/>
      <c r="O3485" s="128" t="str">
        <f>IFERROR(VLOOKUP(N3485,연차지정일수,2,FALSE),"")</f>
        <v/>
      </c>
      <c r="P3485" s="143"/>
      <c r="Q3485" s="2"/>
    </row>
    <row r="3486">
      <c r="A3486" s="129">
        <v>47681.0</v>
      </c>
      <c r="B3486" s="129">
        <f>VLOOKUP($A3486,달력데이터,MATCH("음력 날짜",달력제목,0),FALSE)</f>
        <v>47651</v>
      </c>
      <c r="C3486" s="128">
        <f t="shared" si="1"/>
        <v>2030</v>
      </c>
      <c r="D3486" s="128">
        <f t="shared" si="2"/>
        <v>7</v>
      </c>
      <c r="E3486" s="128">
        <f t="shared" si="3"/>
        <v>3</v>
      </c>
      <c r="F3486" s="128">
        <f t="shared" si="4"/>
        <v>2030</v>
      </c>
      <c r="G3486" s="128">
        <f t="shared" si="5"/>
        <v>7</v>
      </c>
      <c r="H3486" s="128">
        <f t="shared" si="6"/>
        <v>17</v>
      </c>
      <c r="I3486" s="128" t="str">
        <f t="shared" si="7"/>
        <v>수</v>
      </c>
      <c r="J3486" s="99"/>
      <c r="K3486" s="99"/>
      <c r="L3486" s="141" t="str">
        <f>IF(J3486-K3486=0,,IFERROR(K3486-J3486-휴게시간-VLOOKUP(A3486,지정휴게시간,2,FALSE),K3486-J3486-휴게시간))</f>
        <v/>
      </c>
      <c r="M3486" s="142" t="str">
        <f>IFERROR(VLOOKUP(Text(A3486,"m월 d일"),양력휴일,2,FALSE),IFERROR(VLOOKUP(Text(B3486,"m월 d일"),음력휴일,2,FALSE),IFERROR(VLOOKUP(A3486,양력지정휴일,2,FALSE), IFERROR(VLOOKUP(B3486,음력지정휴일,2,FALSE), ""))))</f>
        <v/>
      </c>
      <c r="N3486" s="128"/>
      <c r="O3486" s="128" t="str">
        <f>IFERROR(VLOOKUP(N3486,연차지정일수,2,FALSE),"")</f>
        <v/>
      </c>
      <c r="P3486" s="143"/>
      <c r="Q3486" s="2"/>
    </row>
    <row r="3487">
      <c r="A3487" s="129">
        <v>47682.0</v>
      </c>
      <c r="B3487" s="129">
        <f>VLOOKUP($A3487,달력데이터,MATCH("음력 날짜",달력제목,0),FALSE)</f>
        <v>47652</v>
      </c>
      <c r="C3487" s="128">
        <f t="shared" si="1"/>
        <v>2030</v>
      </c>
      <c r="D3487" s="128">
        <f t="shared" si="2"/>
        <v>7</v>
      </c>
      <c r="E3487" s="128">
        <f t="shared" si="3"/>
        <v>3</v>
      </c>
      <c r="F3487" s="128">
        <f t="shared" si="4"/>
        <v>2030</v>
      </c>
      <c r="G3487" s="128">
        <f t="shared" si="5"/>
        <v>7</v>
      </c>
      <c r="H3487" s="128">
        <f t="shared" si="6"/>
        <v>18</v>
      </c>
      <c r="I3487" s="128" t="str">
        <f t="shared" si="7"/>
        <v>목</v>
      </c>
      <c r="J3487" s="99"/>
      <c r="K3487" s="99"/>
      <c r="L3487" s="141" t="str">
        <f>IF(J3487-K3487=0,,IFERROR(K3487-J3487-휴게시간-VLOOKUP(A3487,지정휴게시간,2,FALSE),K3487-J3487-휴게시간))</f>
        <v/>
      </c>
      <c r="M3487" s="142" t="str">
        <f>IFERROR(VLOOKUP(Text(A3487,"m월 d일"),양력휴일,2,FALSE),IFERROR(VLOOKUP(Text(B3487,"m월 d일"),음력휴일,2,FALSE),IFERROR(VLOOKUP(A3487,양력지정휴일,2,FALSE), IFERROR(VLOOKUP(B3487,음력지정휴일,2,FALSE), ""))))</f>
        <v/>
      </c>
      <c r="N3487" s="128"/>
      <c r="O3487" s="128" t="str">
        <f>IFERROR(VLOOKUP(N3487,연차지정일수,2,FALSE),"")</f>
        <v/>
      </c>
      <c r="P3487" s="143"/>
      <c r="Q3487" s="2"/>
    </row>
    <row r="3488">
      <c r="A3488" s="129">
        <v>47683.0</v>
      </c>
      <c r="B3488" s="129">
        <f>VLOOKUP($A3488,달력데이터,MATCH("음력 날짜",달력제목,0),FALSE)</f>
        <v>47653</v>
      </c>
      <c r="C3488" s="128">
        <f t="shared" si="1"/>
        <v>2030</v>
      </c>
      <c r="D3488" s="128">
        <f t="shared" si="2"/>
        <v>7</v>
      </c>
      <c r="E3488" s="128">
        <f t="shared" si="3"/>
        <v>3</v>
      </c>
      <c r="F3488" s="128">
        <f t="shared" si="4"/>
        <v>2030</v>
      </c>
      <c r="G3488" s="128">
        <f t="shared" si="5"/>
        <v>7</v>
      </c>
      <c r="H3488" s="128">
        <f t="shared" si="6"/>
        <v>19</v>
      </c>
      <c r="I3488" s="128" t="str">
        <f t="shared" si="7"/>
        <v>금</v>
      </c>
      <c r="J3488" s="99"/>
      <c r="K3488" s="99"/>
      <c r="L3488" s="141" t="str">
        <f>IF(J3488-K3488=0,,IFERROR(K3488-J3488-휴게시간-VLOOKUP(A3488,지정휴게시간,2,FALSE),K3488-J3488-휴게시간))</f>
        <v/>
      </c>
      <c r="M3488" s="142" t="str">
        <f>IFERROR(VLOOKUP(Text(A3488,"m월 d일"),양력휴일,2,FALSE),IFERROR(VLOOKUP(Text(B3488,"m월 d일"),음력휴일,2,FALSE),IFERROR(VLOOKUP(A3488,양력지정휴일,2,FALSE), IFERROR(VLOOKUP(B3488,음력지정휴일,2,FALSE), ""))))</f>
        <v/>
      </c>
      <c r="N3488" s="128"/>
      <c r="O3488" s="128" t="str">
        <f>IFERROR(VLOOKUP(N3488,연차지정일수,2,FALSE),"")</f>
        <v/>
      </c>
      <c r="P3488" s="143"/>
      <c r="Q3488" s="2"/>
    </row>
    <row r="3489">
      <c r="A3489" s="129">
        <v>47684.0</v>
      </c>
      <c r="B3489" s="129">
        <f>VLOOKUP($A3489,달력데이터,MATCH("음력 날짜",달력제목,0),FALSE)</f>
        <v>47654</v>
      </c>
      <c r="C3489" s="128">
        <f t="shared" si="1"/>
        <v>2030</v>
      </c>
      <c r="D3489" s="128">
        <f t="shared" si="2"/>
        <v>7</v>
      </c>
      <c r="E3489" s="128">
        <f t="shared" si="3"/>
        <v>3</v>
      </c>
      <c r="F3489" s="128">
        <f t="shared" si="4"/>
        <v>2030</v>
      </c>
      <c r="G3489" s="128">
        <f t="shared" si="5"/>
        <v>7</v>
      </c>
      <c r="H3489" s="128">
        <f t="shared" si="6"/>
        <v>20</v>
      </c>
      <c r="I3489" s="128" t="str">
        <f t="shared" si="7"/>
        <v>토</v>
      </c>
      <c r="J3489" s="99"/>
      <c r="K3489" s="99"/>
      <c r="L3489" s="141" t="str">
        <f>IF(J3489-K3489=0,,IFERROR(K3489-J3489-휴게시간-VLOOKUP(A3489,지정휴게시간,2,FALSE),K3489-J3489-휴게시간))</f>
        <v/>
      </c>
      <c r="M3489" s="142" t="str">
        <f>IFERROR(VLOOKUP(Text(A3489,"m월 d일"),양력휴일,2,FALSE),IFERROR(VLOOKUP(Text(B3489,"m월 d일"),음력휴일,2,FALSE),IFERROR(VLOOKUP(A3489,양력지정휴일,2,FALSE), IFERROR(VLOOKUP(B3489,음력지정휴일,2,FALSE), ""))))</f>
        <v/>
      </c>
      <c r="N3489" s="128"/>
      <c r="O3489" s="128" t="str">
        <f>IFERROR(VLOOKUP(N3489,연차지정일수,2,FALSE),"")</f>
        <v/>
      </c>
      <c r="P3489" s="143"/>
      <c r="Q3489" s="2"/>
    </row>
    <row r="3490">
      <c r="A3490" s="129">
        <v>47685.0</v>
      </c>
      <c r="B3490" s="129">
        <f>VLOOKUP($A3490,달력데이터,MATCH("음력 날짜",달력제목,0),FALSE)</f>
        <v>47655</v>
      </c>
      <c r="C3490" s="128">
        <f t="shared" si="1"/>
        <v>2030</v>
      </c>
      <c r="D3490" s="128">
        <f t="shared" si="2"/>
        <v>7</v>
      </c>
      <c r="E3490" s="128">
        <f t="shared" si="3"/>
        <v>3</v>
      </c>
      <c r="F3490" s="128">
        <f t="shared" si="4"/>
        <v>2030</v>
      </c>
      <c r="G3490" s="128">
        <f t="shared" si="5"/>
        <v>7</v>
      </c>
      <c r="H3490" s="128">
        <f t="shared" si="6"/>
        <v>21</v>
      </c>
      <c r="I3490" s="128" t="str">
        <f t="shared" si="7"/>
        <v>일</v>
      </c>
      <c r="J3490" s="99"/>
      <c r="K3490" s="99"/>
      <c r="L3490" s="141" t="str">
        <f>IF(J3490-K3490=0,,IFERROR(K3490-J3490-휴게시간-VLOOKUP(A3490,지정휴게시간,2,FALSE),K3490-J3490-휴게시간))</f>
        <v/>
      </c>
      <c r="M3490" s="142" t="str">
        <f>IFERROR(VLOOKUP(Text(A3490,"m월 d일"),양력휴일,2,FALSE),IFERROR(VLOOKUP(Text(B3490,"m월 d일"),음력휴일,2,FALSE),IFERROR(VLOOKUP(A3490,양력지정휴일,2,FALSE), IFERROR(VLOOKUP(B3490,음력지정휴일,2,FALSE), ""))))</f>
        <v/>
      </c>
      <c r="N3490" s="128"/>
      <c r="O3490" s="128" t="str">
        <f>IFERROR(VLOOKUP(N3490,연차지정일수,2,FALSE),"")</f>
        <v/>
      </c>
      <c r="P3490" s="143"/>
      <c r="Q3490" s="2"/>
    </row>
    <row r="3491">
      <c r="A3491" s="129">
        <v>47686.0</v>
      </c>
      <c r="B3491" s="129">
        <f>VLOOKUP($A3491,달력데이터,MATCH("음력 날짜",달력제목,0),FALSE)</f>
        <v>47656</v>
      </c>
      <c r="C3491" s="128">
        <f t="shared" si="1"/>
        <v>2030</v>
      </c>
      <c r="D3491" s="128">
        <f t="shared" si="2"/>
        <v>7</v>
      </c>
      <c r="E3491" s="128">
        <f t="shared" si="3"/>
        <v>4</v>
      </c>
      <c r="F3491" s="128">
        <f t="shared" si="4"/>
        <v>2030</v>
      </c>
      <c r="G3491" s="128">
        <f t="shared" si="5"/>
        <v>7</v>
      </c>
      <c r="H3491" s="128">
        <f t="shared" si="6"/>
        <v>22</v>
      </c>
      <c r="I3491" s="128" t="str">
        <f t="shared" si="7"/>
        <v>월</v>
      </c>
      <c r="J3491" s="99"/>
      <c r="K3491" s="99"/>
      <c r="L3491" s="141" t="str">
        <f>IF(J3491-K3491=0,,IFERROR(K3491-J3491-휴게시간-VLOOKUP(A3491,지정휴게시간,2,FALSE),K3491-J3491-휴게시간))</f>
        <v/>
      </c>
      <c r="M3491" s="142" t="str">
        <f>IFERROR(VLOOKUP(Text(A3491,"m월 d일"),양력휴일,2,FALSE),IFERROR(VLOOKUP(Text(B3491,"m월 d일"),음력휴일,2,FALSE),IFERROR(VLOOKUP(A3491,양력지정휴일,2,FALSE), IFERROR(VLOOKUP(B3491,음력지정휴일,2,FALSE), ""))))</f>
        <v/>
      </c>
      <c r="N3491" s="128"/>
      <c r="O3491" s="128" t="str">
        <f>IFERROR(VLOOKUP(N3491,연차지정일수,2,FALSE),"")</f>
        <v/>
      </c>
      <c r="P3491" s="143"/>
      <c r="Q3491" s="2"/>
    </row>
    <row r="3492">
      <c r="A3492" s="129">
        <v>47687.0</v>
      </c>
      <c r="B3492" s="129">
        <f>VLOOKUP($A3492,달력데이터,MATCH("음력 날짜",달력제목,0),FALSE)</f>
        <v>47657</v>
      </c>
      <c r="C3492" s="128">
        <f t="shared" si="1"/>
        <v>2030</v>
      </c>
      <c r="D3492" s="128">
        <f t="shared" si="2"/>
        <v>7</v>
      </c>
      <c r="E3492" s="128">
        <f t="shared" si="3"/>
        <v>4</v>
      </c>
      <c r="F3492" s="128">
        <f t="shared" si="4"/>
        <v>2030</v>
      </c>
      <c r="G3492" s="128">
        <f t="shared" si="5"/>
        <v>7</v>
      </c>
      <c r="H3492" s="128">
        <f t="shared" si="6"/>
        <v>23</v>
      </c>
      <c r="I3492" s="128" t="str">
        <f t="shared" si="7"/>
        <v>화</v>
      </c>
      <c r="J3492" s="99"/>
      <c r="K3492" s="99"/>
      <c r="L3492" s="141" t="str">
        <f>IF(J3492-K3492=0,,IFERROR(K3492-J3492-휴게시간-VLOOKUP(A3492,지정휴게시간,2,FALSE),K3492-J3492-휴게시간))</f>
        <v/>
      </c>
      <c r="M3492" s="142" t="str">
        <f>IFERROR(VLOOKUP(Text(A3492,"m월 d일"),양력휴일,2,FALSE),IFERROR(VLOOKUP(Text(B3492,"m월 d일"),음력휴일,2,FALSE),IFERROR(VLOOKUP(A3492,양력지정휴일,2,FALSE), IFERROR(VLOOKUP(B3492,음력지정휴일,2,FALSE), ""))))</f>
        <v/>
      </c>
      <c r="N3492" s="128"/>
      <c r="O3492" s="128" t="str">
        <f>IFERROR(VLOOKUP(N3492,연차지정일수,2,FALSE),"")</f>
        <v/>
      </c>
      <c r="P3492" s="143"/>
      <c r="Q3492" s="2"/>
    </row>
    <row r="3493">
      <c r="A3493" s="129">
        <v>47688.0</v>
      </c>
      <c r="B3493" s="129">
        <f>VLOOKUP($A3493,달력데이터,MATCH("음력 날짜",달력제목,0),FALSE)</f>
        <v>47658</v>
      </c>
      <c r="C3493" s="128">
        <f t="shared" si="1"/>
        <v>2030</v>
      </c>
      <c r="D3493" s="128">
        <f t="shared" si="2"/>
        <v>7</v>
      </c>
      <c r="E3493" s="128">
        <f t="shared" si="3"/>
        <v>4</v>
      </c>
      <c r="F3493" s="128">
        <f t="shared" si="4"/>
        <v>2030</v>
      </c>
      <c r="G3493" s="128">
        <f t="shared" si="5"/>
        <v>7</v>
      </c>
      <c r="H3493" s="128">
        <f t="shared" si="6"/>
        <v>24</v>
      </c>
      <c r="I3493" s="128" t="str">
        <f t="shared" si="7"/>
        <v>수</v>
      </c>
      <c r="J3493" s="99"/>
      <c r="K3493" s="99"/>
      <c r="L3493" s="141" t="str">
        <f>IF(J3493-K3493=0,,IFERROR(K3493-J3493-휴게시간-VLOOKUP(A3493,지정휴게시간,2,FALSE),K3493-J3493-휴게시간))</f>
        <v/>
      </c>
      <c r="M3493" s="142" t="str">
        <f>IFERROR(VLOOKUP(Text(A3493,"m월 d일"),양력휴일,2,FALSE),IFERROR(VLOOKUP(Text(B3493,"m월 d일"),음력휴일,2,FALSE),IFERROR(VLOOKUP(A3493,양력지정휴일,2,FALSE), IFERROR(VLOOKUP(B3493,음력지정휴일,2,FALSE), ""))))</f>
        <v/>
      </c>
      <c r="N3493" s="128"/>
      <c r="O3493" s="128" t="str">
        <f>IFERROR(VLOOKUP(N3493,연차지정일수,2,FALSE),"")</f>
        <v/>
      </c>
      <c r="P3493" s="143"/>
      <c r="Q3493" s="2"/>
    </row>
    <row r="3494">
      <c r="A3494" s="129">
        <v>47689.0</v>
      </c>
      <c r="B3494" s="129">
        <f>VLOOKUP($A3494,달력데이터,MATCH("음력 날짜",달력제목,0),FALSE)</f>
        <v>47659</v>
      </c>
      <c r="C3494" s="128">
        <f t="shared" si="1"/>
        <v>2030</v>
      </c>
      <c r="D3494" s="128">
        <f t="shared" si="2"/>
        <v>7</v>
      </c>
      <c r="E3494" s="128">
        <f t="shared" si="3"/>
        <v>4</v>
      </c>
      <c r="F3494" s="128">
        <f t="shared" si="4"/>
        <v>2030</v>
      </c>
      <c r="G3494" s="128">
        <f t="shared" si="5"/>
        <v>7</v>
      </c>
      <c r="H3494" s="128">
        <f t="shared" si="6"/>
        <v>25</v>
      </c>
      <c r="I3494" s="128" t="str">
        <f t="shared" si="7"/>
        <v>목</v>
      </c>
      <c r="J3494" s="99"/>
      <c r="K3494" s="99"/>
      <c r="L3494" s="141" t="str">
        <f>IF(J3494-K3494=0,,IFERROR(K3494-J3494-휴게시간-VLOOKUP(A3494,지정휴게시간,2,FALSE),K3494-J3494-휴게시간))</f>
        <v/>
      </c>
      <c r="M3494" s="142" t="str">
        <f>IFERROR(VLOOKUP(Text(A3494,"m월 d일"),양력휴일,2,FALSE),IFERROR(VLOOKUP(Text(B3494,"m월 d일"),음력휴일,2,FALSE),IFERROR(VLOOKUP(A3494,양력지정휴일,2,FALSE), IFERROR(VLOOKUP(B3494,음력지정휴일,2,FALSE), ""))))</f>
        <v/>
      </c>
      <c r="N3494" s="128"/>
      <c r="O3494" s="128" t="str">
        <f>IFERROR(VLOOKUP(N3494,연차지정일수,2,FALSE),"")</f>
        <v/>
      </c>
      <c r="P3494" s="143"/>
      <c r="Q3494" s="2"/>
    </row>
    <row r="3495">
      <c r="A3495" s="129">
        <v>47690.0</v>
      </c>
      <c r="B3495" s="129">
        <f>VLOOKUP($A3495,달력데이터,MATCH("음력 날짜",달력제목,0),FALSE)</f>
        <v>47660</v>
      </c>
      <c r="C3495" s="128">
        <f t="shared" si="1"/>
        <v>2030</v>
      </c>
      <c r="D3495" s="128">
        <f t="shared" si="2"/>
        <v>7</v>
      </c>
      <c r="E3495" s="128">
        <f t="shared" si="3"/>
        <v>4</v>
      </c>
      <c r="F3495" s="128">
        <f t="shared" si="4"/>
        <v>2030</v>
      </c>
      <c r="G3495" s="128">
        <f t="shared" si="5"/>
        <v>7</v>
      </c>
      <c r="H3495" s="128">
        <f t="shared" si="6"/>
        <v>26</v>
      </c>
      <c r="I3495" s="128" t="str">
        <f t="shared" si="7"/>
        <v>금</v>
      </c>
      <c r="J3495" s="99"/>
      <c r="K3495" s="99"/>
      <c r="L3495" s="141" t="str">
        <f>IF(J3495-K3495=0,,IFERROR(K3495-J3495-휴게시간-VLOOKUP(A3495,지정휴게시간,2,FALSE),K3495-J3495-휴게시간))</f>
        <v/>
      </c>
      <c r="M3495" s="142" t="str">
        <f>IFERROR(VLOOKUP(Text(A3495,"m월 d일"),양력휴일,2,FALSE),IFERROR(VLOOKUP(Text(B3495,"m월 d일"),음력휴일,2,FALSE),IFERROR(VLOOKUP(A3495,양력지정휴일,2,FALSE), IFERROR(VLOOKUP(B3495,음력지정휴일,2,FALSE), ""))))</f>
        <v/>
      </c>
      <c r="N3495" s="128"/>
      <c r="O3495" s="128" t="str">
        <f>IFERROR(VLOOKUP(N3495,연차지정일수,2,FALSE),"")</f>
        <v/>
      </c>
      <c r="P3495" s="143"/>
      <c r="Q3495" s="2"/>
    </row>
    <row r="3496">
      <c r="A3496" s="129">
        <v>47691.0</v>
      </c>
      <c r="B3496" s="129">
        <f>VLOOKUP($A3496,달력데이터,MATCH("음력 날짜",달력제목,0),FALSE)</f>
        <v>47661</v>
      </c>
      <c r="C3496" s="128">
        <f t="shared" si="1"/>
        <v>2030</v>
      </c>
      <c r="D3496" s="128">
        <f t="shared" si="2"/>
        <v>7</v>
      </c>
      <c r="E3496" s="128">
        <f t="shared" si="3"/>
        <v>4</v>
      </c>
      <c r="F3496" s="128">
        <f t="shared" si="4"/>
        <v>2030</v>
      </c>
      <c r="G3496" s="128">
        <f t="shared" si="5"/>
        <v>7</v>
      </c>
      <c r="H3496" s="128">
        <f t="shared" si="6"/>
        <v>27</v>
      </c>
      <c r="I3496" s="128" t="str">
        <f t="shared" si="7"/>
        <v>토</v>
      </c>
      <c r="J3496" s="99"/>
      <c r="K3496" s="99"/>
      <c r="L3496" s="141" t="str">
        <f>IF(J3496-K3496=0,,IFERROR(K3496-J3496-휴게시간-VLOOKUP(A3496,지정휴게시간,2,FALSE),K3496-J3496-휴게시간))</f>
        <v/>
      </c>
      <c r="M3496" s="142" t="str">
        <f>IFERROR(VLOOKUP(Text(A3496,"m월 d일"),양력휴일,2,FALSE),IFERROR(VLOOKUP(Text(B3496,"m월 d일"),음력휴일,2,FALSE),IFERROR(VLOOKUP(A3496,양력지정휴일,2,FALSE), IFERROR(VLOOKUP(B3496,음력지정휴일,2,FALSE), ""))))</f>
        <v/>
      </c>
      <c r="N3496" s="128"/>
      <c r="O3496" s="128" t="str">
        <f>IFERROR(VLOOKUP(N3496,연차지정일수,2,FALSE),"")</f>
        <v/>
      </c>
      <c r="P3496" s="143"/>
      <c r="Q3496" s="2"/>
    </row>
    <row r="3497">
      <c r="A3497" s="129">
        <v>47692.0</v>
      </c>
      <c r="B3497" s="129">
        <f>VLOOKUP($A3497,달력데이터,MATCH("음력 날짜",달력제목,0),FALSE)</f>
        <v>47662</v>
      </c>
      <c r="C3497" s="128">
        <f t="shared" si="1"/>
        <v>2030</v>
      </c>
      <c r="D3497" s="128">
        <f t="shared" si="2"/>
        <v>7</v>
      </c>
      <c r="E3497" s="128">
        <f t="shared" si="3"/>
        <v>4</v>
      </c>
      <c r="F3497" s="128">
        <f t="shared" si="4"/>
        <v>2030</v>
      </c>
      <c r="G3497" s="128">
        <f t="shared" si="5"/>
        <v>7</v>
      </c>
      <c r="H3497" s="128">
        <f t="shared" si="6"/>
        <v>28</v>
      </c>
      <c r="I3497" s="128" t="str">
        <f t="shared" si="7"/>
        <v>일</v>
      </c>
      <c r="J3497" s="99"/>
      <c r="K3497" s="99"/>
      <c r="L3497" s="141" t="str">
        <f>IF(J3497-K3497=0,,IFERROR(K3497-J3497-휴게시간-VLOOKUP(A3497,지정휴게시간,2,FALSE),K3497-J3497-휴게시간))</f>
        <v/>
      </c>
      <c r="M3497" s="142" t="str">
        <f>IFERROR(VLOOKUP(Text(A3497,"m월 d일"),양력휴일,2,FALSE),IFERROR(VLOOKUP(Text(B3497,"m월 d일"),음력휴일,2,FALSE),IFERROR(VLOOKUP(A3497,양력지정휴일,2,FALSE), IFERROR(VLOOKUP(B3497,음력지정휴일,2,FALSE), ""))))</f>
        <v/>
      </c>
      <c r="N3497" s="128"/>
      <c r="O3497" s="128" t="str">
        <f>IFERROR(VLOOKUP(N3497,연차지정일수,2,FALSE),"")</f>
        <v/>
      </c>
      <c r="P3497" s="143"/>
      <c r="Q3497" s="2"/>
    </row>
    <row r="3498">
      <c r="A3498" s="129">
        <v>47693.0</v>
      </c>
      <c r="B3498" s="129">
        <f>VLOOKUP($A3498,달력데이터,MATCH("음력 날짜",달력제목,0),FALSE)</f>
        <v>47663</v>
      </c>
      <c r="C3498" s="128">
        <f t="shared" si="1"/>
        <v>2030</v>
      </c>
      <c r="D3498" s="128">
        <f t="shared" si="2"/>
        <v>7</v>
      </c>
      <c r="E3498" s="128">
        <f t="shared" si="3"/>
        <v>5</v>
      </c>
      <c r="F3498" s="128">
        <f t="shared" si="4"/>
        <v>2030</v>
      </c>
      <c r="G3498" s="128">
        <f t="shared" si="5"/>
        <v>7</v>
      </c>
      <c r="H3498" s="128">
        <f t="shared" si="6"/>
        <v>29</v>
      </c>
      <c r="I3498" s="128" t="str">
        <f t="shared" si="7"/>
        <v>월</v>
      </c>
      <c r="J3498" s="99"/>
      <c r="K3498" s="99"/>
      <c r="L3498" s="141" t="str">
        <f>IF(J3498-K3498=0,,IFERROR(K3498-J3498-휴게시간-VLOOKUP(A3498,지정휴게시간,2,FALSE),K3498-J3498-휴게시간))</f>
        <v/>
      </c>
      <c r="M3498" s="142" t="str">
        <f>IFERROR(VLOOKUP(Text(A3498,"m월 d일"),양력휴일,2,FALSE),IFERROR(VLOOKUP(Text(B3498,"m월 d일"),음력휴일,2,FALSE),IFERROR(VLOOKUP(A3498,양력지정휴일,2,FALSE), IFERROR(VLOOKUP(B3498,음력지정휴일,2,FALSE), ""))))</f>
        <v/>
      </c>
      <c r="N3498" s="128"/>
      <c r="O3498" s="128" t="str">
        <f>IFERROR(VLOOKUP(N3498,연차지정일수,2,FALSE),"")</f>
        <v/>
      </c>
      <c r="P3498" s="143"/>
      <c r="Q3498" s="2"/>
    </row>
    <row r="3499">
      <c r="A3499" s="129">
        <v>47694.0</v>
      </c>
      <c r="B3499" s="129">
        <f>VLOOKUP($A3499,달력데이터,MATCH("음력 날짜",달력제목,0),FALSE)</f>
        <v>47665</v>
      </c>
      <c r="C3499" s="128">
        <f t="shared" si="1"/>
        <v>2030</v>
      </c>
      <c r="D3499" s="128">
        <f t="shared" si="2"/>
        <v>7</v>
      </c>
      <c r="E3499" s="128">
        <f t="shared" si="3"/>
        <v>5</v>
      </c>
      <c r="F3499" s="128">
        <f t="shared" si="4"/>
        <v>2030</v>
      </c>
      <c r="G3499" s="128">
        <f t="shared" si="5"/>
        <v>7</v>
      </c>
      <c r="H3499" s="128">
        <f t="shared" si="6"/>
        <v>30</v>
      </c>
      <c r="I3499" s="128" t="str">
        <f t="shared" si="7"/>
        <v>화</v>
      </c>
      <c r="J3499" s="99"/>
      <c r="K3499" s="99"/>
      <c r="L3499" s="141" t="str">
        <f>IF(J3499-K3499=0,,IFERROR(K3499-J3499-휴게시간-VLOOKUP(A3499,지정휴게시간,2,FALSE),K3499-J3499-휴게시간))</f>
        <v/>
      </c>
      <c r="M3499" s="142" t="str">
        <f>IFERROR(VLOOKUP(Text(A3499,"m월 d일"),양력휴일,2,FALSE),IFERROR(VLOOKUP(Text(B3499,"m월 d일"),음력휴일,2,FALSE),IFERROR(VLOOKUP(A3499,양력지정휴일,2,FALSE), IFERROR(VLOOKUP(B3499,음력지정휴일,2,FALSE), ""))))</f>
        <v/>
      </c>
      <c r="N3499" s="128"/>
      <c r="O3499" s="128" t="str">
        <f>IFERROR(VLOOKUP(N3499,연차지정일수,2,FALSE),"")</f>
        <v/>
      </c>
      <c r="P3499" s="143"/>
      <c r="Q3499" s="2"/>
    </row>
    <row r="3500">
      <c r="A3500" s="129">
        <v>47695.0</v>
      </c>
      <c r="B3500" s="129">
        <f>VLOOKUP($A3500,달력데이터,MATCH("음력 날짜",달력제목,0),FALSE)</f>
        <v>47666</v>
      </c>
      <c r="C3500" s="128">
        <f t="shared" si="1"/>
        <v>2030</v>
      </c>
      <c r="D3500" s="128">
        <f t="shared" si="2"/>
        <v>7</v>
      </c>
      <c r="E3500" s="128">
        <f t="shared" si="3"/>
        <v>5</v>
      </c>
      <c r="F3500" s="128">
        <f t="shared" si="4"/>
        <v>2030</v>
      </c>
      <c r="G3500" s="128">
        <f t="shared" si="5"/>
        <v>7</v>
      </c>
      <c r="H3500" s="128">
        <f t="shared" si="6"/>
        <v>31</v>
      </c>
      <c r="I3500" s="128" t="str">
        <f t="shared" si="7"/>
        <v>수</v>
      </c>
      <c r="J3500" s="99"/>
      <c r="K3500" s="99"/>
      <c r="L3500" s="141" t="str">
        <f>IF(J3500-K3500=0,,IFERROR(K3500-J3500-휴게시간-VLOOKUP(A3500,지정휴게시간,2,FALSE),K3500-J3500-휴게시간))</f>
        <v/>
      </c>
      <c r="M3500" s="142" t="str">
        <f>IFERROR(VLOOKUP(Text(A3500,"m월 d일"),양력휴일,2,FALSE),IFERROR(VLOOKUP(Text(B3500,"m월 d일"),음력휴일,2,FALSE),IFERROR(VLOOKUP(A3500,양력지정휴일,2,FALSE), IFERROR(VLOOKUP(B3500,음력지정휴일,2,FALSE), ""))))</f>
        <v/>
      </c>
      <c r="N3500" s="128"/>
      <c r="O3500" s="128" t="str">
        <f>IFERROR(VLOOKUP(N3500,연차지정일수,2,FALSE),"")</f>
        <v/>
      </c>
      <c r="P3500" s="143"/>
      <c r="Q3500" s="2"/>
    </row>
    <row r="3501">
      <c r="A3501" s="129">
        <v>47696.0</v>
      </c>
      <c r="B3501" s="129">
        <f>VLOOKUP($A3501,달력데이터,MATCH("음력 날짜",달력제목,0),FALSE)</f>
        <v>47667</v>
      </c>
      <c r="C3501" s="128">
        <f t="shared" si="1"/>
        <v>2030</v>
      </c>
      <c r="D3501" s="128">
        <f t="shared" si="2"/>
        <v>7</v>
      </c>
      <c r="E3501" s="128">
        <f t="shared" si="3"/>
        <v>5</v>
      </c>
      <c r="F3501" s="128">
        <f t="shared" si="4"/>
        <v>2030</v>
      </c>
      <c r="G3501" s="128">
        <f t="shared" si="5"/>
        <v>8</v>
      </c>
      <c r="H3501" s="128">
        <f t="shared" si="6"/>
        <v>1</v>
      </c>
      <c r="I3501" s="128" t="str">
        <f t="shared" si="7"/>
        <v>목</v>
      </c>
      <c r="J3501" s="99"/>
      <c r="K3501" s="99"/>
      <c r="L3501" s="141" t="str">
        <f>IF(J3501-K3501=0,,IFERROR(K3501-J3501-휴게시간-VLOOKUP(A3501,지정휴게시간,2,FALSE),K3501-J3501-휴게시간))</f>
        <v/>
      </c>
      <c r="M3501" s="142" t="str">
        <f>IFERROR(VLOOKUP(Text(A3501,"m월 d일"),양력휴일,2,FALSE),IFERROR(VLOOKUP(Text(B3501,"m월 d일"),음력휴일,2,FALSE),IFERROR(VLOOKUP(A3501,양력지정휴일,2,FALSE), IFERROR(VLOOKUP(B3501,음력지정휴일,2,FALSE), ""))))</f>
        <v/>
      </c>
      <c r="N3501" s="128"/>
      <c r="O3501" s="128" t="str">
        <f>IFERROR(VLOOKUP(N3501,연차지정일수,2,FALSE),"")</f>
        <v/>
      </c>
      <c r="P3501" s="143"/>
      <c r="Q3501" s="2"/>
    </row>
    <row r="3502">
      <c r="A3502" s="129">
        <v>47697.0</v>
      </c>
      <c r="B3502" s="129">
        <f>VLOOKUP($A3502,달력데이터,MATCH("음력 날짜",달력제목,0),FALSE)</f>
        <v>47668</v>
      </c>
      <c r="C3502" s="128">
        <f t="shared" si="1"/>
        <v>2030</v>
      </c>
      <c r="D3502" s="128">
        <f t="shared" si="2"/>
        <v>7</v>
      </c>
      <c r="E3502" s="128">
        <f t="shared" si="3"/>
        <v>5</v>
      </c>
      <c r="F3502" s="128">
        <f t="shared" si="4"/>
        <v>2030</v>
      </c>
      <c r="G3502" s="128">
        <f t="shared" si="5"/>
        <v>8</v>
      </c>
      <c r="H3502" s="128">
        <f t="shared" si="6"/>
        <v>2</v>
      </c>
      <c r="I3502" s="128" t="str">
        <f t="shared" si="7"/>
        <v>금</v>
      </c>
      <c r="J3502" s="99"/>
      <c r="K3502" s="99"/>
      <c r="L3502" s="141" t="str">
        <f>IF(J3502-K3502=0,,IFERROR(K3502-J3502-휴게시간-VLOOKUP(A3502,지정휴게시간,2,FALSE),K3502-J3502-휴게시간))</f>
        <v/>
      </c>
      <c r="M3502" s="142" t="str">
        <f>IFERROR(VLOOKUP(Text(A3502,"m월 d일"),양력휴일,2,FALSE),IFERROR(VLOOKUP(Text(B3502,"m월 d일"),음력휴일,2,FALSE),IFERROR(VLOOKUP(A3502,양력지정휴일,2,FALSE), IFERROR(VLOOKUP(B3502,음력지정휴일,2,FALSE), ""))))</f>
        <v/>
      </c>
      <c r="N3502" s="128"/>
      <c r="O3502" s="128" t="str">
        <f>IFERROR(VLOOKUP(N3502,연차지정일수,2,FALSE),"")</f>
        <v/>
      </c>
      <c r="P3502" s="143"/>
      <c r="Q3502" s="2"/>
    </row>
    <row r="3503">
      <c r="A3503" s="129">
        <v>47698.0</v>
      </c>
      <c r="B3503" s="129">
        <f>VLOOKUP($A3503,달력데이터,MATCH("음력 날짜",달력제목,0),FALSE)</f>
        <v>47669</v>
      </c>
      <c r="C3503" s="128">
        <f t="shared" si="1"/>
        <v>2030</v>
      </c>
      <c r="D3503" s="128">
        <f t="shared" si="2"/>
        <v>7</v>
      </c>
      <c r="E3503" s="128">
        <f t="shared" si="3"/>
        <v>5</v>
      </c>
      <c r="F3503" s="128">
        <f t="shared" si="4"/>
        <v>2030</v>
      </c>
      <c r="G3503" s="128">
        <f t="shared" si="5"/>
        <v>8</v>
      </c>
      <c r="H3503" s="128">
        <f t="shared" si="6"/>
        <v>3</v>
      </c>
      <c r="I3503" s="128" t="str">
        <f t="shared" si="7"/>
        <v>토</v>
      </c>
      <c r="J3503" s="99"/>
      <c r="K3503" s="99"/>
      <c r="L3503" s="141" t="str">
        <f>IF(J3503-K3503=0,,IFERROR(K3503-J3503-휴게시간-VLOOKUP(A3503,지정휴게시간,2,FALSE),K3503-J3503-휴게시간))</f>
        <v/>
      </c>
      <c r="M3503" s="142" t="str">
        <f>IFERROR(VLOOKUP(Text(A3503,"m월 d일"),양력휴일,2,FALSE),IFERROR(VLOOKUP(Text(B3503,"m월 d일"),음력휴일,2,FALSE),IFERROR(VLOOKUP(A3503,양력지정휴일,2,FALSE), IFERROR(VLOOKUP(B3503,음력지정휴일,2,FALSE), ""))))</f>
        <v/>
      </c>
      <c r="N3503" s="128"/>
      <c r="O3503" s="128" t="str">
        <f>IFERROR(VLOOKUP(N3503,연차지정일수,2,FALSE),"")</f>
        <v/>
      </c>
      <c r="P3503" s="143"/>
      <c r="Q3503" s="2"/>
    </row>
    <row r="3504">
      <c r="A3504" s="129">
        <v>47699.0</v>
      </c>
      <c r="B3504" s="129">
        <f>VLOOKUP($A3504,달력데이터,MATCH("음력 날짜",달력제목,0),FALSE)</f>
        <v>47670</v>
      </c>
      <c r="C3504" s="128">
        <f t="shared" si="1"/>
        <v>2030</v>
      </c>
      <c r="D3504" s="128">
        <f t="shared" si="2"/>
        <v>7</v>
      </c>
      <c r="E3504" s="128">
        <f t="shared" si="3"/>
        <v>5</v>
      </c>
      <c r="F3504" s="128">
        <f t="shared" si="4"/>
        <v>2030</v>
      </c>
      <c r="G3504" s="128">
        <f t="shared" si="5"/>
        <v>8</v>
      </c>
      <c r="H3504" s="128">
        <f t="shared" si="6"/>
        <v>4</v>
      </c>
      <c r="I3504" s="128" t="str">
        <f t="shared" si="7"/>
        <v>일</v>
      </c>
      <c r="J3504" s="99"/>
      <c r="K3504" s="99"/>
      <c r="L3504" s="141" t="str">
        <f>IF(J3504-K3504=0,,IFERROR(K3504-J3504-휴게시간-VLOOKUP(A3504,지정휴게시간,2,FALSE),K3504-J3504-휴게시간))</f>
        <v/>
      </c>
      <c r="M3504" s="142" t="str">
        <f>IFERROR(VLOOKUP(Text(A3504,"m월 d일"),양력휴일,2,FALSE),IFERROR(VLOOKUP(Text(B3504,"m월 d일"),음력휴일,2,FALSE),IFERROR(VLOOKUP(A3504,양력지정휴일,2,FALSE), IFERROR(VLOOKUP(B3504,음력지정휴일,2,FALSE), ""))))</f>
        <v/>
      </c>
      <c r="N3504" s="128"/>
      <c r="O3504" s="128" t="str">
        <f>IFERROR(VLOOKUP(N3504,연차지정일수,2,FALSE),"")</f>
        <v/>
      </c>
      <c r="P3504" s="143"/>
      <c r="Q3504" s="2"/>
    </row>
    <row r="3505">
      <c r="A3505" s="129">
        <v>47700.0</v>
      </c>
      <c r="B3505" s="129">
        <f>VLOOKUP($A3505,달력데이터,MATCH("음력 날짜",달력제목,0),FALSE)</f>
        <v>47671</v>
      </c>
      <c r="C3505" s="128">
        <f t="shared" si="1"/>
        <v>2030</v>
      </c>
      <c r="D3505" s="128">
        <f t="shared" si="2"/>
        <v>8</v>
      </c>
      <c r="E3505" s="128">
        <f t="shared" si="3"/>
        <v>1</v>
      </c>
      <c r="F3505" s="128">
        <f t="shared" si="4"/>
        <v>2030</v>
      </c>
      <c r="G3505" s="128">
        <f t="shared" si="5"/>
        <v>8</v>
      </c>
      <c r="H3505" s="128">
        <f t="shared" si="6"/>
        <v>5</v>
      </c>
      <c r="I3505" s="128" t="str">
        <f t="shared" si="7"/>
        <v>월</v>
      </c>
      <c r="J3505" s="99"/>
      <c r="K3505" s="99"/>
      <c r="L3505" s="141" t="str">
        <f>IF(J3505-K3505=0,,IFERROR(K3505-J3505-휴게시간-VLOOKUP(A3505,지정휴게시간,2,FALSE),K3505-J3505-휴게시간))</f>
        <v/>
      </c>
      <c r="M3505" s="142" t="str">
        <f>IFERROR(VLOOKUP(Text(A3505,"m월 d일"),양력휴일,2,FALSE),IFERROR(VLOOKUP(Text(B3505,"m월 d일"),음력휴일,2,FALSE),IFERROR(VLOOKUP(A3505,양력지정휴일,2,FALSE), IFERROR(VLOOKUP(B3505,음력지정휴일,2,FALSE), ""))))</f>
        <v/>
      </c>
      <c r="N3505" s="128"/>
      <c r="O3505" s="128" t="str">
        <f>IFERROR(VLOOKUP(N3505,연차지정일수,2,FALSE),"")</f>
        <v/>
      </c>
      <c r="P3505" s="143"/>
      <c r="Q3505" s="2"/>
    </row>
    <row r="3506">
      <c r="A3506" s="129">
        <v>47701.0</v>
      </c>
      <c r="B3506" s="129">
        <f>VLOOKUP($A3506,달력데이터,MATCH("음력 날짜",달력제목,0),FALSE)</f>
        <v>47672</v>
      </c>
      <c r="C3506" s="128">
        <f t="shared" si="1"/>
        <v>2030</v>
      </c>
      <c r="D3506" s="128">
        <f t="shared" si="2"/>
        <v>8</v>
      </c>
      <c r="E3506" s="128">
        <f t="shared" si="3"/>
        <v>1</v>
      </c>
      <c r="F3506" s="128">
        <f t="shared" si="4"/>
        <v>2030</v>
      </c>
      <c r="G3506" s="128">
        <f t="shared" si="5"/>
        <v>8</v>
      </c>
      <c r="H3506" s="128">
        <f t="shared" si="6"/>
        <v>6</v>
      </c>
      <c r="I3506" s="128" t="str">
        <f t="shared" si="7"/>
        <v>화</v>
      </c>
      <c r="J3506" s="99"/>
      <c r="K3506" s="99"/>
      <c r="L3506" s="141" t="str">
        <f>IF(J3506-K3506=0,,IFERROR(K3506-J3506-휴게시간-VLOOKUP(A3506,지정휴게시간,2,FALSE),K3506-J3506-휴게시간))</f>
        <v/>
      </c>
      <c r="M3506" s="142" t="str">
        <f>IFERROR(VLOOKUP(Text(A3506,"m월 d일"),양력휴일,2,FALSE),IFERROR(VLOOKUP(Text(B3506,"m월 d일"),음력휴일,2,FALSE),IFERROR(VLOOKUP(A3506,양력지정휴일,2,FALSE), IFERROR(VLOOKUP(B3506,음력지정휴일,2,FALSE), ""))))</f>
        <v/>
      </c>
      <c r="N3506" s="128"/>
      <c r="O3506" s="128" t="str">
        <f>IFERROR(VLOOKUP(N3506,연차지정일수,2,FALSE),"")</f>
        <v/>
      </c>
      <c r="P3506" s="143"/>
      <c r="Q3506" s="2"/>
    </row>
    <row r="3507">
      <c r="A3507" s="129">
        <v>47702.0</v>
      </c>
      <c r="B3507" s="129">
        <f>VLOOKUP($A3507,달력데이터,MATCH("음력 날짜",달력제목,0),FALSE)</f>
        <v>47673</v>
      </c>
      <c r="C3507" s="128">
        <f t="shared" si="1"/>
        <v>2030</v>
      </c>
      <c r="D3507" s="128">
        <f t="shared" si="2"/>
        <v>8</v>
      </c>
      <c r="E3507" s="128">
        <f t="shared" si="3"/>
        <v>1</v>
      </c>
      <c r="F3507" s="128">
        <f t="shared" si="4"/>
        <v>2030</v>
      </c>
      <c r="G3507" s="128">
        <f t="shared" si="5"/>
        <v>8</v>
      </c>
      <c r="H3507" s="128">
        <f t="shared" si="6"/>
        <v>7</v>
      </c>
      <c r="I3507" s="128" t="str">
        <f t="shared" si="7"/>
        <v>수</v>
      </c>
      <c r="J3507" s="99"/>
      <c r="K3507" s="99"/>
      <c r="L3507" s="141" t="str">
        <f>IF(J3507-K3507=0,,IFERROR(K3507-J3507-휴게시간-VLOOKUP(A3507,지정휴게시간,2,FALSE),K3507-J3507-휴게시간))</f>
        <v/>
      </c>
      <c r="M3507" s="142" t="str">
        <f>IFERROR(VLOOKUP(Text(A3507,"m월 d일"),양력휴일,2,FALSE),IFERROR(VLOOKUP(Text(B3507,"m월 d일"),음력휴일,2,FALSE),IFERROR(VLOOKUP(A3507,양력지정휴일,2,FALSE), IFERROR(VLOOKUP(B3507,음력지정휴일,2,FALSE), ""))))</f>
        <v/>
      </c>
      <c r="N3507" s="128"/>
      <c r="O3507" s="128" t="str">
        <f>IFERROR(VLOOKUP(N3507,연차지정일수,2,FALSE),"")</f>
        <v/>
      </c>
      <c r="P3507" s="143"/>
      <c r="Q3507" s="2"/>
    </row>
    <row r="3508">
      <c r="A3508" s="129">
        <v>47703.0</v>
      </c>
      <c r="B3508" s="129">
        <f>VLOOKUP($A3508,달력데이터,MATCH("음력 날짜",달력제목,0),FALSE)</f>
        <v>47674</v>
      </c>
      <c r="C3508" s="128">
        <f t="shared" si="1"/>
        <v>2030</v>
      </c>
      <c r="D3508" s="128">
        <f t="shared" si="2"/>
        <v>8</v>
      </c>
      <c r="E3508" s="128">
        <f t="shared" si="3"/>
        <v>1</v>
      </c>
      <c r="F3508" s="128">
        <f t="shared" si="4"/>
        <v>2030</v>
      </c>
      <c r="G3508" s="128">
        <f t="shared" si="5"/>
        <v>8</v>
      </c>
      <c r="H3508" s="128">
        <f t="shared" si="6"/>
        <v>8</v>
      </c>
      <c r="I3508" s="128" t="str">
        <f t="shared" si="7"/>
        <v>목</v>
      </c>
      <c r="J3508" s="99"/>
      <c r="K3508" s="99"/>
      <c r="L3508" s="141" t="str">
        <f>IF(J3508-K3508=0,,IFERROR(K3508-J3508-휴게시간-VLOOKUP(A3508,지정휴게시간,2,FALSE),K3508-J3508-휴게시간))</f>
        <v/>
      </c>
      <c r="M3508" s="142" t="str">
        <f>IFERROR(VLOOKUP(Text(A3508,"m월 d일"),양력휴일,2,FALSE),IFERROR(VLOOKUP(Text(B3508,"m월 d일"),음력휴일,2,FALSE),IFERROR(VLOOKUP(A3508,양력지정휴일,2,FALSE), IFERROR(VLOOKUP(B3508,음력지정휴일,2,FALSE), ""))))</f>
        <v/>
      </c>
      <c r="N3508" s="128"/>
      <c r="O3508" s="128" t="str">
        <f>IFERROR(VLOOKUP(N3508,연차지정일수,2,FALSE),"")</f>
        <v/>
      </c>
      <c r="P3508" s="143"/>
      <c r="Q3508" s="2"/>
    </row>
    <row r="3509">
      <c r="A3509" s="129">
        <v>47704.0</v>
      </c>
      <c r="B3509" s="129">
        <f>VLOOKUP($A3509,달력데이터,MATCH("음력 날짜",달력제목,0),FALSE)</f>
        <v>47675</v>
      </c>
      <c r="C3509" s="128">
        <f t="shared" si="1"/>
        <v>2030</v>
      </c>
      <c r="D3509" s="128">
        <f t="shared" si="2"/>
        <v>8</v>
      </c>
      <c r="E3509" s="128">
        <f t="shared" si="3"/>
        <v>1</v>
      </c>
      <c r="F3509" s="128">
        <f t="shared" si="4"/>
        <v>2030</v>
      </c>
      <c r="G3509" s="128">
        <f t="shared" si="5"/>
        <v>8</v>
      </c>
      <c r="H3509" s="128">
        <f t="shared" si="6"/>
        <v>9</v>
      </c>
      <c r="I3509" s="128" t="str">
        <f t="shared" si="7"/>
        <v>금</v>
      </c>
      <c r="J3509" s="99"/>
      <c r="K3509" s="99"/>
      <c r="L3509" s="141" t="str">
        <f>IF(J3509-K3509=0,,IFERROR(K3509-J3509-휴게시간-VLOOKUP(A3509,지정휴게시간,2,FALSE),K3509-J3509-휴게시간))</f>
        <v/>
      </c>
      <c r="M3509" s="142" t="str">
        <f>IFERROR(VLOOKUP(Text(A3509,"m월 d일"),양력휴일,2,FALSE),IFERROR(VLOOKUP(Text(B3509,"m월 d일"),음력휴일,2,FALSE),IFERROR(VLOOKUP(A3509,양력지정휴일,2,FALSE), IFERROR(VLOOKUP(B3509,음력지정휴일,2,FALSE), ""))))</f>
        <v/>
      </c>
      <c r="N3509" s="128"/>
      <c r="O3509" s="128" t="str">
        <f>IFERROR(VLOOKUP(N3509,연차지정일수,2,FALSE),"")</f>
        <v/>
      </c>
      <c r="P3509" s="143"/>
      <c r="Q3509" s="2"/>
    </row>
    <row r="3510">
      <c r="A3510" s="129">
        <v>47705.0</v>
      </c>
      <c r="B3510" s="129">
        <f>VLOOKUP($A3510,달력데이터,MATCH("음력 날짜",달력제목,0),FALSE)</f>
        <v>47676</v>
      </c>
      <c r="C3510" s="128">
        <f t="shared" si="1"/>
        <v>2030</v>
      </c>
      <c r="D3510" s="128">
        <f t="shared" si="2"/>
        <v>8</v>
      </c>
      <c r="E3510" s="128">
        <f t="shared" si="3"/>
        <v>1</v>
      </c>
      <c r="F3510" s="128">
        <f t="shared" si="4"/>
        <v>2030</v>
      </c>
      <c r="G3510" s="128">
        <f t="shared" si="5"/>
        <v>8</v>
      </c>
      <c r="H3510" s="128">
        <f t="shared" si="6"/>
        <v>10</v>
      </c>
      <c r="I3510" s="128" t="str">
        <f t="shared" si="7"/>
        <v>토</v>
      </c>
      <c r="J3510" s="99"/>
      <c r="K3510" s="99"/>
      <c r="L3510" s="141" t="str">
        <f>IF(J3510-K3510=0,,IFERROR(K3510-J3510-휴게시간-VLOOKUP(A3510,지정휴게시간,2,FALSE),K3510-J3510-휴게시간))</f>
        <v/>
      </c>
      <c r="M3510" s="142" t="str">
        <f>IFERROR(VLOOKUP(Text(A3510,"m월 d일"),양력휴일,2,FALSE),IFERROR(VLOOKUP(Text(B3510,"m월 d일"),음력휴일,2,FALSE),IFERROR(VLOOKUP(A3510,양력지정휴일,2,FALSE), IFERROR(VLOOKUP(B3510,음력지정휴일,2,FALSE), ""))))</f>
        <v/>
      </c>
      <c r="N3510" s="128"/>
      <c r="O3510" s="128" t="str">
        <f>IFERROR(VLOOKUP(N3510,연차지정일수,2,FALSE),"")</f>
        <v/>
      </c>
      <c r="P3510" s="143"/>
      <c r="Q3510" s="2"/>
    </row>
    <row r="3511">
      <c r="A3511" s="129">
        <v>47706.0</v>
      </c>
      <c r="B3511" s="129">
        <f>VLOOKUP($A3511,달력데이터,MATCH("음력 날짜",달력제목,0),FALSE)</f>
        <v>47677</v>
      </c>
      <c r="C3511" s="128">
        <f t="shared" si="1"/>
        <v>2030</v>
      </c>
      <c r="D3511" s="128">
        <f t="shared" si="2"/>
        <v>8</v>
      </c>
      <c r="E3511" s="128">
        <f t="shared" si="3"/>
        <v>1</v>
      </c>
      <c r="F3511" s="128">
        <f t="shared" si="4"/>
        <v>2030</v>
      </c>
      <c r="G3511" s="128">
        <f t="shared" si="5"/>
        <v>8</v>
      </c>
      <c r="H3511" s="128">
        <f t="shared" si="6"/>
        <v>11</v>
      </c>
      <c r="I3511" s="128" t="str">
        <f t="shared" si="7"/>
        <v>일</v>
      </c>
      <c r="J3511" s="99"/>
      <c r="K3511" s="99"/>
      <c r="L3511" s="141" t="str">
        <f>IF(J3511-K3511=0,,IFERROR(K3511-J3511-휴게시간-VLOOKUP(A3511,지정휴게시간,2,FALSE),K3511-J3511-휴게시간))</f>
        <v/>
      </c>
      <c r="M3511" s="142" t="str">
        <f>IFERROR(VLOOKUP(Text(A3511,"m월 d일"),양력휴일,2,FALSE),IFERROR(VLOOKUP(Text(B3511,"m월 d일"),음력휴일,2,FALSE),IFERROR(VLOOKUP(A3511,양력지정휴일,2,FALSE), IFERROR(VLOOKUP(B3511,음력지정휴일,2,FALSE), ""))))</f>
        <v/>
      </c>
      <c r="N3511" s="128"/>
      <c r="O3511" s="128" t="str">
        <f>IFERROR(VLOOKUP(N3511,연차지정일수,2,FALSE),"")</f>
        <v/>
      </c>
      <c r="P3511" s="143"/>
      <c r="Q3511" s="2"/>
    </row>
    <row r="3512">
      <c r="A3512" s="129">
        <v>47707.0</v>
      </c>
      <c r="B3512" s="129">
        <f>VLOOKUP($A3512,달력데이터,MATCH("음력 날짜",달력제목,0),FALSE)</f>
        <v>47678</v>
      </c>
      <c r="C3512" s="128">
        <f t="shared" si="1"/>
        <v>2030</v>
      </c>
      <c r="D3512" s="128">
        <f t="shared" si="2"/>
        <v>8</v>
      </c>
      <c r="E3512" s="128">
        <f t="shared" si="3"/>
        <v>2</v>
      </c>
      <c r="F3512" s="128">
        <f t="shared" si="4"/>
        <v>2030</v>
      </c>
      <c r="G3512" s="128">
        <f t="shared" si="5"/>
        <v>8</v>
      </c>
      <c r="H3512" s="128">
        <f t="shared" si="6"/>
        <v>12</v>
      </c>
      <c r="I3512" s="128" t="str">
        <f t="shared" si="7"/>
        <v>월</v>
      </c>
      <c r="J3512" s="99"/>
      <c r="K3512" s="99"/>
      <c r="L3512" s="141" t="str">
        <f>IF(J3512-K3512=0,,IFERROR(K3512-J3512-휴게시간-VLOOKUP(A3512,지정휴게시간,2,FALSE),K3512-J3512-휴게시간))</f>
        <v/>
      </c>
      <c r="M3512" s="142" t="str">
        <f>IFERROR(VLOOKUP(Text(A3512,"m월 d일"),양력휴일,2,FALSE),IFERROR(VLOOKUP(Text(B3512,"m월 d일"),음력휴일,2,FALSE),IFERROR(VLOOKUP(A3512,양력지정휴일,2,FALSE), IFERROR(VLOOKUP(B3512,음력지정휴일,2,FALSE), ""))))</f>
        <v/>
      </c>
      <c r="N3512" s="128"/>
      <c r="O3512" s="128" t="str">
        <f>IFERROR(VLOOKUP(N3512,연차지정일수,2,FALSE),"")</f>
        <v/>
      </c>
      <c r="P3512" s="143"/>
      <c r="Q3512" s="2"/>
    </row>
    <row r="3513">
      <c r="A3513" s="129">
        <v>47708.0</v>
      </c>
      <c r="B3513" s="129">
        <f>VLOOKUP($A3513,달력데이터,MATCH("음력 날짜",달력제목,0),FALSE)</f>
        <v>47679</v>
      </c>
      <c r="C3513" s="128">
        <f t="shared" si="1"/>
        <v>2030</v>
      </c>
      <c r="D3513" s="128">
        <f t="shared" si="2"/>
        <v>8</v>
      </c>
      <c r="E3513" s="128">
        <f t="shared" si="3"/>
        <v>2</v>
      </c>
      <c r="F3513" s="128">
        <f t="shared" si="4"/>
        <v>2030</v>
      </c>
      <c r="G3513" s="128">
        <f t="shared" si="5"/>
        <v>8</v>
      </c>
      <c r="H3513" s="128">
        <f t="shared" si="6"/>
        <v>13</v>
      </c>
      <c r="I3513" s="128" t="str">
        <f t="shared" si="7"/>
        <v>화</v>
      </c>
      <c r="J3513" s="99"/>
      <c r="K3513" s="99"/>
      <c r="L3513" s="141" t="str">
        <f>IF(J3513-K3513=0,,IFERROR(K3513-J3513-휴게시간-VLOOKUP(A3513,지정휴게시간,2,FALSE),K3513-J3513-휴게시간))</f>
        <v/>
      </c>
      <c r="M3513" s="142" t="str">
        <f>IFERROR(VLOOKUP(Text(A3513,"m월 d일"),양력휴일,2,FALSE),IFERROR(VLOOKUP(Text(B3513,"m월 d일"),음력휴일,2,FALSE),IFERROR(VLOOKUP(A3513,양력지정휴일,2,FALSE), IFERROR(VLOOKUP(B3513,음력지정휴일,2,FALSE), ""))))</f>
        <v/>
      </c>
      <c r="N3513" s="128"/>
      <c r="O3513" s="128" t="str">
        <f>IFERROR(VLOOKUP(N3513,연차지정일수,2,FALSE),"")</f>
        <v/>
      </c>
      <c r="P3513" s="143"/>
      <c r="Q3513" s="2"/>
    </row>
    <row r="3514">
      <c r="A3514" s="129">
        <v>47709.0</v>
      </c>
      <c r="B3514" s="129">
        <f>VLOOKUP($A3514,달력데이터,MATCH("음력 날짜",달력제목,0),FALSE)</f>
        <v>47680</v>
      </c>
      <c r="C3514" s="128">
        <f t="shared" si="1"/>
        <v>2030</v>
      </c>
      <c r="D3514" s="128">
        <f t="shared" si="2"/>
        <v>8</v>
      </c>
      <c r="E3514" s="128">
        <f t="shared" si="3"/>
        <v>2</v>
      </c>
      <c r="F3514" s="128">
        <f t="shared" si="4"/>
        <v>2030</v>
      </c>
      <c r="G3514" s="128">
        <f t="shared" si="5"/>
        <v>8</v>
      </c>
      <c r="H3514" s="128">
        <f t="shared" si="6"/>
        <v>14</v>
      </c>
      <c r="I3514" s="128" t="str">
        <f t="shared" si="7"/>
        <v>수</v>
      </c>
      <c r="J3514" s="99"/>
      <c r="K3514" s="99"/>
      <c r="L3514" s="141" t="str">
        <f>IF(J3514-K3514=0,,IFERROR(K3514-J3514-휴게시간-VLOOKUP(A3514,지정휴게시간,2,FALSE),K3514-J3514-휴게시간))</f>
        <v/>
      </c>
      <c r="M3514" s="142" t="str">
        <f>IFERROR(VLOOKUP(Text(A3514,"m월 d일"),양력휴일,2,FALSE),IFERROR(VLOOKUP(Text(B3514,"m월 d일"),음력휴일,2,FALSE),IFERROR(VLOOKUP(A3514,양력지정휴일,2,FALSE), IFERROR(VLOOKUP(B3514,음력지정휴일,2,FALSE), ""))))</f>
        <v/>
      </c>
      <c r="N3514" s="128"/>
      <c r="O3514" s="128" t="str">
        <f>IFERROR(VLOOKUP(N3514,연차지정일수,2,FALSE),"")</f>
        <v/>
      </c>
      <c r="P3514" s="143"/>
      <c r="Q3514" s="2"/>
    </row>
    <row r="3515">
      <c r="A3515" s="129">
        <v>47710.0</v>
      </c>
      <c r="B3515" s="129">
        <f>VLOOKUP($A3515,달력데이터,MATCH("음력 날짜",달력제목,0),FALSE)</f>
        <v>47681</v>
      </c>
      <c r="C3515" s="128">
        <f t="shared" si="1"/>
        <v>2030</v>
      </c>
      <c r="D3515" s="128">
        <f t="shared" si="2"/>
        <v>8</v>
      </c>
      <c r="E3515" s="128">
        <f t="shared" si="3"/>
        <v>2</v>
      </c>
      <c r="F3515" s="128">
        <f t="shared" si="4"/>
        <v>2030</v>
      </c>
      <c r="G3515" s="128">
        <f t="shared" si="5"/>
        <v>8</v>
      </c>
      <c r="H3515" s="128">
        <f t="shared" si="6"/>
        <v>15</v>
      </c>
      <c r="I3515" s="128" t="str">
        <f t="shared" si="7"/>
        <v>목</v>
      </c>
      <c r="J3515" s="99"/>
      <c r="K3515" s="99"/>
      <c r="L3515" s="141" t="str">
        <f>IF(J3515-K3515=0,,IFERROR(K3515-J3515-휴게시간-VLOOKUP(A3515,지정휴게시간,2,FALSE),K3515-J3515-휴게시간))</f>
        <v/>
      </c>
      <c r="M3515" s="142" t="str">
        <f>IFERROR(VLOOKUP(Text(A3515,"m월 d일"),양력휴일,2,FALSE),IFERROR(VLOOKUP(Text(B3515,"m월 d일"),음력휴일,2,FALSE),IFERROR(VLOOKUP(A3515,양력지정휴일,2,FALSE), IFERROR(VLOOKUP(B3515,음력지정휴일,2,FALSE), ""))))</f>
        <v>광복절</v>
      </c>
      <c r="N3515" s="128"/>
      <c r="O3515" s="128" t="str">
        <f>IFERROR(VLOOKUP(N3515,연차지정일수,2,FALSE),"")</f>
        <v/>
      </c>
      <c r="P3515" s="143"/>
      <c r="Q3515" s="2"/>
    </row>
    <row r="3516">
      <c r="A3516" s="129">
        <v>47711.0</v>
      </c>
      <c r="B3516" s="129">
        <f>VLOOKUP($A3516,달력데이터,MATCH("음력 날짜",달력제목,0),FALSE)</f>
        <v>47682</v>
      </c>
      <c r="C3516" s="128">
        <f t="shared" si="1"/>
        <v>2030</v>
      </c>
      <c r="D3516" s="128">
        <f t="shared" si="2"/>
        <v>8</v>
      </c>
      <c r="E3516" s="128">
        <f t="shared" si="3"/>
        <v>2</v>
      </c>
      <c r="F3516" s="128">
        <f t="shared" si="4"/>
        <v>2030</v>
      </c>
      <c r="G3516" s="128">
        <f t="shared" si="5"/>
        <v>8</v>
      </c>
      <c r="H3516" s="128">
        <f t="shared" si="6"/>
        <v>16</v>
      </c>
      <c r="I3516" s="128" t="str">
        <f t="shared" si="7"/>
        <v>금</v>
      </c>
      <c r="J3516" s="99"/>
      <c r="K3516" s="99"/>
      <c r="L3516" s="141" t="str">
        <f>IF(J3516-K3516=0,,IFERROR(K3516-J3516-휴게시간-VLOOKUP(A3516,지정휴게시간,2,FALSE),K3516-J3516-휴게시간))</f>
        <v/>
      </c>
      <c r="M3516" s="142" t="str">
        <f>IFERROR(VLOOKUP(Text(A3516,"m월 d일"),양력휴일,2,FALSE),IFERROR(VLOOKUP(Text(B3516,"m월 d일"),음력휴일,2,FALSE),IFERROR(VLOOKUP(A3516,양력지정휴일,2,FALSE), IFERROR(VLOOKUP(B3516,음력지정휴일,2,FALSE), ""))))</f>
        <v/>
      </c>
      <c r="N3516" s="128"/>
      <c r="O3516" s="128" t="str">
        <f>IFERROR(VLOOKUP(N3516,연차지정일수,2,FALSE),"")</f>
        <v/>
      </c>
      <c r="P3516" s="143"/>
      <c r="Q3516" s="2"/>
    </row>
    <row r="3517">
      <c r="A3517" s="129">
        <v>47712.0</v>
      </c>
      <c r="B3517" s="129">
        <f>VLOOKUP($A3517,달력데이터,MATCH("음력 날짜",달력제목,0),FALSE)</f>
        <v>47683</v>
      </c>
      <c r="C3517" s="128">
        <f t="shared" si="1"/>
        <v>2030</v>
      </c>
      <c r="D3517" s="128">
        <f t="shared" si="2"/>
        <v>8</v>
      </c>
      <c r="E3517" s="128">
        <f t="shared" si="3"/>
        <v>2</v>
      </c>
      <c r="F3517" s="128">
        <f t="shared" si="4"/>
        <v>2030</v>
      </c>
      <c r="G3517" s="128">
        <f t="shared" si="5"/>
        <v>8</v>
      </c>
      <c r="H3517" s="128">
        <f t="shared" si="6"/>
        <v>17</v>
      </c>
      <c r="I3517" s="128" t="str">
        <f t="shared" si="7"/>
        <v>토</v>
      </c>
      <c r="J3517" s="99"/>
      <c r="K3517" s="99"/>
      <c r="L3517" s="141" t="str">
        <f>IF(J3517-K3517=0,,IFERROR(K3517-J3517-휴게시간-VLOOKUP(A3517,지정휴게시간,2,FALSE),K3517-J3517-휴게시간))</f>
        <v/>
      </c>
      <c r="M3517" s="142" t="str">
        <f>IFERROR(VLOOKUP(Text(A3517,"m월 d일"),양력휴일,2,FALSE),IFERROR(VLOOKUP(Text(B3517,"m월 d일"),음력휴일,2,FALSE),IFERROR(VLOOKUP(A3517,양력지정휴일,2,FALSE), IFERROR(VLOOKUP(B3517,음력지정휴일,2,FALSE), ""))))</f>
        <v/>
      </c>
      <c r="N3517" s="128"/>
      <c r="O3517" s="128" t="str">
        <f>IFERROR(VLOOKUP(N3517,연차지정일수,2,FALSE),"")</f>
        <v/>
      </c>
      <c r="P3517" s="143"/>
      <c r="Q3517" s="2"/>
    </row>
    <row r="3518">
      <c r="A3518" s="129">
        <v>47713.0</v>
      </c>
      <c r="B3518" s="129">
        <f>VLOOKUP($A3518,달력데이터,MATCH("음력 날짜",달력제목,0),FALSE)</f>
        <v>47684</v>
      </c>
      <c r="C3518" s="128">
        <f t="shared" si="1"/>
        <v>2030</v>
      </c>
      <c r="D3518" s="128">
        <f t="shared" si="2"/>
        <v>8</v>
      </c>
      <c r="E3518" s="128">
        <f t="shared" si="3"/>
        <v>2</v>
      </c>
      <c r="F3518" s="128">
        <f t="shared" si="4"/>
        <v>2030</v>
      </c>
      <c r="G3518" s="128">
        <f t="shared" si="5"/>
        <v>8</v>
      </c>
      <c r="H3518" s="128">
        <f t="shared" si="6"/>
        <v>18</v>
      </c>
      <c r="I3518" s="128" t="str">
        <f t="shared" si="7"/>
        <v>일</v>
      </c>
      <c r="J3518" s="99"/>
      <c r="K3518" s="99"/>
      <c r="L3518" s="141" t="str">
        <f>IF(J3518-K3518=0,,IFERROR(K3518-J3518-휴게시간-VLOOKUP(A3518,지정휴게시간,2,FALSE),K3518-J3518-휴게시간))</f>
        <v/>
      </c>
      <c r="M3518" s="142" t="str">
        <f>IFERROR(VLOOKUP(Text(A3518,"m월 d일"),양력휴일,2,FALSE),IFERROR(VLOOKUP(Text(B3518,"m월 d일"),음력휴일,2,FALSE),IFERROR(VLOOKUP(A3518,양력지정휴일,2,FALSE), IFERROR(VLOOKUP(B3518,음력지정휴일,2,FALSE), ""))))</f>
        <v/>
      </c>
      <c r="N3518" s="128"/>
      <c r="O3518" s="128" t="str">
        <f>IFERROR(VLOOKUP(N3518,연차지정일수,2,FALSE),"")</f>
        <v/>
      </c>
      <c r="P3518" s="143"/>
      <c r="Q3518" s="2"/>
    </row>
    <row r="3519">
      <c r="A3519" s="129">
        <v>47714.0</v>
      </c>
      <c r="B3519" s="129">
        <f>VLOOKUP($A3519,달력데이터,MATCH("음력 날짜",달력제목,0),FALSE)</f>
        <v>47685</v>
      </c>
      <c r="C3519" s="128">
        <f t="shared" si="1"/>
        <v>2030</v>
      </c>
      <c r="D3519" s="128">
        <f t="shared" si="2"/>
        <v>8</v>
      </c>
      <c r="E3519" s="128">
        <f t="shared" si="3"/>
        <v>3</v>
      </c>
      <c r="F3519" s="128">
        <f t="shared" si="4"/>
        <v>2030</v>
      </c>
      <c r="G3519" s="128">
        <f t="shared" si="5"/>
        <v>8</v>
      </c>
      <c r="H3519" s="128">
        <f t="shared" si="6"/>
        <v>19</v>
      </c>
      <c r="I3519" s="128" t="str">
        <f t="shared" si="7"/>
        <v>월</v>
      </c>
      <c r="J3519" s="99"/>
      <c r="K3519" s="99"/>
      <c r="L3519" s="141" t="str">
        <f>IF(J3519-K3519=0,,IFERROR(K3519-J3519-휴게시간-VLOOKUP(A3519,지정휴게시간,2,FALSE),K3519-J3519-휴게시간))</f>
        <v/>
      </c>
      <c r="M3519" s="142" t="str">
        <f>IFERROR(VLOOKUP(Text(A3519,"m월 d일"),양력휴일,2,FALSE),IFERROR(VLOOKUP(Text(B3519,"m월 d일"),음력휴일,2,FALSE),IFERROR(VLOOKUP(A3519,양력지정휴일,2,FALSE), IFERROR(VLOOKUP(B3519,음력지정휴일,2,FALSE), ""))))</f>
        <v/>
      </c>
      <c r="N3519" s="128"/>
      <c r="O3519" s="128" t="str">
        <f>IFERROR(VLOOKUP(N3519,연차지정일수,2,FALSE),"")</f>
        <v/>
      </c>
      <c r="P3519" s="143"/>
      <c r="Q3519" s="2"/>
    </row>
    <row r="3520">
      <c r="A3520" s="129">
        <v>47715.0</v>
      </c>
      <c r="B3520" s="129">
        <f>VLOOKUP($A3520,달력데이터,MATCH("음력 날짜",달력제목,0),FALSE)</f>
        <v>47686</v>
      </c>
      <c r="C3520" s="128">
        <f t="shared" si="1"/>
        <v>2030</v>
      </c>
      <c r="D3520" s="128">
        <f t="shared" si="2"/>
        <v>8</v>
      </c>
      <c r="E3520" s="128">
        <f t="shared" si="3"/>
        <v>3</v>
      </c>
      <c r="F3520" s="128">
        <f t="shared" si="4"/>
        <v>2030</v>
      </c>
      <c r="G3520" s="128">
        <f t="shared" si="5"/>
        <v>8</v>
      </c>
      <c r="H3520" s="128">
        <f t="shared" si="6"/>
        <v>20</v>
      </c>
      <c r="I3520" s="128" t="str">
        <f t="shared" si="7"/>
        <v>화</v>
      </c>
      <c r="J3520" s="99"/>
      <c r="K3520" s="99"/>
      <c r="L3520" s="141" t="str">
        <f>IF(J3520-K3520=0,,IFERROR(K3520-J3520-휴게시간-VLOOKUP(A3520,지정휴게시간,2,FALSE),K3520-J3520-휴게시간))</f>
        <v/>
      </c>
      <c r="M3520" s="142" t="str">
        <f>IFERROR(VLOOKUP(Text(A3520,"m월 d일"),양력휴일,2,FALSE),IFERROR(VLOOKUP(Text(B3520,"m월 d일"),음력휴일,2,FALSE),IFERROR(VLOOKUP(A3520,양력지정휴일,2,FALSE), IFERROR(VLOOKUP(B3520,음력지정휴일,2,FALSE), ""))))</f>
        <v/>
      </c>
      <c r="N3520" s="128"/>
      <c r="O3520" s="128" t="str">
        <f>IFERROR(VLOOKUP(N3520,연차지정일수,2,FALSE),"")</f>
        <v/>
      </c>
      <c r="P3520" s="143"/>
      <c r="Q3520" s="2"/>
    </row>
    <row r="3521">
      <c r="A3521" s="129">
        <v>47716.0</v>
      </c>
      <c r="B3521" s="129">
        <f>VLOOKUP($A3521,달력데이터,MATCH("음력 날짜",달력제목,0),FALSE)</f>
        <v>47687</v>
      </c>
      <c r="C3521" s="128">
        <f t="shared" si="1"/>
        <v>2030</v>
      </c>
      <c r="D3521" s="128">
        <f t="shared" si="2"/>
        <v>8</v>
      </c>
      <c r="E3521" s="128">
        <f t="shared" si="3"/>
        <v>3</v>
      </c>
      <c r="F3521" s="128">
        <f t="shared" si="4"/>
        <v>2030</v>
      </c>
      <c r="G3521" s="128">
        <f t="shared" si="5"/>
        <v>8</v>
      </c>
      <c r="H3521" s="128">
        <f t="shared" si="6"/>
        <v>21</v>
      </c>
      <c r="I3521" s="128" t="str">
        <f t="shared" si="7"/>
        <v>수</v>
      </c>
      <c r="J3521" s="99"/>
      <c r="K3521" s="99"/>
      <c r="L3521" s="141" t="str">
        <f>IF(J3521-K3521=0,,IFERROR(K3521-J3521-휴게시간-VLOOKUP(A3521,지정휴게시간,2,FALSE),K3521-J3521-휴게시간))</f>
        <v/>
      </c>
      <c r="M3521" s="142" t="str">
        <f>IFERROR(VLOOKUP(Text(A3521,"m월 d일"),양력휴일,2,FALSE),IFERROR(VLOOKUP(Text(B3521,"m월 d일"),음력휴일,2,FALSE),IFERROR(VLOOKUP(A3521,양력지정휴일,2,FALSE), IFERROR(VLOOKUP(B3521,음력지정휴일,2,FALSE), ""))))</f>
        <v/>
      </c>
      <c r="N3521" s="128"/>
      <c r="O3521" s="128" t="str">
        <f>IFERROR(VLOOKUP(N3521,연차지정일수,2,FALSE),"")</f>
        <v/>
      </c>
      <c r="P3521" s="143"/>
      <c r="Q3521" s="2"/>
    </row>
    <row r="3522">
      <c r="A3522" s="129">
        <v>47717.0</v>
      </c>
      <c r="B3522" s="129">
        <f>VLOOKUP($A3522,달력데이터,MATCH("음력 날짜",달력제목,0),FALSE)</f>
        <v>47688</v>
      </c>
      <c r="C3522" s="128">
        <f t="shared" si="1"/>
        <v>2030</v>
      </c>
      <c r="D3522" s="128">
        <f t="shared" si="2"/>
        <v>8</v>
      </c>
      <c r="E3522" s="128">
        <f t="shared" si="3"/>
        <v>3</v>
      </c>
      <c r="F3522" s="128">
        <f t="shared" si="4"/>
        <v>2030</v>
      </c>
      <c r="G3522" s="128">
        <f t="shared" si="5"/>
        <v>8</v>
      </c>
      <c r="H3522" s="128">
        <f t="shared" si="6"/>
        <v>22</v>
      </c>
      <c r="I3522" s="128" t="str">
        <f t="shared" si="7"/>
        <v>목</v>
      </c>
      <c r="J3522" s="99"/>
      <c r="K3522" s="99"/>
      <c r="L3522" s="141" t="str">
        <f>IF(J3522-K3522=0,,IFERROR(K3522-J3522-휴게시간-VLOOKUP(A3522,지정휴게시간,2,FALSE),K3522-J3522-휴게시간))</f>
        <v/>
      </c>
      <c r="M3522" s="142" t="str">
        <f>IFERROR(VLOOKUP(Text(A3522,"m월 d일"),양력휴일,2,FALSE),IFERROR(VLOOKUP(Text(B3522,"m월 d일"),음력휴일,2,FALSE),IFERROR(VLOOKUP(A3522,양력지정휴일,2,FALSE), IFERROR(VLOOKUP(B3522,음력지정휴일,2,FALSE), ""))))</f>
        <v/>
      </c>
      <c r="N3522" s="128"/>
      <c r="O3522" s="128" t="str">
        <f>IFERROR(VLOOKUP(N3522,연차지정일수,2,FALSE),"")</f>
        <v/>
      </c>
      <c r="P3522" s="143"/>
      <c r="Q3522" s="2"/>
    </row>
    <row r="3523">
      <c r="A3523" s="129">
        <v>47718.0</v>
      </c>
      <c r="B3523" s="129">
        <f>VLOOKUP($A3523,달력데이터,MATCH("음력 날짜",달력제목,0),FALSE)</f>
        <v>47689</v>
      </c>
      <c r="C3523" s="128">
        <f t="shared" si="1"/>
        <v>2030</v>
      </c>
      <c r="D3523" s="128">
        <f t="shared" si="2"/>
        <v>8</v>
      </c>
      <c r="E3523" s="128">
        <f t="shared" si="3"/>
        <v>3</v>
      </c>
      <c r="F3523" s="128">
        <f t="shared" si="4"/>
        <v>2030</v>
      </c>
      <c r="G3523" s="128">
        <f t="shared" si="5"/>
        <v>8</v>
      </c>
      <c r="H3523" s="128">
        <f t="shared" si="6"/>
        <v>23</v>
      </c>
      <c r="I3523" s="128" t="str">
        <f t="shared" si="7"/>
        <v>금</v>
      </c>
      <c r="J3523" s="99"/>
      <c r="K3523" s="99"/>
      <c r="L3523" s="141" t="str">
        <f>IF(J3523-K3523=0,,IFERROR(K3523-J3523-휴게시간-VLOOKUP(A3523,지정휴게시간,2,FALSE),K3523-J3523-휴게시간))</f>
        <v/>
      </c>
      <c r="M3523" s="142" t="str">
        <f>IFERROR(VLOOKUP(Text(A3523,"m월 d일"),양력휴일,2,FALSE),IFERROR(VLOOKUP(Text(B3523,"m월 d일"),음력휴일,2,FALSE),IFERROR(VLOOKUP(A3523,양력지정휴일,2,FALSE), IFERROR(VLOOKUP(B3523,음력지정휴일,2,FALSE), ""))))</f>
        <v/>
      </c>
      <c r="N3523" s="128"/>
      <c r="O3523" s="128" t="str">
        <f>IFERROR(VLOOKUP(N3523,연차지정일수,2,FALSE),"")</f>
        <v/>
      </c>
      <c r="P3523" s="143"/>
      <c r="Q3523" s="2"/>
    </row>
    <row r="3524">
      <c r="A3524" s="129">
        <v>47719.0</v>
      </c>
      <c r="B3524" s="129">
        <f>VLOOKUP($A3524,달력데이터,MATCH("음력 날짜",달력제목,0),FALSE)</f>
        <v>47690</v>
      </c>
      <c r="C3524" s="128">
        <f t="shared" si="1"/>
        <v>2030</v>
      </c>
      <c r="D3524" s="128">
        <f t="shared" si="2"/>
        <v>8</v>
      </c>
      <c r="E3524" s="128">
        <f t="shared" si="3"/>
        <v>3</v>
      </c>
      <c r="F3524" s="128">
        <f t="shared" si="4"/>
        <v>2030</v>
      </c>
      <c r="G3524" s="128">
        <f t="shared" si="5"/>
        <v>8</v>
      </c>
      <c r="H3524" s="128">
        <f t="shared" si="6"/>
        <v>24</v>
      </c>
      <c r="I3524" s="128" t="str">
        <f t="shared" si="7"/>
        <v>토</v>
      </c>
      <c r="J3524" s="99"/>
      <c r="K3524" s="99"/>
      <c r="L3524" s="141" t="str">
        <f>IF(J3524-K3524=0,,IFERROR(K3524-J3524-휴게시간-VLOOKUP(A3524,지정휴게시간,2,FALSE),K3524-J3524-휴게시간))</f>
        <v/>
      </c>
      <c r="M3524" s="142" t="str">
        <f>IFERROR(VLOOKUP(Text(A3524,"m월 d일"),양력휴일,2,FALSE),IFERROR(VLOOKUP(Text(B3524,"m월 d일"),음력휴일,2,FALSE),IFERROR(VLOOKUP(A3524,양력지정휴일,2,FALSE), IFERROR(VLOOKUP(B3524,음력지정휴일,2,FALSE), ""))))</f>
        <v/>
      </c>
      <c r="N3524" s="128"/>
      <c r="O3524" s="128" t="str">
        <f>IFERROR(VLOOKUP(N3524,연차지정일수,2,FALSE),"")</f>
        <v/>
      </c>
      <c r="P3524" s="143"/>
      <c r="Q3524" s="2"/>
    </row>
    <row r="3525">
      <c r="A3525" s="129">
        <v>47720.0</v>
      </c>
      <c r="B3525" s="129">
        <f>VLOOKUP($A3525,달력데이터,MATCH("음력 날짜",달력제목,0),FALSE)</f>
        <v>47691</v>
      </c>
      <c r="C3525" s="128">
        <f t="shared" si="1"/>
        <v>2030</v>
      </c>
      <c r="D3525" s="128">
        <f t="shared" si="2"/>
        <v>8</v>
      </c>
      <c r="E3525" s="128">
        <f t="shared" si="3"/>
        <v>3</v>
      </c>
      <c r="F3525" s="128">
        <f t="shared" si="4"/>
        <v>2030</v>
      </c>
      <c r="G3525" s="128">
        <f t="shared" si="5"/>
        <v>8</v>
      </c>
      <c r="H3525" s="128">
        <f t="shared" si="6"/>
        <v>25</v>
      </c>
      <c r="I3525" s="128" t="str">
        <f t="shared" si="7"/>
        <v>일</v>
      </c>
      <c r="J3525" s="99"/>
      <c r="K3525" s="99"/>
      <c r="L3525" s="141" t="str">
        <f>IF(J3525-K3525=0,,IFERROR(K3525-J3525-휴게시간-VLOOKUP(A3525,지정휴게시간,2,FALSE),K3525-J3525-휴게시간))</f>
        <v/>
      </c>
      <c r="M3525" s="142" t="str">
        <f>IFERROR(VLOOKUP(Text(A3525,"m월 d일"),양력휴일,2,FALSE),IFERROR(VLOOKUP(Text(B3525,"m월 d일"),음력휴일,2,FALSE),IFERROR(VLOOKUP(A3525,양력지정휴일,2,FALSE), IFERROR(VLOOKUP(B3525,음력지정휴일,2,FALSE), ""))))</f>
        <v/>
      </c>
      <c r="N3525" s="128"/>
      <c r="O3525" s="128" t="str">
        <f>IFERROR(VLOOKUP(N3525,연차지정일수,2,FALSE),"")</f>
        <v/>
      </c>
      <c r="P3525" s="143"/>
      <c r="Q3525" s="2"/>
    </row>
    <row r="3526">
      <c r="A3526" s="129">
        <v>47721.0</v>
      </c>
      <c r="B3526" s="129">
        <f>VLOOKUP($A3526,달력데이터,MATCH("음력 날짜",달력제목,0),FALSE)</f>
        <v>47692</v>
      </c>
      <c r="C3526" s="128">
        <f t="shared" si="1"/>
        <v>2030</v>
      </c>
      <c r="D3526" s="128">
        <f t="shared" si="2"/>
        <v>8</v>
      </c>
      <c r="E3526" s="128">
        <f t="shared" si="3"/>
        <v>4</v>
      </c>
      <c r="F3526" s="128">
        <f t="shared" si="4"/>
        <v>2030</v>
      </c>
      <c r="G3526" s="128">
        <f t="shared" si="5"/>
        <v>8</v>
      </c>
      <c r="H3526" s="128">
        <f t="shared" si="6"/>
        <v>26</v>
      </c>
      <c r="I3526" s="128" t="str">
        <f t="shared" si="7"/>
        <v>월</v>
      </c>
      <c r="J3526" s="99"/>
      <c r="K3526" s="99"/>
      <c r="L3526" s="141" t="str">
        <f>IF(J3526-K3526=0,,IFERROR(K3526-J3526-휴게시간-VLOOKUP(A3526,지정휴게시간,2,FALSE),K3526-J3526-휴게시간))</f>
        <v/>
      </c>
      <c r="M3526" s="142" t="str">
        <f>IFERROR(VLOOKUP(Text(A3526,"m월 d일"),양력휴일,2,FALSE),IFERROR(VLOOKUP(Text(B3526,"m월 d일"),음력휴일,2,FALSE),IFERROR(VLOOKUP(A3526,양력지정휴일,2,FALSE), IFERROR(VLOOKUP(B3526,음력지정휴일,2,FALSE), ""))))</f>
        <v/>
      </c>
      <c r="N3526" s="128"/>
      <c r="O3526" s="128" t="str">
        <f>IFERROR(VLOOKUP(N3526,연차지정일수,2,FALSE),"")</f>
        <v/>
      </c>
      <c r="P3526" s="143"/>
      <c r="Q3526" s="2"/>
    </row>
    <row r="3527">
      <c r="A3527" s="129">
        <v>47722.0</v>
      </c>
      <c r="B3527" s="129">
        <f>VLOOKUP($A3527,달력데이터,MATCH("음력 날짜",달력제목,0),FALSE)</f>
        <v>47693</v>
      </c>
      <c r="C3527" s="128">
        <f t="shared" si="1"/>
        <v>2030</v>
      </c>
      <c r="D3527" s="128">
        <f t="shared" si="2"/>
        <v>8</v>
      </c>
      <c r="E3527" s="128">
        <f t="shared" si="3"/>
        <v>4</v>
      </c>
      <c r="F3527" s="128">
        <f t="shared" si="4"/>
        <v>2030</v>
      </c>
      <c r="G3527" s="128">
        <f t="shared" si="5"/>
        <v>8</v>
      </c>
      <c r="H3527" s="128">
        <f t="shared" si="6"/>
        <v>27</v>
      </c>
      <c r="I3527" s="128" t="str">
        <f t="shared" si="7"/>
        <v>화</v>
      </c>
      <c r="J3527" s="99"/>
      <c r="K3527" s="99"/>
      <c r="L3527" s="141" t="str">
        <f>IF(J3527-K3527=0,,IFERROR(K3527-J3527-휴게시간-VLOOKUP(A3527,지정휴게시간,2,FALSE),K3527-J3527-휴게시간))</f>
        <v/>
      </c>
      <c r="M3527" s="142" t="str">
        <f>IFERROR(VLOOKUP(Text(A3527,"m월 d일"),양력휴일,2,FALSE),IFERROR(VLOOKUP(Text(B3527,"m월 d일"),음력휴일,2,FALSE),IFERROR(VLOOKUP(A3527,양력지정휴일,2,FALSE), IFERROR(VLOOKUP(B3527,음력지정휴일,2,FALSE), ""))))</f>
        <v/>
      </c>
      <c r="N3527" s="128"/>
      <c r="O3527" s="128" t="str">
        <f>IFERROR(VLOOKUP(N3527,연차지정일수,2,FALSE),"")</f>
        <v/>
      </c>
      <c r="P3527" s="143"/>
      <c r="Q3527" s="2"/>
    </row>
    <row r="3528">
      <c r="A3528" s="129">
        <v>47723.0</v>
      </c>
      <c r="B3528" s="129">
        <f>VLOOKUP($A3528,달력데이터,MATCH("음력 날짜",달력제목,0),FALSE)</f>
        <v>47694</v>
      </c>
      <c r="C3528" s="128">
        <f t="shared" si="1"/>
        <v>2030</v>
      </c>
      <c r="D3528" s="128">
        <f t="shared" si="2"/>
        <v>8</v>
      </c>
      <c r="E3528" s="128">
        <f t="shared" si="3"/>
        <v>4</v>
      </c>
      <c r="F3528" s="128">
        <f t="shared" si="4"/>
        <v>2030</v>
      </c>
      <c r="G3528" s="128">
        <f t="shared" si="5"/>
        <v>8</v>
      </c>
      <c r="H3528" s="128">
        <f t="shared" si="6"/>
        <v>28</v>
      </c>
      <c r="I3528" s="128" t="str">
        <f t="shared" si="7"/>
        <v>수</v>
      </c>
      <c r="J3528" s="99"/>
      <c r="K3528" s="99"/>
      <c r="L3528" s="141" t="str">
        <f>IF(J3528-K3528=0,,IFERROR(K3528-J3528-휴게시간-VLOOKUP(A3528,지정휴게시간,2,FALSE),K3528-J3528-휴게시간))</f>
        <v/>
      </c>
      <c r="M3528" s="142" t="str">
        <f>IFERROR(VLOOKUP(Text(A3528,"m월 d일"),양력휴일,2,FALSE),IFERROR(VLOOKUP(Text(B3528,"m월 d일"),음력휴일,2,FALSE),IFERROR(VLOOKUP(A3528,양력지정휴일,2,FALSE), IFERROR(VLOOKUP(B3528,음력지정휴일,2,FALSE), ""))))</f>
        <v/>
      </c>
      <c r="N3528" s="128"/>
      <c r="O3528" s="128" t="str">
        <f>IFERROR(VLOOKUP(N3528,연차지정일수,2,FALSE),"")</f>
        <v/>
      </c>
      <c r="P3528" s="143"/>
      <c r="Q3528" s="2"/>
    </row>
    <row r="3529">
      <c r="A3529" s="129">
        <v>47724.0</v>
      </c>
      <c r="B3529" s="129">
        <f>VLOOKUP($A3529,달력데이터,MATCH("음력 날짜",달력제목,0),FALSE)</f>
        <v>47696</v>
      </c>
      <c r="C3529" s="128">
        <f t="shared" si="1"/>
        <v>2030</v>
      </c>
      <c r="D3529" s="128">
        <f t="shared" si="2"/>
        <v>8</v>
      </c>
      <c r="E3529" s="128">
        <f t="shared" si="3"/>
        <v>4</v>
      </c>
      <c r="F3529" s="128">
        <f t="shared" si="4"/>
        <v>2030</v>
      </c>
      <c r="G3529" s="128">
        <f t="shared" si="5"/>
        <v>8</v>
      </c>
      <c r="H3529" s="128">
        <f t="shared" si="6"/>
        <v>29</v>
      </c>
      <c r="I3529" s="128" t="str">
        <f t="shared" si="7"/>
        <v>목</v>
      </c>
      <c r="J3529" s="99"/>
      <c r="K3529" s="99"/>
      <c r="L3529" s="141" t="str">
        <f>IF(J3529-K3529=0,,IFERROR(K3529-J3529-휴게시간-VLOOKUP(A3529,지정휴게시간,2,FALSE),K3529-J3529-휴게시간))</f>
        <v/>
      </c>
      <c r="M3529" s="142" t="str">
        <f>IFERROR(VLOOKUP(Text(A3529,"m월 d일"),양력휴일,2,FALSE),IFERROR(VLOOKUP(Text(B3529,"m월 d일"),음력휴일,2,FALSE),IFERROR(VLOOKUP(A3529,양력지정휴일,2,FALSE), IFERROR(VLOOKUP(B3529,음력지정휴일,2,FALSE), ""))))</f>
        <v/>
      </c>
      <c r="N3529" s="128"/>
      <c r="O3529" s="128" t="str">
        <f>IFERROR(VLOOKUP(N3529,연차지정일수,2,FALSE),"")</f>
        <v/>
      </c>
      <c r="P3529" s="143"/>
      <c r="Q3529" s="2"/>
    </row>
    <row r="3530">
      <c r="A3530" s="129">
        <v>47725.0</v>
      </c>
      <c r="B3530" s="129">
        <f>VLOOKUP($A3530,달력데이터,MATCH("음력 날짜",달력제목,0),FALSE)</f>
        <v>47697</v>
      </c>
      <c r="C3530" s="128">
        <f t="shared" si="1"/>
        <v>2030</v>
      </c>
      <c r="D3530" s="128">
        <f t="shared" si="2"/>
        <v>8</v>
      </c>
      <c r="E3530" s="128">
        <f t="shared" si="3"/>
        <v>4</v>
      </c>
      <c r="F3530" s="128">
        <f t="shared" si="4"/>
        <v>2030</v>
      </c>
      <c r="G3530" s="128">
        <f t="shared" si="5"/>
        <v>8</v>
      </c>
      <c r="H3530" s="128">
        <f t="shared" si="6"/>
        <v>30</v>
      </c>
      <c r="I3530" s="128" t="str">
        <f t="shared" si="7"/>
        <v>금</v>
      </c>
      <c r="J3530" s="99"/>
      <c r="K3530" s="99"/>
      <c r="L3530" s="141" t="str">
        <f>IF(J3530-K3530=0,,IFERROR(K3530-J3530-휴게시간-VLOOKUP(A3530,지정휴게시간,2,FALSE),K3530-J3530-휴게시간))</f>
        <v/>
      </c>
      <c r="M3530" s="142" t="str">
        <f>IFERROR(VLOOKUP(Text(A3530,"m월 d일"),양력휴일,2,FALSE),IFERROR(VLOOKUP(Text(B3530,"m월 d일"),음력휴일,2,FALSE),IFERROR(VLOOKUP(A3530,양력지정휴일,2,FALSE), IFERROR(VLOOKUP(B3530,음력지정휴일,2,FALSE), ""))))</f>
        <v/>
      </c>
      <c r="N3530" s="128"/>
      <c r="O3530" s="128" t="str">
        <f>IFERROR(VLOOKUP(N3530,연차지정일수,2,FALSE),"")</f>
        <v/>
      </c>
      <c r="P3530" s="143"/>
      <c r="Q3530" s="2"/>
    </row>
    <row r="3531">
      <c r="A3531" s="129">
        <v>47726.0</v>
      </c>
      <c r="B3531" s="129">
        <f>VLOOKUP($A3531,달력데이터,MATCH("음력 날짜",달력제목,0),FALSE)</f>
        <v>47698</v>
      </c>
      <c r="C3531" s="128">
        <f t="shared" si="1"/>
        <v>2030</v>
      </c>
      <c r="D3531" s="128">
        <f t="shared" si="2"/>
        <v>8</v>
      </c>
      <c r="E3531" s="128">
        <f t="shared" si="3"/>
        <v>4</v>
      </c>
      <c r="F3531" s="128">
        <f t="shared" si="4"/>
        <v>2030</v>
      </c>
      <c r="G3531" s="128">
        <f t="shared" si="5"/>
        <v>8</v>
      </c>
      <c r="H3531" s="128">
        <f t="shared" si="6"/>
        <v>31</v>
      </c>
      <c r="I3531" s="128" t="str">
        <f t="shared" si="7"/>
        <v>토</v>
      </c>
      <c r="J3531" s="99"/>
      <c r="K3531" s="99"/>
      <c r="L3531" s="141" t="str">
        <f>IF(J3531-K3531=0,,IFERROR(K3531-J3531-휴게시간-VLOOKUP(A3531,지정휴게시간,2,FALSE),K3531-J3531-휴게시간))</f>
        <v/>
      </c>
      <c r="M3531" s="142" t="str">
        <f>IFERROR(VLOOKUP(Text(A3531,"m월 d일"),양력휴일,2,FALSE),IFERROR(VLOOKUP(Text(B3531,"m월 d일"),음력휴일,2,FALSE),IFERROR(VLOOKUP(A3531,양력지정휴일,2,FALSE), IFERROR(VLOOKUP(B3531,음력지정휴일,2,FALSE), ""))))</f>
        <v/>
      </c>
      <c r="N3531" s="128"/>
      <c r="O3531" s="128" t="str">
        <f>IFERROR(VLOOKUP(N3531,연차지정일수,2,FALSE),"")</f>
        <v/>
      </c>
      <c r="P3531" s="143"/>
      <c r="Q3531" s="2"/>
    </row>
    <row r="3532">
      <c r="A3532" s="129">
        <v>47727.0</v>
      </c>
      <c r="B3532" s="129">
        <f>VLOOKUP($A3532,달력데이터,MATCH("음력 날짜",달력제목,0),FALSE)</f>
        <v>47699</v>
      </c>
      <c r="C3532" s="128">
        <f t="shared" si="1"/>
        <v>2030</v>
      </c>
      <c r="D3532" s="128">
        <f t="shared" si="2"/>
        <v>8</v>
      </c>
      <c r="E3532" s="128">
        <f t="shared" si="3"/>
        <v>4</v>
      </c>
      <c r="F3532" s="128">
        <f t="shared" si="4"/>
        <v>2030</v>
      </c>
      <c r="G3532" s="128">
        <f t="shared" si="5"/>
        <v>9</v>
      </c>
      <c r="H3532" s="128">
        <f t="shared" si="6"/>
        <v>1</v>
      </c>
      <c r="I3532" s="128" t="str">
        <f t="shared" si="7"/>
        <v>일</v>
      </c>
      <c r="J3532" s="99"/>
      <c r="K3532" s="99"/>
      <c r="L3532" s="141" t="str">
        <f>IF(J3532-K3532=0,,IFERROR(K3532-J3532-휴게시간-VLOOKUP(A3532,지정휴게시간,2,FALSE),K3532-J3532-휴게시간))</f>
        <v/>
      </c>
      <c r="M3532" s="142" t="str">
        <f>IFERROR(VLOOKUP(Text(A3532,"m월 d일"),양력휴일,2,FALSE),IFERROR(VLOOKUP(Text(B3532,"m월 d일"),음력휴일,2,FALSE),IFERROR(VLOOKUP(A3532,양력지정휴일,2,FALSE), IFERROR(VLOOKUP(B3532,음력지정휴일,2,FALSE), ""))))</f>
        <v/>
      </c>
      <c r="N3532" s="128"/>
      <c r="O3532" s="128" t="str">
        <f>IFERROR(VLOOKUP(N3532,연차지정일수,2,FALSE),"")</f>
        <v/>
      </c>
      <c r="P3532" s="143"/>
      <c r="Q3532" s="2"/>
    </row>
    <row r="3533">
      <c r="A3533" s="129">
        <v>47728.0</v>
      </c>
      <c r="B3533" s="129">
        <f>VLOOKUP($A3533,달력데이터,MATCH("음력 날짜",달력제목,0),FALSE)</f>
        <v>47700</v>
      </c>
      <c r="C3533" s="128">
        <f t="shared" si="1"/>
        <v>2030</v>
      </c>
      <c r="D3533" s="128">
        <f t="shared" si="2"/>
        <v>9</v>
      </c>
      <c r="E3533" s="128">
        <f t="shared" si="3"/>
        <v>1</v>
      </c>
      <c r="F3533" s="128">
        <f t="shared" si="4"/>
        <v>2030</v>
      </c>
      <c r="G3533" s="128">
        <f t="shared" si="5"/>
        <v>9</v>
      </c>
      <c r="H3533" s="128">
        <f t="shared" si="6"/>
        <v>2</v>
      </c>
      <c r="I3533" s="128" t="str">
        <f t="shared" si="7"/>
        <v>월</v>
      </c>
      <c r="J3533" s="99"/>
      <c r="K3533" s="99"/>
      <c r="L3533" s="141" t="str">
        <f>IF(J3533-K3533=0,,IFERROR(K3533-J3533-휴게시간-VLOOKUP(A3533,지정휴게시간,2,FALSE),K3533-J3533-휴게시간))</f>
        <v/>
      </c>
      <c r="M3533" s="142" t="str">
        <f>IFERROR(VLOOKUP(Text(A3533,"m월 d일"),양력휴일,2,FALSE),IFERROR(VLOOKUP(Text(B3533,"m월 d일"),음력휴일,2,FALSE),IFERROR(VLOOKUP(A3533,양력지정휴일,2,FALSE), IFERROR(VLOOKUP(B3533,음력지정휴일,2,FALSE), ""))))</f>
        <v/>
      </c>
      <c r="N3533" s="128"/>
      <c r="O3533" s="128" t="str">
        <f>IFERROR(VLOOKUP(N3533,연차지정일수,2,FALSE),"")</f>
        <v/>
      </c>
      <c r="P3533" s="143"/>
      <c r="Q3533" s="2"/>
    </row>
    <row r="3534">
      <c r="A3534" s="129">
        <v>47729.0</v>
      </c>
      <c r="B3534" s="129">
        <f>VLOOKUP($A3534,달력데이터,MATCH("음력 날짜",달력제목,0),FALSE)</f>
        <v>47701</v>
      </c>
      <c r="C3534" s="128">
        <f t="shared" si="1"/>
        <v>2030</v>
      </c>
      <c r="D3534" s="128">
        <f t="shared" si="2"/>
        <v>9</v>
      </c>
      <c r="E3534" s="128">
        <f t="shared" si="3"/>
        <v>1</v>
      </c>
      <c r="F3534" s="128">
        <f t="shared" si="4"/>
        <v>2030</v>
      </c>
      <c r="G3534" s="128">
        <f t="shared" si="5"/>
        <v>9</v>
      </c>
      <c r="H3534" s="128">
        <f t="shared" si="6"/>
        <v>3</v>
      </c>
      <c r="I3534" s="128" t="str">
        <f t="shared" si="7"/>
        <v>화</v>
      </c>
      <c r="J3534" s="99"/>
      <c r="K3534" s="99"/>
      <c r="L3534" s="141" t="str">
        <f>IF(J3534-K3534=0,,IFERROR(K3534-J3534-휴게시간-VLOOKUP(A3534,지정휴게시간,2,FALSE),K3534-J3534-휴게시간))</f>
        <v/>
      </c>
      <c r="M3534" s="142" t="str">
        <f>IFERROR(VLOOKUP(Text(A3534,"m월 d일"),양력휴일,2,FALSE),IFERROR(VLOOKUP(Text(B3534,"m월 d일"),음력휴일,2,FALSE),IFERROR(VLOOKUP(A3534,양력지정휴일,2,FALSE), IFERROR(VLOOKUP(B3534,음력지정휴일,2,FALSE), ""))))</f>
        <v/>
      </c>
      <c r="N3534" s="128"/>
      <c r="O3534" s="128" t="str">
        <f>IFERROR(VLOOKUP(N3534,연차지정일수,2,FALSE),"")</f>
        <v/>
      </c>
      <c r="P3534" s="143"/>
      <c r="Q3534" s="2"/>
    </row>
    <row r="3535">
      <c r="A3535" s="129">
        <v>47730.0</v>
      </c>
      <c r="B3535" s="129">
        <f>VLOOKUP($A3535,달력데이터,MATCH("음력 날짜",달력제목,0),FALSE)</f>
        <v>47702</v>
      </c>
      <c r="C3535" s="128">
        <f t="shared" si="1"/>
        <v>2030</v>
      </c>
      <c r="D3535" s="128">
        <f t="shared" si="2"/>
        <v>9</v>
      </c>
      <c r="E3535" s="128">
        <f t="shared" si="3"/>
        <v>1</v>
      </c>
      <c r="F3535" s="128">
        <f t="shared" si="4"/>
        <v>2030</v>
      </c>
      <c r="G3535" s="128">
        <f t="shared" si="5"/>
        <v>9</v>
      </c>
      <c r="H3535" s="128">
        <f t="shared" si="6"/>
        <v>4</v>
      </c>
      <c r="I3535" s="128" t="str">
        <f t="shared" si="7"/>
        <v>수</v>
      </c>
      <c r="J3535" s="99"/>
      <c r="K3535" s="99"/>
      <c r="L3535" s="141" t="str">
        <f>IF(J3535-K3535=0,,IFERROR(K3535-J3535-휴게시간-VLOOKUP(A3535,지정휴게시간,2,FALSE),K3535-J3535-휴게시간))</f>
        <v/>
      </c>
      <c r="M3535" s="142" t="str">
        <f>IFERROR(VLOOKUP(Text(A3535,"m월 d일"),양력휴일,2,FALSE),IFERROR(VLOOKUP(Text(B3535,"m월 d일"),음력휴일,2,FALSE),IFERROR(VLOOKUP(A3535,양력지정휴일,2,FALSE), IFERROR(VLOOKUP(B3535,음력지정휴일,2,FALSE), ""))))</f>
        <v/>
      </c>
      <c r="N3535" s="128"/>
      <c r="O3535" s="128" t="str">
        <f>IFERROR(VLOOKUP(N3535,연차지정일수,2,FALSE),"")</f>
        <v/>
      </c>
      <c r="P3535" s="143"/>
      <c r="Q3535" s="2"/>
    </row>
    <row r="3536">
      <c r="A3536" s="129">
        <v>47731.0</v>
      </c>
      <c r="B3536" s="129">
        <f>VLOOKUP($A3536,달력데이터,MATCH("음력 날짜",달력제목,0),FALSE)</f>
        <v>47703</v>
      </c>
      <c r="C3536" s="128">
        <f t="shared" si="1"/>
        <v>2030</v>
      </c>
      <c r="D3536" s="128">
        <f t="shared" si="2"/>
        <v>9</v>
      </c>
      <c r="E3536" s="128">
        <f t="shared" si="3"/>
        <v>1</v>
      </c>
      <c r="F3536" s="128">
        <f t="shared" si="4"/>
        <v>2030</v>
      </c>
      <c r="G3536" s="128">
        <f t="shared" si="5"/>
        <v>9</v>
      </c>
      <c r="H3536" s="128">
        <f t="shared" si="6"/>
        <v>5</v>
      </c>
      <c r="I3536" s="128" t="str">
        <f t="shared" si="7"/>
        <v>목</v>
      </c>
      <c r="J3536" s="99"/>
      <c r="K3536" s="99"/>
      <c r="L3536" s="141" t="str">
        <f>IF(J3536-K3536=0,,IFERROR(K3536-J3536-휴게시간-VLOOKUP(A3536,지정휴게시간,2,FALSE),K3536-J3536-휴게시간))</f>
        <v/>
      </c>
      <c r="M3536" s="142" t="str">
        <f>IFERROR(VLOOKUP(Text(A3536,"m월 d일"),양력휴일,2,FALSE),IFERROR(VLOOKUP(Text(B3536,"m월 d일"),음력휴일,2,FALSE),IFERROR(VLOOKUP(A3536,양력지정휴일,2,FALSE), IFERROR(VLOOKUP(B3536,음력지정휴일,2,FALSE), ""))))</f>
        <v/>
      </c>
      <c r="N3536" s="128"/>
      <c r="O3536" s="128" t="str">
        <f>IFERROR(VLOOKUP(N3536,연차지정일수,2,FALSE),"")</f>
        <v/>
      </c>
      <c r="P3536" s="143"/>
      <c r="Q3536" s="2"/>
    </row>
    <row r="3537">
      <c r="A3537" s="129">
        <v>47732.0</v>
      </c>
      <c r="B3537" s="129">
        <f>VLOOKUP($A3537,달력데이터,MATCH("음력 날짜",달력제목,0),FALSE)</f>
        <v>47704</v>
      </c>
      <c r="C3537" s="128">
        <f t="shared" si="1"/>
        <v>2030</v>
      </c>
      <c r="D3537" s="128">
        <f t="shared" si="2"/>
        <v>9</v>
      </c>
      <c r="E3537" s="128">
        <f t="shared" si="3"/>
        <v>1</v>
      </c>
      <c r="F3537" s="128">
        <f t="shared" si="4"/>
        <v>2030</v>
      </c>
      <c r="G3537" s="128">
        <f t="shared" si="5"/>
        <v>9</v>
      </c>
      <c r="H3537" s="128">
        <f t="shared" si="6"/>
        <v>6</v>
      </c>
      <c r="I3537" s="128" t="str">
        <f t="shared" si="7"/>
        <v>금</v>
      </c>
      <c r="J3537" s="99"/>
      <c r="K3537" s="99"/>
      <c r="L3537" s="141" t="str">
        <f>IF(J3537-K3537=0,,IFERROR(K3537-J3537-휴게시간-VLOOKUP(A3537,지정휴게시간,2,FALSE),K3537-J3537-휴게시간))</f>
        <v/>
      </c>
      <c r="M3537" s="142" t="str">
        <f>IFERROR(VLOOKUP(Text(A3537,"m월 d일"),양력휴일,2,FALSE),IFERROR(VLOOKUP(Text(B3537,"m월 d일"),음력휴일,2,FALSE),IFERROR(VLOOKUP(A3537,양력지정휴일,2,FALSE), IFERROR(VLOOKUP(B3537,음력지정휴일,2,FALSE), ""))))</f>
        <v/>
      </c>
      <c r="N3537" s="128"/>
      <c r="O3537" s="128" t="str">
        <f>IFERROR(VLOOKUP(N3537,연차지정일수,2,FALSE),"")</f>
        <v/>
      </c>
      <c r="P3537" s="143"/>
      <c r="Q3537" s="2"/>
    </row>
    <row r="3538">
      <c r="A3538" s="129">
        <v>47733.0</v>
      </c>
      <c r="B3538" s="129">
        <f>VLOOKUP($A3538,달력데이터,MATCH("음력 날짜",달력제목,0),FALSE)</f>
        <v>47705</v>
      </c>
      <c r="C3538" s="128">
        <f t="shared" si="1"/>
        <v>2030</v>
      </c>
      <c r="D3538" s="128">
        <f t="shared" si="2"/>
        <v>9</v>
      </c>
      <c r="E3538" s="128">
        <f t="shared" si="3"/>
        <v>1</v>
      </c>
      <c r="F3538" s="128">
        <f t="shared" si="4"/>
        <v>2030</v>
      </c>
      <c r="G3538" s="128">
        <f t="shared" si="5"/>
        <v>9</v>
      </c>
      <c r="H3538" s="128">
        <f t="shared" si="6"/>
        <v>7</v>
      </c>
      <c r="I3538" s="128" t="str">
        <f t="shared" si="7"/>
        <v>토</v>
      </c>
      <c r="J3538" s="99"/>
      <c r="K3538" s="99"/>
      <c r="L3538" s="141" t="str">
        <f>IF(J3538-K3538=0,,IFERROR(K3538-J3538-휴게시간-VLOOKUP(A3538,지정휴게시간,2,FALSE),K3538-J3538-휴게시간))</f>
        <v/>
      </c>
      <c r="M3538" s="142" t="str">
        <f>IFERROR(VLOOKUP(Text(A3538,"m월 d일"),양력휴일,2,FALSE),IFERROR(VLOOKUP(Text(B3538,"m월 d일"),음력휴일,2,FALSE),IFERROR(VLOOKUP(A3538,양력지정휴일,2,FALSE), IFERROR(VLOOKUP(B3538,음력지정휴일,2,FALSE), ""))))</f>
        <v/>
      </c>
      <c r="N3538" s="128"/>
      <c r="O3538" s="128" t="str">
        <f>IFERROR(VLOOKUP(N3538,연차지정일수,2,FALSE),"")</f>
        <v/>
      </c>
      <c r="P3538" s="143"/>
      <c r="Q3538" s="2"/>
    </row>
    <row r="3539">
      <c r="A3539" s="129">
        <v>47734.0</v>
      </c>
      <c r="B3539" s="129">
        <f>VLOOKUP($A3539,달력데이터,MATCH("음력 날짜",달력제목,0),FALSE)</f>
        <v>47706</v>
      </c>
      <c r="C3539" s="128">
        <f t="shared" si="1"/>
        <v>2030</v>
      </c>
      <c r="D3539" s="128">
        <f t="shared" si="2"/>
        <v>9</v>
      </c>
      <c r="E3539" s="128">
        <f t="shared" si="3"/>
        <v>1</v>
      </c>
      <c r="F3539" s="128">
        <f t="shared" si="4"/>
        <v>2030</v>
      </c>
      <c r="G3539" s="128">
        <f t="shared" si="5"/>
        <v>9</v>
      </c>
      <c r="H3539" s="128">
        <f t="shared" si="6"/>
        <v>8</v>
      </c>
      <c r="I3539" s="128" t="str">
        <f t="shared" si="7"/>
        <v>일</v>
      </c>
      <c r="J3539" s="99"/>
      <c r="K3539" s="99"/>
      <c r="L3539" s="141" t="str">
        <f>IF(J3539-K3539=0,,IFERROR(K3539-J3539-휴게시간-VLOOKUP(A3539,지정휴게시간,2,FALSE),K3539-J3539-휴게시간))</f>
        <v/>
      </c>
      <c r="M3539" s="142" t="str">
        <f>IFERROR(VLOOKUP(Text(A3539,"m월 d일"),양력휴일,2,FALSE),IFERROR(VLOOKUP(Text(B3539,"m월 d일"),음력휴일,2,FALSE),IFERROR(VLOOKUP(A3539,양력지정휴일,2,FALSE), IFERROR(VLOOKUP(B3539,음력지정휴일,2,FALSE), ""))))</f>
        <v/>
      </c>
      <c r="N3539" s="128"/>
      <c r="O3539" s="128" t="str">
        <f>IFERROR(VLOOKUP(N3539,연차지정일수,2,FALSE),"")</f>
        <v/>
      </c>
      <c r="P3539" s="143"/>
      <c r="Q3539" s="2"/>
    </row>
    <row r="3540">
      <c r="A3540" s="129">
        <v>47735.0</v>
      </c>
      <c r="B3540" s="129">
        <f>VLOOKUP($A3540,달력데이터,MATCH("음력 날짜",달력제목,0),FALSE)</f>
        <v>47707</v>
      </c>
      <c r="C3540" s="128">
        <f t="shared" si="1"/>
        <v>2030</v>
      </c>
      <c r="D3540" s="128">
        <f t="shared" si="2"/>
        <v>9</v>
      </c>
      <c r="E3540" s="128">
        <f t="shared" si="3"/>
        <v>2</v>
      </c>
      <c r="F3540" s="128">
        <f t="shared" si="4"/>
        <v>2030</v>
      </c>
      <c r="G3540" s="128">
        <f t="shared" si="5"/>
        <v>9</v>
      </c>
      <c r="H3540" s="128">
        <f t="shared" si="6"/>
        <v>9</v>
      </c>
      <c r="I3540" s="128" t="str">
        <f t="shared" si="7"/>
        <v>월</v>
      </c>
      <c r="J3540" s="99"/>
      <c r="K3540" s="99"/>
      <c r="L3540" s="141" t="str">
        <f>IF(J3540-K3540=0,,IFERROR(K3540-J3540-휴게시간-VLOOKUP(A3540,지정휴게시간,2,FALSE),K3540-J3540-휴게시간))</f>
        <v/>
      </c>
      <c r="M3540" s="142" t="str">
        <f>IFERROR(VLOOKUP(Text(A3540,"m월 d일"),양력휴일,2,FALSE),IFERROR(VLOOKUP(Text(B3540,"m월 d일"),음력휴일,2,FALSE),IFERROR(VLOOKUP(A3540,양력지정휴일,2,FALSE), IFERROR(VLOOKUP(B3540,음력지정휴일,2,FALSE), ""))))</f>
        <v/>
      </c>
      <c r="N3540" s="128"/>
      <c r="O3540" s="128" t="str">
        <f>IFERROR(VLOOKUP(N3540,연차지정일수,2,FALSE),"")</f>
        <v/>
      </c>
      <c r="P3540" s="143"/>
      <c r="Q3540" s="2"/>
    </row>
    <row r="3541">
      <c r="A3541" s="129">
        <v>47736.0</v>
      </c>
      <c r="B3541" s="129">
        <f>VLOOKUP($A3541,달력데이터,MATCH("음력 날짜",달력제목,0),FALSE)</f>
        <v>47708</v>
      </c>
      <c r="C3541" s="128">
        <f t="shared" si="1"/>
        <v>2030</v>
      </c>
      <c r="D3541" s="128">
        <f t="shared" si="2"/>
        <v>9</v>
      </c>
      <c r="E3541" s="128">
        <f t="shared" si="3"/>
        <v>2</v>
      </c>
      <c r="F3541" s="128">
        <f t="shared" si="4"/>
        <v>2030</v>
      </c>
      <c r="G3541" s="128">
        <f t="shared" si="5"/>
        <v>9</v>
      </c>
      <c r="H3541" s="128">
        <f t="shared" si="6"/>
        <v>10</v>
      </c>
      <c r="I3541" s="128" t="str">
        <f t="shared" si="7"/>
        <v>화</v>
      </c>
      <c r="J3541" s="99"/>
      <c r="K3541" s="99"/>
      <c r="L3541" s="141" t="str">
        <f>IF(J3541-K3541=0,,IFERROR(K3541-J3541-휴게시간-VLOOKUP(A3541,지정휴게시간,2,FALSE),K3541-J3541-휴게시간))</f>
        <v/>
      </c>
      <c r="M3541" s="142" t="str">
        <f>IFERROR(VLOOKUP(Text(A3541,"m월 d일"),양력휴일,2,FALSE),IFERROR(VLOOKUP(Text(B3541,"m월 d일"),음력휴일,2,FALSE),IFERROR(VLOOKUP(A3541,양력지정휴일,2,FALSE), IFERROR(VLOOKUP(B3541,음력지정휴일,2,FALSE), ""))))</f>
        <v/>
      </c>
      <c r="N3541" s="128"/>
      <c r="O3541" s="128" t="str">
        <f>IFERROR(VLOOKUP(N3541,연차지정일수,2,FALSE),"")</f>
        <v/>
      </c>
      <c r="P3541" s="143"/>
      <c r="Q3541" s="2"/>
    </row>
    <row r="3542">
      <c r="A3542" s="129">
        <v>47737.0</v>
      </c>
      <c r="B3542" s="129">
        <f>VLOOKUP($A3542,달력데이터,MATCH("음력 날짜",달력제목,0),FALSE)</f>
        <v>47709</v>
      </c>
      <c r="C3542" s="128">
        <f t="shared" si="1"/>
        <v>2030</v>
      </c>
      <c r="D3542" s="128">
        <f t="shared" si="2"/>
        <v>9</v>
      </c>
      <c r="E3542" s="128">
        <f t="shared" si="3"/>
        <v>2</v>
      </c>
      <c r="F3542" s="128">
        <f t="shared" si="4"/>
        <v>2030</v>
      </c>
      <c r="G3542" s="128">
        <f t="shared" si="5"/>
        <v>9</v>
      </c>
      <c r="H3542" s="128">
        <f t="shared" si="6"/>
        <v>11</v>
      </c>
      <c r="I3542" s="128" t="str">
        <f t="shared" si="7"/>
        <v>수</v>
      </c>
      <c r="J3542" s="99"/>
      <c r="K3542" s="99"/>
      <c r="L3542" s="141" t="str">
        <f>IF(J3542-K3542=0,,IFERROR(K3542-J3542-휴게시간-VLOOKUP(A3542,지정휴게시간,2,FALSE),K3542-J3542-휴게시간))</f>
        <v/>
      </c>
      <c r="M3542" s="142" t="str">
        <f>IFERROR(VLOOKUP(Text(A3542,"m월 d일"),양력휴일,2,FALSE),IFERROR(VLOOKUP(Text(B3542,"m월 d일"),음력휴일,2,FALSE),IFERROR(VLOOKUP(A3542,양력지정휴일,2,FALSE), IFERROR(VLOOKUP(B3542,음력지정휴일,2,FALSE), ""))))</f>
        <v>추석연휴</v>
      </c>
      <c r="N3542" s="128"/>
      <c r="O3542" s="128" t="str">
        <f>IFERROR(VLOOKUP(N3542,연차지정일수,2,FALSE),"")</f>
        <v/>
      </c>
      <c r="P3542" s="143"/>
      <c r="Q3542" s="2"/>
    </row>
    <row r="3543">
      <c r="A3543" s="129">
        <v>47738.0</v>
      </c>
      <c r="B3543" s="129">
        <f>VLOOKUP($A3543,달력데이터,MATCH("음력 날짜",달력제목,0),FALSE)</f>
        <v>47710</v>
      </c>
      <c r="C3543" s="128">
        <f t="shared" si="1"/>
        <v>2030</v>
      </c>
      <c r="D3543" s="128">
        <f t="shared" si="2"/>
        <v>9</v>
      </c>
      <c r="E3543" s="128">
        <f t="shared" si="3"/>
        <v>2</v>
      </c>
      <c r="F3543" s="128">
        <f t="shared" si="4"/>
        <v>2030</v>
      </c>
      <c r="G3543" s="128">
        <f t="shared" si="5"/>
        <v>9</v>
      </c>
      <c r="H3543" s="128">
        <f t="shared" si="6"/>
        <v>12</v>
      </c>
      <c r="I3543" s="128" t="str">
        <f t="shared" si="7"/>
        <v>목</v>
      </c>
      <c r="J3543" s="99"/>
      <c r="K3543" s="99"/>
      <c r="L3543" s="141" t="str">
        <f>IF(J3543-K3543=0,,IFERROR(K3543-J3543-휴게시간-VLOOKUP(A3543,지정휴게시간,2,FALSE),K3543-J3543-휴게시간))</f>
        <v/>
      </c>
      <c r="M3543" s="142" t="str">
        <f>IFERROR(VLOOKUP(Text(A3543,"m월 d일"),양력휴일,2,FALSE),IFERROR(VLOOKUP(Text(B3543,"m월 d일"),음력휴일,2,FALSE),IFERROR(VLOOKUP(A3543,양력지정휴일,2,FALSE), IFERROR(VLOOKUP(B3543,음력지정휴일,2,FALSE), ""))))</f>
        <v>추석연휴</v>
      </c>
      <c r="N3543" s="128"/>
      <c r="O3543" s="128" t="str">
        <f>IFERROR(VLOOKUP(N3543,연차지정일수,2,FALSE),"")</f>
        <v/>
      </c>
      <c r="P3543" s="143"/>
      <c r="Q3543" s="2"/>
    </row>
    <row r="3544">
      <c r="A3544" s="129">
        <v>47739.0</v>
      </c>
      <c r="B3544" s="129">
        <f>VLOOKUP($A3544,달력데이터,MATCH("음력 날짜",달력제목,0),FALSE)</f>
        <v>47711</v>
      </c>
      <c r="C3544" s="128">
        <f t="shared" si="1"/>
        <v>2030</v>
      </c>
      <c r="D3544" s="128">
        <f t="shared" si="2"/>
        <v>9</v>
      </c>
      <c r="E3544" s="128">
        <f t="shared" si="3"/>
        <v>2</v>
      </c>
      <c r="F3544" s="128">
        <f t="shared" si="4"/>
        <v>2030</v>
      </c>
      <c r="G3544" s="128">
        <f t="shared" si="5"/>
        <v>9</v>
      </c>
      <c r="H3544" s="128">
        <f t="shared" si="6"/>
        <v>13</v>
      </c>
      <c r="I3544" s="128" t="str">
        <f t="shared" si="7"/>
        <v>금</v>
      </c>
      <c r="J3544" s="99"/>
      <c r="K3544" s="99"/>
      <c r="L3544" s="141" t="str">
        <f>IF(J3544-K3544=0,,IFERROR(K3544-J3544-휴게시간-VLOOKUP(A3544,지정휴게시간,2,FALSE),K3544-J3544-휴게시간))</f>
        <v/>
      </c>
      <c r="M3544" s="142" t="str">
        <f>IFERROR(VLOOKUP(Text(A3544,"m월 d일"),양력휴일,2,FALSE),IFERROR(VLOOKUP(Text(B3544,"m월 d일"),음력휴일,2,FALSE),IFERROR(VLOOKUP(A3544,양력지정휴일,2,FALSE), IFERROR(VLOOKUP(B3544,음력지정휴일,2,FALSE), ""))))</f>
        <v>추석연휴</v>
      </c>
      <c r="N3544" s="128"/>
      <c r="O3544" s="128" t="str">
        <f>IFERROR(VLOOKUP(N3544,연차지정일수,2,FALSE),"")</f>
        <v/>
      </c>
      <c r="P3544" s="143"/>
      <c r="Q3544" s="2"/>
    </row>
    <row r="3545">
      <c r="A3545" s="129">
        <v>47740.0</v>
      </c>
      <c r="B3545" s="129">
        <f>VLOOKUP($A3545,달력데이터,MATCH("음력 날짜",달력제목,0),FALSE)</f>
        <v>47712</v>
      </c>
      <c r="C3545" s="128">
        <f t="shared" si="1"/>
        <v>2030</v>
      </c>
      <c r="D3545" s="128">
        <f t="shared" si="2"/>
        <v>9</v>
      </c>
      <c r="E3545" s="128">
        <f t="shared" si="3"/>
        <v>2</v>
      </c>
      <c r="F3545" s="128">
        <f t="shared" si="4"/>
        <v>2030</v>
      </c>
      <c r="G3545" s="128">
        <f t="shared" si="5"/>
        <v>9</v>
      </c>
      <c r="H3545" s="128">
        <f t="shared" si="6"/>
        <v>14</v>
      </c>
      <c r="I3545" s="128" t="str">
        <f t="shared" si="7"/>
        <v>토</v>
      </c>
      <c r="J3545" s="99"/>
      <c r="K3545" s="99"/>
      <c r="L3545" s="141" t="str">
        <f>IF(J3545-K3545=0,,IFERROR(K3545-J3545-휴게시간-VLOOKUP(A3545,지정휴게시간,2,FALSE),K3545-J3545-휴게시간))</f>
        <v/>
      </c>
      <c r="M3545" s="142" t="str">
        <f>IFERROR(VLOOKUP(Text(A3545,"m월 d일"),양력휴일,2,FALSE),IFERROR(VLOOKUP(Text(B3545,"m월 d일"),음력휴일,2,FALSE),IFERROR(VLOOKUP(A3545,양력지정휴일,2,FALSE), IFERROR(VLOOKUP(B3545,음력지정휴일,2,FALSE), ""))))</f>
        <v/>
      </c>
      <c r="N3545" s="128"/>
      <c r="O3545" s="128" t="str">
        <f>IFERROR(VLOOKUP(N3545,연차지정일수,2,FALSE),"")</f>
        <v/>
      </c>
      <c r="P3545" s="143"/>
      <c r="Q3545" s="2"/>
    </row>
    <row r="3546">
      <c r="A3546" s="129">
        <v>47741.0</v>
      </c>
      <c r="B3546" s="129">
        <f>VLOOKUP($A3546,달력데이터,MATCH("음력 날짜",달력제목,0),FALSE)</f>
        <v>47713</v>
      </c>
      <c r="C3546" s="128">
        <f t="shared" si="1"/>
        <v>2030</v>
      </c>
      <c r="D3546" s="128">
        <f t="shared" si="2"/>
        <v>9</v>
      </c>
      <c r="E3546" s="128">
        <f t="shared" si="3"/>
        <v>2</v>
      </c>
      <c r="F3546" s="128">
        <f t="shared" si="4"/>
        <v>2030</v>
      </c>
      <c r="G3546" s="128">
        <f t="shared" si="5"/>
        <v>9</v>
      </c>
      <c r="H3546" s="128">
        <f t="shared" si="6"/>
        <v>15</v>
      </c>
      <c r="I3546" s="128" t="str">
        <f t="shared" si="7"/>
        <v>일</v>
      </c>
      <c r="J3546" s="99"/>
      <c r="K3546" s="99"/>
      <c r="L3546" s="141" t="str">
        <f>IF(J3546-K3546=0,,IFERROR(K3546-J3546-휴게시간-VLOOKUP(A3546,지정휴게시간,2,FALSE),K3546-J3546-휴게시간))</f>
        <v/>
      </c>
      <c r="M3546" s="142" t="str">
        <f>IFERROR(VLOOKUP(Text(A3546,"m월 d일"),양력휴일,2,FALSE),IFERROR(VLOOKUP(Text(B3546,"m월 d일"),음력휴일,2,FALSE),IFERROR(VLOOKUP(A3546,양력지정휴일,2,FALSE), IFERROR(VLOOKUP(B3546,음력지정휴일,2,FALSE), ""))))</f>
        <v/>
      </c>
      <c r="N3546" s="128"/>
      <c r="O3546" s="128" t="str">
        <f>IFERROR(VLOOKUP(N3546,연차지정일수,2,FALSE),"")</f>
        <v/>
      </c>
      <c r="P3546" s="143"/>
      <c r="Q3546" s="2"/>
    </row>
    <row r="3547">
      <c r="A3547" s="129">
        <v>47742.0</v>
      </c>
      <c r="B3547" s="129">
        <f>VLOOKUP($A3547,달력데이터,MATCH("음력 날짜",달력제목,0),FALSE)</f>
        <v>47714</v>
      </c>
      <c r="C3547" s="128">
        <f t="shared" si="1"/>
        <v>2030</v>
      </c>
      <c r="D3547" s="128">
        <f t="shared" si="2"/>
        <v>9</v>
      </c>
      <c r="E3547" s="128">
        <f t="shared" si="3"/>
        <v>3</v>
      </c>
      <c r="F3547" s="128">
        <f t="shared" si="4"/>
        <v>2030</v>
      </c>
      <c r="G3547" s="128">
        <f t="shared" si="5"/>
        <v>9</v>
      </c>
      <c r="H3547" s="128">
        <f t="shared" si="6"/>
        <v>16</v>
      </c>
      <c r="I3547" s="128" t="str">
        <f t="shared" si="7"/>
        <v>월</v>
      </c>
      <c r="J3547" s="99"/>
      <c r="K3547" s="99"/>
      <c r="L3547" s="141" t="str">
        <f>IF(J3547-K3547=0,,IFERROR(K3547-J3547-휴게시간-VLOOKUP(A3547,지정휴게시간,2,FALSE),K3547-J3547-휴게시간))</f>
        <v/>
      </c>
      <c r="M3547" s="142" t="str">
        <f>IFERROR(VLOOKUP(Text(A3547,"m월 d일"),양력휴일,2,FALSE),IFERROR(VLOOKUP(Text(B3547,"m월 d일"),음력휴일,2,FALSE),IFERROR(VLOOKUP(A3547,양력지정휴일,2,FALSE), IFERROR(VLOOKUP(B3547,음력지정휴일,2,FALSE), ""))))</f>
        <v/>
      </c>
      <c r="N3547" s="128"/>
      <c r="O3547" s="128" t="str">
        <f>IFERROR(VLOOKUP(N3547,연차지정일수,2,FALSE),"")</f>
        <v/>
      </c>
      <c r="P3547" s="143"/>
      <c r="Q3547" s="2"/>
    </row>
    <row r="3548">
      <c r="A3548" s="129">
        <v>47743.0</v>
      </c>
      <c r="B3548" s="129">
        <f>VLOOKUP($A3548,달력데이터,MATCH("음력 날짜",달력제목,0),FALSE)</f>
        <v>47715</v>
      </c>
      <c r="C3548" s="128">
        <f t="shared" si="1"/>
        <v>2030</v>
      </c>
      <c r="D3548" s="128">
        <f t="shared" si="2"/>
        <v>9</v>
      </c>
      <c r="E3548" s="128">
        <f t="shared" si="3"/>
        <v>3</v>
      </c>
      <c r="F3548" s="128">
        <f t="shared" si="4"/>
        <v>2030</v>
      </c>
      <c r="G3548" s="128">
        <f t="shared" si="5"/>
        <v>9</v>
      </c>
      <c r="H3548" s="128">
        <f t="shared" si="6"/>
        <v>17</v>
      </c>
      <c r="I3548" s="128" t="str">
        <f t="shared" si="7"/>
        <v>화</v>
      </c>
      <c r="J3548" s="99"/>
      <c r="K3548" s="99"/>
      <c r="L3548" s="141" t="str">
        <f>IF(J3548-K3548=0,,IFERROR(K3548-J3548-휴게시간-VLOOKUP(A3548,지정휴게시간,2,FALSE),K3548-J3548-휴게시간))</f>
        <v/>
      </c>
      <c r="M3548" s="142" t="str">
        <f>IFERROR(VLOOKUP(Text(A3548,"m월 d일"),양력휴일,2,FALSE),IFERROR(VLOOKUP(Text(B3548,"m월 d일"),음력휴일,2,FALSE),IFERROR(VLOOKUP(A3548,양력지정휴일,2,FALSE), IFERROR(VLOOKUP(B3548,음력지정휴일,2,FALSE), ""))))</f>
        <v/>
      </c>
      <c r="N3548" s="128"/>
      <c r="O3548" s="128" t="str">
        <f>IFERROR(VLOOKUP(N3548,연차지정일수,2,FALSE),"")</f>
        <v/>
      </c>
      <c r="P3548" s="143"/>
      <c r="Q3548" s="2"/>
    </row>
    <row r="3549">
      <c r="A3549" s="129">
        <v>47744.0</v>
      </c>
      <c r="B3549" s="129">
        <f>VLOOKUP($A3549,달력데이터,MATCH("음력 날짜",달력제목,0),FALSE)</f>
        <v>47716</v>
      </c>
      <c r="C3549" s="128">
        <f t="shared" si="1"/>
        <v>2030</v>
      </c>
      <c r="D3549" s="128">
        <f t="shared" si="2"/>
        <v>9</v>
      </c>
      <c r="E3549" s="128">
        <f t="shared" si="3"/>
        <v>3</v>
      </c>
      <c r="F3549" s="128">
        <f t="shared" si="4"/>
        <v>2030</v>
      </c>
      <c r="G3549" s="128">
        <f t="shared" si="5"/>
        <v>9</v>
      </c>
      <c r="H3549" s="128">
        <f t="shared" si="6"/>
        <v>18</v>
      </c>
      <c r="I3549" s="128" t="str">
        <f t="shared" si="7"/>
        <v>수</v>
      </c>
      <c r="J3549" s="99"/>
      <c r="K3549" s="99"/>
      <c r="L3549" s="141" t="str">
        <f>IF(J3549-K3549=0,,IFERROR(K3549-J3549-휴게시간-VLOOKUP(A3549,지정휴게시간,2,FALSE),K3549-J3549-휴게시간))</f>
        <v/>
      </c>
      <c r="M3549" s="142" t="str">
        <f>IFERROR(VLOOKUP(Text(A3549,"m월 d일"),양력휴일,2,FALSE),IFERROR(VLOOKUP(Text(B3549,"m월 d일"),음력휴일,2,FALSE),IFERROR(VLOOKUP(A3549,양력지정휴일,2,FALSE), IFERROR(VLOOKUP(B3549,음력지정휴일,2,FALSE), ""))))</f>
        <v/>
      </c>
      <c r="N3549" s="128"/>
      <c r="O3549" s="128" t="str">
        <f>IFERROR(VLOOKUP(N3549,연차지정일수,2,FALSE),"")</f>
        <v/>
      </c>
      <c r="P3549" s="143"/>
      <c r="Q3549" s="2"/>
    </row>
    <row r="3550">
      <c r="A3550" s="129">
        <v>47745.0</v>
      </c>
      <c r="B3550" s="129">
        <f>VLOOKUP($A3550,달력데이터,MATCH("음력 날짜",달력제목,0),FALSE)</f>
        <v>47717</v>
      </c>
      <c r="C3550" s="128">
        <f t="shared" si="1"/>
        <v>2030</v>
      </c>
      <c r="D3550" s="128">
        <f t="shared" si="2"/>
        <v>9</v>
      </c>
      <c r="E3550" s="128">
        <f t="shared" si="3"/>
        <v>3</v>
      </c>
      <c r="F3550" s="128">
        <f t="shared" si="4"/>
        <v>2030</v>
      </c>
      <c r="G3550" s="128">
        <f t="shared" si="5"/>
        <v>9</v>
      </c>
      <c r="H3550" s="128">
        <f t="shared" si="6"/>
        <v>19</v>
      </c>
      <c r="I3550" s="128" t="str">
        <f t="shared" si="7"/>
        <v>목</v>
      </c>
      <c r="J3550" s="99"/>
      <c r="K3550" s="99"/>
      <c r="L3550" s="141" t="str">
        <f>IF(J3550-K3550=0,,IFERROR(K3550-J3550-휴게시간-VLOOKUP(A3550,지정휴게시간,2,FALSE),K3550-J3550-휴게시간))</f>
        <v/>
      </c>
      <c r="M3550" s="142" t="str">
        <f>IFERROR(VLOOKUP(Text(A3550,"m월 d일"),양력휴일,2,FALSE),IFERROR(VLOOKUP(Text(B3550,"m월 d일"),음력휴일,2,FALSE),IFERROR(VLOOKUP(A3550,양력지정휴일,2,FALSE), IFERROR(VLOOKUP(B3550,음력지정휴일,2,FALSE), ""))))</f>
        <v/>
      </c>
      <c r="N3550" s="128"/>
      <c r="O3550" s="128" t="str">
        <f>IFERROR(VLOOKUP(N3550,연차지정일수,2,FALSE),"")</f>
        <v/>
      </c>
      <c r="P3550" s="143"/>
      <c r="Q3550" s="2"/>
    </row>
    <row r="3551">
      <c r="A3551" s="129">
        <v>47746.0</v>
      </c>
      <c r="B3551" s="129">
        <f>VLOOKUP($A3551,달력데이터,MATCH("음력 날짜",달력제목,0),FALSE)</f>
        <v>47718</v>
      </c>
      <c r="C3551" s="128">
        <f t="shared" si="1"/>
        <v>2030</v>
      </c>
      <c r="D3551" s="128">
        <f t="shared" si="2"/>
        <v>9</v>
      </c>
      <c r="E3551" s="128">
        <f t="shared" si="3"/>
        <v>3</v>
      </c>
      <c r="F3551" s="128">
        <f t="shared" si="4"/>
        <v>2030</v>
      </c>
      <c r="G3551" s="128">
        <f t="shared" si="5"/>
        <v>9</v>
      </c>
      <c r="H3551" s="128">
        <f t="shared" si="6"/>
        <v>20</v>
      </c>
      <c r="I3551" s="128" t="str">
        <f t="shared" si="7"/>
        <v>금</v>
      </c>
      <c r="J3551" s="99"/>
      <c r="K3551" s="99"/>
      <c r="L3551" s="141" t="str">
        <f>IF(J3551-K3551=0,,IFERROR(K3551-J3551-휴게시간-VLOOKUP(A3551,지정휴게시간,2,FALSE),K3551-J3551-휴게시간))</f>
        <v/>
      </c>
      <c r="M3551" s="142" t="str">
        <f>IFERROR(VLOOKUP(Text(A3551,"m월 d일"),양력휴일,2,FALSE),IFERROR(VLOOKUP(Text(B3551,"m월 d일"),음력휴일,2,FALSE),IFERROR(VLOOKUP(A3551,양력지정휴일,2,FALSE), IFERROR(VLOOKUP(B3551,음력지정휴일,2,FALSE), ""))))</f>
        <v/>
      </c>
      <c r="N3551" s="128"/>
      <c r="O3551" s="128" t="str">
        <f>IFERROR(VLOOKUP(N3551,연차지정일수,2,FALSE),"")</f>
        <v/>
      </c>
      <c r="P3551" s="143"/>
      <c r="Q3551" s="2"/>
    </row>
    <row r="3552">
      <c r="A3552" s="129">
        <v>47747.0</v>
      </c>
      <c r="B3552" s="129">
        <f>VLOOKUP($A3552,달력데이터,MATCH("음력 날짜",달력제목,0),FALSE)</f>
        <v>47719</v>
      </c>
      <c r="C3552" s="128">
        <f t="shared" si="1"/>
        <v>2030</v>
      </c>
      <c r="D3552" s="128">
        <f t="shared" si="2"/>
        <v>9</v>
      </c>
      <c r="E3552" s="128">
        <f t="shared" si="3"/>
        <v>3</v>
      </c>
      <c r="F3552" s="128">
        <f t="shared" si="4"/>
        <v>2030</v>
      </c>
      <c r="G3552" s="128">
        <f t="shared" si="5"/>
        <v>9</v>
      </c>
      <c r="H3552" s="128">
        <f t="shared" si="6"/>
        <v>21</v>
      </c>
      <c r="I3552" s="128" t="str">
        <f t="shared" si="7"/>
        <v>토</v>
      </c>
      <c r="J3552" s="99"/>
      <c r="K3552" s="99"/>
      <c r="L3552" s="141" t="str">
        <f>IF(J3552-K3552=0,,IFERROR(K3552-J3552-휴게시간-VLOOKUP(A3552,지정휴게시간,2,FALSE),K3552-J3552-휴게시간))</f>
        <v/>
      </c>
      <c r="M3552" s="142" t="str">
        <f>IFERROR(VLOOKUP(Text(A3552,"m월 d일"),양력휴일,2,FALSE),IFERROR(VLOOKUP(Text(B3552,"m월 d일"),음력휴일,2,FALSE),IFERROR(VLOOKUP(A3552,양력지정휴일,2,FALSE), IFERROR(VLOOKUP(B3552,음력지정휴일,2,FALSE), ""))))</f>
        <v/>
      </c>
      <c r="N3552" s="128"/>
      <c r="O3552" s="128" t="str">
        <f>IFERROR(VLOOKUP(N3552,연차지정일수,2,FALSE),"")</f>
        <v/>
      </c>
      <c r="P3552" s="143"/>
      <c r="Q3552" s="2"/>
    </row>
    <row r="3553">
      <c r="A3553" s="129">
        <v>47748.0</v>
      </c>
      <c r="B3553" s="129">
        <f>VLOOKUP($A3553,달력데이터,MATCH("음력 날짜",달력제목,0),FALSE)</f>
        <v>47720</v>
      </c>
      <c r="C3553" s="128">
        <f t="shared" si="1"/>
        <v>2030</v>
      </c>
      <c r="D3553" s="128">
        <f t="shared" si="2"/>
        <v>9</v>
      </c>
      <c r="E3553" s="128">
        <f t="shared" si="3"/>
        <v>3</v>
      </c>
      <c r="F3553" s="128">
        <f t="shared" si="4"/>
        <v>2030</v>
      </c>
      <c r="G3553" s="128">
        <f t="shared" si="5"/>
        <v>9</v>
      </c>
      <c r="H3553" s="128">
        <f t="shared" si="6"/>
        <v>22</v>
      </c>
      <c r="I3553" s="128" t="str">
        <f t="shared" si="7"/>
        <v>일</v>
      </c>
      <c r="J3553" s="99"/>
      <c r="K3553" s="99"/>
      <c r="L3553" s="141" t="str">
        <f>IF(J3553-K3553=0,,IFERROR(K3553-J3553-휴게시간-VLOOKUP(A3553,지정휴게시간,2,FALSE),K3553-J3553-휴게시간))</f>
        <v/>
      </c>
      <c r="M3553" s="142" t="str">
        <f>IFERROR(VLOOKUP(Text(A3553,"m월 d일"),양력휴일,2,FALSE),IFERROR(VLOOKUP(Text(B3553,"m월 d일"),음력휴일,2,FALSE),IFERROR(VLOOKUP(A3553,양력지정휴일,2,FALSE), IFERROR(VLOOKUP(B3553,음력지정휴일,2,FALSE), ""))))</f>
        <v/>
      </c>
      <c r="N3553" s="128"/>
      <c r="O3553" s="128" t="str">
        <f>IFERROR(VLOOKUP(N3553,연차지정일수,2,FALSE),"")</f>
        <v/>
      </c>
      <c r="P3553" s="143"/>
      <c r="Q3553" s="2"/>
    </row>
    <row r="3554">
      <c r="A3554" s="129">
        <v>47749.0</v>
      </c>
      <c r="B3554" s="129">
        <f>VLOOKUP($A3554,달력데이터,MATCH("음력 날짜",달력제목,0),FALSE)</f>
        <v>47721</v>
      </c>
      <c r="C3554" s="128">
        <f t="shared" si="1"/>
        <v>2030</v>
      </c>
      <c r="D3554" s="128">
        <f t="shared" si="2"/>
        <v>9</v>
      </c>
      <c r="E3554" s="128">
        <f t="shared" si="3"/>
        <v>4</v>
      </c>
      <c r="F3554" s="128">
        <f t="shared" si="4"/>
        <v>2030</v>
      </c>
      <c r="G3554" s="128">
        <f t="shared" si="5"/>
        <v>9</v>
      </c>
      <c r="H3554" s="128">
        <f t="shared" si="6"/>
        <v>23</v>
      </c>
      <c r="I3554" s="128" t="str">
        <f t="shared" si="7"/>
        <v>월</v>
      </c>
      <c r="J3554" s="99"/>
      <c r="K3554" s="99"/>
      <c r="L3554" s="141" t="str">
        <f>IF(J3554-K3554=0,,IFERROR(K3554-J3554-휴게시간-VLOOKUP(A3554,지정휴게시간,2,FALSE),K3554-J3554-휴게시간))</f>
        <v/>
      </c>
      <c r="M3554" s="142" t="str">
        <f>IFERROR(VLOOKUP(Text(A3554,"m월 d일"),양력휴일,2,FALSE),IFERROR(VLOOKUP(Text(B3554,"m월 d일"),음력휴일,2,FALSE),IFERROR(VLOOKUP(A3554,양력지정휴일,2,FALSE), IFERROR(VLOOKUP(B3554,음력지정휴일,2,FALSE), ""))))</f>
        <v/>
      </c>
      <c r="N3554" s="128"/>
      <c r="O3554" s="128" t="str">
        <f>IFERROR(VLOOKUP(N3554,연차지정일수,2,FALSE),"")</f>
        <v/>
      </c>
      <c r="P3554" s="143"/>
      <c r="Q3554" s="2"/>
    </row>
    <row r="3555">
      <c r="A3555" s="129">
        <v>47750.0</v>
      </c>
      <c r="B3555" s="129">
        <f>VLOOKUP($A3555,달력데이터,MATCH("음력 날짜",달력제목,0),FALSE)</f>
        <v>47722</v>
      </c>
      <c r="C3555" s="128">
        <f t="shared" si="1"/>
        <v>2030</v>
      </c>
      <c r="D3555" s="128">
        <f t="shared" si="2"/>
        <v>9</v>
      </c>
      <c r="E3555" s="128">
        <f t="shared" si="3"/>
        <v>4</v>
      </c>
      <c r="F3555" s="128">
        <f t="shared" si="4"/>
        <v>2030</v>
      </c>
      <c r="G3555" s="128">
        <f t="shared" si="5"/>
        <v>9</v>
      </c>
      <c r="H3555" s="128">
        <f t="shared" si="6"/>
        <v>24</v>
      </c>
      <c r="I3555" s="128" t="str">
        <f t="shared" si="7"/>
        <v>화</v>
      </c>
      <c r="J3555" s="99"/>
      <c r="K3555" s="99"/>
      <c r="L3555" s="141" t="str">
        <f>IF(J3555-K3555=0,,IFERROR(K3555-J3555-휴게시간-VLOOKUP(A3555,지정휴게시간,2,FALSE),K3555-J3555-휴게시간))</f>
        <v/>
      </c>
      <c r="M3555" s="142" t="str">
        <f>IFERROR(VLOOKUP(Text(A3555,"m월 d일"),양력휴일,2,FALSE),IFERROR(VLOOKUP(Text(B3555,"m월 d일"),음력휴일,2,FALSE),IFERROR(VLOOKUP(A3555,양력지정휴일,2,FALSE), IFERROR(VLOOKUP(B3555,음력지정휴일,2,FALSE), ""))))</f>
        <v/>
      </c>
      <c r="N3555" s="128"/>
      <c r="O3555" s="128" t="str">
        <f>IFERROR(VLOOKUP(N3555,연차지정일수,2,FALSE),"")</f>
        <v/>
      </c>
      <c r="P3555" s="143"/>
      <c r="Q3555" s="2"/>
    </row>
    <row r="3556">
      <c r="A3556" s="129">
        <v>47751.0</v>
      </c>
      <c r="B3556" s="129">
        <f>VLOOKUP($A3556,달력데이터,MATCH("음력 날짜",달력제목,0),FALSE)</f>
        <v>47723</v>
      </c>
      <c r="C3556" s="128">
        <f t="shared" si="1"/>
        <v>2030</v>
      </c>
      <c r="D3556" s="128">
        <f t="shared" si="2"/>
        <v>9</v>
      </c>
      <c r="E3556" s="128">
        <f t="shared" si="3"/>
        <v>4</v>
      </c>
      <c r="F3556" s="128">
        <f t="shared" si="4"/>
        <v>2030</v>
      </c>
      <c r="G3556" s="128">
        <f t="shared" si="5"/>
        <v>9</v>
      </c>
      <c r="H3556" s="128">
        <f t="shared" si="6"/>
        <v>25</v>
      </c>
      <c r="I3556" s="128" t="str">
        <f t="shared" si="7"/>
        <v>수</v>
      </c>
      <c r="J3556" s="99"/>
      <c r="K3556" s="99"/>
      <c r="L3556" s="141" t="str">
        <f>IF(J3556-K3556=0,,IFERROR(K3556-J3556-휴게시간-VLOOKUP(A3556,지정휴게시간,2,FALSE),K3556-J3556-휴게시간))</f>
        <v/>
      </c>
      <c r="M3556" s="142" t="str">
        <f>IFERROR(VLOOKUP(Text(A3556,"m월 d일"),양력휴일,2,FALSE),IFERROR(VLOOKUP(Text(B3556,"m월 d일"),음력휴일,2,FALSE),IFERROR(VLOOKUP(A3556,양력지정휴일,2,FALSE), IFERROR(VLOOKUP(B3556,음력지정휴일,2,FALSE), ""))))</f>
        <v/>
      </c>
      <c r="N3556" s="128"/>
      <c r="O3556" s="128" t="str">
        <f>IFERROR(VLOOKUP(N3556,연차지정일수,2,FALSE),"")</f>
        <v/>
      </c>
      <c r="P3556" s="143"/>
      <c r="Q3556" s="2"/>
    </row>
    <row r="3557">
      <c r="A3557" s="129">
        <v>47752.0</v>
      </c>
      <c r="B3557" s="129">
        <f>VLOOKUP($A3557,달력데이터,MATCH("음력 날짜",달력제목,0),FALSE)</f>
        <v>47724</v>
      </c>
      <c r="C3557" s="128">
        <f t="shared" si="1"/>
        <v>2030</v>
      </c>
      <c r="D3557" s="128">
        <f t="shared" si="2"/>
        <v>9</v>
      </c>
      <c r="E3557" s="128">
        <f t="shared" si="3"/>
        <v>4</v>
      </c>
      <c r="F3557" s="128">
        <f t="shared" si="4"/>
        <v>2030</v>
      </c>
      <c r="G3557" s="128">
        <f t="shared" si="5"/>
        <v>9</v>
      </c>
      <c r="H3557" s="128">
        <f t="shared" si="6"/>
        <v>26</v>
      </c>
      <c r="I3557" s="128" t="str">
        <f t="shared" si="7"/>
        <v>목</v>
      </c>
      <c r="J3557" s="99"/>
      <c r="K3557" s="99"/>
      <c r="L3557" s="141" t="str">
        <f>IF(J3557-K3557=0,,IFERROR(K3557-J3557-휴게시간-VLOOKUP(A3557,지정휴게시간,2,FALSE),K3557-J3557-휴게시간))</f>
        <v/>
      </c>
      <c r="M3557" s="142" t="str">
        <f>IFERROR(VLOOKUP(Text(A3557,"m월 d일"),양력휴일,2,FALSE),IFERROR(VLOOKUP(Text(B3557,"m월 d일"),음력휴일,2,FALSE),IFERROR(VLOOKUP(A3557,양력지정휴일,2,FALSE), IFERROR(VLOOKUP(B3557,음력지정휴일,2,FALSE), ""))))</f>
        <v/>
      </c>
      <c r="N3557" s="128"/>
      <c r="O3557" s="128" t="str">
        <f>IFERROR(VLOOKUP(N3557,연차지정일수,2,FALSE),"")</f>
        <v/>
      </c>
      <c r="P3557" s="143"/>
      <c r="Q3557" s="2"/>
    </row>
    <row r="3558">
      <c r="A3558" s="129">
        <v>47753.0</v>
      </c>
      <c r="B3558" s="129">
        <f>VLOOKUP($A3558,달력데이터,MATCH("음력 날짜",달력제목,0),FALSE)</f>
        <v>47727</v>
      </c>
      <c r="C3558" s="128">
        <f t="shared" si="1"/>
        <v>2030</v>
      </c>
      <c r="D3558" s="128">
        <f t="shared" si="2"/>
        <v>9</v>
      </c>
      <c r="E3558" s="128">
        <f t="shared" si="3"/>
        <v>4</v>
      </c>
      <c r="F3558" s="128">
        <f t="shared" si="4"/>
        <v>2030</v>
      </c>
      <c r="G3558" s="128">
        <f t="shared" si="5"/>
        <v>9</v>
      </c>
      <c r="H3558" s="128">
        <f t="shared" si="6"/>
        <v>27</v>
      </c>
      <c r="I3558" s="128" t="str">
        <f t="shared" si="7"/>
        <v>금</v>
      </c>
      <c r="J3558" s="99"/>
      <c r="K3558" s="99"/>
      <c r="L3558" s="141" t="str">
        <f>IF(J3558-K3558=0,,IFERROR(K3558-J3558-휴게시간-VLOOKUP(A3558,지정휴게시간,2,FALSE),K3558-J3558-휴게시간))</f>
        <v/>
      </c>
      <c r="M3558" s="142" t="str">
        <f>IFERROR(VLOOKUP(Text(A3558,"m월 d일"),양력휴일,2,FALSE),IFERROR(VLOOKUP(Text(B3558,"m월 d일"),음력휴일,2,FALSE),IFERROR(VLOOKUP(A3558,양력지정휴일,2,FALSE), IFERROR(VLOOKUP(B3558,음력지정휴일,2,FALSE), ""))))</f>
        <v/>
      </c>
      <c r="N3558" s="128"/>
      <c r="O3558" s="128" t="str">
        <f>IFERROR(VLOOKUP(N3558,연차지정일수,2,FALSE),"")</f>
        <v/>
      </c>
      <c r="P3558" s="143"/>
      <c r="Q3558" s="2"/>
    </row>
    <row r="3559">
      <c r="A3559" s="129">
        <v>47754.0</v>
      </c>
      <c r="B3559" s="129">
        <f>VLOOKUP($A3559,달력데이터,MATCH("음력 날짜",달력제목,0),FALSE)</f>
        <v>47728</v>
      </c>
      <c r="C3559" s="128">
        <f t="shared" si="1"/>
        <v>2030</v>
      </c>
      <c r="D3559" s="128">
        <f t="shared" si="2"/>
        <v>9</v>
      </c>
      <c r="E3559" s="128">
        <f t="shared" si="3"/>
        <v>4</v>
      </c>
      <c r="F3559" s="128">
        <f t="shared" si="4"/>
        <v>2030</v>
      </c>
      <c r="G3559" s="128">
        <f t="shared" si="5"/>
        <v>9</v>
      </c>
      <c r="H3559" s="128">
        <f t="shared" si="6"/>
        <v>28</v>
      </c>
      <c r="I3559" s="128" t="str">
        <f t="shared" si="7"/>
        <v>토</v>
      </c>
      <c r="J3559" s="99"/>
      <c r="K3559" s="99"/>
      <c r="L3559" s="141" t="str">
        <f>IF(J3559-K3559=0,,IFERROR(K3559-J3559-휴게시간-VLOOKUP(A3559,지정휴게시간,2,FALSE),K3559-J3559-휴게시간))</f>
        <v/>
      </c>
      <c r="M3559" s="142" t="str">
        <f>IFERROR(VLOOKUP(Text(A3559,"m월 d일"),양력휴일,2,FALSE),IFERROR(VLOOKUP(Text(B3559,"m월 d일"),음력휴일,2,FALSE),IFERROR(VLOOKUP(A3559,양력지정휴일,2,FALSE), IFERROR(VLOOKUP(B3559,음력지정휴일,2,FALSE), ""))))</f>
        <v/>
      </c>
      <c r="N3559" s="128"/>
      <c r="O3559" s="128" t="str">
        <f>IFERROR(VLOOKUP(N3559,연차지정일수,2,FALSE),"")</f>
        <v/>
      </c>
      <c r="P3559" s="143"/>
      <c r="Q3559" s="2"/>
    </row>
    <row r="3560">
      <c r="A3560" s="129">
        <v>47755.0</v>
      </c>
      <c r="B3560" s="129">
        <f>VLOOKUP($A3560,달력데이터,MATCH("음력 날짜",달력제목,0),FALSE)</f>
        <v>47729</v>
      </c>
      <c r="C3560" s="128">
        <f t="shared" si="1"/>
        <v>2030</v>
      </c>
      <c r="D3560" s="128">
        <f t="shared" si="2"/>
        <v>9</v>
      </c>
      <c r="E3560" s="128">
        <f t="shared" si="3"/>
        <v>4</v>
      </c>
      <c r="F3560" s="128">
        <f t="shared" si="4"/>
        <v>2030</v>
      </c>
      <c r="G3560" s="128">
        <f t="shared" si="5"/>
        <v>9</v>
      </c>
      <c r="H3560" s="128">
        <f t="shared" si="6"/>
        <v>29</v>
      </c>
      <c r="I3560" s="128" t="str">
        <f t="shared" si="7"/>
        <v>일</v>
      </c>
      <c r="J3560" s="99"/>
      <c r="K3560" s="99"/>
      <c r="L3560" s="141" t="str">
        <f>IF(J3560-K3560=0,,IFERROR(K3560-J3560-휴게시간-VLOOKUP(A3560,지정휴게시간,2,FALSE),K3560-J3560-휴게시간))</f>
        <v/>
      </c>
      <c r="M3560" s="142" t="str">
        <f>IFERROR(VLOOKUP(Text(A3560,"m월 d일"),양력휴일,2,FALSE),IFERROR(VLOOKUP(Text(B3560,"m월 d일"),음력휴일,2,FALSE),IFERROR(VLOOKUP(A3560,양력지정휴일,2,FALSE), IFERROR(VLOOKUP(B3560,음력지정휴일,2,FALSE), ""))))</f>
        <v/>
      </c>
      <c r="N3560" s="128"/>
      <c r="O3560" s="128" t="str">
        <f>IFERROR(VLOOKUP(N3560,연차지정일수,2,FALSE),"")</f>
        <v/>
      </c>
      <c r="P3560" s="143"/>
      <c r="Q3560" s="2"/>
    </row>
    <row r="3561">
      <c r="A3561" s="129">
        <v>47756.0</v>
      </c>
      <c r="B3561" s="129">
        <f>VLOOKUP($A3561,달력데이터,MATCH("음력 날짜",달력제목,0),FALSE)</f>
        <v>47730</v>
      </c>
      <c r="C3561" s="128">
        <f t="shared" si="1"/>
        <v>2030</v>
      </c>
      <c r="D3561" s="128">
        <f t="shared" si="2"/>
        <v>9</v>
      </c>
      <c r="E3561" s="128">
        <f t="shared" si="3"/>
        <v>5</v>
      </c>
      <c r="F3561" s="128">
        <f t="shared" si="4"/>
        <v>2030</v>
      </c>
      <c r="G3561" s="128">
        <f t="shared" si="5"/>
        <v>9</v>
      </c>
      <c r="H3561" s="128">
        <f t="shared" si="6"/>
        <v>30</v>
      </c>
      <c r="I3561" s="128" t="str">
        <f t="shared" si="7"/>
        <v>월</v>
      </c>
      <c r="J3561" s="99"/>
      <c r="K3561" s="99"/>
      <c r="L3561" s="141" t="str">
        <f>IF(J3561-K3561=0,,IFERROR(K3561-J3561-휴게시간-VLOOKUP(A3561,지정휴게시간,2,FALSE),K3561-J3561-휴게시간))</f>
        <v/>
      </c>
      <c r="M3561" s="142" t="str">
        <f>IFERROR(VLOOKUP(Text(A3561,"m월 d일"),양력휴일,2,FALSE),IFERROR(VLOOKUP(Text(B3561,"m월 d일"),음력휴일,2,FALSE),IFERROR(VLOOKUP(A3561,양력지정휴일,2,FALSE), IFERROR(VLOOKUP(B3561,음력지정휴일,2,FALSE), ""))))</f>
        <v/>
      </c>
      <c r="N3561" s="128"/>
      <c r="O3561" s="128" t="str">
        <f>IFERROR(VLOOKUP(N3561,연차지정일수,2,FALSE),"")</f>
        <v/>
      </c>
      <c r="P3561" s="143"/>
      <c r="Q3561" s="2"/>
    </row>
    <row r="3562">
      <c r="A3562" s="129">
        <v>47757.0</v>
      </c>
      <c r="B3562" s="129">
        <f>VLOOKUP($A3562,달력데이터,MATCH("음력 날짜",달력제목,0),FALSE)</f>
        <v>47731</v>
      </c>
      <c r="C3562" s="128">
        <f t="shared" si="1"/>
        <v>2030</v>
      </c>
      <c r="D3562" s="128">
        <f t="shared" si="2"/>
        <v>9</v>
      </c>
      <c r="E3562" s="128">
        <f t="shared" si="3"/>
        <v>5</v>
      </c>
      <c r="F3562" s="128">
        <f t="shared" si="4"/>
        <v>2030</v>
      </c>
      <c r="G3562" s="128">
        <f t="shared" si="5"/>
        <v>10</v>
      </c>
      <c r="H3562" s="128">
        <f t="shared" si="6"/>
        <v>1</v>
      </c>
      <c r="I3562" s="128" t="str">
        <f t="shared" si="7"/>
        <v>화</v>
      </c>
      <c r="J3562" s="99"/>
      <c r="K3562" s="99"/>
      <c r="L3562" s="141" t="str">
        <f>IF(J3562-K3562=0,,IFERROR(K3562-J3562-휴게시간-VLOOKUP(A3562,지정휴게시간,2,FALSE),K3562-J3562-휴게시간))</f>
        <v/>
      </c>
      <c r="M3562" s="142" t="str">
        <f>IFERROR(VLOOKUP(Text(A3562,"m월 d일"),양력휴일,2,FALSE),IFERROR(VLOOKUP(Text(B3562,"m월 d일"),음력휴일,2,FALSE),IFERROR(VLOOKUP(A3562,양력지정휴일,2,FALSE), IFERROR(VLOOKUP(B3562,음력지정휴일,2,FALSE), ""))))</f>
        <v/>
      </c>
      <c r="N3562" s="128"/>
      <c r="O3562" s="128" t="str">
        <f>IFERROR(VLOOKUP(N3562,연차지정일수,2,FALSE),"")</f>
        <v/>
      </c>
      <c r="P3562" s="143"/>
      <c r="Q3562" s="2"/>
    </row>
    <row r="3563">
      <c r="A3563" s="129">
        <v>47758.0</v>
      </c>
      <c r="B3563" s="129">
        <f>VLOOKUP($A3563,달력데이터,MATCH("음력 날짜",달력제목,0),FALSE)</f>
        <v>47732</v>
      </c>
      <c r="C3563" s="128">
        <f t="shared" si="1"/>
        <v>2030</v>
      </c>
      <c r="D3563" s="128">
        <f t="shared" si="2"/>
        <v>9</v>
      </c>
      <c r="E3563" s="128">
        <f t="shared" si="3"/>
        <v>5</v>
      </c>
      <c r="F3563" s="128">
        <f t="shared" si="4"/>
        <v>2030</v>
      </c>
      <c r="G3563" s="128">
        <f t="shared" si="5"/>
        <v>10</v>
      </c>
      <c r="H3563" s="128">
        <f t="shared" si="6"/>
        <v>2</v>
      </c>
      <c r="I3563" s="128" t="str">
        <f t="shared" si="7"/>
        <v>수</v>
      </c>
      <c r="J3563" s="99"/>
      <c r="K3563" s="99"/>
      <c r="L3563" s="141" t="str">
        <f>IF(J3563-K3563=0,,IFERROR(K3563-J3563-휴게시간-VLOOKUP(A3563,지정휴게시간,2,FALSE),K3563-J3563-휴게시간))</f>
        <v/>
      </c>
      <c r="M3563" s="142" t="str">
        <f>IFERROR(VLOOKUP(Text(A3563,"m월 d일"),양력휴일,2,FALSE),IFERROR(VLOOKUP(Text(B3563,"m월 d일"),음력휴일,2,FALSE),IFERROR(VLOOKUP(A3563,양력지정휴일,2,FALSE), IFERROR(VLOOKUP(B3563,음력지정휴일,2,FALSE), ""))))</f>
        <v/>
      </c>
      <c r="N3563" s="128"/>
      <c r="O3563" s="128" t="str">
        <f>IFERROR(VLOOKUP(N3563,연차지정일수,2,FALSE),"")</f>
        <v/>
      </c>
      <c r="P3563" s="143"/>
      <c r="Q3563" s="2"/>
    </row>
    <row r="3564">
      <c r="A3564" s="129">
        <v>47759.0</v>
      </c>
      <c r="B3564" s="129">
        <f>VLOOKUP($A3564,달력데이터,MATCH("음력 날짜",달력제목,0),FALSE)</f>
        <v>47733</v>
      </c>
      <c r="C3564" s="128">
        <f t="shared" si="1"/>
        <v>2030</v>
      </c>
      <c r="D3564" s="128">
        <f t="shared" si="2"/>
        <v>9</v>
      </c>
      <c r="E3564" s="128">
        <f t="shared" si="3"/>
        <v>5</v>
      </c>
      <c r="F3564" s="128">
        <f t="shared" si="4"/>
        <v>2030</v>
      </c>
      <c r="G3564" s="128">
        <f t="shared" si="5"/>
        <v>10</v>
      </c>
      <c r="H3564" s="128">
        <f t="shared" si="6"/>
        <v>3</v>
      </c>
      <c r="I3564" s="128" t="str">
        <f t="shared" si="7"/>
        <v>목</v>
      </c>
      <c r="J3564" s="99"/>
      <c r="K3564" s="99"/>
      <c r="L3564" s="141" t="str">
        <f>IF(J3564-K3564=0,,IFERROR(K3564-J3564-휴게시간-VLOOKUP(A3564,지정휴게시간,2,FALSE),K3564-J3564-휴게시간))</f>
        <v/>
      </c>
      <c r="M3564" s="142" t="str">
        <f>IFERROR(VLOOKUP(Text(A3564,"m월 d일"),양력휴일,2,FALSE),IFERROR(VLOOKUP(Text(B3564,"m월 d일"),음력휴일,2,FALSE),IFERROR(VLOOKUP(A3564,양력지정휴일,2,FALSE), IFERROR(VLOOKUP(B3564,음력지정휴일,2,FALSE), ""))))</f>
        <v>개천절</v>
      </c>
      <c r="N3564" s="128"/>
      <c r="O3564" s="128" t="str">
        <f>IFERROR(VLOOKUP(N3564,연차지정일수,2,FALSE),"")</f>
        <v/>
      </c>
      <c r="P3564" s="143"/>
      <c r="Q3564" s="2"/>
    </row>
    <row r="3565">
      <c r="A3565" s="129">
        <v>47760.0</v>
      </c>
      <c r="B3565" s="129">
        <f>VLOOKUP($A3565,달력데이터,MATCH("음력 날짜",달력제목,0),FALSE)</f>
        <v>47734</v>
      </c>
      <c r="C3565" s="128">
        <f t="shared" si="1"/>
        <v>2030</v>
      </c>
      <c r="D3565" s="128">
        <f t="shared" si="2"/>
        <v>9</v>
      </c>
      <c r="E3565" s="128">
        <f t="shared" si="3"/>
        <v>5</v>
      </c>
      <c r="F3565" s="128">
        <f t="shared" si="4"/>
        <v>2030</v>
      </c>
      <c r="G3565" s="128">
        <f t="shared" si="5"/>
        <v>10</v>
      </c>
      <c r="H3565" s="128">
        <f t="shared" si="6"/>
        <v>4</v>
      </c>
      <c r="I3565" s="128" t="str">
        <f t="shared" si="7"/>
        <v>금</v>
      </c>
      <c r="J3565" s="99"/>
      <c r="K3565" s="99"/>
      <c r="L3565" s="141" t="str">
        <f>IF(J3565-K3565=0,,IFERROR(K3565-J3565-휴게시간-VLOOKUP(A3565,지정휴게시간,2,FALSE),K3565-J3565-휴게시간))</f>
        <v/>
      </c>
      <c r="M3565" s="142" t="str">
        <f>IFERROR(VLOOKUP(Text(A3565,"m월 d일"),양력휴일,2,FALSE),IFERROR(VLOOKUP(Text(B3565,"m월 d일"),음력휴일,2,FALSE),IFERROR(VLOOKUP(A3565,양력지정휴일,2,FALSE), IFERROR(VLOOKUP(B3565,음력지정휴일,2,FALSE), ""))))</f>
        <v/>
      </c>
      <c r="N3565" s="128"/>
      <c r="O3565" s="128" t="str">
        <f>IFERROR(VLOOKUP(N3565,연차지정일수,2,FALSE),"")</f>
        <v/>
      </c>
      <c r="P3565" s="143"/>
      <c r="Q3565" s="2"/>
    </row>
    <row r="3566">
      <c r="A3566" s="129">
        <v>47761.0</v>
      </c>
      <c r="B3566" s="129">
        <f>VLOOKUP($A3566,달력데이터,MATCH("음력 날짜",달력제목,0),FALSE)</f>
        <v>47735</v>
      </c>
      <c r="C3566" s="128">
        <f t="shared" si="1"/>
        <v>2030</v>
      </c>
      <c r="D3566" s="128">
        <f t="shared" si="2"/>
        <v>9</v>
      </c>
      <c r="E3566" s="128">
        <f t="shared" si="3"/>
        <v>5</v>
      </c>
      <c r="F3566" s="128">
        <f t="shared" si="4"/>
        <v>2030</v>
      </c>
      <c r="G3566" s="128">
        <f t="shared" si="5"/>
        <v>10</v>
      </c>
      <c r="H3566" s="128">
        <f t="shared" si="6"/>
        <v>5</v>
      </c>
      <c r="I3566" s="128" t="str">
        <f t="shared" si="7"/>
        <v>토</v>
      </c>
      <c r="J3566" s="99"/>
      <c r="K3566" s="99"/>
      <c r="L3566" s="141" t="str">
        <f>IF(J3566-K3566=0,,IFERROR(K3566-J3566-휴게시간-VLOOKUP(A3566,지정휴게시간,2,FALSE),K3566-J3566-휴게시간))</f>
        <v/>
      </c>
      <c r="M3566" s="142" t="str">
        <f>IFERROR(VLOOKUP(Text(A3566,"m월 d일"),양력휴일,2,FALSE),IFERROR(VLOOKUP(Text(B3566,"m월 d일"),음력휴일,2,FALSE),IFERROR(VLOOKUP(A3566,양력지정휴일,2,FALSE), IFERROR(VLOOKUP(B3566,음력지정휴일,2,FALSE), ""))))</f>
        <v/>
      </c>
      <c r="N3566" s="128"/>
      <c r="O3566" s="128" t="str">
        <f>IFERROR(VLOOKUP(N3566,연차지정일수,2,FALSE),"")</f>
        <v/>
      </c>
      <c r="P3566" s="143"/>
      <c r="Q3566" s="2"/>
    </row>
    <row r="3567">
      <c r="A3567" s="129">
        <v>47762.0</v>
      </c>
      <c r="B3567" s="129">
        <f>VLOOKUP($A3567,달력데이터,MATCH("음력 날짜",달력제목,0),FALSE)</f>
        <v>47736</v>
      </c>
      <c r="C3567" s="128">
        <f t="shared" si="1"/>
        <v>2030</v>
      </c>
      <c r="D3567" s="128">
        <f t="shared" si="2"/>
        <v>9</v>
      </c>
      <c r="E3567" s="128">
        <f t="shared" si="3"/>
        <v>5</v>
      </c>
      <c r="F3567" s="128">
        <f t="shared" si="4"/>
        <v>2030</v>
      </c>
      <c r="G3567" s="128">
        <f t="shared" si="5"/>
        <v>10</v>
      </c>
      <c r="H3567" s="128">
        <f t="shared" si="6"/>
        <v>6</v>
      </c>
      <c r="I3567" s="128" t="str">
        <f t="shared" si="7"/>
        <v>일</v>
      </c>
      <c r="J3567" s="99"/>
      <c r="K3567" s="99"/>
      <c r="L3567" s="141" t="str">
        <f>IF(J3567-K3567=0,,IFERROR(K3567-J3567-휴게시간-VLOOKUP(A3567,지정휴게시간,2,FALSE),K3567-J3567-휴게시간))</f>
        <v/>
      </c>
      <c r="M3567" s="142" t="str">
        <f>IFERROR(VLOOKUP(Text(A3567,"m월 d일"),양력휴일,2,FALSE),IFERROR(VLOOKUP(Text(B3567,"m월 d일"),음력휴일,2,FALSE),IFERROR(VLOOKUP(A3567,양력지정휴일,2,FALSE), IFERROR(VLOOKUP(B3567,음력지정휴일,2,FALSE), ""))))</f>
        <v/>
      </c>
      <c r="N3567" s="128"/>
      <c r="O3567" s="128" t="str">
        <f>IFERROR(VLOOKUP(N3567,연차지정일수,2,FALSE),"")</f>
        <v/>
      </c>
      <c r="P3567" s="143"/>
      <c r="Q3567" s="2"/>
    </row>
    <row r="3568">
      <c r="A3568" s="129">
        <v>47763.0</v>
      </c>
      <c r="B3568" s="129">
        <f>VLOOKUP($A3568,달력데이터,MATCH("음력 날짜",달력제목,0),FALSE)</f>
        <v>47737</v>
      </c>
      <c r="C3568" s="128">
        <f t="shared" si="1"/>
        <v>2030</v>
      </c>
      <c r="D3568" s="128">
        <f t="shared" si="2"/>
        <v>10</v>
      </c>
      <c r="E3568" s="128">
        <f t="shared" si="3"/>
        <v>1</v>
      </c>
      <c r="F3568" s="128">
        <f t="shared" si="4"/>
        <v>2030</v>
      </c>
      <c r="G3568" s="128">
        <f t="shared" si="5"/>
        <v>10</v>
      </c>
      <c r="H3568" s="128">
        <f t="shared" si="6"/>
        <v>7</v>
      </c>
      <c r="I3568" s="128" t="str">
        <f t="shared" si="7"/>
        <v>월</v>
      </c>
      <c r="J3568" s="99"/>
      <c r="K3568" s="99"/>
      <c r="L3568" s="141" t="str">
        <f>IF(J3568-K3568=0,,IFERROR(K3568-J3568-휴게시간-VLOOKUP(A3568,지정휴게시간,2,FALSE),K3568-J3568-휴게시간))</f>
        <v/>
      </c>
      <c r="M3568" s="142" t="str">
        <f>IFERROR(VLOOKUP(Text(A3568,"m월 d일"),양력휴일,2,FALSE),IFERROR(VLOOKUP(Text(B3568,"m월 d일"),음력휴일,2,FALSE),IFERROR(VLOOKUP(A3568,양력지정휴일,2,FALSE), IFERROR(VLOOKUP(B3568,음력지정휴일,2,FALSE), ""))))</f>
        <v/>
      </c>
      <c r="N3568" s="128"/>
      <c r="O3568" s="128" t="str">
        <f>IFERROR(VLOOKUP(N3568,연차지정일수,2,FALSE),"")</f>
        <v/>
      </c>
      <c r="P3568" s="143"/>
      <c r="Q3568" s="2"/>
    </row>
    <row r="3569">
      <c r="A3569" s="129">
        <v>47764.0</v>
      </c>
      <c r="B3569" s="129">
        <f>VLOOKUP($A3569,달력데이터,MATCH("음력 날짜",달력제목,0),FALSE)</f>
        <v>47738</v>
      </c>
      <c r="C3569" s="128">
        <f t="shared" si="1"/>
        <v>2030</v>
      </c>
      <c r="D3569" s="128">
        <f t="shared" si="2"/>
        <v>10</v>
      </c>
      <c r="E3569" s="128">
        <f t="shared" si="3"/>
        <v>1</v>
      </c>
      <c r="F3569" s="128">
        <f t="shared" si="4"/>
        <v>2030</v>
      </c>
      <c r="G3569" s="128">
        <f t="shared" si="5"/>
        <v>10</v>
      </c>
      <c r="H3569" s="128">
        <f t="shared" si="6"/>
        <v>8</v>
      </c>
      <c r="I3569" s="128" t="str">
        <f t="shared" si="7"/>
        <v>화</v>
      </c>
      <c r="J3569" s="99"/>
      <c r="K3569" s="99"/>
      <c r="L3569" s="141" t="str">
        <f>IF(J3569-K3569=0,,IFERROR(K3569-J3569-휴게시간-VLOOKUP(A3569,지정휴게시간,2,FALSE),K3569-J3569-휴게시간))</f>
        <v/>
      </c>
      <c r="M3569" s="142" t="str">
        <f>IFERROR(VLOOKUP(Text(A3569,"m월 d일"),양력휴일,2,FALSE),IFERROR(VLOOKUP(Text(B3569,"m월 d일"),음력휴일,2,FALSE),IFERROR(VLOOKUP(A3569,양력지정휴일,2,FALSE), IFERROR(VLOOKUP(B3569,음력지정휴일,2,FALSE), ""))))</f>
        <v/>
      </c>
      <c r="N3569" s="128"/>
      <c r="O3569" s="128" t="str">
        <f>IFERROR(VLOOKUP(N3569,연차지정일수,2,FALSE),"")</f>
        <v/>
      </c>
      <c r="P3569" s="143"/>
      <c r="Q3569" s="2"/>
    </row>
    <row r="3570">
      <c r="A3570" s="129">
        <v>47765.0</v>
      </c>
      <c r="B3570" s="129">
        <f>VLOOKUP($A3570,달력데이터,MATCH("음력 날짜",달력제목,0),FALSE)</f>
        <v>47739</v>
      </c>
      <c r="C3570" s="128">
        <f t="shared" si="1"/>
        <v>2030</v>
      </c>
      <c r="D3570" s="128">
        <f t="shared" si="2"/>
        <v>10</v>
      </c>
      <c r="E3570" s="128">
        <f t="shared" si="3"/>
        <v>1</v>
      </c>
      <c r="F3570" s="128">
        <f t="shared" si="4"/>
        <v>2030</v>
      </c>
      <c r="G3570" s="128">
        <f t="shared" si="5"/>
        <v>10</v>
      </c>
      <c r="H3570" s="128">
        <f t="shared" si="6"/>
        <v>9</v>
      </c>
      <c r="I3570" s="128" t="str">
        <f t="shared" si="7"/>
        <v>수</v>
      </c>
      <c r="J3570" s="99"/>
      <c r="K3570" s="99"/>
      <c r="L3570" s="141" t="str">
        <f>IF(J3570-K3570=0,,IFERROR(K3570-J3570-휴게시간-VLOOKUP(A3570,지정휴게시간,2,FALSE),K3570-J3570-휴게시간))</f>
        <v/>
      </c>
      <c r="M3570" s="142" t="str">
        <f>IFERROR(VLOOKUP(Text(A3570,"m월 d일"),양력휴일,2,FALSE),IFERROR(VLOOKUP(Text(B3570,"m월 d일"),음력휴일,2,FALSE),IFERROR(VLOOKUP(A3570,양력지정휴일,2,FALSE), IFERROR(VLOOKUP(B3570,음력지정휴일,2,FALSE), ""))))</f>
        <v>한글날</v>
      </c>
      <c r="N3570" s="128"/>
      <c r="O3570" s="128" t="str">
        <f>IFERROR(VLOOKUP(N3570,연차지정일수,2,FALSE),"")</f>
        <v/>
      </c>
      <c r="P3570" s="143"/>
      <c r="Q3570" s="2"/>
    </row>
    <row r="3571">
      <c r="A3571" s="129">
        <v>47766.0</v>
      </c>
      <c r="B3571" s="129">
        <f>VLOOKUP($A3571,달력데이터,MATCH("음력 날짜",달력제목,0),FALSE)</f>
        <v>47740</v>
      </c>
      <c r="C3571" s="128">
        <f t="shared" si="1"/>
        <v>2030</v>
      </c>
      <c r="D3571" s="128">
        <f t="shared" si="2"/>
        <v>10</v>
      </c>
      <c r="E3571" s="128">
        <f t="shared" si="3"/>
        <v>1</v>
      </c>
      <c r="F3571" s="128">
        <f t="shared" si="4"/>
        <v>2030</v>
      </c>
      <c r="G3571" s="128">
        <f t="shared" si="5"/>
        <v>10</v>
      </c>
      <c r="H3571" s="128">
        <f t="shared" si="6"/>
        <v>10</v>
      </c>
      <c r="I3571" s="128" t="str">
        <f t="shared" si="7"/>
        <v>목</v>
      </c>
      <c r="J3571" s="99"/>
      <c r="K3571" s="99"/>
      <c r="L3571" s="141" t="str">
        <f>IF(J3571-K3571=0,,IFERROR(K3571-J3571-휴게시간-VLOOKUP(A3571,지정휴게시간,2,FALSE),K3571-J3571-휴게시간))</f>
        <v/>
      </c>
      <c r="M3571" s="142" t="str">
        <f>IFERROR(VLOOKUP(Text(A3571,"m월 d일"),양력휴일,2,FALSE),IFERROR(VLOOKUP(Text(B3571,"m월 d일"),음력휴일,2,FALSE),IFERROR(VLOOKUP(A3571,양력지정휴일,2,FALSE), IFERROR(VLOOKUP(B3571,음력지정휴일,2,FALSE), ""))))</f>
        <v/>
      </c>
      <c r="N3571" s="128"/>
      <c r="O3571" s="128" t="str">
        <f>IFERROR(VLOOKUP(N3571,연차지정일수,2,FALSE),"")</f>
        <v/>
      </c>
      <c r="P3571" s="143"/>
      <c r="Q3571" s="2"/>
    </row>
    <row r="3572">
      <c r="A3572" s="129">
        <v>47767.0</v>
      </c>
      <c r="B3572" s="129">
        <f>VLOOKUP($A3572,달력데이터,MATCH("음력 날짜",달력제목,0),FALSE)</f>
        <v>47741</v>
      </c>
      <c r="C3572" s="128">
        <f t="shared" si="1"/>
        <v>2030</v>
      </c>
      <c r="D3572" s="128">
        <f t="shared" si="2"/>
        <v>10</v>
      </c>
      <c r="E3572" s="128">
        <f t="shared" si="3"/>
        <v>1</v>
      </c>
      <c r="F3572" s="128">
        <f t="shared" si="4"/>
        <v>2030</v>
      </c>
      <c r="G3572" s="128">
        <f t="shared" si="5"/>
        <v>10</v>
      </c>
      <c r="H3572" s="128">
        <f t="shared" si="6"/>
        <v>11</v>
      </c>
      <c r="I3572" s="128" t="str">
        <f t="shared" si="7"/>
        <v>금</v>
      </c>
      <c r="J3572" s="99"/>
      <c r="K3572" s="99"/>
      <c r="L3572" s="141" t="str">
        <f>IF(J3572-K3572=0,,IFERROR(K3572-J3572-휴게시간-VLOOKUP(A3572,지정휴게시간,2,FALSE),K3572-J3572-휴게시간))</f>
        <v/>
      </c>
      <c r="M3572" s="142" t="str">
        <f>IFERROR(VLOOKUP(Text(A3572,"m월 d일"),양력휴일,2,FALSE),IFERROR(VLOOKUP(Text(B3572,"m월 d일"),음력휴일,2,FALSE),IFERROR(VLOOKUP(A3572,양력지정휴일,2,FALSE), IFERROR(VLOOKUP(B3572,음력지정휴일,2,FALSE), ""))))</f>
        <v/>
      </c>
      <c r="N3572" s="128"/>
      <c r="O3572" s="128" t="str">
        <f>IFERROR(VLOOKUP(N3572,연차지정일수,2,FALSE),"")</f>
        <v/>
      </c>
      <c r="P3572" s="143"/>
      <c r="Q3572" s="2"/>
    </row>
    <row r="3573">
      <c r="A3573" s="129">
        <v>47768.0</v>
      </c>
      <c r="B3573" s="129">
        <f>VLOOKUP($A3573,달력데이터,MATCH("음력 날짜",달력제목,0),FALSE)</f>
        <v>47742</v>
      </c>
      <c r="C3573" s="128">
        <f t="shared" si="1"/>
        <v>2030</v>
      </c>
      <c r="D3573" s="128">
        <f t="shared" si="2"/>
        <v>10</v>
      </c>
      <c r="E3573" s="128">
        <f t="shared" si="3"/>
        <v>1</v>
      </c>
      <c r="F3573" s="128">
        <f t="shared" si="4"/>
        <v>2030</v>
      </c>
      <c r="G3573" s="128">
        <f t="shared" si="5"/>
        <v>10</v>
      </c>
      <c r="H3573" s="128">
        <f t="shared" si="6"/>
        <v>12</v>
      </c>
      <c r="I3573" s="128" t="str">
        <f t="shared" si="7"/>
        <v>토</v>
      </c>
      <c r="J3573" s="99"/>
      <c r="K3573" s="99"/>
      <c r="L3573" s="141" t="str">
        <f>IF(J3573-K3573=0,,IFERROR(K3573-J3573-휴게시간-VLOOKUP(A3573,지정휴게시간,2,FALSE),K3573-J3573-휴게시간))</f>
        <v/>
      </c>
      <c r="M3573" s="142" t="str">
        <f>IFERROR(VLOOKUP(Text(A3573,"m월 d일"),양력휴일,2,FALSE),IFERROR(VLOOKUP(Text(B3573,"m월 d일"),음력휴일,2,FALSE),IFERROR(VLOOKUP(A3573,양력지정휴일,2,FALSE), IFERROR(VLOOKUP(B3573,음력지정휴일,2,FALSE), ""))))</f>
        <v/>
      </c>
      <c r="N3573" s="128"/>
      <c r="O3573" s="128" t="str">
        <f>IFERROR(VLOOKUP(N3573,연차지정일수,2,FALSE),"")</f>
        <v/>
      </c>
      <c r="P3573" s="143"/>
      <c r="Q3573" s="2"/>
    </row>
    <row r="3574">
      <c r="A3574" s="129">
        <v>47769.0</v>
      </c>
      <c r="B3574" s="129">
        <f>VLOOKUP($A3574,달력데이터,MATCH("음력 날짜",달력제목,0),FALSE)</f>
        <v>47743</v>
      </c>
      <c r="C3574" s="128">
        <f t="shared" si="1"/>
        <v>2030</v>
      </c>
      <c r="D3574" s="128">
        <f t="shared" si="2"/>
        <v>10</v>
      </c>
      <c r="E3574" s="128">
        <f t="shared" si="3"/>
        <v>1</v>
      </c>
      <c r="F3574" s="128">
        <f t="shared" si="4"/>
        <v>2030</v>
      </c>
      <c r="G3574" s="128">
        <f t="shared" si="5"/>
        <v>10</v>
      </c>
      <c r="H3574" s="128">
        <f t="shared" si="6"/>
        <v>13</v>
      </c>
      <c r="I3574" s="128" t="str">
        <f t="shared" si="7"/>
        <v>일</v>
      </c>
      <c r="J3574" s="99"/>
      <c r="K3574" s="99"/>
      <c r="L3574" s="141" t="str">
        <f>IF(J3574-K3574=0,,IFERROR(K3574-J3574-휴게시간-VLOOKUP(A3574,지정휴게시간,2,FALSE),K3574-J3574-휴게시간))</f>
        <v/>
      </c>
      <c r="M3574" s="142" t="str">
        <f>IFERROR(VLOOKUP(Text(A3574,"m월 d일"),양력휴일,2,FALSE),IFERROR(VLOOKUP(Text(B3574,"m월 d일"),음력휴일,2,FALSE),IFERROR(VLOOKUP(A3574,양력지정휴일,2,FALSE), IFERROR(VLOOKUP(B3574,음력지정휴일,2,FALSE), ""))))</f>
        <v/>
      </c>
      <c r="N3574" s="128"/>
      <c r="O3574" s="128" t="str">
        <f>IFERROR(VLOOKUP(N3574,연차지정일수,2,FALSE),"")</f>
        <v/>
      </c>
      <c r="P3574" s="143"/>
      <c r="Q3574" s="2"/>
    </row>
    <row r="3575">
      <c r="A3575" s="129">
        <v>47770.0</v>
      </c>
      <c r="B3575" s="129">
        <f>VLOOKUP($A3575,달력데이터,MATCH("음력 날짜",달력제목,0),FALSE)</f>
        <v>47744</v>
      </c>
      <c r="C3575" s="128">
        <f t="shared" si="1"/>
        <v>2030</v>
      </c>
      <c r="D3575" s="128">
        <f t="shared" si="2"/>
        <v>10</v>
      </c>
      <c r="E3575" s="128">
        <f t="shared" si="3"/>
        <v>2</v>
      </c>
      <c r="F3575" s="128">
        <f t="shared" si="4"/>
        <v>2030</v>
      </c>
      <c r="G3575" s="128">
        <f t="shared" si="5"/>
        <v>10</v>
      </c>
      <c r="H3575" s="128">
        <f t="shared" si="6"/>
        <v>14</v>
      </c>
      <c r="I3575" s="128" t="str">
        <f t="shared" si="7"/>
        <v>월</v>
      </c>
      <c r="J3575" s="99"/>
      <c r="K3575" s="99"/>
      <c r="L3575" s="141" t="str">
        <f>IF(J3575-K3575=0,,IFERROR(K3575-J3575-휴게시간-VLOOKUP(A3575,지정휴게시간,2,FALSE),K3575-J3575-휴게시간))</f>
        <v/>
      </c>
      <c r="M3575" s="142" t="str">
        <f>IFERROR(VLOOKUP(Text(A3575,"m월 d일"),양력휴일,2,FALSE),IFERROR(VLOOKUP(Text(B3575,"m월 d일"),음력휴일,2,FALSE),IFERROR(VLOOKUP(A3575,양력지정휴일,2,FALSE), IFERROR(VLOOKUP(B3575,음력지정휴일,2,FALSE), ""))))</f>
        <v/>
      </c>
      <c r="N3575" s="128"/>
      <c r="O3575" s="128" t="str">
        <f>IFERROR(VLOOKUP(N3575,연차지정일수,2,FALSE),"")</f>
        <v/>
      </c>
      <c r="P3575" s="143"/>
      <c r="Q3575" s="2"/>
    </row>
    <row r="3576">
      <c r="A3576" s="129">
        <v>47771.0</v>
      </c>
      <c r="B3576" s="129">
        <f>VLOOKUP($A3576,달력데이터,MATCH("음력 날짜",달력제목,0),FALSE)</f>
        <v>47745</v>
      </c>
      <c r="C3576" s="128">
        <f t="shared" si="1"/>
        <v>2030</v>
      </c>
      <c r="D3576" s="128">
        <f t="shared" si="2"/>
        <v>10</v>
      </c>
      <c r="E3576" s="128">
        <f t="shared" si="3"/>
        <v>2</v>
      </c>
      <c r="F3576" s="128">
        <f t="shared" si="4"/>
        <v>2030</v>
      </c>
      <c r="G3576" s="128">
        <f t="shared" si="5"/>
        <v>10</v>
      </c>
      <c r="H3576" s="128">
        <f t="shared" si="6"/>
        <v>15</v>
      </c>
      <c r="I3576" s="128" t="str">
        <f t="shared" si="7"/>
        <v>화</v>
      </c>
      <c r="J3576" s="99"/>
      <c r="K3576" s="99"/>
      <c r="L3576" s="141" t="str">
        <f>IF(J3576-K3576=0,,IFERROR(K3576-J3576-휴게시간-VLOOKUP(A3576,지정휴게시간,2,FALSE),K3576-J3576-휴게시간))</f>
        <v/>
      </c>
      <c r="M3576" s="142" t="str">
        <f>IFERROR(VLOOKUP(Text(A3576,"m월 d일"),양력휴일,2,FALSE),IFERROR(VLOOKUP(Text(B3576,"m월 d일"),음력휴일,2,FALSE),IFERROR(VLOOKUP(A3576,양력지정휴일,2,FALSE), IFERROR(VLOOKUP(B3576,음력지정휴일,2,FALSE), ""))))</f>
        <v/>
      </c>
      <c r="N3576" s="128"/>
      <c r="O3576" s="128" t="str">
        <f>IFERROR(VLOOKUP(N3576,연차지정일수,2,FALSE),"")</f>
        <v/>
      </c>
      <c r="P3576" s="143"/>
      <c r="Q3576" s="2"/>
    </row>
    <row r="3577">
      <c r="A3577" s="129">
        <v>47772.0</v>
      </c>
      <c r="B3577" s="129">
        <f>VLOOKUP($A3577,달력데이터,MATCH("음력 날짜",달력제목,0),FALSE)</f>
        <v>47746</v>
      </c>
      <c r="C3577" s="128">
        <f t="shared" si="1"/>
        <v>2030</v>
      </c>
      <c r="D3577" s="128">
        <f t="shared" si="2"/>
        <v>10</v>
      </c>
      <c r="E3577" s="128">
        <f t="shared" si="3"/>
        <v>2</v>
      </c>
      <c r="F3577" s="128">
        <f t="shared" si="4"/>
        <v>2030</v>
      </c>
      <c r="G3577" s="128">
        <f t="shared" si="5"/>
        <v>10</v>
      </c>
      <c r="H3577" s="128">
        <f t="shared" si="6"/>
        <v>16</v>
      </c>
      <c r="I3577" s="128" t="str">
        <f t="shared" si="7"/>
        <v>수</v>
      </c>
      <c r="J3577" s="99"/>
      <c r="K3577" s="99"/>
      <c r="L3577" s="141" t="str">
        <f>IF(J3577-K3577=0,,IFERROR(K3577-J3577-휴게시간-VLOOKUP(A3577,지정휴게시간,2,FALSE),K3577-J3577-휴게시간))</f>
        <v/>
      </c>
      <c r="M3577" s="142" t="str">
        <f>IFERROR(VLOOKUP(Text(A3577,"m월 d일"),양력휴일,2,FALSE),IFERROR(VLOOKUP(Text(B3577,"m월 d일"),음력휴일,2,FALSE),IFERROR(VLOOKUP(A3577,양력지정휴일,2,FALSE), IFERROR(VLOOKUP(B3577,음력지정휴일,2,FALSE), ""))))</f>
        <v/>
      </c>
      <c r="N3577" s="128"/>
      <c r="O3577" s="128" t="str">
        <f>IFERROR(VLOOKUP(N3577,연차지정일수,2,FALSE),"")</f>
        <v/>
      </c>
      <c r="P3577" s="143"/>
      <c r="Q3577" s="2"/>
    </row>
    <row r="3578">
      <c r="A3578" s="129">
        <v>47773.0</v>
      </c>
      <c r="B3578" s="129">
        <f>VLOOKUP($A3578,달력데이터,MATCH("음력 날짜",달력제목,0),FALSE)</f>
        <v>47747</v>
      </c>
      <c r="C3578" s="128">
        <f t="shared" si="1"/>
        <v>2030</v>
      </c>
      <c r="D3578" s="128">
        <f t="shared" si="2"/>
        <v>10</v>
      </c>
      <c r="E3578" s="128">
        <f t="shared" si="3"/>
        <v>2</v>
      </c>
      <c r="F3578" s="128">
        <f t="shared" si="4"/>
        <v>2030</v>
      </c>
      <c r="G3578" s="128">
        <f t="shared" si="5"/>
        <v>10</v>
      </c>
      <c r="H3578" s="128">
        <f t="shared" si="6"/>
        <v>17</v>
      </c>
      <c r="I3578" s="128" t="str">
        <f t="shared" si="7"/>
        <v>목</v>
      </c>
      <c r="J3578" s="99"/>
      <c r="K3578" s="99"/>
      <c r="L3578" s="141" t="str">
        <f>IF(J3578-K3578=0,,IFERROR(K3578-J3578-휴게시간-VLOOKUP(A3578,지정휴게시간,2,FALSE),K3578-J3578-휴게시간))</f>
        <v/>
      </c>
      <c r="M3578" s="142" t="str">
        <f>IFERROR(VLOOKUP(Text(A3578,"m월 d일"),양력휴일,2,FALSE),IFERROR(VLOOKUP(Text(B3578,"m월 d일"),음력휴일,2,FALSE),IFERROR(VLOOKUP(A3578,양력지정휴일,2,FALSE), IFERROR(VLOOKUP(B3578,음력지정휴일,2,FALSE), ""))))</f>
        <v/>
      </c>
      <c r="N3578" s="128"/>
      <c r="O3578" s="128" t="str">
        <f>IFERROR(VLOOKUP(N3578,연차지정일수,2,FALSE),"")</f>
        <v/>
      </c>
      <c r="P3578" s="143"/>
      <c r="Q3578" s="2"/>
    </row>
    <row r="3579">
      <c r="A3579" s="129">
        <v>47774.0</v>
      </c>
      <c r="B3579" s="129">
        <f>VLOOKUP($A3579,달력데이터,MATCH("음력 날짜",달력제목,0),FALSE)</f>
        <v>47748</v>
      </c>
      <c r="C3579" s="128">
        <f t="shared" si="1"/>
        <v>2030</v>
      </c>
      <c r="D3579" s="128">
        <f t="shared" si="2"/>
        <v>10</v>
      </c>
      <c r="E3579" s="128">
        <f t="shared" si="3"/>
        <v>2</v>
      </c>
      <c r="F3579" s="128">
        <f t="shared" si="4"/>
        <v>2030</v>
      </c>
      <c r="G3579" s="128">
        <f t="shared" si="5"/>
        <v>10</v>
      </c>
      <c r="H3579" s="128">
        <f t="shared" si="6"/>
        <v>18</v>
      </c>
      <c r="I3579" s="128" t="str">
        <f t="shared" si="7"/>
        <v>금</v>
      </c>
      <c r="J3579" s="99"/>
      <c r="K3579" s="99"/>
      <c r="L3579" s="141" t="str">
        <f>IF(J3579-K3579=0,,IFERROR(K3579-J3579-휴게시간-VLOOKUP(A3579,지정휴게시간,2,FALSE),K3579-J3579-휴게시간))</f>
        <v/>
      </c>
      <c r="M3579" s="142" t="str">
        <f>IFERROR(VLOOKUP(Text(A3579,"m월 d일"),양력휴일,2,FALSE),IFERROR(VLOOKUP(Text(B3579,"m월 d일"),음력휴일,2,FALSE),IFERROR(VLOOKUP(A3579,양력지정휴일,2,FALSE), IFERROR(VLOOKUP(B3579,음력지정휴일,2,FALSE), ""))))</f>
        <v/>
      </c>
      <c r="N3579" s="128"/>
      <c r="O3579" s="128" t="str">
        <f>IFERROR(VLOOKUP(N3579,연차지정일수,2,FALSE),"")</f>
        <v/>
      </c>
      <c r="P3579" s="143"/>
      <c r="Q3579" s="2"/>
    </row>
    <row r="3580">
      <c r="A3580" s="129">
        <v>47775.0</v>
      </c>
      <c r="B3580" s="129">
        <f>VLOOKUP($A3580,달력데이터,MATCH("음력 날짜",달력제목,0),FALSE)</f>
        <v>47749</v>
      </c>
      <c r="C3580" s="128">
        <f t="shared" si="1"/>
        <v>2030</v>
      </c>
      <c r="D3580" s="128">
        <f t="shared" si="2"/>
        <v>10</v>
      </c>
      <c r="E3580" s="128">
        <f t="shared" si="3"/>
        <v>2</v>
      </c>
      <c r="F3580" s="128">
        <f t="shared" si="4"/>
        <v>2030</v>
      </c>
      <c r="G3580" s="128">
        <f t="shared" si="5"/>
        <v>10</v>
      </c>
      <c r="H3580" s="128">
        <f t="shared" si="6"/>
        <v>19</v>
      </c>
      <c r="I3580" s="128" t="str">
        <f t="shared" si="7"/>
        <v>토</v>
      </c>
      <c r="J3580" s="99"/>
      <c r="K3580" s="99"/>
      <c r="L3580" s="141" t="str">
        <f>IF(J3580-K3580=0,,IFERROR(K3580-J3580-휴게시간-VLOOKUP(A3580,지정휴게시간,2,FALSE),K3580-J3580-휴게시간))</f>
        <v/>
      </c>
      <c r="M3580" s="142" t="str">
        <f>IFERROR(VLOOKUP(Text(A3580,"m월 d일"),양력휴일,2,FALSE),IFERROR(VLOOKUP(Text(B3580,"m월 d일"),음력휴일,2,FALSE),IFERROR(VLOOKUP(A3580,양력지정휴일,2,FALSE), IFERROR(VLOOKUP(B3580,음력지정휴일,2,FALSE), ""))))</f>
        <v/>
      </c>
      <c r="N3580" s="128"/>
      <c r="O3580" s="128" t="str">
        <f>IFERROR(VLOOKUP(N3580,연차지정일수,2,FALSE),"")</f>
        <v/>
      </c>
      <c r="P3580" s="143"/>
      <c r="Q3580" s="2"/>
    </row>
    <row r="3581">
      <c r="A3581" s="129">
        <v>47776.0</v>
      </c>
      <c r="B3581" s="129">
        <f>VLOOKUP($A3581,달력데이터,MATCH("음력 날짜",달력제목,0),FALSE)</f>
        <v>47750</v>
      </c>
      <c r="C3581" s="128">
        <f t="shared" si="1"/>
        <v>2030</v>
      </c>
      <c r="D3581" s="128">
        <f t="shared" si="2"/>
        <v>10</v>
      </c>
      <c r="E3581" s="128">
        <f t="shared" si="3"/>
        <v>2</v>
      </c>
      <c r="F3581" s="128">
        <f t="shared" si="4"/>
        <v>2030</v>
      </c>
      <c r="G3581" s="128">
        <f t="shared" si="5"/>
        <v>10</v>
      </c>
      <c r="H3581" s="128">
        <f t="shared" si="6"/>
        <v>20</v>
      </c>
      <c r="I3581" s="128" t="str">
        <f t="shared" si="7"/>
        <v>일</v>
      </c>
      <c r="J3581" s="99"/>
      <c r="K3581" s="99"/>
      <c r="L3581" s="141" t="str">
        <f>IF(J3581-K3581=0,,IFERROR(K3581-J3581-휴게시간-VLOOKUP(A3581,지정휴게시간,2,FALSE),K3581-J3581-휴게시간))</f>
        <v/>
      </c>
      <c r="M3581" s="142" t="str">
        <f>IFERROR(VLOOKUP(Text(A3581,"m월 d일"),양력휴일,2,FALSE),IFERROR(VLOOKUP(Text(B3581,"m월 d일"),음력휴일,2,FALSE),IFERROR(VLOOKUP(A3581,양력지정휴일,2,FALSE), IFERROR(VLOOKUP(B3581,음력지정휴일,2,FALSE), ""))))</f>
        <v/>
      </c>
      <c r="N3581" s="128"/>
      <c r="O3581" s="128" t="str">
        <f>IFERROR(VLOOKUP(N3581,연차지정일수,2,FALSE),"")</f>
        <v/>
      </c>
      <c r="P3581" s="143"/>
      <c r="Q3581" s="2"/>
    </row>
    <row r="3582">
      <c r="A3582" s="129">
        <v>47777.0</v>
      </c>
      <c r="B3582" s="129">
        <f>VLOOKUP($A3582,달력데이터,MATCH("음력 날짜",달력제목,0),FALSE)</f>
        <v>47751</v>
      </c>
      <c r="C3582" s="128">
        <f t="shared" si="1"/>
        <v>2030</v>
      </c>
      <c r="D3582" s="128">
        <f t="shared" si="2"/>
        <v>10</v>
      </c>
      <c r="E3582" s="128">
        <f t="shared" si="3"/>
        <v>3</v>
      </c>
      <c r="F3582" s="128">
        <f t="shared" si="4"/>
        <v>2030</v>
      </c>
      <c r="G3582" s="128">
        <f t="shared" si="5"/>
        <v>10</v>
      </c>
      <c r="H3582" s="128">
        <f t="shared" si="6"/>
        <v>21</v>
      </c>
      <c r="I3582" s="128" t="str">
        <f t="shared" si="7"/>
        <v>월</v>
      </c>
      <c r="J3582" s="99"/>
      <c r="K3582" s="99"/>
      <c r="L3582" s="141" t="str">
        <f>IF(J3582-K3582=0,,IFERROR(K3582-J3582-휴게시간-VLOOKUP(A3582,지정휴게시간,2,FALSE),K3582-J3582-휴게시간))</f>
        <v/>
      </c>
      <c r="M3582" s="142" t="str">
        <f>IFERROR(VLOOKUP(Text(A3582,"m월 d일"),양력휴일,2,FALSE),IFERROR(VLOOKUP(Text(B3582,"m월 d일"),음력휴일,2,FALSE),IFERROR(VLOOKUP(A3582,양력지정휴일,2,FALSE), IFERROR(VLOOKUP(B3582,음력지정휴일,2,FALSE), ""))))</f>
        <v/>
      </c>
      <c r="N3582" s="128"/>
      <c r="O3582" s="128" t="str">
        <f>IFERROR(VLOOKUP(N3582,연차지정일수,2,FALSE),"")</f>
        <v/>
      </c>
      <c r="P3582" s="143"/>
      <c r="Q3582" s="2"/>
    </row>
    <row r="3583">
      <c r="A3583" s="129">
        <v>47778.0</v>
      </c>
      <c r="B3583" s="129">
        <f>VLOOKUP($A3583,달력데이터,MATCH("음력 날짜",달력제목,0),FALSE)</f>
        <v>47752</v>
      </c>
      <c r="C3583" s="128">
        <f t="shared" si="1"/>
        <v>2030</v>
      </c>
      <c r="D3583" s="128">
        <f t="shared" si="2"/>
        <v>10</v>
      </c>
      <c r="E3583" s="128">
        <f t="shared" si="3"/>
        <v>3</v>
      </c>
      <c r="F3583" s="128">
        <f t="shared" si="4"/>
        <v>2030</v>
      </c>
      <c r="G3583" s="128">
        <f t="shared" si="5"/>
        <v>10</v>
      </c>
      <c r="H3583" s="128">
        <f t="shared" si="6"/>
        <v>22</v>
      </c>
      <c r="I3583" s="128" t="str">
        <f t="shared" si="7"/>
        <v>화</v>
      </c>
      <c r="J3583" s="99"/>
      <c r="K3583" s="99"/>
      <c r="L3583" s="141" t="str">
        <f>IF(J3583-K3583=0,,IFERROR(K3583-J3583-휴게시간-VLOOKUP(A3583,지정휴게시간,2,FALSE),K3583-J3583-휴게시간))</f>
        <v/>
      </c>
      <c r="M3583" s="142" t="str">
        <f>IFERROR(VLOOKUP(Text(A3583,"m월 d일"),양력휴일,2,FALSE),IFERROR(VLOOKUP(Text(B3583,"m월 d일"),음력휴일,2,FALSE),IFERROR(VLOOKUP(A3583,양력지정휴일,2,FALSE), IFERROR(VLOOKUP(B3583,음력지정휴일,2,FALSE), ""))))</f>
        <v/>
      </c>
      <c r="N3583" s="128"/>
      <c r="O3583" s="128" t="str">
        <f>IFERROR(VLOOKUP(N3583,연차지정일수,2,FALSE),"")</f>
        <v/>
      </c>
      <c r="P3583" s="143"/>
      <c r="Q3583" s="2"/>
    </row>
    <row r="3584">
      <c r="A3584" s="129">
        <v>47779.0</v>
      </c>
      <c r="B3584" s="129">
        <f>VLOOKUP($A3584,달력데이터,MATCH("음력 날짜",달력제목,0),FALSE)</f>
        <v>47753</v>
      </c>
      <c r="C3584" s="128">
        <f t="shared" si="1"/>
        <v>2030</v>
      </c>
      <c r="D3584" s="128">
        <f t="shared" si="2"/>
        <v>10</v>
      </c>
      <c r="E3584" s="128">
        <f t="shared" si="3"/>
        <v>3</v>
      </c>
      <c r="F3584" s="128">
        <f t="shared" si="4"/>
        <v>2030</v>
      </c>
      <c r="G3584" s="128">
        <f t="shared" si="5"/>
        <v>10</v>
      </c>
      <c r="H3584" s="128">
        <f t="shared" si="6"/>
        <v>23</v>
      </c>
      <c r="I3584" s="128" t="str">
        <f t="shared" si="7"/>
        <v>수</v>
      </c>
      <c r="J3584" s="99"/>
      <c r="K3584" s="99"/>
      <c r="L3584" s="141" t="str">
        <f>IF(J3584-K3584=0,,IFERROR(K3584-J3584-휴게시간-VLOOKUP(A3584,지정휴게시간,2,FALSE),K3584-J3584-휴게시간))</f>
        <v/>
      </c>
      <c r="M3584" s="142" t="str">
        <f>IFERROR(VLOOKUP(Text(A3584,"m월 d일"),양력휴일,2,FALSE),IFERROR(VLOOKUP(Text(B3584,"m월 d일"),음력휴일,2,FALSE),IFERROR(VLOOKUP(A3584,양력지정휴일,2,FALSE), IFERROR(VLOOKUP(B3584,음력지정휴일,2,FALSE), ""))))</f>
        <v/>
      </c>
      <c r="N3584" s="128"/>
      <c r="O3584" s="128" t="str">
        <f>IFERROR(VLOOKUP(N3584,연차지정일수,2,FALSE),"")</f>
        <v/>
      </c>
      <c r="P3584" s="143"/>
      <c r="Q3584" s="2"/>
    </row>
    <row r="3585">
      <c r="A3585" s="129">
        <v>47780.0</v>
      </c>
      <c r="B3585" s="129">
        <f>VLOOKUP($A3585,달력데이터,MATCH("음력 날짜",달력제목,0),FALSE)</f>
        <v>47754</v>
      </c>
      <c r="C3585" s="128">
        <f t="shared" si="1"/>
        <v>2030</v>
      </c>
      <c r="D3585" s="128">
        <f t="shared" si="2"/>
        <v>10</v>
      </c>
      <c r="E3585" s="128">
        <f t="shared" si="3"/>
        <v>3</v>
      </c>
      <c r="F3585" s="128">
        <f t="shared" si="4"/>
        <v>2030</v>
      </c>
      <c r="G3585" s="128">
        <f t="shared" si="5"/>
        <v>10</v>
      </c>
      <c r="H3585" s="128">
        <f t="shared" si="6"/>
        <v>24</v>
      </c>
      <c r="I3585" s="128" t="str">
        <f t="shared" si="7"/>
        <v>목</v>
      </c>
      <c r="J3585" s="99"/>
      <c r="K3585" s="99"/>
      <c r="L3585" s="141" t="str">
        <f>IF(J3585-K3585=0,,IFERROR(K3585-J3585-휴게시간-VLOOKUP(A3585,지정휴게시간,2,FALSE),K3585-J3585-휴게시간))</f>
        <v/>
      </c>
      <c r="M3585" s="142" t="str">
        <f>IFERROR(VLOOKUP(Text(A3585,"m월 d일"),양력휴일,2,FALSE),IFERROR(VLOOKUP(Text(B3585,"m월 d일"),음력휴일,2,FALSE),IFERROR(VLOOKUP(A3585,양력지정휴일,2,FALSE), IFERROR(VLOOKUP(B3585,음력지정휴일,2,FALSE), ""))))</f>
        <v/>
      </c>
      <c r="N3585" s="128"/>
      <c r="O3585" s="128" t="str">
        <f>IFERROR(VLOOKUP(N3585,연차지정일수,2,FALSE),"")</f>
        <v/>
      </c>
      <c r="P3585" s="143"/>
      <c r="Q3585" s="2"/>
    </row>
    <row r="3586">
      <c r="A3586" s="129">
        <v>47781.0</v>
      </c>
      <c r="B3586" s="129">
        <f>VLOOKUP($A3586,달력데이터,MATCH("음력 날짜",달력제목,0),FALSE)</f>
        <v>47755</v>
      </c>
      <c r="C3586" s="128">
        <f t="shared" si="1"/>
        <v>2030</v>
      </c>
      <c r="D3586" s="128">
        <f t="shared" si="2"/>
        <v>10</v>
      </c>
      <c r="E3586" s="128">
        <f t="shared" si="3"/>
        <v>3</v>
      </c>
      <c r="F3586" s="128">
        <f t="shared" si="4"/>
        <v>2030</v>
      </c>
      <c r="G3586" s="128">
        <f t="shared" si="5"/>
        <v>10</v>
      </c>
      <c r="H3586" s="128">
        <f t="shared" si="6"/>
        <v>25</v>
      </c>
      <c r="I3586" s="128" t="str">
        <f t="shared" si="7"/>
        <v>금</v>
      </c>
      <c r="J3586" s="99"/>
      <c r="K3586" s="99"/>
      <c r="L3586" s="141" t="str">
        <f>IF(J3586-K3586=0,,IFERROR(K3586-J3586-휴게시간-VLOOKUP(A3586,지정휴게시간,2,FALSE),K3586-J3586-휴게시간))</f>
        <v/>
      </c>
      <c r="M3586" s="142" t="str">
        <f>IFERROR(VLOOKUP(Text(A3586,"m월 d일"),양력휴일,2,FALSE),IFERROR(VLOOKUP(Text(B3586,"m월 d일"),음력휴일,2,FALSE),IFERROR(VLOOKUP(A3586,양력지정휴일,2,FALSE), IFERROR(VLOOKUP(B3586,음력지정휴일,2,FALSE), ""))))</f>
        <v/>
      </c>
      <c r="N3586" s="128"/>
      <c r="O3586" s="128" t="str">
        <f>IFERROR(VLOOKUP(N3586,연차지정일수,2,FALSE),"")</f>
        <v/>
      </c>
      <c r="P3586" s="143"/>
      <c r="Q3586" s="2"/>
    </row>
    <row r="3587">
      <c r="A3587" s="129">
        <v>47782.0</v>
      </c>
      <c r="B3587" s="129">
        <f>VLOOKUP($A3587,달력데이터,MATCH("음력 날짜",달력제목,0),FALSE)</f>
        <v>47756</v>
      </c>
      <c r="C3587" s="128">
        <f t="shared" si="1"/>
        <v>2030</v>
      </c>
      <c r="D3587" s="128">
        <f t="shared" si="2"/>
        <v>10</v>
      </c>
      <c r="E3587" s="128">
        <f t="shared" si="3"/>
        <v>3</v>
      </c>
      <c r="F3587" s="128">
        <f t="shared" si="4"/>
        <v>2030</v>
      </c>
      <c r="G3587" s="128">
        <f t="shared" si="5"/>
        <v>10</v>
      </c>
      <c r="H3587" s="128">
        <f t="shared" si="6"/>
        <v>26</v>
      </c>
      <c r="I3587" s="128" t="str">
        <f t="shared" si="7"/>
        <v>토</v>
      </c>
      <c r="J3587" s="99"/>
      <c r="K3587" s="99"/>
      <c r="L3587" s="141" t="str">
        <f>IF(J3587-K3587=0,,IFERROR(K3587-J3587-휴게시간-VLOOKUP(A3587,지정휴게시간,2,FALSE),K3587-J3587-휴게시간))</f>
        <v/>
      </c>
      <c r="M3587" s="142" t="str">
        <f>IFERROR(VLOOKUP(Text(A3587,"m월 d일"),양력휴일,2,FALSE),IFERROR(VLOOKUP(Text(B3587,"m월 d일"),음력휴일,2,FALSE),IFERROR(VLOOKUP(A3587,양력지정휴일,2,FALSE), IFERROR(VLOOKUP(B3587,음력지정휴일,2,FALSE), ""))))</f>
        <v/>
      </c>
      <c r="N3587" s="128"/>
      <c r="O3587" s="128" t="str">
        <f>IFERROR(VLOOKUP(N3587,연차지정일수,2,FALSE),"")</f>
        <v/>
      </c>
      <c r="P3587" s="143"/>
      <c r="Q3587" s="2"/>
    </row>
    <row r="3588">
      <c r="A3588" s="129">
        <v>47783.0</v>
      </c>
      <c r="B3588" s="129">
        <f>VLOOKUP($A3588,달력데이터,MATCH("음력 날짜",달력제목,0),FALSE)</f>
        <v>47757</v>
      </c>
      <c r="C3588" s="128">
        <f t="shared" si="1"/>
        <v>2030</v>
      </c>
      <c r="D3588" s="128">
        <f t="shared" si="2"/>
        <v>10</v>
      </c>
      <c r="E3588" s="128">
        <f t="shared" si="3"/>
        <v>3</v>
      </c>
      <c r="F3588" s="128">
        <f t="shared" si="4"/>
        <v>2030</v>
      </c>
      <c r="G3588" s="128">
        <f t="shared" si="5"/>
        <v>10</v>
      </c>
      <c r="H3588" s="128">
        <f t="shared" si="6"/>
        <v>27</v>
      </c>
      <c r="I3588" s="128" t="str">
        <f t="shared" si="7"/>
        <v>일</v>
      </c>
      <c r="J3588" s="99"/>
      <c r="K3588" s="99"/>
      <c r="L3588" s="141" t="str">
        <f>IF(J3588-K3588=0,,IFERROR(K3588-J3588-휴게시간-VLOOKUP(A3588,지정휴게시간,2,FALSE),K3588-J3588-휴게시간))</f>
        <v/>
      </c>
      <c r="M3588" s="142" t="str">
        <f>IFERROR(VLOOKUP(Text(A3588,"m월 d일"),양력휴일,2,FALSE),IFERROR(VLOOKUP(Text(B3588,"m월 d일"),음력휴일,2,FALSE),IFERROR(VLOOKUP(A3588,양력지정휴일,2,FALSE), IFERROR(VLOOKUP(B3588,음력지정휴일,2,FALSE), ""))))</f>
        <v/>
      </c>
      <c r="N3588" s="128"/>
      <c r="O3588" s="128" t="str">
        <f>IFERROR(VLOOKUP(N3588,연차지정일수,2,FALSE),"")</f>
        <v/>
      </c>
      <c r="P3588" s="143"/>
      <c r="Q3588" s="2"/>
    </row>
    <row r="3589">
      <c r="A3589" s="129">
        <v>47784.0</v>
      </c>
      <c r="B3589" s="129">
        <f>VLOOKUP($A3589,달력데이터,MATCH("음력 날짜",달력제목,0),FALSE)</f>
        <v>47758</v>
      </c>
      <c r="C3589" s="128">
        <f t="shared" si="1"/>
        <v>2030</v>
      </c>
      <c r="D3589" s="128">
        <f t="shared" si="2"/>
        <v>10</v>
      </c>
      <c r="E3589" s="128">
        <f t="shared" si="3"/>
        <v>4</v>
      </c>
      <c r="F3589" s="128">
        <f t="shared" si="4"/>
        <v>2030</v>
      </c>
      <c r="G3589" s="128">
        <f t="shared" si="5"/>
        <v>10</v>
      </c>
      <c r="H3589" s="128">
        <f t="shared" si="6"/>
        <v>28</v>
      </c>
      <c r="I3589" s="128" t="str">
        <f t="shared" si="7"/>
        <v>월</v>
      </c>
      <c r="J3589" s="99"/>
      <c r="K3589" s="99"/>
      <c r="L3589" s="141" t="str">
        <f>IF(J3589-K3589=0,,IFERROR(K3589-J3589-휴게시간-VLOOKUP(A3589,지정휴게시간,2,FALSE),K3589-J3589-휴게시간))</f>
        <v/>
      </c>
      <c r="M3589" s="142" t="str">
        <f>IFERROR(VLOOKUP(Text(A3589,"m월 d일"),양력휴일,2,FALSE),IFERROR(VLOOKUP(Text(B3589,"m월 d일"),음력휴일,2,FALSE),IFERROR(VLOOKUP(A3589,양력지정휴일,2,FALSE), IFERROR(VLOOKUP(B3589,음력지정휴일,2,FALSE), ""))))</f>
        <v/>
      </c>
      <c r="N3589" s="128"/>
      <c r="O3589" s="128" t="str">
        <f>IFERROR(VLOOKUP(N3589,연차지정일수,2,FALSE),"")</f>
        <v/>
      </c>
      <c r="P3589" s="143"/>
      <c r="Q3589" s="2"/>
    </row>
    <row r="3590">
      <c r="A3590" s="129">
        <v>47785.0</v>
      </c>
      <c r="B3590" s="129">
        <f>VLOOKUP($A3590,달력데이터,MATCH("음력 날짜",달력제목,0),FALSE)</f>
        <v>47759</v>
      </c>
      <c r="C3590" s="128">
        <f t="shared" si="1"/>
        <v>2030</v>
      </c>
      <c r="D3590" s="128">
        <f t="shared" si="2"/>
        <v>10</v>
      </c>
      <c r="E3590" s="128">
        <f t="shared" si="3"/>
        <v>4</v>
      </c>
      <c r="F3590" s="128">
        <f t="shared" si="4"/>
        <v>2030</v>
      </c>
      <c r="G3590" s="128">
        <f t="shared" si="5"/>
        <v>10</v>
      </c>
      <c r="H3590" s="128">
        <f t="shared" si="6"/>
        <v>29</v>
      </c>
      <c r="I3590" s="128" t="str">
        <f t="shared" si="7"/>
        <v>화</v>
      </c>
      <c r="J3590" s="99"/>
      <c r="K3590" s="99"/>
      <c r="L3590" s="141" t="str">
        <f>IF(J3590-K3590=0,,IFERROR(K3590-J3590-휴게시간-VLOOKUP(A3590,지정휴게시간,2,FALSE),K3590-J3590-휴게시간))</f>
        <v/>
      </c>
      <c r="M3590" s="142" t="str">
        <f>IFERROR(VLOOKUP(Text(A3590,"m월 d일"),양력휴일,2,FALSE),IFERROR(VLOOKUP(Text(B3590,"m월 d일"),음력휴일,2,FALSE),IFERROR(VLOOKUP(A3590,양력지정휴일,2,FALSE), IFERROR(VLOOKUP(B3590,음력지정휴일,2,FALSE), ""))))</f>
        <v/>
      </c>
      <c r="N3590" s="128"/>
      <c r="O3590" s="128" t="str">
        <f>IFERROR(VLOOKUP(N3590,연차지정일수,2,FALSE),"")</f>
        <v/>
      </c>
      <c r="P3590" s="143"/>
      <c r="Q3590" s="2"/>
    </row>
    <row r="3591">
      <c r="A3591" s="129">
        <v>47786.0</v>
      </c>
      <c r="B3591" s="129">
        <f>VLOOKUP($A3591,달력데이터,MATCH("음력 날짜",달력제목,0),FALSE)</f>
        <v>47760</v>
      </c>
      <c r="C3591" s="128">
        <f t="shared" si="1"/>
        <v>2030</v>
      </c>
      <c r="D3591" s="128">
        <f t="shared" si="2"/>
        <v>10</v>
      </c>
      <c r="E3591" s="128">
        <f t="shared" si="3"/>
        <v>4</v>
      </c>
      <c r="F3591" s="128">
        <f t="shared" si="4"/>
        <v>2030</v>
      </c>
      <c r="G3591" s="128">
        <f t="shared" si="5"/>
        <v>10</v>
      </c>
      <c r="H3591" s="128">
        <f t="shared" si="6"/>
        <v>30</v>
      </c>
      <c r="I3591" s="128" t="str">
        <f t="shared" si="7"/>
        <v>수</v>
      </c>
      <c r="J3591" s="99"/>
      <c r="K3591" s="99"/>
      <c r="L3591" s="141" t="str">
        <f>IF(J3591-K3591=0,,IFERROR(K3591-J3591-휴게시간-VLOOKUP(A3591,지정휴게시간,2,FALSE),K3591-J3591-휴게시간))</f>
        <v/>
      </c>
      <c r="M3591" s="142" t="str">
        <f>IFERROR(VLOOKUP(Text(A3591,"m월 d일"),양력휴일,2,FALSE),IFERROR(VLOOKUP(Text(B3591,"m월 d일"),음력휴일,2,FALSE),IFERROR(VLOOKUP(A3591,양력지정휴일,2,FALSE), IFERROR(VLOOKUP(B3591,음력지정휴일,2,FALSE), ""))))</f>
        <v/>
      </c>
      <c r="N3591" s="128"/>
      <c r="O3591" s="128" t="str">
        <f>IFERROR(VLOOKUP(N3591,연차지정일수,2,FALSE),"")</f>
        <v/>
      </c>
      <c r="P3591" s="143"/>
      <c r="Q3591" s="2"/>
    </row>
    <row r="3592">
      <c r="A3592" s="129">
        <v>47787.0</v>
      </c>
      <c r="B3592" s="129">
        <f>VLOOKUP($A3592,달력데이터,MATCH("음력 날짜",달력제목,0),FALSE)</f>
        <v>47761</v>
      </c>
      <c r="C3592" s="128">
        <f t="shared" si="1"/>
        <v>2030</v>
      </c>
      <c r="D3592" s="128">
        <f t="shared" si="2"/>
        <v>10</v>
      </c>
      <c r="E3592" s="128">
        <f t="shared" si="3"/>
        <v>4</v>
      </c>
      <c r="F3592" s="128">
        <f t="shared" si="4"/>
        <v>2030</v>
      </c>
      <c r="G3592" s="128">
        <f t="shared" si="5"/>
        <v>10</v>
      </c>
      <c r="H3592" s="128">
        <f t="shared" si="6"/>
        <v>31</v>
      </c>
      <c r="I3592" s="128" t="str">
        <f t="shared" si="7"/>
        <v>목</v>
      </c>
      <c r="J3592" s="99"/>
      <c r="K3592" s="99"/>
      <c r="L3592" s="141" t="str">
        <f>IF(J3592-K3592=0,,IFERROR(K3592-J3592-휴게시간-VLOOKUP(A3592,지정휴게시간,2,FALSE),K3592-J3592-휴게시간))</f>
        <v/>
      </c>
      <c r="M3592" s="142" t="str">
        <f>IFERROR(VLOOKUP(Text(A3592,"m월 d일"),양력휴일,2,FALSE),IFERROR(VLOOKUP(Text(B3592,"m월 d일"),음력휴일,2,FALSE),IFERROR(VLOOKUP(A3592,양력지정휴일,2,FALSE), IFERROR(VLOOKUP(B3592,음력지정휴일,2,FALSE), ""))))</f>
        <v/>
      </c>
      <c r="N3592" s="128"/>
      <c r="O3592" s="128" t="str">
        <f>IFERROR(VLOOKUP(N3592,연차지정일수,2,FALSE),"")</f>
        <v/>
      </c>
      <c r="P3592" s="143"/>
      <c r="Q3592" s="2"/>
    </row>
    <row r="3593">
      <c r="A3593" s="129">
        <v>47788.0</v>
      </c>
      <c r="B3593" s="129">
        <f>VLOOKUP($A3593,달력데이터,MATCH("음력 날짜",달력제목,0),FALSE)</f>
        <v>47762</v>
      </c>
      <c r="C3593" s="128">
        <f t="shared" si="1"/>
        <v>2030</v>
      </c>
      <c r="D3593" s="128">
        <f t="shared" si="2"/>
        <v>10</v>
      </c>
      <c r="E3593" s="128">
        <f t="shared" si="3"/>
        <v>4</v>
      </c>
      <c r="F3593" s="128">
        <f t="shared" si="4"/>
        <v>2030</v>
      </c>
      <c r="G3593" s="128">
        <f t="shared" si="5"/>
        <v>11</v>
      </c>
      <c r="H3593" s="128">
        <f t="shared" si="6"/>
        <v>1</v>
      </c>
      <c r="I3593" s="128" t="str">
        <f t="shared" si="7"/>
        <v>금</v>
      </c>
      <c r="J3593" s="99"/>
      <c r="K3593" s="99"/>
      <c r="L3593" s="141" t="str">
        <f>IF(J3593-K3593=0,,IFERROR(K3593-J3593-휴게시간-VLOOKUP(A3593,지정휴게시간,2,FALSE),K3593-J3593-휴게시간))</f>
        <v/>
      </c>
      <c r="M3593" s="142" t="str">
        <f>IFERROR(VLOOKUP(Text(A3593,"m월 d일"),양력휴일,2,FALSE),IFERROR(VLOOKUP(Text(B3593,"m월 d일"),음력휴일,2,FALSE),IFERROR(VLOOKUP(A3593,양력지정휴일,2,FALSE), IFERROR(VLOOKUP(B3593,음력지정휴일,2,FALSE), ""))))</f>
        <v/>
      </c>
      <c r="N3593" s="128"/>
      <c r="O3593" s="128" t="str">
        <f>IFERROR(VLOOKUP(N3593,연차지정일수,2,FALSE),"")</f>
        <v/>
      </c>
      <c r="P3593" s="143"/>
      <c r="Q3593" s="2"/>
    </row>
    <row r="3594">
      <c r="A3594" s="129">
        <v>47789.0</v>
      </c>
      <c r="B3594" s="129">
        <f>VLOOKUP($A3594,달력데이터,MATCH("음력 날짜",달력제목,0),FALSE)</f>
        <v>47763</v>
      </c>
      <c r="C3594" s="128">
        <f t="shared" si="1"/>
        <v>2030</v>
      </c>
      <c r="D3594" s="128">
        <f t="shared" si="2"/>
        <v>10</v>
      </c>
      <c r="E3594" s="128">
        <f t="shared" si="3"/>
        <v>4</v>
      </c>
      <c r="F3594" s="128">
        <f t="shared" si="4"/>
        <v>2030</v>
      </c>
      <c r="G3594" s="128">
        <f t="shared" si="5"/>
        <v>11</v>
      </c>
      <c r="H3594" s="128">
        <f t="shared" si="6"/>
        <v>2</v>
      </c>
      <c r="I3594" s="128" t="str">
        <f t="shared" si="7"/>
        <v>토</v>
      </c>
      <c r="J3594" s="99"/>
      <c r="K3594" s="99"/>
      <c r="L3594" s="141" t="str">
        <f>IF(J3594-K3594=0,,IFERROR(K3594-J3594-휴게시간-VLOOKUP(A3594,지정휴게시간,2,FALSE),K3594-J3594-휴게시간))</f>
        <v/>
      </c>
      <c r="M3594" s="142" t="str">
        <f>IFERROR(VLOOKUP(Text(A3594,"m월 d일"),양력휴일,2,FALSE),IFERROR(VLOOKUP(Text(B3594,"m월 d일"),음력휴일,2,FALSE),IFERROR(VLOOKUP(A3594,양력지정휴일,2,FALSE), IFERROR(VLOOKUP(B3594,음력지정휴일,2,FALSE), ""))))</f>
        <v/>
      </c>
      <c r="N3594" s="128"/>
      <c r="O3594" s="128" t="str">
        <f>IFERROR(VLOOKUP(N3594,연차지정일수,2,FALSE),"")</f>
        <v/>
      </c>
      <c r="P3594" s="143"/>
      <c r="Q3594" s="2"/>
    </row>
    <row r="3595">
      <c r="A3595" s="129">
        <v>47790.0</v>
      </c>
      <c r="B3595" s="129">
        <f>VLOOKUP($A3595,달력데이터,MATCH("음력 날짜",달력제목,0),FALSE)</f>
        <v>47764</v>
      </c>
      <c r="C3595" s="128">
        <f t="shared" si="1"/>
        <v>2030</v>
      </c>
      <c r="D3595" s="128">
        <f t="shared" si="2"/>
        <v>10</v>
      </c>
      <c r="E3595" s="128">
        <f t="shared" si="3"/>
        <v>4</v>
      </c>
      <c r="F3595" s="128">
        <f t="shared" si="4"/>
        <v>2030</v>
      </c>
      <c r="G3595" s="128">
        <f t="shared" si="5"/>
        <v>11</v>
      </c>
      <c r="H3595" s="128">
        <f t="shared" si="6"/>
        <v>3</v>
      </c>
      <c r="I3595" s="128" t="str">
        <f t="shared" si="7"/>
        <v>일</v>
      </c>
      <c r="J3595" s="99"/>
      <c r="K3595" s="99"/>
      <c r="L3595" s="141" t="str">
        <f>IF(J3595-K3595=0,,IFERROR(K3595-J3595-휴게시간-VLOOKUP(A3595,지정휴게시간,2,FALSE),K3595-J3595-휴게시간))</f>
        <v/>
      </c>
      <c r="M3595" s="142" t="str">
        <f>IFERROR(VLOOKUP(Text(A3595,"m월 d일"),양력휴일,2,FALSE),IFERROR(VLOOKUP(Text(B3595,"m월 d일"),음력휴일,2,FALSE),IFERROR(VLOOKUP(A3595,양력지정휴일,2,FALSE), IFERROR(VLOOKUP(B3595,음력지정휴일,2,FALSE), ""))))</f>
        <v/>
      </c>
      <c r="N3595" s="128"/>
      <c r="O3595" s="128" t="str">
        <f>IFERROR(VLOOKUP(N3595,연차지정일수,2,FALSE),"")</f>
        <v/>
      </c>
      <c r="P3595" s="143"/>
      <c r="Q3595" s="2"/>
    </row>
    <row r="3596">
      <c r="A3596" s="129">
        <v>47791.0</v>
      </c>
      <c r="B3596" s="129">
        <f>VLOOKUP($A3596,달력데이터,MATCH("음력 날짜",달력제목,0),FALSE)</f>
        <v>47765</v>
      </c>
      <c r="C3596" s="128">
        <f t="shared" si="1"/>
        <v>2030</v>
      </c>
      <c r="D3596" s="128">
        <f t="shared" si="2"/>
        <v>11</v>
      </c>
      <c r="E3596" s="128">
        <f t="shared" si="3"/>
        <v>1</v>
      </c>
      <c r="F3596" s="128">
        <f t="shared" si="4"/>
        <v>2030</v>
      </c>
      <c r="G3596" s="128">
        <f t="shared" si="5"/>
        <v>11</v>
      </c>
      <c r="H3596" s="128">
        <f t="shared" si="6"/>
        <v>4</v>
      </c>
      <c r="I3596" s="128" t="str">
        <f t="shared" si="7"/>
        <v>월</v>
      </c>
      <c r="J3596" s="99"/>
      <c r="K3596" s="99"/>
      <c r="L3596" s="141" t="str">
        <f>IF(J3596-K3596=0,,IFERROR(K3596-J3596-휴게시간-VLOOKUP(A3596,지정휴게시간,2,FALSE),K3596-J3596-휴게시간))</f>
        <v/>
      </c>
      <c r="M3596" s="142" t="str">
        <f>IFERROR(VLOOKUP(Text(A3596,"m월 d일"),양력휴일,2,FALSE),IFERROR(VLOOKUP(Text(B3596,"m월 d일"),음력휴일,2,FALSE),IFERROR(VLOOKUP(A3596,양력지정휴일,2,FALSE), IFERROR(VLOOKUP(B3596,음력지정휴일,2,FALSE), ""))))</f>
        <v/>
      </c>
      <c r="N3596" s="128"/>
      <c r="O3596" s="128" t="str">
        <f>IFERROR(VLOOKUP(N3596,연차지정일수,2,FALSE),"")</f>
        <v/>
      </c>
      <c r="P3596" s="143"/>
      <c r="Q3596" s="2"/>
    </row>
    <row r="3597">
      <c r="A3597" s="129">
        <v>47792.0</v>
      </c>
      <c r="B3597" s="129">
        <f>VLOOKUP($A3597,달력데이터,MATCH("음력 날짜",달력제목,0),FALSE)</f>
        <v>47766</v>
      </c>
      <c r="C3597" s="128">
        <f t="shared" si="1"/>
        <v>2030</v>
      </c>
      <c r="D3597" s="128">
        <f t="shared" si="2"/>
        <v>11</v>
      </c>
      <c r="E3597" s="128">
        <f t="shared" si="3"/>
        <v>1</v>
      </c>
      <c r="F3597" s="128">
        <f t="shared" si="4"/>
        <v>2030</v>
      </c>
      <c r="G3597" s="128">
        <f t="shared" si="5"/>
        <v>11</v>
      </c>
      <c r="H3597" s="128">
        <f t="shared" si="6"/>
        <v>5</v>
      </c>
      <c r="I3597" s="128" t="str">
        <f t="shared" si="7"/>
        <v>화</v>
      </c>
      <c r="J3597" s="99"/>
      <c r="K3597" s="99"/>
      <c r="L3597" s="141" t="str">
        <f>IF(J3597-K3597=0,,IFERROR(K3597-J3597-휴게시간-VLOOKUP(A3597,지정휴게시간,2,FALSE),K3597-J3597-휴게시간))</f>
        <v/>
      </c>
      <c r="M3597" s="142" t="str">
        <f>IFERROR(VLOOKUP(Text(A3597,"m월 d일"),양력휴일,2,FALSE),IFERROR(VLOOKUP(Text(B3597,"m월 d일"),음력휴일,2,FALSE),IFERROR(VLOOKUP(A3597,양력지정휴일,2,FALSE), IFERROR(VLOOKUP(B3597,음력지정휴일,2,FALSE), ""))))</f>
        <v/>
      </c>
      <c r="N3597" s="128"/>
      <c r="O3597" s="128" t="str">
        <f>IFERROR(VLOOKUP(N3597,연차지정일수,2,FALSE),"")</f>
        <v/>
      </c>
      <c r="P3597" s="143"/>
      <c r="Q3597" s="2"/>
    </row>
    <row r="3598">
      <c r="A3598" s="129">
        <v>47793.0</v>
      </c>
      <c r="B3598" s="129">
        <f>VLOOKUP($A3598,달력데이터,MATCH("음력 날짜",달력제목,0),FALSE)</f>
        <v>47767</v>
      </c>
      <c r="C3598" s="128">
        <f t="shared" si="1"/>
        <v>2030</v>
      </c>
      <c r="D3598" s="128">
        <f t="shared" si="2"/>
        <v>11</v>
      </c>
      <c r="E3598" s="128">
        <f t="shared" si="3"/>
        <v>1</v>
      </c>
      <c r="F3598" s="128">
        <f t="shared" si="4"/>
        <v>2030</v>
      </c>
      <c r="G3598" s="128">
        <f t="shared" si="5"/>
        <v>11</v>
      </c>
      <c r="H3598" s="128">
        <f t="shared" si="6"/>
        <v>6</v>
      </c>
      <c r="I3598" s="128" t="str">
        <f t="shared" si="7"/>
        <v>수</v>
      </c>
      <c r="J3598" s="99"/>
      <c r="K3598" s="99"/>
      <c r="L3598" s="141" t="str">
        <f>IF(J3598-K3598=0,,IFERROR(K3598-J3598-휴게시간-VLOOKUP(A3598,지정휴게시간,2,FALSE),K3598-J3598-휴게시간))</f>
        <v/>
      </c>
      <c r="M3598" s="142" t="str">
        <f>IFERROR(VLOOKUP(Text(A3598,"m월 d일"),양력휴일,2,FALSE),IFERROR(VLOOKUP(Text(B3598,"m월 d일"),음력휴일,2,FALSE),IFERROR(VLOOKUP(A3598,양력지정휴일,2,FALSE), IFERROR(VLOOKUP(B3598,음력지정휴일,2,FALSE), ""))))</f>
        <v/>
      </c>
      <c r="N3598" s="128"/>
      <c r="O3598" s="128" t="str">
        <f>IFERROR(VLOOKUP(N3598,연차지정일수,2,FALSE),"")</f>
        <v/>
      </c>
      <c r="P3598" s="143"/>
      <c r="Q3598" s="2"/>
    </row>
    <row r="3599">
      <c r="A3599" s="129">
        <v>47794.0</v>
      </c>
      <c r="B3599" s="129">
        <f>VLOOKUP($A3599,달력데이터,MATCH("음력 날짜",달력제목,0),FALSE)</f>
        <v>47768</v>
      </c>
      <c r="C3599" s="128">
        <f t="shared" si="1"/>
        <v>2030</v>
      </c>
      <c r="D3599" s="128">
        <f t="shared" si="2"/>
        <v>11</v>
      </c>
      <c r="E3599" s="128">
        <f t="shared" si="3"/>
        <v>1</v>
      </c>
      <c r="F3599" s="128">
        <f t="shared" si="4"/>
        <v>2030</v>
      </c>
      <c r="G3599" s="128">
        <f t="shared" si="5"/>
        <v>11</v>
      </c>
      <c r="H3599" s="128">
        <f t="shared" si="6"/>
        <v>7</v>
      </c>
      <c r="I3599" s="128" t="str">
        <f t="shared" si="7"/>
        <v>목</v>
      </c>
      <c r="J3599" s="99"/>
      <c r="K3599" s="99"/>
      <c r="L3599" s="141" t="str">
        <f>IF(J3599-K3599=0,,IFERROR(K3599-J3599-휴게시간-VLOOKUP(A3599,지정휴게시간,2,FALSE),K3599-J3599-휴게시간))</f>
        <v/>
      </c>
      <c r="M3599" s="142" t="str">
        <f>IFERROR(VLOOKUP(Text(A3599,"m월 d일"),양력휴일,2,FALSE),IFERROR(VLOOKUP(Text(B3599,"m월 d일"),음력휴일,2,FALSE),IFERROR(VLOOKUP(A3599,양력지정휴일,2,FALSE), IFERROR(VLOOKUP(B3599,음력지정휴일,2,FALSE), ""))))</f>
        <v/>
      </c>
      <c r="N3599" s="128"/>
      <c r="O3599" s="128" t="str">
        <f>IFERROR(VLOOKUP(N3599,연차지정일수,2,FALSE),"")</f>
        <v/>
      </c>
      <c r="P3599" s="143"/>
      <c r="Q3599" s="2"/>
    </row>
    <row r="3600">
      <c r="A3600" s="129">
        <v>47795.0</v>
      </c>
      <c r="B3600" s="129">
        <f>VLOOKUP($A3600,달력데이터,MATCH("음력 날짜",달력제목,0),FALSE)</f>
        <v>47769</v>
      </c>
      <c r="C3600" s="128">
        <f t="shared" si="1"/>
        <v>2030</v>
      </c>
      <c r="D3600" s="128">
        <f t="shared" si="2"/>
        <v>11</v>
      </c>
      <c r="E3600" s="128">
        <f t="shared" si="3"/>
        <v>1</v>
      </c>
      <c r="F3600" s="128">
        <f t="shared" si="4"/>
        <v>2030</v>
      </c>
      <c r="G3600" s="128">
        <f t="shared" si="5"/>
        <v>11</v>
      </c>
      <c r="H3600" s="128">
        <f t="shared" si="6"/>
        <v>8</v>
      </c>
      <c r="I3600" s="128" t="str">
        <f t="shared" si="7"/>
        <v>금</v>
      </c>
      <c r="J3600" s="99"/>
      <c r="K3600" s="99"/>
      <c r="L3600" s="141" t="str">
        <f>IF(J3600-K3600=0,,IFERROR(K3600-J3600-휴게시간-VLOOKUP(A3600,지정휴게시간,2,FALSE),K3600-J3600-휴게시간))</f>
        <v/>
      </c>
      <c r="M3600" s="142" t="str">
        <f>IFERROR(VLOOKUP(Text(A3600,"m월 d일"),양력휴일,2,FALSE),IFERROR(VLOOKUP(Text(B3600,"m월 d일"),음력휴일,2,FALSE),IFERROR(VLOOKUP(A3600,양력지정휴일,2,FALSE), IFERROR(VLOOKUP(B3600,음력지정휴일,2,FALSE), ""))))</f>
        <v/>
      </c>
      <c r="N3600" s="128"/>
      <c r="O3600" s="128" t="str">
        <f>IFERROR(VLOOKUP(N3600,연차지정일수,2,FALSE),"")</f>
        <v/>
      </c>
      <c r="P3600" s="143"/>
      <c r="Q3600" s="2"/>
    </row>
    <row r="3601">
      <c r="A3601" s="129">
        <v>47796.0</v>
      </c>
      <c r="B3601" s="129">
        <f>VLOOKUP($A3601,달력데이터,MATCH("음력 날짜",달력제목,0),FALSE)</f>
        <v>47770</v>
      </c>
      <c r="C3601" s="128">
        <f t="shared" si="1"/>
        <v>2030</v>
      </c>
      <c r="D3601" s="128">
        <f t="shared" si="2"/>
        <v>11</v>
      </c>
      <c r="E3601" s="128">
        <f t="shared" si="3"/>
        <v>1</v>
      </c>
      <c r="F3601" s="128">
        <f t="shared" si="4"/>
        <v>2030</v>
      </c>
      <c r="G3601" s="128">
        <f t="shared" si="5"/>
        <v>11</v>
      </c>
      <c r="H3601" s="128">
        <f t="shared" si="6"/>
        <v>9</v>
      </c>
      <c r="I3601" s="128" t="str">
        <f t="shared" si="7"/>
        <v>토</v>
      </c>
      <c r="J3601" s="99"/>
      <c r="K3601" s="99"/>
      <c r="L3601" s="141" t="str">
        <f>IF(J3601-K3601=0,,IFERROR(K3601-J3601-휴게시간-VLOOKUP(A3601,지정휴게시간,2,FALSE),K3601-J3601-휴게시간))</f>
        <v/>
      </c>
      <c r="M3601" s="142" t="str">
        <f>IFERROR(VLOOKUP(Text(A3601,"m월 d일"),양력휴일,2,FALSE),IFERROR(VLOOKUP(Text(B3601,"m월 d일"),음력휴일,2,FALSE),IFERROR(VLOOKUP(A3601,양력지정휴일,2,FALSE), IFERROR(VLOOKUP(B3601,음력지정휴일,2,FALSE), ""))))</f>
        <v/>
      </c>
      <c r="N3601" s="128"/>
      <c r="O3601" s="128" t="str">
        <f>IFERROR(VLOOKUP(N3601,연차지정일수,2,FALSE),"")</f>
        <v/>
      </c>
      <c r="P3601" s="143"/>
      <c r="Q3601" s="2"/>
    </row>
    <row r="3602">
      <c r="A3602" s="129">
        <v>47797.0</v>
      </c>
      <c r="B3602" s="129">
        <f>VLOOKUP($A3602,달력데이터,MATCH("음력 날짜",달력제목,0),FALSE)</f>
        <v>47771</v>
      </c>
      <c r="C3602" s="128">
        <f t="shared" si="1"/>
        <v>2030</v>
      </c>
      <c r="D3602" s="128">
        <f t="shared" si="2"/>
        <v>11</v>
      </c>
      <c r="E3602" s="128">
        <f t="shared" si="3"/>
        <v>1</v>
      </c>
      <c r="F3602" s="128">
        <f t="shared" si="4"/>
        <v>2030</v>
      </c>
      <c r="G3602" s="128">
        <f t="shared" si="5"/>
        <v>11</v>
      </c>
      <c r="H3602" s="128">
        <f t="shared" si="6"/>
        <v>10</v>
      </c>
      <c r="I3602" s="128" t="str">
        <f t="shared" si="7"/>
        <v>일</v>
      </c>
      <c r="J3602" s="99"/>
      <c r="K3602" s="99"/>
      <c r="L3602" s="141" t="str">
        <f>IF(J3602-K3602=0,,IFERROR(K3602-J3602-휴게시간-VLOOKUP(A3602,지정휴게시간,2,FALSE),K3602-J3602-휴게시간))</f>
        <v/>
      </c>
      <c r="M3602" s="142" t="str">
        <f>IFERROR(VLOOKUP(Text(A3602,"m월 d일"),양력휴일,2,FALSE),IFERROR(VLOOKUP(Text(B3602,"m월 d일"),음력휴일,2,FALSE),IFERROR(VLOOKUP(A3602,양력지정휴일,2,FALSE), IFERROR(VLOOKUP(B3602,음력지정휴일,2,FALSE), ""))))</f>
        <v/>
      </c>
      <c r="N3602" s="128"/>
      <c r="O3602" s="128" t="str">
        <f>IFERROR(VLOOKUP(N3602,연차지정일수,2,FALSE),"")</f>
        <v/>
      </c>
      <c r="P3602" s="143"/>
      <c r="Q3602" s="2"/>
    </row>
    <row r="3603">
      <c r="A3603" s="129">
        <v>47798.0</v>
      </c>
      <c r="B3603" s="129">
        <f>VLOOKUP($A3603,달력데이터,MATCH("음력 날짜",달력제목,0),FALSE)</f>
        <v>47772</v>
      </c>
      <c r="C3603" s="128">
        <f t="shared" si="1"/>
        <v>2030</v>
      </c>
      <c r="D3603" s="128">
        <f t="shared" si="2"/>
        <v>11</v>
      </c>
      <c r="E3603" s="128">
        <f t="shared" si="3"/>
        <v>2</v>
      </c>
      <c r="F3603" s="128">
        <f t="shared" si="4"/>
        <v>2030</v>
      </c>
      <c r="G3603" s="128">
        <f t="shared" si="5"/>
        <v>11</v>
      </c>
      <c r="H3603" s="128">
        <f t="shared" si="6"/>
        <v>11</v>
      </c>
      <c r="I3603" s="128" t="str">
        <f t="shared" si="7"/>
        <v>월</v>
      </c>
      <c r="J3603" s="99"/>
      <c r="K3603" s="99"/>
      <c r="L3603" s="141" t="str">
        <f>IF(J3603-K3603=0,,IFERROR(K3603-J3603-휴게시간-VLOOKUP(A3603,지정휴게시간,2,FALSE),K3603-J3603-휴게시간))</f>
        <v/>
      </c>
      <c r="M3603" s="142" t="str">
        <f>IFERROR(VLOOKUP(Text(A3603,"m월 d일"),양력휴일,2,FALSE),IFERROR(VLOOKUP(Text(B3603,"m월 d일"),음력휴일,2,FALSE),IFERROR(VLOOKUP(A3603,양력지정휴일,2,FALSE), IFERROR(VLOOKUP(B3603,음력지정휴일,2,FALSE), ""))))</f>
        <v/>
      </c>
      <c r="N3603" s="128"/>
      <c r="O3603" s="128" t="str">
        <f>IFERROR(VLOOKUP(N3603,연차지정일수,2,FALSE),"")</f>
        <v/>
      </c>
      <c r="P3603" s="143"/>
      <c r="Q3603" s="2"/>
    </row>
    <row r="3604">
      <c r="A3604" s="129">
        <v>47799.0</v>
      </c>
      <c r="B3604" s="129">
        <f>VLOOKUP($A3604,달력데이터,MATCH("음력 날짜",달력제목,0),FALSE)</f>
        <v>47773</v>
      </c>
      <c r="C3604" s="128">
        <f t="shared" si="1"/>
        <v>2030</v>
      </c>
      <c r="D3604" s="128">
        <f t="shared" si="2"/>
        <v>11</v>
      </c>
      <c r="E3604" s="128">
        <f t="shared" si="3"/>
        <v>2</v>
      </c>
      <c r="F3604" s="128">
        <f t="shared" si="4"/>
        <v>2030</v>
      </c>
      <c r="G3604" s="128">
        <f t="shared" si="5"/>
        <v>11</v>
      </c>
      <c r="H3604" s="128">
        <f t="shared" si="6"/>
        <v>12</v>
      </c>
      <c r="I3604" s="128" t="str">
        <f t="shared" si="7"/>
        <v>화</v>
      </c>
      <c r="J3604" s="99"/>
      <c r="K3604" s="99"/>
      <c r="L3604" s="141" t="str">
        <f>IF(J3604-K3604=0,,IFERROR(K3604-J3604-휴게시간-VLOOKUP(A3604,지정휴게시간,2,FALSE),K3604-J3604-휴게시간))</f>
        <v/>
      </c>
      <c r="M3604" s="142" t="str">
        <f>IFERROR(VLOOKUP(Text(A3604,"m월 d일"),양력휴일,2,FALSE),IFERROR(VLOOKUP(Text(B3604,"m월 d일"),음력휴일,2,FALSE),IFERROR(VLOOKUP(A3604,양력지정휴일,2,FALSE), IFERROR(VLOOKUP(B3604,음력지정휴일,2,FALSE), ""))))</f>
        <v/>
      </c>
      <c r="N3604" s="128"/>
      <c r="O3604" s="128" t="str">
        <f>IFERROR(VLOOKUP(N3604,연차지정일수,2,FALSE),"")</f>
        <v/>
      </c>
      <c r="P3604" s="143"/>
      <c r="Q3604" s="2"/>
    </row>
    <row r="3605">
      <c r="A3605" s="129">
        <v>47800.0</v>
      </c>
      <c r="B3605" s="129">
        <f>VLOOKUP($A3605,달력데이터,MATCH("음력 날짜",달력제목,0),FALSE)</f>
        <v>47774</v>
      </c>
      <c r="C3605" s="128">
        <f t="shared" si="1"/>
        <v>2030</v>
      </c>
      <c r="D3605" s="128">
        <f t="shared" si="2"/>
        <v>11</v>
      </c>
      <c r="E3605" s="128">
        <f t="shared" si="3"/>
        <v>2</v>
      </c>
      <c r="F3605" s="128">
        <f t="shared" si="4"/>
        <v>2030</v>
      </c>
      <c r="G3605" s="128">
        <f t="shared" si="5"/>
        <v>11</v>
      </c>
      <c r="H3605" s="128">
        <f t="shared" si="6"/>
        <v>13</v>
      </c>
      <c r="I3605" s="128" t="str">
        <f t="shared" si="7"/>
        <v>수</v>
      </c>
      <c r="J3605" s="99"/>
      <c r="K3605" s="99"/>
      <c r="L3605" s="141" t="str">
        <f>IF(J3605-K3605=0,,IFERROR(K3605-J3605-휴게시간-VLOOKUP(A3605,지정휴게시간,2,FALSE),K3605-J3605-휴게시간))</f>
        <v/>
      </c>
      <c r="M3605" s="142" t="str">
        <f>IFERROR(VLOOKUP(Text(A3605,"m월 d일"),양력휴일,2,FALSE),IFERROR(VLOOKUP(Text(B3605,"m월 d일"),음력휴일,2,FALSE),IFERROR(VLOOKUP(A3605,양력지정휴일,2,FALSE), IFERROR(VLOOKUP(B3605,음력지정휴일,2,FALSE), ""))))</f>
        <v/>
      </c>
      <c r="N3605" s="128"/>
      <c r="O3605" s="128" t="str">
        <f>IFERROR(VLOOKUP(N3605,연차지정일수,2,FALSE),"")</f>
        <v/>
      </c>
      <c r="P3605" s="143"/>
      <c r="Q3605" s="2"/>
    </row>
    <row r="3606">
      <c r="A3606" s="129">
        <v>47801.0</v>
      </c>
      <c r="B3606" s="129">
        <f>VLOOKUP($A3606,달력데이터,MATCH("음력 날짜",달력제목,0),FALSE)</f>
        <v>47775</v>
      </c>
      <c r="C3606" s="128">
        <f t="shared" si="1"/>
        <v>2030</v>
      </c>
      <c r="D3606" s="128">
        <f t="shared" si="2"/>
        <v>11</v>
      </c>
      <c r="E3606" s="128">
        <f t="shared" si="3"/>
        <v>2</v>
      </c>
      <c r="F3606" s="128">
        <f t="shared" si="4"/>
        <v>2030</v>
      </c>
      <c r="G3606" s="128">
        <f t="shared" si="5"/>
        <v>11</v>
      </c>
      <c r="H3606" s="128">
        <f t="shared" si="6"/>
        <v>14</v>
      </c>
      <c r="I3606" s="128" t="str">
        <f t="shared" si="7"/>
        <v>목</v>
      </c>
      <c r="J3606" s="99"/>
      <c r="K3606" s="99"/>
      <c r="L3606" s="141" t="str">
        <f>IF(J3606-K3606=0,,IFERROR(K3606-J3606-휴게시간-VLOOKUP(A3606,지정휴게시간,2,FALSE),K3606-J3606-휴게시간))</f>
        <v/>
      </c>
      <c r="M3606" s="142" t="str">
        <f>IFERROR(VLOOKUP(Text(A3606,"m월 d일"),양력휴일,2,FALSE),IFERROR(VLOOKUP(Text(B3606,"m월 d일"),음력휴일,2,FALSE),IFERROR(VLOOKUP(A3606,양력지정휴일,2,FALSE), IFERROR(VLOOKUP(B3606,음력지정휴일,2,FALSE), ""))))</f>
        <v/>
      </c>
      <c r="N3606" s="128"/>
      <c r="O3606" s="128" t="str">
        <f>IFERROR(VLOOKUP(N3606,연차지정일수,2,FALSE),"")</f>
        <v/>
      </c>
      <c r="P3606" s="143"/>
      <c r="Q3606" s="2"/>
    </row>
    <row r="3607">
      <c r="A3607" s="129">
        <v>47802.0</v>
      </c>
      <c r="B3607" s="129">
        <f>VLOOKUP($A3607,달력데이터,MATCH("음력 날짜",달력제목,0),FALSE)</f>
        <v>47776</v>
      </c>
      <c r="C3607" s="128">
        <f t="shared" si="1"/>
        <v>2030</v>
      </c>
      <c r="D3607" s="128">
        <f t="shared" si="2"/>
        <v>11</v>
      </c>
      <c r="E3607" s="128">
        <f t="shared" si="3"/>
        <v>2</v>
      </c>
      <c r="F3607" s="128">
        <f t="shared" si="4"/>
        <v>2030</v>
      </c>
      <c r="G3607" s="128">
        <f t="shared" si="5"/>
        <v>11</v>
      </c>
      <c r="H3607" s="128">
        <f t="shared" si="6"/>
        <v>15</v>
      </c>
      <c r="I3607" s="128" t="str">
        <f t="shared" si="7"/>
        <v>금</v>
      </c>
      <c r="J3607" s="99"/>
      <c r="K3607" s="99"/>
      <c r="L3607" s="141" t="str">
        <f>IF(J3607-K3607=0,,IFERROR(K3607-J3607-휴게시간-VLOOKUP(A3607,지정휴게시간,2,FALSE),K3607-J3607-휴게시간))</f>
        <v/>
      </c>
      <c r="M3607" s="142" t="str">
        <f>IFERROR(VLOOKUP(Text(A3607,"m월 d일"),양력휴일,2,FALSE),IFERROR(VLOOKUP(Text(B3607,"m월 d일"),음력휴일,2,FALSE),IFERROR(VLOOKUP(A3607,양력지정휴일,2,FALSE), IFERROR(VLOOKUP(B3607,음력지정휴일,2,FALSE), ""))))</f>
        <v/>
      </c>
      <c r="N3607" s="128"/>
      <c r="O3607" s="128" t="str">
        <f>IFERROR(VLOOKUP(N3607,연차지정일수,2,FALSE),"")</f>
        <v/>
      </c>
      <c r="P3607" s="143"/>
      <c r="Q3607" s="2"/>
    </row>
    <row r="3608">
      <c r="A3608" s="129">
        <v>47803.0</v>
      </c>
      <c r="B3608" s="129">
        <f>VLOOKUP($A3608,달력데이터,MATCH("음력 날짜",달력제목,0),FALSE)</f>
        <v>47777</v>
      </c>
      <c r="C3608" s="128">
        <f t="shared" si="1"/>
        <v>2030</v>
      </c>
      <c r="D3608" s="128">
        <f t="shared" si="2"/>
        <v>11</v>
      </c>
      <c r="E3608" s="128">
        <f t="shared" si="3"/>
        <v>2</v>
      </c>
      <c r="F3608" s="128">
        <f t="shared" si="4"/>
        <v>2030</v>
      </c>
      <c r="G3608" s="128">
        <f t="shared" si="5"/>
        <v>11</v>
      </c>
      <c r="H3608" s="128">
        <f t="shared" si="6"/>
        <v>16</v>
      </c>
      <c r="I3608" s="128" t="str">
        <f t="shared" si="7"/>
        <v>토</v>
      </c>
      <c r="J3608" s="99"/>
      <c r="K3608" s="99"/>
      <c r="L3608" s="141" t="str">
        <f>IF(J3608-K3608=0,,IFERROR(K3608-J3608-휴게시간-VLOOKUP(A3608,지정휴게시간,2,FALSE),K3608-J3608-휴게시간))</f>
        <v/>
      </c>
      <c r="M3608" s="142" t="str">
        <f>IFERROR(VLOOKUP(Text(A3608,"m월 d일"),양력휴일,2,FALSE),IFERROR(VLOOKUP(Text(B3608,"m월 d일"),음력휴일,2,FALSE),IFERROR(VLOOKUP(A3608,양력지정휴일,2,FALSE), IFERROR(VLOOKUP(B3608,음력지정휴일,2,FALSE), ""))))</f>
        <v/>
      </c>
      <c r="N3608" s="128"/>
      <c r="O3608" s="128" t="str">
        <f>IFERROR(VLOOKUP(N3608,연차지정일수,2,FALSE),"")</f>
        <v/>
      </c>
      <c r="P3608" s="143"/>
      <c r="Q3608" s="2"/>
    </row>
    <row r="3609">
      <c r="A3609" s="129">
        <v>47804.0</v>
      </c>
      <c r="B3609" s="129">
        <f>VLOOKUP($A3609,달력데이터,MATCH("음력 날짜",달력제목,0),FALSE)</f>
        <v>47778</v>
      </c>
      <c r="C3609" s="128">
        <f t="shared" si="1"/>
        <v>2030</v>
      </c>
      <c r="D3609" s="128">
        <f t="shared" si="2"/>
        <v>11</v>
      </c>
      <c r="E3609" s="128">
        <f t="shared" si="3"/>
        <v>2</v>
      </c>
      <c r="F3609" s="128">
        <f t="shared" si="4"/>
        <v>2030</v>
      </c>
      <c r="G3609" s="128">
        <f t="shared" si="5"/>
        <v>11</v>
      </c>
      <c r="H3609" s="128">
        <f t="shared" si="6"/>
        <v>17</v>
      </c>
      <c r="I3609" s="128" t="str">
        <f t="shared" si="7"/>
        <v>일</v>
      </c>
      <c r="J3609" s="99"/>
      <c r="K3609" s="99"/>
      <c r="L3609" s="141" t="str">
        <f>IF(J3609-K3609=0,,IFERROR(K3609-J3609-휴게시간-VLOOKUP(A3609,지정휴게시간,2,FALSE),K3609-J3609-휴게시간))</f>
        <v/>
      </c>
      <c r="M3609" s="142" t="str">
        <f>IFERROR(VLOOKUP(Text(A3609,"m월 d일"),양력휴일,2,FALSE),IFERROR(VLOOKUP(Text(B3609,"m월 d일"),음력휴일,2,FALSE),IFERROR(VLOOKUP(A3609,양력지정휴일,2,FALSE), IFERROR(VLOOKUP(B3609,음력지정휴일,2,FALSE), ""))))</f>
        <v/>
      </c>
      <c r="N3609" s="128"/>
      <c r="O3609" s="128" t="str">
        <f>IFERROR(VLOOKUP(N3609,연차지정일수,2,FALSE),"")</f>
        <v/>
      </c>
      <c r="P3609" s="143"/>
      <c r="Q3609" s="2"/>
    </row>
    <row r="3610">
      <c r="A3610" s="129">
        <v>47805.0</v>
      </c>
      <c r="B3610" s="129">
        <f>VLOOKUP($A3610,달력데이터,MATCH("음력 날짜",달력제목,0),FALSE)</f>
        <v>47779</v>
      </c>
      <c r="C3610" s="128">
        <f t="shared" si="1"/>
        <v>2030</v>
      </c>
      <c r="D3610" s="128">
        <f t="shared" si="2"/>
        <v>11</v>
      </c>
      <c r="E3610" s="128">
        <f t="shared" si="3"/>
        <v>3</v>
      </c>
      <c r="F3610" s="128">
        <f t="shared" si="4"/>
        <v>2030</v>
      </c>
      <c r="G3610" s="128">
        <f t="shared" si="5"/>
        <v>11</v>
      </c>
      <c r="H3610" s="128">
        <f t="shared" si="6"/>
        <v>18</v>
      </c>
      <c r="I3610" s="128" t="str">
        <f t="shared" si="7"/>
        <v>월</v>
      </c>
      <c r="J3610" s="99"/>
      <c r="K3610" s="99"/>
      <c r="L3610" s="141" t="str">
        <f>IF(J3610-K3610=0,,IFERROR(K3610-J3610-휴게시간-VLOOKUP(A3610,지정휴게시간,2,FALSE),K3610-J3610-휴게시간))</f>
        <v/>
      </c>
      <c r="M3610" s="142" t="str">
        <f>IFERROR(VLOOKUP(Text(A3610,"m월 d일"),양력휴일,2,FALSE),IFERROR(VLOOKUP(Text(B3610,"m월 d일"),음력휴일,2,FALSE),IFERROR(VLOOKUP(A3610,양력지정휴일,2,FALSE), IFERROR(VLOOKUP(B3610,음력지정휴일,2,FALSE), ""))))</f>
        <v/>
      </c>
      <c r="N3610" s="128"/>
      <c r="O3610" s="128" t="str">
        <f>IFERROR(VLOOKUP(N3610,연차지정일수,2,FALSE),"")</f>
        <v/>
      </c>
      <c r="P3610" s="143"/>
      <c r="Q3610" s="2"/>
    </row>
    <row r="3611">
      <c r="A3611" s="129">
        <v>47806.0</v>
      </c>
      <c r="B3611" s="129">
        <f>VLOOKUP($A3611,달력데이터,MATCH("음력 날짜",달력제목,0),FALSE)</f>
        <v>47780</v>
      </c>
      <c r="C3611" s="128">
        <f t="shared" si="1"/>
        <v>2030</v>
      </c>
      <c r="D3611" s="128">
        <f t="shared" si="2"/>
        <v>11</v>
      </c>
      <c r="E3611" s="128">
        <f t="shared" si="3"/>
        <v>3</v>
      </c>
      <c r="F3611" s="128">
        <f t="shared" si="4"/>
        <v>2030</v>
      </c>
      <c r="G3611" s="128">
        <f t="shared" si="5"/>
        <v>11</v>
      </c>
      <c r="H3611" s="128">
        <f t="shared" si="6"/>
        <v>19</v>
      </c>
      <c r="I3611" s="128" t="str">
        <f t="shared" si="7"/>
        <v>화</v>
      </c>
      <c r="J3611" s="99"/>
      <c r="K3611" s="99"/>
      <c r="L3611" s="141" t="str">
        <f>IF(J3611-K3611=0,,IFERROR(K3611-J3611-휴게시간-VLOOKUP(A3611,지정휴게시간,2,FALSE),K3611-J3611-휴게시간))</f>
        <v/>
      </c>
      <c r="M3611" s="142" t="str">
        <f>IFERROR(VLOOKUP(Text(A3611,"m월 d일"),양력휴일,2,FALSE),IFERROR(VLOOKUP(Text(B3611,"m월 d일"),음력휴일,2,FALSE),IFERROR(VLOOKUP(A3611,양력지정휴일,2,FALSE), IFERROR(VLOOKUP(B3611,음력지정휴일,2,FALSE), ""))))</f>
        <v/>
      </c>
      <c r="N3611" s="128"/>
      <c r="O3611" s="128" t="str">
        <f>IFERROR(VLOOKUP(N3611,연차지정일수,2,FALSE),"")</f>
        <v/>
      </c>
      <c r="P3611" s="143"/>
      <c r="Q3611" s="2"/>
    </row>
    <row r="3612">
      <c r="A3612" s="129">
        <v>47807.0</v>
      </c>
      <c r="B3612" s="129">
        <f>VLOOKUP($A3612,달력데이터,MATCH("음력 날짜",달력제목,0),FALSE)</f>
        <v>47781</v>
      </c>
      <c r="C3612" s="128">
        <f t="shared" si="1"/>
        <v>2030</v>
      </c>
      <c r="D3612" s="128">
        <f t="shared" si="2"/>
        <v>11</v>
      </c>
      <c r="E3612" s="128">
        <f t="shared" si="3"/>
        <v>3</v>
      </c>
      <c r="F3612" s="128">
        <f t="shared" si="4"/>
        <v>2030</v>
      </c>
      <c r="G3612" s="128">
        <f t="shared" si="5"/>
        <v>11</v>
      </c>
      <c r="H3612" s="128">
        <f t="shared" si="6"/>
        <v>20</v>
      </c>
      <c r="I3612" s="128" t="str">
        <f t="shared" si="7"/>
        <v>수</v>
      </c>
      <c r="J3612" s="99"/>
      <c r="K3612" s="99"/>
      <c r="L3612" s="141" t="str">
        <f>IF(J3612-K3612=0,,IFERROR(K3612-J3612-휴게시간-VLOOKUP(A3612,지정휴게시간,2,FALSE),K3612-J3612-휴게시간))</f>
        <v/>
      </c>
      <c r="M3612" s="142" t="str">
        <f>IFERROR(VLOOKUP(Text(A3612,"m월 d일"),양력휴일,2,FALSE),IFERROR(VLOOKUP(Text(B3612,"m월 d일"),음력휴일,2,FALSE),IFERROR(VLOOKUP(A3612,양력지정휴일,2,FALSE), IFERROR(VLOOKUP(B3612,음력지정휴일,2,FALSE), ""))))</f>
        <v/>
      </c>
      <c r="N3612" s="128"/>
      <c r="O3612" s="128" t="str">
        <f>IFERROR(VLOOKUP(N3612,연차지정일수,2,FALSE),"")</f>
        <v/>
      </c>
      <c r="P3612" s="143"/>
      <c r="Q3612" s="2"/>
    </row>
    <row r="3613">
      <c r="A3613" s="129">
        <v>47808.0</v>
      </c>
      <c r="B3613" s="129">
        <f>VLOOKUP($A3613,달력데이터,MATCH("음력 날짜",달력제목,0),FALSE)</f>
        <v>47782</v>
      </c>
      <c r="C3613" s="128">
        <f t="shared" si="1"/>
        <v>2030</v>
      </c>
      <c r="D3613" s="128">
        <f t="shared" si="2"/>
        <v>11</v>
      </c>
      <c r="E3613" s="128">
        <f t="shared" si="3"/>
        <v>3</v>
      </c>
      <c r="F3613" s="128">
        <f t="shared" si="4"/>
        <v>2030</v>
      </c>
      <c r="G3613" s="128">
        <f t="shared" si="5"/>
        <v>11</v>
      </c>
      <c r="H3613" s="128">
        <f t="shared" si="6"/>
        <v>21</v>
      </c>
      <c r="I3613" s="128" t="str">
        <f t="shared" si="7"/>
        <v>목</v>
      </c>
      <c r="J3613" s="99"/>
      <c r="K3613" s="99"/>
      <c r="L3613" s="141" t="str">
        <f>IF(J3613-K3613=0,,IFERROR(K3613-J3613-휴게시간-VLOOKUP(A3613,지정휴게시간,2,FALSE),K3613-J3613-휴게시간))</f>
        <v/>
      </c>
      <c r="M3613" s="142" t="str">
        <f>IFERROR(VLOOKUP(Text(A3613,"m월 d일"),양력휴일,2,FALSE),IFERROR(VLOOKUP(Text(B3613,"m월 d일"),음력휴일,2,FALSE),IFERROR(VLOOKUP(A3613,양력지정휴일,2,FALSE), IFERROR(VLOOKUP(B3613,음력지정휴일,2,FALSE), ""))))</f>
        <v/>
      </c>
      <c r="N3613" s="128"/>
      <c r="O3613" s="128" t="str">
        <f>IFERROR(VLOOKUP(N3613,연차지정일수,2,FALSE),"")</f>
        <v/>
      </c>
      <c r="P3613" s="143"/>
      <c r="Q3613" s="2"/>
    </row>
    <row r="3614">
      <c r="A3614" s="129">
        <v>47809.0</v>
      </c>
      <c r="B3614" s="129">
        <f>VLOOKUP($A3614,달력데이터,MATCH("음력 날짜",달력제목,0),FALSE)</f>
        <v>47783</v>
      </c>
      <c r="C3614" s="128">
        <f t="shared" si="1"/>
        <v>2030</v>
      </c>
      <c r="D3614" s="128">
        <f t="shared" si="2"/>
        <v>11</v>
      </c>
      <c r="E3614" s="128">
        <f t="shared" si="3"/>
        <v>3</v>
      </c>
      <c r="F3614" s="128">
        <f t="shared" si="4"/>
        <v>2030</v>
      </c>
      <c r="G3614" s="128">
        <f t="shared" si="5"/>
        <v>11</v>
      </c>
      <c r="H3614" s="128">
        <f t="shared" si="6"/>
        <v>22</v>
      </c>
      <c r="I3614" s="128" t="str">
        <f t="shared" si="7"/>
        <v>금</v>
      </c>
      <c r="J3614" s="99"/>
      <c r="K3614" s="99"/>
      <c r="L3614" s="141" t="str">
        <f>IF(J3614-K3614=0,,IFERROR(K3614-J3614-휴게시간-VLOOKUP(A3614,지정휴게시간,2,FALSE),K3614-J3614-휴게시간))</f>
        <v/>
      </c>
      <c r="M3614" s="142" t="str">
        <f>IFERROR(VLOOKUP(Text(A3614,"m월 d일"),양력휴일,2,FALSE),IFERROR(VLOOKUP(Text(B3614,"m월 d일"),음력휴일,2,FALSE),IFERROR(VLOOKUP(A3614,양력지정휴일,2,FALSE), IFERROR(VLOOKUP(B3614,음력지정휴일,2,FALSE), ""))))</f>
        <v/>
      </c>
      <c r="N3614" s="128"/>
      <c r="O3614" s="128" t="str">
        <f>IFERROR(VLOOKUP(N3614,연차지정일수,2,FALSE),"")</f>
        <v/>
      </c>
      <c r="P3614" s="143"/>
      <c r="Q3614" s="2"/>
    </row>
    <row r="3615">
      <c r="A3615" s="129">
        <v>47810.0</v>
      </c>
      <c r="B3615" s="129">
        <f>VLOOKUP($A3615,달력데이터,MATCH("음력 날짜",달력제목,0),FALSE)</f>
        <v>47784</v>
      </c>
      <c r="C3615" s="128">
        <f t="shared" si="1"/>
        <v>2030</v>
      </c>
      <c r="D3615" s="128">
        <f t="shared" si="2"/>
        <v>11</v>
      </c>
      <c r="E3615" s="128">
        <f t="shared" si="3"/>
        <v>3</v>
      </c>
      <c r="F3615" s="128">
        <f t="shared" si="4"/>
        <v>2030</v>
      </c>
      <c r="G3615" s="128">
        <f t="shared" si="5"/>
        <v>11</v>
      </c>
      <c r="H3615" s="128">
        <f t="shared" si="6"/>
        <v>23</v>
      </c>
      <c r="I3615" s="128" t="str">
        <f t="shared" si="7"/>
        <v>토</v>
      </c>
      <c r="J3615" s="99"/>
      <c r="K3615" s="99"/>
      <c r="L3615" s="141" t="str">
        <f>IF(J3615-K3615=0,,IFERROR(K3615-J3615-휴게시간-VLOOKUP(A3615,지정휴게시간,2,FALSE),K3615-J3615-휴게시간))</f>
        <v/>
      </c>
      <c r="M3615" s="142" t="str">
        <f>IFERROR(VLOOKUP(Text(A3615,"m월 d일"),양력휴일,2,FALSE),IFERROR(VLOOKUP(Text(B3615,"m월 d일"),음력휴일,2,FALSE),IFERROR(VLOOKUP(A3615,양력지정휴일,2,FALSE), IFERROR(VLOOKUP(B3615,음력지정휴일,2,FALSE), ""))))</f>
        <v/>
      </c>
      <c r="N3615" s="128"/>
      <c r="O3615" s="128" t="str">
        <f>IFERROR(VLOOKUP(N3615,연차지정일수,2,FALSE),"")</f>
        <v/>
      </c>
      <c r="P3615" s="143"/>
      <c r="Q3615" s="2"/>
    </row>
    <row r="3616">
      <c r="A3616" s="129">
        <v>47811.0</v>
      </c>
      <c r="B3616" s="129">
        <f>VLOOKUP($A3616,달력데이터,MATCH("음력 날짜",달력제목,0),FALSE)</f>
        <v>47785</v>
      </c>
      <c r="C3616" s="128">
        <f t="shared" si="1"/>
        <v>2030</v>
      </c>
      <c r="D3616" s="128">
        <f t="shared" si="2"/>
        <v>11</v>
      </c>
      <c r="E3616" s="128">
        <f t="shared" si="3"/>
        <v>3</v>
      </c>
      <c r="F3616" s="128">
        <f t="shared" si="4"/>
        <v>2030</v>
      </c>
      <c r="G3616" s="128">
        <f t="shared" si="5"/>
        <v>11</v>
      </c>
      <c r="H3616" s="128">
        <f t="shared" si="6"/>
        <v>24</v>
      </c>
      <c r="I3616" s="128" t="str">
        <f t="shared" si="7"/>
        <v>일</v>
      </c>
      <c r="J3616" s="99"/>
      <c r="K3616" s="99"/>
      <c r="L3616" s="141" t="str">
        <f>IF(J3616-K3616=0,,IFERROR(K3616-J3616-휴게시간-VLOOKUP(A3616,지정휴게시간,2,FALSE),K3616-J3616-휴게시간))</f>
        <v/>
      </c>
      <c r="M3616" s="142" t="str">
        <f>IFERROR(VLOOKUP(Text(A3616,"m월 d일"),양력휴일,2,FALSE),IFERROR(VLOOKUP(Text(B3616,"m월 d일"),음력휴일,2,FALSE),IFERROR(VLOOKUP(A3616,양력지정휴일,2,FALSE), IFERROR(VLOOKUP(B3616,음력지정휴일,2,FALSE), ""))))</f>
        <v/>
      </c>
      <c r="N3616" s="128"/>
      <c r="O3616" s="128" t="str">
        <f>IFERROR(VLOOKUP(N3616,연차지정일수,2,FALSE),"")</f>
        <v/>
      </c>
      <c r="P3616" s="143"/>
      <c r="Q3616" s="2"/>
    </row>
    <row r="3617">
      <c r="A3617" s="129">
        <v>47812.0</v>
      </c>
      <c r="B3617" s="129">
        <f>VLOOKUP($A3617,달력데이터,MATCH("음력 날짜",달력제목,0),FALSE)</f>
        <v>47788</v>
      </c>
      <c r="C3617" s="128">
        <f t="shared" si="1"/>
        <v>2030</v>
      </c>
      <c r="D3617" s="128">
        <f t="shared" si="2"/>
        <v>11</v>
      </c>
      <c r="E3617" s="128">
        <f t="shared" si="3"/>
        <v>4</v>
      </c>
      <c r="F3617" s="128">
        <f t="shared" si="4"/>
        <v>2030</v>
      </c>
      <c r="G3617" s="128">
        <f t="shared" si="5"/>
        <v>11</v>
      </c>
      <c r="H3617" s="128">
        <f t="shared" si="6"/>
        <v>25</v>
      </c>
      <c r="I3617" s="128" t="str">
        <f t="shared" si="7"/>
        <v>월</v>
      </c>
      <c r="J3617" s="99"/>
      <c r="K3617" s="99"/>
      <c r="L3617" s="141" t="str">
        <f>IF(J3617-K3617=0,,IFERROR(K3617-J3617-휴게시간-VLOOKUP(A3617,지정휴게시간,2,FALSE),K3617-J3617-휴게시간))</f>
        <v/>
      </c>
      <c r="M3617" s="142" t="str">
        <f>IFERROR(VLOOKUP(Text(A3617,"m월 d일"),양력휴일,2,FALSE),IFERROR(VLOOKUP(Text(B3617,"m월 d일"),음력휴일,2,FALSE),IFERROR(VLOOKUP(A3617,양력지정휴일,2,FALSE), IFERROR(VLOOKUP(B3617,음력지정휴일,2,FALSE), ""))))</f>
        <v/>
      </c>
      <c r="N3617" s="128"/>
      <c r="O3617" s="128" t="str">
        <f>IFERROR(VLOOKUP(N3617,연차지정일수,2,FALSE),"")</f>
        <v/>
      </c>
      <c r="P3617" s="143"/>
      <c r="Q3617" s="2"/>
    </row>
    <row r="3618">
      <c r="A3618" s="129">
        <v>47813.0</v>
      </c>
      <c r="B3618" s="129">
        <f>VLOOKUP($A3618,달력데이터,MATCH("음력 날짜",달력제목,0),FALSE)</f>
        <v>47789</v>
      </c>
      <c r="C3618" s="128">
        <f t="shared" si="1"/>
        <v>2030</v>
      </c>
      <c r="D3618" s="128">
        <f t="shared" si="2"/>
        <v>11</v>
      </c>
      <c r="E3618" s="128">
        <f t="shared" si="3"/>
        <v>4</v>
      </c>
      <c r="F3618" s="128">
        <f t="shared" si="4"/>
        <v>2030</v>
      </c>
      <c r="G3618" s="128">
        <f t="shared" si="5"/>
        <v>11</v>
      </c>
      <c r="H3618" s="128">
        <f t="shared" si="6"/>
        <v>26</v>
      </c>
      <c r="I3618" s="128" t="str">
        <f t="shared" si="7"/>
        <v>화</v>
      </c>
      <c r="J3618" s="99"/>
      <c r="K3618" s="99"/>
      <c r="L3618" s="141" t="str">
        <f>IF(J3618-K3618=0,,IFERROR(K3618-J3618-휴게시간-VLOOKUP(A3618,지정휴게시간,2,FALSE),K3618-J3618-휴게시간))</f>
        <v/>
      </c>
      <c r="M3618" s="142" t="str">
        <f>IFERROR(VLOOKUP(Text(A3618,"m월 d일"),양력휴일,2,FALSE),IFERROR(VLOOKUP(Text(B3618,"m월 d일"),음력휴일,2,FALSE),IFERROR(VLOOKUP(A3618,양력지정휴일,2,FALSE), IFERROR(VLOOKUP(B3618,음력지정휴일,2,FALSE), ""))))</f>
        <v/>
      </c>
      <c r="N3618" s="128"/>
      <c r="O3618" s="128" t="str">
        <f>IFERROR(VLOOKUP(N3618,연차지정일수,2,FALSE),"")</f>
        <v/>
      </c>
      <c r="P3618" s="143"/>
      <c r="Q3618" s="2"/>
    </row>
    <row r="3619">
      <c r="A3619" s="129">
        <v>47814.0</v>
      </c>
      <c r="B3619" s="129">
        <f>VLOOKUP($A3619,달력데이터,MATCH("음력 날짜",달력제목,0),FALSE)</f>
        <v>47790</v>
      </c>
      <c r="C3619" s="128">
        <f t="shared" si="1"/>
        <v>2030</v>
      </c>
      <c r="D3619" s="128">
        <f t="shared" si="2"/>
        <v>11</v>
      </c>
      <c r="E3619" s="128">
        <f t="shared" si="3"/>
        <v>4</v>
      </c>
      <c r="F3619" s="128">
        <f t="shared" si="4"/>
        <v>2030</v>
      </c>
      <c r="G3619" s="128">
        <f t="shared" si="5"/>
        <v>11</v>
      </c>
      <c r="H3619" s="128">
        <f t="shared" si="6"/>
        <v>27</v>
      </c>
      <c r="I3619" s="128" t="str">
        <f t="shared" si="7"/>
        <v>수</v>
      </c>
      <c r="J3619" s="99"/>
      <c r="K3619" s="99"/>
      <c r="L3619" s="141" t="str">
        <f>IF(J3619-K3619=0,,IFERROR(K3619-J3619-휴게시간-VLOOKUP(A3619,지정휴게시간,2,FALSE),K3619-J3619-휴게시간))</f>
        <v/>
      </c>
      <c r="M3619" s="142" t="str">
        <f>IFERROR(VLOOKUP(Text(A3619,"m월 d일"),양력휴일,2,FALSE),IFERROR(VLOOKUP(Text(B3619,"m월 d일"),음력휴일,2,FALSE),IFERROR(VLOOKUP(A3619,양력지정휴일,2,FALSE), IFERROR(VLOOKUP(B3619,음력지정휴일,2,FALSE), ""))))</f>
        <v/>
      </c>
      <c r="N3619" s="128"/>
      <c r="O3619" s="128" t="str">
        <f>IFERROR(VLOOKUP(N3619,연차지정일수,2,FALSE),"")</f>
        <v/>
      </c>
      <c r="P3619" s="143"/>
      <c r="Q3619" s="2"/>
    </row>
    <row r="3620">
      <c r="A3620" s="129">
        <v>47815.0</v>
      </c>
      <c r="B3620" s="129">
        <f>VLOOKUP($A3620,달력데이터,MATCH("음력 날짜",달력제목,0),FALSE)</f>
        <v>47791</v>
      </c>
      <c r="C3620" s="128">
        <f t="shared" si="1"/>
        <v>2030</v>
      </c>
      <c r="D3620" s="128">
        <f t="shared" si="2"/>
        <v>11</v>
      </c>
      <c r="E3620" s="128">
        <f t="shared" si="3"/>
        <v>4</v>
      </c>
      <c r="F3620" s="128">
        <f t="shared" si="4"/>
        <v>2030</v>
      </c>
      <c r="G3620" s="128">
        <f t="shared" si="5"/>
        <v>11</v>
      </c>
      <c r="H3620" s="128">
        <f t="shared" si="6"/>
        <v>28</v>
      </c>
      <c r="I3620" s="128" t="str">
        <f t="shared" si="7"/>
        <v>목</v>
      </c>
      <c r="J3620" s="99"/>
      <c r="K3620" s="99"/>
      <c r="L3620" s="141" t="str">
        <f>IF(J3620-K3620=0,,IFERROR(K3620-J3620-휴게시간-VLOOKUP(A3620,지정휴게시간,2,FALSE),K3620-J3620-휴게시간))</f>
        <v/>
      </c>
      <c r="M3620" s="142" t="str">
        <f>IFERROR(VLOOKUP(Text(A3620,"m월 d일"),양력휴일,2,FALSE),IFERROR(VLOOKUP(Text(B3620,"m월 d일"),음력휴일,2,FALSE),IFERROR(VLOOKUP(A3620,양력지정휴일,2,FALSE), IFERROR(VLOOKUP(B3620,음력지정휴일,2,FALSE), ""))))</f>
        <v/>
      </c>
      <c r="N3620" s="128"/>
      <c r="O3620" s="128" t="str">
        <f>IFERROR(VLOOKUP(N3620,연차지정일수,2,FALSE),"")</f>
        <v/>
      </c>
      <c r="P3620" s="143"/>
      <c r="Q3620" s="2"/>
    </row>
    <row r="3621">
      <c r="A3621" s="129">
        <v>47816.0</v>
      </c>
      <c r="B3621" s="129">
        <f>VLOOKUP($A3621,달력데이터,MATCH("음력 날짜",달력제목,0),FALSE)</f>
        <v>47792</v>
      </c>
      <c r="C3621" s="128">
        <f t="shared" si="1"/>
        <v>2030</v>
      </c>
      <c r="D3621" s="128">
        <f t="shared" si="2"/>
        <v>11</v>
      </c>
      <c r="E3621" s="128">
        <f t="shared" si="3"/>
        <v>4</v>
      </c>
      <c r="F3621" s="128">
        <f t="shared" si="4"/>
        <v>2030</v>
      </c>
      <c r="G3621" s="128">
        <f t="shared" si="5"/>
        <v>11</v>
      </c>
      <c r="H3621" s="128">
        <f t="shared" si="6"/>
        <v>29</v>
      </c>
      <c r="I3621" s="128" t="str">
        <f t="shared" si="7"/>
        <v>금</v>
      </c>
      <c r="J3621" s="99"/>
      <c r="K3621" s="99"/>
      <c r="L3621" s="141" t="str">
        <f>IF(J3621-K3621=0,,IFERROR(K3621-J3621-휴게시간-VLOOKUP(A3621,지정휴게시간,2,FALSE),K3621-J3621-휴게시간))</f>
        <v/>
      </c>
      <c r="M3621" s="142" t="str">
        <f>IFERROR(VLOOKUP(Text(A3621,"m월 d일"),양력휴일,2,FALSE),IFERROR(VLOOKUP(Text(B3621,"m월 d일"),음력휴일,2,FALSE),IFERROR(VLOOKUP(A3621,양력지정휴일,2,FALSE), IFERROR(VLOOKUP(B3621,음력지정휴일,2,FALSE), ""))))</f>
        <v/>
      </c>
      <c r="N3621" s="128"/>
      <c r="O3621" s="128" t="str">
        <f>IFERROR(VLOOKUP(N3621,연차지정일수,2,FALSE),"")</f>
        <v/>
      </c>
      <c r="P3621" s="143"/>
      <c r="Q3621" s="2"/>
    </row>
    <row r="3622">
      <c r="A3622" s="129">
        <v>47817.0</v>
      </c>
      <c r="B3622" s="129">
        <f>VLOOKUP($A3622,달력데이터,MATCH("음력 날짜",달력제목,0),FALSE)</f>
        <v>47793</v>
      </c>
      <c r="C3622" s="128">
        <f t="shared" si="1"/>
        <v>2030</v>
      </c>
      <c r="D3622" s="128">
        <f t="shared" si="2"/>
        <v>11</v>
      </c>
      <c r="E3622" s="128">
        <f t="shared" si="3"/>
        <v>4</v>
      </c>
      <c r="F3622" s="128">
        <f t="shared" si="4"/>
        <v>2030</v>
      </c>
      <c r="G3622" s="128">
        <f t="shared" si="5"/>
        <v>11</v>
      </c>
      <c r="H3622" s="128">
        <f t="shared" si="6"/>
        <v>30</v>
      </c>
      <c r="I3622" s="128" t="str">
        <f t="shared" si="7"/>
        <v>토</v>
      </c>
      <c r="J3622" s="99"/>
      <c r="K3622" s="99"/>
      <c r="L3622" s="141" t="str">
        <f>IF(J3622-K3622=0,,IFERROR(K3622-J3622-휴게시간-VLOOKUP(A3622,지정휴게시간,2,FALSE),K3622-J3622-휴게시간))</f>
        <v/>
      </c>
      <c r="M3622" s="142" t="str">
        <f>IFERROR(VLOOKUP(Text(A3622,"m월 d일"),양력휴일,2,FALSE),IFERROR(VLOOKUP(Text(B3622,"m월 d일"),음력휴일,2,FALSE),IFERROR(VLOOKUP(A3622,양력지정휴일,2,FALSE), IFERROR(VLOOKUP(B3622,음력지정휴일,2,FALSE), ""))))</f>
        <v/>
      </c>
      <c r="N3622" s="128"/>
      <c r="O3622" s="128" t="str">
        <f>IFERROR(VLOOKUP(N3622,연차지정일수,2,FALSE),"")</f>
        <v/>
      </c>
      <c r="P3622" s="143"/>
      <c r="Q3622" s="2"/>
    </row>
    <row r="3623">
      <c r="A3623" s="129">
        <v>47818.0</v>
      </c>
      <c r="B3623" s="129">
        <f>VLOOKUP($A3623,달력데이터,MATCH("음력 날짜",달력제목,0),FALSE)</f>
        <v>47794</v>
      </c>
      <c r="C3623" s="128">
        <f t="shared" si="1"/>
        <v>2030</v>
      </c>
      <c r="D3623" s="128">
        <f t="shared" si="2"/>
        <v>11</v>
      </c>
      <c r="E3623" s="128">
        <f t="shared" si="3"/>
        <v>4</v>
      </c>
      <c r="F3623" s="128">
        <f t="shared" si="4"/>
        <v>2030</v>
      </c>
      <c r="G3623" s="128">
        <f t="shared" si="5"/>
        <v>12</v>
      </c>
      <c r="H3623" s="128">
        <f t="shared" si="6"/>
        <v>1</v>
      </c>
      <c r="I3623" s="128" t="str">
        <f t="shared" si="7"/>
        <v>일</v>
      </c>
      <c r="J3623" s="99"/>
      <c r="K3623" s="99"/>
      <c r="L3623" s="141" t="str">
        <f>IF(J3623-K3623=0,,IFERROR(K3623-J3623-휴게시간-VLOOKUP(A3623,지정휴게시간,2,FALSE),K3623-J3623-휴게시간))</f>
        <v/>
      </c>
      <c r="M3623" s="142" t="str">
        <f>IFERROR(VLOOKUP(Text(A3623,"m월 d일"),양력휴일,2,FALSE),IFERROR(VLOOKUP(Text(B3623,"m월 d일"),음력휴일,2,FALSE),IFERROR(VLOOKUP(A3623,양력지정휴일,2,FALSE), IFERROR(VLOOKUP(B3623,음력지정휴일,2,FALSE), ""))))</f>
        <v/>
      </c>
      <c r="N3623" s="128"/>
      <c r="O3623" s="128" t="str">
        <f>IFERROR(VLOOKUP(N3623,연차지정일수,2,FALSE),"")</f>
        <v/>
      </c>
      <c r="P3623" s="143"/>
      <c r="Q3623" s="2"/>
    </row>
    <row r="3624">
      <c r="A3624" s="129">
        <v>47819.0</v>
      </c>
      <c r="B3624" s="129">
        <f>VLOOKUP($A3624,달력데이터,MATCH("음력 날짜",달력제목,0),FALSE)</f>
        <v>47795</v>
      </c>
      <c r="C3624" s="128">
        <f t="shared" si="1"/>
        <v>2030</v>
      </c>
      <c r="D3624" s="128">
        <f t="shared" si="2"/>
        <v>12</v>
      </c>
      <c r="E3624" s="128">
        <f t="shared" si="3"/>
        <v>1</v>
      </c>
      <c r="F3624" s="128">
        <f t="shared" si="4"/>
        <v>2030</v>
      </c>
      <c r="G3624" s="128">
        <f t="shared" si="5"/>
        <v>12</v>
      </c>
      <c r="H3624" s="128">
        <f t="shared" si="6"/>
        <v>2</v>
      </c>
      <c r="I3624" s="128" t="str">
        <f t="shared" si="7"/>
        <v>월</v>
      </c>
      <c r="J3624" s="99"/>
      <c r="K3624" s="99"/>
      <c r="L3624" s="141" t="str">
        <f>IF(J3624-K3624=0,,IFERROR(K3624-J3624-휴게시간-VLOOKUP(A3624,지정휴게시간,2,FALSE),K3624-J3624-휴게시간))</f>
        <v/>
      </c>
      <c r="M3624" s="142" t="str">
        <f>IFERROR(VLOOKUP(Text(A3624,"m월 d일"),양력휴일,2,FALSE),IFERROR(VLOOKUP(Text(B3624,"m월 d일"),음력휴일,2,FALSE),IFERROR(VLOOKUP(A3624,양력지정휴일,2,FALSE), IFERROR(VLOOKUP(B3624,음력지정휴일,2,FALSE), ""))))</f>
        <v/>
      </c>
      <c r="N3624" s="128"/>
      <c r="O3624" s="128" t="str">
        <f>IFERROR(VLOOKUP(N3624,연차지정일수,2,FALSE),"")</f>
        <v/>
      </c>
      <c r="P3624" s="143"/>
      <c r="Q3624" s="2"/>
    </row>
    <row r="3625">
      <c r="A3625" s="129">
        <v>47820.0</v>
      </c>
      <c r="B3625" s="129">
        <f>VLOOKUP($A3625,달력데이터,MATCH("음력 날짜",달력제목,0),FALSE)</f>
        <v>47796</v>
      </c>
      <c r="C3625" s="128">
        <f t="shared" si="1"/>
        <v>2030</v>
      </c>
      <c r="D3625" s="128">
        <f t="shared" si="2"/>
        <v>12</v>
      </c>
      <c r="E3625" s="128">
        <f t="shared" si="3"/>
        <v>1</v>
      </c>
      <c r="F3625" s="128">
        <f t="shared" si="4"/>
        <v>2030</v>
      </c>
      <c r="G3625" s="128">
        <f t="shared" si="5"/>
        <v>12</v>
      </c>
      <c r="H3625" s="128">
        <f t="shared" si="6"/>
        <v>3</v>
      </c>
      <c r="I3625" s="128" t="str">
        <f t="shared" si="7"/>
        <v>화</v>
      </c>
      <c r="J3625" s="99"/>
      <c r="K3625" s="99"/>
      <c r="L3625" s="141" t="str">
        <f>IF(J3625-K3625=0,,IFERROR(K3625-J3625-휴게시간-VLOOKUP(A3625,지정휴게시간,2,FALSE),K3625-J3625-휴게시간))</f>
        <v/>
      </c>
      <c r="M3625" s="142" t="str">
        <f>IFERROR(VLOOKUP(Text(A3625,"m월 d일"),양력휴일,2,FALSE),IFERROR(VLOOKUP(Text(B3625,"m월 d일"),음력휴일,2,FALSE),IFERROR(VLOOKUP(A3625,양력지정휴일,2,FALSE), IFERROR(VLOOKUP(B3625,음력지정휴일,2,FALSE), ""))))</f>
        <v/>
      </c>
      <c r="N3625" s="128"/>
      <c r="O3625" s="128" t="str">
        <f>IFERROR(VLOOKUP(N3625,연차지정일수,2,FALSE),"")</f>
        <v/>
      </c>
      <c r="P3625" s="143"/>
      <c r="Q3625" s="2"/>
    </row>
    <row r="3626">
      <c r="A3626" s="129">
        <v>47821.0</v>
      </c>
      <c r="B3626" s="129">
        <f>VLOOKUP($A3626,달력데이터,MATCH("음력 날짜",달력제목,0),FALSE)</f>
        <v>47797</v>
      </c>
      <c r="C3626" s="128">
        <f t="shared" si="1"/>
        <v>2030</v>
      </c>
      <c r="D3626" s="128">
        <f t="shared" si="2"/>
        <v>12</v>
      </c>
      <c r="E3626" s="128">
        <f t="shared" si="3"/>
        <v>1</v>
      </c>
      <c r="F3626" s="128">
        <f t="shared" si="4"/>
        <v>2030</v>
      </c>
      <c r="G3626" s="128">
        <f t="shared" si="5"/>
        <v>12</v>
      </c>
      <c r="H3626" s="128">
        <f t="shared" si="6"/>
        <v>4</v>
      </c>
      <c r="I3626" s="128" t="str">
        <f t="shared" si="7"/>
        <v>수</v>
      </c>
      <c r="J3626" s="99"/>
      <c r="K3626" s="99"/>
      <c r="L3626" s="141" t="str">
        <f>IF(J3626-K3626=0,,IFERROR(K3626-J3626-휴게시간-VLOOKUP(A3626,지정휴게시간,2,FALSE),K3626-J3626-휴게시간))</f>
        <v/>
      </c>
      <c r="M3626" s="142" t="str">
        <f>IFERROR(VLOOKUP(Text(A3626,"m월 d일"),양력휴일,2,FALSE),IFERROR(VLOOKUP(Text(B3626,"m월 d일"),음력휴일,2,FALSE),IFERROR(VLOOKUP(A3626,양력지정휴일,2,FALSE), IFERROR(VLOOKUP(B3626,음력지정휴일,2,FALSE), ""))))</f>
        <v/>
      </c>
      <c r="N3626" s="128"/>
      <c r="O3626" s="128" t="str">
        <f>IFERROR(VLOOKUP(N3626,연차지정일수,2,FALSE),"")</f>
        <v/>
      </c>
      <c r="P3626" s="143"/>
      <c r="Q3626" s="2"/>
    </row>
    <row r="3627">
      <c r="A3627" s="129">
        <v>47822.0</v>
      </c>
      <c r="B3627" s="129">
        <f>VLOOKUP($A3627,달력데이터,MATCH("음력 날짜",달력제목,0),FALSE)</f>
        <v>47798</v>
      </c>
      <c r="C3627" s="128">
        <f t="shared" si="1"/>
        <v>2030</v>
      </c>
      <c r="D3627" s="128">
        <f t="shared" si="2"/>
        <v>12</v>
      </c>
      <c r="E3627" s="128">
        <f t="shared" si="3"/>
        <v>1</v>
      </c>
      <c r="F3627" s="128">
        <f t="shared" si="4"/>
        <v>2030</v>
      </c>
      <c r="G3627" s="128">
        <f t="shared" si="5"/>
        <v>12</v>
      </c>
      <c r="H3627" s="128">
        <f t="shared" si="6"/>
        <v>5</v>
      </c>
      <c r="I3627" s="128" t="str">
        <f t="shared" si="7"/>
        <v>목</v>
      </c>
      <c r="J3627" s="99"/>
      <c r="K3627" s="99"/>
      <c r="L3627" s="141" t="str">
        <f>IF(J3627-K3627=0,,IFERROR(K3627-J3627-휴게시간-VLOOKUP(A3627,지정휴게시간,2,FALSE),K3627-J3627-휴게시간))</f>
        <v/>
      </c>
      <c r="M3627" s="142" t="str">
        <f>IFERROR(VLOOKUP(Text(A3627,"m월 d일"),양력휴일,2,FALSE),IFERROR(VLOOKUP(Text(B3627,"m월 d일"),음력휴일,2,FALSE),IFERROR(VLOOKUP(A3627,양력지정휴일,2,FALSE), IFERROR(VLOOKUP(B3627,음력지정휴일,2,FALSE), ""))))</f>
        <v/>
      </c>
      <c r="N3627" s="128"/>
      <c r="O3627" s="128" t="str">
        <f>IFERROR(VLOOKUP(N3627,연차지정일수,2,FALSE),"")</f>
        <v/>
      </c>
      <c r="P3627" s="143"/>
      <c r="Q3627" s="2"/>
    </row>
    <row r="3628">
      <c r="A3628" s="129">
        <v>47823.0</v>
      </c>
      <c r="B3628" s="129">
        <f>VLOOKUP($A3628,달력데이터,MATCH("음력 날짜",달력제목,0),FALSE)</f>
        <v>47799</v>
      </c>
      <c r="C3628" s="128">
        <f t="shared" si="1"/>
        <v>2030</v>
      </c>
      <c r="D3628" s="128">
        <f t="shared" si="2"/>
        <v>12</v>
      </c>
      <c r="E3628" s="128">
        <f t="shared" si="3"/>
        <v>1</v>
      </c>
      <c r="F3628" s="128">
        <f t="shared" si="4"/>
        <v>2030</v>
      </c>
      <c r="G3628" s="128">
        <f t="shared" si="5"/>
        <v>12</v>
      </c>
      <c r="H3628" s="128">
        <f t="shared" si="6"/>
        <v>6</v>
      </c>
      <c r="I3628" s="128" t="str">
        <f t="shared" si="7"/>
        <v>금</v>
      </c>
      <c r="J3628" s="99"/>
      <c r="K3628" s="99"/>
      <c r="L3628" s="141" t="str">
        <f>IF(J3628-K3628=0,,IFERROR(K3628-J3628-휴게시간-VLOOKUP(A3628,지정휴게시간,2,FALSE),K3628-J3628-휴게시간))</f>
        <v/>
      </c>
      <c r="M3628" s="142" t="str">
        <f>IFERROR(VLOOKUP(Text(A3628,"m월 d일"),양력휴일,2,FALSE),IFERROR(VLOOKUP(Text(B3628,"m월 d일"),음력휴일,2,FALSE),IFERROR(VLOOKUP(A3628,양력지정휴일,2,FALSE), IFERROR(VLOOKUP(B3628,음력지정휴일,2,FALSE), ""))))</f>
        <v/>
      </c>
      <c r="N3628" s="128"/>
      <c r="O3628" s="128" t="str">
        <f>IFERROR(VLOOKUP(N3628,연차지정일수,2,FALSE),"")</f>
        <v/>
      </c>
      <c r="P3628" s="143"/>
      <c r="Q3628" s="2"/>
    </row>
    <row r="3629">
      <c r="A3629" s="129">
        <v>47824.0</v>
      </c>
      <c r="B3629" s="129">
        <f>VLOOKUP($A3629,달력데이터,MATCH("음력 날짜",달력제목,0),FALSE)</f>
        <v>47800</v>
      </c>
      <c r="C3629" s="128">
        <f t="shared" si="1"/>
        <v>2030</v>
      </c>
      <c r="D3629" s="128">
        <f t="shared" si="2"/>
        <v>12</v>
      </c>
      <c r="E3629" s="128">
        <f t="shared" si="3"/>
        <v>1</v>
      </c>
      <c r="F3629" s="128">
        <f t="shared" si="4"/>
        <v>2030</v>
      </c>
      <c r="G3629" s="128">
        <f t="shared" si="5"/>
        <v>12</v>
      </c>
      <c r="H3629" s="128">
        <f t="shared" si="6"/>
        <v>7</v>
      </c>
      <c r="I3629" s="128" t="str">
        <f t="shared" si="7"/>
        <v>토</v>
      </c>
      <c r="J3629" s="99"/>
      <c r="K3629" s="99"/>
      <c r="L3629" s="141" t="str">
        <f>IF(J3629-K3629=0,,IFERROR(K3629-J3629-휴게시간-VLOOKUP(A3629,지정휴게시간,2,FALSE),K3629-J3629-휴게시간))</f>
        <v/>
      </c>
      <c r="M3629" s="142" t="str">
        <f>IFERROR(VLOOKUP(Text(A3629,"m월 d일"),양력휴일,2,FALSE),IFERROR(VLOOKUP(Text(B3629,"m월 d일"),음력휴일,2,FALSE),IFERROR(VLOOKUP(A3629,양력지정휴일,2,FALSE), IFERROR(VLOOKUP(B3629,음력지정휴일,2,FALSE), ""))))</f>
        <v/>
      </c>
      <c r="N3629" s="128"/>
      <c r="O3629" s="128" t="str">
        <f>IFERROR(VLOOKUP(N3629,연차지정일수,2,FALSE),"")</f>
        <v/>
      </c>
      <c r="P3629" s="143"/>
      <c r="Q3629" s="2"/>
    </row>
    <row r="3630">
      <c r="A3630" s="129">
        <v>47825.0</v>
      </c>
      <c r="B3630" s="129">
        <f>VLOOKUP($A3630,달력데이터,MATCH("음력 날짜",달력제목,0),FALSE)</f>
        <v>47801</v>
      </c>
      <c r="C3630" s="128">
        <f t="shared" si="1"/>
        <v>2030</v>
      </c>
      <c r="D3630" s="128">
        <f t="shared" si="2"/>
        <v>12</v>
      </c>
      <c r="E3630" s="128">
        <f t="shared" si="3"/>
        <v>1</v>
      </c>
      <c r="F3630" s="128">
        <f t="shared" si="4"/>
        <v>2030</v>
      </c>
      <c r="G3630" s="128">
        <f t="shared" si="5"/>
        <v>12</v>
      </c>
      <c r="H3630" s="128">
        <f t="shared" si="6"/>
        <v>8</v>
      </c>
      <c r="I3630" s="128" t="str">
        <f t="shared" si="7"/>
        <v>일</v>
      </c>
      <c r="J3630" s="99"/>
      <c r="K3630" s="99"/>
      <c r="L3630" s="141" t="str">
        <f>IF(J3630-K3630=0,,IFERROR(K3630-J3630-휴게시간-VLOOKUP(A3630,지정휴게시간,2,FALSE),K3630-J3630-휴게시간))</f>
        <v/>
      </c>
      <c r="M3630" s="142" t="str">
        <f>IFERROR(VLOOKUP(Text(A3630,"m월 d일"),양력휴일,2,FALSE),IFERROR(VLOOKUP(Text(B3630,"m월 d일"),음력휴일,2,FALSE),IFERROR(VLOOKUP(A3630,양력지정휴일,2,FALSE), IFERROR(VLOOKUP(B3630,음력지정휴일,2,FALSE), ""))))</f>
        <v/>
      </c>
      <c r="N3630" s="128"/>
      <c r="O3630" s="128" t="str">
        <f>IFERROR(VLOOKUP(N3630,연차지정일수,2,FALSE),"")</f>
        <v/>
      </c>
      <c r="P3630" s="143"/>
      <c r="Q3630" s="2"/>
    </row>
    <row r="3631">
      <c r="A3631" s="129">
        <v>47826.0</v>
      </c>
      <c r="B3631" s="129">
        <f>VLOOKUP($A3631,달력데이터,MATCH("음력 날짜",달력제목,0),FALSE)</f>
        <v>47802</v>
      </c>
      <c r="C3631" s="128">
        <f t="shared" si="1"/>
        <v>2030</v>
      </c>
      <c r="D3631" s="128">
        <f t="shared" si="2"/>
        <v>12</v>
      </c>
      <c r="E3631" s="128">
        <f t="shared" si="3"/>
        <v>2</v>
      </c>
      <c r="F3631" s="128">
        <f t="shared" si="4"/>
        <v>2030</v>
      </c>
      <c r="G3631" s="128">
        <f t="shared" si="5"/>
        <v>12</v>
      </c>
      <c r="H3631" s="128">
        <f t="shared" si="6"/>
        <v>9</v>
      </c>
      <c r="I3631" s="128" t="str">
        <f t="shared" si="7"/>
        <v>월</v>
      </c>
      <c r="J3631" s="99"/>
      <c r="K3631" s="99"/>
      <c r="L3631" s="141" t="str">
        <f>IF(J3631-K3631=0,,IFERROR(K3631-J3631-휴게시간-VLOOKUP(A3631,지정휴게시간,2,FALSE),K3631-J3631-휴게시간))</f>
        <v/>
      </c>
      <c r="M3631" s="142" t="str">
        <f>IFERROR(VLOOKUP(Text(A3631,"m월 d일"),양력휴일,2,FALSE),IFERROR(VLOOKUP(Text(B3631,"m월 d일"),음력휴일,2,FALSE),IFERROR(VLOOKUP(A3631,양력지정휴일,2,FALSE), IFERROR(VLOOKUP(B3631,음력지정휴일,2,FALSE), ""))))</f>
        <v/>
      </c>
      <c r="N3631" s="128"/>
      <c r="O3631" s="128" t="str">
        <f>IFERROR(VLOOKUP(N3631,연차지정일수,2,FALSE),"")</f>
        <v/>
      </c>
      <c r="P3631" s="143"/>
      <c r="Q3631" s="2"/>
    </row>
    <row r="3632">
      <c r="A3632" s="129">
        <v>47827.0</v>
      </c>
      <c r="B3632" s="129">
        <f>VLOOKUP($A3632,달력데이터,MATCH("음력 날짜",달력제목,0),FALSE)</f>
        <v>47803</v>
      </c>
      <c r="C3632" s="128">
        <f t="shared" si="1"/>
        <v>2030</v>
      </c>
      <c r="D3632" s="128">
        <f t="shared" si="2"/>
        <v>12</v>
      </c>
      <c r="E3632" s="128">
        <f t="shared" si="3"/>
        <v>2</v>
      </c>
      <c r="F3632" s="128">
        <f t="shared" si="4"/>
        <v>2030</v>
      </c>
      <c r="G3632" s="128">
        <f t="shared" si="5"/>
        <v>12</v>
      </c>
      <c r="H3632" s="128">
        <f t="shared" si="6"/>
        <v>10</v>
      </c>
      <c r="I3632" s="128" t="str">
        <f t="shared" si="7"/>
        <v>화</v>
      </c>
      <c r="J3632" s="99"/>
      <c r="K3632" s="99"/>
      <c r="L3632" s="141" t="str">
        <f>IF(J3632-K3632=0,,IFERROR(K3632-J3632-휴게시간-VLOOKUP(A3632,지정휴게시간,2,FALSE),K3632-J3632-휴게시간))</f>
        <v/>
      </c>
      <c r="M3632" s="142" t="str">
        <f>IFERROR(VLOOKUP(Text(A3632,"m월 d일"),양력휴일,2,FALSE),IFERROR(VLOOKUP(Text(B3632,"m월 d일"),음력휴일,2,FALSE),IFERROR(VLOOKUP(A3632,양력지정휴일,2,FALSE), IFERROR(VLOOKUP(B3632,음력지정휴일,2,FALSE), ""))))</f>
        <v/>
      </c>
      <c r="N3632" s="128"/>
      <c r="O3632" s="128" t="str">
        <f>IFERROR(VLOOKUP(N3632,연차지정일수,2,FALSE),"")</f>
        <v/>
      </c>
      <c r="P3632" s="143"/>
      <c r="Q3632" s="2"/>
    </row>
    <row r="3633">
      <c r="A3633" s="129">
        <v>47828.0</v>
      </c>
      <c r="B3633" s="129">
        <f>VLOOKUP($A3633,달력데이터,MATCH("음력 날짜",달력제목,0),FALSE)</f>
        <v>47804</v>
      </c>
      <c r="C3633" s="128">
        <f t="shared" si="1"/>
        <v>2030</v>
      </c>
      <c r="D3633" s="128">
        <f t="shared" si="2"/>
        <v>12</v>
      </c>
      <c r="E3633" s="128">
        <f t="shared" si="3"/>
        <v>2</v>
      </c>
      <c r="F3633" s="128">
        <f t="shared" si="4"/>
        <v>2030</v>
      </c>
      <c r="G3633" s="128">
        <f t="shared" si="5"/>
        <v>12</v>
      </c>
      <c r="H3633" s="128">
        <f t="shared" si="6"/>
        <v>11</v>
      </c>
      <c r="I3633" s="128" t="str">
        <f t="shared" si="7"/>
        <v>수</v>
      </c>
      <c r="J3633" s="99"/>
      <c r="K3633" s="99"/>
      <c r="L3633" s="141" t="str">
        <f>IF(J3633-K3633=0,,IFERROR(K3633-J3633-휴게시간-VLOOKUP(A3633,지정휴게시간,2,FALSE),K3633-J3633-휴게시간))</f>
        <v/>
      </c>
      <c r="M3633" s="142" t="str">
        <f>IFERROR(VLOOKUP(Text(A3633,"m월 d일"),양력휴일,2,FALSE),IFERROR(VLOOKUP(Text(B3633,"m월 d일"),음력휴일,2,FALSE),IFERROR(VLOOKUP(A3633,양력지정휴일,2,FALSE), IFERROR(VLOOKUP(B3633,음력지정휴일,2,FALSE), ""))))</f>
        <v/>
      </c>
      <c r="N3633" s="128"/>
      <c r="O3633" s="128" t="str">
        <f>IFERROR(VLOOKUP(N3633,연차지정일수,2,FALSE),"")</f>
        <v/>
      </c>
      <c r="P3633" s="143"/>
      <c r="Q3633" s="2"/>
    </row>
    <row r="3634">
      <c r="A3634" s="129">
        <v>47829.0</v>
      </c>
      <c r="B3634" s="129">
        <f>VLOOKUP($A3634,달력데이터,MATCH("음력 날짜",달력제목,0),FALSE)</f>
        <v>47805</v>
      </c>
      <c r="C3634" s="128">
        <f t="shared" si="1"/>
        <v>2030</v>
      </c>
      <c r="D3634" s="128">
        <f t="shared" si="2"/>
        <v>12</v>
      </c>
      <c r="E3634" s="128">
        <f t="shared" si="3"/>
        <v>2</v>
      </c>
      <c r="F3634" s="128">
        <f t="shared" si="4"/>
        <v>2030</v>
      </c>
      <c r="G3634" s="128">
        <f t="shared" si="5"/>
        <v>12</v>
      </c>
      <c r="H3634" s="128">
        <f t="shared" si="6"/>
        <v>12</v>
      </c>
      <c r="I3634" s="128" t="str">
        <f t="shared" si="7"/>
        <v>목</v>
      </c>
      <c r="J3634" s="99"/>
      <c r="K3634" s="99"/>
      <c r="L3634" s="141" t="str">
        <f>IF(J3634-K3634=0,,IFERROR(K3634-J3634-휴게시간-VLOOKUP(A3634,지정휴게시간,2,FALSE),K3634-J3634-휴게시간))</f>
        <v/>
      </c>
      <c r="M3634" s="142" t="str">
        <f>IFERROR(VLOOKUP(Text(A3634,"m월 d일"),양력휴일,2,FALSE),IFERROR(VLOOKUP(Text(B3634,"m월 d일"),음력휴일,2,FALSE),IFERROR(VLOOKUP(A3634,양력지정휴일,2,FALSE), IFERROR(VLOOKUP(B3634,음력지정휴일,2,FALSE), ""))))</f>
        <v/>
      </c>
      <c r="N3634" s="128"/>
      <c r="O3634" s="128" t="str">
        <f>IFERROR(VLOOKUP(N3634,연차지정일수,2,FALSE),"")</f>
        <v/>
      </c>
      <c r="P3634" s="143"/>
      <c r="Q3634" s="2"/>
    </row>
    <row r="3635">
      <c r="A3635" s="129">
        <v>47830.0</v>
      </c>
      <c r="B3635" s="129">
        <f>VLOOKUP($A3635,달력데이터,MATCH("음력 날짜",달력제목,0),FALSE)</f>
        <v>47806</v>
      </c>
      <c r="C3635" s="128">
        <f t="shared" si="1"/>
        <v>2030</v>
      </c>
      <c r="D3635" s="128">
        <f t="shared" si="2"/>
        <v>12</v>
      </c>
      <c r="E3635" s="128">
        <f t="shared" si="3"/>
        <v>2</v>
      </c>
      <c r="F3635" s="128">
        <f t="shared" si="4"/>
        <v>2030</v>
      </c>
      <c r="G3635" s="128">
        <f t="shared" si="5"/>
        <v>12</v>
      </c>
      <c r="H3635" s="128">
        <f t="shared" si="6"/>
        <v>13</v>
      </c>
      <c r="I3635" s="128" t="str">
        <f t="shared" si="7"/>
        <v>금</v>
      </c>
      <c r="J3635" s="99"/>
      <c r="K3635" s="99"/>
      <c r="L3635" s="141" t="str">
        <f>IF(J3635-K3635=0,,IFERROR(K3635-J3635-휴게시간-VLOOKUP(A3635,지정휴게시간,2,FALSE),K3635-J3635-휴게시간))</f>
        <v/>
      </c>
      <c r="M3635" s="142" t="str">
        <f>IFERROR(VLOOKUP(Text(A3635,"m월 d일"),양력휴일,2,FALSE),IFERROR(VLOOKUP(Text(B3635,"m월 d일"),음력휴일,2,FALSE),IFERROR(VLOOKUP(A3635,양력지정휴일,2,FALSE), IFERROR(VLOOKUP(B3635,음력지정휴일,2,FALSE), ""))))</f>
        <v/>
      </c>
      <c r="N3635" s="128"/>
      <c r="O3635" s="128" t="str">
        <f>IFERROR(VLOOKUP(N3635,연차지정일수,2,FALSE),"")</f>
        <v/>
      </c>
      <c r="P3635" s="143"/>
      <c r="Q3635" s="2"/>
    </row>
    <row r="3636">
      <c r="A3636" s="129">
        <v>47831.0</v>
      </c>
      <c r="B3636" s="129">
        <f>VLOOKUP($A3636,달력데이터,MATCH("음력 날짜",달력제목,0),FALSE)</f>
        <v>47807</v>
      </c>
      <c r="C3636" s="128">
        <f t="shared" si="1"/>
        <v>2030</v>
      </c>
      <c r="D3636" s="128">
        <f t="shared" si="2"/>
        <v>12</v>
      </c>
      <c r="E3636" s="128">
        <f t="shared" si="3"/>
        <v>2</v>
      </c>
      <c r="F3636" s="128">
        <f t="shared" si="4"/>
        <v>2030</v>
      </c>
      <c r="G3636" s="128">
        <f t="shared" si="5"/>
        <v>12</v>
      </c>
      <c r="H3636" s="128">
        <f t="shared" si="6"/>
        <v>14</v>
      </c>
      <c r="I3636" s="128" t="str">
        <f t="shared" si="7"/>
        <v>토</v>
      </c>
      <c r="J3636" s="99"/>
      <c r="K3636" s="99"/>
      <c r="L3636" s="141" t="str">
        <f>IF(J3636-K3636=0,,IFERROR(K3636-J3636-휴게시간-VLOOKUP(A3636,지정휴게시간,2,FALSE),K3636-J3636-휴게시간))</f>
        <v/>
      </c>
      <c r="M3636" s="142" t="str">
        <f>IFERROR(VLOOKUP(Text(A3636,"m월 d일"),양력휴일,2,FALSE),IFERROR(VLOOKUP(Text(B3636,"m월 d일"),음력휴일,2,FALSE),IFERROR(VLOOKUP(A3636,양력지정휴일,2,FALSE), IFERROR(VLOOKUP(B3636,음력지정휴일,2,FALSE), ""))))</f>
        <v/>
      </c>
      <c r="N3636" s="128"/>
      <c r="O3636" s="128" t="str">
        <f>IFERROR(VLOOKUP(N3636,연차지정일수,2,FALSE),"")</f>
        <v/>
      </c>
      <c r="P3636" s="143"/>
      <c r="Q3636" s="2"/>
    </row>
    <row r="3637">
      <c r="A3637" s="129">
        <v>47832.0</v>
      </c>
      <c r="B3637" s="129">
        <f>VLOOKUP($A3637,달력데이터,MATCH("음력 날짜",달력제목,0),FALSE)</f>
        <v>47808</v>
      </c>
      <c r="C3637" s="128">
        <f t="shared" si="1"/>
        <v>2030</v>
      </c>
      <c r="D3637" s="128">
        <f t="shared" si="2"/>
        <v>12</v>
      </c>
      <c r="E3637" s="128">
        <f t="shared" si="3"/>
        <v>2</v>
      </c>
      <c r="F3637" s="128">
        <f t="shared" si="4"/>
        <v>2030</v>
      </c>
      <c r="G3637" s="128">
        <f t="shared" si="5"/>
        <v>12</v>
      </c>
      <c r="H3637" s="128">
        <f t="shared" si="6"/>
        <v>15</v>
      </c>
      <c r="I3637" s="128" t="str">
        <f t="shared" si="7"/>
        <v>일</v>
      </c>
      <c r="J3637" s="99"/>
      <c r="K3637" s="99"/>
      <c r="L3637" s="141" t="str">
        <f>IF(J3637-K3637=0,,IFERROR(K3637-J3637-휴게시간-VLOOKUP(A3637,지정휴게시간,2,FALSE),K3637-J3637-휴게시간))</f>
        <v/>
      </c>
      <c r="M3637" s="142" t="str">
        <f>IFERROR(VLOOKUP(Text(A3637,"m월 d일"),양력휴일,2,FALSE),IFERROR(VLOOKUP(Text(B3637,"m월 d일"),음력휴일,2,FALSE),IFERROR(VLOOKUP(A3637,양력지정휴일,2,FALSE), IFERROR(VLOOKUP(B3637,음력지정휴일,2,FALSE), ""))))</f>
        <v/>
      </c>
      <c r="N3637" s="128"/>
      <c r="O3637" s="128" t="str">
        <f>IFERROR(VLOOKUP(N3637,연차지정일수,2,FALSE),"")</f>
        <v/>
      </c>
      <c r="P3637" s="143"/>
      <c r="Q3637" s="2"/>
    </row>
    <row r="3638">
      <c r="A3638" s="129">
        <v>47833.0</v>
      </c>
      <c r="B3638" s="129">
        <f>VLOOKUP($A3638,달력데이터,MATCH("음력 날짜",달력제목,0),FALSE)</f>
        <v>47809</v>
      </c>
      <c r="C3638" s="128">
        <f t="shared" si="1"/>
        <v>2030</v>
      </c>
      <c r="D3638" s="128">
        <f t="shared" si="2"/>
        <v>12</v>
      </c>
      <c r="E3638" s="128">
        <f t="shared" si="3"/>
        <v>3</v>
      </c>
      <c r="F3638" s="128">
        <f t="shared" si="4"/>
        <v>2030</v>
      </c>
      <c r="G3638" s="128">
        <f t="shared" si="5"/>
        <v>12</v>
      </c>
      <c r="H3638" s="128">
        <f t="shared" si="6"/>
        <v>16</v>
      </c>
      <c r="I3638" s="128" t="str">
        <f t="shared" si="7"/>
        <v>월</v>
      </c>
      <c r="J3638" s="99"/>
      <c r="K3638" s="99"/>
      <c r="L3638" s="141" t="str">
        <f>IF(J3638-K3638=0,,IFERROR(K3638-J3638-휴게시간-VLOOKUP(A3638,지정휴게시간,2,FALSE),K3638-J3638-휴게시간))</f>
        <v/>
      </c>
      <c r="M3638" s="142" t="str">
        <f>IFERROR(VLOOKUP(Text(A3638,"m월 d일"),양력휴일,2,FALSE),IFERROR(VLOOKUP(Text(B3638,"m월 d일"),음력휴일,2,FALSE),IFERROR(VLOOKUP(A3638,양력지정휴일,2,FALSE), IFERROR(VLOOKUP(B3638,음력지정휴일,2,FALSE), ""))))</f>
        <v/>
      </c>
      <c r="N3638" s="128"/>
      <c r="O3638" s="128" t="str">
        <f>IFERROR(VLOOKUP(N3638,연차지정일수,2,FALSE),"")</f>
        <v/>
      </c>
      <c r="P3638" s="143"/>
      <c r="Q3638" s="2"/>
    </row>
    <row r="3639">
      <c r="A3639" s="129">
        <v>47834.0</v>
      </c>
      <c r="B3639" s="129">
        <f>VLOOKUP($A3639,달력데이터,MATCH("음력 날짜",달력제목,0),FALSE)</f>
        <v>47810</v>
      </c>
      <c r="C3639" s="128">
        <f t="shared" si="1"/>
        <v>2030</v>
      </c>
      <c r="D3639" s="128">
        <f t="shared" si="2"/>
        <v>12</v>
      </c>
      <c r="E3639" s="128">
        <f t="shared" si="3"/>
        <v>3</v>
      </c>
      <c r="F3639" s="128">
        <f t="shared" si="4"/>
        <v>2030</v>
      </c>
      <c r="G3639" s="128">
        <f t="shared" si="5"/>
        <v>12</v>
      </c>
      <c r="H3639" s="128">
        <f t="shared" si="6"/>
        <v>17</v>
      </c>
      <c r="I3639" s="128" t="str">
        <f t="shared" si="7"/>
        <v>화</v>
      </c>
      <c r="J3639" s="99"/>
      <c r="K3639" s="99"/>
      <c r="L3639" s="141" t="str">
        <f>IF(J3639-K3639=0,,IFERROR(K3639-J3639-휴게시간-VLOOKUP(A3639,지정휴게시간,2,FALSE),K3639-J3639-휴게시간))</f>
        <v/>
      </c>
      <c r="M3639" s="142" t="str">
        <f>IFERROR(VLOOKUP(Text(A3639,"m월 d일"),양력휴일,2,FALSE),IFERROR(VLOOKUP(Text(B3639,"m월 d일"),음력휴일,2,FALSE),IFERROR(VLOOKUP(A3639,양력지정휴일,2,FALSE), IFERROR(VLOOKUP(B3639,음력지정휴일,2,FALSE), ""))))</f>
        <v/>
      </c>
      <c r="N3639" s="128"/>
      <c r="O3639" s="128" t="str">
        <f>IFERROR(VLOOKUP(N3639,연차지정일수,2,FALSE),"")</f>
        <v/>
      </c>
      <c r="P3639" s="143"/>
      <c r="Q3639" s="2"/>
    </row>
    <row r="3640">
      <c r="A3640" s="129">
        <v>47835.0</v>
      </c>
      <c r="B3640" s="129">
        <f>VLOOKUP($A3640,달력데이터,MATCH("음력 날짜",달력제목,0),FALSE)</f>
        <v>47811</v>
      </c>
      <c r="C3640" s="128">
        <f t="shared" si="1"/>
        <v>2030</v>
      </c>
      <c r="D3640" s="128">
        <f t="shared" si="2"/>
        <v>12</v>
      </c>
      <c r="E3640" s="128">
        <f t="shared" si="3"/>
        <v>3</v>
      </c>
      <c r="F3640" s="128">
        <f t="shared" si="4"/>
        <v>2030</v>
      </c>
      <c r="G3640" s="128">
        <f t="shared" si="5"/>
        <v>12</v>
      </c>
      <c r="H3640" s="128">
        <f t="shared" si="6"/>
        <v>18</v>
      </c>
      <c r="I3640" s="128" t="str">
        <f t="shared" si="7"/>
        <v>수</v>
      </c>
      <c r="J3640" s="99"/>
      <c r="K3640" s="99"/>
      <c r="L3640" s="141" t="str">
        <f>IF(J3640-K3640=0,,IFERROR(K3640-J3640-휴게시간-VLOOKUP(A3640,지정휴게시간,2,FALSE),K3640-J3640-휴게시간))</f>
        <v/>
      </c>
      <c r="M3640" s="142" t="str">
        <f>IFERROR(VLOOKUP(Text(A3640,"m월 d일"),양력휴일,2,FALSE),IFERROR(VLOOKUP(Text(B3640,"m월 d일"),음력휴일,2,FALSE),IFERROR(VLOOKUP(A3640,양력지정휴일,2,FALSE), IFERROR(VLOOKUP(B3640,음력지정휴일,2,FALSE), ""))))</f>
        <v/>
      </c>
      <c r="N3640" s="128"/>
      <c r="O3640" s="128" t="str">
        <f>IFERROR(VLOOKUP(N3640,연차지정일수,2,FALSE),"")</f>
        <v/>
      </c>
      <c r="P3640" s="143"/>
      <c r="Q3640" s="2"/>
    </row>
    <row r="3641">
      <c r="A3641" s="129">
        <v>47836.0</v>
      </c>
      <c r="B3641" s="129">
        <f>VLOOKUP($A3641,달력데이터,MATCH("음력 날짜",달력제목,0),FALSE)</f>
        <v>47812</v>
      </c>
      <c r="C3641" s="128">
        <f t="shared" si="1"/>
        <v>2030</v>
      </c>
      <c r="D3641" s="128">
        <f t="shared" si="2"/>
        <v>12</v>
      </c>
      <c r="E3641" s="128">
        <f t="shared" si="3"/>
        <v>3</v>
      </c>
      <c r="F3641" s="128">
        <f t="shared" si="4"/>
        <v>2030</v>
      </c>
      <c r="G3641" s="128">
        <f t="shared" si="5"/>
        <v>12</v>
      </c>
      <c r="H3641" s="128">
        <f t="shared" si="6"/>
        <v>19</v>
      </c>
      <c r="I3641" s="128" t="str">
        <f t="shared" si="7"/>
        <v>목</v>
      </c>
      <c r="J3641" s="99"/>
      <c r="K3641" s="99"/>
      <c r="L3641" s="141" t="str">
        <f>IF(J3641-K3641=0,,IFERROR(K3641-J3641-휴게시간-VLOOKUP(A3641,지정휴게시간,2,FALSE),K3641-J3641-휴게시간))</f>
        <v/>
      </c>
      <c r="M3641" s="142" t="str">
        <f>IFERROR(VLOOKUP(Text(A3641,"m월 d일"),양력휴일,2,FALSE),IFERROR(VLOOKUP(Text(B3641,"m월 d일"),음력휴일,2,FALSE),IFERROR(VLOOKUP(A3641,양력지정휴일,2,FALSE), IFERROR(VLOOKUP(B3641,음력지정휴일,2,FALSE), ""))))</f>
        <v/>
      </c>
      <c r="N3641" s="128"/>
      <c r="O3641" s="128" t="str">
        <f>IFERROR(VLOOKUP(N3641,연차지정일수,2,FALSE),"")</f>
        <v/>
      </c>
      <c r="P3641" s="143"/>
      <c r="Q3641" s="2"/>
    </row>
    <row r="3642">
      <c r="A3642" s="129">
        <v>47837.0</v>
      </c>
      <c r="B3642" s="129">
        <f>VLOOKUP($A3642,달력데이터,MATCH("음력 날짜",달력제목,0),FALSE)</f>
        <v>47813</v>
      </c>
      <c r="C3642" s="128">
        <f t="shared" si="1"/>
        <v>2030</v>
      </c>
      <c r="D3642" s="128">
        <f t="shared" si="2"/>
        <v>12</v>
      </c>
      <c r="E3642" s="128">
        <f t="shared" si="3"/>
        <v>3</v>
      </c>
      <c r="F3642" s="128">
        <f t="shared" si="4"/>
        <v>2030</v>
      </c>
      <c r="G3642" s="128">
        <f t="shared" si="5"/>
        <v>12</v>
      </c>
      <c r="H3642" s="128">
        <f t="shared" si="6"/>
        <v>20</v>
      </c>
      <c r="I3642" s="128" t="str">
        <f t="shared" si="7"/>
        <v>금</v>
      </c>
      <c r="J3642" s="99"/>
      <c r="K3642" s="99"/>
      <c r="L3642" s="141" t="str">
        <f>IF(J3642-K3642=0,,IFERROR(K3642-J3642-휴게시간-VLOOKUP(A3642,지정휴게시간,2,FALSE),K3642-J3642-휴게시간))</f>
        <v/>
      </c>
      <c r="M3642" s="142" t="str">
        <f>IFERROR(VLOOKUP(Text(A3642,"m월 d일"),양력휴일,2,FALSE),IFERROR(VLOOKUP(Text(B3642,"m월 d일"),음력휴일,2,FALSE),IFERROR(VLOOKUP(A3642,양력지정휴일,2,FALSE), IFERROR(VLOOKUP(B3642,음력지정휴일,2,FALSE), ""))))</f>
        <v/>
      </c>
      <c r="N3642" s="128"/>
      <c r="O3642" s="128" t="str">
        <f>IFERROR(VLOOKUP(N3642,연차지정일수,2,FALSE),"")</f>
        <v/>
      </c>
      <c r="P3642" s="143"/>
      <c r="Q3642" s="2"/>
    </row>
    <row r="3643">
      <c r="A3643" s="129">
        <v>47838.0</v>
      </c>
      <c r="B3643" s="129">
        <f>VLOOKUP($A3643,달력데이터,MATCH("음력 날짜",달력제목,0),FALSE)</f>
        <v>47814</v>
      </c>
      <c r="C3643" s="128">
        <f t="shared" si="1"/>
        <v>2030</v>
      </c>
      <c r="D3643" s="128">
        <f t="shared" si="2"/>
        <v>12</v>
      </c>
      <c r="E3643" s="128">
        <f t="shared" si="3"/>
        <v>3</v>
      </c>
      <c r="F3643" s="128">
        <f t="shared" si="4"/>
        <v>2030</v>
      </c>
      <c r="G3643" s="128">
        <f t="shared" si="5"/>
        <v>12</v>
      </c>
      <c r="H3643" s="128">
        <f t="shared" si="6"/>
        <v>21</v>
      </c>
      <c r="I3643" s="128" t="str">
        <f t="shared" si="7"/>
        <v>토</v>
      </c>
      <c r="J3643" s="99"/>
      <c r="K3643" s="99"/>
      <c r="L3643" s="141" t="str">
        <f>IF(J3643-K3643=0,,IFERROR(K3643-J3643-휴게시간-VLOOKUP(A3643,지정휴게시간,2,FALSE),K3643-J3643-휴게시간))</f>
        <v/>
      </c>
      <c r="M3643" s="142" t="str">
        <f>IFERROR(VLOOKUP(Text(A3643,"m월 d일"),양력휴일,2,FALSE),IFERROR(VLOOKUP(Text(B3643,"m월 d일"),음력휴일,2,FALSE),IFERROR(VLOOKUP(A3643,양력지정휴일,2,FALSE), IFERROR(VLOOKUP(B3643,음력지정휴일,2,FALSE), ""))))</f>
        <v/>
      </c>
      <c r="N3643" s="128"/>
      <c r="O3643" s="128" t="str">
        <f>IFERROR(VLOOKUP(N3643,연차지정일수,2,FALSE),"")</f>
        <v/>
      </c>
      <c r="P3643" s="143"/>
      <c r="Q3643" s="2"/>
    </row>
    <row r="3644">
      <c r="A3644" s="129">
        <v>47839.0</v>
      </c>
      <c r="B3644" s="129">
        <f>VLOOKUP($A3644,달력데이터,MATCH("음력 날짜",달력제목,0),FALSE)</f>
        <v>47815</v>
      </c>
      <c r="C3644" s="128">
        <f t="shared" si="1"/>
        <v>2030</v>
      </c>
      <c r="D3644" s="128">
        <f t="shared" si="2"/>
        <v>12</v>
      </c>
      <c r="E3644" s="128">
        <f t="shared" si="3"/>
        <v>3</v>
      </c>
      <c r="F3644" s="128">
        <f t="shared" si="4"/>
        <v>2030</v>
      </c>
      <c r="G3644" s="128">
        <f t="shared" si="5"/>
        <v>12</v>
      </c>
      <c r="H3644" s="128">
        <f t="shared" si="6"/>
        <v>22</v>
      </c>
      <c r="I3644" s="128" t="str">
        <f t="shared" si="7"/>
        <v>일</v>
      </c>
      <c r="J3644" s="99"/>
      <c r="K3644" s="99"/>
      <c r="L3644" s="141" t="str">
        <f>IF(J3644-K3644=0,,IFERROR(K3644-J3644-휴게시간-VLOOKUP(A3644,지정휴게시간,2,FALSE),K3644-J3644-휴게시간))</f>
        <v/>
      </c>
      <c r="M3644" s="142" t="str">
        <f>IFERROR(VLOOKUP(Text(A3644,"m월 d일"),양력휴일,2,FALSE),IFERROR(VLOOKUP(Text(B3644,"m월 d일"),음력휴일,2,FALSE),IFERROR(VLOOKUP(A3644,양력지정휴일,2,FALSE), IFERROR(VLOOKUP(B3644,음력지정휴일,2,FALSE), ""))))</f>
        <v/>
      </c>
      <c r="N3644" s="128"/>
      <c r="O3644" s="128" t="str">
        <f>IFERROR(VLOOKUP(N3644,연차지정일수,2,FALSE),"")</f>
        <v/>
      </c>
      <c r="P3644" s="143"/>
      <c r="Q3644" s="2"/>
    </row>
    <row r="3645">
      <c r="A3645" s="129">
        <v>47840.0</v>
      </c>
      <c r="B3645" s="129">
        <f>VLOOKUP($A3645,달력데이터,MATCH("음력 날짜",달력제목,0),FALSE)</f>
        <v>47816</v>
      </c>
      <c r="C3645" s="128">
        <f t="shared" si="1"/>
        <v>2030</v>
      </c>
      <c r="D3645" s="128">
        <f t="shared" si="2"/>
        <v>12</v>
      </c>
      <c r="E3645" s="128">
        <f t="shared" si="3"/>
        <v>4</v>
      </c>
      <c r="F3645" s="128">
        <f t="shared" si="4"/>
        <v>2030</v>
      </c>
      <c r="G3645" s="128">
        <f t="shared" si="5"/>
        <v>12</v>
      </c>
      <c r="H3645" s="128">
        <f t="shared" si="6"/>
        <v>23</v>
      </c>
      <c r="I3645" s="128" t="str">
        <f t="shared" si="7"/>
        <v>월</v>
      </c>
      <c r="J3645" s="99"/>
      <c r="K3645" s="99"/>
      <c r="L3645" s="141" t="str">
        <f>IF(J3645-K3645=0,,IFERROR(K3645-J3645-휴게시간-VLOOKUP(A3645,지정휴게시간,2,FALSE),K3645-J3645-휴게시간))</f>
        <v/>
      </c>
      <c r="M3645" s="142" t="str">
        <f>IFERROR(VLOOKUP(Text(A3645,"m월 d일"),양력휴일,2,FALSE),IFERROR(VLOOKUP(Text(B3645,"m월 d일"),음력휴일,2,FALSE),IFERROR(VLOOKUP(A3645,양력지정휴일,2,FALSE), IFERROR(VLOOKUP(B3645,음력지정휴일,2,FALSE), ""))))</f>
        <v/>
      </c>
      <c r="N3645" s="128"/>
      <c r="O3645" s="128" t="str">
        <f>IFERROR(VLOOKUP(N3645,연차지정일수,2,FALSE),"")</f>
        <v/>
      </c>
      <c r="P3645" s="143"/>
      <c r="Q3645" s="2"/>
    </row>
    <row r="3646">
      <c r="A3646" s="129">
        <v>47841.0</v>
      </c>
      <c r="B3646" s="129">
        <f>VLOOKUP($A3646,달력데이터,MATCH("음력 날짜",달력제목,0),FALSE)</f>
        <v>47817</v>
      </c>
      <c r="C3646" s="128">
        <f t="shared" si="1"/>
        <v>2030</v>
      </c>
      <c r="D3646" s="128">
        <f t="shared" si="2"/>
        <v>12</v>
      </c>
      <c r="E3646" s="128">
        <f t="shared" si="3"/>
        <v>4</v>
      </c>
      <c r="F3646" s="128">
        <f t="shared" si="4"/>
        <v>2030</v>
      </c>
      <c r="G3646" s="128">
        <f t="shared" si="5"/>
        <v>12</v>
      </c>
      <c r="H3646" s="128">
        <f t="shared" si="6"/>
        <v>24</v>
      </c>
      <c r="I3646" s="128" t="str">
        <f t="shared" si="7"/>
        <v>화</v>
      </c>
      <c r="J3646" s="99"/>
      <c r="K3646" s="99"/>
      <c r="L3646" s="141" t="str">
        <f>IF(J3646-K3646=0,,IFERROR(K3646-J3646-휴게시간-VLOOKUP(A3646,지정휴게시간,2,FALSE),K3646-J3646-휴게시간))</f>
        <v/>
      </c>
      <c r="M3646" s="142" t="str">
        <f>IFERROR(VLOOKUP(Text(A3646,"m월 d일"),양력휴일,2,FALSE),IFERROR(VLOOKUP(Text(B3646,"m월 d일"),음력휴일,2,FALSE),IFERROR(VLOOKUP(A3646,양력지정휴일,2,FALSE), IFERROR(VLOOKUP(B3646,음력지정휴일,2,FALSE), ""))))</f>
        <v/>
      </c>
      <c r="N3646" s="128"/>
      <c r="O3646" s="128" t="str">
        <f>IFERROR(VLOOKUP(N3646,연차지정일수,2,FALSE),"")</f>
        <v/>
      </c>
      <c r="P3646" s="143"/>
      <c r="Q3646" s="2"/>
    </row>
    <row r="3647">
      <c r="A3647" s="129">
        <v>47842.0</v>
      </c>
      <c r="B3647" s="129">
        <f>VLOOKUP($A3647,달력데이터,MATCH("음력 날짜",달력제목,0),FALSE)</f>
        <v>47818</v>
      </c>
      <c r="C3647" s="128">
        <f t="shared" si="1"/>
        <v>2030</v>
      </c>
      <c r="D3647" s="128">
        <f t="shared" si="2"/>
        <v>12</v>
      </c>
      <c r="E3647" s="128">
        <f t="shared" si="3"/>
        <v>4</v>
      </c>
      <c r="F3647" s="128">
        <f t="shared" si="4"/>
        <v>2030</v>
      </c>
      <c r="G3647" s="128">
        <f t="shared" si="5"/>
        <v>12</v>
      </c>
      <c r="H3647" s="128">
        <f t="shared" si="6"/>
        <v>25</v>
      </c>
      <c r="I3647" s="128" t="str">
        <f t="shared" si="7"/>
        <v>수</v>
      </c>
      <c r="J3647" s="99"/>
      <c r="K3647" s="99"/>
      <c r="L3647" s="141" t="str">
        <f>IF(J3647-K3647=0,,IFERROR(K3647-J3647-휴게시간-VLOOKUP(A3647,지정휴게시간,2,FALSE),K3647-J3647-휴게시간))</f>
        <v/>
      </c>
      <c r="M3647" s="142" t="str">
        <f>IFERROR(VLOOKUP(Text(A3647,"m월 d일"),양력휴일,2,FALSE),IFERROR(VLOOKUP(Text(B3647,"m월 d일"),음력휴일,2,FALSE),IFERROR(VLOOKUP(A3647,양력지정휴일,2,FALSE), IFERROR(VLOOKUP(B3647,음력지정휴일,2,FALSE), ""))))</f>
        <v>기독탄신일</v>
      </c>
      <c r="N3647" s="128"/>
      <c r="O3647" s="128" t="str">
        <f>IFERROR(VLOOKUP(N3647,연차지정일수,2,FALSE),"")</f>
        <v/>
      </c>
      <c r="P3647" s="143"/>
      <c r="Q3647" s="2"/>
    </row>
    <row r="3648">
      <c r="A3648" s="129">
        <v>47843.0</v>
      </c>
      <c r="B3648" s="129">
        <f>VLOOKUP($A3648,달력데이터,MATCH("음력 날짜",달력제목,0),FALSE)</f>
        <v>47819</v>
      </c>
      <c r="C3648" s="128">
        <f t="shared" si="1"/>
        <v>2030</v>
      </c>
      <c r="D3648" s="128">
        <f t="shared" si="2"/>
        <v>12</v>
      </c>
      <c r="E3648" s="128">
        <f t="shared" si="3"/>
        <v>4</v>
      </c>
      <c r="F3648" s="128">
        <f t="shared" si="4"/>
        <v>2030</v>
      </c>
      <c r="G3648" s="128">
        <f t="shared" si="5"/>
        <v>12</v>
      </c>
      <c r="H3648" s="128">
        <f t="shared" si="6"/>
        <v>26</v>
      </c>
      <c r="I3648" s="128" t="str">
        <f t="shared" si="7"/>
        <v>목</v>
      </c>
      <c r="J3648" s="99"/>
      <c r="K3648" s="99"/>
      <c r="L3648" s="141" t="str">
        <f>IF(J3648-K3648=0,,IFERROR(K3648-J3648-휴게시간-VLOOKUP(A3648,지정휴게시간,2,FALSE),K3648-J3648-휴게시간))</f>
        <v/>
      </c>
      <c r="M3648" s="142" t="str">
        <f>IFERROR(VLOOKUP(Text(A3648,"m월 d일"),양력휴일,2,FALSE),IFERROR(VLOOKUP(Text(B3648,"m월 d일"),음력휴일,2,FALSE),IFERROR(VLOOKUP(A3648,양력지정휴일,2,FALSE), IFERROR(VLOOKUP(B3648,음력지정휴일,2,FALSE), ""))))</f>
        <v/>
      </c>
      <c r="N3648" s="128"/>
      <c r="O3648" s="128" t="str">
        <f>IFERROR(VLOOKUP(N3648,연차지정일수,2,FALSE),"")</f>
        <v/>
      </c>
      <c r="P3648" s="143"/>
      <c r="Q3648" s="2"/>
    </row>
    <row r="3649">
      <c r="A3649" s="129">
        <v>47844.0</v>
      </c>
      <c r="B3649" s="129">
        <f>VLOOKUP($A3649,달력데이터,MATCH("음력 날짜",달력제목,0),FALSE)</f>
        <v>47820</v>
      </c>
      <c r="C3649" s="128">
        <f t="shared" si="1"/>
        <v>2030</v>
      </c>
      <c r="D3649" s="128">
        <f t="shared" si="2"/>
        <v>12</v>
      </c>
      <c r="E3649" s="128">
        <f t="shared" si="3"/>
        <v>4</v>
      </c>
      <c r="F3649" s="128">
        <f t="shared" si="4"/>
        <v>2030</v>
      </c>
      <c r="G3649" s="128">
        <f t="shared" si="5"/>
        <v>12</v>
      </c>
      <c r="H3649" s="128">
        <f t="shared" si="6"/>
        <v>27</v>
      </c>
      <c r="I3649" s="128" t="str">
        <f t="shared" si="7"/>
        <v>금</v>
      </c>
      <c r="J3649" s="99"/>
      <c r="K3649" s="99"/>
      <c r="L3649" s="141" t="str">
        <f>IF(J3649-K3649=0,,IFERROR(K3649-J3649-휴게시간-VLOOKUP(A3649,지정휴게시간,2,FALSE),K3649-J3649-휴게시간))</f>
        <v/>
      </c>
      <c r="M3649" s="142" t="str">
        <f>IFERROR(VLOOKUP(Text(A3649,"m월 d일"),양력휴일,2,FALSE),IFERROR(VLOOKUP(Text(B3649,"m월 d일"),음력휴일,2,FALSE),IFERROR(VLOOKUP(A3649,양력지정휴일,2,FALSE), IFERROR(VLOOKUP(B3649,음력지정휴일,2,FALSE), ""))))</f>
        <v/>
      </c>
      <c r="N3649" s="128"/>
      <c r="O3649" s="128" t="str">
        <f>IFERROR(VLOOKUP(N3649,연차지정일수,2,FALSE),"")</f>
        <v/>
      </c>
      <c r="P3649" s="143"/>
      <c r="Q3649" s="2"/>
    </row>
    <row r="3650">
      <c r="A3650" s="129">
        <v>47845.0</v>
      </c>
      <c r="B3650" s="129">
        <f>VLOOKUP($A3650,달력데이터,MATCH("음력 날짜",달력제목,0),FALSE)</f>
        <v>47821</v>
      </c>
      <c r="C3650" s="128">
        <f t="shared" si="1"/>
        <v>2030</v>
      </c>
      <c r="D3650" s="128">
        <f t="shared" si="2"/>
        <v>12</v>
      </c>
      <c r="E3650" s="128">
        <f t="shared" si="3"/>
        <v>4</v>
      </c>
      <c r="F3650" s="128">
        <f t="shared" si="4"/>
        <v>2030</v>
      </c>
      <c r="G3650" s="128">
        <f t="shared" si="5"/>
        <v>12</v>
      </c>
      <c r="H3650" s="128">
        <f t="shared" si="6"/>
        <v>28</v>
      </c>
      <c r="I3650" s="128" t="str">
        <f t="shared" si="7"/>
        <v>토</v>
      </c>
      <c r="J3650" s="99"/>
      <c r="K3650" s="99"/>
      <c r="L3650" s="141" t="str">
        <f>IF(J3650-K3650=0,,IFERROR(K3650-J3650-휴게시간-VLOOKUP(A3650,지정휴게시간,2,FALSE),K3650-J3650-휴게시간))</f>
        <v/>
      </c>
      <c r="M3650" s="142" t="str">
        <f>IFERROR(VLOOKUP(Text(A3650,"m월 d일"),양력휴일,2,FALSE),IFERROR(VLOOKUP(Text(B3650,"m월 d일"),음력휴일,2,FALSE),IFERROR(VLOOKUP(A3650,양력지정휴일,2,FALSE), IFERROR(VLOOKUP(B3650,음력지정휴일,2,FALSE), ""))))</f>
        <v/>
      </c>
      <c r="N3650" s="128"/>
      <c r="O3650" s="128" t="str">
        <f>IFERROR(VLOOKUP(N3650,연차지정일수,2,FALSE),"")</f>
        <v/>
      </c>
      <c r="P3650" s="143"/>
      <c r="Q3650" s="2"/>
    </row>
    <row r="3651">
      <c r="A3651" s="129">
        <v>47846.0</v>
      </c>
      <c r="B3651" s="129">
        <f>VLOOKUP($A3651,달력데이터,MATCH("음력 날짜",달력제목,0),FALSE)</f>
        <v>47822</v>
      </c>
      <c r="C3651" s="128">
        <f t="shared" si="1"/>
        <v>2030</v>
      </c>
      <c r="D3651" s="128">
        <f t="shared" si="2"/>
        <v>12</v>
      </c>
      <c r="E3651" s="128">
        <f t="shared" si="3"/>
        <v>4</v>
      </c>
      <c r="F3651" s="128">
        <f t="shared" si="4"/>
        <v>2030</v>
      </c>
      <c r="G3651" s="128">
        <f t="shared" si="5"/>
        <v>12</v>
      </c>
      <c r="H3651" s="128">
        <f t="shared" si="6"/>
        <v>29</v>
      </c>
      <c r="I3651" s="128" t="str">
        <f t="shared" si="7"/>
        <v>일</v>
      </c>
      <c r="J3651" s="99"/>
      <c r="K3651" s="99"/>
      <c r="L3651" s="141" t="str">
        <f>IF(J3651-K3651=0,,IFERROR(K3651-J3651-휴게시간-VLOOKUP(A3651,지정휴게시간,2,FALSE),K3651-J3651-휴게시간))</f>
        <v/>
      </c>
      <c r="M3651" s="142" t="str">
        <f>IFERROR(VLOOKUP(Text(A3651,"m월 d일"),양력휴일,2,FALSE),IFERROR(VLOOKUP(Text(B3651,"m월 d일"),음력휴일,2,FALSE),IFERROR(VLOOKUP(A3651,양력지정휴일,2,FALSE), IFERROR(VLOOKUP(B3651,음력지정휴일,2,FALSE), ""))))</f>
        <v/>
      </c>
      <c r="N3651" s="128"/>
      <c r="O3651" s="128" t="str">
        <f>IFERROR(VLOOKUP(N3651,연차지정일수,2,FALSE),"")</f>
        <v/>
      </c>
      <c r="P3651" s="143"/>
      <c r="Q3651" s="2"/>
    </row>
    <row r="3652">
      <c r="A3652" s="129">
        <v>47847.0</v>
      </c>
      <c r="B3652" s="129">
        <f>VLOOKUP($A3652,달력데이터,MATCH("음력 날짜",달력제목,0),FALSE)</f>
        <v>47823</v>
      </c>
      <c r="C3652" s="128">
        <f t="shared" si="1"/>
        <v>2030</v>
      </c>
      <c r="D3652" s="128">
        <f t="shared" si="2"/>
        <v>12</v>
      </c>
      <c r="E3652" s="128">
        <f t="shared" si="3"/>
        <v>5</v>
      </c>
      <c r="F3652" s="128">
        <f t="shared" si="4"/>
        <v>2030</v>
      </c>
      <c r="G3652" s="128">
        <f t="shared" si="5"/>
        <v>12</v>
      </c>
      <c r="H3652" s="128">
        <f t="shared" si="6"/>
        <v>30</v>
      </c>
      <c r="I3652" s="128" t="str">
        <f t="shared" si="7"/>
        <v>월</v>
      </c>
      <c r="J3652" s="99"/>
      <c r="K3652" s="99"/>
      <c r="L3652" s="141" t="str">
        <f>IF(J3652-K3652=0,,IFERROR(K3652-J3652-휴게시간-VLOOKUP(A3652,지정휴게시간,2,FALSE),K3652-J3652-휴게시간))</f>
        <v/>
      </c>
      <c r="M3652" s="142" t="str">
        <f>IFERROR(VLOOKUP(Text(A3652,"m월 d일"),양력휴일,2,FALSE),IFERROR(VLOOKUP(Text(B3652,"m월 d일"),음력휴일,2,FALSE),IFERROR(VLOOKUP(A3652,양력지정휴일,2,FALSE), IFERROR(VLOOKUP(B3652,음력지정휴일,2,FALSE), ""))))</f>
        <v/>
      </c>
      <c r="N3652" s="128"/>
      <c r="O3652" s="128" t="str">
        <f>IFERROR(VLOOKUP(N3652,연차지정일수,2,FALSE),"")</f>
        <v/>
      </c>
      <c r="P3652" s="143"/>
      <c r="Q3652" s="2"/>
    </row>
    <row r="3653">
      <c r="A3653" s="129">
        <v>47848.0</v>
      </c>
      <c r="B3653" s="129">
        <f>VLOOKUP($A3653,달력데이터,MATCH("음력 날짜",달력제목,0),FALSE)</f>
        <v>47824</v>
      </c>
      <c r="C3653" s="128">
        <f t="shared" si="1"/>
        <v>2030</v>
      </c>
      <c r="D3653" s="128">
        <f t="shared" si="2"/>
        <v>12</v>
      </c>
      <c r="E3653" s="128">
        <f t="shared" si="3"/>
        <v>5</v>
      </c>
      <c r="F3653" s="128">
        <f t="shared" si="4"/>
        <v>2030</v>
      </c>
      <c r="G3653" s="128">
        <f t="shared" si="5"/>
        <v>12</v>
      </c>
      <c r="H3653" s="128">
        <f t="shared" si="6"/>
        <v>31</v>
      </c>
      <c r="I3653" s="128" t="str">
        <f t="shared" si="7"/>
        <v>화</v>
      </c>
      <c r="J3653" s="99"/>
      <c r="K3653" s="99"/>
      <c r="L3653" s="141" t="str">
        <f>IF(J3653-K3653=0,,IFERROR(K3653-J3653-휴게시간-VLOOKUP(A3653,지정휴게시간,2,FALSE),K3653-J3653-휴게시간))</f>
        <v/>
      </c>
      <c r="M3653" s="142" t="str">
        <f>IFERROR(VLOOKUP(Text(A3653,"m월 d일"),양력휴일,2,FALSE),IFERROR(VLOOKUP(Text(B3653,"m월 d일"),음력휴일,2,FALSE),IFERROR(VLOOKUP(A3653,양력지정휴일,2,FALSE), IFERROR(VLOOKUP(B3653,음력지정휴일,2,FALSE), ""))))</f>
        <v/>
      </c>
      <c r="N3653" s="128"/>
      <c r="O3653" s="128" t="str">
        <f>IFERROR(VLOOKUP(N3653,연차지정일수,2,FALSE),"")</f>
        <v/>
      </c>
      <c r="P3653" s="143"/>
      <c r="Q3653" s="2"/>
    </row>
    <row r="3654">
      <c r="A3654" s="129">
        <v>47849.0</v>
      </c>
      <c r="B3654" s="129">
        <f>VLOOKUP($A3654,달력데이터,MATCH("음력 날짜",달력제목,0),FALSE)</f>
        <v>47825</v>
      </c>
      <c r="C3654" s="128">
        <f t="shared" si="1"/>
        <v>2030</v>
      </c>
      <c r="D3654" s="128">
        <f t="shared" si="2"/>
        <v>12</v>
      </c>
      <c r="E3654" s="128">
        <f t="shared" si="3"/>
        <v>5</v>
      </c>
      <c r="F3654" s="128">
        <f t="shared" si="4"/>
        <v>2031</v>
      </c>
      <c r="G3654" s="128">
        <f t="shared" si="5"/>
        <v>1</v>
      </c>
      <c r="H3654" s="128">
        <f t="shared" si="6"/>
        <v>1</v>
      </c>
      <c r="I3654" s="128" t="str">
        <f t="shared" si="7"/>
        <v>수</v>
      </c>
      <c r="J3654" s="99"/>
      <c r="K3654" s="99"/>
      <c r="L3654" s="141" t="str">
        <f>IF(J3654-K3654=0,,IFERROR(K3654-J3654-휴게시간-VLOOKUP(A3654,지정휴게시간,2,FALSE),K3654-J3654-휴게시간))</f>
        <v/>
      </c>
      <c r="M3654" s="142" t="str">
        <f>IFERROR(VLOOKUP(Text(A3654,"m월 d일"),양력휴일,2,FALSE),IFERROR(VLOOKUP(Text(B3654,"m월 d일"),음력휴일,2,FALSE),IFERROR(VLOOKUP(A3654,양력지정휴일,2,FALSE), IFERROR(VLOOKUP(B3654,음력지정휴일,2,FALSE), ""))))</f>
        <v>신정</v>
      </c>
      <c r="N3654" s="128"/>
      <c r="O3654" s="128" t="str">
        <f>IFERROR(VLOOKUP(N3654,연차지정일수,2,FALSE),"")</f>
        <v/>
      </c>
      <c r="P3654" s="143"/>
      <c r="Q3654" s="2"/>
    </row>
    <row r="3655">
      <c r="A3655" s="129">
        <v>47850.0</v>
      </c>
      <c r="B3655" s="129">
        <f>VLOOKUP($A3655,달력데이터,MATCH("음력 날짜",달력제목,0),FALSE)</f>
        <v>47826</v>
      </c>
      <c r="C3655" s="128">
        <f t="shared" si="1"/>
        <v>2030</v>
      </c>
      <c r="D3655" s="128">
        <f t="shared" si="2"/>
        <v>12</v>
      </c>
      <c r="E3655" s="128">
        <f t="shared" si="3"/>
        <v>5</v>
      </c>
      <c r="F3655" s="128">
        <f t="shared" si="4"/>
        <v>2031</v>
      </c>
      <c r="G3655" s="128">
        <f t="shared" si="5"/>
        <v>1</v>
      </c>
      <c r="H3655" s="128">
        <f t="shared" si="6"/>
        <v>2</v>
      </c>
      <c r="I3655" s="128" t="str">
        <f t="shared" si="7"/>
        <v>목</v>
      </c>
      <c r="J3655" s="99"/>
      <c r="K3655" s="99"/>
      <c r="L3655" s="141" t="str">
        <f>IF(J3655-K3655=0,,IFERROR(K3655-J3655-휴게시간-VLOOKUP(A3655,지정휴게시간,2,FALSE),K3655-J3655-휴게시간))</f>
        <v/>
      </c>
      <c r="M3655" s="142" t="str">
        <f>IFERROR(VLOOKUP(Text(A3655,"m월 d일"),양력휴일,2,FALSE),IFERROR(VLOOKUP(Text(B3655,"m월 d일"),음력휴일,2,FALSE),IFERROR(VLOOKUP(A3655,양력지정휴일,2,FALSE), IFERROR(VLOOKUP(B3655,음력지정휴일,2,FALSE), ""))))</f>
        <v/>
      </c>
      <c r="N3655" s="128"/>
      <c r="O3655" s="128" t="str">
        <f>IFERROR(VLOOKUP(N3655,연차지정일수,2,FALSE),"")</f>
        <v/>
      </c>
      <c r="P3655" s="143"/>
      <c r="Q3655" s="2"/>
    </row>
    <row r="3656">
      <c r="A3656" s="129">
        <v>47851.0</v>
      </c>
      <c r="B3656" s="129">
        <f>VLOOKUP($A3656,달력데이터,MATCH("음력 날짜",달력제목,0),FALSE)</f>
        <v>47827</v>
      </c>
      <c r="C3656" s="128">
        <f t="shared" si="1"/>
        <v>2030</v>
      </c>
      <c r="D3656" s="128">
        <f t="shared" si="2"/>
        <v>12</v>
      </c>
      <c r="E3656" s="128">
        <f t="shared" si="3"/>
        <v>5</v>
      </c>
      <c r="F3656" s="128">
        <f t="shared" si="4"/>
        <v>2031</v>
      </c>
      <c r="G3656" s="128">
        <f t="shared" si="5"/>
        <v>1</v>
      </c>
      <c r="H3656" s="128">
        <f t="shared" si="6"/>
        <v>3</v>
      </c>
      <c r="I3656" s="128" t="str">
        <f t="shared" si="7"/>
        <v>금</v>
      </c>
      <c r="J3656" s="99"/>
      <c r="K3656" s="99"/>
      <c r="L3656" s="141" t="str">
        <f>IF(J3656-K3656=0,,IFERROR(K3656-J3656-휴게시간-VLOOKUP(A3656,지정휴게시간,2,FALSE),K3656-J3656-휴게시간))</f>
        <v/>
      </c>
      <c r="M3656" s="142" t="str">
        <f>IFERROR(VLOOKUP(Text(A3656,"m월 d일"),양력휴일,2,FALSE),IFERROR(VLOOKUP(Text(B3656,"m월 d일"),음력휴일,2,FALSE),IFERROR(VLOOKUP(A3656,양력지정휴일,2,FALSE), IFERROR(VLOOKUP(B3656,음력지정휴일,2,FALSE), ""))))</f>
        <v/>
      </c>
      <c r="N3656" s="128"/>
      <c r="O3656" s="128" t="str">
        <f>IFERROR(VLOOKUP(N3656,연차지정일수,2,FALSE),"")</f>
        <v/>
      </c>
      <c r="P3656" s="143"/>
      <c r="Q3656" s="2"/>
    </row>
    <row r="3657">
      <c r="A3657" s="129">
        <v>47852.0</v>
      </c>
      <c r="B3657" s="129">
        <f>VLOOKUP($A3657,달력데이터,MATCH("음력 날짜",달력제목,0),FALSE)</f>
        <v>47828</v>
      </c>
      <c r="C3657" s="128">
        <f t="shared" si="1"/>
        <v>2030</v>
      </c>
      <c r="D3657" s="128">
        <f t="shared" si="2"/>
        <v>12</v>
      </c>
      <c r="E3657" s="128">
        <f t="shared" si="3"/>
        <v>5</v>
      </c>
      <c r="F3657" s="128">
        <f t="shared" si="4"/>
        <v>2031</v>
      </c>
      <c r="G3657" s="128">
        <f t="shared" si="5"/>
        <v>1</v>
      </c>
      <c r="H3657" s="128">
        <f t="shared" si="6"/>
        <v>4</v>
      </c>
      <c r="I3657" s="128" t="str">
        <f t="shared" si="7"/>
        <v>토</v>
      </c>
      <c r="J3657" s="99"/>
      <c r="K3657" s="99"/>
      <c r="L3657" s="141" t="str">
        <f>IF(J3657-K3657=0,,IFERROR(K3657-J3657-휴게시간-VLOOKUP(A3657,지정휴게시간,2,FALSE),K3657-J3657-휴게시간))</f>
        <v/>
      </c>
      <c r="M3657" s="142" t="str">
        <f>IFERROR(VLOOKUP(Text(A3657,"m월 d일"),양력휴일,2,FALSE),IFERROR(VLOOKUP(Text(B3657,"m월 d일"),음력휴일,2,FALSE),IFERROR(VLOOKUP(A3657,양력지정휴일,2,FALSE), IFERROR(VLOOKUP(B3657,음력지정휴일,2,FALSE), ""))))</f>
        <v/>
      </c>
      <c r="N3657" s="128"/>
      <c r="O3657" s="128" t="str">
        <f>IFERROR(VLOOKUP(N3657,연차지정일수,2,FALSE),"")</f>
        <v/>
      </c>
      <c r="P3657" s="143"/>
      <c r="Q3657" s="2"/>
    </row>
    <row r="3658">
      <c r="A3658" s="129">
        <v>47853.0</v>
      </c>
      <c r="B3658" s="129">
        <f>VLOOKUP($A3658,달력데이터,MATCH("음력 날짜",달력제목,0),FALSE)</f>
        <v>47829</v>
      </c>
      <c r="C3658" s="128">
        <f t="shared" si="1"/>
        <v>2030</v>
      </c>
      <c r="D3658" s="128">
        <f t="shared" si="2"/>
        <v>12</v>
      </c>
      <c r="E3658" s="128">
        <f t="shared" si="3"/>
        <v>5</v>
      </c>
      <c r="F3658" s="128">
        <f t="shared" si="4"/>
        <v>2031</v>
      </c>
      <c r="G3658" s="128">
        <f t="shared" si="5"/>
        <v>1</v>
      </c>
      <c r="H3658" s="128">
        <f t="shared" si="6"/>
        <v>5</v>
      </c>
      <c r="I3658" s="128" t="str">
        <f t="shared" si="7"/>
        <v>일</v>
      </c>
      <c r="J3658" s="99"/>
      <c r="K3658" s="99"/>
      <c r="L3658" s="141" t="str">
        <f>IF(J3658-K3658=0,,IFERROR(K3658-J3658-휴게시간-VLOOKUP(A3658,지정휴게시간,2,FALSE),K3658-J3658-휴게시간))</f>
        <v/>
      </c>
      <c r="M3658" s="142" t="str">
        <f>IFERROR(VLOOKUP(Text(A3658,"m월 d일"),양력휴일,2,FALSE),IFERROR(VLOOKUP(Text(B3658,"m월 d일"),음력휴일,2,FALSE),IFERROR(VLOOKUP(A3658,양력지정휴일,2,FALSE), IFERROR(VLOOKUP(B3658,음력지정휴일,2,FALSE), ""))))</f>
        <v/>
      </c>
      <c r="N3658" s="128"/>
      <c r="O3658" s="128" t="str">
        <f>IFERROR(VLOOKUP(N3658,연차지정일수,2,FALSE),"")</f>
        <v/>
      </c>
      <c r="P3658" s="143"/>
      <c r="Q3658" s="2"/>
    </row>
    <row r="3659">
      <c r="A3659" s="129">
        <v>47854.0</v>
      </c>
      <c r="B3659" s="129">
        <f>VLOOKUP($A3659,달력데이터,MATCH("음력 날짜",달력제목,0),FALSE)</f>
        <v>47830</v>
      </c>
      <c r="C3659" s="128">
        <f t="shared" si="1"/>
        <v>2031</v>
      </c>
      <c r="D3659" s="128">
        <f t="shared" si="2"/>
        <v>1</v>
      </c>
      <c r="E3659" s="128">
        <f t="shared" si="3"/>
        <v>1</v>
      </c>
      <c r="F3659" s="128">
        <f t="shared" si="4"/>
        <v>2031</v>
      </c>
      <c r="G3659" s="128">
        <f t="shared" si="5"/>
        <v>1</v>
      </c>
      <c r="H3659" s="128">
        <f t="shared" si="6"/>
        <v>6</v>
      </c>
      <c r="I3659" s="128" t="str">
        <f t="shared" si="7"/>
        <v>월</v>
      </c>
      <c r="J3659" s="99"/>
      <c r="K3659" s="99"/>
      <c r="L3659" s="141" t="str">
        <f>IF(J3659-K3659=0,,IFERROR(K3659-J3659-휴게시간-VLOOKUP(A3659,지정휴게시간,2,FALSE),K3659-J3659-휴게시간))</f>
        <v/>
      </c>
      <c r="M3659" s="142" t="str">
        <f>IFERROR(VLOOKUP(Text(A3659,"m월 d일"),양력휴일,2,FALSE),IFERROR(VLOOKUP(Text(B3659,"m월 d일"),음력휴일,2,FALSE),IFERROR(VLOOKUP(A3659,양력지정휴일,2,FALSE), IFERROR(VLOOKUP(B3659,음력지정휴일,2,FALSE), ""))))</f>
        <v/>
      </c>
      <c r="N3659" s="128"/>
      <c r="O3659" s="128" t="str">
        <f>IFERROR(VLOOKUP(N3659,연차지정일수,2,FALSE),"")</f>
        <v/>
      </c>
      <c r="P3659" s="143"/>
      <c r="Q3659" s="2"/>
    </row>
    <row r="3660">
      <c r="A3660" s="129">
        <v>47855.0</v>
      </c>
      <c r="B3660" s="129">
        <f>VLOOKUP($A3660,달력데이터,MATCH("음력 날짜",달력제목,0),FALSE)</f>
        <v>47831</v>
      </c>
      <c r="C3660" s="128">
        <f t="shared" si="1"/>
        <v>2031</v>
      </c>
      <c r="D3660" s="128">
        <f t="shared" si="2"/>
        <v>1</v>
      </c>
      <c r="E3660" s="128">
        <f t="shared" si="3"/>
        <v>1</v>
      </c>
      <c r="F3660" s="128">
        <f t="shared" si="4"/>
        <v>2031</v>
      </c>
      <c r="G3660" s="128">
        <f t="shared" si="5"/>
        <v>1</v>
      </c>
      <c r="H3660" s="128">
        <f t="shared" si="6"/>
        <v>7</v>
      </c>
      <c r="I3660" s="128" t="str">
        <f t="shared" si="7"/>
        <v>화</v>
      </c>
      <c r="J3660" s="99"/>
      <c r="K3660" s="99"/>
      <c r="L3660" s="141" t="str">
        <f>IF(J3660-K3660=0,,IFERROR(K3660-J3660-휴게시간-VLOOKUP(A3660,지정휴게시간,2,FALSE),K3660-J3660-휴게시간))</f>
        <v/>
      </c>
      <c r="M3660" s="142" t="str">
        <f>IFERROR(VLOOKUP(Text(A3660,"m월 d일"),양력휴일,2,FALSE),IFERROR(VLOOKUP(Text(B3660,"m월 d일"),음력휴일,2,FALSE),IFERROR(VLOOKUP(A3660,양력지정휴일,2,FALSE), IFERROR(VLOOKUP(B3660,음력지정휴일,2,FALSE), ""))))</f>
        <v/>
      </c>
      <c r="N3660" s="128"/>
      <c r="O3660" s="128" t="str">
        <f>IFERROR(VLOOKUP(N3660,연차지정일수,2,FALSE),"")</f>
        <v/>
      </c>
      <c r="P3660" s="143"/>
      <c r="Q3660" s="2"/>
    </row>
    <row r="3661">
      <c r="A3661" s="129">
        <v>47856.0</v>
      </c>
      <c r="B3661" s="129">
        <f>VLOOKUP($A3661,달력데이터,MATCH("음력 날짜",달력제목,0),FALSE)</f>
        <v>47832</v>
      </c>
      <c r="C3661" s="128">
        <f t="shared" si="1"/>
        <v>2031</v>
      </c>
      <c r="D3661" s="128">
        <f t="shared" si="2"/>
        <v>1</v>
      </c>
      <c r="E3661" s="128">
        <f t="shared" si="3"/>
        <v>1</v>
      </c>
      <c r="F3661" s="128">
        <f t="shared" si="4"/>
        <v>2031</v>
      </c>
      <c r="G3661" s="128">
        <f t="shared" si="5"/>
        <v>1</v>
      </c>
      <c r="H3661" s="128">
        <f t="shared" si="6"/>
        <v>8</v>
      </c>
      <c r="I3661" s="128" t="str">
        <f t="shared" si="7"/>
        <v>수</v>
      </c>
      <c r="J3661" s="99"/>
      <c r="K3661" s="99"/>
      <c r="L3661" s="141" t="str">
        <f>IF(J3661-K3661=0,,IFERROR(K3661-J3661-휴게시간-VLOOKUP(A3661,지정휴게시간,2,FALSE),K3661-J3661-휴게시간))</f>
        <v/>
      </c>
      <c r="M3661" s="142" t="str">
        <f>IFERROR(VLOOKUP(Text(A3661,"m월 d일"),양력휴일,2,FALSE),IFERROR(VLOOKUP(Text(B3661,"m월 d일"),음력휴일,2,FALSE),IFERROR(VLOOKUP(A3661,양력지정휴일,2,FALSE), IFERROR(VLOOKUP(B3661,음력지정휴일,2,FALSE), ""))))</f>
        <v/>
      </c>
      <c r="N3661" s="128"/>
      <c r="O3661" s="128" t="str">
        <f>IFERROR(VLOOKUP(N3661,연차지정일수,2,FALSE),"")</f>
        <v/>
      </c>
      <c r="P3661" s="143"/>
      <c r="Q3661" s="2"/>
    </row>
    <row r="3662">
      <c r="A3662" s="129">
        <v>47857.0</v>
      </c>
      <c r="B3662" s="129">
        <f>VLOOKUP($A3662,달력데이터,MATCH("음력 날짜",달력제목,0),FALSE)</f>
        <v>47833</v>
      </c>
      <c r="C3662" s="128">
        <f t="shared" si="1"/>
        <v>2031</v>
      </c>
      <c r="D3662" s="128">
        <f t="shared" si="2"/>
        <v>1</v>
      </c>
      <c r="E3662" s="128">
        <f t="shared" si="3"/>
        <v>1</v>
      </c>
      <c r="F3662" s="128">
        <f t="shared" si="4"/>
        <v>2031</v>
      </c>
      <c r="G3662" s="128">
        <f t="shared" si="5"/>
        <v>1</v>
      </c>
      <c r="H3662" s="128">
        <f t="shared" si="6"/>
        <v>9</v>
      </c>
      <c r="I3662" s="128" t="str">
        <f t="shared" si="7"/>
        <v>목</v>
      </c>
      <c r="J3662" s="99"/>
      <c r="K3662" s="99"/>
      <c r="L3662" s="141" t="str">
        <f>IF(J3662-K3662=0,,IFERROR(K3662-J3662-휴게시간-VLOOKUP(A3662,지정휴게시간,2,FALSE),K3662-J3662-휴게시간))</f>
        <v/>
      </c>
      <c r="M3662" s="142" t="str">
        <f>IFERROR(VLOOKUP(Text(A3662,"m월 d일"),양력휴일,2,FALSE),IFERROR(VLOOKUP(Text(B3662,"m월 d일"),음력휴일,2,FALSE),IFERROR(VLOOKUP(A3662,양력지정휴일,2,FALSE), IFERROR(VLOOKUP(B3662,음력지정휴일,2,FALSE), ""))))</f>
        <v/>
      </c>
      <c r="N3662" s="128"/>
      <c r="O3662" s="128" t="str">
        <f>IFERROR(VLOOKUP(N3662,연차지정일수,2,FALSE),"")</f>
        <v/>
      </c>
      <c r="P3662" s="143"/>
      <c r="Q3662" s="2"/>
    </row>
    <row r="3663">
      <c r="A3663" s="129">
        <v>47858.0</v>
      </c>
      <c r="B3663" s="129">
        <f>VLOOKUP($A3663,달력데이터,MATCH("음력 날짜",달력제목,0),FALSE)</f>
        <v>47834</v>
      </c>
      <c r="C3663" s="128">
        <f t="shared" si="1"/>
        <v>2031</v>
      </c>
      <c r="D3663" s="128">
        <f t="shared" si="2"/>
        <v>1</v>
      </c>
      <c r="E3663" s="128">
        <f t="shared" si="3"/>
        <v>1</v>
      </c>
      <c r="F3663" s="128">
        <f t="shared" si="4"/>
        <v>2031</v>
      </c>
      <c r="G3663" s="128">
        <f t="shared" si="5"/>
        <v>1</v>
      </c>
      <c r="H3663" s="128">
        <f t="shared" si="6"/>
        <v>10</v>
      </c>
      <c r="I3663" s="128" t="str">
        <f t="shared" si="7"/>
        <v>금</v>
      </c>
      <c r="J3663" s="99"/>
      <c r="K3663" s="99"/>
      <c r="L3663" s="141" t="str">
        <f>IF(J3663-K3663=0,,IFERROR(K3663-J3663-휴게시간-VLOOKUP(A3663,지정휴게시간,2,FALSE),K3663-J3663-휴게시간))</f>
        <v/>
      </c>
      <c r="M3663" s="142" t="str">
        <f>IFERROR(VLOOKUP(Text(A3663,"m월 d일"),양력휴일,2,FALSE),IFERROR(VLOOKUP(Text(B3663,"m월 d일"),음력휴일,2,FALSE),IFERROR(VLOOKUP(A3663,양력지정휴일,2,FALSE), IFERROR(VLOOKUP(B3663,음력지정휴일,2,FALSE), ""))))</f>
        <v/>
      </c>
      <c r="N3663" s="128"/>
      <c r="O3663" s="128" t="str">
        <f>IFERROR(VLOOKUP(N3663,연차지정일수,2,FALSE),"")</f>
        <v/>
      </c>
      <c r="P3663" s="143"/>
      <c r="Q3663" s="2"/>
    </row>
    <row r="3664">
      <c r="A3664" s="129">
        <v>47859.0</v>
      </c>
      <c r="B3664" s="129">
        <f>VLOOKUP($A3664,달력데이터,MATCH("음력 날짜",달력제목,0),FALSE)</f>
        <v>47835</v>
      </c>
      <c r="C3664" s="128">
        <f t="shared" si="1"/>
        <v>2031</v>
      </c>
      <c r="D3664" s="128">
        <f t="shared" si="2"/>
        <v>1</v>
      </c>
      <c r="E3664" s="128">
        <f t="shared" si="3"/>
        <v>1</v>
      </c>
      <c r="F3664" s="128">
        <f t="shared" si="4"/>
        <v>2031</v>
      </c>
      <c r="G3664" s="128">
        <f t="shared" si="5"/>
        <v>1</v>
      </c>
      <c r="H3664" s="128">
        <f t="shared" si="6"/>
        <v>11</v>
      </c>
      <c r="I3664" s="128" t="str">
        <f t="shared" si="7"/>
        <v>토</v>
      </c>
      <c r="J3664" s="99"/>
      <c r="K3664" s="99"/>
      <c r="L3664" s="141" t="str">
        <f>IF(J3664-K3664=0,,IFERROR(K3664-J3664-휴게시간-VLOOKUP(A3664,지정휴게시간,2,FALSE),K3664-J3664-휴게시간))</f>
        <v/>
      </c>
      <c r="M3664" s="142" t="str">
        <f>IFERROR(VLOOKUP(Text(A3664,"m월 d일"),양력휴일,2,FALSE),IFERROR(VLOOKUP(Text(B3664,"m월 d일"),음력휴일,2,FALSE),IFERROR(VLOOKUP(A3664,양력지정휴일,2,FALSE), IFERROR(VLOOKUP(B3664,음력지정휴일,2,FALSE), ""))))</f>
        <v/>
      </c>
      <c r="N3664" s="128"/>
      <c r="O3664" s="128" t="str">
        <f>IFERROR(VLOOKUP(N3664,연차지정일수,2,FALSE),"")</f>
        <v/>
      </c>
      <c r="P3664" s="143"/>
      <c r="Q3664" s="2"/>
    </row>
    <row r="3665">
      <c r="A3665" s="129">
        <v>47860.0</v>
      </c>
      <c r="B3665" s="129">
        <f>VLOOKUP($A3665,달력데이터,MATCH("음력 날짜",달력제목,0),FALSE)</f>
        <v>47836</v>
      </c>
      <c r="C3665" s="128">
        <f t="shared" si="1"/>
        <v>2031</v>
      </c>
      <c r="D3665" s="128">
        <f t="shared" si="2"/>
        <v>1</v>
      </c>
      <c r="E3665" s="128">
        <f t="shared" si="3"/>
        <v>1</v>
      </c>
      <c r="F3665" s="128">
        <f t="shared" si="4"/>
        <v>2031</v>
      </c>
      <c r="G3665" s="128">
        <f t="shared" si="5"/>
        <v>1</v>
      </c>
      <c r="H3665" s="128">
        <f t="shared" si="6"/>
        <v>12</v>
      </c>
      <c r="I3665" s="128" t="str">
        <f t="shared" si="7"/>
        <v>일</v>
      </c>
      <c r="J3665" s="99"/>
      <c r="K3665" s="99"/>
      <c r="L3665" s="141" t="str">
        <f>IF(J3665-K3665=0,,IFERROR(K3665-J3665-휴게시간-VLOOKUP(A3665,지정휴게시간,2,FALSE),K3665-J3665-휴게시간))</f>
        <v/>
      </c>
      <c r="M3665" s="142" t="str">
        <f>IFERROR(VLOOKUP(Text(A3665,"m월 d일"),양력휴일,2,FALSE),IFERROR(VLOOKUP(Text(B3665,"m월 d일"),음력휴일,2,FALSE),IFERROR(VLOOKUP(A3665,양력지정휴일,2,FALSE), IFERROR(VLOOKUP(B3665,음력지정휴일,2,FALSE), ""))))</f>
        <v/>
      </c>
      <c r="N3665" s="128"/>
      <c r="O3665" s="128" t="str">
        <f>IFERROR(VLOOKUP(N3665,연차지정일수,2,FALSE),"")</f>
        <v/>
      </c>
      <c r="P3665" s="143"/>
      <c r="Q3665" s="2"/>
    </row>
    <row r="3666">
      <c r="A3666" s="129">
        <v>47861.0</v>
      </c>
      <c r="B3666" s="129">
        <f>VLOOKUP($A3666,달력데이터,MATCH("음력 날짜",달력제목,0),FALSE)</f>
        <v>47837</v>
      </c>
      <c r="C3666" s="128">
        <f t="shared" si="1"/>
        <v>2031</v>
      </c>
      <c r="D3666" s="128">
        <f t="shared" si="2"/>
        <v>1</v>
      </c>
      <c r="E3666" s="128">
        <f t="shared" si="3"/>
        <v>2</v>
      </c>
      <c r="F3666" s="128">
        <f t="shared" si="4"/>
        <v>2031</v>
      </c>
      <c r="G3666" s="128">
        <f t="shared" si="5"/>
        <v>1</v>
      </c>
      <c r="H3666" s="128">
        <f t="shared" si="6"/>
        <v>13</v>
      </c>
      <c r="I3666" s="128" t="str">
        <f t="shared" si="7"/>
        <v>월</v>
      </c>
      <c r="J3666" s="99"/>
      <c r="K3666" s="99"/>
      <c r="L3666" s="141" t="str">
        <f>IF(J3666-K3666=0,,IFERROR(K3666-J3666-휴게시간-VLOOKUP(A3666,지정휴게시간,2,FALSE),K3666-J3666-휴게시간))</f>
        <v/>
      </c>
      <c r="M3666" s="142" t="str">
        <f>IFERROR(VLOOKUP(Text(A3666,"m월 d일"),양력휴일,2,FALSE),IFERROR(VLOOKUP(Text(B3666,"m월 d일"),음력휴일,2,FALSE),IFERROR(VLOOKUP(A3666,양력지정휴일,2,FALSE), IFERROR(VLOOKUP(B3666,음력지정휴일,2,FALSE), ""))))</f>
        <v/>
      </c>
      <c r="N3666" s="128"/>
      <c r="O3666" s="128" t="str">
        <f>IFERROR(VLOOKUP(N3666,연차지정일수,2,FALSE),"")</f>
        <v/>
      </c>
      <c r="P3666" s="143"/>
      <c r="Q3666" s="2"/>
    </row>
    <row r="3667">
      <c r="A3667" s="129">
        <v>47862.0</v>
      </c>
      <c r="B3667" s="129">
        <f>VLOOKUP($A3667,달력데이터,MATCH("음력 날짜",달력제목,0),FALSE)</f>
        <v>47838</v>
      </c>
      <c r="C3667" s="128">
        <f t="shared" si="1"/>
        <v>2031</v>
      </c>
      <c r="D3667" s="128">
        <f t="shared" si="2"/>
        <v>1</v>
      </c>
      <c r="E3667" s="128">
        <f t="shared" si="3"/>
        <v>2</v>
      </c>
      <c r="F3667" s="128">
        <f t="shared" si="4"/>
        <v>2031</v>
      </c>
      <c r="G3667" s="128">
        <f t="shared" si="5"/>
        <v>1</v>
      </c>
      <c r="H3667" s="128">
        <f t="shared" si="6"/>
        <v>14</v>
      </c>
      <c r="I3667" s="128" t="str">
        <f t="shared" si="7"/>
        <v>화</v>
      </c>
      <c r="J3667" s="99"/>
      <c r="K3667" s="99"/>
      <c r="L3667" s="141" t="str">
        <f>IF(J3667-K3667=0,,IFERROR(K3667-J3667-휴게시간-VLOOKUP(A3667,지정휴게시간,2,FALSE),K3667-J3667-휴게시간))</f>
        <v/>
      </c>
      <c r="M3667" s="142" t="str">
        <f>IFERROR(VLOOKUP(Text(A3667,"m월 d일"),양력휴일,2,FALSE),IFERROR(VLOOKUP(Text(B3667,"m월 d일"),음력휴일,2,FALSE),IFERROR(VLOOKUP(A3667,양력지정휴일,2,FALSE), IFERROR(VLOOKUP(B3667,음력지정휴일,2,FALSE), ""))))</f>
        <v/>
      </c>
      <c r="N3667" s="128"/>
      <c r="O3667" s="128" t="str">
        <f>IFERROR(VLOOKUP(N3667,연차지정일수,2,FALSE),"")</f>
        <v/>
      </c>
      <c r="P3667" s="143"/>
      <c r="Q3667" s="2"/>
    </row>
    <row r="3668">
      <c r="A3668" s="129">
        <v>47863.0</v>
      </c>
      <c r="B3668" s="129">
        <f>VLOOKUP($A3668,달력데이터,MATCH("음력 날짜",달력제목,0),FALSE)</f>
        <v>47839</v>
      </c>
      <c r="C3668" s="128">
        <f t="shared" si="1"/>
        <v>2031</v>
      </c>
      <c r="D3668" s="128">
        <f t="shared" si="2"/>
        <v>1</v>
      </c>
      <c r="E3668" s="128">
        <f t="shared" si="3"/>
        <v>2</v>
      </c>
      <c r="F3668" s="128">
        <f t="shared" si="4"/>
        <v>2031</v>
      </c>
      <c r="G3668" s="128">
        <f t="shared" si="5"/>
        <v>1</v>
      </c>
      <c r="H3668" s="128">
        <f t="shared" si="6"/>
        <v>15</v>
      </c>
      <c r="I3668" s="128" t="str">
        <f t="shared" si="7"/>
        <v>수</v>
      </c>
      <c r="J3668" s="99"/>
      <c r="K3668" s="99"/>
      <c r="L3668" s="141" t="str">
        <f>IF(J3668-K3668=0,,IFERROR(K3668-J3668-휴게시간-VLOOKUP(A3668,지정휴게시간,2,FALSE),K3668-J3668-휴게시간))</f>
        <v/>
      </c>
      <c r="M3668" s="142" t="str">
        <f>IFERROR(VLOOKUP(Text(A3668,"m월 d일"),양력휴일,2,FALSE),IFERROR(VLOOKUP(Text(B3668,"m월 d일"),음력휴일,2,FALSE),IFERROR(VLOOKUP(A3668,양력지정휴일,2,FALSE), IFERROR(VLOOKUP(B3668,음력지정휴일,2,FALSE), ""))))</f>
        <v/>
      </c>
      <c r="N3668" s="128"/>
      <c r="O3668" s="128" t="str">
        <f>IFERROR(VLOOKUP(N3668,연차지정일수,2,FALSE),"")</f>
        <v/>
      </c>
      <c r="P3668" s="143"/>
      <c r="Q3668" s="2"/>
    </row>
    <row r="3669">
      <c r="A3669" s="129">
        <v>47864.0</v>
      </c>
      <c r="B3669" s="129">
        <f>VLOOKUP($A3669,달력데이터,MATCH("음력 날짜",달력제목,0),FALSE)</f>
        <v>47840</v>
      </c>
      <c r="C3669" s="128">
        <f t="shared" si="1"/>
        <v>2031</v>
      </c>
      <c r="D3669" s="128">
        <f t="shared" si="2"/>
        <v>1</v>
      </c>
      <c r="E3669" s="128">
        <f t="shared" si="3"/>
        <v>2</v>
      </c>
      <c r="F3669" s="128">
        <f t="shared" si="4"/>
        <v>2031</v>
      </c>
      <c r="G3669" s="128">
        <f t="shared" si="5"/>
        <v>1</v>
      </c>
      <c r="H3669" s="128">
        <f t="shared" si="6"/>
        <v>16</v>
      </c>
      <c r="I3669" s="128" t="str">
        <f t="shared" si="7"/>
        <v>목</v>
      </c>
      <c r="J3669" s="99"/>
      <c r="K3669" s="99"/>
      <c r="L3669" s="141" t="str">
        <f>IF(J3669-K3669=0,,IFERROR(K3669-J3669-휴게시간-VLOOKUP(A3669,지정휴게시간,2,FALSE),K3669-J3669-휴게시간))</f>
        <v/>
      </c>
      <c r="M3669" s="142" t="str">
        <f>IFERROR(VLOOKUP(Text(A3669,"m월 d일"),양력휴일,2,FALSE),IFERROR(VLOOKUP(Text(B3669,"m월 d일"),음력휴일,2,FALSE),IFERROR(VLOOKUP(A3669,양력지정휴일,2,FALSE), IFERROR(VLOOKUP(B3669,음력지정휴일,2,FALSE), ""))))</f>
        <v/>
      </c>
      <c r="N3669" s="128"/>
      <c r="O3669" s="128" t="str">
        <f>IFERROR(VLOOKUP(N3669,연차지정일수,2,FALSE),"")</f>
        <v/>
      </c>
      <c r="P3669" s="143"/>
      <c r="Q3669" s="2"/>
    </row>
    <row r="3670">
      <c r="A3670" s="129">
        <v>47865.0</v>
      </c>
      <c r="B3670" s="129">
        <f>VLOOKUP($A3670,달력데이터,MATCH("음력 날짜",달력제목,0),FALSE)</f>
        <v>47841</v>
      </c>
      <c r="C3670" s="128">
        <f t="shared" si="1"/>
        <v>2031</v>
      </c>
      <c r="D3670" s="128">
        <f t="shared" si="2"/>
        <v>1</v>
      </c>
      <c r="E3670" s="128">
        <f t="shared" si="3"/>
        <v>2</v>
      </c>
      <c r="F3670" s="128">
        <f t="shared" si="4"/>
        <v>2031</v>
      </c>
      <c r="G3670" s="128">
        <f t="shared" si="5"/>
        <v>1</v>
      </c>
      <c r="H3670" s="128">
        <f t="shared" si="6"/>
        <v>17</v>
      </c>
      <c r="I3670" s="128" t="str">
        <f t="shared" si="7"/>
        <v>금</v>
      </c>
      <c r="J3670" s="99"/>
      <c r="K3670" s="99"/>
      <c r="L3670" s="141" t="str">
        <f>IF(J3670-K3670=0,,IFERROR(K3670-J3670-휴게시간-VLOOKUP(A3670,지정휴게시간,2,FALSE),K3670-J3670-휴게시간))</f>
        <v/>
      </c>
      <c r="M3670" s="142" t="str">
        <f>IFERROR(VLOOKUP(Text(A3670,"m월 d일"),양력휴일,2,FALSE),IFERROR(VLOOKUP(Text(B3670,"m월 d일"),음력휴일,2,FALSE),IFERROR(VLOOKUP(A3670,양력지정휴일,2,FALSE), IFERROR(VLOOKUP(B3670,음력지정휴일,2,FALSE), ""))))</f>
        <v/>
      </c>
      <c r="N3670" s="128"/>
      <c r="O3670" s="128" t="str">
        <f>IFERROR(VLOOKUP(N3670,연차지정일수,2,FALSE),"")</f>
        <v/>
      </c>
      <c r="P3670" s="143"/>
      <c r="Q3670" s="2"/>
    </row>
    <row r="3671">
      <c r="A3671" s="129">
        <v>47866.0</v>
      </c>
      <c r="B3671" s="129">
        <f>VLOOKUP($A3671,달력데이터,MATCH("음력 날짜",달력제목,0),FALSE)</f>
        <v>47842</v>
      </c>
      <c r="C3671" s="128">
        <f t="shared" si="1"/>
        <v>2031</v>
      </c>
      <c r="D3671" s="128">
        <f t="shared" si="2"/>
        <v>1</v>
      </c>
      <c r="E3671" s="128">
        <f t="shared" si="3"/>
        <v>2</v>
      </c>
      <c r="F3671" s="128">
        <f t="shared" si="4"/>
        <v>2031</v>
      </c>
      <c r="G3671" s="128">
        <f t="shared" si="5"/>
        <v>1</v>
      </c>
      <c r="H3671" s="128">
        <f t="shared" si="6"/>
        <v>18</v>
      </c>
      <c r="I3671" s="128" t="str">
        <f t="shared" si="7"/>
        <v>토</v>
      </c>
      <c r="J3671" s="99"/>
      <c r="K3671" s="99"/>
      <c r="L3671" s="141" t="str">
        <f>IF(J3671-K3671=0,,IFERROR(K3671-J3671-휴게시간-VLOOKUP(A3671,지정휴게시간,2,FALSE),K3671-J3671-휴게시간))</f>
        <v/>
      </c>
      <c r="M3671" s="142" t="str">
        <f>IFERROR(VLOOKUP(Text(A3671,"m월 d일"),양력휴일,2,FALSE),IFERROR(VLOOKUP(Text(B3671,"m월 d일"),음력휴일,2,FALSE),IFERROR(VLOOKUP(A3671,양력지정휴일,2,FALSE), IFERROR(VLOOKUP(B3671,음력지정휴일,2,FALSE), ""))))</f>
        <v/>
      </c>
      <c r="N3671" s="128"/>
      <c r="O3671" s="128" t="str">
        <f>IFERROR(VLOOKUP(N3671,연차지정일수,2,FALSE),"")</f>
        <v/>
      </c>
      <c r="P3671" s="143"/>
      <c r="Q3671" s="2"/>
    </row>
    <row r="3672">
      <c r="A3672" s="129">
        <v>47867.0</v>
      </c>
      <c r="B3672" s="129">
        <f>VLOOKUP($A3672,달력데이터,MATCH("음력 날짜",달력제목,0),FALSE)</f>
        <v>47843</v>
      </c>
      <c r="C3672" s="128">
        <f t="shared" si="1"/>
        <v>2031</v>
      </c>
      <c r="D3672" s="128">
        <f t="shared" si="2"/>
        <v>1</v>
      </c>
      <c r="E3672" s="128">
        <f t="shared" si="3"/>
        <v>2</v>
      </c>
      <c r="F3672" s="128">
        <f t="shared" si="4"/>
        <v>2031</v>
      </c>
      <c r="G3672" s="128">
        <f t="shared" si="5"/>
        <v>1</v>
      </c>
      <c r="H3672" s="128">
        <f t="shared" si="6"/>
        <v>19</v>
      </c>
      <c r="I3672" s="128" t="str">
        <f t="shared" si="7"/>
        <v>일</v>
      </c>
      <c r="J3672" s="99"/>
      <c r="K3672" s="99"/>
      <c r="L3672" s="141" t="str">
        <f>IF(J3672-K3672=0,,IFERROR(K3672-J3672-휴게시간-VLOOKUP(A3672,지정휴게시간,2,FALSE),K3672-J3672-휴게시간))</f>
        <v/>
      </c>
      <c r="M3672" s="142" t="str">
        <f>IFERROR(VLOOKUP(Text(A3672,"m월 d일"),양력휴일,2,FALSE),IFERROR(VLOOKUP(Text(B3672,"m월 d일"),음력휴일,2,FALSE),IFERROR(VLOOKUP(A3672,양력지정휴일,2,FALSE), IFERROR(VLOOKUP(B3672,음력지정휴일,2,FALSE), ""))))</f>
        <v/>
      </c>
      <c r="N3672" s="128"/>
      <c r="O3672" s="128" t="str">
        <f>IFERROR(VLOOKUP(N3672,연차지정일수,2,FALSE),"")</f>
        <v/>
      </c>
      <c r="P3672" s="143"/>
      <c r="Q3672" s="2"/>
    </row>
    <row r="3673">
      <c r="A3673" s="129">
        <v>47868.0</v>
      </c>
      <c r="B3673" s="129">
        <f>VLOOKUP($A3673,달력데이터,MATCH("음력 날짜",달력제목,0),FALSE)</f>
        <v>47844</v>
      </c>
      <c r="C3673" s="128">
        <f t="shared" si="1"/>
        <v>2031</v>
      </c>
      <c r="D3673" s="128">
        <f t="shared" si="2"/>
        <v>1</v>
      </c>
      <c r="E3673" s="128">
        <f t="shared" si="3"/>
        <v>3</v>
      </c>
      <c r="F3673" s="128">
        <f t="shared" si="4"/>
        <v>2031</v>
      </c>
      <c r="G3673" s="128">
        <f t="shared" si="5"/>
        <v>1</v>
      </c>
      <c r="H3673" s="128">
        <f t="shared" si="6"/>
        <v>20</v>
      </c>
      <c r="I3673" s="128" t="str">
        <f t="shared" si="7"/>
        <v>월</v>
      </c>
      <c r="J3673" s="99"/>
      <c r="K3673" s="99"/>
      <c r="L3673" s="141" t="str">
        <f>IF(J3673-K3673=0,,IFERROR(K3673-J3673-휴게시간-VLOOKUP(A3673,지정휴게시간,2,FALSE),K3673-J3673-휴게시간))</f>
        <v/>
      </c>
      <c r="M3673" s="142" t="str">
        <f>IFERROR(VLOOKUP(Text(A3673,"m월 d일"),양력휴일,2,FALSE),IFERROR(VLOOKUP(Text(B3673,"m월 d일"),음력휴일,2,FALSE),IFERROR(VLOOKUP(A3673,양력지정휴일,2,FALSE), IFERROR(VLOOKUP(B3673,음력지정휴일,2,FALSE), ""))))</f>
        <v/>
      </c>
      <c r="N3673" s="128"/>
      <c r="O3673" s="128" t="str">
        <f>IFERROR(VLOOKUP(N3673,연차지정일수,2,FALSE),"")</f>
        <v/>
      </c>
      <c r="P3673" s="143"/>
      <c r="Q3673" s="2"/>
    </row>
    <row r="3674">
      <c r="A3674" s="129">
        <v>47869.0</v>
      </c>
      <c r="B3674" s="129">
        <f>VLOOKUP($A3674,달력데이터,MATCH("음력 날짜",달력제목,0),FALSE)</f>
        <v>47845</v>
      </c>
      <c r="C3674" s="128">
        <f t="shared" si="1"/>
        <v>2031</v>
      </c>
      <c r="D3674" s="128">
        <f t="shared" si="2"/>
        <v>1</v>
      </c>
      <c r="E3674" s="128">
        <f t="shared" si="3"/>
        <v>3</v>
      </c>
      <c r="F3674" s="128">
        <f t="shared" si="4"/>
        <v>2031</v>
      </c>
      <c r="G3674" s="128">
        <f t="shared" si="5"/>
        <v>1</v>
      </c>
      <c r="H3674" s="128">
        <f t="shared" si="6"/>
        <v>21</v>
      </c>
      <c r="I3674" s="128" t="str">
        <f t="shared" si="7"/>
        <v>화</v>
      </c>
      <c r="J3674" s="99"/>
      <c r="K3674" s="99"/>
      <c r="L3674" s="141" t="str">
        <f>IF(J3674-K3674=0,,IFERROR(K3674-J3674-휴게시간-VLOOKUP(A3674,지정휴게시간,2,FALSE),K3674-J3674-휴게시간))</f>
        <v/>
      </c>
      <c r="M3674" s="142" t="str">
        <f>IFERROR(VLOOKUP(Text(A3674,"m월 d일"),양력휴일,2,FALSE),IFERROR(VLOOKUP(Text(B3674,"m월 d일"),음력휴일,2,FALSE),IFERROR(VLOOKUP(A3674,양력지정휴일,2,FALSE), IFERROR(VLOOKUP(B3674,음력지정휴일,2,FALSE), ""))))</f>
        <v/>
      </c>
      <c r="N3674" s="128"/>
      <c r="O3674" s="128" t="str">
        <f>IFERROR(VLOOKUP(N3674,연차지정일수,2,FALSE),"")</f>
        <v/>
      </c>
      <c r="P3674" s="143"/>
      <c r="Q3674" s="2"/>
    </row>
    <row r="3675">
      <c r="A3675" s="129">
        <v>47870.0</v>
      </c>
      <c r="B3675" s="129">
        <f>VLOOKUP($A3675,달력데이터,MATCH("음력 날짜",달력제목,0),FALSE)</f>
        <v>47846</v>
      </c>
      <c r="C3675" s="128">
        <f t="shared" si="1"/>
        <v>2031</v>
      </c>
      <c r="D3675" s="128">
        <f t="shared" si="2"/>
        <v>1</v>
      </c>
      <c r="E3675" s="128">
        <f t="shared" si="3"/>
        <v>3</v>
      </c>
      <c r="F3675" s="128">
        <f t="shared" si="4"/>
        <v>2031</v>
      </c>
      <c r="G3675" s="128">
        <f t="shared" si="5"/>
        <v>1</v>
      </c>
      <c r="H3675" s="128">
        <f t="shared" si="6"/>
        <v>22</v>
      </c>
      <c r="I3675" s="128" t="str">
        <f t="shared" si="7"/>
        <v>수</v>
      </c>
      <c r="J3675" s="99"/>
      <c r="K3675" s="99"/>
      <c r="L3675" s="141" t="str">
        <f>IF(J3675-K3675=0,,IFERROR(K3675-J3675-휴게시간-VLOOKUP(A3675,지정휴게시간,2,FALSE),K3675-J3675-휴게시간))</f>
        <v/>
      </c>
      <c r="M3675" s="142" t="str">
        <f>IFERROR(VLOOKUP(Text(A3675,"m월 d일"),양력휴일,2,FALSE),IFERROR(VLOOKUP(Text(B3675,"m월 d일"),음력휴일,2,FALSE),IFERROR(VLOOKUP(A3675,양력지정휴일,2,FALSE), IFERROR(VLOOKUP(B3675,음력지정휴일,2,FALSE), ""))))</f>
        <v>설날연휴</v>
      </c>
      <c r="N3675" s="128"/>
      <c r="O3675" s="128" t="str">
        <f>IFERROR(VLOOKUP(N3675,연차지정일수,2,FALSE),"")</f>
        <v/>
      </c>
      <c r="P3675" s="143"/>
      <c r="Q3675" s="2"/>
    </row>
    <row r="3676">
      <c r="A3676" s="129">
        <v>47871.0</v>
      </c>
      <c r="B3676" s="129">
        <f>VLOOKUP($A3676,달력데이터,MATCH("음력 날짜",달력제목,0),FALSE)</f>
        <v>47849</v>
      </c>
      <c r="C3676" s="128">
        <f t="shared" si="1"/>
        <v>2031</v>
      </c>
      <c r="D3676" s="128">
        <f t="shared" si="2"/>
        <v>1</v>
      </c>
      <c r="E3676" s="128">
        <f t="shared" si="3"/>
        <v>3</v>
      </c>
      <c r="F3676" s="128">
        <f t="shared" si="4"/>
        <v>2031</v>
      </c>
      <c r="G3676" s="128">
        <f t="shared" si="5"/>
        <v>1</v>
      </c>
      <c r="H3676" s="128">
        <f t="shared" si="6"/>
        <v>23</v>
      </c>
      <c r="I3676" s="128" t="str">
        <f t="shared" si="7"/>
        <v>목</v>
      </c>
      <c r="J3676" s="99"/>
      <c r="K3676" s="99"/>
      <c r="L3676" s="141" t="str">
        <f>IF(J3676-K3676=0,,IFERROR(K3676-J3676-휴게시간-VLOOKUP(A3676,지정휴게시간,2,FALSE),K3676-J3676-휴게시간))</f>
        <v/>
      </c>
      <c r="M3676" s="142" t="str">
        <f>IFERROR(VLOOKUP(Text(A3676,"m월 d일"),양력휴일,2,FALSE),IFERROR(VLOOKUP(Text(B3676,"m월 d일"),음력휴일,2,FALSE),IFERROR(VLOOKUP(A3676,양력지정휴일,2,FALSE), IFERROR(VLOOKUP(B3676,음력지정휴일,2,FALSE), ""))))</f>
        <v>설날연휴</v>
      </c>
      <c r="N3676" s="128"/>
      <c r="O3676" s="128" t="str">
        <f>IFERROR(VLOOKUP(N3676,연차지정일수,2,FALSE),"")</f>
        <v/>
      </c>
      <c r="P3676" s="143"/>
      <c r="Q3676" s="2"/>
    </row>
    <row r="3677">
      <c r="A3677" s="129">
        <v>47872.0</v>
      </c>
      <c r="B3677" s="129">
        <f>VLOOKUP($A3677,달력데이터,MATCH("음력 날짜",달력제목,0),FALSE)</f>
        <v>47850</v>
      </c>
      <c r="C3677" s="128">
        <f t="shared" si="1"/>
        <v>2031</v>
      </c>
      <c r="D3677" s="128">
        <f t="shared" si="2"/>
        <v>1</v>
      </c>
      <c r="E3677" s="128">
        <f t="shared" si="3"/>
        <v>3</v>
      </c>
      <c r="F3677" s="128">
        <f t="shared" si="4"/>
        <v>2031</v>
      </c>
      <c r="G3677" s="128">
        <f t="shared" si="5"/>
        <v>1</v>
      </c>
      <c r="H3677" s="128">
        <f t="shared" si="6"/>
        <v>24</v>
      </c>
      <c r="I3677" s="128" t="str">
        <f t="shared" si="7"/>
        <v>금</v>
      </c>
      <c r="J3677" s="99"/>
      <c r="K3677" s="99"/>
      <c r="L3677" s="141" t="str">
        <f>IF(J3677-K3677=0,,IFERROR(K3677-J3677-휴게시간-VLOOKUP(A3677,지정휴게시간,2,FALSE),K3677-J3677-휴게시간))</f>
        <v/>
      </c>
      <c r="M3677" s="142" t="str">
        <f>IFERROR(VLOOKUP(Text(A3677,"m월 d일"),양력휴일,2,FALSE),IFERROR(VLOOKUP(Text(B3677,"m월 d일"),음력휴일,2,FALSE),IFERROR(VLOOKUP(A3677,양력지정휴일,2,FALSE), IFERROR(VLOOKUP(B3677,음력지정휴일,2,FALSE), ""))))</f>
        <v>설날연휴</v>
      </c>
      <c r="N3677" s="128"/>
      <c r="O3677" s="128" t="str">
        <f>IFERROR(VLOOKUP(N3677,연차지정일수,2,FALSE),"")</f>
        <v/>
      </c>
      <c r="P3677" s="143"/>
      <c r="Q3677" s="2"/>
    </row>
    <row r="3678">
      <c r="A3678" s="129">
        <v>47873.0</v>
      </c>
      <c r="B3678" s="129">
        <f>VLOOKUP($A3678,달력데이터,MATCH("음력 날짜",달력제목,0),FALSE)</f>
        <v>47851</v>
      </c>
      <c r="C3678" s="128">
        <f t="shared" si="1"/>
        <v>2031</v>
      </c>
      <c r="D3678" s="128">
        <f t="shared" si="2"/>
        <v>1</v>
      </c>
      <c r="E3678" s="128">
        <f t="shared" si="3"/>
        <v>3</v>
      </c>
      <c r="F3678" s="128">
        <f t="shared" si="4"/>
        <v>2031</v>
      </c>
      <c r="G3678" s="128">
        <f t="shared" si="5"/>
        <v>1</v>
      </c>
      <c r="H3678" s="128">
        <f t="shared" si="6"/>
        <v>25</v>
      </c>
      <c r="I3678" s="128" t="str">
        <f t="shared" si="7"/>
        <v>토</v>
      </c>
      <c r="J3678" s="99"/>
      <c r="K3678" s="99"/>
      <c r="L3678" s="141" t="str">
        <f>IF(J3678-K3678=0,,IFERROR(K3678-J3678-휴게시간-VLOOKUP(A3678,지정휴게시간,2,FALSE),K3678-J3678-휴게시간))</f>
        <v/>
      </c>
      <c r="M3678" s="142" t="str">
        <f>IFERROR(VLOOKUP(Text(A3678,"m월 d일"),양력휴일,2,FALSE),IFERROR(VLOOKUP(Text(B3678,"m월 d일"),음력휴일,2,FALSE),IFERROR(VLOOKUP(A3678,양력지정휴일,2,FALSE), IFERROR(VLOOKUP(B3678,음력지정휴일,2,FALSE), ""))))</f>
        <v/>
      </c>
      <c r="N3678" s="128"/>
      <c r="O3678" s="128" t="str">
        <f>IFERROR(VLOOKUP(N3678,연차지정일수,2,FALSE),"")</f>
        <v/>
      </c>
      <c r="P3678" s="143"/>
      <c r="Q3678" s="2"/>
    </row>
    <row r="3679">
      <c r="A3679" s="129">
        <v>47874.0</v>
      </c>
      <c r="B3679" s="129">
        <f>VLOOKUP($A3679,달력데이터,MATCH("음력 날짜",달력제목,0),FALSE)</f>
        <v>47852</v>
      </c>
      <c r="C3679" s="128">
        <f t="shared" si="1"/>
        <v>2031</v>
      </c>
      <c r="D3679" s="128">
        <f t="shared" si="2"/>
        <v>1</v>
      </c>
      <c r="E3679" s="128">
        <f t="shared" si="3"/>
        <v>3</v>
      </c>
      <c r="F3679" s="128">
        <f t="shared" si="4"/>
        <v>2031</v>
      </c>
      <c r="G3679" s="128">
        <f t="shared" si="5"/>
        <v>1</v>
      </c>
      <c r="H3679" s="128">
        <f t="shared" si="6"/>
        <v>26</v>
      </c>
      <c r="I3679" s="128" t="str">
        <f t="shared" si="7"/>
        <v>일</v>
      </c>
      <c r="J3679" s="99"/>
      <c r="K3679" s="99"/>
      <c r="L3679" s="141" t="str">
        <f>IF(J3679-K3679=0,,IFERROR(K3679-J3679-휴게시간-VLOOKUP(A3679,지정휴게시간,2,FALSE),K3679-J3679-휴게시간))</f>
        <v/>
      </c>
      <c r="M3679" s="142" t="str">
        <f>IFERROR(VLOOKUP(Text(A3679,"m월 d일"),양력휴일,2,FALSE),IFERROR(VLOOKUP(Text(B3679,"m월 d일"),음력휴일,2,FALSE),IFERROR(VLOOKUP(A3679,양력지정휴일,2,FALSE), IFERROR(VLOOKUP(B3679,음력지정휴일,2,FALSE), ""))))</f>
        <v/>
      </c>
      <c r="N3679" s="128"/>
      <c r="O3679" s="128" t="str">
        <f>IFERROR(VLOOKUP(N3679,연차지정일수,2,FALSE),"")</f>
        <v/>
      </c>
      <c r="P3679" s="143"/>
      <c r="Q3679" s="2"/>
    </row>
    <row r="3680">
      <c r="A3680" s="129">
        <v>47875.0</v>
      </c>
      <c r="B3680" s="129">
        <f>VLOOKUP($A3680,달력데이터,MATCH("음력 날짜",달력제목,0),FALSE)</f>
        <v>47853</v>
      </c>
      <c r="C3680" s="128">
        <f t="shared" si="1"/>
        <v>2031</v>
      </c>
      <c r="D3680" s="128">
        <f t="shared" si="2"/>
        <v>1</v>
      </c>
      <c r="E3680" s="128">
        <f t="shared" si="3"/>
        <v>4</v>
      </c>
      <c r="F3680" s="128">
        <f t="shared" si="4"/>
        <v>2031</v>
      </c>
      <c r="G3680" s="128">
        <f t="shared" si="5"/>
        <v>1</v>
      </c>
      <c r="H3680" s="128">
        <f t="shared" si="6"/>
        <v>27</v>
      </c>
      <c r="I3680" s="128" t="str">
        <f t="shared" si="7"/>
        <v>월</v>
      </c>
      <c r="J3680" s="99"/>
      <c r="K3680" s="99"/>
      <c r="L3680" s="141" t="str">
        <f>IF(J3680-K3680=0,,IFERROR(K3680-J3680-휴게시간-VLOOKUP(A3680,지정휴게시간,2,FALSE),K3680-J3680-휴게시간))</f>
        <v/>
      </c>
      <c r="M3680" s="142" t="str">
        <f>IFERROR(VLOOKUP(Text(A3680,"m월 d일"),양력휴일,2,FALSE),IFERROR(VLOOKUP(Text(B3680,"m월 d일"),음력휴일,2,FALSE),IFERROR(VLOOKUP(A3680,양력지정휴일,2,FALSE), IFERROR(VLOOKUP(B3680,음력지정휴일,2,FALSE), ""))))</f>
        <v/>
      </c>
      <c r="N3680" s="128"/>
      <c r="O3680" s="128" t="str">
        <f>IFERROR(VLOOKUP(N3680,연차지정일수,2,FALSE),"")</f>
        <v/>
      </c>
      <c r="P3680" s="143"/>
      <c r="Q3680" s="2"/>
    </row>
    <row r="3681">
      <c r="A3681" s="129">
        <v>47876.0</v>
      </c>
      <c r="B3681" s="129">
        <f>VLOOKUP($A3681,달력데이터,MATCH("음력 날짜",달력제목,0),FALSE)</f>
        <v>47854</v>
      </c>
      <c r="C3681" s="128">
        <f t="shared" si="1"/>
        <v>2031</v>
      </c>
      <c r="D3681" s="128">
        <f t="shared" si="2"/>
        <v>1</v>
      </c>
      <c r="E3681" s="128">
        <f t="shared" si="3"/>
        <v>4</v>
      </c>
      <c r="F3681" s="128">
        <f t="shared" si="4"/>
        <v>2031</v>
      </c>
      <c r="G3681" s="128">
        <f t="shared" si="5"/>
        <v>1</v>
      </c>
      <c r="H3681" s="128">
        <f t="shared" si="6"/>
        <v>28</v>
      </c>
      <c r="I3681" s="128" t="str">
        <f t="shared" si="7"/>
        <v>화</v>
      </c>
      <c r="J3681" s="99"/>
      <c r="K3681" s="99"/>
      <c r="L3681" s="141" t="str">
        <f>IF(J3681-K3681=0,,IFERROR(K3681-J3681-휴게시간-VLOOKUP(A3681,지정휴게시간,2,FALSE),K3681-J3681-휴게시간))</f>
        <v/>
      </c>
      <c r="M3681" s="142" t="str">
        <f>IFERROR(VLOOKUP(Text(A3681,"m월 d일"),양력휴일,2,FALSE),IFERROR(VLOOKUP(Text(B3681,"m월 d일"),음력휴일,2,FALSE),IFERROR(VLOOKUP(A3681,양력지정휴일,2,FALSE), IFERROR(VLOOKUP(B3681,음력지정휴일,2,FALSE), ""))))</f>
        <v/>
      </c>
      <c r="N3681" s="128"/>
      <c r="O3681" s="128" t="str">
        <f>IFERROR(VLOOKUP(N3681,연차지정일수,2,FALSE),"")</f>
        <v/>
      </c>
      <c r="P3681" s="143"/>
      <c r="Q3681" s="2"/>
    </row>
    <row r="3682">
      <c r="A3682" s="129">
        <v>47877.0</v>
      </c>
      <c r="B3682" s="129">
        <f>VLOOKUP($A3682,달력데이터,MATCH("음력 날짜",달력제목,0),FALSE)</f>
        <v>47855</v>
      </c>
      <c r="C3682" s="128">
        <f t="shared" si="1"/>
        <v>2031</v>
      </c>
      <c r="D3682" s="128">
        <f t="shared" si="2"/>
        <v>1</v>
      </c>
      <c r="E3682" s="128">
        <f t="shared" si="3"/>
        <v>4</v>
      </c>
      <c r="F3682" s="128">
        <f t="shared" si="4"/>
        <v>2031</v>
      </c>
      <c r="G3682" s="128">
        <f t="shared" si="5"/>
        <v>1</v>
      </c>
      <c r="H3682" s="128">
        <f t="shared" si="6"/>
        <v>29</v>
      </c>
      <c r="I3682" s="128" t="str">
        <f t="shared" si="7"/>
        <v>수</v>
      </c>
      <c r="J3682" s="99"/>
      <c r="K3682" s="99"/>
      <c r="L3682" s="141" t="str">
        <f>IF(J3682-K3682=0,,IFERROR(K3682-J3682-휴게시간-VLOOKUP(A3682,지정휴게시간,2,FALSE),K3682-J3682-휴게시간))</f>
        <v/>
      </c>
      <c r="M3682" s="142" t="str">
        <f>IFERROR(VLOOKUP(Text(A3682,"m월 d일"),양력휴일,2,FALSE),IFERROR(VLOOKUP(Text(B3682,"m월 d일"),음력휴일,2,FALSE),IFERROR(VLOOKUP(A3682,양력지정휴일,2,FALSE), IFERROR(VLOOKUP(B3682,음력지정휴일,2,FALSE), ""))))</f>
        <v/>
      </c>
      <c r="N3682" s="128"/>
      <c r="O3682" s="128" t="str">
        <f>IFERROR(VLOOKUP(N3682,연차지정일수,2,FALSE),"")</f>
        <v/>
      </c>
      <c r="P3682" s="143"/>
      <c r="Q3682" s="2"/>
    </row>
    <row r="3683">
      <c r="A3683" s="129">
        <v>47878.0</v>
      </c>
      <c r="B3683" s="129">
        <f>VLOOKUP($A3683,달력데이터,MATCH("음력 날짜",달력제목,0),FALSE)</f>
        <v>47856</v>
      </c>
      <c r="C3683" s="128">
        <f t="shared" si="1"/>
        <v>2031</v>
      </c>
      <c r="D3683" s="128">
        <f t="shared" si="2"/>
        <v>1</v>
      </c>
      <c r="E3683" s="128">
        <f t="shared" si="3"/>
        <v>4</v>
      </c>
      <c r="F3683" s="128">
        <f t="shared" si="4"/>
        <v>2031</v>
      </c>
      <c r="G3683" s="128">
        <f t="shared" si="5"/>
        <v>1</v>
      </c>
      <c r="H3683" s="128">
        <f t="shared" si="6"/>
        <v>30</v>
      </c>
      <c r="I3683" s="128" t="str">
        <f t="shared" si="7"/>
        <v>목</v>
      </c>
      <c r="J3683" s="99"/>
      <c r="K3683" s="99"/>
      <c r="L3683" s="141" t="str">
        <f>IF(J3683-K3683=0,,IFERROR(K3683-J3683-휴게시간-VLOOKUP(A3683,지정휴게시간,2,FALSE),K3683-J3683-휴게시간))</f>
        <v/>
      </c>
      <c r="M3683" s="142" t="str">
        <f>IFERROR(VLOOKUP(Text(A3683,"m월 d일"),양력휴일,2,FALSE),IFERROR(VLOOKUP(Text(B3683,"m월 d일"),음력휴일,2,FALSE),IFERROR(VLOOKUP(A3683,양력지정휴일,2,FALSE), IFERROR(VLOOKUP(B3683,음력지정휴일,2,FALSE), ""))))</f>
        <v/>
      </c>
      <c r="N3683" s="128"/>
      <c r="O3683" s="128" t="str">
        <f>IFERROR(VLOOKUP(N3683,연차지정일수,2,FALSE),"")</f>
        <v/>
      </c>
      <c r="P3683" s="143"/>
      <c r="Q3683" s="2"/>
    </row>
    <row r="3684">
      <c r="A3684" s="129">
        <v>47879.0</v>
      </c>
      <c r="B3684" s="129">
        <f>VLOOKUP($A3684,달력데이터,MATCH("음력 날짜",달력제목,0),FALSE)</f>
        <v>47857</v>
      </c>
      <c r="C3684" s="128">
        <f t="shared" si="1"/>
        <v>2031</v>
      </c>
      <c r="D3684" s="128">
        <f t="shared" si="2"/>
        <v>1</v>
      </c>
      <c r="E3684" s="128">
        <f t="shared" si="3"/>
        <v>4</v>
      </c>
      <c r="F3684" s="128">
        <f t="shared" si="4"/>
        <v>2031</v>
      </c>
      <c r="G3684" s="128">
        <f t="shared" si="5"/>
        <v>1</v>
      </c>
      <c r="H3684" s="128">
        <f t="shared" si="6"/>
        <v>31</v>
      </c>
      <c r="I3684" s="128" t="str">
        <f t="shared" si="7"/>
        <v>금</v>
      </c>
      <c r="J3684" s="99"/>
      <c r="K3684" s="99"/>
      <c r="L3684" s="141" t="str">
        <f>IF(J3684-K3684=0,,IFERROR(K3684-J3684-휴게시간-VLOOKUP(A3684,지정휴게시간,2,FALSE),K3684-J3684-휴게시간))</f>
        <v/>
      </c>
      <c r="M3684" s="142" t="str">
        <f>IFERROR(VLOOKUP(Text(A3684,"m월 d일"),양력휴일,2,FALSE),IFERROR(VLOOKUP(Text(B3684,"m월 d일"),음력휴일,2,FALSE),IFERROR(VLOOKUP(A3684,양력지정휴일,2,FALSE), IFERROR(VLOOKUP(B3684,음력지정휴일,2,FALSE), ""))))</f>
        <v/>
      </c>
      <c r="N3684" s="128"/>
      <c r="O3684" s="128" t="str">
        <f>IFERROR(VLOOKUP(N3684,연차지정일수,2,FALSE),"")</f>
        <v/>
      </c>
      <c r="P3684" s="143"/>
      <c r="Q3684" s="2"/>
    </row>
    <row r="3685">
      <c r="A3685" s="129">
        <v>47880.0</v>
      </c>
      <c r="B3685" s="129">
        <f>VLOOKUP($A3685,달력데이터,MATCH("음력 날짜",달력제목,0),FALSE)</f>
        <v>47858</v>
      </c>
      <c r="C3685" s="128">
        <f t="shared" si="1"/>
        <v>2031</v>
      </c>
      <c r="D3685" s="128">
        <f t="shared" si="2"/>
        <v>1</v>
      </c>
      <c r="E3685" s="128">
        <f t="shared" si="3"/>
        <v>4</v>
      </c>
      <c r="F3685" s="128">
        <f t="shared" si="4"/>
        <v>2031</v>
      </c>
      <c r="G3685" s="128">
        <f t="shared" si="5"/>
        <v>2</v>
      </c>
      <c r="H3685" s="128">
        <f t="shared" si="6"/>
        <v>1</v>
      </c>
      <c r="I3685" s="128" t="str">
        <f t="shared" si="7"/>
        <v>토</v>
      </c>
      <c r="J3685" s="99"/>
      <c r="K3685" s="99"/>
      <c r="L3685" s="141" t="str">
        <f>IF(J3685-K3685=0,,IFERROR(K3685-J3685-휴게시간-VLOOKUP(A3685,지정휴게시간,2,FALSE),K3685-J3685-휴게시간))</f>
        <v/>
      </c>
      <c r="M3685" s="142" t="str">
        <f>IFERROR(VLOOKUP(Text(A3685,"m월 d일"),양력휴일,2,FALSE),IFERROR(VLOOKUP(Text(B3685,"m월 d일"),음력휴일,2,FALSE),IFERROR(VLOOKUP(A3685,양력지정휴일,2,FALSE), IFERROR(VLOOKUP(B3685,음력지정휴일,2,FALSE), ""))))</f>
        <v/>
      </c>
      <c r="N3685" s="128"/>
      <c r="O3685" s="128" t="str">
        <f>IFERROR(VLOOKUP(N3685,연차지정일수,2,FALSE),"")</f>
        <v/>
      </c>
      <c r="P3685" s="143"/>
      <c r="Q3685" s="2"/>
    </row>
    <row r="3686">
      <c r="A3686" s="129">
        <v>47881.0</v>
      </c>
      <c r="B3686" s="129">
        <f>VLOOKUP($A3686,달력데이터,MATCH("음력 날짜",달력제목,0),FALSE)</f>
        <v>47859</v>
      </c>
      <c r="C3686" s="128">
        <f t="shared" si="1"/>
        <v>2031</v>
      </c>
      <c r="D3686" s="128">
        <f t="shared" si="2"/>
        <v>1</v>
      </c>
      <c r="E3686" s="128">
        <f t="shared" si="3"/>
        <v>4</v>
      </c>
      <c r="F3686" s="128">
        <f t="shared" si="4"/>
        <v>2031</v>
      </c>
      <c r="G3686" s="128">
        <f t="shared" si="5"/>
        <v>2</v>
      </c>
      <c r="H3686" s="128">
        <f t="shared" si="6"/>
        <v>2</v>
      </c>
      <c r="I3686" s="128" t="str">
        <f t="shared" si="7"/>
        <v>일</v>
      </c>
      <c r="J3686" s="99"/>
      <c r="K3686" s="99"/>
      <c r="L3686" s="141" t="str">
        <f>IF(J3686-K3686=0,,IFERROR(K3686-J3686-휴게시간-VLOOKUP(A3686,지정휴게시간,2,FALSE),K3686-J3686-휴게시간))</f>
        <v/>
      </c>
      <c r="M3686" s="142" t="str">
        <f>IFERROR(VLOOKUP(Text(A3686,"m월 d일"),양력휴일,2,FALSE),IFERROR(VLOOKUP(Text(B3686,"m월 d일"),음력휴일,2,FALSE),IFERROR(VLOOKUP(A3686,양력지정휴일,2,FALSE), IFERROR(VLOOKUP(B3686,음력지정휴일,2,FALSE), ""))))</f>
        <v/>
      </c>
      <c r="N3686" s="128"/>
      <c r="O3686" s="128" t="str">
        <f>IFERROR(VLOOKUP(N3686,연차지정일수,2,FALSE),"")</f>
        <v/>
      </c>
      <c r="P3686" s="143"/>
      <c r="Q3686" s="2"/>
    </row>
    <row r="3687">
      <c r="A3687" s="129">
        <v>47882.0</v>
      </c>
      <c r="B3687" s="129">
        <f>VLOOKUP($A3687,달력데이터,MATCH("음력 날짜",달력제목,0),FALSE)</f>
        <v>47860</v>
      </c>
      <c r="C3687" s="128">
        <f t="shared" si="1"/>
        <v>2031</v>
      </c>
      <c r="D3687" s="128">
        <f t="shared" si="2"/>
        <v>2</v>
      </c>
      <c r="E3687" s="128">
        <f t="shared" si="3"/>
        <v>1</v>
      </c>
      <c r="F3687" s="128">
        <f t="shared" si="4"/>
        <v>2031</v>
      </c>
      <c r="G3687" s="128">
        <f t="shared" si="5"/>
        <v>2</v>
      </c>
      <c r="H3687" s="128">
        <f t="shared" si="6"/>
        <v>3</v>
      </c>
      <c r="I3687" s="128" t="str">
        <f t="shared" si="7"/>
        <v>월</v>
      </c>
      <c r="J3687" s="99"/>
      <c r="K3687" s="99"/>
      <c r="L3687" s="141" t="str">
        <f>IF(J3687-K3687=0,,IFERROR(K3687-J3687-휴게시간-VLOOKUP(A3687,지정휴게시간,2,FALSE),K3687-J3687-휴게시간))</f>
        <v/>
      </c>
      <c r="M3687" s="142" t="str">
        <f>IFERROR(VLOOKUP(Text(A3687,"m월 d일"),양력휴일,2,FALSE),IFERROR(VLOOKUP(Text(B3687,"m월 d일"),음력휴일,2,FALSE),IFERROR(VLOOKUP(A3687,양력지정휴일,2,FALSE), IFERROR(VLOOKUP(B3687,음력지정휴일,2,FALSE), ""))))</f>
        <v/>
      </c>
      <c r="N3687" s="128"/>
      <c r="O3687" s="128" t="str">
        <f>IFERROR(VLOOKUP(N3687,연차지정일수,2,FALSE),"")</f>
        <v/>
      </c>
      <c r="P3687" s="143"/>
      <c r="Q3687" s="2"/>
    </row>
    <row r="3688">
      <c r="A3688" s="129">
        <v>47883.0</v>
      </c>
      <c r="B3688" s="129">
        <f>VLOOKUP($A3688,달력데이터,MATCH("음력 날짜",달력제목,0),FALSE)</f>
        <v>47861</v>
      </c>
      <c r="C3688" s="128">
        <f t="shared" si="1"/>
        <v>2031</v>
      </c>
      <c r="D3688" s="128">
        <f t="shared" si="2"/>
        <v>2</v>
      </c>
      <c r="E3688" s="128">
        <f t="shared" si="3"/>
        <v>1</v>
      </c>
      <c r="F3688" s="128">
        <f t="shared" si="4"/>
        <v>2031</v>
      </c>
      <c r="G3688" s="128">
        <f t="shared" si="5"/>
        <v>2</v>
      </c>
      <c r="H3688" s="128">
        <f t="shared" si="6"/>
        <v>4</v>
      </c>
      <c r="I3688" s="128" t="str">
        <f t="shared" si="7"/>
        <v>화</v>
      </c>
      <c r="J3688" s="99"/>
      <c r="K3688" s="99"/>
      <c r="L3688" s="141" t="str">
        <f>IF(J3688-K3688=0,,IFERROR(K3688-J3688-휴게시간-VLOOKUP(A3688,지정휴게시간,2,FALSE),K3688-J3688-휴게시간))</f>
        <v/>
      </c>
      <c r="M3688" s="142" t="str">
        <f>IFERROR(VLOOKUP(Text(A3688,"m월 d일"),양력휴일,2,FALSE),IFERROR(VLOOKUP(Text(B3688,"m월 d일"),음력휴일,2,FALSE),IFERROR(VLOOKUP(A3688,양력지정휴일,2,FALSE), IFERROR(VLOOKUP(B3688,음력지정휴일,2,FALSE), ""))))</f>
        <v/>
      </c>
      <c r="N3688" s="128"/>
      <c r="O3688" s="128" t="str">
        <f>IFERROR(VLOOKUP(N3688,연차지정일수,2,FALSE),"")</f>
        <v/>
      </c>
      <c r="P3688" s="143"/>
      <c r="Q3688" s="2"/>
    </row>
    <row r="3689">
      <c r="A3689" s="129">
        <v>47884.0</v>
      </c>
      <c r="B3689" s="129">
        <f>VLOOKUP($A3689,달력데이터,MATCH("음력 날짜",달력제목,0),FALSE)</f>
        <v>47862</v>
      </c>
      <c r="C3689" s="128">
        <f t="shared" si="1"/>
        <v>2031</v>
      </c>
      <c r="D3689" s="128">
        <f t="shared" si="2"/>
        <v>2</v>
      </c>
      <c r="E3689" s="128">
        <f t="shared" si="3"/>
        <v>1</v>
      </c>
      <c r="F3689" s="128">
        <f t="shared" si="4"/>
        <v>2031</v>
      </c>
      <c r="G3689" s="128">
        <f t="shared" si="5"/>
        <v>2</v>
      </c>
      <c r="H3689" s="128">
        <f t="shared" si="6"/>
        <v>5</v>
      </c>
      <c r="I3689" s="128" t="str">
        <f t="shared" si="7"/>
        <v>수</v>
      </c>
      <c r="J3689" s="99"/>
      <c r="K3689" s="99"/>
      <c r="L3689" s="141" t="str">
        <f>IF(J3689-K3689=0,,IFERROR(K3689-J3689-휴게시간-VLOOKUP(A3689,지정휴게시간,2,FALSE),K3689-J3689-휴게시간))</f>
        <v/>
      </c>
      <c r="M3689" s="142" t="str">
        <f>IFERROR(VLOOKUP(Text(A3689,"m월 d일"),양력휴일,2,FALSE),IFERROR(VLOOKUP(Text(B3689,"m월 d일"),음력휴일,2,FALSE),IFERROR(VLOOKUP(A3689,양력지정휴일,2,FALSE), IFERROR(VLOOKUP(B3689,음력지정휴일,2,FALSE), ""))))</f>
        <v/>
      </c>
      <c r="N3689" s="128"/>
      <c r="O3689" s="128" t="str">
        <f>IFERROR(VLOOKUP(N3689,연차지정일수,2,FALSE),"")</f>
        <v/>
      </c>
      <c r="P3689" s="143"/>
      <c r="Q3689" s="2"/>
    </row>
    <row r="3690">
      <c r="A3690" s="129">
        <v>47885.0</v>
      </c>
      <c r="B3690" s="129">
        <f>VLOOKUP($A3690,달력데이터,MATCH("음력 날짜",달력제목,0),FALSE)</f>
        <v>47863</v>
      </c>
      <c r="C3690" s="128">
        <f t="shared" si="1"/>
        <v>2031</v>
      </c>
      <c r="D3690" s="128">
        <f t="shared" si="2"/>
        <v>2</v>
      </c>
      <c r="E3690" s="128">
        <f t="shared" si="3"/>
        <v>1</v>
      </c>
      <c r="F3690" s="128">
        <f t="shared" si="4"/>
        <v>2031</v>
      </c>
      <c r="G3690" s="128">
        <f t="shared" si="5"/>
        <v>2</v>
      </c>
      <c r="H3690" s="128">
        <f t="shared" si="6"/>
        <v>6</v>
      </c>
      <c r="I3690" s="128" t="str">
        <f t="shared" si="7"/>
        <v>목</v>
      </c>
      <c r="J3690" s="99"/>
      <c r="K3690" s="99"/>
      <c r="L3690" s="141" t="str">
        <f>IF(J3690-K3690=0,,IFERROR(K3690-J3690-휴게시간-VLOOKUP(A3690,지정휴게시간,2,FALSE),K3690-J3690-휴게시간))</f>
        <v/>
      </c>
      <c r="M3690" s="142" t="str">
        <f>IFERROR(VLOOKUP(Text(A3690,"m월 d일"),양력휴일,2,FALSE),IFERROR(VLOOKUP(Text(B3690,"m월 d일"),음력휴일,2,FALSE),IFERROR(VLOOKUP(A3690,양력지정휴일,2,FALSE), IFERROR(VLOOKUP(B3690,음력지정휴일,2,FALSE), ""))))</f>
        <v/>
      </c>
      <c r="N3690" s="128"/>
      <c r="O3690" s="128" t="str">
        <f>IFERROR(VLOOKUP(N3690,연차지정일수,2,FALSE),"")</f>
        <v/>
      </c>
      <c r="P3690" s="143"/>
      <c r="Q3690" s="2"/>
    </row>
    <row r="3691">
      <c r="A3691" s="129">
        <v>47886.0</v>
      </c>
      <c r="B3691" s="129">
        <f>VLOOKUP($A3691,달력데이터,MATCH("음력 날짜",달력제목,0),FALSE)</f>
        <v>47864</v>
      </c>
      <c r="C3691" s="128">
        <f t="shared" si="1"/>
        <v>2031</v>
      </c>
      <c r="D3691" s="128">
        <f t="shared" si="2"/>
        <v>2</v>
      </c>
      <c r="E3691" s="128">
        <f t="shared" si="3"/>
        <v>1</v>
      </c>
      <c r="F3691" s="128">
        <f t="shared" si="4"/>
        <v>2031</v>
      </c>
      <c r="G3691" s="128">
        <f t="shared" si="5"/>
        <v>2</v>
      </c>
      <c r="H3691" s="128">
        <f t="shared" si="6"/>
        <v>7</v>
      </c>
      <c r="I3691" s="128" t="str">
        <f t="shared" si="7"/>
        <v>금</v>
      </c>
      <c r="J3691" s="99"/>
      <c r="K3691" s="99"/>
      <c r="L3691" s="141" t="str">
        <f>IF(J3691-K3691=0,,IFERROR(K3691-J3691-휴게시간-VLOOKUP(A3691,지정휴게시간,2,FALSE),K3691-J3691-휴게시간))</f>
        <v/>
      </c>
      <c r="M3691" s="142" t="str">
        <f>IFERROR(VLOOKUP(Text(A3691,"m월 d일"),양력휴일,2,FALSE),IFERROR(VLOOKUP(Text(B3691,"m월 d일"),음력휴일,2,FALSE),IFERROR(VLOOKUP(A3691,양력지정휴일,2,FALSE), IFERROR(VLOOKUP(B3691,음력지정휴일,2,FALSE), ""))))</f>
        <v/>
      </c>
      <c r="N3691" s="128"/>
      <c r="O3691" s="128" t="str">
        <f>IFERROR(VLOOKUP(N3691,연차지정일수,2,FALSE),"")</f>
        <v/>
      </c>
      <c r="P3691" s="143"/>
      <c r="Q3691" s="2"/>
    </row>
    <row r="3692">
      <c r="A3692" s="129">
        <v>47887.0</v>
      </c>
      <c r="B3692" s="129">
        <f>VLOOKUP($A3692,달력데이터,MATCH("음력 날짜",달력제목,0),FALSE)</f>
        <v>47865</v>
      </c>
      <c r="C3692" s="128">
        <f t="shared" si="1"/>
        <v>2031</v>
      </c>
      <c r="D3692" s="128">
        <f t="shared" si="2"/>
        <v>2</v>
      </c>
      <c r="E3692" s="128">
        <f t="shared" si="3"/>
        <v>1</v>
      </c>
      <c r="F3692" s="128">
        <f t="shared" si="4"/>
        <v>2031</v>
      </c>
      <c r="G3692" s="128">
        <f t="shared" si="5"/>
        <v>2</v>
      </c>
      <c r="H3692" s="128">
        <f t="shared" si="6"/>
        <v>8</v>
      </c>
      <c r="I3692" s="128" t="str">
        <f t="shared" si="7"/>
        <v>토</v>
      </c>
      <c r="J3692" s="99"/>
      <c r="K3692" s="99"/>
      <c r="L3692" s="141" t="str">
        <f>IF(J3692-K3692=0,,IFERROR(K3692-J3692-휴게시간-VLOOKUP(A3692,지정휴게시간,2,FALSE),K3692-J3692-휴게시간))</f>
        <v/>
      </c>
      <c r="M3692" s="142" t="str">
        <f>IFERROR(VLOOKUP(Text(A3692,"m월 d일"),양력휴일,2,FALSE),IFERROR(VLOOKUP(Text(B3692,"m월 d일"),음력휴일,2,FALSE),IFERROR(VLOOKUP(A3692,양력지정휴일,2,FALSE), IFERROR(VLOOKUP(B3692,음력지정휴일,2,FALSE), ""))))</f>
        <v/>
      </c>
      <c r="N3692" s="128"/>
      <c r="O3692" s="128" t="str">
        <f>IFERROR(VLOOKUP(N3692,연차지정일수,2,FALSE),"")</f>
        <v/>
      </c>
      <c r="P3692" s="143"/>
      <c r="Q3692" s="2"/>
    </row>
    <row r="3693">
      <c r="A3693" s="129">
        <v>47888.0</v>
      </c>
      <c r="B3693" s="129">
        <f>VLOOKUP($A3693,달력데이터,MATCH("음력 날짜",달력제목,0),FALSE)</f>
        <v>47866</v>
      </c>
      <c r="C3693" s="128">
        <f t="shared" si="1"/>
        <v>2031</v>
      </c>
      <c r="D3693" s="128">
        <f t="shared" si="2"/>
        <v>2</v>
      </c>
      <c r="E3693" s="128">
        <f t="shared" si="3"/>
        <v>1</v>
      </c>
      <c r="F3693" s="128">
        <f t="shared" si="4"/>
        <v>2031</v>
      </c>
      <c r="G3693" s="128">
        <f t="shared" si="5"/>
        <v>2</v>
      </c>
      <c r="H3693" s="128">
        <f t="shared" si="6"/>
        <v>9</v>
      </c>
      <c r="I3693" s="128" t="str">
        <f t="shared" si="7"/>
        <v>일</v>
      </c>
      <c r="J3693" s="99"/>
      <c r="K3693" s="99"/>
      <c r="L3693" s="141" t="str">
        <f>IF(J3693-K3693=0,,IFERROR(K3693-J3693-휴게시간-VLOOKUP(A3693,지정휴게시간,2,FALSE),K3693-J3693-휴게시간))</f>
        <v/>
      </c>
      <c r="M3693" s="142" t="str">
        <f>IFERROR(VLOOKUP(Text(A3693,"m월 d일"),양력휴일,2,FALSE),IFERROR(VLOOKUP(Text(B3693,"m월 d일"),음력휴일,2,FALSE),IFERROR(VLOOKUP(A3693,양력지정휴일,2,FALSE), IFERROR(VLOOKUP(B3693,음력지정휴일,2,FALSE), ""))))</f>
        <v/>
      </c>
      <c r="N3693" s="128"/>
      <c r="O3693" s="128" t="str">
        <f>IFERROR(VLOOKUP(N3693,연차지정일수,2,FALSE),"")</f>
        <v/>
      </c>
      <c r="P3693" s="143"/>
      <c r="Q3693" s="2"/>
    </row>
    <row r="3694">
      <c r="A3694" s="129">
        <v>47889.0</v>
      </c>
      <c r="B3694" s="129">
        <f>VLOOKUP($A3694,달력데이터,MATCH("음력 날짜",달력제목,0),FALSE)</f>
        <v>47867</v>
      </c>
      <c r="C3694" s="128">
        <f t="shared" si="1"/>
        <v>2031</v>
      </c>
      <c r="D3694" s="128">
        <f t="shared" si="2"/>
        <v>2</v>
      </c>
      <c r="E3694" s="128">
        <f t="shared" si="3"/>
        <v>2</v>
      </c>
      <c r="F3694" s="128">
        <f t="shared" si="4"/>
        <v>2031</v>
      </c>
      <c r="G3694" s="128">
        <f t="shared" si="5"/>
        <v>2</v>
      </c>
      <c r="H3694" s="128">
        <f t="shared" si="6"/>
        <v>10</v>
      </c>
      <c r="I3694" s="128" t="str">
        <f t="shared" si="7"/>
        <v>월</v>
      </c>
      <c r="J3694" s="99"/>
      <c r="K3694" s="99"/>
      <c r="L3694" s="141" t="str">
        <f>IF(J3694-K3694=0,,IFERROR(K3694-J3694-휴게시간-VLOOKUP(A3694,지정휴게시간,2,FALSE),K3694-J3694-휴게시간))</f>
        <v/>
      </c>
      <c r="M3694" s="142" t="str">
        <f>IFERROR(VLOOKUP(Text(A3694,"m월 d일"),양력휴일,2,FALSE),IFERROR(VLOOKUP(Text(B3694,"m월 d일"),음력휴일,2,FALSE),IFERROR(VLOOKUP(A3694,양력지정휴일,2,FALSE), IFERROR(VLOOKUP(B3694,음력지정휴일,2,FALSE), ""))))</f>
        <v/>
      </c>
      <c r="N3694" s="128"/>
      <c r="O3694" s="128" t="str">
        <f>IFERROR(VLOOKUP(N3694,연차지정일수,2,FALSE),"")</f>
        <v/>
      </c>
      <c r="P3694" s="143"/>
      <c r="Q3694" s="2"/>
    </row>
    <row r="3695">
      <c r="A3695" s="129">
        <v>47890.0</v>
      </c>
      <c r="B3695" s="129">
        <f>VLOOKUP($A3695,달력데이터,MATCH("음력 날짜",달력제목,0),FALSE)</f>
        <v>47868</v>
      </c>
      <c r="C3695" s="128">
        <f t="shared" si="1"/>
        <v>2031</v>
      </c>
      <c r="D3695" s="128">
        <f t="shared" si="2"/>
        <v>2</v>
      </c>
      <c r="E3695" s="128">
        <f t="shared" si="3"/>
        <v>2</v>
      </c>
      <c r="F3695" s="128">
        <f t="shared" si="4"/>
        <v>2031</v>
      </c>
      <c r="G3695" s="128">
        <f t="shared" si="5"/>
        <v>2</v>
      </c>
      <c r="H3695" s="128">
        <f t="shared" si="6"/>
        <v>11</v>
      </c>
      <c r="I3695" s="128" t="str">
        <f t="shared" si="7"/>
        <v>화</v>
      </c>
      <c r="J3695" s="99"/>
      <c r="K3695" s="99"/>
      <c r="L3695" s="141" t="str">
        <f>IF(J3695-K3695=0,,IFERROR(K3695-J3695-휴게시간-VLOOKUP(A3695,지정휴게시간,2,FALSE),K3695-J3695-휴게시간))</f>
        <v/>
      </c>
      <c r="M3695" s="142" t="str">
        <f>IFERROR(VLOOKUP(Text(A3695,"m월 d일"),양력휴일,2,FALSE),IFERROR(VLOOKUP(Text(B3695,"m월 d일"),음력휴일,2,FALSE),IFERROR(VLOOKUP(A3695,양력지정휴일,2,FALSE), IFERROR(VLOOKUP(B3695,음력지정휴일,2,FALSE), ""))))</f>
        <v/>
      </c>
      <c r="N3695" s="128"/>
      <c r="O3695" s="128" t="str">
        <f>IFERROR(VLOOKUP(N3695,연차지정일수,2,FALSE),"")</f>
        <v/>
      </c>
      <c r="P3695" s="143"/>
      <c r="Q3695" s="2"/>
    </row>
    <row r="3696">
      <c r="A3696" s="129">
        <v>47891.0</v>
      </c>
      <c r="B3696" s="129">
        <f>VLOOKUP($A3696,달력데이터,MATCH("음력 날짜",달력제목,0),FALSE)</f>
        <v>47869</v>
      </c>
      <c r="C3696" s="128">
        <f t="shared" si="1"/>
        <v>2031</v>
      </c>
      <c r="D3696" s="128">
        <f t="shared" si="2"/>
        <v>2</v>
      </c>
      <c r="E3696" s="128">
        <f t="shared" si="3"/>
        <v>2</v>
      </c>
      <c r="F3696" s="128">
        <f t="shared" si="4"/>
        <v>2031</v>
      </c>
      <c r="G3696" s="128">
        <f t="shared" si="5"/>
        <v>2</v>
      </c>
      <c r="H3696" s="128">
        <f t="shared" si="6"/>
        <v>12</v>
      </c>
      <c r="I3696" s="128" t="str">
        <f t="shared" si="7"/>
        <v>수</v>
      </c>
      <c r="J3696" s="99"/>
      <c r="K3696" s="99"/>
      <c r="L3696" s="141" t="str">
        <f>IF(J3696-K3696=0,,IFERROR(K3696-J3696-휴게시간-VLOOKUP(A3696,지정휴게시간,2,FALSE),K3696-J3696-휴게시간))</f>
        <v/>
      </c>
      <c r="M3696" s="142" t="str">
        <f>IFERROR(VLOOKUP(Text(A3696,"m월 d일"),양력휴일,2,FALSE),IFERROR(VLOOKUP(Text(B3696,"m월 d일"),음력휴일,2,FALSE),IFERROR(VLOOKUP(A3696,양력지정휴일,2,FALSE), IFERROR(VLOOKUP(B3696,음력지정휴일,2,FALSE), ""))))</f>
        <v/>
      </c>
      <c r="N3696" s="128"/>
      <c r="O3696" s="128" t="str">
        <f>IFERROR(VLOOKUP(N3696,연차지정일수,2,FALSE),"")</f>
        <v/>
      </c>
      <c r="P3696" s="143"/>
      <c r="Q3696" s="2"/>
    </row>
    <row r="3697">
      <c r="A3697" s="129">
        <v>47892.0</v>
      </c>
      <c r="B3697" s="129">
        <f>VLOOKUP($A3697,달력데이터,MATCH("음력 날짜",달력제목,0),FALSE)</f>
        <v>47870</v>
      </c>
      <c r="C3697" s="128">
        <f t="shared" si="1"/>
        <v>2031</v>
      </c>
      <c r="D3697" s="128">
        <f t="shared" si="2"/>
        <v>2</v>
      </c>
      <c r="E3697" s="128">
        <f t="shared" si="3"/>
        <v>2</v>
      </c>
      <c r="F3697" s="128">
        <f t="shared" si="4"/>
        <v>2031</v>
      </c>
      <c r="G3697" s="128">
        <f t="shared" si="5"/>
        <v>2</v>
      </c>
      <c r="H3697" s="128">
        <f t="shared" si="6"/>
        <v>13</v>
      </c>
      <c r="I3697" s="128" t="str">
        <f t="shared" si="7"/>
        <v>목</v>
      </c>
      <c r="J3697" s="99"/>
      <c r="K3697" s="99"/>
      <c r="L3697" s="141" t="str">
        <f>IF(J3697-K3697=0,,IFERROR(K3697-J3697-휴게시간-VLOOKUP(A3697,지정휴게시간,2,FALSE),K3697-J3697-휴게시간))</f>
        <v/>
      </c>
      <c r="M3697" s="142" t="str">
        <f>IFERROR(VLOOKUP(Text(A3697,"m월 d일"),양력휴일,2,FALSE),IFERROR(VLOOKUP(Text(B3697,"m월 d일"),음력휴일,2,FALSE),IFERROR(VLOOKUP(A3697,양력지정휴일,2,FALSE), IFERROR(VLOOKUP(B3697,음력지정휴일,2,FALSE), ""))))</f>
        <v/>
      </c>
      <c r="N3697" s="128"/>
      <c r="O3697" s="128" t="str">
        <f>IFERROR(VLOOKUP(N3697,연차지정일수,2,FALSE),"")</f>
        <v/>
      </c>
      <c r="P3697" s="143"/>
      <c r="Q3697" s="2"/>
    </row>
    <row r="3698">
      <c r="A3698" s="129">
        <v>47893.0</v>
      </c>
      <c r="B3698" s="129">
        <f>VLOOKUP($A3698,달력데이터,MATCH("음력 날짜",달력제목,0),FALSE)</f>
        <v>47871</v>
      </c>
      <c r="C3698" s="128">
        <f t="shared" si="1"/>
        <v>2031</v>
      </c>
      <c r="D3698" s="128">
        <f t="shared" si="2"/>
        <v>2</v>
      </c>
      <c r="E3698" s="128">
        <f t="shared" si="3"/>
        <v>2</v>
      </c>
      <c r="F3698" s="128">
        <f t="shared" si="4"/>
        <v>2031</v>
      </c>
      <c r="G3698" s="128">
        <f t="shared" si="5"/>
        <v>2</v>
      </c>
      <c r="H3698" s="128">
        <f t="shared" si="6"/>
        <v>14</v>
      </c>
      <c r="I3698" s="128" t="str">
        <f t="shared" si="7"/>
        <v>금</v>
      </c>
      <c r="J3698" s="99"/>
      <c r="K3698" s="99"/>
      <c r="L3698" s="141" t="str">
        <f>IF(J3698-K3698=0,,IFERROR(K3698-J3698-휴게시간-VLOOKUP(A3698,지정휴게시간,2,FALSE),K3698-J3698-휴게시간))</f>
        <v/>
      </c>
      <c r="M3698" s="142" t="str">
        <f>IFERROR(VLOOKUP(Text(A3698,"m월 d일"),양력휴일,2,FALSE),IFERROR(VLOOKUP(Text(B3698,"m월 d일"),음력휴일,2,FALSE),IFERROR(VLOOKUP(A3698,양력지정휴일,2,FALSE), IFERROR(VLOOKUP(B3698,음력지정휴일,2,FALSE), ""))))</f>
        <v/>
      </c>
      <c r="N3698" s="128"/>
      <c r="O3698" s="128" t="str">
        <f>IFERROR(VLOOKUP(N3698,연차지정일수,2,FALSE),"")</f>
        <v/>
      </c>
      <c r="P3698" s="143"/>
      <c r="Q3698" s="2"/>
    </row>
    <row r="3699">
      <c r="A3699" s="129">
        <v>47894.0</v>
      </c>
      <c r="B3699" s="129">
        <f>VLOOKUP($A3699,달력데이터,MATCH("음력 날짜",달력제목,0),FALSE)</f>
        <v>47872</v>
      </c>
      <c r="C3699" s="128">
        <f t="shared" si="1"/>
        <v>2031</v>
      </c>
      <c r="D3699" s="128">
        <f t="shared" si="2"/>
        <v>2</v>
      </c>
      <c r="E3699" s="128">
        <f t="shared" si="3"/>
        <v>2</v>
      </c>
      <c r="F3699" s="128">
        <f t="shared" si="4"/>
        <v>2031</v>
      </c>
      <c r="G3699" s="128">
        <f t="shared" si="5"/>
        <v>2</v>
      </c>
      <c r="H3699" s="128">
        <f t="shared" si="6"/>
        <v>15</v>
      </c>
      <c r="I3699" s="128" t="str">
        <f t="shared" si="7"/>
        <v>토</v>
      </c>
      <c r="J3699" s="99"/>
      <c r="K3699" s="99"/>
      <c r="L3699" s="141" t="str">
        <f>IF(J3699-K3699=0,,IFERROR(K3699-J3699-휴게시간-VLOOKUP(A3699,지정휴게시간,2,FALSE),K3699-J3699-휴게시간))</f>
        <v/>
      </c>
      <c r="M3699" s="142" t="str">
        <f>IFERROR(VLOOKUP(Text(A3699,"m월 d일"),양력휴일,2,FALSE),IFERROR(VLOOKUP(Text(B3699,"m월 d일"),음력휴일,2,FALSE),IFERROR(VLOOKUP(A3699,양력지정휴일,2,FALSE), IFERROR(VLOOKUP(B3699,음력지정휴일,2,FALSE), ""))))</f>
        <v/>
      </c>
      <c r="N3699" s="128"/>
      <c r="O3699" s="128" t="str">
        <f>IFERROR(VLOOKUP(N3699,연차지정일수,2,FALSE),"")</f>
        <v/>
      </c>
      <c r="P3699" s="143"/>
      <c r="Q3699" s="2"/>
    </row>
    <row r="3700">
      <c r="A3700" s="129">
        <v>47895.0</v>
      </c>
      <c r="B3700" s="129">
        <f>VLOOKUP($A3700,달력데이터,MATCH("음력 날짜",달력제목,0),FALSE)</f>
        <v>47873</v>
      </c>
      <c r="C3700" s="128">
        <f t="shared" si="1"/>
        <v>2031</v>
      </c>
      <c r="D3700" s="128">
        <f t="shared" si="2"/>
        <v>2</v>
      </c>
      <c r="E3700" s="128">
        <f t="shared" si="3"/>
        <v>2</v>
      </c>
      <c r="F3700" s="128">
        <f t="shared" si="4"/>
        <v>2031</v>
      </c>
      <c r="G3700" s="128">
        <f t="shared" si="5"/>
        <v>2</v>
      </c>
      <c r="H3700" s="128">
        <f t="shared" si="6"/>
        <v>16</v>
      </c>
      <c r="I3700" s="128" t="str">
        <f t="shared" si="7"/>
        <v>일</v>
      </c>
      <c r="J3700" s="99"/>
      <c r="K3700" s="99"/>
      <c r="L3700" s="141" t="str">
        <f>IF(J3700-K3700=0,,IFERROR(K3700-J3700-휴게시간-VLOOKUP(A3700,지정휴게시간,2,FALSE),K3700-J3700-휴게시간))</f>
        <v/>
      </c>
      <c r="M3700" s="142" t="str">
        <f>IFERROR(VLOOKUP(Text(A3700,"m월 d일"),양력휴일,2,FALSE),IFERROR(VLOOKUP(Text(B3700,"m월 d일"),음력휴일,2,FALSE),IFERROR(VLOOKUP(A3700,양력지정휴일,2,FALSE), IFERROR(VLOOKUP(B3700,음력지정휴일,2,FALSE), ""))))</f>
        <v/>
      </c>
      <c r="N3700" s="128"/>
      <c r="O3700" s="128" t="str">
        <f>IFERROR(VLOOKUP(N3700,연차지정일수,2,FALSE),"")</f>
        <v/>
      </c>
      <c r="P3700" s="143"/>
      <c r="Q3700" s="2"/>
    </row>
    <row r="3701">
      <c r="A3701" s="129">
        <v>47896.0</v>
      </c>
      <c r="B3701" s="129">
        <f>VLOOKUP($A3701,달력데이터,MATCH("음력 날짜",달력제목,0),FALSE)</f>
        <v>47874</v>
      </c>
      <c r="C3701" s="128">
        <f t="shared" si="1"/>
        <v>2031</v>
      </c>
      <c r="D3701" s="128">
        <f t="shared" si="2"/>
        <v>2</v>
      </c>
      <c r="E3701" s="128">
        <f t="shared" si="3"/>
        <v>3</v>
      </c>
      <c r="F3701" s="128">
        <f t="shared" si="4"/>
        <v>2031</v>
      </c>
      <c r="G3701" s="128">
        <f t="shared" si="5"/>
        <v>2</v>
      </c>
      <c r="H3701" s="128">
        <f t="shared" si="6"/>
        <v>17</v>
      </c>
      <c r="I3701" s="128" t="str">
        <f t="shared" si="7"/>
        <v>월</v>
      </c>
      <c r="J3701" s="99"/>
      <c r="K3701" s="99"/>
      <c r="L3701" s="141" t="str">
        <f>IF(J3701-K3701=0,,IFERROR(K3701-J3701-휴게시간-VLOOKUP(A3701,지정휴게시간,2,FALSE),K3701-J3701-휴게시간))</f>
        <v/>
      </c>
      <c r="M3701" s="142" t="str">
        <f>IFERROR(VLOOKUP(Text(A3701,"m월 d일"),양력휴일,2,FALSE),IFERROR(VLOOKUP(Text(B3701,"m월 d일"),음력휴일,2,FALSE),IFERROR(VLOOKUP(A3701,양력지정휴일,2,FALSE), IFERROR(VLOOKUP(B3701,음력지정휴일,2,FALSE), ""))))</f>
        <v/>
      </c>
      <c r="N3701" s="128"/>
      <c r="O3701" s="128" t="str">
        <f>IFERROR(VLOOKUP(N3701,연차지정일수,2,FALSE),"")</f>
        <v/>
      </c>
      <c r="P3701" s="143"/>
      <c r="Q3701" s="2"/>
    </row>
    <row r="3702">
      <c r="A3702" s="129">
        <v>47897.0</v>
      </c>
      <c r="B3702" s="129">
        <f>VLOOKUP($A3702,달력데이터,MATCH("음력 날짜",달력제목,0),FALSE)</f>
        <v>47875</v>
      </c>
      <c r="C3702" s="128">
        <f t="shared" si="1"/>
        <v>2031</v>
      </c>
      <c r="D3702" s="128">
        <f t="shared" si="2"/>
        <v>2</v>
      </c>
      <c r="E3702" s="128">
        <f t="shared" si="3"/>
        <v>3</v>
      </c>
      <c r="F3702" s="128">
        <f t="shared" si="4"/>
        <v>2031</v>
      </c>
      <c r="G3702" s="128">
        <f t="shared" si="5"/>
        <v>2</v>
      </c>
      <c r="H3702" s="128">
        <f t="shared" si="6"/>
        <v>18</v>
      </c>
      <c r="I3702" s="128" t="str">
        <f t="shared" si="7"/>
        <v>화</v>
      </c>
      <c r="J3702" s="99"/>
      <c r="K3702" s="99"/>
      <c r="L3702" s="141" t="str">
        <f>IF(J3702-K3702=0,,IFERROR(K3702-J3702-휴게시간-VLOOKUP(A3702,지정휴게시간,2,FALSE),K3702-J3702-휴게시간))</f>
        <v/>
      </c>
      <c r="M3702" s="142" t="str">
        <f>IFERROR(VLOOKUP(Text(A3702,"m월 d일"),양력휴일,2,FALSE),IFERROR(VLOOKUP(Text(B3702,"m월 d일"),음력휴일,2,FALSE),IFERROR(VLOOKUP(A3702,양력지정휴일,2,FALSE), IFERROR(VLOOKUP(B3702,음력지정휴일,2,FALSE), ""))))</f>
        <v/>
      </c>
      <c r="N3702" s="128"/>
      <c r="O3702" s="128" t="str">
        <f>IFERROR(VLOOKUP(N3702,연차지정일수,2,FALSE),"")</f>
        <v/>
      </c>
      <c r="P3702" s="143"/>
      <c r="Q3702" s="2"/>
    </row>
    <row r="3703">
      <c r="A3703" s="129">
        <v>47898.0</v>
      </c>
      <c r="B3703" s="129">
        <f>VLOOKUP($A3703,달력데이터,MATCH("음력 날짜",달력제목,0),FALSE)</f>
        <v>47876</v>
      </c>
      <c r="C3703" s="128">
        <f t="shared" si="1"/>
        <v>2031</v>
      </c>
      <c r="D3703" s="128">
        <f t="shared" si="2"/>
        <v>2</v>
      </c>
      <c r="E3703" s="128">
        <f t="shared" si="3"/>
        <v>3</v>
      </c>
      <c r="F3703" s="128">
        <f t="shared" si="4"/>
        <v>2031</v>
      </c>
      <c r="G3703" s="128">
        <f t="shared" si="5"/>
        <v>2</v>
      </c>
      <c r="H3703" s="128">
        <f t="shared" si="6"/>
        <v>19</v>
      </c>
      <c r="I3703" s="128" t="str">
        <f t="shared" si="7"/>
        <v>수</v>
      </c>
      <c r="J3703" s="99"/>
      <c r="K3703" s="99"/>
      <c r="L3703" s="141" t="str">
        <f>IF(J3703-K3703=0,,IFERROR(K3703-J3703-휴게시간-VLOOKUP(A3703,지정휴게시간,2,FALSE),K3703-J3703-휴게시간))</f>
        <v/>
      </c>
      <c r="M3703" s="142" t="str">
        <f>IFERROR(VLOOKUP(Text(A3703,"m월 d일"),양력휴일,2,FALSE),IFERROR(VLOOKUP(Text(B3703,"m월 d일"),음력휴일,2,FALSE),IFERROR(VLOOKUP(A3703,양력지정휴일,2,FALSE), IFERROR(VLOOKUP(B3703,음력지정휴일,2,FALSE), ""))))</f>
        <v/>
      </c>
      <c r="N3703" s="128"/>
      <c r="O3703" s="128" t="str">
        <f>IFERROR(VLOOKUP(N3703,연차지정일수,2,FALSE),"")</f>
        <v/>
      </c>
      <c r="P3703" s="143"/>
      <c r="Q3703" s="2"/>
    </row>
    <row r="3704">
      <c r="A3704" s="129">
        <v>47899.0</v>
      </c>
      <c r="B3704" s="129">
        <f>VLOOKUP($A3704,달력데이터,MATCH("음력 날짜",달력제목,0),FALSE)</f>
        <v>47877</v>
      </c>
      <c r="C3704" s="128">
        <f t="shared" si="1"/>
        <v>2031</v>
      </c>
      <c r="D3704" s="128">
        <f t="shared" si="2"/>
        <v>2</v>
      </c>
      <c r="E3704" s="128">
        <f t="shared" si="3"/>
        <v>3</v>
      </c>
      <c r="F3704" s="128">
        <f t="shared" si="4"/>
        <v>2031</v>
      </c>
      <c r="G3704" s="128">
        <f t="shared" si="5"/>
        <v>2</v>
      </c>
      <c r="H3704" s="128">
        <f t="shared" si="6"/>
        <v>20</v>
      </c>
      <c r="I3704" s="128" t="str">
        <f t="shared" si="7"/>
        <v>목</v>
      </c>
      <c r="J3704" s="99"/>
      <c r="K3704" s="99"/>
      <c r="L3704" s="141" t="str">
        <f>IF(J3704-K3704=0,,IFERROR(K3704-J3704-휴게시간-VLOOKUP(A3704,지정휴게시간,2,FALSE),K3704-J3704-휴게시간))</f>
        <v/>
      </c>
      <c r="M3704" s="142" t="str">
        <f>IFERROR(VLOOKUP(Text(A3704,"m월 d일"),양력휴일,2,FALSE),IFERROR(VLOOKUP(Text(B3704,"m월 d일"),음력휴일,2,FALSE),IFERROR(VLOOKUP(A3704,양력지정휴일,2,FALSE), IFERROR(VLOOKUP(B3704,음력지정휴일,2,FALSE), ""))))</f>
        <v/>
      </c>
      <c r="N3704" s="128"/>
      <c r="O3704" s="128" t="str">
        <f>IFERROR(VLOOKUP(N3704,연차지정일수,2,FALSE),"")</f>
        <v/>
      </c>
      <c r="P3704" s="143"/>
      <c r="Q3704" s="2"/>
    </row>
    <row r="3705">
      <c r="A3705" s="129">
        <v>47900.0</v>
      </c>
      <c r="B3705" s="129">
        <f>VLOOKUP($A3705,달력데이터,MATCH("음력 날짜",달력제목,0),FALSE)</f>
        <v>47878</v>
      </c>
      <c r="C3705" s="128">
        <f t="shared" si="1"/>
        <v>2031</v>
      </c>
      <c r="D3705" s="128">
        <f t="shared" si="2"/>
        <v>2</v>
      </c>
      <c r="E3705" s="128">
        <f t="shared" si="3"/>
        <v>3</v>
      </c>
      <c r="F3705" s="128">
        <f t="shared" si="4"/>
        <v>2031</v>
      </c>
      <c r="G3705" s="128">
        <f t="shared" si="5"/>
        <v>2</v>
      </c>
      <c r="H3705" s="128">
        <f t="shared" si="6"/>
        <v>21</v>
      </c>
      <c r="I3705" s="128" t="str">
        <f t="shared" si="7"/>
        <v>금</v>
      </c>
      <c r="J3705" s="99"/>
      <c r="K3705" s="99"/>
      <c r="L3705" s="141" t="str">
        <f>IF(J3705-K3705=0,,IFERROR(K3705-J3705-휴게시간-VLOOKUP(A3705,지정휴게시간,2,FALSE),K3705-J3705-휴게시간))</f>
        <v/>
      </c>
      <c r="M3705" s="142" t="str">
        <f>IFERROR(VLOOKUP(Text(A3705,"m월 d일"),양력휴일,2,FALSE),IFERROR(VLOOKUP(Text(B3705,"m월 d일"),음력휴일,2,FALSE),IFERROR(VLOOKUP(A3705,양력지정휴일,2,FALSE), IFERROR(VLOOKUP(B3705,음력지정휴일,2,FALSE), ""))))</f>
        <v/>
      </c>
      <c r="N3705" s="128"/>
      <c r="O3705" s="128" t="str">
        <f>IFERROR(VLOOKUP(N3705,연차지정일수,2,FALSE),"")</f>
        <v/>
      </c>
      <c r="P3705" s="143"/>
      <c r="Q3705" s="2"/>
    </row>
    <row r="3706">
      <c r="A3706" s="129">
        <v>47901.0</v>
      </c>
      <c r="B3706" s="129">
        <f>VLOOKUP($A3706,달력데이터,MATCH("음력 날짜",달력제목,0),FALSE)</f>
        <v>47880</v>
      </c>
      <c r="C3706" s="128">
        <f t="shared" si="1"/>
        <v>2031</v>
      </c>
      <c r="D3706" s="128">
        <f t="shared" si="2"/>
        <v>2</v>
      </c>
      <c r="E3706" s="128">
        <f t="shared" si="3"/>
        <v>3</v>
      </c>
      <c r="F3706" s="128">
        <f t="shared" si="4"/>
        <v>2031</v>
      </c>
      <c r="G3706" s="128">
        <f t="shared" si="5"/>
        <v>2</v>
      </c>
      <c r="H3706" s="128">
        <f t="shared" si="6"/>
        <v>22</v>
      </c>
      <c r="I3706" s="128" t="str">
        <f t="shared" si="7"/>
        <v>토</v>
      </c>
      <c r="J3706" s="99"/>
      <c r="K3706" s="99"/>
      <c r="L3706" s="141" t="str">
        <f>IF(J3706-K3706=0,,IFERROR(K3706-J3706-휴게시간-VLOOKUP(A3706,지정휴게시간,2,FALSE),K3706-J3706-휴게시간))</f>
        <v/>
      </c>
      <c r="M3706" s="142" t="str">
        <f>IFERROR(VLOOKUP(Text(A3706,"m월 d일"),양력휴일,2,FALSE),IFERROR(VLOOKUP(Text(B3706,"m월 d일"),음력휴일,2,FALSE),IFERROR(VLOOKUP(A3706,양력지정휴일,2,FALSE), IFERROR(VLOOKUP(B3706,음력지정휴일,2,FALSE), ""))))</f>
        <v/>
      </c>
      <c r="N3706" s="128"/>
      <c r="O3706" s="128" t="str">
        <f>IFERROR(VLOOKUP(N3706,연차지정일수,2,FALSE),"")</f>
        <v/>
      </c>
      <c r="P3706" s="143"/>
      <c r="Q3706" s="2"/>
    </row>
    <row r="3707">
      <c r="A3707" s="129">
        <v>47902.0</v>
      </c>
      <c r="B3707" s="129">
        <f>VLOOKUP($A3707,달력데이터,MATCH("음력 날짜",달력제목,0),FALSE)</f>
        <v>47881</v>
      </c>
      <c r="C3707" s="128">
        <f t="shared" si="1"/>
        <v>2031</v>
      </c>
      <c r="D3707" s="128">
        <f t="shared" si="2"/>
        <v>2</v>
      </c>
      <c r="E3707" s="128">
        <f t="shared" si="3"/>
        <v>3</v>
      </c>
      <c r="F3707" s="128">
        <f t="shared" si="4"/>
        <v>2031</v>
      </c>
      <c r="G3707" s="128">
        <f t="shared" si="5"/>
        <v>2</v>
      </c>
      <c r="H3707" s="128">
        <f t="shared" si="6"/>
        <v>23</v>
      </c>
      <c r="I3707" s="128" t="str">
        <f t="shared" si="7"/>
        <v>일</v>
      </c>
      <c r="J3707" s="99"/>
      <c r="K3707" s="99"/>
      <c r="L3707" s="141" t="str">
        <f>IF(J3707-K3707=0,,IFERROR(K3707-J3707-휴게시간-VLOOKUP(A3707,지정휴게시간,2,FALSE),K3707-J3707-휴게시간))</f>
        <v/>
      </c>
      <c r="M3707" s="142" t="str">
        <f>IFERROR(VLOOKUP(Text(A3707,"m월 d일"),양력휴일,2,FALSE),IFERROR(VLOOKUP(Text(B3707,"m월 d일"),음력휴일,2,FALSE),IFERROR(VLOOKUP(A3707,양력지정휴일,2,FALSE), IFERROR(VLOOKUP(B3707,음력지정휴일,2,FALSE), ""))))</f>
        <v/>
      </c>
      <c r="N3707" s="128"/>
      <c r="O3707" s="128" t="str">
        <f>IFERROR(VLOOKUP(N3707,연차지정일수,2,FALSE),"")</f>
        <v/>
      </c>
      <c r="P3707" s="143"/>
      <c r="Q3707" s="2"/>
    </row>
    <row r="3708">
      <c r="A3708" s="129">
        <v>47903.0</v>
      </c>
      <c r="B3708" s="129">
        <f>VLOOKUP($A3708,달력데이터,MATCH("음력 날짜",달력제목,0),FALSE)</f>
        <v>47882</v>
      </c>
      <c r="C3708" s="128">
        <f t="shared" si="1"/>
        <v>2031</v>
      </c>
      <c r="D3708" s="128">
        <f t="shared" si="2"/>
        <v>2</v>
      </c>
      <c r="E3708" s="128">
        <f t="shared" si="3"/>
        <v>4</v>
      </c>
      <c r="F3708" s="128">
        <f t="shared" si="4"/>
        <v>2031</v>
      </c>
      <c r="G3708" s="128">
        <f t="shared" si="5"/>
        <v>2</v>
      </c>
      <c r="H3708" s="128">
        <f t="shared" si="6"/>
        <v>24</v>
      </c>
      <c r="I3708" s="128" t="str">
        <f t="shared" si="7"/>
        <v>월</v>
      </c>
      <c r="J3708" s="99"/>
      <c r="K3708" s="99"/>
      <c r="L3708" s="141" t="str">
        <f>IF(J3708-K3708=0,,IFERROR(K3708-J3708-휴게시간-VLOOKUP(A3708,지정휴게시간,2,FALSE),K3708-J3708-휴게시간))</f>
        <v/>
      </c>
      <c r="M3708" s="142" t="str">
        <f>IFERROR(VLOOKUP(Text(A3708,"m월 d일"),양력휴일,2,FALSE),IFERROR(VLOOKUP(Text(B3708,"m월 d일"),음력휴일,2,FALSE),IFERROR(VLOOKUP(A3708,양력지정휴일,2,FALSE), IFERROR(VLOOKUP(B3708,음력지정휴일,2,FALSE), ""))))</f>
        <v/>
      </c>
      <c r="N3708" s="128"/>
      <c r="O3708" s="128" t="str">
        <f>IFERROR(VLOOKUP(N3708,연차지정일수,2,FALSE),"")</f>
        <v/>
      </c>
      <c r="P3708" s="143"/>
      <c r="Q3708" s="2"/>
    </row>
    <row r="3709">
      <c r="A3709" s="129">
        <v>47904.0</v>
      </c>
      <c r="B3709" s="129">
        <f>VLOOKUP($A3709,달력데이터,MATCH("음력 날짜",달력제목,0),FALSE)</f>
        <v>47883</v>
      </c>
      <c r="C3709" s="128">
        <f t="shared" si="1"/>
        <v>2031</v>
      </c>
      <c r="D3709" s="128">
        <f t="shared" si="2"/>
        <v>2</v>
      </c>
      <c r="E3709" s="128">
        <f t="shared" si="3"/>
        <v>4</v>
      </c>
      <c r="F3709" s="128">
        <f t="shared" si="4"/>
        <v>2031</v>
      </c>
      <c r="G3709" s="128">
        <f t="shared" si="5"/>
        <v>2</v>
      </c>
      <c r="H3709" s="128">
        <f t="shared" si="6"/>
        <v>25</v>
      </c>
      <c r="I3709" s="128" t="str">
        <f t="shared" si="7"/>
        <v>화</v>
      </c>
      <c r="J3709" s="99"/>
      <c r="K3709" s="99"/>
      <c r="L3709" s="141" t="str">
        <f>IF(J3709-K3709=0,,IFERROR(K3709-J3709-휴게시간-VLOOKUP(A3709,지정휴게시간,2,FALSE),K3709-J3709-휴게시간))</f>
        <v/>
      </c>
      <c r="M3709" s="142" t="str">
        <f>IFERROR(VLOOKUP(Text(A3709,"m월 d일"),양력휴일,2,FALSE),IFERROR(VLOOKUP(Text(B3709,"m월 d일"),음력휴일,2,FALSE),IFERROR(VLOOKUP(A3709,양력지정휴일,2,FALSE), IFERROR(VLOOKUP(B3709,음력지정휴일,2,FALSE), ""))))</f>
        <v/>
      </c>
      <c r="N3709" s="128"/>
      <c r="O3709" s="128" t="str">
        <f>IFERROR(VLOOKUP(N3709,연차지정일수,2,FALSE),"")</f>
        <v/>
      </c>
      <c r="P3709" s="143"/>
      <c r="Q3709" s="2"/>
    </row>
    <row r="3710">
      <c r="A3710" s="129">
        <v>47905.0</v>
      </c>
      <c r="B3710" s="129">
        <f>VLOOKUP($A3710,달력데이터,MATCH("음력 날짜",달력제목,0),FALSE)</f>
        <v>47884</v>
      </c>
      <c r="C3710" s="128">
        <f t="shared" si="1"/>
        <v>2031</v>
      </c>
      <c r="D3710" s="128">
        <f t="shared" si="2"/>
        <v>2</v>
      </c>
      <c r="E3710" s="128">
        <f t="shared" si="3"/>
        <v>4</v>
      </c>
      <c r="F3710" s="128">
        <f t="shared" si="4"/>
        <v>2031</v>
      </c>
      <c r="G3710" s="128">
        <f t="shared" si="5"/>
        <v>2</v>
      </c>
      <c r="H3710" s="128">
        <f t="shared" si="6"/>
        <v>26</v>
      </c>
      <c r="I3710" s="128" t="str">
        <f t="shared" si="7"/>
        <v>수</v>
      </c>
      <c r="J3710" s="99"/>
      <c r="K3710" s="99"/>
      <c r="L3710" s="141" t="str">
        <f>IF(J3710-K3710=0,,IFERROR(K3710-J3710-휴게시간-VLOOKUP(A3710,지정휴게시간,2,FALSE),K3710-J3710-휴게시간))</f>
        <v/>
      </c>
      <c r="M3710" s="142" t="str">
        <f>IFERROR(VLOOKUP(Text(A3710,"m월 d일"),양력휴일,2,FALSE),IFERROR(VLOOKUP(Text(B3710,"m월 d일"),음력휴일,2,FALSE),IFERROR(VLOOKUP(A3710,양력지정휴일,2,FALSE), IFERROR(VLOOKUP(B3710,음력지정휴일,2,FALSE), ""))))</f>
        <v/>
      </c>
      <c r="N3710" s="128"/>
      <c r="O3710" s="128" t="str">
        <f>IFERROR(VLOOKUP(N3710,연차지정일수,2,FALSE),"")</f>
        <v/>
      </c>
      <c r="P3710" s="143"/>
      <c r="Q3710" s="2"/>
    </row>
    <row r="3711">
      <c r="A3711" s="129">
        <v>47906.0</v>
      </c>
      <c r="B3711" s="129">
        <f>VLOOKUP($A3711,달력데이터,MATCH("음력 날짜",달력제목,0),FALSE)</f>
        <v>47885</v>
      </c>
      <c r="C3711" s="128">
        <f t="shared" si="1"/>
        <v>2031</v>
      </c>
      <c r="D3711" s="128">
        <f t="shared" si="2"/>
        <v>2</v>
      </c>
      <c r="E3711" s="128">
        <f t="shared" si="3"/>
        <v>4</v>
      </c>
      <c r="F3711" s="128">
        <f t="shared" si="4"/>
        <v>2031</v>
      </c>
      <c r="G3711" s="128">
        <f t="shared" si="5"/>
        <v>2</v>
      </c>
      <c r="H3711" s="128">
        <f t="shared" si="6"/>
        <v>27</v>
      </c>
      <c r="I3711" s="128" t="str">
        <f t="shared" si="7"/>
        <v>목</v>
      </c>
      <c r="J3711" s="99"/>
      <c r="K3711" s="99"/>
      <c r="L3711" s="141" t="str">
        <f>IF(J3711-K3711=0,,IFERROR(K3711-J3711-휴게시간-VLOOKUP(A3711,지정휴게시간,2,FALSE),K3711-J3711-휴게시간))</f>
        <v/>
      </c>
      <c r="M3711" s="142" t="str">
        <f>IFERROR(VLOOKUP(Text(A3711,"m월 d일"),양력휴일,2,FALSE),IFERROR(VLOOKUP(Text(B3711,"m월 d일"),음력휴일,2,FALSE),IFERROR(VLOOKUP(A3711,양력지정휴일,2,FALSE), IFERROR(VLOOKUP(B3711,음력지정휴일,2,FALSE), ""))))</f>
        <v/>
      </c>
      <c r="N3711" s="128"/>
      <c r="O3711" s="128" t="str">
        <f>IFERROR(VLOOKUP(N3711,연차지정일수,2,FALSE),"")</f>
        <v/>
      </c>
      <c r="P3711" s="143"/>
      <c r="Q3711" s="2"/>
    </row>
    <row r="3712">
      <c r="A3712" s="129">
        <v>47907.0</v>
      </c>
      <c r="B3712" s="129">
        <f>VLOOKUP($A3712,달력데이터,MATCH("음력 날짜",달력제목,0),FALSE)</f>
        <v>47886</v>
      </c>
      <c r="C3712" s="128">
        <f t="shared" si="1"/>
        <v>2031</v>
      </c>
      <c r="D3712" s="128">
        <f t="shared" si="2"/>
        <v>2</v>
      </c>
      <c r="E3712" s="128">
        <f t="shared" si="3"/>
        <v>4</v>
      </c>
      <c r="F3712" s="128">
        <f t="shared" si="4"/>
        <v>2031</v>
      </c>
      <c r="G3712" s="128">
        <f t="shared" si="5"/>
        <v>2</v>
      </c>
      <c r="H3712" s="128">
        <f t="shared" si="6"/>
        <v>28</v>
      </c>
      <c r="I3712" s="128" t="str">
        <f t="shared" si="7"/>
        <v>금</v>
      </c>
      <c r="J3712" s="99"/>
      <c r="K3712" s="99"/>
      <c r="L3712" s="141" t="str">
        <f>IF(J3712-K3712=0,,IFERROR(K3712-J3712-휴게시간-VLOOKUP(A3712,지정휴게시간,2,FALSE),K3712-J3712-휴게시간))</f>
        <v/>
      </c>
      <c r="M3712" s="142" t="str">
        <f>IFERROR(VLOOKUP(Text(A3712,"m월 d일"),양력휴일,2,FALSE),IFERROR(VLOOKUP(Text(B3712,"m월 d일"),음력휴일,2,FALSE),IFERROR(VLOOKUP(A3712,양력지정휴일,2,FALSE), IFERROR(VLOOKUP(B3712,음력지정휴일,2,FALSE), ""))))</f>
        <v/>
      </c>
      <c r="N3712" s="128"/>
      <c r="O3712" s="128" t="str">
        <f>IFERROR(VLOOKUP(N3712,연차지정일수,2,FALSE),"")</f>
        <v/>
      </c>
      <c r="P3712" s="143"/>
      <c r="Q3712" s="2"/>
    </row>
    <row r="3713">
      <c r="A3713" s="129">
        <v>47908.0</v>
      </c>
      <c r="B3713" s="129">
        <f>VLOOKUP($A3713,달력데이터,MATCH("음력 날짜",달력제목,0),FALSE)</f>
        <v>47887</v>
      </c>
      <c r="C3713" s="128">
        <f t="shared" si="1"/>
        <v>2031</v>
      </c>
      <c r="D3713" s="128">
        <f t="shared" si="2"/>
        <v>2</v>
      </c>
      <c r="E3713" s="128">
        <f t="shared" si="3"/>
        <v>4</v>
      </c>
      <c r="F3713" s="128">
        <f t="shared" si="4"/>
        <v>2031</v>
      </c>
      <c r="G3713" s="128">
        <f t="shared" si="5"/>
        <v>3</v>
      </c>
      <c r="H3713" s="128">
        <f t="shared" si="6"/>
        <v>1</v>
      </c>
      <c r="I3713" s="128" t="str">
        <f t="shared" si="7"/>
        <v>토</v>
      </c>
      <c r="J3713" s="99"/>
      <c r="K3713" s="99"/>
      <c r="L3713" s="141" t="str">
        <f>IF(J3713-K3713=0,,IFERROR(K3713-J3713-휴게시간-VLOOKUP(A3713,지정휴게시간,2,FALSE),K3713-J3713-휴게시간))</f>
        <v/>
      </c>
      <c r="M3713" s="142" t="str">
        <f>IFERROR(VLOOKUP(Text(A3713,"m월 d일"),양력휴일,2,FALSE),IFERROR(VLOOKUP(Text(B3713,"m월 d일"),음력휴일,2,FALSE),IFERROR(VLOOKUP(A3713,양력지정휴일,2,FALSE), IFERROR(VLOOKUP(B3713,음력지정휴일,2,FALSE), ""))))</f>
        <v>삼일절</v>
      </c>
      <c r="N3713" s="128"/>
      <c r="O3713" s="128" t="str">
        <f>IFERROR(VLOOKUP(N3713,연차지정일수,2,FALSE),"")</f>
        <v/>
      </c>
      <c r="P3713" s="143"/>
      <c r="Q3713" s="2"/>
    </row>
    <row r="3714">
      <c r="A3714" s="129">
        <v>47909.0</v>
      </c>
      <c r="B3714" s="129">
        <f>VLOOKUP($A3714,달력데이터,MATCH("음력 날짜",달력제목,0),FALSE)</f>
        <v>47888</v>
      </c>
      <c r="C3714" s="128">
        <f t="shared" si="1"/>
        <v>2031</v>
      </c>
      <c r="D3714" s="128">
        <f t="shared" si="2"/>
        <v>2</v>
      </c>
      <c r="E3714" s="128">
        <f t="shared" si="3"/>
        <v>4</v>
      </c>
      <c r="F3714" s="128">
        <f t="shared" si="4"/>
        <v>2031</v>
      </c>
      <c r="G3714" s="128">
        <f t="shared" si="5"/>
        <v>3</v>
      </c>
      <c r="H3714" s="128">
        <f t="shared" si="6"/>
        <v>2</v>
      </c>
      <c r="I3714" s="128" t="str">
        <f t="shared" si="7"/>
        <v>일</v>
      </c>
      <c r="J3714" s="99"/>
      <c r="K3714" s="99"/>
      <c r="L3714" s="141" t="str">
        <f>IF(J3714-K3714=0,,IFERROR(K3714-J3714-휴게시간-VLOOKUP(A3714,지정휴게시간,2,FALSE),K3714-J3714-휴게시간))</f>
        <v/>
      </c>
      <c r="M3714" s="142" t="str">
        <f>IFERROR(VLOOKUP(Text(A3714,"m월 d일"),양력휴일,2,FALSE),IFERROR(VLOOKUP(Text(B3714,"m월 d일"),음력휴일,2,FALSE),IFERROR(VLOOKUP(A3714,양력지정휴일,2,FALSE), IFERROR(VLOOKUP(B3714,음력지정휴일,2,FALSE), ""))))</f>
        <v/>
      </c>
      <c r="N3714" s="128"/>
      <c r="O3714" s="128" t="str">
        <f>IFERROR(VLOOKUP(N3714,연차지정일수,2,FALSE),"")</f>
        <v/>
      </c>
      <c r="P3714" s="143"/>
      <c r="Q3714" s="2"/>
    </row>
    <row r="3715">
      <c r="A3715" s="129">
        <v>47910.0</v>
      </c>
      <c r="B3715" s="129">
        <f>VLOOKUP($A3715,달력데이터,MATCH("음력 날짜",달력제목,0),FALSE)</f>
        <v>47889</v>
      </c>
      <c r="C3715" s="128">
        <f t="shared" si="1"/>
        <v>2031</v>
      </c>
      <c r="D3715" s="128">
        <f t="shared" si="2"/>
        <v>3</v>
      </c>
      <c r="E3715" s="128">
        <f t="shared" si="3"/>
        <v>1</v>
      </c>
      <c r="F3715" s="128">
        <f t="shared" si="4"/>
        <v>2031</v>
      </c>
      <c r="G3715" s="128">
        <f t="shared" si="5"/>
        <v>3</v>
      </c>
      <c r="H3715" s="128">
        <f t="shared" si="6"/>
        <v>3</v>
      </c>
      <c r="I3715" s="128" t="str">
        <f t="shared" si="7"/>
        <v>월</v>
      </c>
      <c r="J3715" s="99"/>
      <c r="K3715" s="99"/>
      <c r="L3715" s="141" t="str">
        <f>IF(J3715-K3715=0,,IFERROR(K3715-J3715-휴게시간-VLOOKUP(A3715,지정휴게시간,2,FALSE),K3715-J3715-휴게시간))</f>
        <v/>
      </c>
      <c r="M3715" s="142" t="str">
        <f>IFERROR(VLOOKUP(Text(A3715,"m월 d일"),양력휴일,2,FALSE),IFERROR(VLOOKUP(Text(B3715,"m월 d일"),음력휴일,2,FALSE),IFERROR(VLOOKUP(A3715,양력지정휴일,2,FALSE), IFERROR(VLOOKUP(B3715,음력지정휴일,2,FALSE), ""))))</f>
        <v/>
      </c>
      <c r="N3715" s="128"/>
      <c r="O3715" s="128" t="str">
        <f>IFERROR(VLOOKUP(N3715,연차지정일수,2,FALSE),"")</f>
        <v/>
      </c>
      <c r="P3715" s="143"/>
      <c r="Q3715" s="2"/>
    </row>
    <row r="3716">
      <c r="A3716" s="129">
        <v>47911.0</v>
      </c>
      <c r="B3716" s="129">
        <f>VLOOKUP($A3716,달력데이터,MATCH("음력 날짜",달력제목,0),FALSE)</f>
        <v>47890</v>
      </c>
      <c r="C3716" s="128">
        <f t="shared" si="1"/>
        <v>2031</v>
      </c>
      <c r="D3716" s="128">
        <f t="shared" si="2"/>
        <v>3</v>
      </c>
      <c r="E3716" s="128">
        <f t="shared" si="3"/>
        <v>1</v>
      </c>
      <c r="F3716" s="128">
        <f t="shared" si="4"/>
        <v>2031</v>
      </c>
      <c r="G3716" s="128">
        <f t="shared" si="5"/>
        <v>3</v>
      </c>
      <c r="H3716" s="128">
        <f t="shared" si="6"/>
        <v>4</v>
      </c>
      <c r="I3716" s="128" t="str">
        <f t="shared" si="7"/>
        <v>화</v>
      </c>
      <c r="J3716" s="99"/>
      <c r="K3716" s="99"/>
      <c r="L3716" s="141" t="str">
        <f>IF(J3716-K3716=0,,IFERROR(K3716-J3716-휴게시간-VLOOKUP(A3716,지정휴게시간,2,FALSE),K3716-J3716-휴게시간))</f>
        <v/>
      </c>
      <c r="M3716" s="142" t="str">
        <f>IFERROR(VLOOKUP(Text(A3716,"m월 d일"),양력휴일,2,FALSE),IFERROR(VLOOKUP(Text(B3716,"m월 d일"),음력휴일,2,FALSE),IFERROR(VLOOKUP(A3716,양력지정휴일,2,FALSE), IFERROR(VLOOKUP(B3716,음력지정휴일,2,FALSE), ""))))</f>
        <v/>
      </c>
      <c r="N3716" s="128"/>
      <c r="O3716" s="128" t="str">
        <f>IFERROR(VLOOKUP(N3716,연차지정일수,2,FALSE),"")</f>
        <v/>
      </c>
      <c r="P3716" s="143"/>
      <c r="Q3716" s="2"/>
    </row>
    <row r="3717">
      <c r="A3717" s="129">
        <v>47912.0</v>
      </c>
      <c r="B3717" s="129">
        <f>VLOOKUP($A3717,달력데이터,MATCH("음력 날짜",달력제목,0),FALSE)</f>
        <v>47891</v>
      </c>
      <c r="C3717" s="128">
        <f t="shared" si="1"/>
        <v>2031</v>
      </c>
      <c r="D3717" s="128">
        <f t="shared" si="2"/>
        <v>3</v>
      </c>
      <c r="E3717" s="128">
        <f t="shared" si="3"/>
        <v>1</v>
      </c>
      <c r="F3717" s="128">
        <f t="shared" si="4"/>
        <v>2031</v>
      </c>
      <c r="G3717" s="128">
        <f t="shared" si="5"/>
        <v>3</v>
      </c>
      <c r="H3717" s="128">
        <f t="shared" si="6"/>
        <v>5</v>
      </c>
      <c r="I3717" s="128" t="str">
        <f t="shared" si="7"/>
        <v>수</v>
      </c>
      <c r="J3717" s="99"/>
      <c r="K3717" s="99"/>
      <c r="L3717" s="141" t="str">
        <f>IF(J3717-K3717=0,,IFERROR(K3717-J3717-휴게시간-VLOOKUP(A3717,지정휴게시간,2,FALSE),K3717-J3717-휴게시간))</f>
        <v/>
      </c>
      <c r="M3717" s="142" t="str">
        <f>IFERROR(VLOOKUP(Text(A3717,"m월 d일"),양력휴일,2,FALSE),IFERROR(VLOOKUP(Text(B3717,"m월 d일"),음력휴일,2,FALSE),IFERROR(VLOOKUP(A3717,양력지정휴일,2,FALSE), IFERROR(VLOOKUP(B3717,음력지정휴일,2,FALSE), ""))))</f>
        <v/>
      </c>
      <c r="N3717" s="128"/>
      <c r="O3717" s="128" t="str">
        <f>IFERROR(VLOOKUP(N3717,연차지정일수,2,FALSE),"")</f>
        <v/>
      </c>
      <c r="P3717" s="143"/>
      <c r="Q3717" s="2"/>
    </row>
    <row r="3718">
      <c r="A3718" s="129">
        <v>47913.0</v>
      </c>
      <c r="B3718" s="129">
        <f>VLOOKUP($A3718,달력데이터,MATCH("음력 날짜",달력제목,0),FALSE)</f>
        <v>47892</v>
      </c>
      <c r="C3718" s="128">
        <f t="shared" si="1"/>
        <v>2031</v>
      </c>
      <c r="D3718" s="128">
        <f t="shared" si="2"/>
        <v>3</v>
      </c>
      <c r="E3718" s="128">
        <f t="shared" si="3"/>
        <v>1</v>
      </c>
      <c r="F3718" s="128">
        <f t="shared" si="4"/>
        <v>2031</v>
      </c>
      <c r="G3718" s="128">
        <f t="shared" si="5"/>
        <v>3</v>
      </c>
      <c r="H3718" s="128">
        <f t="shared" si="6"/>
        <v>6</v>
      </c>
      <c r="I3718" s="128" t="str">
        <f t="shared" si="7"/>
        <v>목</v>
      </c>
      <c r="J3718" s="99"/>
      <c r="K3718" s="99"/>
      <c r="L3718" s="141" t="str">
        <f>IF(J3718-K3718=0,,IFERROR(K3718-J3718-휴게시간-VLOOKUP(A3718,지정휴게시간,2,FALSE),K3718-J3718-휴게시간))</f>
        <v/>
      </c>
      <c r="M3718" s="142" t="str">
        <f>IFERROR(VLOOKUP(Text(A3718,"m월 d일"),양력휴일,2,FALSE),IFERROR(VLOOKUP(Text(B3718,"m월 d일"),음력휴일,2,FALSE),IFERROR(VLOOKUP(A3718,양력지정휴일,2,FALSE), IFERROR(VLOOKUP(B3718,음력지정휴일,2,FALSE), ""))))</f>
        <v/>
      </c>
      <c r="N3718" s="128"/>
      <c r="O3718" s="128" t="str">
        <f>IFERROR(VLOOKUP(N3718,연차지정일수,2,FALSE),"")</f>
        <v/>
      </c>
      <c r="P3718" s="143"/>
      <c r="Q3718" s="2"/>
    </row>
    <row r="3719">
      <c r="A3719" s="129">
        <v>47914.0</v>
      </c>
      <c r="B3719" s="129">
        <f>VLOOKUP($A3719,달력데이터,MATCH("음력 날짜",달력제목,0),FALSE)</f>
        <v>47893</v>
      </c>
      <c r="C3719" s="128">
        <f t="shared" si="1"/>
        <v>2031</v>
      </c>
      <c r="D3719" s="128">
        <f t="shared" si="2"/>
        <v>3</v>
      </c>
      <c r="E3719" s="128">
        <f t="shared" si="3"/>
        <v>1</v>
      </c>
      <c r="F3719" s="128">
        <f t="shared" si="4"/>
        <v>2031</v>
      </c>
      <c r="G3719" s="128">
        <f t="shared" si="5"/>
        <v>3</v>
      </c>
      <c r="H3719" s="128">
        <f t="shared" si="6"/>
        <v>7</v>
      </c>
      <c r="I3719" s="128" t="str">
        <f t="shared" si="7"/>
        <v>금</v>
      </c>
      <c r="J3719" s="99"/>
      <c r="K3719" s="99"/>
      <c r="L3719" s="141" t="str">
        <f>IF(J3719-K3719=0,,IFERROR(K3719-J3719-휴게시간-VLOOKUP(A3719,지정휴게시간,2,FALSE),K3719-J3719-휴게시간))</f>
        <v/>
      </c>
      <c r="M3719" s="142" t="str">
        <f>IFERROR(VLOOKUP(Text(A3719,"m월 d일"),양력휴일,2,FALSE),IFERROR(VLOOKUP(Text(B3719,"m월 d일"),음력휴일,2,FALSE),IFERROR(VLOOKUP(A3719,양력지정휴일,2,FALSE), IFERROR(VLOOKUP(B3719,음력지정휴일,2,FALSE), ""))))</f>
        <v/>
      </c>
      <c r="N3719" s="128"/>
      <c r="O3719" s="128" t="str">
        <f>IFERROR(VLOOKUP(N3719,연차지정일수,2,FALSE),"")</f>
        <v/>
      </c>
      <c r="P3719" s="143"/>
      <c r="Q3719" s="2"/>
    </row>
    <row r="3720">
      <c r="A3720" s="129">
        <v>47915.0</v>
      </c>
      <c r="B3720" s="129">
        <f>VLOOKUP($A3720,달력데이터,MATCH("음력 날짜",달력제목,0),FALSE)</f>
        <v>47894</v>
      </c>
      <c r="C3720" s="128">
        <f t="shared" si="1"/>
        <v>2031</v>
      </c>
      <c r="D3720" s="128">
        <f t="shared" si="2"/>
        <v>3</v>
      </c>
      <c r="E3720" s="128">
        <f t="shared" si="3"/>
        <v>1</v>
      </c>
      <c r="F3720" s="128">
        <f t="shared" si="4"/>
        <v>2031</v>
      </c>
      <c r="G3720" s="128">
        <f t="shared" si="5"/>
        <v>3</v>
      </c>
      <c r="H3720" s="128">
        <f t="shared" si="6"/>
        <v>8</v>
      </c>
      <c r="I3720" s="128" t="str">
        <f t="shared" si="7"/>
        <v>토</v>
      </c>
      <c r="J3720" s="99"/>
      <c r="K3720" s="99"/>
      <c r="L3720" s="141" t="str">
        <f>IF(J3720-K3720=0,,IFERROR(K3720-J3720-휴게시간-VLOOKUP(A3720,지정휴게시간,2,FALSE),K3720-J3720-휴게시간))</f>
        <v/>
      </c>
      <c r="M3720" s="142" t="str">
        <f>IFERROR(VLOOKUP(Text(A3720,"m월 d일"),양력휴일,2,FALSE),IFERROR(VLOOKUP(Text(B3720,"m월 d일"),음력휴일,2,FALSE),IFERROR(VLOOKUP(A3720,양력지정휴일,2,FALSE), IFERROR(VLOOKUP(B3720,음력지정휴일,2,FALSE), ""))))</f>
        <v/>
      </c>
      <c r="N3720" s="128"/>
      <c r="O3720" s="128" t="str">
        <f>IFERROR(VLOOKUP(N3720,연차지정일수,2,FALSE),"")</f>
        <v/>
      </c>
      <c r="P3720" s="143"/>
      <c r="Q3720" s="2"/>
    </row>
    <row r="3721">
      <c r="A3721" s="129">
        <v>47916.0</v>
      </c>
      <c r="B3721" s="129">
        <f>VLOOKUP($A3721,달력데이터,MATCH("음력 날짜",달력제목,0),FALSE)</f>
        <v>47895</v>
      </c>
      <c r="C3721" s="128">
        <f t="shared" si="1"/>
        <v>2031</v>
      </c>
      <c r="D3721" s="128">
        <f t="shared" si="2"/>
        <v>3</v>
      </c>
      <c r="E3721" s="128">
        <f t="shared" si="3"/>
        <v>1</v>
      </c>
      <c r="F3721" s="128">
        <f t="shared" si="4"/>
        <v>2031</v>
      </c>
      <c r="G3721" s="128">
        <f t="shared" si="5"/>
        <v>3</v>
      </c>
      <c r="H3721" s="128">
        <f t="shared" si="6"/>
        <v>9</v>
      </c>
      <c r="I3721" s="128" t="str">
        <f t="shared" si="7"/>
        <v>일</v>
      </c>
      <c r="J3721" s="99"/>
      <c r="K3721" s="99"/>
      <c r="L3721" s="141" t="str">
        <f>IF(J3721-K3721=0,,IFERROR(K3721-J3721-휴게시간-VLOOKUP(A3721,지정휴게시간,2,FALSE),K3721-J3721-휴게시간))</f>
        <v/>
      </c>
      <c r="M3721" s="142" t="str">
        <f>IFERROR(VLOOKUP(Text(A3721,"m월 d일"),양력휴일,2,FALSE),IFERROR(VLOOKUP(Text(B3721,"m월 d일"),음력휴일,2,FALSE),IFERROR(VLOOKUP(A3721,양력지정휴일,2,FALSE), IFERROR(VLOOKUP(B3721,음력지정휴일,2,FALSE), ""))))</f>
        <v/>
      </c>
      <c r="N3721" s="128"/>
      <c r="O3721" s="128" t="str">
        <f>IFERROR(VLOOKUP(N3721,연차지정일수,2,FALSE),"")</f>
        <v/>
      </c>
      <c r="P3721" s="143"/>
      <c r="Q3721" s="2"/>
    </row>
    <row r="3722">
      <c r="A3722" s="129">
        <v>47917.0</v>
      </c>
      <c r="B3722" s="129">
        <f>VLOOKUP($A3722,달력데이터,MATCH("음력 날짜",달력제목,0),FALSE)</f>
        <v>47896</v>
      </c>
      <c r="C3722" s="128">
        <f t="shared" si="1"/>
        <v>2031</v>
      </c>
      <c r="D3722" s="128">
        <f t="shared" si="2"/>
        <v>3</v>
      </c>
      <c r="E3722" s="128">
        <f t="shared" si="3"/>
        <v>2</v>
      </c>
      <c r="F3722" s="128">
        <f t="shared" si="4"/>
        <v>2031</v>
      </c>
      <c r="G3722" s="128">
        <f t="shared" si="5"/>
        <v>3</v>
      </c>
      <c r="H3722" s="128">
        <f t="shared" si="6"/>
        <v>10</v>
      </c>
      <c r="I3722" s="128" t="str">
        <f t="shared" si="7"/>
        <v>월</v>
      </c>
      <c r="J3722" s="99"/>
      <c r="K3722" s="99"/>
      <c r="L3722" s="141" t="str">
        <f>IF(J3722-K3722=0,,IFERROR(K3722-J3722-휴게시간-VLOOKUP(A3722,지정휴게시간,2,FALSE),K3722-J3722-휴게시간))</f>
        <v/>
      </c>
      <c r="M3722" s="142" t="str">
        <f>IFERROR(VLOOKUP(Text(A3722,"m월 d일"),양력휴일,2,FALSE),IFERROR(VLOOKUP(Text(B3722,"m월 d일"),음력휴일,2,FALSE),IFERROR(VLOOKUP(A3722,양력지정휴일,2,FALSE), IFERROR(VLOOKUP(B3722,음력지정휴일,2,FALSE), ""))))</f>
        <v/>
      </c>
      <c r="N3722" s="128"/>
      <c r="O3722" s="128" t="str">
        <f>IFERROR(VLOOKUP(N3722,연차지정일수,2,FALSE),"")</f>
        <v/>
      </c>
      <c r="P3722" s="143"/>
      <c r="Q3722" s="2"/>
    </row>
    <row r="3723">
      <c r="A3723" s="129">
        <v>47918.0</v>
      </c>
      <c r="B3723" s="129">
        <f>VLOOKUP($A3723,달력데이터,MATCH("음력 날짜",달력제목,0),FALSE)</f>
        <v>47897</v>
      </c>
      <c r="C3723" s="128">
        <f t="shared" si="1"/>
        <v>2031</v>
      </c>
      <c r="D3723" s="128">
        <f t="shared" si="2"/>
        <v>3</v>
      </c>
      <c r="E3723" s="128">
        <f t="shared" si="3"/>
        <v>2</v>
      </c>
      <c r="F3723" s="128">
        <f t="shared" si="4"/>
        <v>2031</v>
      </c>
      <c r="G3723" s="128">
        <f t="shared" si="5"/>
        <v>3</v>
      </c>
      <c r="H3723" s="128">
        <f t="shared" si="6"/>
        <v>11</v>
      </c>
      <c r="I3723" s="128" t="str">
        <f t="shared" si="7"/>
        <v>화</v>
      </c>
      <c r="J3723" s="99"/>
      <c r="K3723" s="99"/>
      <c r="L3723" s="141" t="str">
        <f>IF(J3723-K3723=0,,IFERROR(K3723-J3723-휴게시간-VLOOKUP(A3723,지정휴게시간,2,FALSE),K3723-J3723-휴게시간))</f>
        <v/>
      </c>
      <c r="M3723" s="142" t="str">
        <f>IFERROR(VLOOKUP(Text(A3723,"m월 d일"),양력휴일,2,FALSE),IFERROR(VLOOKUP(Text(B3723,"m월 d일"),음력휴일,2,FALSE),IFERROR(VLOOKUP(A3723,양력지정휴일,2,FALSE), IFERROR(VLOOKUP(B3723,음력지정휴일,2,FALSE), ""))))</f>
        <v/>
      </c>
      <c r="N3723" s="128"/>
      <c r="O3723" s="128" t="str">
        <f>IFERROR(VLOOKUP(N3723,연차지정일수,2,FALSE),"")</f>
        <v/>
      </c>
      <c r="P3723" s="143"/>
      <c r="Q3723" s="2"/>
    </row>
    <row r="3724">
      <c r="A3724" s="129">
        <v>47919.0</v>
      </c>
      <c r="B3724" s="129">
        <f>VLOOKUP($A3724,달력데이터,MATCH("음력 날짜",달력제목,0),FALSE)</f>
        <v>47898</v>
      </c>
      <c r="C3724" s="128">
        <f t="shared" si="1"/>
        <v>2031</v>
      </c>
      <c r="D3724" s="128">
        <f t="shared" si="2"/>
        <v>3</v>
      </c>
      <c r="E3724" s="128">
        <f t="shared" si="3"/>
        <v>2</v>
      </c>
      <c r="F3724" s="128">
        <f t="shared" si="4"/>
        <v>2031</v>
      </c>
      <c r="G3724" s="128">
        <f t="shared" si="5"/>
        <v>3</v>
      </c>
      <c r="H3724" s="128">
        <f t="shared" si="6"/>
        <v>12</v>
      </c>
      <c r="I3724" s="128" t="str">
        <f t="shared" si="7"/>
        <v>수</v>
      </c>
      <c r="J3724" s="99"/>
      <c r="K3724" s="99"/>
      <c r="L3724" s="141" t="str">
        <f>IF(J3724-K3724=0,,IFERROR(K3724-J3724-휴게시간-VLOOKUP(A3724,지정휴게시간,2,FALSE),K3724-J3724-휴게시간))</f>
        <v/>
      </c>
      <c r="M3724" s="142" t="str">
        <f>IFERROR(VLOOKUP(Text(A3724,"m월 d일"),양력휴일,2,FALSE),IFERROR(VLOOKUP(Text(B3724,"m월 d일"),음력휴일,2,FALSE),IFERROR(VLOOKUP(A3724,양력지정휴일,2,FALSE), IFERROR(VLOOKUP(B3724,음력지정휴일,2,FALSE), ""))))</f>
        <v/>
      </c>
      <c r="N3724" s="128"/>
      <c r="O3724" s="128" t="str">
        <f>IFERROR(VLOOKUP(N3724,연차지정일수,2,FALSE),"")</f>
        <v/>
      </c>
      <c r="P3724" s="143"/>
      <c r="Q3724" s="2"/>
    </row>
    <row r="3725">
      <c r="A3725" s="129">
        <v>47920.0</v>
      </c>
      <c r="B3725" s="129">
        <f>VLOOKUP($A3725,달력데이터,MATCH("음력 날짜",달력제목,0),FALSE)</f>
        <v>47899</v>
      </c>
      <c r="C3725" s="128">
        <f t="shared" si="1"/>
        <v>2031</v>
      </c>
      <c r="D3725" s="128">
        <f t="shared" si="2"/>
        <v>3</v>
      </c>
      <c r="E3725" s="128">
        <f t="shared" si="3"/>
        <v>2</v>
      </c>
      <c r="F3725" s="128">
        <f t="shared" si="4"/>
        <v>2031</v>
      </c>
      <c r="G3725" s="128">
        <f t="shared" si="5"/>
        <v>3</v>
      </c>
      <c r="H3725" s="128">
        <f t="shared" si="6"/>
        <v>13</v>
      </c>
      <c r="I3725" s="128" t="str">
        <f t="shared" si="7"/>
        <v>목</v>
      </c>
      <c r="J3725" s="99"/>
      <c r="K3725" s="99"/>
      <c r="L3725" s="141" t="str">
        <f>IF(J3725-K3725=0,,IFERROR(K3725-J3725-휴게시간-VLOOKUP(A3725,지정휴게시간,2,FALSE),K3725-J3725-휴게시간))</f>
        <v/>
      </c>
      <c r="M3725" s="142" t="str">
        <f>IFERROR(VLOOKUP(Text(A3725,"m월 d일"),양력휴일,2,FALSE),IFERROR(VLOOKUP(Text(B3725,"m월 d일"),음력휴일,2,FALSE),IFERROR(VLOOKUP(A3725,양력지정휴일,2,FALSE), IFERROR(VLOOKUP(B3725,음력지정휴일,2,FALSE), ""))))</f>
        <v/>
      </c>
      <c r="N3725" s="128"/>
      <c r="O3725" s="128" t="str">
        <f>IFERROR(VLOOKUP(N3725,연차지정일수,2,FALSE),"")</f>
        <v/>
      </c>
      <c r="P3725" s="143"/>
      <c r="Q3725" s="2"/>
    </row>
    <row r="3726">
      <c r="A3726" s="129">
        <v>47921.0</v>
      </c>
      <c r="B3726" s="129">
        <f>VLOOKUP($A3726,달력데이터,MATCH("음력 날짜",달력제목,0),FALSE)</f>
        <v>47900</v>
      </c>
      <c r="C3726" s="128">
        <f t="shared" si="1"/>
        <v>2031</v>
      </c>
      <c r="D3726" s="128">
        <f t="shared" si="2"/>
        <v>3</v>
      </c>
      <c r="E3726" s="128">
        <f t="shared" si="3"/>
        <v>2</v>
      </c>
      <c r="F3726" s="128">
        <f t="shared" si="4"/>
        <v>2031</v>
      </c>
      <c r="G3726" s="128">
        <f t="shared" si="5"/>
        <v>3</v>
      </c>
      <c r="H3726" s="128">
        <f t="shared" si="6"/>
        <v>14</v>
      </c>
      <c r="I3726" s="128" t="str">
        <f t="shared" si="7"/>
        <v>금</v>
      </c>
      <c r="J3726" s="99"/>
      <c r="K3726" s="99"/>
      <c r="L3726" s="141" t="str">
        <f>IF(J3726-K3726=0,,IFERROR(K3726-J3726-휴게시간-VLOOKUP(A3726,지정휴게시간,2,FALSE),K3726-J3726-휴게시간))</f>
        <v/>
      </c>
      <c r="M3726" s="142" t="str">
        <f>IFERROR(VLOOKUP(Text(A3726,"m월 d일"),양력휴일,2,FALSE),IFERROR(VLOOKUP(Text(B3726,"m월 d일"),음력휴일,2,FALSE),IFERROR(VLOOKUP(A3726,양력지정휴일,2,FALSE), IFERROR(VLOOKUP(B3726,음력지정휴일,2,FALSE), ""))))</f>
        <v/>
      </c>
      <c r="N3726" s="128"/>
      <c r="O3726" s="128" t="str">
        <f>IFERROR(VLOOKUP(N3726,연차지정일수,2,FALSE),"")</f>
        <v/>
      </c>
      <c r="P3726" s="143"/>
      <c r="Q3726" s="2"/>
    </row>
    <row r="3727">
      <c r="A3727" s="129">
        <v>47922.0</v>
      </c>
      <c r="B3727" s="129">
        <f>VLOOKUP($A3727,달력데이터,MATCH("음력 날짜",달력제목,0),FALSE)</f>
        <v>47901</v>
      </c>
      <c r="C3727" s="128">
        <f t="shared" si="1"/>
        <v>2031</v>
      </c>
      <c r="D3727" s="128">
        <f t="shared" si="2"/>
        <v>3</v>
      </c>
      <c r="E3727" s="128">
        <f t="shared" si="3"/>
        <v>2</v>
      </c>
      <c r="F3727" s="128">
        <f t="shared" si="4"/>
        <v>2031</v>
      </c>
      <c r="G3727" s="128">
        <f t="shared" si="5"/>
        <v>3</v>
      </c>
      <c r="H3727" s="128">
        <f t="shared" si="6"/>
        <v>15</v>
      </c>
      <c r="I3727" s="128" t="str">
        <f t="shared" si="7"/>
        <v>토</v>
      </c>
      <c r="J3727" s="99"/>
      <c r="K3727" s="99"/>
      <c r="L3727" s="141" t="str">
        <f>IF(J3727-K3727=0,,IFERROR(K3727-J3727-휴게시간-VLOOKUP(A3727,지정휴게시간,2,FALSE),K3727-J3727-휴게시간))</f>
        <v/>
      </c>
      <c r="M3727" s="142" t="str">
        <f>IFERROR(VLOOKUP(Text(A3727,"m월 d일"),양력휴일,2,FALSE),IFERROR(VLOOKUP(Text(B3727,"m월 d일"),음력휴일,2,FALSE),IFERROR(VLOOKUP(A3727,양력지정휴일,2,FALSE), IFERROR(VLOOKUP(B3727,음력지정휴일,2,FALSE), ""))))</f>
        <v/>
      </c>
      <c r="N3727" s="128"/>
      <c r="O3727" s="128" t="str">
        <f>IFERROR(VLOOKUP(N3727,연차지정일수,2,FALSE),"")</f>
        <v/>
      </c>
      <c r="P3727" s="143"/>
      <c r="Q3727" s="2"/>
    </row>
    <row r="3728">
      <c r="A3728" s="129">
        <v>47923.0</v>
      </c>
      <c r="B3728" s="129">
        <f>VLOOKUP($A3728,달력데이터,MATCH("음력 날짜",달력제목,0),FALSE)</f>
        <v>47902</v>
      </c>
      <c r="C3728" s="128">
        <f t="shared" si="1"/>
        <v>2031</v>
      </c>
      <c r="D3728" s="128">
        <f t="shared" si="2"/>
        <v>3</v>
      </c>
      <c r="E3728" s="128">
        <f t="shared" si="3"/>
        <v>2</v>
      </c>
      <c r="F3728" s="128">
        <f t="shared" si="4"/>
        <v>2031</v>
      </c>
      <c r="G3728" s="128">
        <f t="shared" si="5"/>
        <v>3</v>
      </c>
      <c r="H3728" s="128">
        <f t="shared" si="6"/>
        <v>16</v>
      </c>
      <c r="I3728" s="128" t="str">
        <f t="shared" si="7"/>
        <v>일</v>
      </c>
      <c r="J3728" s="99"/>
      <c r="K3728" s="99"/>
      <c r="L3728" s="141" t="str">
        <f>IF(J3728-K3728=0,,IFERROR(K3728-J3728-휴게시간-VLOOKUP(A3728,지정휴게시간,2,FALSE),K3728-J3728-휴게시간))</f>
        <v/>
      </c>
      <c r="M3728" s="142" t="str">
        <f>IFERROR(VLOOKUP(Text(A3728,"m월 d일"),양력휴일,2,FALSE),IFERROR(VLOOKUP(Text(B3728,"m월 d일"),음력휴일,2,FALSE),IFERROR(VLOOKUP(A3728,양력지정휴일,2,FALSE), IFERROR(VLOOKUP(B3728,음력지정휴일,2,FALSE), ""))))</f>
        <v/>
      </c>
      <c r="N3728" s="128"/>
      <c r="O3728" s="128" t="str">
        <f>IFERROR(VLOOKUP(N3728,연차지정일수,2,FALSE),"")</f>
        <v/>
      </c>
      <c r="P3728" s="143"/>
      <c r="Q3728" s="2"/>
    </row>
    <row r="3729">
      <c r="A3729" s="129">
        <v>47924.0</v>
      </c>
      <c r="B3729" s="129">
        <f>VLOOKUP($A3729,달력데이터,MATCH("음력 날짜",달력제목,0),FALSE)</f>
        <v>47903</v>
      </c>
      <c r="C3729" s="128">
        <f t="shared" si="1"/>
        <v>2031</v>
      </c>
      <c r="D3729" s="128">
        <f t="shared" si="2"/>
        <v>3</v>
      </c>
      <c r="E3729" s="128">
        <f t="shared" si="3"/>
        <v>3</v>
      </c>
      <c r="F3729" s="128">
        <f t="shared" si="4"/>
        <v>2031</v>
      </c>
      <c r="G3729" s="128">
        <f t="shared" si="5"/>
        <v>3</v>
      </c>
      <c r="H3729" s="128">
        <f t="shared" si="6"/>
        <v>17</v>
      </c>
      <c r="I3729" s="128" t="str">
        <f t="shared" si="7"/>
        <v>월</v>
      </c>
      <c r="J3729" s="99"/>
      <c r="K3729" s="99"/>
      <c r="L3729" s="141" t="str">
        <f>IF(J3729-K3729=0,,IFERROR(K3729-J3729-휴게시간-VLOOKUP(A3729,지정휴게시간,2,FALSE),K3729-J3729-휴게시간))</f>
        <v/>
      </c>
      <c r="M3729" s="142" t="str">
        <f>IFERROR(VLOOKUP(Text(A3729,"m월 d일"),양력휴일,2,FALSE),IFERROR(VLOOKUP(Text(B3729,"m월 d일"),음력휴일,2,FALSE),IFERROR(VLOOKUP(A3729,양력지정휴일,2,FALSE), IFERROR(VLOOKUP(B3729,음력지정휴일,2,FALSE), ""))))</f>
        <v/>
      </c>
      <c r="N3729" s="128"/>
      <c r="O3729" s="128" t="str">
        <f>IFERROR(VLOOKUP(N3729,연차지정일수,2,FALSE),"")</f>
        <v/>
      </c>
      <c r="P3729" s="143"/>
      <c r="Q3729" s="2"/>
    </row>
    <row r="3730">
      <c r="A3730" s="129">
        <v>47925.0</v>
      </c>
      <c r="B3730" s="129">
        <f>VLOOKUP($A3730,달력데이터,MATCH("음력 날짜",달력제목,0),FALSE)</f>
        <v>47904</v>
      </c>
      <c r="C3730" s="128">
        <f t="shared" si="1"/>
        <v>2031</v>
      </c>
      <c r="D3730" s="128">
        <f t="shared" si="2"/>
        <v>3</v>
      </c>
      <c r="E3730" s="128">
        <f t="shared" si="3"/>
        <v>3</v>
      </c>
      <c r="F3730" s="128">
        <f t="shared" si="4"/>
        <v>2031</v>
      </c>
      <c r="G3730" s="128">
        <f t="shared" si="5"/>
        <v>3</v>
      </c>
      <c r="H3730" s="128">
        <f t="shared" si="6"/>
        <v>18</v>
      </c>
      <c r="I3730" s="128" t="str">
        <f t="shared" si="7"/>
        <v>화</v>
      </c>
      <c r="J3730" s="99"/>
      <c r="K3730" s="99"/>
      <c r="L3730" s="141" t="str">
        <f>IF(J3730-K3730=0,,IFERROR(K3730-J3730-휴게시간-VLOOKUP(A3730,지정휴게시간,2,FALSE),K3730-J3730-휴게시간))</f>
        <v/>
      </c>
      <c r="M3730" s="142" t="str">
        <f>IFERROR(VLOOKUP(Text(A3730,"m월 d일"),양력휴일,2,FALSE),IFERROR(VLOOKUP(Text(B3730,"m월 d일"),음력휴일,2,FALSE),IFERROR(VLOOKUP(A3730,양력지정휴일,2,FALSE), IFERROR(VLOOKUP(B3730,음력지정휴일,2,FALSE), ""))))</f>
        <v/>
      </c>
      <c r="N3730" s="128"/>
      <c r="O3730" s="128" t="str">
        <f>IFERROR(VLOOKUP(N3730,연차지정일수,2,FALSE),"")</f>
        <v/>
      </c>
      <c r="P3730" s="143"/>
      <c r="Q3730" s="2"/>
    </row>
    <row r="3731">
      <c r="A3731" s="129">
        <v>47926.0</v>
      </c>
      <c r="B3731" s="129">
        <f>VLOOKUP($A3731,달력데이터,MATCH("음력 날짜",달력제목,0),FALSE)</f>
        <v>47905</v>
      </c>
      <c r="C3731" s="128">
        <f t="shared" si="1"/>
        <v>2031</v>
      </c>
      <c r="D3731" s="128">
        <f t="shared" si="2"/>
        <v>3</v>
      </c>
      <c r="E3731" s="128">
        <f t="shared" si="3"/>
        <v>3</v>
      </c>
      <c r="F3731" s="128">
        <f t="shared" si="4"/>
        <v>2031</v>
      </c>
      <c r="G3731" s="128">
        <f t="shared" si="5"/>
        <v>3</v>
      </c>
      <c r="H3731" s="128">
        <f t="shared" si="6"/>
        <v>19</v>
      </c>
      <c r="I3731" s="128" t="str">
        <f t="shared" si="7"/>
        <v>수</v>
      </c>
      <c r="J3731" s="99"/>
      <c r="K3731" s="99"/>
      <c r="L3731" s="141" t="str">
        <f>IF(J3731-K3731=0,,IFERROR(K3731-J3731-휴게시간-VLOOKUP(A3731,지정휴게시간,2,FALSE),K3731-J3731-휴게시간))</f>
        <v/>
      </c>
      <c r="M3731" s="142" t="str">
        <f>IFERROR(VLOOKUP(Text(A3731,"m월 d일"),양력휴일,2,FALSE),IFERROR(VLOOKUP(Text(B3731,"m월 d일"),음력휴일,2,FALSE),IFERROR(VLOOKUP(A3731,양력지정휴일,2,FALSE), IFERROR(VLOOKUP(B3731,음력지정휴일,2,FALSE), ""))))</f>
        <v/>
      </c>
      <c r="N3731" s="128"/>
      <c r="O3731" s="128" t="str">
        <f>IFERROR(VLOOKUP(N3731,연차지정일수,2,FALSE),"")</f>
        <v/>
      </c>
      <c r="P3731" s="143"/>
      <c r="Q3731" s="2"/>
    </row>
    <row r="3732">
      <c r="A3732" s="129">
        <v>47927.0</v>
      </c>
      <c r="B3732" s="129">
        <f>VLOOKUP($A3732,달력데이터,MATCH("음력 날짜",달력제목,0),FALSE)</f>
        <v>47906</v>
      </c>
      <c r="C3732" s="128">
        <f t="shared" si="1"/>
        <v>2031</v>
      </c>
      <c r="D3732" s="128">
        <f t="shared" si="2"/>
        <v>3</v>
      </c>
      <c r="E3732" s="128">
        <f t="shared" si="3"/>
        <v>3</v>
      </c>
      <c r="F3732" s="128">
        <f t="shared" si="4"/>
        <v>2031</v>
      </c>
      <c r="G3732" s="128">
        <f t="shared" si="5"/>
        <v>3</v>
      </c>
      <c r="H3732" s="128">
        <f t="shared" si="6"/>
        <v>20</v>
      </c>
      <c r="I3732" s="128" t="str">
        <f t="shared" si="7"/>
        <v>목</v>
      </c>
      <c r="J3732" s="99"/>
      <c r="K3732" s="99"/>
      <c r="L3732" s="141" t="str">
        <f>IF(J3732-K3732=0,,IFERROR(K3732-J3732-휴게시간-VLOOKUP(A3732,지정휴게시간,2,FALSE),K3732-J3732-휴게시간))</f>
        <v/>
      </c>
      <c r="M3732" s="142" t="str">
        <f>IFERROR(VLOOKUP(Text(A3732,"m월 d일"),양력휴일,2,FALSE),IFERROR(VLOOKUP(Text(B3732,"m월 d일"),음력휴일,2,FALSE),IFERROR(VLOOKUP(A3732,양력지정휴일,2,FALSE), IFERROR(VLOOKUP(B3732,음력지정휴일,2,FALSE), ""))))</f>
        <v/>
      </c>
      <c r="N3732" s="128"/>
      <c r="O3732" s="128" t="str">
        <f>IFERROR(VLOOKUP(N3732,연차지정일수,2,FALSE),"")</f>
        <v/>
      </c>
      <c r="P3732" s="143"/>
      <c r="Q3732" s="2"/>
    </row>
    <row r="3733">
      <c r="A3733" s="129">
        <v>47928.0</v>
      </c>
      <c r="B3733" s="129">
        <f>VLOOKUP($A3733,달력데이터,MATCH("음력 날짜",달력제목,0),FALSE)</f>
        <v>47907</v>
      </c>
      <c r="C3733" s="128">
        <f t="shared" si="1"/>
        <v>2031</v>
      </c>
      <c r="D3733" s="128">
        <f t="shared" si="2"/>
        <v>3</v>
      </c>
      <c r="E3733" s="128">
        <f t="shared" si="3"/>
        <v>3</v>
      </c>
      <c r="F3733" s="128">
        <f t="shared" si="4"/>
        <v>2031</v>
      </c>
      <c r="G3733" s="128">
        <f t="shared" si="5"/>
        <v>3</v>
      </c>
      <c r="H3733" s="128">
        <f t="shared" si="6"/>
        <v>21</v>
      </c>
      <c r="I3733" s="128" t="str">
        <f t="shared" si="7"/>
        <v>금</v>
      </c>
      <c r="J3733" s="99"/>
      <c r="K3733" s="99"/>
      <c r="L3733" s="141" t="str">
        <f>IF(J3733-K3733=0,,IFERROR(K3733-J3733-휴게시간-VLOOKUP(A3733,지정휴게시간,2,FALSE),K3733-J3733-휴게시간))</f>
        <v/>
      </c>
      <c r="M3733" s="142" t="str">
        <f>IFERROR(VLOOKUP(Text(A3733,"m월 d일"),양력휴일,2,FALSE),IFERROR(VLOOKUP(Text(B3733,"m월 d일"),음력휴일,2,FALSE),IFERROR(VLOOKUP(A3733,양력지정휴일,2,FALSE), IFERROR(VLOOKUP(B3733,음력지정휴일,2,FALSE), ""))))</f>
        <v/>
      </c>
      <c r="N3733" s="128"/>
      <c r="O3733" s="128" t="str">
        <f>IFERROR(VLOOKUP(N3733,연차지정일수,2,FALSE),"")</f>
        <v/>
      </c>
      <c r="P3733" s="143"/>
      <c r="Q3733" s="2"/>
    </row>
    <row r="3734">
      <c r="A3734" s="129">
        <v>47929.0</v>
      </c>
      <c r="B3734" s="129" t="str">
        <f>VLOOKUP($A3734,달력데이터,MATCH("음력 날짜",달력제목,0),FALSE)</f>
        <v> 2031-02-29 </v>
      </c>
      <c r="C3734" s="128">
        <f t="shared" si="1"/>
        <v>2031</v>
      </c>
      <c r="D3734" s="128">
        <f t="shared" si="2"/>
        <v>3</v>
      </c>
      <c r="E3734" s="128">
        <f t="shared" si="3"/>
        <v>3</v>
      </c>
      <c r="F3734" s="128">
        <f t="shared" si="4"/>
        <v>2031</v>
      </c>
      <c r="G3734" s="128">
        <f t="shared" si="5"/>
        <v>3</v>
      </c>
      <c r="H3734" s="128">
        <f t="shared" si="6"/>
        <v>22</v>
      </c>
      <c r="I3734" s="128" t="str">
        <f t="shared" si="7"/>
        <v>토</v>
      </c>
      <c r="J3734" s="99"/>
      <c r="K3734" s="99"/>
      <c r="L3734" s="141" t="str">
        <f>IF(J3734-K3734=0,,IFERROR(K3734-J3734-휴게시간-VLOOKUP(A3734,지정휴게시간,2,FALSE),K3734-J3734-휴게시간))</f>
        <v/>
      </c>
      <c r="M3734" s="142" t="str">
        <f>IFERROR(VLOOKUP(Text(A3734,"m월 d일"),양력휴일,2,FALSE),IFERROR(VLOOKUP(Text(B3734,"m월 d일"),음력휴일,2,FALSE),IFERROR(VLOOKUP(A3734,양력지정휴일,2,FALSE), IFERROR(VLOOKUP(B3734,음력지정휴일,2,FALSE), ""))))</f>
        <v/>
      </c>
      <c r="N3734" s="128"/>
      <c r="O3734" s="128" t="str">
        <f>IFERROR(VLOOKUP(N3734,연차지정일수,2,FALSE),"")</f>
        <v/>
      </c>
      <c r="P3734" s="143"/>
      <c r="Q3734" s="2"/>
    </row>
    <row r="3735">
      <c r="A3735" s="129">
        <v>47930.0</v>
      </c>
      <c r="B3735" s="129">
        <f>VLOOKUP($A3735,달력데이터,MATCH("음력 날짜",달력제목,0),FALSE)</f>
        <v>47908</v>
      </c>
      <c r="C3735" s="128">
        <f t="shared" si="1"/>
        <v>2031</v>
      </c>
      <c r="D3735" s="128">
        <f t="shared" si="2"/>
        <v>3</v>
      </c>
      <c r="E3735" s="128">
        <f t="shared" si="3"/>
        <v>3</v>
      </c>
      <c r="F3735" s="128">
        <f t="shared" si="4"/>
        <v>2031</v>
      </c>
      <c r="G3735" s="128">
        <f t="shared" si="5"/>
        <v>3</v>
      </c>
      <c r="H3735" s="128">
        <f t="shared" si="6"/>
        <v>23</v>
      </c>
      <c r="I3735" s="128" t="str">
        <f t="shared" si="7"/>
        <v>일</v>
      </c>
      <c r="J3735" s="99"/>
      <c r="K3735" s="99"/>
      <c r="L3735" s="141" t="str">
        <f>IF(J3735-K3735=0,,IFERROR(K3735-J3735-휴게시간-VLOOKUP(A3735,지정휴게시간,2,FALSE),K3735-J3735-휴게시간))</f>
        <v/>
      </c>
      <c r="M3735" s="142" t="str">
        <f>IFERROR(VLOOKUP(Text(A3735,"m월 d일"),양력휴일,2,FALSE),IFERROR(VLOOKUP(Text(B3735,"m월 d일"),음력휴일,2,FALSE),IFERROR(VLOOKUP(A3735,양력지정휴일,2,FALSE), IFERROR(VLOOKUP(B3735,음력지정휴일,2,FALSE), ""))))</f>
        <v/>
      </c>
      <c r="N3735" s="128"/>
      <c r="O3735" s="128" t="str">
        <f>IFERROR(VLOOKUP(N3735,연차지정일수,2,FALSE),"")</f>
        <v/>
      </c>
      <c r="P3735" s="143"/>
      <c r="Q3735" s="2"/>
    </row>
    <row r="3736">
      <c r="A3736" s="129">
        <v>47931.0</v>
      </c>
      <c r="B3736" s="129">
        <f>VLOOKUP($A3736,달력데이터,MATCH("음력 날짜",달력제목,0),FALSE)</f>
        <v>47909</v>
      </c>
      <c r="C3736" s="128">
        <f t="shared" si="1"/>
        <v>2031</v>
      </c>
      <c r="D3736" s="128">
        <f t="shared" si="2"/>
        <v>3</v>
      </c>
      <c r="E3736" s="128">
        <f t="shared" si="3"/>
        <v>4</v>
      </c>
      <c r="F3736" s="128">
        <f t="shared" si="4"/>
        <v>2031</v>
      </c>
      <c r="G3736" s="128">
        <f t="shared" si="5"/>
        <v>3</v>
      </c>
      <c r="H3736" s="128">
        <f t="shared" si="6"/>
        <v>24</v>
      </c>
      <c r="I3736" s="128" t="str">
        <f t="shared" si="7"/>
        <v>월</v>
      </c>
      <c r="J3736" s="99"/>
      <c r="K3736" s="99"/>
      <c r="L3736" s="141" t="str">
        <f>IF(J3736-K3736=0,,IFERROR(K3736-J3736-휴게시간-VLOOKUP(A3736,지정휴게시간,2,FALSE),K3736-J3736-휴게시간))</f>
        <v/>
      </c>
      <c r="M3736" s="142" t="str">
        <f>IFERROR(VLOOKUP(Text(A3736,"m월 d일"),양력휴일,2,FALSE),IFERROR(VLOOKUP(Text(B3736,"m월 d일"),음력휴일,2,FALSE),IFERROR(VLOOKUP(A3736,양력지정휴일,2,FALSE), IFERROR(VLOOKUP(B3736,음력지정휴일,2,FALSE), ""))))</f>
        <v/>
      </c>
      <c r="N3736" s="128"/>
      <c r="O3736" s="128" t="str">
        <f>IFERROR(VLOOKUP(N3736,연차지정일수,2,FALSE),"")</f>
        <v/>
      </c>
      <c r="P3736" s="143"/>
      <c r="Q3736" s="2"/>
    </row>
    <row r="3737">
      <c r="A3737" s="129">
        <v>47932.0</v>
      </c>
      <c r="B3737" s="129">
        <f>VLOOKUP($A3737,달력데이터,MATCH("음력 날짜",달력제목,0),FALSE)</f>
        <v>47910</v>
      </c>
      <c r="C3737" s="128">
        <f t="shared" si="1"/>
        <v>2031</v>
      </c>
      <c r="D3737" s="128">
        <f t="shared" si="2"/>
        <v>3</v>
      </c>
      <c r="E3737" s="128">
        <f t="shared" si="3"/>
        <v>4</v>
      </c>
      <c r="F3737" s="128">
        <f t="shared" si="4"/>
        <v>2031</v>
      </c>
      <c r="G3737" s="128">
        <f t="shared" si="5"/>
        <v>3</v>
      </c>
      <c r="H3737" s="128">
        <f t="shared" si="6"/>
        <v>25</v>
      </c>
      <c r="I3737" s="128" t="str">
        <f t="shared" si="7"/>
        <v>화</v>
      </c>
      <c r="J3737" s="99"/>
      <c r="K3737" s="99"/>
      <c r="L3737" s="141" t="str">
        <f>IF(J3737-K3737=0,,IFERROR(K3737-J3737-휴게시간-VLOOKUP(A3737,지정휴게시간,2,FALSE),K3737-J3737-휴게시간))</f>
        <v/>
      </c>
      <c r="M3737" s="142" t="str">
        <f>IFERROR(VLOOKUP(Text(A3737,"m월 d일"),양력휴일,2,FALSE),IFERROR(VLOOKUP(Text(B3737,"m월 d일"),음력휴일,2,FALSE),IFERROR(VLOOKUP(A3737,양력지정휴일,2,FALSE), IFERROR(VLOOKUP(B3737,음력지정휴일,2,FALSE), ""))))</f>
        <v/>
      </c>
      <c r="N3737" s="128"/>
      <c r="O3737" s="128" t="str">
        <f>IFERROR(VLOOKUP(N3737,연차지정일수,2,FALSE),"")</f>
        <v/>
      </c>
      <c r="P3737" s="143"/>
      <c r="Q3737" s="2"/>
    </row>
    <row r="3738">
      <c r="A3738" s="129">
        <v>47933.0</v>
      </c>
      <c r="B3738" s="129">
        <f>VLOOKUP($A3738,달력데이터,MATCH("음력 날짜",달력제목,0),FALSE)</f>
        <v>47911</v>
      </c>
      <c r="C3738" s="128">
        <f t="shared" si="1"/>
        <v>2031</v>
      </c>
      <c r="D3738" s="128">
        <f t="shared" si="2"/>
        <v>3</v>
      </c>
      <c r="E3738" s="128">
        <f t="shared" si="3"/>
        <v>4</v>
      </c>
      <c r="F3738" s="128">
        <f t="shared" si="4"/>
        <v>2031</v>
      </c>
      <c r="G3738" s="128">
        <f t="shared" si="5"/>
        <v>3</v>
      </c>
      <c r="H3738" s="128">
        <f t="shared" si="6"/>
        <v>26</v>
      </c>
      <c r="I3738" s="128" t="str">
        <f t="shared" si="7"/>
        <v>수</v>
      </c>
      <c r="J3738" s="99"/>
      <c r="K3738" s="99"/>
      <c r="L3738" s="141" t="str">
        <f>IF(J3738-K3738=0,,IFERROR(K3738-J3738-휴게시간-VLOOKUP(A3738,지정휴게시간,2,FALSE),K3738-J3738-휴게시간))</f>
        <v/>
      </c>
      <c r="M3738" s="142" t="str">
        <f>IFERROR(VLOOKUP(Text(A3738,"m월 d일"),양력휴일,2,FALSE),IFERROR(VLOOKUP(Text(B3738,"m월 d일"),음력휴일,2,FALSE),IFERROR(VLOOKUP(A3738,양력지정휴일,2,FALSE), IFERROR(VLOOKUP(B3738,음력지정휴일,2,FALSE), ""))))</f>
        <v/>
      </c>
      <c r="N3738" s="128"/>
      <c r="O3738" s="128" t="str">
        <f>IFERROR(VLOOKUP(N3738,연차지정일수,2,FALSE),"")</f>
        <v/>
      </c>
      <c r="P3738" s="143"/>
      <c r="Q3738" s="2"/>
    </row>
    <row r="3739">
      <c r="A3739" s="129">
        <v>47934.0</v>
      </c>
      <c r="B3739" s="129">
        <f>VLOOKUP($A3739,달력데이터,MATCH("음력 날짜",달력제목,0),FALSE)</f>
        <v>47912</v>
      </c>
      <c r="C3739" s="128">
        <f t="shared" si="1"/>
        <v>2031</v>
      </c>
      <c r="D3739" s="128">
        <f t="shared" si="2"/>
        <v>3</v>
      </c>
      <c r="E3739" s="128">
        <f t="shared" si="3"/>
        <v>4</v>
      </c>
      <c r="F3739" s="128">
        <f t="shared" si="4"/>
        <v>2031</v>
      </c>
      <c r="G3739" s="128">
        <f t="shared" si="5"/>
        <v>3</v>
      </c>
      <c r="H3739" s="128">
        <f t="shared" si="6"/>
        <v>27</v>
      </c>
      <c r="I3739" s="128" t="str">
        <f t="shared" si="7"/>
        <v>목</v>
      </c>
      <c r="J3739" s="99"/>
      <c r="K3739" s="99"/>
      <c r="L3739" s="141" t="str">
        <f>IF(J3739-K3739=0,,IFERROR(K3739-J3739-휴게시간-VLOOKUP(A3739,지정휴게시간,2,FALSE),K3739-J3739-휴게시간))</f>
        <v/>
      </c>
      <c r="M3739" s="142" t="str">
        <f>IFERROR(VLOOKUP(Text(A3739,"m월 d일"),양력휴일,2,FALSE),IFERROR(VLOOKUP(Text(B3739,"m월 d일"),음력휴일,2,FALSE),IFERROR(VLOOKUP(A3739,양력지정휴일,2,FALSE), IFERROR(VLOOKUP(B3739,음력지정휴일,2,FALSE), ""))))</f>
        <v/>
      </c>
      <c r="N3739" s="128"/>
      <c r="O3739" s="128" t="str">
        <f>IFERROR(VLOOKUP(N3739,연차지정일수,2,FALSE),"")</f>
        <v/>
      </c>
      <c r="P3739" s="143"/>
      <c r="Q3739" s="2"/>
    </row>
    <row r="3740">
      <c r="A3740" s="129">
        <v>47935.0</v>
      </c>
      <c r="B3740" s="129">
        <f>VLOOKUP($A3740,달력데이터,MATCH("음력 날짜",달력제목,0),FALSE)</f>
        <v>47913</v>
      </c>
      <c r="C3740" s="128">
        <f t="shared" si="1"/>
        <v>2031</v>
      </c>
      <c r="D3740" s="128">
        <f t="shared" si="2"/>
        <v>3</v>
      </c>
      <c r="E3740" s="128">
        <f t="shared" si="3"/>
        <v>4</v>
      </c>
      <c r="F3740" s="128">
        <f t="shared" si="4"/>
        <v>2031</v>
      </c>
      <c r="G3740" s="128">
        <f t="shared" si="5"/>
        <v>3</v>
      </c>
      <c r="H3740" s="128">
        <f t="shared" si="6"/>
        <v>28</v>
      </c>
      <c r="I3740" s="128" t="str">
        <f t="shared" si="7"/>
        <v>금</v>
      </c>
      <c r="J3740" s="99"/>
      <c r="K3740" s="99"/>
      <c r="L3740" s="141" t="str">
        <f>IF(J3740-K3740=0,,IFERROR(K3740-J3740-휴게시간-VLOOKUP(A3740,지정휴게시간,2,FALSE),K3740-J3740-휴게시간))</f>
        <v/>
      </c>
      <c r="M3740" s="142" t="str">
        <f>IFERROR(VLOOKUP(Text(A3740,"m월 d일"),양력휴일,2,FALSE),IFERROR(VLOOKUP(Text(B3740,"m월 d일"),음력휴일,2,FALSE),IFERROR(VLOOKUP(A3740,양력지정휴일,2,FALSE), IFERROR(VLOOKUP(B3740,음력지정휴일,2,FALSE), ""))))</f>
        <v/>
      </c>
      <c r="N3740" s="128"/>
      <c r="O3740" s="128" t="str">
        <f>IFERROR(VLOOKUP(N3740,연차지정일수,2,FALSE),"")</f>
        <v/>
      </c>
      <c r="P3740" s="143"/>
      <c r="Q3740" s="2"/>
    </row>
    <row r="3741">
      <c r="A3741" s="129">
        <v>47936.0</v>
      </c>
      <c r="B3741" s="129">
        <f>VLOOKUP($A3741,달력데이터,MATCH("음력 날짜",달력제목,0),FALSE)</f>
        <v>47914</v>
      </c>
      <c r="C3741" s="128">
        <f t="shared" si="1"/>
        <v>2031</v>
      </c>
      <c r="D3741" s="128">
        <f t="shared" si="2"/>
        <v>3</v>
      </c>
      <c r="E3741" s="128">
        <f t="shared" si="3"/>
        <v>4</v>
      </c>
      <c r="F3741" s="128">
        <f t="shared" si="4"/>
        <v>2031</v>
      </c>
      <c r="G3741" s="128">
        <f t="shared" si="5"/>
        <v>3</v>
      </c>
      <c r="H3741" s="128">
        <f t="shared" si="6"/>
        <v>29</v>
      </c>
      <c r="I3741" s="128" t="str">
        <f t="shared" si="7"/>
        <v>토</v>
      </c>
      <c r="J3741" s="99"/>
      <c r="K3741" s="99"/>
      <c r="L3741" s="141" t="str">
        <f>IF(J3741-K3741=0,,IFERROR(K3741-J3741-휴게시간-VLOOKUP(A3741,지정휴게시간,2,FALSE),K3741-J3741-휴게시간))</f>
        <v/>
      </c>
      <c r="M3741" s="142" t="str">
        <f>IFERROR(VLOOKUP(Text(A3741,"m월 d일"),양력휴일,2,FALSE),IFERROR(VLOOKUP(Text(B3741,"m월 d일"),음력휴일,2,FALSE),IFERROR(VLOOKUP(A3741,양력지정휴일,2,FALSE), IFERROR(VLOOKUP(B3741,음력지정휴일,2,FALSE), ""))))</f>
        <v/>
      </c>
      <c r="N3741" s="128"/>
      <c r="O3741" s="128" t="str">
        <f>IFERROR(VLOOKUP(N3741,연차지정일수,2,FALSE),"")</f>
        <v/>
      </c>
      <c r="P3741" s="143"/>
      <c r="Q3741" s="2"/>
    </row>
    <row r="3742">
      <c r="A3742" s="129">
        <v>47937.0</v>
      </c>
      <c r="B3742" s="129">
        <f>VLOOKUP($A3742,달력데이터,MATCH("음력 날짜",달력제목,0),FALSE)</f>
        <v>47915</v>
      </c>
      <c r="C3742" s="128">
        <f t="shared" si="1"/>
        <v>2031</v>
      </c>
      <c r="D3742" s="128">
        <f t="shared" si="2"/>
        <v>3</v>
      </c>
      <c r="E3742" s="128">
        <f t="shared" si="3"/>
        <v>4</v>
      </c>
      <c r="F3742" s="128">
        <f t="shared" si="4"/>
        <v>2031</v>
      </c>
      <c r="G3742" s="128">
        <f t="shared" si="5"/>
        <v>3</v>
      </c>
      <c r="H3742" s="128">
        <f t="shared" si="6"/>
        <v>30</v>
      </c>
      <c r="I3742" s="128" t="str">
        <f t="shared" si="7"/>
        <v>일</v>
      </c>
      <c r="J3742" s="99"/>
      <c r="K3742" s="99"/>
      <c r="L3742" s="141" t="str">
        <f>IF(J3742-K3742=0,,IFERROR(K3742-J3742-휴게시간-VLOOKUP(A3742,지정휴게시간,2,FALSE),K3742-J3742-휴게시간))</f>
        <v/>
      </c>
      <c r="M3742" s="142" t="str">
        <f>IFERROR(VLOOKUP(Text(A3742,"m월 d일"),양력휴일,2,FALSE),IFERROR(VLOOKUP(Text(B3742,"m월 d일"),음력휴일,2,FALSE),IFERROR(VLOOKUP(A3742,양력지정휴일,2,FALSE), IFERROR(VLOOKUP(B3742,음력지정휴일,2,FALSE), ""))))</f>
        <v/>
      </c>
      <c r="N3742" s="128"/>
      <c r="O3742" s="128" t="str">
        <f>IFERROR(VLOOKUP(N3742,연차지정일수,2,FALSE),"")</f>
        <v/>
      </c>
      <c r="P3742" s="143"/>
      <c r="Q3742" s="2"/>
    </row>
    <row r="3743">
      <c r="A3743" s="129">
        <v>47938.0</v>
      </c>
      <c r="B3743" s="129">
        <f>VLOOKUP($A3743,달력데이터,MATCH("음력 날짜",달력제목,0),FALSE)</f>
        <v>47916</v>
      </c>
      <c r="C3743" s="128">
        <f t="shared" si="1"/>
        <v>2031</v>
      </c>
      <c r="D3743" s="128">
        <f t="shared" si="2"/>
        <v>3</v>
      </c>
      <c r="E3743" s="128">
        <f t="shared" si="3"/>
        <v>5</v>
      </c>
      <c r="F3743" s="128">
        <f t="shared" si="4"/>
        <v>2031</v>
      </c>
      <c r="G3743" s="128">
        <f t="shared" si="5"/>
        <v>3</v>
      </c>
      <c r="H3743" s="128">
        <f t="shared" si="6"/>
        <v>31</v>
      </c>
      <c r="I3743" s="128" t="str">
        <f t="shared" si="7"/>
        <v>월</v>
      </c>
      <c r="J3743" s="99"/>
      <c r="K3743" s="99"/>
      <c r="L3743" s="141" t="str">
        <f>IF(J3743-K3743=0,,IFERROR(K3743-J3743-휴게시간-VLOOKUP(A3743,지정휴게시간,2,FALSE),K3743-J3743-휴게시간))</f>
        <v/>
      </c>
      <c r="M3743" s="142" t="str">
        <f>IFERROR(VLOOKUP(Text(A3743,"m월 d일"),양력휴일,2,FALSE),IFERROR(VLOOKUP(Text(B3743,"m월 d일"),음력휴일,2,FALSE),IFERROR(VLOOKUP(A3743,양력지정휴일,2,FALSE), IFERROR(VLOOKUP(B3743,음력지정휴일,2,FALSE), ""))))</f>
        <v/>
      </c>
      <c r="N3743" s="128"/>
      <c r="O3743" s="128" t="str">
        <f>IFERROR(VLOOKUP(N3743,연차지정일수,2,FALSE),"")</f>
        <v/>
      </c>
      <c r="P3743" s="143"/>
      <c r="Q3743" s="2"/>
    </row>
    <row r="3744">
      <c r="A3744" s="129">
        <v>47939.0</v>
      </c>
      <c r="B3744" s="129">
        <f>VLOOKUP($A3744,달력데이터,MATCH("음력 날짜",달력제목,0),FALSE)</f>
        <v>47917</v>
      </c>
      <c r="C3744" s="128">
        <f t="shared" si="1"/>
        <v>2031</v>
      </c>
      <c r="D3744" s="128">
        <f t="shared" si="2"/>
        <v>3</v>
      </c>
      <c r="E3744" s="128">
        <f t="shared" si="3"/>
        <v>5</v>
      </c>
      <c r="F3744" s="128">
        <f t="shared" si="4"/>
        <v>2031</v>
      </c>
      <c r="G3744" s="128">
        <f t="shared" si="5"/>
        <v>4</v>
      </c>
      <c r="H3744" s="128">
        <f t="shared" si="6"/>
        <v>1</v>
      </c>
      <c r="I3744" s="128" t="str">
        <f t="shared" si="7"/>
        <v>화</v>
      </c>
      <c r="J3744" s="99"/>
      <c r="K3744" s="99"/>
      <c r="L3744" s="141" t="str">
        <f>IF(J3744-K3744=0,,IFERROR(K3744-J3744-휴게시간-VLOOKUP(A3744,지정휴게시간,2,FALSE),K3744-J3744-휴게시간))</f>
        <v/>
      </c>
      <c r="M3744" s="142" t="str">
        <f>IFERROR(VLOOKUP(Text(A3744,"m월 d일"),양력휴일,2,FALSE),IFERROR(VLOOKUP(Text(B3744,"m월 d일"),음력휴일,2,FALSE),IFERROR(VLOOKUP(A3744,양력지정휴일,2,FALSE), IFERROR(VLOOKUP(B3744,음력지정휴일,2,FALSE), ""))))</f>
        <v/>
      </c>
      <c r="N3744" s="128"/>
      <c r="O3744" s="128" t="str">
        <f>IFERROR(VLOOKUP(N3744,연차지정일수,2,FALSE),"")</f>
        <v/>
      </c>
      <c r="P3744" s="143"/>
      <c r="Q3744" s="2"/>
    </row>
    <row r="3745">
      <c r="A3745" s="129">
        <v>47940.0</v>
      </c>
      <c r="B3745" s="129">
        <f>VLOOKUP($A3745,달력데이터,MATCH("음력 날짜",달력제목,0),FALSE)</f>
        <v>47918</v>
      </c>
      <c r="C3745" s="128">
        <f t="shared" si="1"/>
        <v>2031</v>
      </c>
      <c r="D3745" s="128">
        <f t="shared" si="2"/>
        <v>3</v>
      </c>
      <c r="E3745" s="128">
        <f t="shared" si="3"/>
        <v>5</v>
      </c>
      <c r="F3745" s="128">
        <f t="shared" si="4"/>
        <v>2031</v>
      </c>
      <c r="G3745" s="128">
        <f t="shared" si="5"/>
        <v>4</v>
      </c>
      <c r="H3745" s="128">
        <f t="shared" si="6"/>
        <v>2</v>
      </c>
      <c r="I3745" s="128" t="str">
        <f t="shared" si="7"/>
        <v>수</v>
      </c>
      <c r="J3745" s="99"/>
      <c r="K3745" s="99"/>
      <c r="L3745" s="141" t="str">
        <f>IF(J3745-K3745=0,,IFERROR(K3745-J3745-휴게시간-VLOOKUP(A3745,지정휴게시간,2,FALSE),K3745-J3745-휴게시간))</f>
        <v/>
      </c>
      <c r="M3745" s="142" t="str">
        <f>IFERROR(VLOOKUP(Text(A3745,"m월 d일"),양력휴일,2,FALSE),IFERROR(VLOOKUP(Text(B3745,"m월 d일"),음력휴일,2,FALSE),IFERROR(VLOOKUP(A3745,양력지정휴일,2,FALSE), IFERROR(VLOOKUP(B3745,음력지정휴일,2,FALSE), ""))))</f>
        <v/>
      </c>
      <c r="N3745" s="128"/>
      <c r="O3745" s="128" t="str">
        <f>IFERROR(VLOOKUP(N3745,연차지정일수,2,FALSE),"")</f>
        <v/>
      </c>
      <c r="P3745" s="143"/>
      <c r="Q3745" s="2"/>
    </row>
    <row r="3746">
      <c r="A3746" s="129">
        <v>47941.0</v>
      </c>
      <c r="B3746" s="129">
        <f>VLOOKUP($A3746,달력데이터,MATCH("음력 날짜",달력제목,0),FALSE)</f>
        <v>47919</v>
      </c>
      <c r="C3746" s="128">
        <f t="shared" si="1"/>
        <v>2031</v>
      </c>
      <c r="D3746" s="128">
        <f t="shared" si="2"/>
        <v>3</v>
      </c>
      <c r="E3746" s="128">
        <f t="shared" si="3"/>
        <v>5</v>
      </c>
      <c r="F3746" s="128">
        <f t="shared" si="4"/>
        <v>2031</v>
      </c>
      <c r="G3746" s="128">
        <f t="shared" si="5"/>
        <v>4</v>
      </c>
      <c r="H3746" s="128">
        <f t="shared" si="6"/>
        <v>3</v>
      </c>
      <c r="I3746" s="128" t="str">
        <f t="shared" si="7"/>
        <v>목</v>
      </c>
      <c r="J3746" s="99"/>
      <c r="K3746" s="99"/>
      <c r="L3746" s="141" t="str">
        <f>IF(J3746-K3746=0,,IFERROR(K3746-J3746-휴게시간-VLOOKUP(A3746,지정휴게시간,2,FALSE),K3746-J3746-휴게시간))</f>
        <v/>
      </c>
      <c r="M3746" s="142" t="str">
        <f>IFERROR(VLOOKUP(Text(A3746,"m월 d일"),양력휴일,2,FALSE),IFERROR(VLOOKUP(Text(B3746,"m월 d일"),음력휴일,2,FALSE),IFERROR(VLOOKUP(A3746,양력지정휴일,2,FALSE), IFERROR(VLOOKUP(B3746,음력지정휴일,2,FALSE), ""))))</f>
        <v/>
      </c>
      <c r="N3746" s="128"/>
      <c r="O3746" s="128" t="str">
        <f>IFERROR(VLOOKUP(N3746,연차지정일수,2,FALSE),"")</f>
        <v/>
      </c>
      <c r="P3746" s="143"/>
      <c r="Q3746" s="2"/>
    </row>
    <row r="3747">
      <c r="A3747" s="129">
        <v>47942.0</v>
      </c>
      <c r="B3747" s="129">
        <f>VLOOKUP($A3747,달력데이터,MATCH("음력 날짜",달력제목,0),FALSE)</f>
        <v>47920</v>
      </c>
      <c r="C3747" s="128">
        <f t="shared" si="1"/>
        <v>2031</v>
      </c>
      <c r="D3747" s="128">
        <f t="shared" si="2"/>
        <v>3</v>
      </c>
      <c r="E3747" s="128">
        <f t="shared" si="3"/>
        <v>5</v>
      </c>
      <c r="F3747" s="128">
        <f t="shared" si="4"/>
        <v>2031</v>
      </c>
      <c r="G3747" s="128">
        <f t="shared" si="5"/>
        <v>4</v>
      </c>
      <c r="H3747" s="128">
        <f t="shared" si="6"/>
        <v>4</v>
      </c>
      <c r="I3747" s="128" t="str">
        <f t="shared" si="7"/>
        <v>금</v>
      </c>
      <c r="J3747" s="99"/>
      <c r="K3747" s="99"/>
      <c r="L3747" s="141" t="str">
        <f>IF(J3747-K3747=0,,IFERROR(K3747-J3747-휴게시간-VLOOKUP(A3747,지정휴게시간,2,FALSE),K3747-J3747-휴게시간))</f>
        <v/>
      </c>
      <c r="M3747" s="142" t="str">
        <f>IFERROR(VLOOKUP(Text(A3747,"m월 d일"),양력휴일,2,FALSE),IFERROR(VLOOKUP(Text(B3747,"m월 d일"),음력휴일,2,FALSE),IFERROR(VLOOKUP(A3747,양력지정휴일,2,FALSE), IFERROR(VLOOKUP(B3747,음력지정휴일,2,FALSE), ""))))</f>
        <v/>
      </c>
      <c r="N3747" s="128"/>
      <c r="O3747" s="128" t="str">
        <f>IFERROR(VLOOKUP(N3747,연차지정일수,2,FALSE),"")</f>
        <v/>
      </c>
      <c r="P3747" s="143"/>
      <c r="Q3747" s="2"/>
    </row>
    <row r="3748">
      <c r="A3748" s="129">
        <v>47943.0</v>
      </c>
      <c r="B3748" s="129">
        <f>VLOOKUP($A3748,달력데이터,MATCH("음력 날짜",달력제목,0),FALSE)</f>
        <v>47921</v>
      </c>
      <c r="C3748" s="128">
        <f t="shared" si="1"/>
        <v>2031</v>
      </c>
      <c r="D3748" s="128">
        <f t="shared" si="2"/>
        <v>3</v>
      </c>
      <c r="E3748" s="128">
        <f t="shared" si="3"/>
        <v>5</v>
      </c>
      <c r="F3748" s="128">
        <f t="shared" si="4"/>
        <v>2031</v>
      </c>
      <c r="G3748" s="128">
        <f t="shared" si="5"/>
        <v>4</v>
      </c>
      <c r="H3748" s="128">
        <f t="shared" si="6"/>
        <v>5</v>
      </c>
      <c r="I3748" s="128" t="str">
        <f t="shared" si="7"/>
        <v>토</v>
      </c>
      <c r="J3748" s="99"/>
      <c r="K3748" s="99"/>
      <c r="L3748" s="141" t="str">
        <f>IF(J3748-K3748=0,,IFERROR(K3748-J3748-휴게시간-VLOOKUP(A3748,지정휴게시간,2,FALSE),K3748-J3748-휴게시간))</f>
        <v/>
      </c>
      <c r="M3748" s="142" t="str">
        <f>IFERROR(VLOOKUP(Text(A3748,"m월 d일"),양력휴일,2,FALSE),IFERROR(VLOOKUP(Text(B3748,"m월 d일"),음력휴일,2,FALSE),IFERROR(VLOOKUP(A3748,양력지정휴일,2,FALSE), IFERROR(VLOOKUP(B3748,음력지정휴일,2,FALSE), ""))))</f>
        <v/>
      </c>
      <c r="N3748" s="128"/>
      <c r="O3748" s="128" t="str">
        <f>IFERROR(VLOOKUP(N3748,연차지정일수,2,FALSE),"")</f>
        <v/>
      </c>
      <c r="P3748" s="143"/>
      <c r="Q3748" s="2"/>
    </row>
    <row r="3749">
      <c r="A3749" s="129">
        <v>47944.0</v>
      </c>
      <c r="B3749" s="129">
        <f>VLOOKUP($A3749,달력데이터,MATCH("음력 날짜",달력제목,0),FALSE)</f>
        <v>47922</v>
      </c>
      <c r="C3749" s="128">
        <f t="shared" si="1"/>
        <v>2031</v>
      </c>
      <c r="D3749" s="128">
        <f t="shared" si="2"/>
        <v>3</v>
      </c>
      <c r="E3749" s="128">
        <f t="shared" si="3"/>
        <v>5</v>
      </c>
      <c r="F3749" s="128">
        <f t="shared" si="4"/>
        <v>2031</v>
      </c>
      <c r="G3749" s="128">
        <f t="shared" si="5"/>
        <v>4</v>
      </c>
      <c r="H3749" s="128">
        <f t="shared" si="6"/>
        <v>6</v>
      </c>
      <c r="I3749" s="128" t="str">
        <f t="shared" si="7"/>
        <v>일</v>
      </c>
      <c r="J3749" s="99"/>
      <c r="K3749" s="99"/>
      <c r="L3749" s="141" t="str">
        <f>IF(J3749-K3749=0,,IFERROR(K3749-J3749-휴게시간-VLOOKUP(A3749,지정휴게시간,2,FALSE),K3749-J3749-휴게시간))</f>
        <v/>
      </c>
      <c r="M3749" s="142" t="str">
        <f>IFERROR(VLOOKUP(Text(A3749,"m월 d일"),양력휴일,2,FALSE),IFERROR(VLOOKUP(Text(B3749,"m월 d일"),음력휴일,2,FALSE),IFERROR(VLOOKUP(A3749,양력지정휴일,2,FALSE), IFERROR(VLOOKUP(B3749,음력지정휴일,2,FALSE), ""))))</f>
        <v/>
      </c>
      <c r="N3749" s="128"/>
      <c r="O3749" s="128" t="str">
        <f>IFERROR(VLOOKUP(N3749,연차지정일수,2,FALSE),"")</f>
        <v/>
      </c>
      <c r="P3749" s="143"/>
      <c r="Q3749" s="2"/>
    </row>
    <row r="3750">
      <c r="A3750" s="129">
        <v>47945.0</v>
      </c>
      <c r="B3750" s="129">
        <f>VLOOKUP($A3750,달력데이터,MATCH("음력 날짜",달력제목,0),FALSE)</f>
        <v>47923</v>
      </c>
      <c r="C3750" s="128">
        <f t="shared" si="1"/>
        <v>2031</v>
      </c>
      <c r="D3750" s="128">
        <f t="shared" si="2"/>
        <v>4</v>
      </c>
      <c r="E3750" s="128">
        <f t="shared" si="3"/>
        <v>1</v>
      </c>
      <c r="F3750" s="128">
        <f t="shared" si="4"/>
        <v>2031</v>
      </c>
      <c r="G3750" s="128">
        <f t="shared" si="5"/>
        <v>4</v>
      </c>
      <c r="H3750" s="128">
        <f t="shared" si="6"/>
        <v>7</v>
      </c>
      <c r="I3750" s="128" t="str">
        <f t="shared" si="7"/>
        <v>월</v>
      </c>
      <c r="J3750" s="99"/>
      <c r="K3750" s="99"/>
      <c r="L3750" s="141" t="str">
        <f>IF(J3750-K3750=0,,IFERROR(K3750-J3750-휴게시간-VLOOKUP(A3750,지정휴게시간,2,FALSE),K3750-J3750-휴게시간))</f>
        <v/>
      </c>
      <c r="M3750" s="142" t="str">
        <f>IFERROR(VLOOKUP(Text(A3750,"m월 d일"),양력휴일,2,FALSE),IFERROR(VLOOKUP(Text(B3750,"m월 d일"),음력휴일,2,FALSE),IFERROR(VLOOKUP(A3750,양력지정휴일,2,FALSE), IFERROR(VLOOKUP(B3750,음력지정휴일,2,FALSE), ""))))</f>
        <v/>
      </c>
      <c r="N3750" s="128"/>
      <c r="O3750" s="128" t="str">
        <f>IFERROR(VLOOKUP(N3750,연차지정일수,2,FALSE),"")</f>
        <v/>
      </c>
      <c r="P3750" s="143"/>
      <c r="Q3750" s="2"/>
    </row>
    <row r="3751">
      <c r="A3751" s="129">
        <v>47946.0</v>
      </c>
      <c r="B3751" s="129">
        <f>VLOOKUP($A3751,달력데이터,MATCH("음력 날짜",달력제목,0),FALSE)</f>
        <v>47924</v>
      </c>
      <c r="C3751" s="128">
        <f t="shared" si="1"/>
        <v>2031</v>
      </c>
      <c r="D3751" s="128">
        <f t="shared" si="2"/>
        <v>4</v>
      </c>
      <c r="E3751" s="128">
        <f t="shared" si="3"/>
        <v>1</v>
      </c>
      <c r="F3751" s="128">
        <f t="shared" si="4"/>
        <v>2031</v>
      </c>
      <c r="G3751" s="128">
        <f t="shared" si="5"/>
        <v>4</v>
      </c>
      <c r="H3751" s="128">
        <f t="shared" si="6"/>
        <v>8</v>
      </c>
      <c r="I3751" s="128" t="str">
        <f t="shared" si="7"/>
        <v>화</v>
      </c>
      <c r="J3751" s="99"/>
      <c r="K3751" s="99"/>
      <c r="L3751" s="141" t="str">
        <f>IF(J3751-K3751=0,,IFERROR(K3751-J3751-휴게시간-VLOOKUP(A3751,지정휴게시간,2,FALSE),K3751-J3751-휴게시간))</f>
        <v/>
      </c>
      <c r="M3751" s="142" t="str">
        <f>IFERROR(VLOOKUP(Text(A3751,"m월 d일"),양력휴일,2,FALSE),IFERROR(VLOOKUP(Text(B3751,"m월 d일"),음력휴일,2,FALSE),IFERROR(VLOOKUP(A3751,양력지정휴일,2,FALSE), IFERROR(VLOOKUP(B3751,음력지정휴일,2,FALSE), ""))))</f>
        <v/>
      </c>
      <c r="N3751" s="128"/>
      <c r="O3751" s="128" t="str">
        <f>IFERROR(VLOOKUP(N3751,연차지정일수,2,FALSE),"")</f>
        <v/>
      </c>
      <c r="P3751" s="143"/>
      <c r="Q3751" s="2"/>
    </row>
    <row r="3752">
      <c r="A3752" s="129">
        <v>47947.0</v>
      </c>
      <c r="B3752" s="129">
        <f>VLOOKUP($A3752,달력데이터,MATCH("음력 날짜",달력제목,0),FALSE)</f>
        <v>47925</v>
      </c>
      <c r="C3752" s="128">
        <f t="shared" si="1"/>
        <v>2031</v>
      </c>
      <c r="D3752" s="128">
        <f t="shared" si="2"/>
        <v>4</v>
      </c>
      <c r="E3752" s="128">
        <f t="shared" si="3"/>
        <v>1</v>
      </c>
      <c r="F3752" s="128">
        <f t="shared" si="4"/>
        <v>2031</v>
      </c>
      <c r="G3752" s="128">
        <f t="shared" si="5"/>
        <v>4</v>
      </c>
      <c r="H3752" s="128">
        <f t="shared" si="6"/>
        <v>9</v>
      </c>
      <c r="I3752" s="128" t="str">
        <f t="shared" si="7"/>
        <v>수</v>
      </c>
      <c r="J3752" s="99"/>
      <c r="K3752" s="99"/>
      <c r="L3752" s="141" t="str">
        <f>IF(J3752-K3752=0,,IFERROR(K3752-J3752-휴게시간-VLOOKUP(A3752,지정휴게시간,2,FALSE),K3752-J3752-휴게시간))</f>
        <v/>
      </c>
      <c r="M3752" s="142" t="str">
        <f>IFERROR(VLOOKUP(Text(A3752,"m월 d일"),양력휴일,2,FALSE),IFERROR(VLOOKUP(Text(B3752,"m월 d일"),음력휴일,2,FALSE),IFERROR(VLOOKUP(A3752,양력지정휴일,2,FALSE), IFERROR(VLOOKUP(B3752,음력지정휴일,2,FALSE), ""))))</f>
        <v/>
      </c>
      <c r="N3752" s="128"/>
      <c r="O3752" s="128" t="str">
        <f>IFERROR(VLOOKUP(N3752,연차지정일수,2,FALSE),"")</f>
        <v/>
      </c>
      <c r="P3752" s="143"/>
      <c r="Q3752" s="2"/>
    </row>
    <row r="3753">
      <c r="A3753" s="129">
        <v>47948.0</v>
      </c>
      <c r="B3753" s="129">
        <f>VLOOKUP($A3753,달력데이터,MATCH("음력 날짜",달력제목,0),FALSE)</f>
        <v>47926</v>
      </c>
      <c r="C3753" s="128">
        <f t="shared" si="1"/>
        <v>2031</v>
      </c>
      <c r="D3753" s="128">
        <f t="shared" si="2"/>
        <v>4</v>
      </c>
      <c r="E3753" s="128">
        <f t="shared" si="3"/>
        <v>1</v>
      </c>
      <c r="F3753" s="128">
        <f t="shared" si="4"/>
        <v>2031</v>
      </c>
      <c r="G3753" s="128">
        <f t="shared" si="5"/>
        <v>4</v>
      </c>
      <c r="H3753" s="128">
        <f t="shared" si="6"/>
        <v>10</v>
      </c>
      <c r="I3753" s="128" t="str">
        <f t="shared" si="7"/>
        <v>목</v>
      </c>
      <c r="J3753" s="99"/>
      <c r="K3753" s="99"/>
      <c r="L3753" s="141" t="str">
        <f>IF(J3753-K3753=0,,IFERROR(K3753-J3753-휴게시간-VLOOKUP(A3753,지정휴게시간,2,FALSE),K3753-J3753-휴게시간))</f>
        <v/>
      </c>
      <c r="M3753" s="142" t="str">
        <f>IFERROR(VLOOKUP(Text(A3753,"m월 d일"),양력휴일,2,FALSE),IFERROR(VLOOKUP(Text(B3753,"m월 d일"),음력휴일,2,FALSE),IFERROR(VLOOKUP(A3753,양력지정휴일,2,FALSE), IFERROR(VLOOKUP(B3753,음력지정휴일,2,FALSE), ""))))</f>
        <v/>
      </c>
      <c r="N3753" s="128"/>
      <c r="O3753" s="128" t="str">
        <f>IFERROR(VLOOKUP(N3753,연차지정일수,2,FALSE),"")</f>
        <v/>
      </c>
      <c r="P3753" s="143"/>
      <c r="Q3753" s="2"/>
    </row>
    <row r="3754">
      <c r="A3754" s="129">
        <v>47949.0</v>
      </c>
      <c r="B3754" s="129">
        <f>VLOOKUP($A3754,달력데이터,MATCH("음력 날짜",달력제목,0),FALSE)</f>
        <v>47927</v>
      </c>
      <c r="C3754" s="128">
        <f t="shared" si="1"/>
        <v>2031</v>
      </c>
      <c r="D3754" s="128">
        <f t="shared" si="2"/>
        <v>4</v>
      </c>
      <c r="E3754" s="128">
        <f t="shared" si="3"/>
        <v>1</v>
      </c>
      <c r="F3754" s="128">
        <f t="shared" si="4"/>
        <v>2031</v>
      </c>
      <c r="G3754" s="128">
        <f t="shared" si="5"/>
        <v>4</v>
      </c>
      <c r="H3754" s="128">
        <f t="shared" si="6"/>
        <v>11</v>
      </c>
      <c r="I3754" s="128" t="str">
        <f t="shared" si="7"/>
        <v>금</v>
      </c>
      <c r="J3754" s="99"/>
      <c r="K3754" s="99"/>
      <c r="L3754" s="141" t="str">
        <f>IF(J3754-K3754=0,,IFERROR(K3754-J3754-휴게시간-VLOOKUP(A3754,지정휴게시간,2,FALSE),K3754-J3754-휴게시간))</f>
        <v/>
      </c>
      <c r="M3754" s="142" t="str">
        <f>IFERROR(VLOOKUP(Text(A3754,"m월 d일"),양력휴일,2,FALSE),IFERROR(VLOOKUP(Text(B3754,"m월 d일"),음력휴일,2,FALSE),IFERROR(VLOOKUP(A3754,양력지정휴일,2,FALSE), IFERROR(VLOOKUP(B3754,음력지정휴일,2,FALSE), ""))))</f>
        <v/>
      </c>
      <c r="N3754" s="128"/>
      <c r="O3754" s="128" t="str">
        <f>IFERROR(VLOOKUP(N3754,연차지정일수,2,FALSE),"")</f>
        <v/>
      </c>
      <c r="P3754" s="143"/>
      <c r="Q3754" s="2"/>
    </row>
    <row r="3755">
      <c r="A3755" s="129">
        <v>47950.0</v>
      </c>
      <c r="B3755" s="129">
        <f>VLOOKUP($A3755,달력데이터,MATCH("음력 날짜",달력제목,0),FALSE)</f>
        <v>47928</v>
      </c>
      <c r="C3755" s="128">
        <f t="shared" si="1"/>
        <v>2031</v>
      </c>
      <c r="D3755" s="128">
        <f t="shared" si="2"/>
        <v>4</v>
      </c>
      <c r="E3755" s="128">
        <f t="shared" si="3"/>
        <v>1</v>
      </c>
      <c r="F3755" s="128">
        <f t="shared" si="4"/>
        <v>2031</v>
      </c>
      <c r="G3755" s="128">
        <f t="shared" si="5"/>
        <v>4</v>
      </c>
      <c r="H3755" s="128">
        <f t="shared" si="6"/>
        <v>12</v>
      </c>
      <c r="I3755" s="128" t="str">
        <f t="shared" si="7"/>
        <v>토</v>
      </c>
      <c r="J3755" s="99"/>
      <c r="K3755" s="99"/>
      <c r="L3755" s="141" t="str">
        <f>IF(J3755-K3755=0,,IFERROR(K3755-J3755-휴게시간-VLOOKUP(A3755,지정휴게시간,2,FALSE),K3755-J3755-휴게시간))</f>
        <v/>
      </c>
      <c r="M3755" s="142" t="str">
        <f>IFERROR(VLOOKUP(Text(A3755,"m월 d일"),양력휴일,2,FALSE),IFERROR(VLOOKUP(Text(B3755,"m월 d일"),음력휴일,2,FALSE),IFERROR(VLOOKUP(A3755,양력지정휴일,2,FALSE), IFERROR(VLOOKUP(B3755,음력지정휴일,2,FALSE), ""))))</f>
        <v/>
      </c>
      <c r="N3755" s="128"/>
      <c r="O3755" s="128" t="str">
        <f>IFERROR(VLOOKUP(N3755,연차지정일수,2,FALSE),"")</f>
        <v/>
      </c>
      <c r="P3755" s="143"/>
      <c r="Q3755" s="2"/>
    </row>
    <row r="3756">
      <c r="A3756" s="129">
        <v>47951.0</v>
      </c>
      <c r="B3756" s="129">
        <f>VLOOKUP($A3756,달력데이터,MATCH("음력 날짜",달력제목,0),FALSE)</f>
        <v>47929</v>
      </c>
      <c r="C3756" s="128">
        <f t="shared" si="1"/>
        <v>2031</v>
      </c>
      <c r="D3756" s="128">
        <f t="shared" si="2"/>
        <v>4</v>
      </c>
      <c r="E3756" s="128">
        <f t="shared" si="3"/>
        <v>1</v>
      </c>
      <c r="F3756" s="128">
        <f t="shared" si="4"/>
        <v>2031</v>
      </c>
      <c r="G3756" s="128">
        <f t="shared" si="5"/>
        <v>4</v>
      </c>
      <c r="H3756" s="128">
        <f t="shared" si="6"/>
        <v>13</v>
      </c>
      <c r="I3756" s="128" t="str">
        <f t="shared" si="7"/>
        <v>일</v>
      </c>
      <c r="J3756" s="99"/>
      <c r="K3756" s="99"/>
      <c r="L3756" s="141" t="str">
        <f>IF(J3756-K3756=0,,IFERROR(K3756-J3756-휴게시간-VLOOKUP(A3756,지정휴게시간,2,FALSE),K3756-J3756-휴게시간))</f>
        <v/>
      </c>
      <c r="M3756" s="142" t="str">
        <f>IFERROR(VLOOKUP(Text(A3756,"m월 d일"),양력휴일,2,FALSE),IFERROR(VLOOKUP(Text(B3756,"m월 d일"),음력휴일,2,FALSE),IFERROR(VLOOKUP(A3756,양력지정휴일,2,FALSE), IFERROR(VLOOKUP(B3756,음력지정휴일,2,FALSE), ""))))</f>
        <v/>
      </c>
      <c r="N3756" s="128"/>
      <c r="O3756" s="128" t="str">
        <f>IFERROR(VLOOKUP(N3756,연차지정일수,2,FALSE),"")</f>
        <v/>
      </c>
      <c r="P3756" s="143"/>
      <c r="Q3756" s="2"/>
    </row>
    <row r="3757">
      <c r="A3757" s="129">
        <v>47952.0</v>
      </c>
      <c r="B3757" s="129">
        <f>VLOOKUP($A3757,달력데이터,MATCH("음력 날짜",달력제목,0),FALSE)</f>
        <v>47930</v>
      </c>
      <c r="C3757" s="128">
        <f t="shared" si="1"/>
        <v>2031</v>
      </c>
      <c r="D3757" s="128">
        <f t="shared" si="2"/>
        <v>4</v>
      </c>
      <c r="E3757" s="128">
        <f t="shared" si="3"/>
        <v>2</v>
      </c>
      <c r="F3757" s="128">
        <f t="shared" si="4"/>
        <v>2031</v>
      </c>
      <c r="G3757" s="128">
        <f t="shared" si="5"/>
        <v>4</v>
      </c>
      <c r="H3757" s="128">
        <f t="shared" si="6"/>
        <v>14</v>
      </c>
      <c r="I3757" s="128" t="str">
        <f t="shared" si="7"/>
        <v>월</v>
      </c>
      <c r="J3757" s="99"/>
      <c r="K3757" s="99"/>
      <c r="L3757" s="141" t="str">
        <f>IF(J3757-K3757=0,,IFERROR(K3757-J3757-휴게시간-VLOOKUP(A3757,지정휴게시간,2,FALSE),K3757-J3757-휴게시간))</f>
        <v/>
      </c>
      <c r="M3757" s="142" t="str">
        <f>IFERROR(VLOOKUP(Text(A3757,"m월 d일"),양력휴일,2,FALSE),IFERROR(VLOOKUP(Text(B3757,"m월 d일"),음력휴일,2,FALSE),IFERROR(VLOOKUP(A3757,양력지정휴일,2,FALSE), IFERROR(VLOOKUP(B3757,음력지정휴일,2,FALSE), ""))))</f>
        <v/>
      </c>
      <c r="N3757" s="128"/>
      <c r="O3757" s="128" t="str">
        <f>IFERROR(VLOOKUP(N3757,연차지정일수,2,FALSE),"")</f>
        <v/>
      </c>
      <c r="P3757" s="143"/>
      <c r="Q3757" s="2"/>
    </row>
    <row r="3758">
      <c r="A3758" s="129">
        <v>47953.0</v>
      </c>
      <c r="B3758" s="129">
        <f>VLOOKUP($A3758,달력데이터,MATCH("음력 날짜",달력제목,0),FALSE)</f>
        <v>47931</v>
      </c>
      <c r="C3758" s="128">
        <f t="shared" si="1"/>
        <v>2031</v>
      </c>
      <c r="D3758" s="128">
        <f t="shared" si="2"/>
        <v>4</v>
      </c>
      <c r="E3758" s="128">
        <f t="shared" si="3"/>
        <v>2</v>
      </c>
      <c r="F3758" s="128">
        <f t="shared" si="4"/>
        <v>2031</v>
      </c>
      <c r="G3758" s="128">
        <f t="shared" si="5"/>
        <v>4</v>
      </c>
      <c r="H3758" s="128">
        <f t="shared" si="6"/>
        <v>15</v>
      </c>
      <c r="I3758" s="128" t="str">
        <f t="shared" si="7"/>
        <v>화</v>
      </c>
      <c r="J3758" s="99"/>
      <c r="K3758" s="99"/>
      <c r="L3758" s="141" t="str">
        <f>IF(J3758-K3758=0,,IFERROR(K3758-J3758-휴게시간-VLOOKUP(A3758,지정휴게시간,2,FALSE),K3758-J3758-휴게시간))</f>
        <v/>
      </c>
      <c r="M3758" s="142" t="str">
        <f>IFERROR(VLOOKUP(Text(A3758,"m월 d일"),양력휴일,2,FALSE),IFERROR(VLOOKUP(Text(B3758,"m월 d일"),음력휴일,2,FALSE),IFERROR(VLOOKUP(A3758,양력지정휴일,2,FALSE), IFERROR(VLOOKUP(B3758,음력지정휴일,2,FALSE), ""))))</f>
        <v/>
      </c>
      <c r="N3758" s="128"/>
      <c r="O3758" s="128" t="str">
        <f>IFERROR(VLOOKUP(N3758,연차지정일수,2,FALSE),"")</f>
        <v/>
      </c>
      <c r="P3758" s="143"/>
      <c r="Q3758" s="2"/>
    </row>
    <row r="3759">
      <c r="A3759" s="129">
        <v>47954.0</v>
      </c>
      <c r="B3759" s="129">
        <f>VLOOKUP($A3759,달력데이터,MATCH("음력 날짜",달력제목,0),FALSE)</f>
        <v>47932</v>
      </c>
      <c r="C3759" s="128">
        <f t="shared" si="1"/>
        <v>2031</v>
      </c>
      <c r="D3759" s="128">
        <f t="shared" si="2"/>
        <v>4</v>
      </c>
      <c r="E3759" s="128">
        <f t="shared" si="3"/>
        <v>2</v>
      </c>
      <c r="F3759" s="128">
        <f t="shared" si="4"/>
        <v>2031</v>
      </c>
      <c r="G3759" s="128">
        <f t="shared" si="5"/>
        <v>4</v>
      </c>
      <c r="H3759" s="128">
        <f t="shared" si="6"/>
        <v>16</v>
      </c>
      <c r="I3759" s="128" t="str">
        <f t="shared" si="7"/>
        <v>수</v>
      </c>
      <c r="J3759" s="99"/>
      <c r="K3759" s="99"/>
      <c r="L3759" s="141" t="str">
        <f>IF(J3759-K3759=0,,IFERROR(K3759-J3759-휴게시간-VLOOKUP(A3759,지정휴게시간,2,FALSE),K3759-J3759-휴게시간))</f>
        <v/>
      </c>
      <c r="M3759" s="142" t="str">
        <f>IFERROR(VLOOKUP(Text(A3759,"m월 d일"),양력휴일,2,FALSE),IFERROR(VLOOKUP(Text(B3759,"m월 d일"),음력휴일,2,FALSE),IFERROR(VLOOKUP(A3759,양력지정휴일,2,FALSE), IFERROR(VLOOKUP(B3759,음력지정휴일,2,FALSE), ""))))</f>
        <v/>
      </c>
      <c r="N3759" s="128"/>
      <c r="O3759" s="128" t="str">
        <f>IFERROR(VLOOKUP(N3759,연차지정일수,2,FALSE),"")</f>
        <v/>
      </c>
      <c r="P3759" s="143"/>
      <c r="Q3759" s="2"/>
    </row>
    <row r="3760">
      <c r="A3760" s="129">
        <v>47955.0</v>
      </c>
      <c r="B3760" s="129">
        <f>VLOOKUP($A3760,달력데이터,MATCH("음력 날짜",달력제목,0),FALSE)</f>
        <v>47933</v>
      </c>
      <c r="C3760" s="128">
        <f t="shared" si="1"/>
        <v>2031</v>
      </c>
      <c r="D3760" s="128">
        <f t="shared" si="2"/>
        <v>4</v>
      </c>
      <c r="E3760" s="128">
        <f t="shared" si="3"/>
        <v>2</v>
      </c>
      <c r="F3760" s="128">
        <f t="shared" si="4"/>
        <v>2031</v>
      </c>
      <c r="G3760" s="128">
        <f t="shared" si="5"/>
        <v>4</v>
      </c>
      <c r="H3760" s="128">
        <f t="shared" si="6"/>
        <v>17</v>
      </c>
      <c r="I3760" s="128" t="str">
        <f t="shared" si="7"/>
        <v>목</v>
      </c>
      <c r="J3760" s="99"/>
      <c r="K3760" s="99"/>
      <c r="L3760" s="141" t="str">
        <f>IF(J3760-K3760=0,,IFERROR(K3760-J3760-휴게시간-VLOOKUP(A3760,지정휴게시간,2,FALSE),K3760-J3760-휴게시간))</f>
        <v/>
      </c>
      <c r="M3760" s="142" t="str">
        <f>IFERROR(VLOOKUP(Text(A3760,"m월 d일"),양력휴일,2,FALSE),IFERROR(VLOOKUP(Text(B3760,"m월 d일"),음력휴일,2,FALSE),IFERROR(VLOOKUP(A3760,양력지정휴일,2,FALSE), IFERROR(VLOOKUP(B3760,음력지정휴일,2,FALSE), ""))))</f>
        <v/>
      </c>
      <c r="N3760" s="128"/>
      <c r="O3760" s="128" t="str">
        <f>IFERROR(VLOOKUP(N3760,연차지정일수,2,FALSE),"")</f>
        <v/>
      </c>
      <c r="P3760" s="143"/>
      <c r="Q3760" s="2"/>
    </row>
    <row r="3761">
      <c r="A3761" s="129">
        <v>47956.0</v>
      </c>
      <c r="B3761" s="129">
        <f>VLOOKUP($A3761,달력데이터,MATCH("음력 날짜",달력제목,0),FALSE)</f>
        <v>47934</v>
      </c>
      <c r="C3761" s="128">
        <f t="shared" si="1"/>
        <v>2031</v>
      </c>
      <c r="D3761" s="128">
        <f t="shared" si="2"/>
        <v>4</v>
      </c>
      <c r="E3761" s="128">
        <f t="shared" si="3"/>
        <v>2</v>
      </c>
      <c r="F3761" s="128">
        <f t="shared" si="4"/>
        <v>2031</v>
      </c>
      <c r="G3761" s="128">
        <f t="shared" si="5"/>
        <v>4</v>
      </c>
      <c r="H3761" s="128">
        <f t="shared" si="6"/>
        <v>18</v>
      </c>
      <c r="I3761" s="128" t="str">
        <f t="shared" si="7"/>
        <v>금</v>
      </c>
      <c r="J3761" s="99"/>
      <c r="K3761" s="99"/>
      <c r="L3761" s="141" t="str">
        <f>IF(J3761-K3761=0,,IFERROR(K3761-J3761-휴게시간-VLOOKUP(A3761,지정휴게시간,2,FALSE),K3761-J3761-휴게시간))</f>
        <v/>
      </c>
      <c r="M3761" s="142" t="str">
        <f>IFERROR(VLOOKUP(Text(A3761,"m월 d일"),양력휴일,2,FALSE),IFERROR(VLOOKUP(Text(B3761,"m월 d일"),음력휴일,2,FALSE),IFERROR(VLOOKUP(A3761,양력지정휴일,2,FALSE), IFERROR(VLOOKUP(B3761,음력지정휴일,2,FALSE), ""))))</f>
        <v/>
      </c>
      <c r="N3761" s="128"/>
      <c r="O3761" s="128" t="str">
        <f>IFERROR(VLOOKUP(N3761,연차지정일수,2,FALSE),"")</f>
        <v/>
      </c>
      <c r="P3761" s="143"/>
      <c r="Q3761" s="2"/>
    </row>
    <row r="3762">
      <c r="A3762" s="129">
        <v>47957.0</v>
      </c>
      <c r="B3762" s="129">
        <f>VLOOKUP($A3762,달력데이터,MATCH("음력 날짜",달력제목,0),FALSE)</f>
        <v>47935</v>
      </c>
      <c r="C3762" s="128">
        <f t="shared" si="1"/>
        <v>2031</v>
      </c>
      <c r="D3762" s="128">
        <f t="shared" si="2"/>
        <v>4</v>
      </c>
      <c r="E3762" s="128">
        <f t="shared" si="3"/>
        <v>2</v>
      </c>
      <c r="F3762" s="128">
        <f t="shared" si="4"/>
        <v>2031</v>
      </c>
      <c r="G3762" s="128">
        <f t="shared" si="5"/>
        <v>4</v>
      </c>
      <c r="H3762" s="128">
        <f t="shared" si="6"/>
        <v>19</v>
      </c>
      <c r="I3762" s="128" t="str">
        <f t="shared" si="7"/>
        <v>토</v>
      </c>
      <c r="J3762" s="99"/>
      <c r="K3762" s="99"/>
      <c r="L3762" s="141" t="str">
        <f>IF(J3762-K3762=0,,IFERROR(K3762-J3762-휴게시간-VLOOKUP(A3762,지정휴게시간,2,FALSE),K3762-J3762-휴게시간))</f>
        <v/>
      </c>
      <c r="M3762" s="142" t="str">
        <f>IFERROR(VLOOKUP(Text(A3762,"m월 d일"),양력휴일,2,FALSE),IFERROR(VLOOKUP(Text(B3762,"m월 d일"),음력휴일,2,FALSE),IFERROR(VLOOKUP(A3762,양력지정휴일,2,FALSE), IFERROR(VLOOKUP(B3762,음력지정휴일,2,FALSE), ""))))</f>
        <v/>
      </c>
      <c r="N3762" s="128"/>
      <c r="O3762" s="128" t="str">
        <f>IFERROR(VLOOKUP(N3762,연차지정일수,2,FALSE),"")</f>
        <v/>
      </c>
      <c r="P3762" s="143"/>
      <c r="Q3762" s="2"/>
    </row>
    <row r="3763">
      <c r="A3763" s="129">
        <v>47958.0</v>
      </c>
      <c r="B3763" s="129">
        <f>VLOOKUP($A3763,달력데이터,MATCH("음력 날짜",달력제목,0),FALSE)</f>
        <v>47936</v>
      </c>
      <c r="C3763" s="128">
        <f t="shared" si="1"/>
        <v>2031</v>
      </c>
      <c r="D3763" s="128">
        <f t="shared" si="2"/>
        <v>4</v>
      </c>
      <c r="E3763" s="128">
        <f t="shared" si="3"/>
        <v>2</v>
      </c>
      <c r="F3763" s="128">
        <f t="shared" si="4"/>
        <v>2031</v>
      </c>
      <c r="G3763" s="128">
        <f t="shared" si="5"/>
        <v>4</v>
      </c>
      <c r="H3763" s="128">
        <f t="shared" si="6"/>
        <v>20</v>
      </c>
      <c r="I3763" s="128" t="str">
        <f t="shared" si="7"/>
        <v>일</v>
      </c>
      <c r="J3763" s="99"/>
      <c r="K3763" s="99"/>
      <c r="L3763" s="141" t="str">
        <f>IF(J3763-K3763=0,,IFERROR(K3763-J3763-휴게시간-VLOOKUP(A3763,지정휴게시간,2,FALSE),K3763-J3763-휴게시간))</f>
        <v/>
      </c>
      <c r="M3763" s="142" t="str">
        <f>IFERROR(VLOOKUP(Text(A3763,"m월 d일"),양력휴일,2,FALSE),IFERROR(VLOOKUP(Text(B3763,"m월 d일"),음력휴일,2,FALSE),IFERROR(VLOOKUP(A3763,양력지정휴일,2,FALSE), IFERROR(VLOOKUP(B3763,음력지정휴일,2,FALSE), ""))))</f>
        <v/>
      </c>
      <c r="N3763" s="128"/>
      <c r="O3763" s="128" t="str">
        <f>IFERROR(VLOOKUP(N3763,연차지정일수,2,FALSE),"")</f>
        <v/>
      </c>
      <c r="P3763" s="143"/>
      <c r="Q3763" s="2"/>
    </row>
    <row r="3764">
      <c r="A3764" s="129">
        <v>47959.0</v>
      </c>
      <c r="B3764" s="129">
        <f>VLOOKUP($A3764,달력데이터,MATCH("음력 날짜",달력제목,0),FALSE)</f>
        <v>47937</v>
      </c>
      <c r="C3764" s="128">
        <f t="shared" si="1"/>
        <v>2031</v>
      </c>
      <c r="D3764" s="128">
        <f t="shared" si="2"/>
        <v>4</v>
      </c>
      <c r="E3764" s="128">
        <f t="shared" si="3"/>
        <v>3</v>
      </c>
      <c r="F3764" s="128">
        <f t="shared" si="4"/>
        <v>2031</v>
      </c>
      <c r="G3764" s="128">
        <f t="shared" si="5"/>
        <v>4</v>
      </c>
      <c r="H3764" s="128">
        <f t="shared" si="6"/>
        <v>21</v>
      </c>
      <c r="I3764" s="128" t="str">
        <f t="shared" si="7"/>
        <v>월</v>
      </c>
      <c r="J3764" s="99"/>
      <c r="K3764" s="99"/>
      <c r="L3764" s="141" t="str">
        <f>IF(J3764-K3764=0,,IFERROR(K3764-J3764-휴게시간-VLOOKUP(A3764,지정휴게시간,2,FALSE),K3764-J3764-휴게시간))</f>
        <v/>
      </c>
      <c r="M3764" s="142" t="str">
        <f>IFERROR(VLOOKUP(Text(A3764,"m월 d일"),양력휴일,2,FALSE),IFERROR(VLOOKUP(Text(B3764,"m월 d일"),음력휴일,2,FALSE),IFERROR(VLOOKUP(A3764,양력지정휴일,2,FALSE), IFERROR(VLOOKUP(B3764,음력지정휴일,2,FALSE), ""))))</f>
        <v/>
      </c>
      <c r="N3764" s="128"/>
      <c r="O3764" s="128" t="str">
        <f>IFERROR(VLOOKUP(N3764,연차지정일수,2,FALSE),"")</f>
        <v/>
      </c>
      <c r="P3764" s="143"/>
      <c r="Q3764" s="2"/>
    </row>
    <row r="3765">
      <c r="A3765" s="129">
        <v>47960.0</v>
      </c>
      <c r="B3765" s="129">
        <f>VLOOKUP($A3765,달력데이터,MATCH("음력 날짜",달력제목,0),FALSE)</f>
        <v>47908</v>
      </c>
      <c r="C3765" s="128">
        <f t="shared" si="1"/>
        <v>2031</v>
      </c>
      <c r="D3765" s="128">
        <f t="shared" si="2"/>
        <v>4</v>
      </c>
      <c r="E3765" s="128">
        <f t="shared" si="3"/>
        <v>3</v>
      </c>
      <c r="F3765" s="128">
        <f t="shared" si="4"/>
        <v>2031</v>
      </c>
      <c r="G3765" s="128">
        <f t="shared" si="5"/>
        <v>4</v>
      </c>
      <c r="H3765" s="128">
        <f t="shared" si="6"/>
        <v>22</v>
      </c>
      <c r="I3765" s="128" t="str">
        <f t="shared" si="7"/>
        <v>화</v>
      </c>
      <c r="J3765" s="99"/>
      <c r="K3765" s="99"/>
      <c r="L3765" s="141" t="str">
        <f>IF(J3765-K3765=0,,IFERROR(K3765-J3765-휴게시간-VLOOKUP(A3765,지정휴게시간,2,FALSE),K3765-J3765-휴게시간))</f>
        <v/>
      </c>
      <c r="M3765" s="142" t="str">
        <f>IFERROR(VLOOKUP(Text(A3765,"m월 d일"),양력휴일,2,FALSE),IFERROR(VLOOKUP(Text(B3765,"m월 d일"),음력휴일,2,FALSE),IFERROR(VLOOKUP(A3765,양력지정휴일,2,FALSE), IFERROR(VLOOKUP(B3765,음력지정휴일,2,FALSE), ""))))</f>
        <v/>
      </c>
      <c r="N3765" s="128"/>
      <c r="O3765" s="128" t="str">
        <f>IFERROR(VLOOKUP(N3765,연차지정일수,2,FALSE),"")</f>
        <v/>
      </c>
      <c r="P3765" s="143"/>
      <c r="Q3765" s="2"/>
    </row>
    <row r="3766">
      <c r="A3766" s="129">
        <v>47961.0</v>
      </c>
      <c r="B3766" s="129">
        <f>VLOOKUP($A3766,달력데이터,MATCH("음력 날짜",달력제목,0),FALSE)</f>
        <v>47909</v>
      </c>
      <c r="C3766" s="128">
        <f t="shared" si="1"/>
        <v>2031</v>
      </c>
      <c r="D3766" s="128">
        <f t="shared" si="2"/>
        <v>4</v>
      </c>
      <c r="E3766" s="128">
        <f t="shared" si="3"/>
        <v>3</v>
      </c>
      <c r="F3766" s="128">
        <f t="shared" si="4"/>
        <v>2031</v>
      </c>
      <c r="G3766" s="128">
        <f t="shared" si="5"/>
        <v>4</v>
      </c>
      <c r="H3766" s="128">
        <f t="shared" si="6"/>
        <v>23</v>
      </c>
      <c r="I3766" s="128" t="str">
        <f t="shared" si="7"/>
        <v>수</v>
      </c>
      <c r="J3766" s="99"/>
      <c r="K3766" s="99"/>
      <c r="L3766" s="141" t="str">
        <f>IF(J3766-K3766=0,,IFERROR(K3766-J3766-휴게시간-VLOOKUP(A3766,지정휴게시간,2,FALSE),K3766-J3766-휴게시간))</f>
        <v/>
      </c>
      <c r="M3766" s="142" t="str">
        <f>IFERROR(VLOOKUP(Text(A3766,"m월 d일"),양력휴일,2,FALSE),IFERROR(VLOOKUP(Text(B3766,"m월 d일"),음력휴일,2,FALSE),IFERROR(VLOOKUP(A3766,양력지정휴일,2,FALSE), IFERROR(VLOOKUP(B3766,음력지정휴일,2,FALSE), ""))))</f>
        <v/>
      </c>
      <c r="N3766" s="128"/>
      <c r="O3766" s="128" t="str">
        <f>IFERROR(VLOOKUP(N3766,연차지정일수,2,FALSE),"")</f>
        <v/>
      </c>
      <c r="P3766" s="143"/>
      <c r="Q3766" s="2"/>
    </row>
    <row r="3767">
      <c r="A3767" s="129">
        <v>47962.0</v>
      </c>
      <c r="B3767" s="129">
        <f>VLOOKUP($A3767,달력데이터,MATCH("음력 날짜",달력제목,0),FALSE)</f>
        <v>47910</v>
      </c>
      <c r="C3767" s="128">
        <f t="shared" si="1"/>
        <v>2031</v>
      </c>
      <c r="D3767" s="128">
        <f t="shared" si="2"/>
        <v>4</v>
      </c>
      <c r="E3767" s="128">
        <f t="shared" si="3"/>
        <v>3</v>
      </c>
      <c r="F3767" s="128">
        <f t="shared" si="4"/>
        <v>2031</v>
      </c>
      <c r="G3767" s="128">
        <f t="shared" si="5"/>
        <v>4</v>
      </c>
      <c r="H3767" s="128">
        <f t="shared" si="6"/>
        <v>24</v>
      </c>
      <c r="I3767" s="128" t="str">
        <f t="shared" si="7"/>
        <v>목</v>
      </c>
      <c r="J3767" s="99"/>
      <c r="K3767" s="99"/>
      <c r="L3767" s="141" t="str">
        <f>IF(J3767-K3767=0,,IFERROR(K3767-J3767-휴게시간-VLOOKUP(A3767,지정휴게시간,2,FALSE),K3767-J3767-휴게시간))</f>
        <v/>
      </c>
      <c r="M3767" s="142" t="str">
        <f>IFERROR(VLOOKUP(Text(A3767,"m월 d일"),양력휴일,2,FALSE),IFERROR(VLOOKUP(Text(B3767,"m월 d일"),음력휴일,2,FALSE),IFERROR(VLOOKUP(A3767,양력지정휴일,2,FALSE), IFERROR(VLOOKUP(B3767,음력지정휴일,2,FALSE), ""))))</f>
        <v/>
      </c>
      <c r="N3767" s="128"/>
      <c r="O3767" s="128" t="str">
        <f>IFERROR(VLOOKUP(N3767,연차지정일수,2,FALSE),"")</f>
        <v/>
      </c>
      <c r="P3767" s="143"/>
      <c r="Q3767" s="2"/>
    </row>
    <row r="3768">
      <c r="A3768" s="129">
        <v>47963.0</v>
      </c>
      <c r="B3768" s="129">
        <f>VLOOKUP($A3768,달력데이터,MATCH("음력 날짜",달력제목,0),FALSE)</f>
        <v>47911</v>
      </c>
      <c r="C3768" s="128">
        <f t="shared" si="1"/>
        <v>2031</v>
      </c>
      <c r="D3768" s="128">
        <f t="shared" si="2"/>
        <v>4</v>
      </c>
      <c r="E3768" s="128">
        <f t="shared" si="3"/>
        <v>3</v>
      </c>
      <c r="F3768" s="128">
        <f t="shared" si="4"/>
        <v>2031</v>
      </c>
      <c r="G3768" s="128">
        <f t="shared" si="5"/>
        <v>4</v>
      </c>
      <c r="H3768" s="128">
        <f t="shared" si="6"/>
        <v>25</v>
      </c>
      <c r="I3768" s="128" t="str">
        <f t="shared" si="7"/>
        <v>금</v>
      </c>
      <c r="J3768" s="99"/>
      <c r="K3768" s="99"/>
      <c r="L3768" s="141" t="str">
        <f>IF(J3768-K3768=0,,IFERROR(K3768-J3768-휴게시간-VLOOKUP(A3768,지정휴게시간,2,FALSE),K3768-J3768-휴게시간))</f>
        <v/>
      </c>
      <c r="M3768" s="142" t="str">
        <f>IFERROR(VLOOKUP(Text(A3768,"m월 d일"),양력휴일,2,FALSE),IFERROR(VLOOKUP(Text(B3768,"m월 d일"),음력휴일,2,FALSE),IFERROR(VLOOKUP(A3768,양력지정휴일,2,FALSE), IFERROR(VLOOKUP(B3768,음력지정휴일,2,FALSE), ""))))</f>
        <v/>
      </c>
      <c r="N3768" s="128"/>
      <c r="O3768" s="128" t="str">
        <f>IFERROR(VLOOKUP(N3768,연차지정일수,2,FALSE),"")</f>
        <v/>
      </c>
      <c r="P3768" s="143"/>
      <c r="Q3768" s="2"/>
    </row>
    <row r="3769">
      <c r="A3769" s="129">
        <v>47964.0</v>
      </c>
      <c r="B3769" s="129">
        <f>VLOOKUP($A3769,달력데이터,MATCH("음력 날짜",달력제목,0),FALSE)</f>
        <v>47912</v>
      </c>
      <c r="C3769" s="128">
        <f t="shared" si="1"/>
        <v>2031</v>
      </c>
      <c r="D3769" s="128">
        <f t="shared" si="2"/>
        <v>4</v>
      </c>
      <c r="E3769" s="128">
        <f t="shared" si="3"/>
        <v>3</v>
      </c>
      <c r="F3769" s="128">
        <f t="shared" si="4"/>
        <v>2031</v>
      </c>
      <c r="G3769" s="128">
        <f t="shared" si="5"/>
        <v>4</v>
      </c>
      <c r="H3769" s="128">
        <f t="shared" si="6"/>
        <v>26</v>
      </c>
      <c r="I3769" s="128" t="str">
        <f t="shared" si="7"/>
        <v>토</v>
      </c>
      <c r="J3769" s="99"/>
      <c r="K3769" s="99"/>
      <c r="L3769" s="141" t="str">
        <f>IF(J3769-K3769=0,,IFERROR(K3769-J3769-휴게시간-VLOOKUP(A3769,지정휴게시간,2,FALSE),K3769-J3769-휴게시간))</f>
        <v/>
      </c>
      <c r="M3769" s="142" t="str">
        <f>IFERROR(VLOOKUP(Text(A3769,"m월 d일"),양력휴일,2,FALSE),IFERROR(VLOOKUP(Text(B3769,"m월 d일"),음력휴일,2,FALSE),IFERROR(VLOOKUP(A3769,양력지정휴일,2,FALSE), IFERROR(VLOOKUP(B3769,음력지정휴일,2,FALSE), ""))))</f>
        <v/>
      </c>
      <c r="N3769" s="128"/>
      <c r="O3769" s="128" t="str">
        <f>IFERROR(VLOOKUP(N3769,연차지정일수,2,FALSE),"")</f>
        <v/>
      </c>
      <c r="P3769" s="143"/>
      <c r="Q3769" s="2"/>
    </row>
    <row r="3770">
      <c r="A3770" s="129">
        <v>47965.0</v>
      </c>
      <c r="B3770" s="129">
        <f>VLOOKUP($A3770,달력데이터,MATCH("음력 날짜",달력제목,0),FALSE)</f>
        <v>47913</v>
      </c>
      <c r="C3770" s="128">
        <f t="shared" si="1"/>
        <v>2031</v>
      </c>
      <c r="D3770" s="128">
        <f t="shared" si="2"/>
        <v>4</v>
      </c>
      <c r="E3770" s="128">
        <f t="shared" si="3"/>
        <v>3</v>
      </c>
      <c r="F3770" s="128">
        <f t="shared" si="4"/>
        <v>2031</v>
      </c>
      <c r="G3770" s="128">
        <f t="shared" si="5"/>
        <v>4</v>
      </c>
      <c r="H3770" s="128">
        <f t="shared" si="6"/>
        <v>27</v>
      </c>
      <c r="I3770" s="128" t="str">
        <f t="shared" si="7"/>
        <v>일</v>
      </c>
      <c r="J3770" s="99"/>
      <c r="K3770" s="99"/>
      <c r="L3770" s="141" t="str">
        <f>IF(J3770-K3770=0,,IFERROR(K3770-J3770-휴게시간-VLOOKUP(A3770,지정휴게시간,2,FALSE),K3770-J3770-휴게시간))</f>
        <v/>
      </c>
      <c r="M3770" s="142" t="str">
        <f>IFERROR(VLOOKUP(Text(A3770,"m월 d일"),양력휴일,2,FALSE),IFERROR(VLOOKUP(Text(B3770,"m월 d일"),음력휴일,2,FALSE),IFERROR(VLOOKUP(A3770,양력지정휴일,2,FALSE), IFERROR(VLOOKUP(B3770,음력지정휴일,2,FALSE), ""))))</f>
        <v/>
      </c>
      <c r="N3770" s="128"/>
      <c r="O3770" s="128" t="str">
        <f>IFERROR(VLOOKUP(N3770,연차지정일수,2,FALSE),"")</f>
        <v/>
      </c>
      <c r="P3770" s="143"/>
      <c r="Q3770" s="2"/>
    </row>
    <row r="3771">
      <c r="A3771" s="129">
        <v>47966.0</v>
      </c>
      <c r="B3771" s="129">
        <f>VLOOKUP($A3771,달력데이터,MATCH("음력 날짜",달력제목,0),FALSE)</f>
        <v>47914</v>
      </c>
      <c r="C3771" s="128">
        <f t="shared" si="1"/>
        <v>2031</v>
      </c>
      <c r="D3771" s="128">
        <f t="shared" si="2"/>
        <v>4</v>
      </c>
      <c r="E3771" s="128">
        <f t="shared" si="3"/>
        <v>4</v>
      </c>
      <c r="F3771" s="128">
        <f t="shared" si="4"/>
        <v>2031</v>
      </c>
      <c r="G3771" s="128">
        <f t="shared" si="5"/>
        <v>4</v>
      </c>
      <c r="H3771" s="128">
        <f t="shared" si="6"/>
        <v>28</v>
      </c>
      <c r="I3771" s="128" t="str">
        <f t="shared" si="7"/>
        <v>월</v>
      </c>
      <c r="J3771" s="99"/>
      <c r="K3771" s="99"/>
      <c r="L3771" s="141" t="str">
        <f>IF(J3771-K3771=0,,IFERROR(K3771-J3771-휴게시간-VLOOKUP(A3771,지정휴게시간,2,FALSE),K3771-J3771-휴게시간))</f>
        <v/>
      </c>
      <c r="M3771" s="142" t="str">
        <f>IFERROR(VLOOKUP(Text(A3771,"m월 d일"),양력휴일,2,FALSE),IFERROR(VLOOKUP(Text(B3771,"m월 d일"),음력휴일,2,FALSE),IFERROR(VLOOKUP(A3771,양력지정휴일,2,FALSE), IFERROR(VLOOKUP(B3771,음력지정휴일,2,FALSE), ""))))</f>
        <v/>
      </c>
      <c r="N3771" s="128"/>
      <c r="O3771" s="128" t="str">
        <f>IFERROR(VLOOKUP(N3771,연차지정일수,2,FALSE),"")</f>
        <v/>
      </c>
      <c r="P3771" s="143"/>
      <c r="Q3771" s="2"/>
    </row>
    <row r="3772">
      <c r="A3772" s="129">
        <v>47967.0</v>
      </c>
      <c r="B3772" s="129">
        <f>VLOOKUP($A3772,달력데이터,MATCH("음력 날짜",달력제목,0),FALSE)</f>
        <v>47915</v>
      </c>
      <c r="C3772" s="128">
        <f t="shared" si="1"/>
        <v>2031</v>
      </c>
      <c r="D3772" s="128">
        <f t="shared" si="2"/>
        <v>4</v>
      </c>
      <c r="E3772" s="128">
        <f t="shared" si="3"/>
        <v>4</v>
      </c>
      <c r="F3772" s="128">
        <f t="shared" si="4"/>
        <v>2031</v>
      </c>
      <c r="G3772" s="128">
        <f t="shared" si="5"/>
        <v>4</v>
      </c>
      <c r="H3772" s="128">
        <f t="shared" si="6"/>
        <v>29</v>
      </c>
      <c r="I3772" s="128" t="str">
        <f t="shared" si="7"/>
        <v>화</v>
      </c>
      <c r="J3772" s="99"/>
      <c r="K3772" s="99"/>
      <c r="L3772" s="141" t="str">
        <f>IF(J3772-K3772=0,,IFERROR(K3772-J3772-휴게시간-VLOOKUP(A3772,지정휴게시간,2,FALSE),K3772-J3772-휴게시간))</f>
        <v/>
      </c>
      <c r="M3772" s="142" t="str">
        <f>IFERROR(VLOOKUP(Text(A3772,"m월 d일"),양력휴일,2,FALSE),IFERROR(VLOOKUP(Text(B3772,"m월 d일"),음력휴일,2,FALSE),IFERROR(VLOOKUP(A3772,양력지정휴일,2,FALSE), IFERROR(VLOOKUP(B3772,음력지정휴일,2,FALSE), ""))))</f>
        <v/>
      </c>
      <c r="N3772" s="128"/>
      <c r="O3772" s="128" t="str">
        <f>IFERROR(VLOOKUP(N3772,연차지정일수,2,FALSE),"")</f>
        <v/>
      </c>
      <c r="P3772" s="143"/>
      <c r="Q3772" s="2"/>
    </row>
    <row r="3773">
      <c r="A3773" s="129">
        <v>47968.0</v>
      </c>
      <c r="B3773" s="129">
        <f>VLOOKUP($A3773,달력데이터,MATCH("음력 날짜",달력제목,0),FALSE)</f>
        <v>47916</v>
      </c>
      <c r="C3773" s="128">
        <f t="shared" si="1"/>
        <v>2031</v>
      </c>
      <c r="D3773" s="128">
        <f t="shared" si="2"/>
        <v>4</v>
      </c>
      <c r="E3773" s="128">
        <f t="shared" si="3"/>
        <v>4</v>
      </c>
      <c r="F3773" s="128">
        <f t="shared" si="4"/>
        <v>2031</v>
      </c>
      <c r="G3773" s="128">
        <f t="shared" si="5"/>
        <v>4</v>
      </c>
      <c r="H3773" s="128">
        <f t="shared" si="6"/>
        <v>30</v>
      </c>
      <c r="I3773" s="128" t="str">
        <f t="shared" si="7"/>
        <v>수</v>
      </c>
      <c r="J3773" s="99"/>
      <c r="K3773" s="99"/>
      <c r="L3773" s="141" t="str">
        <f>IF(J3773-K3773=0,,IFERROR(K3773-J3773-휴게시간-VLOOKUP(A3773,지정휴게시간,2,FALSE),K3773-J3773-휴게시간))</f>
        <v/>
      </c>
      <c r="M3773" s="142" t="str">
        <f>IFERROR(VLOOKUP(Text(A3773,"m월 d일"),양력휴일,2,FALSE),IFERROR(VLOOKUP(Text(B3773,"m월 d일"),음력휴일,2,FALSE),IFERROR(VLOOKUP(A3773,양력지정휴일,2,FALSE), IFERROR(VLOOKUP(B3773,음력지정휴일,2,FALSE), ""))))</f>
        <v/>
      </c>
      <c r="N3773" s="128"/>
      <c r="O3773" s="128" t="str">
        <f>IFERROR(VLOOKUP(N3773,연차지정일수,2,FALSE),"")</f>
        <v/>
      </c>
      <c r="P3773" s="143"/>
      <c r="Q3773" s="2"/>
    </row>
    <row r="3774">
      <c r="A3774" s="129">
        <v>47969.0</v>
      </c>
      <c r="B3774" s="129">
        <f>VLOOKUP($A3774,달력데이터,MATCH("음력 날짜",달력제목,0),FALSE)</f>
        <v>47917</v>
      </c>
      <c r="C3774" s="128">
        <f t="shared" si="1"/>
        <v>2031</v>
      </c>
      <c r="D3774" s="128">
        <f t="shared" si="2"/>
        <v>4</v>
      </c>
      <c r="E3774" s="128">
        <f t="shared" si="3"/>
        <v>4</v>
      </c>
      <c r="F3774" s="128">
        <f t="shared" si="4"/>
        <v>2031</v>
      </c>
      <c r="G3774" s="128">
        <f t="shared" si="5"/>
        <v>5</v>
      </c>
      <c r="H3774" s="128">
        <f t="shared" si="6"/>
        <v>1</v>
      </c>
      <c r="I3774" s="128" t="str">
        <f t="shared" si="7"/>
        <v>목</v>
      </c>
      <c r="J3774" s="99"/>
      <c r="K3774" s="99"/>
      <c r="L3774" s="141" t="str">
        <f>IF(J3774-K3774=0,,IFERROR(K3774-J3774-휴게시간-VLOOKUP(A3774,지정휴게시간,2,FALSE),K3774-J3774-휴게시간))</f>
        <v/>
      </c>
      <c r="M3774" s="142" t="str">
        <f>IFERROR(VLOOKUP(Text(A3774,"m월 d일"),양력휴일,2,FALSE),IFERROR(VLOOKUP(Text(B3774,"m월 d일"),음력휴일,2,FALSE),IFERROR(VLOOKUP(A3774,양력지정휴일,2,FALSE), IFERROR(VLOOKUP(B3774,음력지정휴일,2,FALSE), ""))))</f>
        <v>근로자의 날</v>
      </c>
      <c r="N3774" s="128"/>
      <c r="O3774" s="128" t="str">
        <f>IFERROR(VLOOKUP(N3774,연차지정일수,2,FALSE),"")</f>
        <v/>
      </c>
      <c r="P3774" s="143"/>
      <c r="Q3774" s="2"/>
    </row>
    <row r="3775">
      <c r="A3775" s="129">
        <v>47970.0</v>
      </c>
      <c r="B3775" s="129">
        <f>VLOOKUP($A3775,달력데이터,MATCH("음력 날짜",달력제목,0),FALSE)</f>
        <v>47918</v>
      </c>
      <c r="C3775" s="128">
        <f t="shared" si="1"/>
        <v>2031</v>
      </c>
      <c r="D3775" s="128">
        <f t="shared" si="2"/>
        <v>4</v>
      </c>
      <c r="E3775" s="128">
        <f t="shared" si="3"/>
        <v>4</v>
      </c>
      <c r="F3775" s="128">
        <f t="shared" si="4"/>
        <v>2031</v>
      </c>
      <c r="G3775" s="128">
        <f t="shared" si="5"/>
        <v>5</v>
      </c>
      <c r="H3775" s="128">
        <f t="shared" si="6"/>
        <v>2</v>
      </c>
      <c r="I3775" s="128" t="str">
        <f t="shared" si="7"/>
        <v>금</v>
      </c>
      <c r="J3775" s="99"/>
      <c r="K3775" s="99"/>
      <c r="L3775" s="141" t="str">
        <f>IF(J3775-K3775=0,,IFERROR(K3775-J3775-휴게시간-VLOOKUP(A3775,지정휴게시간,2,FALSE),K3775-J3775-휴게시간))</f>
        <v/>
      </c>
      <c r="M3775" s="142" t="str">
        <f>IFERROR(VLOOKUP(Text(A3775,"m월 d일"),양력휴일,2,FALSE),IFERROR(VLOOKUP(Text(B3775,"m월 d일"),음력휴일,2,FALSE),IFERROR(VLOOKUP(A3775,양력지정휴일,2,FALSE), IFERROR(VLOOKUP(B3775,음력지정휴일,2,FALSE), ""))))</f>
        <v/>
      </c>
      <c r="N3775" s="128"/>
      <c r="O3775" s="128" t="str">
        <f>IFERROR(VLOOKUP(N3775,연차지정일수,2,FALSE),"")</f>
        <v/>
      </c>
      <c r="P3775" s="143"/>
      <c r="Q3775" s="2"/>
    </row>
    <row r="3776">
      <c r="A3776" s="129">
        <v>47971.0</v>
      </c>
      <c r="B3776" s="129">
        <f>VLOOKUP($A3776,달력데이터,MATCH("음력 날짜",달력제목,0),FALSE)</f>
        <v>47919</v>
      </c>
      <c r="C3776" s="128">
        <f t="shared" si="1"/>
        <v>2031</v>
      </c>
      <c r="D3776" s="128">
        <f t="shared" si="2"/>
        <v>4</v>
      </c>
      <c r="E3776" s="128">
        <f t="shared" si="3"/>
        <v>4</v>
      </c>
      <c r="F3776" s="128">
        <f t="shared" si="4"/>
        <v>2031</v>
      </c>
      <c r="G3776" s="128">
        <f t="shared" si="5"/>
        <v>5</v>
      </c>
      <c r="H3776" s="128">
        <f t="shared" si="6"/>
        <v>3</v>
      </c>
      <c r="I3776" s="128" t="str">
        <f t="shared" si="7"/>
        <v>토</v>
      </c>
      <c r="J3776" s="99"/>
      <c r="K3776" s="99"/>
      <c r="L3776" s="141" t="str">
        <f>IF(J3776-K3776=0,,IFERROR(K3776-J3776-휴게시간-VLOOKUP(A3776,지정휴게시간,2,FALSE),K3776-J3776-휴게시간))</f>
        <v/>
      </c>
      <c r="M3776" s="142" t="str">
        <f>IFERROR(VLOOKUP(Text(A3776,"m월 d일"),양력휴일,2,FALSE),IFERROR(VLOOKUP(Text(B3776,"m월 d일"),음력휴일,2,FALSE),IFERROR(VLOOKUP(A3776,양력지정휴일,2,FALSE), IFERROR(VLOOKUP(B3776,음력지정휴일,2,FALSE), ""))))</f>
        <v/>
      </c>
      <c r="N3776" s="128"/>
      <c r="O3776" s="128" t="str">
        <f>IFERROR(VLOOKUP(N3776,연차지정일수,2,FALSE),"")</f>
        <v/>
      </c>
      <c r="P3776" s="143"/>
      <c r="Q3776" s="2"/>
    </row>
    <row r="3777">
      <c r="A3777" s="129">
        <v>47972.0</v>
      </c>
      <c r="B3777" s="129">
        <f>VLOOKUP($A3777,달력데이터,MATCH("음력 날짜",달력제목,0),FALSE)</f>
        <v>47920</v>
      </c>
      <c r="C3777" s="128">
        <f t="shared" si="1"/>
        <v>2031</v>
      </c>
      <c r="D3777" s="128">
        <f t="shared" si="2"/>
        <v>4</v>
      </c>
      <c r="E3777" s="128">
        <f t="shared" si="3"/>
        <v>4</v>
      </c>
      <c r="F3777" s="128">
        <f t="shared" si="4"/>
        <v>2031</v>
      </c>
      <c r="G3777" s="128">
        <f t="shared" si="5"/>
        <v>5</v>
      </c>
      <c r="H3777" s="128">
        <f t="shared" si="6"/>
        <v>4</v>
      </c>
      <c r="I3777" s="128" t="str">
        <f t="shared" si="7"/>
        <v>일</v>
      </c>
      <c r="J3777" s="99"/>
      <c r="K3777" s="99"/>
      <c r="L3777" s="141" t="str">
        <f>IF(J3777-K3777=0,,IFERROR(K3777-J3777-휴게시간-VLOOKUP(A3777,지정휴게시간,2,FALSE),K3777-J3777-휴게시간))</f>
        <v/>
      </c>
      <c r="M3777" s="142" t="str">
        <f>IFERROR(VLOOKUP(Text(A3777,"m월 d일"),양력휴일,2,FALSE),IFERROR(VLOOKUP(Text(B3777,"m월 d일"),음력휴일,2,FALSE),IFERROR(VLOOKUP(A3777,양력지정휴일,2,FALSE), IFERROR(VLOOKUP(B3777,음력지정휴일,2,FALSE), ""))))</f>
        <v/>
      </c>
      <c r="N3777" s="128"/>
      <c r="O3777" s="128" t="str">
        <f>IFERROR(VLOOKUP(N3777,연차지정일수,2,FALSE),"")</f>
        <v/>
      </c>
      <c r="P3777" s="143"/>
      <c r="Q3777" s="2"/>
    </row>
    <row r="3778">
      <c r="A3778" s="129">
        <v>47973.0</v>
      </c>
      <c r="B3778" s="129">
        <f>VLOOKUP($A3778,달력데이터,MATCH("음력 날짜",달력제목,0),FALSE)</f>
        <v>47921</v>
      </c>
      <c r="C3778" s="128">
        <f t="shared" si="1"/>
        <v>2031</v>
      </c>
      <c r="D3778" s="128">
        <f t="shared" si="2"/>
        <v>5</v>
      </c>
      <c r="E3778" s="128">
        <f t="shared" si="3"/>
        <v>1</v>
      </c>
      <c r="F3778" s="128">
        <f t="shared" si="4"/>
        <v>2031</v>
      </c>
      <c r="G3778" s="128">
        <f t="shared" si="5"/>
        <v>5</v>
      </c>
      <c r="H3778" s="128">
        <f t="shared" si="6"/>
        <v>5</v>
      </c>
      <c r="I3778" s="128" t="str">
        <f t="shared" si="7"/>
        <v>월</v>
      </c>
      <c r="J3778" s="99"/>
      <c r="K3778" s="99"/>
      <c r="L3778" s="141" t="str">
        <f>IF(J3778-K3778=0,,IFERROR(K3778-J3778-휴게시간-VLOOKUP(A3778,지정휴게시간,2,FALSE),K3778-J3778-휴게시간))</f>
        <v/>
      </c>
      <c r="M3778" s="142" t="str">
        <f>IFERROR(VLOOKUP(Text(A3778,"m월 d일"),양력휴일,2,FALSE),IFERROR(VLOOKUP(Text(B3778,"m월 d일"),음력휴일,2,FALSE),IFERROR(VLOOKUP(A3778,양력지정휴일,2,FALSE), IFERROR(VLOOKUP(B3778,음력지정휴일,2,FALSE), ""))))</f>
        <v>어린이날</v>
      </c>
      <c r="N3778" s="128"/>
      <c r="O3778" s="128" t="str">
        <f>IFERROR(VLOOKUP(N3778,연차지정일수,2,FALSE),"")</f>
        <v/>
      </c>
      <c r="P3778" s="143"/>
      <c r="Q3778" s="2"/>
    </row>
    <row r="3779">
      <c r="A3779" s="129">
        <v>47974.0</v>
      </c>
      <c r="B3779" s="129">
        <f>VLOOKUP($A3779,달력데이터,MATCH("음력 날짜",달력제목,0),FALSE)</f>
        <v>47922</v>
      </c>
      <c r="C3779" s="128">
        <f t="shared" si="1"/>
        <v>2031</v>
      </c>
      <c r="D3779" s="128">
        <f t="shared" si="2"/>
        <v>5</v>
      </c>
      <c r="E3779" s="128">
        <f t="shared" si="3"/>
        <v>1</v>
      </c>
      <c r="F3779" s="128">
        <f t="shared" si="4"/>
        <v>2031</v>
      </c>
      <c r="G3779" s="128">
        <f t="shared" si="5"/>
        <v>5</v>
      </c>
      <c r="H3779" s="128">
        <f t="shared" si="6"/>
        <v>6</v>
      </c>
      <c r="I3779" s="128" t="str">
        <f t="shared" si="7"/>
        <v>화</v>
      </c>
      <c r="J3779" s="99"/>
      <c r="K3779" s="99"/>
      <c r="L3779" s="141" t="str">
        <f>IF(J3779-K3779=0,,IFERROR(K3779-J3779-휴게시간-VLOOKUP(A3779,지정휴게시간,2,FALSE),K3779-J3779-휴게시간))</f>
        <v/>
      </c>
      <c r="M3779" s="142" t="str">
        <f>IFERROR(VLOOKUP(Text(A3779,"m월 d일"),양력휴일,2,FALSE),IFERROR(VLOOKUP(Text(B3779,"m월 d일"),음력휴일,2,FALSE),IFERROR(VLOOKUP(A3779,양력지정휴일,2,FALSE), IFERROR(VLOOKUP(B3779,음력지정휴일,2,FALSE), ""))))</f>
        <v/>
      </c>
      <c r="N3779" s="128"/>
      <c r="O3779" s="128" t="str">
        <f>IFERROR(VLOOKUP(N3779,연차지정일수,2,FALSE),"")</f>
        <v/>
      </c>
      <c r="P3779" s="143"/>
      <c r="Q3779" s="2"/>
    </row>
    <row r="3780">
      <c r="A3780" s="129">
        <v>47975.0</v>
      </c>
      <c r="B3780" s="129">
        <f>VLOOKUP($A3780,달력데이터,MATCH("음력 날짜",달력제목,0),FALSE)</f>
        <v>47923</v>
      </c>
      <c r="C3780" s="128">
        <f t="shared" si="1"/>
        <v>2031</v>
      </c>
      <c r="D3780" s="128">
        <f t="shared" si="2"/>
        <v>5</v>
      </c>
      <c r="E3780" s="128">
        <f t="shared" si="3"/>
        <v>1</v>
      </c>
      <c r="F3780" s="128">
        <f t="shared" si="4"/>
        <v>2031</v>
      </c>
      <c r="G3780" s="128">
        <f t="shared" si="5"/>
        <v>5</v>
      </c>
      <c r="H3780" s="128">
        <f t="shared" si="6"/>
        <v>7</v>
      </c>
      <c r="I3780" s="128" t="str">
        <f t="shared" si="7"/>
        <v>수</v>
      </c>
      <c r="J3780" s="99"/>
      <c r="K3780" s="99"/>
      <c r="L3780" s="141" t="str">
        <f>IF(J3780-K3780=0,,IFERROR(K3780-J3780-휴게시간-VLOOKUP(A3780,지정휴게시간,2,FALSE),K3780-J3780-휴게시간))</f>
        <v/>
      </c>
      <c r="M3780" s="142" t="str">
        <f>IFERROR(VLOOKUP(Text(A3780,"m월 d일"),양력휴일,2,FALSE),IFERROR(VLOOKUP(Text(B3780,"m월 d일"),음력휴일,2,FALSE),IFERROR(VLOOKUP(A3780,양력지정휴일,2,FALSE), IFERROR(VLOOKUP(B3780,음력지정휴일,2,FALSE), ""))))</f>
        <v/>
      </c>
      <c r="N3780" s="128"/>
      <c r="O3780" s="128" t="str">
        <f>IFERROR(VLOOKUP(N3780,연차지정일수,2,FALSE),"")</f>
        <v/>
      </c>
      <c r="P3780" s="143"/>
      <c r="Q3780" s="2"/>
    </row>
    <row r="3781">
      <c r="A3781" s="129">
        <v>47976.0</v>
      </c>
      <c r="B3781" s="129">
        <f>VLOOKUP($A3781,달력데이터,MATCH("음력 날짜",달력제목,0),FALSE)</f>
        <v>47924</v>
      </c>
      <c r="C3781" s="128">
        <f t="shared" si="1"/>
        <v>2031</v>
      </c>
      <c r="D3781" s="128">
        <f t="shared" si="2"/>
        <v>5</v>
      </c>
      <c r="E3781" s="128">
        <f t="shared" si="3"/>
        <v>1</v>
      </c>
      <c r="F3781" s="128">
        <f t="shared" si="4"/>
        <v>2031</v>
      </c>
      <c r="G3781" s="128">
        <f t="shared" si="5"/>
        <v>5</v>
      </c>
      <c r="H3781" s="128">
        <f t="shared" si="6"/>
        <v>8</v>
      </c>
      <c r="I3781" s="128" t="str">
        <f t="shared" si="7"/>
        <v>목</v>
      </c>
      <c r="J3781" s="99"/>
      <c r="K3781" s="99"/>
      <c r="L3781" s="141" t="str">
        <f>IF(J3781-K3781=0,,IFERROR(K3781-J3781-휴게시간-VLOOKUP(A3781,지정휴게시간,2,FALSE),K3781-J3781-휴게시간))</f>
        <v/>
      </c>
      <c r="M3781" s="142" t="str">
        <f>IFERROR(VLOOKUP(Text(A3781,"m월 d일"),양력휴일,2,FALSE),IFERROR(VLOOKUP(Text(B3781,"m월 d일"),음력휴일,2,FALSE),IFERROR(VLOOKUP(A3781,양력지정휴일,2,FALSE), IFERROR(VLOOKUP(B3781,음력지정휴일,2,FALSE), ""))))</f>
        <v/>
      </c>
      <c r="N3781" s="128"/>
      <c r="O3781" s="128" t="str">
        <f>IFERROR(VLOOKUP(N3781,연차지정일수,2,FALSE),"")</f>
        <v/>
      </c>
      <c r="P3781" s="143"/>
      <c r="Q3781" s="2"/>
    </row>
    <row r="3782">
      <c r="A3782" s="129">
        <v>47977.0</v>
      </c>
      <c r="B3782" s="129">
        <f>VLOOKUP($A3782,달력데이터,MATCH("음력 날짜",달력제목,0),FALSE)</f>
        <v>47925</v>
      </c>
      <c r="C3782" s="128">
        <f t="shared" si="1"/>
        <v>2031</v>
      </c>
      <c r="D3782" s="128">
        <f t="shared" si="2"/>
        <v>5</v>
      </c>
      <c r="E3782" s="128">
        <f t="shared" si="3"/>
        <v>1</v>
      </c>
      <c r="F3782" s="128">
        <f t="shared" si="4"/>
        <v>2031</v>
      </c>
      <c r="G3782" s="128">
        <f t="shared" si="5"/>
        <v>5</v>
      </c>
      <c r="H3782" s="128">
        <f t="shared" si="6"/>
        <v>9</v>
      </c>
      <c r="I3782" s="128" t="str">
        <f t="shared" si="7"/>
        <v>금</v>
      </c>
      <c r="J3782" s="99"/>
      <c r="K3782" s="99"/>
      <c r="L3782" s="141" t="str">
        <f>IF(J3782-K3782=0,,IFERROR(K3782-J3782-휴게시간-VLOOKUP(A3782,지정휴게시간,2,FALSE),K3782-J3782-휴게시간))</f>
        <v/>
      </c>
      <c r="M3782" s="142" t="str">
        <f>IFERROR(VLOOKUP(Text(A3782,"m월 d일"),양력휴일,2,FALSE),IFERROR(VLOOKUP(Text(B3782,"m월 d일"),음력휴일,2,FALSE),IFERROR(VLOOKUP(A3782,양력지정휴일,2,FALSE), IFERROR(VLOOKUP(B3782,음력지정휴일,2,FALSE), ""))))</f>
        <v/>
      </c>
      <c r="N3782" s="128"/>
      <c r="O3782" s="128" t="str">
        <f>IFERROR(VLOOKUP(N3782,연차지정일수,2,FALSE),"")</f>
        <v/>
      </c>
      <c r="P3782" s="143"/>
      <c r="Q3782" s="2"/>
    </row>
    <row r="3783">
      <c r="A3783" s="129">
        <v>47978.0</v>
      </c>
      <c r="B3783" s="129">
        <f>VLOOKUP($A3783,달력데이터,MATCH("음력 날짜",달력제목,0),FALSE)</f>
        <v>47926</v>
      </c>
      <c r="C3783" s="128">
        <f t="shared" si="1"/>
        <v>2031</v>
      </c>
      <c r="D3783" s="128">
        <f t="shared" si="2"/>
        <v>5</v>
      </c>
      <c r="E3783" s="128">
        <f t="shared" si="3"/>
        <v>1</v>
      </c>
      <c r="F3783" s="128">
        <f t="shared" si="4"/>
        <v>2031</v>
      </c>
      <c r="G3783" s="128">
        <f t="shared" si="5"/>
        <v>5</v>
      </c>
      <c r="H3783" s="128">
        <f t="shared" si="6"/>
        <v>10</v>
      </c>
      <c r="I3783" s="128" t="str">
        <f t="shared" si="7"/>
        <v>토</v>
      </c>
      <c r="J3783" s="99"/>
      <c r="K3783" s="99"/>
      <c r="L3783" s="141" t="str">
        <f>IF(J3783-K3783=0,,IFERROR(K3783-J3783-휴게시간-VLOOKUP(A3783,지정휴게시간,2,FALSE),K3783-J3783-휴게시간))</f>
        <v/>
      </c>
      <c r="M3783" s="142" t="str">
        <f>IFERROR(VLOOKUP(Text(A3783,"m월 d일"),양력휴일,2,FALSE),IFERROR(VLOOKUP(Text(B3783,"m월 d일"),음력휴일,2,FALSE),IFERROR(VLOOKUP(A3783,양력지정휴일,2,FALSE), IFERROR(VLOOKUP(B3783,음력지정휴일,2,FALSE), ""))))</f>
        <v/>
      </c>
      <c r="N3783" s="128"/>
      <c r="O3783" s="128" t="str">
        <f>IFERROR(VLOOKUP(N3783,연차지정일수,2,FALSE),"")</f>
        <v/>
      </c>
      <c r="P3783" s="143"/>
      <c r="Q3783" s="2"/>
    </row>
    <row r="3784">
      <c r="A3784" s="129">
        <v>47979.0</v>
      </c>
      <c r="B3784" s="129">
        <f>VLOOKUP($A3784,달력데이터,MATCH("음력 날짜",달력제목,0),FALSE)</f>
        <v>47927</v>
      </c>
      <c r="C3784" s="128">
        <f t="shared" si="1"/>
        <v>2031</v>
      </c>
      <c r="D3784" s="128">
        <f t="shared" si="2"/>
        <v>5</v>
      </c>
      <c r="E3784" s="128">
        <f t="shared" si="3"/>
        <v>1</v>
      </c>
      <c r="F3784" s="128">
        <f t="shared" si="4"/>
        <v>2031</v>
      </c>
      <c r="G3784" s="128">
        <f t="shared" si="5"/>
        <v>5</v>
      </c>
      <c r="H3784" s="128">
        <f t="shared" si="6"/>
        <v>11</v>
      </c>
      <c r="I3784" s="128" t="str">
        <f t="shared" si="7"/>
        <v>일</v>
      </c>
      <c r="J3784" s="99"/>
      <c r="K3784" s="99"/>
      <c r="L3784" s="141" t="str">
        <f>IF(J3784-K3784=0,,IFERROR(K3784-J3784-휴게시간-VLOOKUP(A3784,지정휴게시간,2,FALSE),K3784-J3784-휴게시간))</f>
        <v/>
      </c>
      <c r="M3784" s="142" t="str">
        <f>IFERROR(VLOOKUP(Text(A3784,"m월 d일"),양력휴일,2,FALSE),IFERROR(VLOOKUP(Text(B3784,"m월 d일"),음력휴일,2,FALSE),IFERROR(VLOOKUP(A3784,양력지정휴일,2,FALSE), IFERROR(VLOOKUP(B3784,음력지정휴일,2,FALSE), ""))))</f>
        <v/>
      </c>
      <c r="N3784" s="128"/>
      <c r="O3784" s="128" t="str">
        <f>IFERROR(VLOOKUP(N3784,연차지정일수,2,FALSE),"")</f>
        <v/>
      </c>
      <c r="P3784" s="143"/>
      <c r="Q3784" s="2"/>
    </row>
    <row r="3785">
      <c r="A3785" s="129">
        <v>47980.0</v>
      </c>
      <c r="B3785" s="129">
        <f>VLOOKUP($A3785,달력데이터,MATCH("음력 날짜",달력제목,0),FALSE)</f>
        <v>47928</v>
      </c>
      <c r="C3785" s="128">
        <f t="shared" si="1"/>
        <v>2031</v>
      </c>
      <c r="D3785" s="128">
        <f t="shared" si="2"/>
        <v>5</v>
      </c>
      <c r="E3785" s="128">
        <f t="shared" si="3"/>
        <v>2</v>
      </c>
      <c r="F3785" s="128">
        <f t="shared" si="4"/>
        <v>2031</v>
      </c>
      <c r="G3785" s="128">
        <f t="shared" si="5"/>
        <v>5</v>
      </c>
      <c r="H3785" s="128">
        <f t="shared" si="6"/>
        <v>12</v>
      </c>
      <c r="I3785" s="128" t="str">
        <f t="shared" si="7"/>
        <v>월</v>
      </c>
      <c r="J3785" s="99"/>
      <c r="K3785" s="99"/>
      <c r="L3785" s="141" t="str">
        <f>IF(J3785-K3785=0,,IFERROR(K3785-J3785-휴게시간-VLOOKUP(A3785,지정휴게시간,2,FALSE),K3785-J3785-휴게시간))</f>
        <v/>
      </c>
      <c r="M3785" s="142" t="str">
        <f>IFERROR(VLOOKUP(Text(A3785,"m월 d일"),양력휴일,2,FALSE),IFERROR(VLOOKUP(Text(B3785,"m월 d일"),음력휴일,2,FALSE),IFERROR(VLOOKUP(A3785,양력지정휴일,2,FALSE), IFERROR(VLOOKUP(B3785,음력지정휴일,2,FALSE), ""))))</f>
        <v/>
      </c>
      <c r="N3785" s="128"/>
      <c r="O3785" s="128" t="str">
        <f>IFERROR(VLOOKUP(N3785,연차지정일수,2,FALSE),"")</f>
        <v/>
      </c>
      <c r="P3785" s="143"/>
      <c r="Q3785" s="2"/>
    </row>
    <row r="3786">
      <c r="A3786" s="129">
        <v>47981.0</v>
      </c>
      <c r="B3786" s="129">
        <f>VLOOKUP($A3786,달력데이터,MATCH("음력 날짜",달력제목,0),FALSE)</f>
        <v>47929</v>
      </c>
      <c r="C3786" s="128">
        <f t="shared" si="1"/>
        <v>2031</v>
      </c>
      <c r="D3786" s="128">
        <f t="shared" si="2"/>
        <v>5</v>
      </c>
      <c r="E3786" s="128">
        <f t="shared" si="3"/>
        <v>2</v>
      </c>
      <c r="F3786" s="128">
        <f t="shared" si="4"/>
        <v>2031</v>
      </c>
      <c r="G3786" s="128">
        <f t="shared" si="5"/>
        <v>5</v>
      </c>
      <c r="H3786" s="128">
        <f t="shared" si="6"/>
        <v>13</v>
      </c>
      <c r="I3786" s="128" t="str">
        <f t="shared" si="7"/>
        <v>화</v>
      </c>
      <c r="J3786" s="99"/>
      <c r="K3786" s="99"/>
      <c r="L3786" s="141" t="str">
        <f>IF(J3786-K3786=0,,IFERROR(K3786-J3786-휴게시간-VLOOKUP(A3786,지정휴게시간,2,FALSE),K3786-J3786-휴게시간))</f>
        <v/>
      </c>
      <c r="M3786" s="142" t="str">
        <f>IFERROR(VLOOKUP(Text(A3786,"m월 d일"),양력휴일,2,FALSE),IFERROR(VLOOKUP(Text(B3786,"m월 d일"),음력휴일,2,FALSE),IFERROR(VLOOKUP(A3786,양력지정휴일,2,FALSE), IFERROR(VLOOKUP(B3786,음력지정휴일,2,FALSE), ""))))</f>
        <v/>
      </c>
      <c r="N3786" s="128"/>
      <c r="O3786" s="128" t="str">
        <f>IFERROR(VLOOKUP(N3786,연차지정일수,2,FALSE),"")</f>
        <v/>
      </c>
      <c r="P3786" s="143"/>
      <c r="Q3786" s="2"/>
    </row>
    <row r="3787">
      <c r="A3787" s="129">
        <v>47982.0</v>
      </c>
      <c r="B3787" s="129">
        <f>VLOOKUP($A3787,달력데이터,MATCH("음력 날짜",달력제목,0),FALSE)</f>
        <v>47930</v>
      </c>
      <c r="C3787" s="128">
        <f t="shared" si="1"/>
        <v>2031</v>
      </c>
      <c r="D3787" s="128">
        <f t="shared" si="2"/>
        <v>5</v>
      </c>
      <c r="E3787" s="128">
        <f t="shared" si="3"/>
        <v>2</v>
      </c>
      <c r="F3787" s="128">
        <f t="shared" si="4"/>
        <v>2031</v>
      </c>
      <c r="G3787" s="128">
        <f t="shared" si="5"/>
        <v>5</v>
      </c>
      <c r="H3787" s="128">
        <f t="shared" si="6"/>
        <v>14</v>
      </c>
      <c r="I3787" s="128" t="str">
        <f t="shared" si="7"/>
        <v>수</v>
      </c>
      <c r="J3787" s="99"/>
      <c r="K3787" s="99"/>
      <c r="L3787" s="141" t="str">
        <f>IF(J3787-K3787=0,,IFERROR(K3787-J3787-휴게시간-VLOOKUP(A3787,지정휴게시간,2,FALSE),K3787-J3787-휴게시간))</f>
        <v/>
      </c>
      <c r="M3787" s="142" t="str">
        <f>IFERROR(VLOOKUP(Text(A3787,"m월 d일"),양력휴일,2,FALSE),IFERROR(VLOOKUP(Text(B3787,"m월 d일"),음력휴일,2,FALSE),IFERROR(VLOOKUP(A3787,양력지정휴일,2,FALSE), IFERROR(VLOOKUP(B3787,음력지정휴일,2,FALSE), ""))))</f>
        <v/>
      </c>
      <c r="N3787" s="128"/>
      <c r="O3787" s="128" t="str">
        <f>IFERROR(VLOOKUP(N3787,연차지정일수,2,FALSE),"")</f>
        <v/>
      </c>
      <c r="P3787" s="143"/>
      <c r="Q3787" s="2"/>
    </row>
    <row r="3788">
      <c r="A3788" s="129">
        <v>47983.0</v>
      </c>
      <c r="B3788" s="129">
        <f>VLOOKUP($A3788,달력데이터,MATCH("음력 날짜",달력제목,0),FALSE)</f>
        <v>47931</v>
      </c>
      <c r="C3788" s="128">
        <f t="shared" si="1"/>
        <v>2031</v>
      </c>
      <c r="D3788" s="128">
        <f t="shared" si="2"/>
        <v>5</v>
      </c>
      <c r="E3788" s="128">
        <f t="shared" si="3"/>
        <v>2</v>
      </c>
      <c r="F3788" s="128">
        <f t="shared" si="4"/>
        <v>2031</v>
      </c>
      <c r="G3788" s="128">
        <f t="shared" si="5"/>
        <v>5</v>
      </c>
      <c r="H3788" s="128">
        <f t="shared" si="6"/>
        <v>15</v>
      </c>
      <c r="I3788" s="128" t="str">
        <f t="shared" si="7"/>
        <v>목</v>
      </c>
      <c r="J3788" s="99"/>
      <c r="K3788" s="99"/>
      <c r="L3788" s="141" t="str">
        <f>IF(J3788-K3788=0,,IFERROR(K3788-J3788-휴게시간-VLOOKUP(A3788,지정휴게시간,2,FALSE),K3788-J3788-휴게시간))</f>
        <v/>
      </c>
      <c r="M3788" s="142" t="str">
        <f>IFERROR(VLOOKUP(Text(A3788,"m월 d일"),양력휴일,2,FALSE),IFERROR(VLOOKUP(Text(B3788,"m월 d일"),음력휴일,2,FALSE),IFERROR(VLOOKUP(A3788,양력지정휴일,2,FALSE), IFERROR(VLOOKUP(B3788,음력지정휴일,2,FALSE), ""))))</f>
        <v/>
      </c>
      <c r="N3788" s="128"/>
      <c r="O3788" s="128" t="str">
        <f>IFERROR(VLOOKUP(N3788,연차지정일수,2,FALSE),"")</f>
        <v/>
      </c>
      <c r="P3788" s="143"/>
      <c r="Q3788" s="2"/>
    </row>
    <row r="3789">
      <c r="A3789" s="129">
        <v>47984.0</v>
      </c>
      <c r="B3789" s="129">
        <f>VLOOKUP($A3789,달력데이터,MATCH("음력 날짜",달력제목,0),FALSE)</f>
        <v>47932</v>
      </c>
      <c r="C3789" s="128">
        <f t="shared" si="1"/>
        <v>2031</v>
      </c>
      <c r="D3789" s="128">
        <f t="shared" si="2"/>
        <v>5</v>
      </c>
      <c r="E3789" s="128">
        <f t="shared" si="3"/>
        <v>2</v>
      </c>
      <c r="F3789" s="128">
        <f t="shared" si="4"/>
        <v>2031</v>
      </c>
      <c r="G3789" s="128">
        <f t="shared" si="5"/>
        <v>5</v>
      </c>
      <c r="H3789" s="128">
        <f t="shared" si="6"/>
        <v>16</v>
      </c>
      <c r="I3789" s="128" t="str">
        <f t="shared" si="7"/>
        <v>금</v>
      </c>
      <c r="J3789" s="99"/>
      <c r="K3789" s="99"/>
      <c r="L3789" s="141" t="str">
        <f>IF(J3789-K3789=0,,IFERROR(K3789-J3789-휴게시간-VLOOKUP(A3789,지정휴게시간,2,FALSE),K3789-J3789-휴게시간))</f>
        <v/>
      </c>
      <c r="M3789" s="142" t="str">
        <f>IFERROR(VLOOKUP(Text(A3789,"m월 d일"),양력휴일,2,FALSE),IFERROR(VLOOKUP(Text(B3789,"m월 d일"),음력휴일,2,FALSE),IFERROR(VLOOKUP(A3789,양력지정휴일,2,FALSE), IFERROR(VLOOKUP(B3789,음력지정휴일,2,FALSE), ""))))</f>
        <v/>
      </c>
      <c r="N3789" s="128"/>
      <c r="O3789" s="128" t="str">
        <f>IFERROR(VLOOKUP(N3789,연차지정일수,2,FALSE),"")</f>
        <v/>
      </c>
      <c r="P3789" s="143"/>
      <c r="Q3789" s="2"/>
    </row>
    <row r="3790">
      <c r="A3790" s="129">
        <v>47985.0</v>
      </c>
      <c r="B3790" s="129">
        <f>VLOOKUP($A3790,달력데이터,MATCH("음력 날짜",달력제목,0),FALSE)</f>
        <v>47933</v>
      </c>
      <c r="C3790" s="128">
        <f t="shared" si="1"/>
        <v>2031</v>
      </c>
      <c r="D3790" s="128">
        <f t="shared" si="2"/>
        <v>5</v>
      </c>
      <c r="E3790" s="128">
        <f t="shared" si="3"/>
        <v>2</v>
      </c>
      <c r="F3790" s="128">
        <f t="shared" si="4"/>
        <v>2031</v>
      </c>
      <c r="G3790" s="128">
        <f t="shared" si="5"/>
        <v>5</v>
      </c>
      <c r="H3790" s="128">
        <f t="shared" si="6"/>
        <v>17</v>
      </c>
      <c r="I3790" s="128" t="str">
        <f t="shared" si="7"/>
        <v>토</v>
      </c>
      <c r="J3790" s="99"/>
      <c r="K3790" s="99"/>
      <c r="L3790" s="141" t="str">
        <f>IF(J3790-K3790=0,,IFERROR(K3790-J3790-휴게시간-VLOOKUP(A3790,지정휴게시간,2,FALSE),K3790-J3790-휴게시간))</f>
        <v/>
      </c>
      <c r="M3790" s="142" t="str">
        <f>IFERROR(VLOOKUP(Text(A3790,"m월 d일"),양력휴일,2,FALSE),IFERROR(VLOOKUP(Text(B3790,"m월 d일"),음력휴일,2,FALSE),IFERROR(VLOOKUP(A3790,양력지정휴일,2,FALSE), IFERROR(VLOOKUP(B3790,음력지정휴일,2,FALSE), ""))))</f>
        <v/>
      </c>
      <c r="N3790" s="128"/>
      <c r="O3790" s="128" t="str">
        <f>IFERROR(VLOOKUP(N3790,연차지정일수,2,FALSE),"")</f>
        <v/>
      </c>
      <c r="P3790" s="143"/>
      <c r="Q3790" s="2"/>
    </row>
    <row r="3791">
      <c r="A3791" s="129">
        <v>47986.0</v>
      </c>
      <c r="B3791" s="129">
        <f>VLOOKUP($A3791,달력데이터,MATCH("음력 날짜",달력제목,0),FALSE)</f>
        <v>47934</v>
      </c>
      <c r="C3791" s="128">
        <f t="shared" si="1"/>
        <v>2031</v>
      </c>
      <c r="D3791" s="128">
        <f t="shared" si="2"/>
        <v>5</v>
      </c>
      <c r="E3791" s="128">
        <f t="shared" si="3"/>
        <v>2</v>
      </c>
      <c r="F3791" s="128">
        <f t="shared" si="4"/>
        <v>2031</v>
      </c>
      <c r="G3791" s="128">
        <f t="shared" si="5"/>
        <v>5</v>
      </c>
      <c r="H3791" s="128">
        <f t="shared" si="6"/>
        <v>18</v>
      </c>
      <c r="I3791" s="128" t="str">
        <f t="shared" si="7"/>
        <v>일</v>
      </c>
      <c r="J3791" s="99"/>
      <c r="K3791" s="99"/>
      <c r="L3791" s="141" t="str">
        <f>IF(J3791-K3791=0,,IFERROR(K3791-J3791-휴게시간-VLOOKUP(A3791,지정휴게시간,2,FALSE),K3791-J3791-휴게시간))</f>
        <v/>
      </c>
      <c r="M3791" s="142" t="str">
        <f>IFERROR(VLOOKUP(Text(A3791,"m월 d일"),양력휴일,2,FALSE),IFERROR(VLOOKUP(Text(B3791,"m월 d일"),음력휴일,2,FALSE),IFERROR(VLOOKUP(A3791,양력지정휴일,2,FALSE), IFERROR(VLOOKUP(B3791,음력지정휴일,2,FALSE), ""))))</f>
        <v/>
      </c>
      <c r="N3791" s="128"/>
      <c r="O3791" s="128" t="str">
        <f>IFERROR(VLOOKUP(N3791,연차지정일수,2,FALSE),"")</f>
        <v/>
      </c>
      <c r="P3791" s="143"/>
      <c r="Q3791" s="2"/>
    </row>
    <row r="3792">
      <c r="A3792" s="129">
        <v>47987.0</v>
      </c>
      <c r="B3792" s="129">
        <f>VLOOKUP($A3792,달력데이터,MATCH("음력 날짜",달력제목,0),FALSE)</f>
        <v>47935</v>
      </c>
      <c r="C3792" s="128">
        <f t="shared" si="1"/>
        <v>2031</v>
      </c>
      <c r="D3792" s="128">
        <f t="shared" si="2"/>
        <v>5</v>
      </c>
      <c r="E3792" s="128">
        <f t="shared" si="3"/>
        <v>3</v>
      </c>
      <c r="F3792" s="128">
        <f t="shared" si="4"/>
        <v>2031</v>
      </c>
      <c r="G3792" s="128">
        <f t="shared" si="5"/>
        <v>5</v>
      </c>
      <c r="H3792" s="128">
        <f t="shared" si="6"/>
        <v>19</v>
      </c>
      <c r="I3792" s="128" t="str">
        <f t="shared" si="7"/>
        <v>월</v>
      </c>
      <c r="J3792" s="99"/>
      <c r="K3792" s="99"/>
      <c r="L3792" s="141" t="str">
        <f>IF(J3792-K3792=0,,IFERROR(K3792-J3792-휴게시간-VLOOKUP(A3792,지정휴게시간,2,FALSE),K3792-J3792-휴게시간))</f>
        <v/>
      </c>
      <c r="M3792" s="142" t="str">
        <f>IFERROR(VLOOKUP(Text(A3792,"m월 d일"),양력휴일,2,FALSE),IFERROR(VLOOKUP(Text(B3792,"m월 d일"),음력휴일,2,FALSE),IFERROR(VLOOKUP(A3792,양력지정휴일,2,FALSE), IFERROR(VLOOKUP(B3792,음력지정휴일,2,FALSE), ""))))</f>
        <v/>
      </c>
      <c r="N3792" s="128"/>
      <c r="O3792" s="128" t="str">
        <f>IFERROR(VLOOKUP(N3792,연차지정일수,2,FALSE),"")</f>
        <v/>
      </c>
      <c r="P3792" s="143"/>
      <c r="Q3792" s="2"/>
    </row>
    <row r="3793">
      <c r="A3793" s="129">
        <v>47988.0</v>
      </c>
      <c r="B3793" s="129">
        <f>VLOOKUP($A3793,달력데이터,MATCH("음력 날짜",달력제목,0),FALSE)</f>
        <v>47936</v>
      </c>
      <c r="C3793" s="128">
        <f t="shared" si="1"/>
        <v>2031</v>
      </c>
      <c r="D3793" s="128">
        <f t="shared" si="2"/>
        <v>5</v>
      </c>
      <c r="E3793" s="128">
        <f t="shared" si="3"/>
        <v>3</v>
      </c>
      <c r="F3793" s="128">
        <f t="shared" si="4"/>
        <v>2031</v>
      </c>
      <c r="G3793" s="128">
        <f t="shared" si="5"/>
        <v>5</v>
      </c>
      <c r="H3793" s="128">
        <f t="shared" si="6"/>
        <v>20</v>
      </c>
      <c r="I3793" s="128" t="str">
        <f t="shared" si="7"/>
        <v>화</v>
      </c>
      <c r="J3793" s="99"/>
      <c r="K3793" s="99"/>
      <c r="L3793" s="141" t="str">
        <f>IF(J3793-K3793=0,,IFERROR(K3793-J3793-휴게시간-VLOOKUP(A3793,지정휴게시간,2,FALSE),K3793-J3793-휴게시간))</f>
        <v/>
      </c>
      <c r="M3793" s="142" t="str">
        <f>IFERROR(VLOOKUP(Text(A3793,"m월 d일"),양력휴일,2,FALSE),IFERROR(VLOOKUP(Text(B3793,"m월 d일"),음력휴일,2,FALSE),IFERROR(VLOOKUP(A3793,양력지정휴일,2,FALSE), IFERROR(VLOOKUP(B3793,음력지정휴일,2,FALSE), ""))))</f>
        <v/>
      </c>
      <c r="N3793" s="128"/>
      <c r="O3793" s="128" t="str">
        <f>IFERROR(VLOOKUP(N3793,연차지정일수,2,FALSE),"")</f>
        <v/>
      </c>
      <c r="P3793" s="143"/>
      <c r="Q3793" s="2"/>
    </row>
    <row r="3794">
      <c r="A3794" s="129">
        <v>47989.0</v>
      </c>
      <c r="B3794" s="129">
        <f>VLOOKUP($A3794,달력데이터,MATCH("음력 날짜",달력제목,0),FALSE)</f>
        <v>47939</v>
      </c>
      <c r="C3794" s="128">
        <f t="shared" si="1"/>
        <v>2031</v>
      </c>
      <c r="D3794" s="128">
        <f t="shared" si="2"/>
        <v>5</v>
      </c>
      <c r="E3794" s="128">
        <f t="shared" si="3"/>
        <v>3</v>
      </c>
      <c r="F3794" s="128">
        <f t="shared" si="4"/>
        <v>2031</v>
      </c>
      <c r="G3794" s="128">
        <f t="shared" si="5"/>
        <v>5</v>
      </c>
      <c r="H3794" s="128">
        <f t="shared" si="6"/>
        <v>21</v>
      </c>
      <c r="I3794" s="128" t="str">
        <f t="shared" si="7"/>
        <v>수</v>
      </c>
      <c r="J3794" s="99"/>
      <c r="K3794" s="99"/>
      <c r="L3794" s="141" t="str">
        <f>IF(J3794-K3794=0,,IFERROR(K3794-J3794-휴게시간-VLOOKUP(A3794,지정휴게시간,2,FALSE),K3794-J3794-휴게시간))</f>
        <v/>
      </c>
      <c r="M3794" s="142" t="str">
        <f>IFERROR(VLOOKUP(Text(A3794,"m월 d일"),양력휴일,2,FALSE),IFERROR(VLOOKUP(Text(B3794,"m월 d일"),음력휴일,2,FALSE),IFERROR(VLOOKUP(A3794,양력지정휴일,2,FALSE), IFERROR(VLOOKUP(B3794,음력지정휴일,2,FALSE), ""))))</f>
        <v/>
      </c>
      <c r="N3794" s="128"/>
      <c r="O3794" s="128" t="str">
        <f>IFERROR(VLOOKUP(N3794,연차지정일수,2,FALSE),"")</f>
        <v/>
      </c>
      <c r="P3794" s="143"/>
      <c r="Q3794" s="2"/>
    </row>
    <row r="3795">
      <c r="A3795" s="129">
        <v>47990.0</v>
      </c>
      <c r="B3795" s="129">
        <f>VLOOKUP($A3795,달력데이터,MATCH("음력 날짜",달력제목,0),FALSE)</f>
        <v>47940</v>
      </c>
      <c r="C3795" s="128">
        <f t="shared" si="1"/>
        <v>2031</v>
      </c>
      <c r="D3795" s="128">
        <f t="shared" si="2"/>
        <v>5</v>
      </c>
      <c r="E3795" s="128">
        <f t="shared" si="3"/>
        <v>3</v>
      </c>
      <c r="F3795" s="128">
        <f t="shared" si="4"/>
        <v>2031</v>
      </c>
      <c r="G3795" s="128">
        <f t="shared" si="5"/>
        <v>5</v>
      </c>
      <c r="H3795" s="128">
        <f t="shared" si="6"/>
        <v>22</v>
      </c>
      <c r="I3795" s="128" t="str">
        <f t="shared" si="7"/>
        <v>목</v>
      </c>
      <c r="J3795" s="99"/>
      <c r="K3795" s="99"/>
      <c r="L3795" s="141" t="str">
        <f>IF(J3795-K3795=0,,IFERROR(K3795-J3795-휴게시간-VLOOKUP(A3795,지정휴게시간,2,FALSE),K3795-J3795-휴게시간))</f>
        <v/>
      </c>
      <c r="M3795" s="142" t="str">
        <f>IFERROR(VLOOKUP(Text(A3795,"m월 d일"),양력휴일,2,FALSE),IFERROR(VLOOKUP(Text(B3795,"m월 d일"),음력휴일,2,FALSE),IFERROR(VLOOKUP(A3795,양력지정휴일,2,FALSE), IFERROR(VLOOKUP(B3795,음력지정휴일,2,FALSE), ""))))</f>
        <v/>
      </c>
      <c r="N3795" s="128"/>
      <c r="O3795" s="128" t="str">
        <f>IFERROR(VLOOKUP(N3795,연차지정일수,2,FALSE),"")</f>
        <v/>
      </c>
      <c r="P3795" s="143"/>
      <c r="Q3795" s="2"/>
    </row>
    <row r="3796">
      <c r="A3796" s="129">
        <v>47991.0</v>
      </c>
      <c r="B3796" s="129">
        <f>VLOOKUP($A3796,달력데이터,MATCH("음력 날짜",달력제목,0),FALSE)</f>
        <v>47941</v>
      </c>
      <c r="C3796" s="128">
        <f t="shared" si="1"/>
        <v>2031</v>
      </c>
      <c r="D3796" s="128">
        <f t="shared" si="2"/>
        <v>5</v>
      </c>
      <c r="E3796" s="128">
        <f t="shared" si="3"/>
        <v>3</v>
      </c>
      <c r="F3796" s="128">
        <f t="shared" si="4"/>
        <v>2031</v>
      </c>
      <c r="G3796" s="128">
        <f t="shared" si="5"/>
        <v>5</v>
      </c>
      <c r="H3796" s="128">
        <f t="shared" si="6"/>
        <v>23</v>
      </c>
      <c r="I3796" s="128" t="str">
        <f t="shared" si="7"/>
        <v>금</v>
      </c>
      <c r="J3796" s="99"/>
      <c r="K3796" s="99"/>
      <c r="L3796" s="141" t="str">
        <f>IF(J3796-K3796=0,,IFERROR(K3796-J3796-휴게시간-VLOOKUP(A3796,지정휴게시간,2,FALSE),K3796-J3796-휴게시간))</f>
        <v/>
      </c>
      <c r="M3796" s="142" t="str">
        <f>IFERROR(VLOOKUP(Text(A3796,"m월 d일"),양력휴일,2,FALSE),IFERROR(VLOOKUP(Text(B3796,"m월 d일"),음력휴일,2,FALSE),IFERROR(VLOOKUP(A3796,양력지정휴일,2,FALSE), IFERROR(VLOOKUP(B3796,음력지정휴일,2,FALSE), ""))))</f>
        <v/>
      </c>
      <c r="N3796" s="128"/>
      <c r="O3796" s="128" t="str">
        <f>IFERROR(VLOOKUP(N3796,연차지정일수,2,FALSE),"")</f>
        <v/>
      </c>
      <c r="P3796" s="143"/>
      <c r="Q3796" s="2"/>
    </row>
    <row r="3797">
      <c r="A3797" s="129">
        <v>47992.0</v>
      </c>
      <c r="B3797" s="129">
        <f>VLOOKUP($A3797,달력데이터,MATCH("음력 날짜",달력제목,0),FALSE)</f>
        <v>47942</v>
      </c>
      <c r="C3797" s="128">
        <f t="shared" si="1"/>
        <v>2031</v>
      </c>
      <c r="D3797" s="128">
        <f t="shared" si="2"/>
        <v>5</v>
      </c>
      <c r="E3797" s="128">
        <f t="shared" si="3"/>
        <v>3</v>
      </c>
      <c r="F3797" s="128">
        <f t="shared" si="4"/>
        <v>2031</v>
      </c>
      <c r="G3797" s="128">
        <f t="shared" si="5"/>
        <v>5</v>
      </c>
      <c r="H3797" s="128">
        <f t="shared" si="6"/>
        <v>24</v>
      </c>
      <c r="I3797" s="128" t="str">
        <f t="shared" si="7"/>
        <v>토</v>
      </c>
      <c r="J3797" s="99"/>
      <c r="K3797" s="99"/>
      <c r="L3797" s="141" t="str">
        <f>IF(J3797-K3797=0,,IFERROR(K3797-J3797-휴게시간-VLOOKUP(A3797,지정휴게시간,2,FALSE),K3797-J3797-휴게시간))</f>
        <v/>
      </c>
      <c r="M3797" s="142" t="str">
        <f>IFERROR(VLOOKUP(Text(A3797,"m월 d일"),양력휴일,2,FALSE),IFERROR(VLOOKUP(Text(B3797,"m월 d일"),음력휴일,2,FALSE),IFERROR(VLOOKUP(A3797,양력지정휴일,2,FALSE), IFERROR(VLOOKUP(B3797,음력지정휴일,2,FALSE), ""))))</f>
        <v/>
      </c>
      <c r="N3797" s="128"/>
      <c r="O3797" s="128" t="str">
        <f>IFERROR(VLOOKUP(N3797,연차지정일수,2,FALSE),"")</f>
        <v/>
      </c>
      <c r="P3797" s="143"/>
      <c r="Q3797" s="2"/>
    </row>
    <row r="3798">
      <c r="A3798" s="129">
        <v>47993.0</v>
      </c>
      <c r="B3798" s="129">
        <f>VLOOKUP($A3798,달력데이터,MATCH("음력 날짜",달력제목,0),FALSE)</f>
        <v>47943</v>
      </c>
      <c r="C3798" s="128">
        <f t="shared" si="1"/>
        <v>2031</v>
      </c>
      <c r="D3798" s="128">
        <f t="shared" si="2"/>
        <v>5</v>
      </c>
      <c r="E3798" s="128">
        <f t="shared" si="3"/>
        <v>3</v>
      </c>
      <c r="F3798" s="128">
        <f t="shared" si="4"/>
        <v>2031</v>
      </c>
      <c r="G3798" s="128">
        <f t="shared" si="5"/>
        <v>5</v>
      </c>
      <c r="H3798" s="128">
        <f t="shared" si="6"/>
        <v>25</v>
      </c>
      <c r="I3798" s="128" t="str">
        <f t="shared" si="7"/>
        <v>일</v>
      </c>
      <c r="J3798" s="99"/>
      <c r="K3798" s="99"/>
      <c r="L3798" s="141" t="str">
        <f>IF(J3798-K3798=0,,IFERROR(K3798-J3798-휴게시간-VLOOKUP(A3798,지정휴게시간,2,FALSE),K3798-J3798-휴게시간))</f>
        <v/>
      </c>
      <c r="M3798" s="142" t="str">
        <f>IFERROR(VLOOKUP(Text(A3798,"m월 d일"),양력휴일,2,FALSE),IFERROR(VLOOKUP(Text(B3798,"m월 d일"),음력휴일,2,FALSE),IFERROR(VLOOKUP(A3798,양력지정휴일,2,FALSE), IFERROR(VLOOKUP(B3798,음력지정휴일,2,FALSE), ""))))</f>
        <v/>
      </c>
      <c r="N3798" s="128"/>
      <c r="O3798" s="128" t="str">
        <f>IFERROR(VLOOKUP(N3798,연차지정일수,2,FALSE),"")</f>
        <v/>
      </c>
      <c r="P3798" s="143"/>
      <c r="Q3798" s="2"/>
    </row>
    <row r="3799">
      <c r="A3799" s="129">
        <v>47994.0</v>
      </c>
      <c r="B3799" s="129">
        <f>VLOOKUP($A3799,달력데이터,MATCH("음력 날짜",달력제목,0),FALSE)</f>
        <v>47944</v>
      </c>
      <c r="C3799" s="128">
        <f t="shared" si="1"/>
        <v>2031</v>
      </c>
      <c r="D3799" s="128">
        <f t="shared" si="2"/>
        <v>5</v>
      </c>
      <c r="E3799" s="128">
        <f t="shared" si="3"/>
        <v>4</v>
      </c>
      <c r="F3799" s="128">
        <f t="shared" si="4"/>
        <v>2031</v>
      </c>
      <c r="G3799" s="128">
        <f t="shared" si="5"/>
        <v>5</v>
      </c>
      <c r="H3799" s="128">
        <f t="shared" si="6"/>
        <v>26</v>
      </c>
      <c r="I3799" s="128" t="str">
        <f t="shared" si="7"/>
        <v>월</v>
      </c>
      <c r="J3799" s="99"/>
      <c r="K3799" s="99"/>
      <c r="L3799" s="141" t="str">
        <f>IF(J3799-K3799=0,,IFERROR(K3799-J3799-휴게시간-VLOOKUP(A3799,지정휴게시간,2,FALSE),K3799-J3799-휴게시간))</f>
        <v/>
      </c>
      <c r="M3799" s="142" t="str">
        <f>IFERROR(VLOOKUP(Text(A3799,"m월 d일"),양력휴일,2,FALSE),IFERROR(VLOOKUP(Text(B3799,"m월 d일"),음력휴일,2,FALSE),IFERROR(VLOOKUP(A3799,양력지정휴일,2,FALSE), IFERROR(VLOOKUP(B3799,음력지정휴일,2,FALSE), ""))))</f>
        <v/>
      </c>
      <c r="N3799" s="128"/>
      <c r="O3799" s="128" t="str">
        <f>IFERROR(VLOOKUP(N3799,연차지정일수,2,FALSE),"")</f>
        <v/>
      </c>
      <c r="P3799" s="143"/>
      <c r="Q3799" s="2"/>
    </row>
    <row r="3800">
      <c r="A3800" s="129">
        <v>47995.0</v>
      </c>
      <c r="B3800" s="129">
        <f>VLOOKUP($A3800,달력데이터,MATCH("음력 날짜",달력제목,0),FALSE)</f>
        <v>47945</v>
      </c>
      <c r="C3800" s="128">
        <f t="shared" si="1"/>
        <v>2031</v>
      </c>
      <c r="D3800" s="128">
        <f t="shared" si="2"/>
        <v>5</v>
      </c>
      <c r="E3800" s="128">
        <f t="shared" si="3"/>
        <v>4</v>
      </c>
      <c r="F3800" s="128">
        <f t="shared" si="4"/>
        <v>2031</v>
      </c>
      <c r="G3800" s="128">
        <f t="shared" si="5"/>
        <v>5</v>
      </c>
      <c r="H3800" s="128">
        <f t="shared" si="6"/>
        <v>27</v>
      </c>
      <c r="I3800" s="128" t="str">
        <f t="shared" si="7"/>
        <v>화</v>
      </c>
      <c r="J3800" s="99"/>
      <c r="K3800" s="99"/>
      <c r="L3800" s="141" t="str">
        <f>IF(J3800-K3800=0,,IFERROR(K3800-J3800-휴게시간-VLOOKUP(A3800,지정휴게시간,2,FALSE),K3800-J3800-휴게시간))</f>
        <v/>
      </c>
      <c r="M3800" s="142" t="str">
        <f>IFERROR(VLOOKUP(Text(A3800,"m월 d일"),양력휴일,2,FALSE),IFERROR(VLOOKUP(Text(B3800,"m월 d일"),음력휴일,2,FALSE),IFERROR(VLOOKUP(A3800,양력지정휴일,2,FALSE), IFERROR(VLOOKUP(B3800,음력지정휴일,2,FALSE), ""))))</f>
        <v/>
      </c>
      <c r="N3800" s="128"/>
      <c r="O3800" s="128" t="str">
        <f>IFERROR(VLOOKUP(N3800,연차지정일수,2,FALSE),"")</f>
        <v/>
      </c>
      <c r="P3800" s="143"/>
      <c r="Q3800" s="2"/>
    </row>
    <row r="3801">
      <c r="A3801" s="129">
        <v>47996.0</v>
      </c>
      <c r="B3801" s="129">
        <f>VLOOKUP($A3801,달력데이터,MATCH("음력 날짜",달력제목,0),FALSE)</f>
        <v>47946</v>
      </c>
      <c r="C3801" s="128">
        <f t="shared" si="1"/>
        <v>2031</v>
      </c>
      <c r="D3801" s="128">
        <f t="shared" si="2"/>
        <v>5</v>
      </c>
      <c r="E3801" s="128">
        <f t="shared" si="3"/>
        <v>4</v>
      </c>
      <c r="F3801" s="128">
        <f t="shared" si="4"/>
        <v>2031</v>
      </c>
      <c r="G3801" s="128">
        <f t="shared" si="5"/>
        <v>5</v>
      </c>
      <c r="H3801" s="128">
        <f t="shared" si="6"/>
        <v>28</v>
      </c>
      <c r="I3801" s="128" t="str">
        <f t="shared" si="7"/>
        <v>수</v>
      </c>
      <c r="J3801" s="99"/>
      <c r="K3801" s="99"/>
      <c r="L3801" s="141" t="str">
        <f>IF(J3801-K3801=0,,IFERROR(K3801-J3801-휴게시간-VLOOKUP(A3801,지정휴게시간,2,FALSE),K3801-J3801-휴게시간))</f>
        <v/>
      </c>
      <c r="M3801" s="142" t="str">
        <f>IFERROR(VLOOKUP(Text(A3801,"m월 d일"),양력휴일,2,FALSE),IFERROR(VLOOKUP(Text(B3801,"m월 d일"),음력휴일,2,FALSE),IFERROR(VLOOKUP(A3801,양력지정휴일,2,FALSE), IFERROR(VLOOKUP(B3801,음력지정휴일,2,FALSE), ""))))</f>
        <v>부처님오신날</v>
      </c>
      <c r="N3801" s="128"/>
      <c r="O3801" s="128" t="str">
        <f>IFERROR(VLOOKUP(N3801,연차지정일수,2,FALSE),"")</f>
        <v/>
      </c>
      <c r="P3801" s="143"/>
      <c r="Q3801" s="2"/>
    </row>
    <row r="3802">
      <c r="A3802" s="129">
        <v>47997.0</v>
      </c>
      <c r="B3802" s="129">
        <f>VLOOKUP($A3802,달력데이터,MATCH("음력 날짜",달력제목,0),FALSE)</f>
        <v>47947</v>
      </c>
      <c r="C3802" s="128">
        <f t="shared" si="1"/>
        <v>2031</v>
      </c>
      <c r="D3802" s="128">
        <f t="shared" si="2"/>
        <v>5</v>
      </c>
      <c r="E3802" s="128">
        <f t="shared" si="3"/>
        <v>4</v>
      </c>
      <c r="F3802" s="128">
        <f t="shared" si="4"/>
        <v>2031</v>
      </c>
      <c r="G3802" s="128">
        <f t="shared" si="5"/>
        <v>5</v>
      </c>
      <c r="H3802" s="128">
        <f t="shared" si="6"/>
        <v>29</v>
      </c>
      <c r="I3802" s="128" t="str">
        <f t="shared" si="7"/>
        <v>목</v>
      </c>
      <c r="J3802" s="99"/>
      <c r="K3802" s="99"/>
      <c r="L3802" s="141" t="str">
        <f>IF(J3802-K3802=0,,IFERROR(K3802-J3802-휴게시간-VLOOKUP(A3802,지정휴게시간,2,FALSE),K3802-J3802-휴게시간))</f>
        <v/>
      </c>
      <c r="M3802" s="142" t="str">
        <f>IFERROR(VLOOKUP(Text(A3802,"m월 d일"),양력휴일,2,FALSE),IFERROR(VLOOKUP(Text(B3802,"m월 d일"),음력휴일,2,FALSE),IFERROR(VLOOKUP(A3802,양력지정휴일,2,FALSE), IFERROR(VLOOKUP(B3802,음력지정휴일,2,FALSE), ""))))</f>
        <v/>
      </c>
      <c r="N3802" s="128"/>
      <c r="O3802" s="128" t="str">
        <f>IFERROR(VLOOKUP(N3802,연차지정일수,2,FALSE),"")</f>
        <v/>
      </c>
      <c r="P3802" s="143"/>
      <c r="Q3802" s="2"/>
    </row>
    <row r="3803">
      <c r="A3803" s="129">
        <v>47998.0</v>
      </c>
      <c r="B3803" s="129">
        <f>VLOOKUP($A3803,달력데이터,MATCH("음력 날짜",달력제목,0),FALSE)</f>
        <v>47948</v>
      </c>
      <c r="C3803" s="128">
        <f t="shared" si="1"/>
        <v>2031</v>
      </c>
      <c r="D3803" s="128">
        <f t="shared" si="2"/>
        <v>5</v>
      </c>
      <c r="E3803" s="128">
        <f t="shared" si="3"/>
        <v>4</v>
      </c>
      <c r="F3803" s="128">
        <f t="shared" si="4"/>
        <v>2031</v>
      </c>
      <c r="G3803" s="128">
        <f t="shared" si="5"/>
        <v>5</v>
      </c>
      <c r="H3803" s="128">
        <f t="shared" si="6"/>
        <v>30</v>
      </c>
      <c r="I3803" s="128" t="str">
        <f t="shared" si="7"/>
        <v>금</v>
      </c>
      <c r="J3803" s="99"/>
      <c r="K3803" s="99"/>
      <c r="L3803" s="141" t="str">
        <f>IF(J3803-K3803=0,,IFERROR(K3803-J3803-휴게시간-VLOOKUP(A3803,지정휴게시간,2,FALSE),K3803-J3803-휴게시간))</f>
        <v/>
      </c>
      <c r="M3803" s="142" t="str">
        <f>IFERROR(VLOOKUP(Text(A3803,"m월 d일"),양력휴일,2,FALSE),IFERROR(VLOOKUP(Text(B3803,"m월 d일"),음력휴일,2,FALSE),IFERROR(VLOOKUP(A3803,양력지정휴일,2,FALSE), IFERROR(VLOOKUP(B3803,음력지정휴일,2,FALSE), ""))))</f>
        <v/>
      </c>
      <c r="N3803" s="128"/>
      <c r="O3803" s="128" t="str">
        <f>IFERROR(VLOOKUP(N3803,연차지정일수,2,FALSE),"")</f>
        <v/>
      </c>
      <c r="P3803" s="143"/>
      <c r="Q3803" s="2"/>
    </row>
    <row r="3804">
      <c r="A3804" s="129">
        <v>47999.0</v>
      </c>
      <c r="B3804" s="129">
        <f>VLOOKUP($A3804,달력데이터,MATCH("음력 날짜",달력제목,0),FALSE)</f>
        <v>47949</v>
      </c>
      <c r="C3804" s="128">
        <f t="shared" si="1"/>
        <v>2031</v>
      </c>
      <c r="D3804" s="128">
        <f t="shared" si="2"/>
        <v>5</v>
      </c>
      <c r="E3804" s="128">
        <f t="shared" si="3"/>
        <v>4</v>
      </c>
      <c r="F3804" s="128">
        <f t="shared" si="4"/>
        <v>2031</v>
      </c>
      <c r="G3804" s="128">
        <f t="shared" si="5"/>
        <v>5</v>
      </c>
      <c r="H3804" s="128">
        <f t="shared" si="6"/>
        <v>31</v>
      </c>
      <c r="I3804" s="128" t="str">
        <f t="shared" si="7"/>
        <v>토</v>
      </c>
      <c r="J3804" s="99"/>
      <c r="K3804" s="99"/>
      <c r="L3804" s="141" t="str">
        <f>IF(J3804-K3804=0,,IFERROR(K3804-J3804-휴게시간-VLOOKUP(A3804,지정휴게시간,2,FALSE),K3804-J3804-휴게시간))</f>
        <v/>
      </c>
      <c r="M3804" s="142" t="str">
        <f>IFERROR(VLOOKUP(Text(A3804,"m월 d일"),양력휴일,2,FALSE),IFERROR(VLOOKUP(Text(B3804,"m월 d일"),음력휴일,2,FALSE),IFERROR(VLOOKUP(A3804,양력지정휴일,2,FALSE), IFERROR(VLOOKUP(B3804,음력지정휴일,2,FALSE), ""))))</f>
        <v/>
      </c>
      <c r="N3804" s="128"/>
      <c r="O3804" s="128" t="str">
        <f>IFERROR(VLOOKUP(N3804,연차지정일수,2,FALSE),"")</f>
        <v/>
      </c>
      <c r="P3804" s="143"/>
      <c r="Q3804" s="2"/>
    </row>
    <row r="3805">
      <c r="A3805" s="129">
        <v>48000.0</v>
      </c>
      <c r="B3805" s="129">
        <f>VLOOKUP($A3805,달력데이터,MATCH("음력 날짜",달력제목,0),FALSE)</f>
        <v>47950</v>
      </c>
      <c r="C3805" s="128">
        <f t="shared" si="1"/>
        <v>2031</v>
      </c>
      <c r="D3805" s="128">
        <f t="shared" si="2"/>
        <v>5</v>
      </c>
      <c r="E3805" s="128">
        <f t="shared" si="3"/>
        <v>4</v>
      </c>
      <c r="F3805" s="128">
        <f t="shared" si="4"/>
        <v>2031</v>
      </c>
      <c r="G3805" s="128">
        <f t="shared" si="5"/>
        <v>6</v>
      </c>
      <c r="H3805" s="128">
        <f t="shared" si="6"/>
        <v>1</v>
      </c>
      <c r="I3805" s="128" t="str">
        <f t="shared" si="7"/>
        <v>일</v>
      </c>
      <c r="J3805" s="99"/>
      <c r="K3805" s="99"/>
      <c r="L3805" s="141" t="str">
        <f>IF(J3805-K3805=0,,IFERROR(K3805-J3805-휴게시간-VLOOKUP(A3805,지정휴게시간,2,FALSE),K3805-J3805-휴게시간))</f>
        <v/>
      </c>
      <c r="M3805" s="142" t="str">
        <f>IFERROR(VLOOKUP(Text(A3805,"m월 d일"),양력휴일,2,FALSE),IFERROR(VLOOKUP(Text(B3805,"m월 d일"),음력휴일,2,FALSE),IFERROR(VLOOKUP(A3805,양력지정휴일,2,FALSE), IFERROR(VLOOKUP(B3805,음력지정휴일,2,FALSE), ""))))</f>
        <v/>
      </c>
      <c r="N3805" s="128"/>
      <c r="O3805" s="128" t="str">
        <f>IFERROR(VLOOKUP(N3805,연차지정일수,2,FALSE),"")</f>
        <v/>
      </c>
      <c r="P3805" s="143"/>
      <c r="Q3805" s="2"/>
    </row>
    <row r="3806">
      <c r="A3806" s="129">
        <v>48001.0</v>
      </c>
      <c r="B3806" s="129">
        <f>VLOOKUP($A3806,달력데이터,MATCH("음력 날짜",달력제목,0),FALSE)</f>
        <v>47951</v>
      </c>
      <c r="C3806" s="128">
        <f t="shared" si="1"/>
        <v>2031</v>
      </c>
      <c r="D3806" s="128">
        <f t="shared" si="2"/>
        <v>6</v>
      </c>
      <c r="E3806" s="128">
        <f t="shared" si="3"/>
        <v>1</v>
      </c>
      <c r="F3806" s="128">
        <f t="shared" si="4"/>
        <v>2031</v>
      </c>
      <c r="G3806" s="128">
        <f t="shared" si="5"/>
        <v>6</v>
      </c>
      <c r="H3806" s="128">
        <f t="shared" si="6"/>
        <v>2</v>
      </c>
      <c r="I3806" s="128" t="str">
        <f t="shared" si="7"/>
        <v>월</v>
      </c>
      <c r="J3806" s="99"/>
      <c r="K3806" s="99"/>
      <c r="L3806" s="141" t="str">
        <f>IF(J3806-K3806=0,,IFERROR(K3806-J3806-휴게시간-VLOOKUP(A3806,지정휴게시간,2,FALSE),K3806-J3806-휴게시간))</f>
        <v/>
      </c>
      <c r="M3806" s="142" t="str">
        <f>IFERROR(VLOOKUP(Text(A3806,"m월 d일"),양력휴일,2,FALSE),IFERROR(VLOOKUP(Text(B3806,"m월 d일"),음력휴일,2,FALSE),IFERROR(VLOOKUP(A3806,양력지정휴일,2,FALSE), IFERROR(VLOOKUP(B3806,음력지정휴일,2,FALSE), ""))))</f>
        <v/>
      </c>
      <c r="N3806" s="128"/>
      <c r="O3806" s="128" t="str">
        <f>IFERROR(VLOOKUP(N3806,연차지정일수,2,FALSE),"")</f>
        <v/>
      </c>
      <c r="P3806" s="143"/>
      <c r="Q3806" s="2"/>
    </row>
    <row r="3807">
      <c r="A3807" s="129">
        <v>48002.0</v>
      </c>
      <c r="B3807" s="129">
        <f>VLOOKUP($A3807,달력데이터,MATCH("음력 날짜",달력제목,0),FALSE)</f>
        <v>47952</v>
      </c>
      <c r="C3807" s="128">
        <f t="shared" si="1"/>
        <v>2031</v>
      </c>
      <c r="D3807" s="128">
        <f t="shared" si="2"/>
        <v>6</v>
      </c>
      <c r="E3807" s="128">
        <f t="shared" si="3"/>
        <v>1</v>
      </c>
      <c r="F3807" s="128">
        <f t="shared" si="4"/>
        <v>2031</v>
      </c>
      <c r="G3807" s="128">
        <f t="shared" si="5"/>
        <v>6</v>
      </c>
      <c r="H3807" s="128">
        <f t="shared" si="6"/>
        <v>3</v>
      </c>
      <c r="I3807" s="128" t="str">
        <f t="shared" si="7"/>
        <v>화</v>
      </c>
      <c r="J3807" s="99"/>
      <c r="K3807" s="99"/>
      <c r="L3807" s="141" t="str">
        <f>IF(J3807-K3807=0,,IFERROR(K3807-J3807-휴게시간-VLOOKUP(A3807,지정휴게시간,2,FALSE),K3807-J3807-휴게시간))</f>
        <v/>
      </c>
      <c r="M3807" s="142" t="str">
        <f>IFERROR(VLOOKUP(Text(A3807,"m월 d일"),양력휴일,2,FALSE),IFERROR(VLOOKUP(Text(B3807,"m월 d일"),음력휴일,2,FALSE),IFERROR(VLOOKUP(A3807,양력지정휴일,2,FALSE), IFERROR(VLOOKUP(B3807,음력지정휴일,2,FALSE), ""))))</f>
        <v/>
      </c>
      <c r="N3807" s="128"/>
      <c r="O3807" s="128" t="str">
        <f>IFERROR(VLOOKUP(N3807,연차지정일수,2,FALSE),"")</f>
        <v/>
      </c>
      <c r="P3807" s="143"/>
      <c r="Q3807" s="2"/>
    </row>
    <row r="3808">
      <c r="A3808" s="129">
        <v>48003.0</v>
      </c>
      <c r="B3808" s="129">
        <f>VLOOKUP($A3808,달력데이터,MATCH("음력 날짜",달력제목,0),FALSE)</f>
        <v>47953</v>
      </c>
      <c r="C3808" s="128">
        <f t="shared" si="1"/>
        <v>2031</v>
      </c>
      <c r="D3808" s="128">
        <f t="shared" si="2"/>
        <v>6</v>
      </c>
      <c r="E3808" s="128">
        <f t="shared" si="3"/>
        <v>1</v>
      </c>
      <c r="F3808" s="128">
        <f t="shared" si="4"/>
        <v>2031</v>
      </c>
      <c r="G3808" s="128">
        <f t="shared" si="5"/>
        <v>6</v>
      </c>
      <c r="H3808" s="128">
        <f t="shared" si="6"/>
        <v>4</v>
      </c>
      <c r="I3808" s="128" t="str">
        <f t="shared" si="7"/>
        <v>수</v>
      </c>
      <c r="J3808" s="99"/>
      <c r="K3808" s="99"/>
      <c r="L3808" s="141" t="str">
        <f>IF(J3808-K3808=0,,IFERROR(K3808-J3808-휴게시간-VLOOKUP(A3808,지정휴게시간,2,FALSE),K3808-J3808-휴게시간))</f>
        <v/>
      </c>
      <c r="M3808" s="142" t="str">
        <f>IFERROR(VLOOKUP(Text(A3808,"m월 d일"),양력휴일,2,FALSE),IFERROR(VLOOKUP(Text(B3808,"m월 d일"),음력휴일,2,FALSE),IFERROR(VLOOKUP(A3808,양력지정휴일,2,FALSE), IFERROR(VLOOKUP(B3808,음력지정휴일,2,FALSE), ""))))</f>
        <v/>
      </c>
      <c r="N3808" s="128"/>
      <c r="O3808" s="128" t="str">
        <f>IFERROR(VLOOKUP(N3808,연차지정일수,2,FALSE),"")</f>
        <v/>
      </c>
      <c r="P3808" s="143"/>
      <c r="Q3808" s="2"/>
    </row>
    <row r="3809">
      <c r="A3809" s="129">
        <v>48004.0</v>
      </c>
      <c r="B3809" s="129">
        <f>VLOOKUP($A3809,달력데이터,MATCH("음력 날짜",달력제목,0),FALSE)</f>
        <v>47954</v>
      </c>
      <c r="C3809" s="128">
        <f t="shared" si="1"/>
        <v>2031</v>
      </c>
      <c r="D3809" s="128">
        <f t="shared" si="2"/>
        <v>6</v>
      </c>
      <c r="E3809" s="128">
        <f t="shared" si="3"/>
        <v>1</v>
      </c>
      <c r="F3809" s="128">
        <f t="shared" si="4"/>
        <v>2031</v>
      </c>
      <c r="G3809" s="128">
        <f t="shared" si="5"/>
        <v>6</v>
      </c>
      <c r="H3809" s="128">
        <f t="shared" si="6"/>
        <v>5</v>
      </c>
      <c r="I3809" s="128" t="str">
        <f t="shared" si="7"/>
        <v>목</v>
      </c>
      <c r="J3809" s="99"/>
      <c r="K3809" s="99"/>
      <c r="L3809" s="141" t="str">
        <f>IF(J3809-K3809=0,,IFERROR(K3809-J3809-휴게시간-VLOOKUP(A3809,지정휴게시간,2,FALSE),K3809-J3809-휴게시간))</f>
        <v/>
      </c>
      <c r="M3809" s="142" t="str">
        <f>IFERROR(VLOOKUP(Text(A3809,"m월 d일"),양력휴일,2,FALSE),IFERROR(VLOOKUP(Text(B3809,"m월 d일"),음력휴일,2,FALSE),IFERROR(VLOOKUP(A3809,양력지정휴일,2,FALSE), IFERROR(VLOOKUP(B3809,음력지정휴일,2,FALSE), ""))))</f>
        <v/>
      </c>
      <c r="N3809" s="128"/>
      <c r="O3809" s="128" t="str">
        <f>IFERROR(VLOOKUP(N3809,연차지정일수,2,FALSE),"")</f>
        <v/>
      </c>
      <c r="P3809" s="143"/>
      <c r="Q3809" s="2"/>
    </row>
    <row r="3810">
      <c r="A3810" s="129">
        <v>48005.0</v>
      </c>
      <c r="B3810" s="129">
        <f>VLOOKUP($A3810,달력데이터,MATCH("음력 날짜",달력제목,0),FALSE)</f>
        <v>47955</v>
      </c>
      <c r="C3810" s="128">
        <f t="shared" si="1"/>
        <v>2031</v>
      </c>
      <c r="D3810" s="128">
        <f t="shared" si="2"/>
        <v>6</v>
      </c>
      <c r="E3810" s="128">
        <f t="shared" si="3"/>
        <v>1</v>
      </c>
      <c r="F3810" s="128">
        <f t="shared" si="4"/>
        <v>2031</v>
      </c>
      <c r="G3810" s="128">
        <f t="shared" si="5"/>
        <v>6</v>
      </c>
      <c r="H3810" s="128">
        <f t="shared" si="6"/>
        <v>6</v>
      </c>
      <c r="I3810" s="128" t="str">
        <f t="shared" si="7"/>
        <v>금</v>
      </c>
      <c r="J3810" s="99"/>
      <c r="K3810" s="99"/>
      <c r="L3810" s="141" t="str">
        <f>IF(J3810-K3810=0,,IFERROR(K3810-J3810-휴게시간-VLOOKUP(A3810,지정휴게시간,2,FALSE),K3810-J3810-휴게시간))</f>
        <v/>
      </c>
      <c r="M3810" s="142" t="str">
        <f>IFERROR(VLOOKUP(Text(A3810,"m월 d일"),양력휴일,2,FALSE),IFERROR(VLOOKUP(Text(B3810,"m월 d일"),음력휴일,2,FALSE),IFERROR(VLOOKUP(A3810,양력지정휴일,2,FALSE), IFERROR(VLOOKUP(B3810,음력지정휴일,2,FALSE), ""))))</f>
        <v>현충일</v>
      </c>
      <c r="N3810" s="128"/>
      <c r="O3810" s="128" t="str">
        <f>IFERROR(VLOOKUP(N3810,연차지정일수,2,FALSE),"")</f>
        <v/>
      </c>
      <c r="P3810" s="143"/>
      <c r="Q3810" s="2"/>
    </row>
    <row r="3811">
      <c r="A3811" s="129">
        <v>48006.0</v>
      </c>
      <c r="B3811" s="129">
        <f>VLOOKUP($A3811,달력데이터,MATCH("음력 날짜",달력제목,0),FALSE)</f>
        <v>47956</v>
      </c>
      <c r="C3811" s="128">
        <f t="shared" si="1"/>
        <v>2031</v>
      </c>
      <c r="D3811" s="128">
        <f t="shared" si="2"/>
        <v>6</v>
      </c>
      <c r="E3811" s="128">
        <f t="shared" si="3"/>
        <v>1</v>
      </c>
      <c r="F3811" s="128">
        <f t="shared" si="4"/>
        <v>2031</v>
      </c>
      <c r="G3811" s="128">
        <f t="shared" si="5"/>
        <v>6</v>
      </c>
      <c r="H3811" s="128">
        <f t="shared" si="6"/>
        <v>7</v>
      </c>
      <c r="I3811" s="128" t="str">
        <f t="shared" si="7"/>
        <v>토</v>
      </c>
      <c r="J3811" s="99"/>
      <c r="K3811" s="99"/>
      <c r="L3811" s="141" t="str">
        <f>IF(J3811-K3811=0,,IFERROR(K3811-J3811-휴게시간-VLOOKUP(A3811,지정휴게시간,2,FALSE),K3811-J3811-휴게시간))</f>
        <v/>
      </c>
      <c r="M3811" s="142" t="str">
        <f>IFERROR(VLOOKUP(Text(A3811,"m월 d일"),양력휴일,2,FALSE),IFERROR(VLOOKUP(Text(B3811,"m월 d일"),음력휴일,2,FALSE),IFERROR(VLOOKUP(A3811,양력지정휴일,2,FALSE), IFERROR(VLOOKUP(B3811,음력지정휴일,2,FALSE), ""))))</f>
        <v/>
      </c>
      <c r="N3811" s="128"/>
      <c r="O3811" s="128" t="str">
        <f>IFERROR(VLOOKUP(N3811,연차지정일수,2,FALSE),"")</f>
        <v/>
      </c>
      <c r="P3811" s="143"/>
      <c r="Q3811" s="2"/>
    </row>
    <row r="3812">
      <c r="A3812" s="129">
        <v>48007.0</v>
      </c>
      <c r="B3812" s="129">
        <f>VLOOKUP($A3812,달력데이터,MATCH("음력 날짜",달력제목,0),FALSE)</f>
        <v>47957</v>
      </c>
      <c r="C3812" s="128">
        <f t="shared" si="1"/>
        <v>2031</v>
      </c>
      <c r="D3812" s="128">
        <f t="shared" si="2"/>
        <v>6</v>
      </c>
      <c r="E3812" s="128">
        <f t="shared" si="3"/>
        <v>1</v>
      </c>
      <c r="F3812" s="128">
        <f t="shared" si="4"/>
        <v>2031</v>
      </c>
      <c r="G3812" s="128">
        <f t="shared" si="5"/>
        <v>6</v>
      </c>
      <c r="H3812" s="128">
        <f t="shared" si="6"/>
        <v>8</v>
      </c>
      <c r="I3812" s="128" t="str">
        <f t="shared" si="7"/>
        <v>일</v>
      </c>
      <c r="J3812" s="99"/>
      <c r="K3812" s="99"/>
      <c r="L3812" s="141" t="str">
        <f>IF(J3812-K3812=0,,IFERROR(K3812-J3812-휴게시간-VLOOKUP(A3812,지정휴게시간,2,FALSE),K3812-J3812-휴게시간))</f>
        <v/>
      </c>
      <c r="M3812" s="142" t="str">
        <f>IFERROR(VLOOKUP(Text(A3812,"m월 d일"),양력휴일,2,FALSE),IFERROR(VLOOKUP(Text(B3812,"m월 d일"),음력휴일,2,FALSE),IFERROR(VLOOKUP(A3812,양력지정휴일,2,FALSE), IFERROR(VLOOKUP(B3812,음력지정휴일,2,FALSE), ""))))</f>
        <v/>
      </c>
      <c r="N3812" s="128"/>
      <c r="O3812" s="128" t="str">
        <f>IFERROR(VLOOKUP(N3812,연차지정일수,2,FALSE),"")</f>
        <v/>
      </c>
      <c r="P3812" s="143"/>
      <c r="Q3812" s="2"/>
    </row>
    <row r="3813">
      <c r="A3813" s="129">
        <v>48008.0</v>
      </c>
      <c r="B3813" s="129">
        <f>VLOOKUP($A3813,달력데이터,MATCH("음력 날짜",달력제목,0),FALSE)</f>
        <v>47958</v>
      </c>
      <c r="C3813" s="128">
        <f t="shared" si="1"/>
        <v>2031</v>
      </c>
      <c r="D3813" s="128">
        <f t="shared" si="2"/>
        <v>6</v>
      </c>
      <c r="E3813" s="128">
        <f t="shared" si="3"/>
        <v>2</v>
      </c>
      <c r="F3813" s="128">
        <f t="shared" si="4"/>
        <v>2031</v>
      </c>
      <c r="G3813" s="128">
        <f t="shared" si="5"/>
        <v>6</v>
      </c>
      <c r="H3813" s="128">
        <f t="shared" si="6"/>
        <v>9</v>
      </c>
      <c r="I3813" s="128" t="str">
        <f t="shared" si="7"/>
        <v>월</v>
      </c>
      <c r="J3813" s="99"/>
      <c r="K3813" s="99"/>
      <c r="L3813" s="141" t="str">
        <f>IF(J3813-K3813=0,,IFERROR(K3813-J3813-휴게시간-VLOOKUP(A3813,지정휴게시간,2,FALSE),K3813-J3813-휴게시간))</f>
        <v/>
      </c>
      <c r="M3813" s="142" t="str">
        <f>IFERROR(VLOOKUP(Text(A3813,"m월 d일"),양력휴일,2,FALSE),IFERROR(VLOOKUP(Text(B3813,"m월 d일"),음력휴일,2,FALSE),IFERROR(VLOOKUP(A3813,양력지정휴일,2,FALSE), IFERROR(VLOOKUP(B3813,음력지정휴일,2,FALSE), ""))))</f>
        <v/>
      </c>
      <c r="N3813" s="128"/>
      <c r="O3813" s="128" t="str">
        <f>IFERROR(VLOOKUP(N3813,연차지정일수,2,FALSE),"")</f>
        <v/>
      </c>
      <c r="P3813" s="143"/>
      <c r="Q3813" s="2"/>
    </row>
    <row r="3814">
      <c r="A3814" s="129">
        <v>48009.0</v>
      </c>
      <c r="B3814" s="129">
        <f>VLOOKUP($A3814,달력데이터,MATCH("음력 날짜",달력제목,0),FALSE)</f>
        <v>47959</v>
      </c>
      <c r="C3814" s="128">
        <f t="shared" si="1"/>
        <v>2031</v>
      </c>
      <c r="D3814" s="128">
        <f t="shared" si="2"/>
        <v>6</v>
      </c>
      <c r="E3814" s="128">
        <f t="shared" si="3"/>
        <v>2</v>
      </c>
      <c r="F3814" s="128">
        <f t="shared" si="4"/>
        <v>2031</v>
      </c>
      <c r="G3814" s="128">
        <f t="shared" si="5"/>
        <v>6</v>
      </c>
      <c r="H3814" s="128">
        <f t="shared" si="6"/>
        <v>10</v>
      </c>
      <c r="I3814" s="128" t="str">
        <f t="shared" si="7"/>
        <v>화</v>
      </c>
      <c r="J3814" s="99"/>
      <c r="K3814" s="99"/>
      <c r="L3814" s="141" t="str">
        <f>IF(J3814-K3814=0,,IFERROR(K3814-J3814-휴게시간-VLOOKUP(A3814,지정휴게시간,2,FALSE),K3814-J3814-휴게시간))</f>
        <v/>
      </c>
      <c r="M3814" s="142" t="str">
        <f>IFERROR(VLOOKUP(Text(A3814,"m월 d일"),양력휴일,2,FALSE),IFERROR(VLOOKUP(Text(B3814,"m월 d일"),음력휴일,2,FALSE),IFERROR(VLOOKUP(A3814,양력지정휴일,2,FALSE), IFERROR(VLOOKUP(B3814,음력지정휴일,2,FALSE), ""))))</f>
        <v/>
      </c>
      <c r="N3814" s="128"/>
      <c r="O3814" s="128" t="str">
        <f>IFERROR(VLOOKUP(N3814,연차지정일수,2,FALSE),"")</f>
        <v/>
      </c>
      <c r="P3814" s="143"/>
      <c r="Q3814" s="2"/>
    </row>
    <row r="3815">
      <c r="A3815" s="129">
        <v>48010.0</v>
      </c>
      <c r="B3815" s="129">
        <f>VLOOKUP($A3815,달력데이터,MATCH("음력 날짜",달력제목,0),FALSE)</f>
        <v>47960</v>
      </c>
      <c r="C3815" s="128">
        <f t="shared" si="1"/>
        <v>2031</v>
      </c>
      <c r="D3815" s="128">
        <f t="shared" si="2"/>
        <v>6</v>
      </c>
      <c r="E3815" s="128">
        <f t="shared" si="3"/>
        <v>2</v>
      </c>
      <c r="F3815" s="128">
        <f t="shared" si="4"/>
        <v>2031</v>
      </c>
      <c r="G3815" s="128">
        <f t="shared" si="5"/>
        <v>6</v>
      </c>
      <c r="H3815" s="128">
        <f t="shared" si="6"/>
        <v>11</v>
      </c>
      <c r="I3815" s="128" t="str">
        <f t="shared" si="7"/>
        <v>수</v>
      </c>
      <c r="J3815" s="99"/>
      <c r="K3815" s="99"/>
      <c r="L3815" s="141" t="str">
        <f>IF(J3815-K3815=0,,IFERROR(K3815-J3815-휴게시간-VLOOKUP(A3815,지정휴게시간,2,FALSE),K3815-J3815-휴게시간))</f>
        <v/>
      </c>
      <c r="M3815" s="142" t="str">
        <f>IFERROR(VLOOKUP(Text(A3815,"m월 d일"),양력휴일,2,FALSE),IFERROR(VLOOKUP(Text(B3815,"m월 d일"),음력휴일,2,FALSE),IFERROR(VLOOKUP(A3815,양력지정휴일,2,FALSE), IFERROR(VLOOKUP(B3815,음력지정휴일,2,FALSE), ""))))</f>
        <v/>
      </c>
      <c r="N3815" s="128"/>
      <c r="O3815" s="128" t="str">
        <f>IFERROR(VLOOKUP(N3815,연차지정일수,2,FALSE),"")</f>
        <v/>
      </c>
      <c r="P3815" s="143"/>
      <c r="Q3815" s="2"/>
    </row>
    <row r="3816">
      <c r="A3816" s="129">
        <v>48011.0</v>
      </c>
      <c r="B3816" s="129">
        <f>VLOOKUP($A3816,달력데이터,MATCH("음력 날짜",달력제목,0),FALSE)</f>
        <v>47961</v>
      </c>
      <c r="C3816" s="128">
        <f t="shared" si="1"/>
        <v>2031</v>
      </c>
      <c r="D3816" s="128">
        <f t="shared" si="2"/>
        <v>6</v>
      </c>
      <c r="E3816" s="128">
        <f t="shared" si="3"/>
        <v>2</v>
      </c>
      <c r="F3816" s="128">
        <f t="shared" si="4"/>
        <v>2031</v>
      </c>
      <c r="G3816" s="128">
        <f t="shared" si="5"/>
        <v>6</v>
      </c>
      <c r="H3816" s="128">
        <f t="shared" si="6"/>
        <v>12</v>
      </c>
      <c r="I3816" s="128" t="str">
        <f t="shared" si="7"/>
        <v>목</v>
      </c>
      <c r="J3816" s="99"/>
      <c r="K3816" s="99"/>
      <c r="L3816" s="141" t="str">
        <f>IF(J3816-K3816=0,,IFERROR(K3816-J3816-휴게시간-VLOOKUP(A3816,지정휴게시간,2,FALSE),K3816-J3816-휴게시간))</f>
        <v/>
      </c>
      <c r="M3816" s="142" t="str">
        <f>IFERROR(VLOOKUP(Text(A3816,"m월 d일"),양력휴일,2,FALSE),IFERROR(VLOOKUP(Text(B3816,"m월 d일"),음력휴일,2,FALSE),IFERROR(VLOOKUP(A3816,양력지정휴일,2,FALSE), IFERROR(VLOOKUP(B3816,음력지정휴일,2,FALSE), ""))))</f>
        <v/>
      </c>
      <c r="N3816" s="128"/>
      <c r="O3816" s="128" t="str">
        <f>IFERROR(VLOOKUP(N3816,연차지정일수,2,FALSE),"")</f>
        <v/>
      </c>
      <c r="P3816" s="143"/>
      <c r="Q3816" s="2"/>
    </row>
    <row r="3817">
      <c r="A3817" s="129">
        <v>48012.0</v>
      </c>
      <c r="B3817" s="129">
        <f>VLOOKUP($A3817,달력데이터,MATCH("음력 날짜",달력제목,0),FALSE)</f>
        <v>47962</v>
      </c>
      <c r="C3817" s="128">
        <f t="shared" si="1"/>
        <v>2031</v>
      </c>
      <c r="D3817" s="128">
        <f t="shared" si="2"/>
        <v>6</v>
      </c>
      <c r="E3817" s="128">
        <f t="shared" si="3"/>
        <v>2</v>
      </c>
      <c r="F3817" s="128">
        <f t="shared" si="4"/>
        <v>2031</v>
      </c>
      <c r="G3817" s="128">
        <f t="shared" si="5"/>
        <v>6</v>
      </c>
      <c r="H3817" s="128">
        <f t="shared" si="6"/>
        <v>13</v>
      </c>
      <c r="I3817" s="128" t="str">
        <f t="shared" si="7"/>
        <v>금</v>
      </c>
      <c r="J3817" s="99"/>
      <c r="K3817" s="99"/>
      <c r="L3817" s="141" t="str">
        <f>IF(J3817-K3817=0,,IFERROR(K3817-J3817-휴게시간-VLOOKUP(A3817,지정휴게시간,2,FALSE),K3817-J3817-휴게시간))</f>
        <v/>
      </c>
      <c r="M3817" s="142" t="str">
        <f>IFERROR(VLOOKUP(Text(A3817,"m월 d일"),양력휴일,2,FALSE),IFERROR(VLOOKUP(Text(B3817,"m월 d일"),음력휴일,2,FALSE),IFERROR(VLOOKUP(A3817,양력지정휴일,2,FALSE), IFERROR(VLOOKUP(B3817,음력지정휴일,2,FALSE), ""))))</f>
        <v/>
      </c>
      <c r="N3817" s="128"/>
      <c r="O3817" s="128" t="str">
        <f>IFERROR(VLOOKUP(N3817,연차지정일수,2,FALSE),"")</f>
        <v/>
      </c>
      <c r="P3817" s="143"/>
      <c r="Q3817" s="2"/>
    </row>
    <row r="3818">
      <c r="A3818" s="129">
        <v>48013.0</v>
      </c>
      <c r="B3818" s="129">
        <f>VLOOKUP($A3818,달력데이터,MATCH("음력 날짜",달력제목,0),FALSE)</f>
        <v>47963</v>
      </c>
      <c r="C3818" s="128">
        <f t="shared" si="1"/>
        <v>2031</v>
      </c>
      <c r="D3818" s="128">
        <f t="shared" si="2"/>
        <v>6</v>
      </c>
      <c r="E3818" s="128">
        <f t="shared" si="3"/>
        <v>2</v>
      </c>
      <c r="F3818" s="128">
        <f t="shared" si="4"/>
        <v>2031</v>
      </c>
      <c r="G3818" s="128">
        <f t="shared" si="5"/>
        <v>6</v>
      </c>
      <c r="H3818" s="128">
        <f t="shared" si="6"/>
        <v>14</v>
      </c>
      <c r="I3818" s="128" t="str">
        <f t="shared" si="7"/>
        <v>토</v>
      </c>
      <c r="J3818" s="99"/>
      <c r="K3818" s="99"/>
      <c r="L3818" s="141" t="str">
        <f>IF(J3818-K3818=0,,IFERROR(K3818-J3818-휴게시간-VLOOKUP(A3818,지정휴게시간,2,FALSE),K3818-J3818-휴게시간))</f>
        <v/>
      </c>
      <c r="M3818" s="142" t="str">
        <f>IFERROR(VLOOKUP(Text(A3818,"m월 d일"),양력휴일,2,FALSE),IFERROR(VLOOKUP(Text(B3818,"m월 d일"),음력휴일,2,FALSE),IFERROR(VLOOKUP(A3818,양력지정휴일,2,FALSE), IFERROR(VLOOKUP(B3818,음력지정휴일,2,FALSE), ""))))</f>
        <v/>
      </c>
      <c r="N3818" s="128"/>
      <c r="O3818" s="128" t="str">
        <f>IFERROR(VLOOKUP(N3818,연차지정일수,2,FALSE),"")</f>
        <v/>
      </c>
      <c r="P3818" s="143"/>
      <c r="Q3818" s="2"/>
    </row>
    <row r="3819">
      <c r="A3819" s="129">
        <v>48014.0</v>
      </c>
      <c r="B3819" s="129">
        <f>VLOOKUP($A3819,달력데이터,MATCH("음력 날짜",달력제목,0),FALSE)</f>
        <v>47964</v>
      </c>
      <c r="C3819" s="128">
        <f t="shared" si="1"/>
        <v>2031</v>
      </c>
      <c r="D3819" s="128">
        <f t="shared" si="2"/>
        <v>6</v>
      </c>
      <c r="E3819" s="128">
        <f t="shared" si="3"/>
        <v>2</v>
      </c>
      <c r="F3819" s="128">
        <f t="shared" si="4"/>
        <v>2031</v>
      </c>
      <c r="G3819" s="128">
        <f t="shared" si="5"/>
        <v>6</v>
      </c>
      <c r="H3819" s="128">
        <f t="shared" si="6"/>
        <v>15</v>
      </c>
      <c r="I3819" s="128" t="str">
        <f t="shared" si="7"/>
        <v>일</v>
      </c>
      <c r="J3819" s="99"/>
      <c r="K3819" s="99"/>
      <c r="L3819" s="141" t="str">
        <f>IF(J3819-K3819=0,,IFERROR(K3819-J3819-휴게시간-VLOOKUP(A3819,지정휴게시간,2,FALSE),K3819-J3819-휴게시간))</f>
        <v/>
      </c>
      <c r="M3819" s="142" t="str">
        <f>IFERROR(VLOOKUP(Text(A3819,"m월 d일"),양력휴일,2,FALSE),IFERROR(VLOOKUP(Text(B3819,"m월 d일"),음력휴일,2,FALSE),IFERROR(VLOOKUP(A3819,양력지정휴일,2,FALSE), IFERROR(VLOOKUP(B3819,음력지정휴일,2,FALSE), ""))))</f>
        <v/>
      </c>
      <c r="N3819" s="128"/>
      <c r="O3819" s="128" t="str">
        <f>IFERROR(VLOOKUP(N3819,연차지정일수,2,FALSE),"")</f>
        <v/>
      </c>
      <c r="P3819" s="143"/>
      <c r="Q3819" s="2"/>
    </row>
    <row r="3820">
      <c r="A3820" s="129">
        <v>48015.0</v>
      </c>
      <c r="B3820" s="129">
        <f>VLOOKUP($A3820,달력데이터,MATCH("음력 날짜",달력제목,0),FALSE)</f>
        <v>47965</v>
      </c>
      <c r="C3820" s="128">
        <f t="shared" si="1"/>
        <v>2031</v>
      </c>
      <c r="D3820" s="128">
        <f t="shared" si="2"/>
        <v>6</v>
      </c>
      <c r="E3820" s="128">
        <f t="shared" si="3"/>
        <v>3</v>
      </c>
      <c r="F3820" s="128">
        <f t="shared" si="4"/>
        <v>2031</v>
      </c>
      <c r="G3820" s="128">
        <f t="shared" si="5"/>
        <v>6</v>
      </c>
      <c r="H3820" s="128">
        <f t="shared" si="6"/>
        <v>16</v>
      </c>
      <c r="I3820" s="128" t="str">
        <f t="shared" si="7"/>
        <v>월</v>
      </c>
      <c r="J3820" s="99"/>
      <c r="K3820" s="99"/>
      <c r="L3820" s="141" t="str">
        <f>IF(J3820-K3820=0,,IFERROR(K3820-J3820-휴게시간-VLOOKUP(A3820,지정휴게시간,2,FALSE),K3820-J3820-휴게시간))</f>
        <v/>
      </c>
      <c r="M3820" s="142" t="str">
        <f>IFERROR(VLOOKUP(Text(A3820,"m월 d일"),양력휴일,2,FALSE),IFERROR(VLOOKUP(Text(B3820,"m월 d일"),음력휴일,2,FALSE),IFERROR(VLOOKUP(A3820,양력지정휴일,2,FALSE), IFERROR(VLOOKUP(B3820,음력지정휴일,2,FALSE), ""))))</f>
        <v/>
      </c>
      <c r="N3820" s="128"/>
      <c r="O3820" s="128" t="str">
        <f>IFERROR(VLOOKUP(N3820,연차지정일수,2,FALSE),"")</f>
        <v/>
      </c>
      <c r="P3820" s="143"/>
      <c r="Q3820" s="2"/>
    </row>
    <row r="3821">
      <c r="A3821" s="129">
        <v>48016.0</v>
      </c>
      <c r="B3821" s="129">
        <f>VLOOKUP($A3821,달력데이터,MATCH("음력 날짜",달력제목,0),FALSE)</f>
        <v>47966</v>
      </c>
      <c r="C3821" s="128">
        <f t="shared" si="1"/>
        <v>2031</v>
      </c>
      <c r="D3821" s="128">
        <f t="shared" si="2"/>
        <v>6</v>
      </c>
      <c r="E3821" s="128">
        <f t="shared" si="3"/>
        <v>3</v>
      </c>
      <c r="F3821" s="128">
        <f t="shared" si="4"/>
        <v>2031</v>
      </c>
      <c r="G3821" s="128">
        <f t="shared" si="5"/>
        <v>6</v>
      </c>
      <c r="H3821" s="128">
        <f t="shared" si="6"/>
        <v>17</v>
      </c>
      <c r="I3821" s="128" t="str">
        <f t="shared" si="7"/>
        <v>화</v>
      </c>
      <c r="J3821" s="99"/>
      <c r="K3821" s="99"/>
      <c r="L3821" s="141" t="str">
        <f>IF(J3821-K3821=0,,IFERROR(K3821-J3821-휴게시간-VLOOKUP(A3821,지정휴게시간,2,FALSE),K3821-J3821-휴게시간))</f>
        <v/>
      </c>
      <c r="M3821" s="142" t="str">
        <f>IFERROR(VLOOKUP(Text(A3821,"m월 d일"),양력휴일,2,FALSE),IFERROR(VLOOKUP(Text(B3821,"m월 d일"),음력휴일,2,FALSE),IFERROR(VLOOKUP(A3821,양력지정휴일,2,FALSE), IFERROR(VLOOKUP(B3821,음력지정휴일,2,FALSE), ""))))</f>
        <v/>
      </c>
      <c r="N3821" s="128"/>
      <c r="O3821" s="128" t="str">
        <f>IFERROR(VLOOKUP(N3821,연차지정일수,2,FALSE),"")</f>
        <v/>
      </c>
      <c r="P3821" s="143"/>
      <c r="Q3821" s="2"/>
    </row>
    <row r="3822">
      <c r="A3822" s="129">
        <v>48017.0</v>
      </c>
      <c r="B3822" s="129">
        <f>VLOOKUP($A3822,달력데이터,MATCH("음력 날짜",달력제목,0),FALSE)</f>
        <v>47967</v>
      </c>
      <c r="C3822" s="128">
        <f t="shared" si="1"/>
        <v>2031</v>
      </c>
      <c r="D3822" s="128">
        <f t="shared" si="2"/>
        <v>6</v>
      </c>
      <c r="E3822" s="128">
        <f t="shared" si="3"/>
        <v>3</v>
      </c>
      <c r="F3822" s="128">
        <f t="shared" si="4"/>
        <v>2031</v>
      </c>
      <c r="G3822" s="128">
        <f t="shared" si="5"/>
        <v>6</v>
      </c>
      <c r="H3822" s="128">
        <f t="shared" si="6"/>
        <v>18</v>
      </c>
      <c r="I3822" s="128" t="str">
        <f t="shared" si="7"/>
        <v>수</v>
      </c>
      <c r="J3822" s="99"/>
      <c r="K3822" s="99"/>
      <c r="L3822" s="141" t="str">
        <f>IF(J3822-K3822=0,,IFERROR(K3822-J3822-휴게시간-VLOOKUP(A3822,지정휴게시간,2,FALSE),K3822-J3822-휴게시간))</f>
        <v/>
      </c>
      <c r="M3822" s="142" t="str">
        <f>IFERROR(VLOOKUP(Text(A3822,"m월 d일"),양력휴일,2,FALSE),IFERROR(VLOOKUP(Text(B3822,"m월 d일"),음력휴일,2,FALSE),IFERROR(VLOOKUP(A3822,양력지정휴일,2,FALSE), IFERROR(VLOOKUP(B3822,음력지정휴일,2,FALSE), ""))))</f>
        <v/>
      </c>
      <c r="N3822" s="128"/>
      <c r="O3822" s="128" t="str">
        <f>IFERROR(VLOOKUP(N3822,연차지정일수,2,FALSE),"")</f>
        <v/>
      </c>
      <c r="P3822" s="143"/>
      <c r="Q3822" s="2"/>
    </row>
    <row r="3823">
      <c r="A3823" s="129">
        <v>48018.0</v>
      </c>
      <c r="B3823" s="129">
        <f>VLOOKUP($A3823,달력데이터,MATCH("음력 날짜",달력제목,0),FALSE)</f>
        <v>47968</v>
      </c>
      <c r="C3823" s="128">
        <f t="shared" si="1"/>
        <v>2031</v>
      </c>
      <c r="D3823" s="128">
        <f t="shared" si="2"/>
        <v>6</v>
      </c>
      <c r="E3823" s="128">
        <f t="shared" si="3"/>
        <v>3</v>
      </c>
      <c r="F3823" s="128">
        <f t="shared" si="4"/>
        <v>2031</v>
      </c>
      <c r="G3823" s="128">
        <f t="shared" si="5"/>
        <v>6</v>
      </c>
      <c r="H3823" s="128">
        <f t="shared" si="6"/>
        <v>19</v>
      </c>
      <c r="I3823" s="128" t="str">
        <f t="shared" si="7"/>
        <v>목</v>
      </c>
      <c r="J3823" s="99"/>
      <c r="K3823" s="99"/>
      <c r="L3823" s="141" t="str">
        <f>IF(J3823-K3823=0,,IFERROR(K3823-J3823-휴게시간-VLOOKUP(A3823,지정휴게시간,2,FALSE),K3823-J3823-휴게시간))</f>
        <v/>
      </c>
      <c r="M3823" s="142" t="str">
        <f>IFERROR(VLOOKUP(Text(A3823,"m월 d일"),양력휴일,2,FALSE),IFERROR(VLOOKUP(Text(B3823,"m월 d일"),음력휴일,2,FALSE),IFERROR(VLOOKUP(A3823,양력지정휴일,2,FALSE), IFERROR(VLOOKUP(B3823,음력지정휴일,2,FALSE), ""))))</f>
        <v/>
      </c>
      <c r="N3823" s="128"/>
      <c r="O3823" s="128" t="str">
        <f>IFERROR(VLOOKUP(N3823,연차지정일수,2,FALSE),"")</f>
        <v/>
      </c>
      <c r="P3823" s="143"/>
      <c r="Q3823" s="2"/>
    </row>
    <row r="3824">
      <c r="A3824" s="129">
        <v>48019.0</v>
      </c>
      <c r="B3824" s="129">
        <f>VLOOKUP($A3824,달력데이터,MATCH("음력 날짜",달력제목,0),FALSE)</f>
        <v>47969</v>
      </c>
      <c r="C3824" s="128">
        <f t="shared" si="1"/>
        <v>2031</v>
      </c>
      <c r="D3824" s="128">
        <f t="shared" si="2"/>
        <v>6</v>
      </c>
      <c r="E3824" s="128">
        <f t="shared" si="3"/>
        <v>3</v>
      </c>
      <c r="F3824" s="128">
        <f t="shared" si="4"/>
        <v>2031</v>
      </c>
      <c r="G3824" s="128">
        <f t="shared" si="5"/>
        <v>6</v>
      </c>
      <c r="H3824" s="128">
        <f t="shared" si="6"/>
        <v>20</v>
      </c>
      <c r="I3824" s="128" t="str">
        <f t="shared" si="7"/>
        <v>금</v>
      </c>
      <c r="J3824" s="99"/>
      <c r="K3824" s="99"/>
      <c r="L3824" s="141" t="str">
        <f>IF(J3824-K3824=0,,IFERROR(K3824-J3824-휴게시간-VLOOKUP(A3824,지정휴게시간,2,FALSE),K3824-J3824-휴게시간))</f>
        <v/>
      </c>
      <c r="M3824" s="142" t="str">
        <f>IFERROR(VLOOKUP(Text(A3824,"m월 d일"),양력휴일,2,FALSE),IFERROR(VLOOKUP(Text(B3824,"m월 d일"),음력휴일,2,FALSE),IFERROR(VLOOKUP(A3824,양력지정휴일,2,FALSE), IFERROR(VLOOKUP(B3824,음력지정휴일,2,FALSE), ""))))</f>
        <v/>
      </c>
      <c r="N3824" s="128"/>
      <c r="O3824" s="128" t="str">
        <f>IFERROR(VLOOKUP(N3824,연차지정일수,2,FALSE),"")</f>
        <v/>
      </c>
      <c r="P3824" s="143"/>
      <c r="Q3824" s="2"/>
    </row>
    <row r="3825">
      <c r="A3825" s="129">
        <v>48020.0</v>
      </c>
      <c r="B3825" s="129">
        <f>VLOOKUP($A3825,달력데이터,MATCH("음력 날짜",달력제목,0),FALSE)</f>
        <v>47970</v>
      </c>
      <c r="C3825" s="128">
        <f t="shared" si="1"/>
        <v>2031</v>
      </c>
      <c r="D3825" s="128">
        <f t="shared" si="2"/>
        <v>6</v>
      </c>
      <c r="E3825" s="128">
        <f t="shared" si="3"/>
        <v>3</v>
      </c>
      <c r="F3825" s="128">
        <f t="shared" si="4"/>
        <v>2031</v>
      </c>
      <c r="G3825" s="128">
        <f t="shared" si="5"/>
        <v>6</v>
      </c>
      <c r="H3825" s="128">
        <f t="shared" si="6"/>
        <v>21</v>
      </c>
      <c r="I3825" s="128" t="str">
        <f t="shared" si="7"/>
        <v>토</v>
      </c>
      <c r="J3825" s="99"/>
      <c r="K3825" s="99"/>
      <c r="L3825" s="141" t="str">
        <f>IF(J3825-K3825=0,,IFERROR(K3825-J3825-휴게시간-VLOOKUP(A3825,지정휴게시간,2,FALSE),K3825-J3825-휴게시간))</f>
        <v/>
      </c>
      <c r="M3825" s="142" t="str">
        <f>IFERROR(VLOOKUP(Text(A3825,"m월 d일"),양력휴일,2,FALSE),IFERROR(VLOOKUP(Text(B3825,"m월 d일"),음력휴일,2,FALSE),IFERROR(VLOOKUP(A3825,양력지정휴일,2,FALSE), IFERROR(VLOOKUP(B3825,음력지정휴일,2,FALSE), ""))))</f>
        <v/>
      </c>
      <c r="N3825" s="128"/>
      <c r="O3825" s="128" t="str">
        <f>IFERROR(VLOOKUP(N3825,연차지정일수,2,FALSE),"")</f>
        <v/>
      </c>
      <c r="P3825" s="143"/>
      <c r="Q3825" s="2"/>
    </row>
    <row r="3826">
      <c r="A3826" s="129">
        <v>48021.0</v>
      </c>
      <c r="B3826" s="129">
        <f>VLOOKUP($A3826,달력데이터,MATCH("음력 날짜",달력제목,0),FALSE)</f>
        <v>47971</v>
      </c>
      <c r="C3826" s="128">
        <f t="shared" si="1"/>
        <v>2031</v>
      </c>
      <c r="D3826" s="128">
        <f t="shared" si="2"/>
        <v>6</v>
      </c>
      <c r="E3826" s="128">
        <f t="shared" si="3"/>
        <v>3</v>
      </c>
      <c r="F3826" s="128">
        <f t="shared" si="4"/>
        <v>2031</v>
      </c>
      <c r="G3826" s="128">
        <f t="shared" si="5"/>
        <v>6</v>
      </c>
      <c r="H3826" s="128">
        <f t="shared" si="6"/>
        <v>22</v>
      </c>
      <c r="I3826" s="128" t="str">
        <f t="shared" si="7"/>
        <v>일</v>
      </c>
      <c r="J3826" s="99"/>
      <c r="K3826" s="99"/>
      <c r="L3826" s="141" t="str">
        <f>IF(J3826-K3826=0,,IFERROR(K3826-J3826-휴게시간-VLOOKUP(A3826,지정휴게시간,2,FALSE),K3826-J3826-휴게시간))</f>
        <v/>
      </c>
      <c r="M3826" s="142" t="str">
        <f>IFERROR(VLOOKUP(Text(A3826,"m월 d일"),양력휴일,2,FALSE),IFERROR(VLOOKUP(Text(B3826,"m월 d일"),음력휴일,2,FALSE),IFERROR(VLOOKUP(A3826,양력지정휴일,2,FALSE), IFERROR(VLOOKUP(B3826,음력지정휴일,2,FALSE), ""))))</f>
        <v/>
      </c>
      <c r="N3826" s="128"/>
      <c r="O3826" s="128" t="str">
        <f>IFERROR(VLOOKUP(N3826,연차지정일수,2,FALSE),"")</f>
        <v/>
      </c>
      <c r="P3826" s="143"/>
      <c r="Q3826" s="2"/>
    </row>
    <row r="3827">
      <c r="A3827" s="129">
        <v>48022.0</v>
      </c>
      <c r="B3827" s="129">
        <f>VLOOKUP($A3827,달력데이터,MATCH("음력 날짜",달력제목,0),FALSE)</f>
        <v>47972</v>
      </c>
      <c r="C3827" s="128">
        <f t="shared" si="1"/>
        <v>2031</v>
      </c>
      <c r="D3827" s="128">
        <f t="shared" si="2"/>
        <v>6</v>
      </c>
      <c r="E3827" s="128">
        <f t="shared" si="3"/>
        <v>4</v>
      </c>
      <c r="F3827" s="128">
        <f t="shared" si="4"/>
        <v>2031</v>
      </c>
      <c r="G3827" s="128">
        <f t="shared" si="5"/>
        <v>6</v>
      </c>
      <c r="H3827" s="128">
        <f t="shared" si="6"/>
        <v>23</v>
      </c>
      <c r="I3827" s="128" t="str">
        <f t="shared" si="7"/>
        <v>월</v>
      </c>
      <c r="J3827" s="99"/>
      <c r="K3827" s="99"/>
      <c r="L3827" s="141" t="str">
        <f>IF(J3827-K3827=0,,IFERROR(K3827-J3827-휴게시간-VLOOKUP(A3827,지정휴게시간,2,FALSE),K3827-J3827-휴게시간))</f>
        <v/>
      </c>
      <c r="M3827" s="142" t="str">
        <f>IFERROR(VLOOKUP(Text(A3827,"m월 d일"),양력휴일,2,FALSE),IFERROR(VLOOKUP(Text(B3827,"m월 d일"),음력휴일,2,FALSE),IFERROR(VLOOKUP(A3827,양력지정휴일,2,FALSE), IFERROR(VLOOKUP(B3827,음력지정휴일,2,FALSE), ""))))</f>
        <v/>
      </c>
      <c r="N3827" s="128"/>
      <c r="O3827" s="128" t="str">
        <f>IFERROR(VLOOKUP(N3827,연차지정일수,2,FALSE),"")</f>
        <v/>
      </c>
      <c r="P3827" s="143"/>
      <c r="Q3827" s="2"/>
    </row>
    <row r="3828">
      <c r="A3828" s="129">
        <v>48023.0</v>
      </c>
      <c r="B3828" s="129">
        <f>VLOOKUP($A3828,달력데이터,MATCH("음력 날짜",달력제목,0),FALSE)</f>
        <v>47973</v>
      </c>
      <c r="C3828" s="128">
        <f t="shared" si="1"/>
        <v>2031</v>
      </c>
      <c r="D3828" s="128">
        <f t="shared" si="2"/>
        <v>6</v>
      </c>
      <c r="E3828" s="128">
        <f t="shared" si="3"/>
        <v>4</v>
      </c>
      <c r="F3828" s="128">
        <f t="shared" si="4"/>
        <v>2031</v>
      </c>
      <c r="G3828" s="128">
        <f t="shared" si="5"/>
        <v>6</v>
      </c>
      <c r="H3828" s="128">
        <f t="shared" si="6"/>
        <v>24</v>
      </c>
      <c r="I3828" s="128" t="str">
        <f t="shared" si="7"/>
        <v>화</v>
      </c>
      <c r="J3828" s="99"/>
      <c r="K3828" s="99"/>
      <c r="L3828" s="141" t="str">
        <f>IF(J3828-K3828=0,,IFERROR(K3828-J3828-휴게시간-VLOOKUP(A3828,지정휴게시간,2,FALSE),K3828-J3828-휴게시간))</f>
        <v/>
      </c>
      <c r="M3828" s="142" t="str">
        <f>IFERROR(VLOOKUP(Text(A3828,"m월 d일"),양력휴일,2,FALSE),IFERROR(VLOOKUP(Text(B3828,"m월 d일"),음력휴일,2,FALSE),IFERROR(VLOOKUP(A3828,양력지정휴일,2,FALSE), IFERROR(VLOOKUP(B3828,음력지정휴일,2,FALSE), ""))))</f>
        <v/>
      </c>
      <c r="N3828" s="128"/>
      <c r="O3828" s="128" t="str">
        <f>IFERROR(VLOOKUP(N3828,연차지정일수,2,FALSE),"")</f>
        <v/>
      </c>
      <c r="P3828" s="143"/>
      <c r="Q3828" s="2"/>
    </row>
    <row r="3829">
      <c r="A3829" s="129">
        <v>48024.0</v>
      </c>
      <c r="B3829" s="129">
        <f>VLOOKUP($A3829,달력데이터,MATCH("음력 날짜",달력제목,0),FALSE)</f>
        <v>47974</v>
      </c>
      <c r="C3829" s="128">
        <f t="shared" si="1"/>
        <v>2031</v>
      </c>
      <c r="D3829" s="128">
        <f t="shared" si="2"/>
        <v>6</v>
      </c>
      <c r="E3829" s="128">
        <f t="shared" si="3"/>
        <v>4</v>
      </c>
      <c r="F3829" s="128">
        <f t="shared" si="4"/>
        <v>2031</v>
      </c>
      <c r="G3829" s="128">
        <f t="shared" si="5"/>
        <v>6</v>
      </c>
      <c r="H3829" s="128">
        <f t="shared" si="6"/>
        <v>25</v>
      </c>
      <c r="I3829" s="128" t="str">
        <f t="shared" si="7"/>
        <v>수</v>
      </c>
      <c r="J3829" s="99"/>
      <c r="K3829" s="99"/>
      <c r="L3829" s="141" t="str">
        <f>IF(J3829-K3829=0,,IFERROR(K3829-J3829-휴게시간-VLOOKUP(A3829,지정휴게시간,2,FALSE),K3829-J3829-휴게시간))</f>
        <v/>
      </c>
      <c r="M3829" s="142" t="str">
        <f>IFERROR(VLOOKUP(Text(A3829,"m월 d일"),양력휴일,2,FALSE),IFERROR(VLOOKUP(Text(B3829,"m월 d일"),음력휴일,2,FALSE),IFERROR(VLOOKUP(A3829,양력지정휴일,2,FALSE), IFERROR(VLOOKUP(B3829,음력지정휴일,2,FALSE), ""))))</f>
        <v/>
      </c>
      <c r="N3829" s="128"/>
      <c r="O3829" s="128" t="str">
        <f>IFERROR(VLOOKUP(N3829,연차지정일수,2,FALSE),"")</f>
        <v/>
      </c>
      <c r="P3829" s="143"/>
      <c r="Q3829" s="2"/>
    </row>
    <row r="3830">
      <c r="A3830" s="129">
        <v>48025.0</v>
      </c>
      <c r="B3830" s="129">
        <f>VLOOKUP($A3830,달력데이터,MATCH("음력 날짜",달력제목,0),FALSE)</f>
        <v>47975</v>
      </c>
      <c r="C3830" s="128">
        <f t="shared" si="1"/>
        <v>2031</v>
      </c>
      <c r="D3830" s="128">
        <f t="shared" si="2"/>
        <v>6</v>
      </c>
      <c r="E3830" s="128">
        <f t="shared" si="3"/>
        <v>4</v>
      </c>
      <c r="F3830" s="128">
        <f t="shared" si="4"/>
        <v>2031</v>
      </c>
      <c r="G3830" s="128">
        <f t="shared" si="5"/>
        <v>6</v>
      </c>
      <c r="H3830" s="128">
        <f t="shared" si="6"/>
        <v>26</v>
      </c>
      <c r="I3830" s="128" t="str">
        <f t="shared" si="7"/>
        <v>목</v>
      </c>
      <c r="J3830" s="99"/>
      <c r="K3830" s="99"/>
      <c r="L3830" s="141" t="str">
        <f>IF(J3830-K3830=0,,IFERROR(K3830-J3830-휴게시간-VLOOKUP(A3830,지정휴게시간,2,FALSE),K3830-J3830-휴게시간))</f>
        <v/>
      </c>
      <c r="M3830" s="142" t="str">
        <f>IFERROR(VLOOKUP(Text(A3830,"m월 d일"),양력휴일,2,FALSE),IFERROR(VLOOKUP(Text(B3830,"m월 d일"),음력휴일,2,FALSE),IFERROR(VLOOKUP(A3830,양력지정휴일,2,FALSE), IFERROR(VLOOKUP(B3830,음력지정휴일,2,FALSE), ""))))</f>
        <v/>
      </c>
      <c r="N3830" s="128"/>
      <c r="O3830" s="128" t="str">
        <f>IFERROR(VLOOKUP(N3830,연차지정일수,2,FALSE),"")</f>
        <v/>
      </c>
      <c r="P3830" s="143"/>
      <c r="Q3830" s="2"/>
    </row>
    <row r="3831">
      <c r="A3831" s="129">
        <v>48026.0</v>
      </c>
      <c r="B3831" s="129">
        <f>VLOOKUP($A3831,달력데이터,MATCH("음력 날짜",달력제목,0),FALSE)</f>
        <v>47976</v>
      </c>
      <c r="C3831" s="128">
        <f t="shared" si="1"/>
        <v>2031</v>
      </c>
      <c r="D3831" s="128">
        <f t="shared" si="2"/>
        <v>6</v>
      </c>
      <c r="E3831" s="128">
        <f t="shared" si="3"/>
        <v>4</v>
      </c>
      <c r="F3831" s="128">
        <f t="shared" si="4"/>
        <v>2031</v>
      </c>
      <c r="G3831" s="128">
        <f t="shared" si="5"/>
        <v>6</v>
      </c>
      <c r="H3831" s="128">
        <f t="shared" si="6"/>
        <v>27</v>
      </c>
      <c r="I3831" s="128" t="str">
        <f t="shared" si="7"/>
        <v>금</v>
      </c>
      <c r="J3831" s="99"/>
      <c r="K3831" s="99"/>
      <c r="L3831" s="141" t="str">
        <f>IF(J3831-K3831=0,,IFERROR(K3831-J3831-휴게시간-VLOOKUP(A3831,지정휴게시간,2,FALSE),K3831-J3831-휴게시간))</f>
        <v/>
      </c>
      <c r="M3831" s="142" t="str">
        <f>IFERROR(VLOOKUP(Text(A3831,"m월 d일"),양력휴일,2,FALSE),IFERROR(VLOOKUP(Text(B3831,"m월 d일"),음력휴일,2,FALSE),IFERROR(VLOOKUP(A3831,양력지정휴일,2,FALSE), IFERROR(VLOOKUP(B3831,음력지정휴일,2,FALSE), ""))))</f>
        <v/>
      </c>
      <c r="N3831" s="128"/>
      <c r="O3831" s="128" t="str">
        <f>IFERROR(VLOOKUP(N3831,연차지정일수,2,FALSE),"")</f>
        <v/>
      </c>
      <c r="P3831" s="143"/>
      <c r="Q3831" s="2"/>
    </row>
    <row r="3832">
      <c r="A3832" s="129">
        <v>48027.0</v>
      </c>
      <c r="B3832" s="129">
        <f>VLOOKUP($A3832,달력데이터,MATCH("음력 날짜",달력제목,0),FALSE)</f>
        <v>47977</v>
      </c>
      <c r="C3832" s="128">
        <f t="shared" si="1"/>
        <v>2031</v>
      </c>
      <c r="D3832" s="128">
        <f t="shared" si="2"/>
        <v>6</v>
      </c>
      <c r="E3832" s="128">
        <f t="shared" si="3"/>
        <v>4</v>
      </c>
      <c r="F3832" s="128">
        <f t="shared" si="4"/>
        <v>2031</v>
      </c>
      <c r="G3832" s="128">
        <f t="shared" si="5"/>
        <v>6</v>
      </c>
      <c r="H3832" s="128">
        <f t="shared" si="6"/>
        <v>28</v>
      </c>
      <c r="I3832" s="128" t="str">
        <f t="shared" si="7"/>
        <v>토</v>
      </c>
      <c r="J3832" s="99"/>
      <c r="K3832" s="99"/>
      <c r="L3832" s="141" t="str">
        <f>IF(J3832-K3832=0,,IFERROR(K3832-J3832-휴게시간-VLOOKUP(A3832,지정휴게시간,2,FALSE),K3832-J3832-휴게시간))</f>
        <v/>
      </c>
      <c r="M3832" s="142" t="str">
        <f>IFERROR(VLOOKUP(Text(A3832,"m월 d일"),양력휴일,2,FALSE),IFERROR(VLOOKUP(Text(B3832,"m월 d일"),음력휴일,2,FALSE),IFERROR(VLOOKUP(A3832,양력지정휴일,2,FALSE), IFERROR(VLOOKUP(B3832,음력지정휴일,2,FALSE), ""))))</f>
        <v/>
      </c>
      <c r="N3832" s="128"/>
      <c r="O3832" s="128" t="str">
        <f>IFERROR(VLOOKUP(N3832,연차지정일수,2,FALSE),"")</f>
        <v/>
      </c>
      <c r="P3832" s="143"/>
      <c r="Q3832" s="2"/>
    </row>
    <row r="3833">
      <c r="A3833" s="129">
        <v>48028.0</v>
      </c>
      <c r="B3833" s="129">
        <f>VLOOKUP($A3833,달력데이터,MATCH("음력 날짜",달력제목,0),FALSE)</f>
        <v>47978</v>
      </c>
      <c r="C3833" s="128">
        <f t="shared" si="1"/>
        <v>2031</v>
      </c>
      <c r="D3833" s="128">
        <f t="shared" si="2"/>
        <v>6</v>
      </c>
      <c r="E3833" s="128">
        <f t="shared" si="3"/>
        <v>4</v>
      </c>
      <c r="F3833" s="128">
        <f t="shared" si="4"/>
        <v>2031</v>
      </c>
      <c r="G3833" s="128">
        <f t="shared" si="5"/>
        <v>6</v>
      </c>
      <c r="H3833" s="128">
        <f t="shared" si="6"/>
        <v>29</v>
      </c>
      <c r="I3833" s="128" t="str">
        <f t="shared" si="7"/>
        <v>일</v>
      </c>
      <c r="J3833" s="99"/>
      <c r="K3833" s="99"/>
      <c r="L3833" s="141" t="str">
        <f>IF(J3833-K3833=0,,IFERROR(K3833-J3833-휴게시간-VLOOKUP(A3833,지정휴게시간,2,FALSE),K3833-J3833-휴게시간))</f>
        <v/>
      </c>
      <c r="M3833" s="142" t="str">
        <f>IFERROR(VLOOKUP(Text(A3833,"m월 d일"),양력휴일,2,FALSE),IFERROR(VLOOKUP(Text(B3833,"m월 d일"),음력휴일,2,FALSE),IFERROR(VLOOKUP(A3833,양력지정휴일,2,FALSE), IFERROR(VLOOKUP(B3833,음력지정휴일,2,FALSE), ""))))</f>
        <v/>
      </c>
      <c r="N3833" s="128"/>
      <c r="O3833" s="128" t="str">
        <f>IFERROR(VLOOKUP(N3833,연차지정일수,2,FALSE),"")</f>
        <v/>
      </c>
      <c r="P3833" s="143"/>
      <c r="Q3833" s="2"/>
    </row>
    <row r="3834">
      <c r="A3834" s="129">
        <v>48029.0</v>
      </c>
      <c r="B3834" s="129">
        <f>VLOOKUP($A3834,달력데이터,MATCH("음력 날짜",달력제목,0),FALSE)</f>
        <v>47979</v>
      </c>
      <c r="C3834" s="128">
        <f t="shared" si="1"/>
        <v>2031</v>
      </c>
      <c r="D3834" s="128">
        <f t="shared" si="2"/>
        <v>6</v>
      </c>
      <c r="E3834" s="128">
        <f t="shared" si="3"/>
        <v>5</v>
      </c>
      <c r="F3834" s="128">
        <f t="shared" si="4"/>
        <v>2031</v>
      </c>
      <c r="G3834" s="128">
        <f t="shared" si="5"/>
        <v>6</v>
      </c>
      <c r="H3834" s="128">
        <f t="shared" si="6"/>
        <v>30</v>
      </c>
      <c r="I3834" s="128" t="str">
        <f t="shared" si="7"/>
        <v>월</v>
      </c>
      <c r="J3834" s="99"/>
      <c r="K3834" s="99"/>
      <c r="L3834" s="141" t="str">
        <f>IF(J3834-K3834=0,,IFERROR(K3834-J3834-휴게시간-VLOOKUP(A3834,지정휴게시간,2,FALSE),K3834-J3834-휴게시간))</f>
        <v/>
      </c>
      <c r="M3834" s="142" t="str">
        <f>IFERROR(VLOOKUP(Text(A3834,"m월 d일"),양력휴일,2,FALSE),IFERROR(VLOOKUP(Text(B3834,"m월 d일"),음력휴일,2,FALSE),IFERROR(VLOOKUP(A3834,양력지정휴일,2,FALSE), IFERROR(VLOOKUP(B3834,음력지정휴일,2,FALSE), ""))))</f>
        <v/>
      </c>
      <c r="N3834" s="128"/>
      <c r="O3834" s="128" t="str">
        <f>IFERROR(VLOOKUP(N3834,연차지정일수,2,FALSE),"")</f>
        <v/>
      </c>
      <c r="P3834" s="143"/>
      <c r="Q3834" s="2"/>
    </row>
    <row r="3835">
      <c r="A3835" s="129">
        <v>48030.0</v>
      </c>
      <c r="B3835" s="129">
        <f>VLOOKUP($A3835,달력데이터,MATCH("음력 날짜",달력제목,0),FALSE)</f>
        <v>47980</v>
      </c>
      <c r="C3835" s="128">
        <f t="shared" si="1"/>
        <v>2031</v>
      </c>
      <c r="D3835" s="128">
        <f t="shared" si="2"/>
        <v>6</v>
      </c>
      <c r="E3835" s="128">
        <f t="shared" si="3"/>
        <v>5</v>
      </c>
      <c r="F3835" s="128">
        <f t="shared" si="4"/>
        <v>2031</v>
      </c>
      <c r="G3835" s="128">
        <f t="shared" si="5"/>
        <v>7</v>
      </c>
      <c r="H3835" s="128">
        <f t="shared" si="6"/>
        <v>1</v>
      </c>
      <c r="I3835" s="128" t="str">
        <f t="shared" si="7"/>
        <v>화</v>
      </c>
      <c r="J3835" s="99"/>
      <c r="K3835" s="99"/>
      <c r="L3835" s="141" t="str">
        <f>IF(J3835-K3835=0,,IFERROR(K3835-J3835-휴게시간-VLOOKUP(A3835,지정휴게시간,2,FALSE),K3835-J3835-휴게시간))</f>
        <v/>
      </c>
      <c r="M3835" s="142" t="str">
        <f>IFERROR(VLOOKUP(Text(A3835,"m월 d일"),양력휴일,2,FALSE),IFERROR(VLOOKUP(Text(B3835,"m월 d일"),음력휴일,2,FALSE),IFERROR(VLOOKUP(A3835,양력지정휴일,2,FALSE), IFERROR(VLOOKUP(B3835,음력지정휴일,2,FALSE), ""))))</f>
        <v/>
      </c>
      <c r="N3835" s="128"/>
      <c r="O3835" s="128" t="str">
        <f>IFERROR(VLOOKUP(N3835,연차지정일수,2,FALSE),"")</f>
        <v/>
      </c>
      <c r="P3835" s="143"/>
      <c r="Q3835" s="2"/>
    </row>
    <row r="3836">
      <c r="A3836" s="129">
        <v>48031.0</v>
      </c>
      <c r="B3836" s="129">
        <f>VLOOKUP($A3836,달력데이터,MATCH("음력 날짜",달력제목,0),FALSE)</f>
        <v>47981</v>
      </c>
      <c r="C3836" s="128">
        <f t="shared" si="1"/>
        <v>2031</v>
      </c>
      <c r="D3836" s="128">
        <f t="shared" si="2"/>
        <v>6</v>
      </c>
      <c r="E3836" s="128">
        <f t="shared" si="3"/>
        <v>5</v>
      </c>
      <c r="F3836" s="128">
        <f t="shared" si="4"/>
        <v>2031</v>
      </c>
      <c r="G3836" s="128">
        <f t="shared" si="5"/>
        <v>7</v>
      </c>
      <c r="H3836" s="128">
        <f t="shared" si="6"/>
        <v>2</v>
      </c>
      <c r="I3836" s="128" t="str">
        <f t="shared" si="7"/>
        <v>수</v>
      </c>
      <c r="J3836" s="99"/>
      <c r="K3836" s="99"/>
      <c r="L3836" s="141" t="str">
        <f>IF(J3836-K3836=0,,IFERROR(K3836-J3836-휴게시간-VLOOKUP(A3836,지정휴게시간,2,FALSE),K3836-J3836-휴게시간))</f>
        <v/>
      </c>
      <c r="M3836" s="142" t="str">
        <f>IFERROR(VLOOKUP(Text(A3836,"m월 d일"),양력휴일,2,FALSE),IFERROR(VLOOKUP(Text(B3836,"m월 d일"),음력휴일,2,FALSE),IFERROR(VLOOKUP(A3836,양력지정휴일,2,FALSE), IFERROR(VLOOKUP(B3836,음력지정휴일,2,FALSE), ""))))</f>
        <v/>
      </c>
      <c r="N3836" s="128"/>
      <c r="O3836" s="128" t="str">
        <f>IFERROR(VLOOKUP(N3836,연차지정일수,2,FALSE),"")</f>
        <v/>
      </c>
      <c r="P3836" s="143"/>
      <c r="Q3836" s="2"/>
    </row>
    <row r="3837">
      <c r="A3837" s="129">
        <v>48032.0</v>
      </c>
      <c r="B3837" s="129">
        <f>VLOOKUP($A3837,달력데이터,MATCH("음력 날짜",달력제목,0),FALSE)</f>
        <v>47982</v>
      </c>
      <c r="C3837" s="128">
        <f t="shared" si="1"/>
        <v>2031</v>
      </c>
      <c r="D3837" s="128">
        <f t="shared" si="2"/>
        <v>6</v>
      </c>
      <c r="E3837" s="128">
        <f t="shared" si="3"/>
        <v>5</v>
      </c>
      <c r="F3837" s="128">
        <f t="shared" si="4"/>
        <v>2031</v>
      </c>
      <c r="G3837" s="128">
        <f t="shared" si="5"/>
        <v>7</v>
      </c>
      <c r="H3837" s="128">
        <f t="shared" si="6"/>
        <v>3</v>
      </c>
      <c r="I3837" s="128" t="str">
        <f t="shared" si="7"/>
        <v>목</v>
      </c>
      <c r="J3837" s="99"/>
      <c r="K3837" s="99"/>
      <c r="L3837" s="141" t="str">
        <f>IF(J3837-K3837=0,,IFERROR(K3837-J3837-휴게시간-VLOOKUP(A3837,지정휴게시간,2,FALSE),K3837-J3837-휴게시간))</f>
        <v/>
      </c>
      <c r="M3837" s="142" t="str">
        <f>IFERROR(VLOOKUP(Text(A3837,"m월 d일"),양력휴일,2,FALSE),IFERROR(VLOOKUP(Text(B3837,"m월 d일"),음력휴일,2,FALSE),IFERROR(VLOOKUP(A3837,양력지정휴일,2,FALSE), IFERROR(VLOOKUP(B3837,음력지정휴일,2,FALSE), ""))))</f>
        <v/>
      </c>
      <c r="N3837" s="128"/>
      <c r="O3837" s="128" t="str">
        <f>IFERROR(VLOOKUP(N3837,연차지정일수,2,FALSE),"")</f>
        <v/>
      </c>
      <c r="P3837" s="143"/>
      <c r="Q3837" s="2"/>
    </row>
    <row r="3838">
      <c r="A3838" s="129">
        <v>48033.0</v>
      </c>
      <c r="B3838" s="129">
        <f>VLOOKUP($A3838,달력데이터,MATCH("음력 날짜",달력제목,0),FALSE)</f>
        <v>47983</v>
      </c>
      <c r="C3838" s="128">
        <f t="shared" si="1"/>
        <v>2031</v>
      </c>
      <c r="D3838" s="128">
        <f t="shared" si="2"/>
        <v>6</v>
      </c>
      <c r="E3838" s="128">
        <f t="shared" si="3"/>
        <v>5</v>
      </c>
      <c r="F3838" s="128">
        <f t="shared" si="4"/>
        <v>2031</v>
      </c>
      <c r="G3838" s="128">
        <f t="shared" si="5"/>
        <v>7</v>
      </c>
      <c r="H3838" s="128">
        <f t="shared" si="6"/>
        <v>4</v>
      </c>
      <c r="I3838" s="128" t="str">
        <f t="shared" si="7"/>
        <v>금</v>
      </c>
      <c r="J3838" s="99"/>
      <c r="K3838" s="99"/>
      <c r="L3838" s="141" t="str">
        <f>IF(J3838-K3838=0,,IFERROR(K3838-J3838-휴게시간-VLOOKUP(A3838,지정휴게시간,2,FALSE),K3838-J3838-휴게시간))</f>
        <v/>
      </c>
      <c r="M3838" s="142" t="str">
        <f>IFERROR(VLOOKUP(Text(A3838,"m월 d일"),양력휴일,2,FALSE),IFERROR(VLOOKUP(Text(B3838,"m월 d일"),음력휴일,2,FALSE),IFERROR(VLOOKUP(A3838,양력지정휴일,2,FALSE), IFERROR(VLOOKUP(B3838,음력지정휴일,2,FALSE), ""))))</f>
        <v/>
      </c>
      <c r="N3838" s="128"/>
      <c r="O3838" s="128" t="str">
        <f>IFERROR(VLOOKUP(N3838,연차지정일수,2,FALSE),"")</f>
        <v/>
      </c>
      <c r="P3838" s="143"/>
      <c r="Q3838" s="2"/>
    </row>
    <row r="3839">
      <c r="A3839" s="129">
        <v>48034.0</v>
      </c>
      <c r="B3839" s="129">
        <f>VLOOKUP($A3839,달력데이터,MATCH("음력 날짜",달력제목,0),FALSE)</f>
        <v>47984</v>
      </c>
      <c r="C3839" s="128">
        <f t="shared" si="1"/>
        <v>2031</v>
      </c>
      <c r="D3839" s="128">
        <f t="shared" si="2"/>
        <v>6</v>
      </c>
      <c r="E3839" s="128">
        <f t="shared" si="3"/>
        <v>5</v>
      </c>
      <c r="F3839" s="128">
        <f t="shared" si="4"/>
        <v>2031</v>
      </c>
      <c r="G3839" s="128">
        <f t="shared" si="5"/>
        <v>7</v>
      </c>
      <c r="H3839" s="128">
        <f t="shared" si="6"/>
        <v>5</v>
      </c>
      <c r="I3839" s="128" t="str">
        <f t="shared" si="7"/>
        <v>토</v>
      </c>
      <c r="J3839" s="99"/>
      <c r="K3839" s="99"/>
      <c r="L3839" s="141" t="str">
        <f>IF(J3839-K3839=0,,IFERROR(K3839-J3839-휴게시간-VLOOKUP(A3839,지정휴게시간,2,FALSE),K3839-J3839-휴게시간))</f>
        <v/>
      </c>
      <c r="M3839" s="142" t="str">
        <f>IFERROR(VLOOKUP(Text(A3839,"m월 d일"),양력휴일,2,FALSE),IFERROR(VLOOKUP(Text(B3839,"m월 d일"),음력휴일,2,FALSE),IFERROR(VLOOKUP(A3839,양력지정휴일,2,FALSE), IFERROR(VLOOKUP(B3839,음력지정휴일,2,FALSE), ""))))</f>
        <v/>
      </c>
      <c r="N3839" s="128"/>
      <c r="O3839" s="128" t="str">
        <f>IFERROR(VLOOKUP(N3839,연차지정일수,2,FALSE),"")</f>
        <v/>
      </c>
      <c r="P3839" s="143"/>
      <c r="Q3839" s="2"/>
    </row>
    <row r="3840">
      <c r="A3840" s="129">
        <v>48035.0</v>
      </c>
      <c r="B3840" s="129">
        <f>VLOOKUP($A3840,달력데이터,MATCH("음력 날짜",달력제목,0),FALSE)</f>
        <v>47985</v>
      </c>
      <c r="C3840" s="128">
        <f t="shared" si="1"/>
        <v>2031</v>
      </c>
      <c r="D3840" s="128">
        <f t="shared" si="2"/>
        <v>6</v>
      </c>
      <c r="E3840" s="128">
        <f t="shared" si="3"/>
        <v>5</v>
      </c>
      <c r="F3840" s="128">
        <f t="shared" si="4"/>
        <v>2031</v>
      </c>
      <c r="G3840" s="128">
        <f t="shared" si="5"/>
        <v>7</v>
      </c>
      <c r="H3840" s="128">
        <f t="shared" si="6"/>
        <v>6</v>
      </c>
      <c r="I3840" s="128" t="str">
        <f t="shared" si="7"/>
        <v>일</v>
      </c>
      <c r="J3840" s="99"/>
      <c r="K3840" s="99"/>
      <c r="L3840" s="141" t="str">
        <f>IF(J3840-K3840=0,,IFERROR(K3840-J3840-휴게시간-VLOOKUP(A3840,지정휴게시간,2,FALSE),K3840-J3840-휴게시간))</f>
        <v/>
      </c>
      <c r="M3840" s="142" t="str">
        <f>IFERROR(VLOOKUP(Text(A3840,"m월 d일"),양력휴일,2,FALSE),IFERROR(VLOOKUP(Text(B3840,"m월 d일"),음력휴일,2,FALSE),IFERROR(VLOOKUP(A3840,양력지정휴일,2,FALSE), IFERROR(VLOOKUP(B3840,음력지정휴일,2,FALSE), ""))))</f>
        <v/>
      </c>
      <c r="N3840" s="128"/>
      <c r="O3840" s="128" t="str">
        <f>IFERROR(VLOOKUP(N3840,연차지정일수,2,FALSE),"")</f>
        <v/>
      </c>
      <c r="P3840" s="143"/>
      <c r="Q3840" s="2"/>
    </row>
    <row r="3841">
      <c r="A3841" s="129">
        <v>48036.0</v>
      </c>
      <c r="B3841" s="129">
        <f>VLOOKUP($A3841,달력데이터,MATCH("음력 날짜",달력제목,0),FALSE)</f>
        <v>47986</v>
      </c>
      <c r="C3841" s="128">
        <f t="shared" si="1"/>
        <v>2031</v>
      </c>
      <c r="D3841" s="128">
        <f t="shared" si="2"/>
        <v>7</v>
      </c>
      <c r="E3841" s="128">
        <f t="shared" si="3"/>
        <v>1</v>
      </c>
      <c r="F3841" s="128">
        <f t="shared" si="4"/>
        <v>2031</v>
      </c>
      <c r="G3841" s="128">
        <f t="shared" si="5"/>
        <v>7</v>
      </c>
      <c r="H3841" s="128">
        <f t="shared" si="6"/>
        <v>7</v>
      </c>
      <c r="I3841" s="128" t="str">
        <f t="shared" si="7"/>
        <v>월</v>
      </c>
      <c r="J3841" s="99"/>
      <c r="K3841" s="99"/>
      <c r="L3841" s="141" t="str">
        <f>IF(J3841-K3841=0,,IFERROR(K3841-J3841-휴게시간-VLOOKUP(A3841,지정휴게시간,2,FALSE),K3841-J3841-휴게시간))</f>
        <v/>
      </c>
      <c r="M3841" s="142" t="str">
        <f>IFERROR(VLOOKUP(Text(A3841,"m월 d일"),양력휴일,2,FALSE),IFERROR(VLOOKUP(Text(B3841,"m월 d일"),음력휴일,2,FALSE),IFERROR(VLOOKUP(A3841,양력지정휴일,2,FALSE), IFERROR(VLOOKUP(B3841,음력지정휴일,2,FALSE), ""))))</f>
        <v/>
      </c>
      <c r="N3841" s="128"/>
      <c r="O3841" s="128" t="str">
        <f>IFERROR(VLOOKUP(N3841,연차지정일수,2,FALSE),"")</f>
        <v/>
      </c>
      <c r="P3841" s="143"/>
      <c r="Q3841" s="2"/>
    </row>
    <row r="3842">
      <c r="A3842" s="129">
        <v>48037.0</v>
      </c>
      <c r="B3842" s="129">
        <f>VLOOKUP($A3842,달력데이터,MATCH("음력 날짜",달력제목,0),FALSE)</f>
        <v>47987</v>
      </c>
      <c r="C3842" s="128">
        <f t="shared" si="1"/>
        <v>2031</v>
      </c>
      <c r="D3842" s="128">
        <f t="shared" si="2"/>
        <v>7</v>
      </c>
      <c r="E3842" s="128">
        <f t="shared" si="3"/>
        <v>1</v>
      </c>
      <c r="F3842" s="128">
        <f t="shared" si="4"/>
        <v>2031</v>
      </c>
      <c r="G3842" s="128">
        <f t="shared" si="5"/>
        <v>7</v>
      </c>
      <c r="H3842" s="128">
        <f t="shared" si="6"/>
        <v>8</v>
      </c>
      <c r="I3842" s="128" t="str">
        <f t="shared" si="7"/>
        <v>화</v>
      </c>
      <c r="J3842" s="99"/>
      <c r="K3842" s="99"/>
      <c r="L3842" s="141" t="str">
        <f>IF(J3842-K3842=0,,IFERROR(K3842-J3842-휴게시간-VLOOKUP(A3842,지정휴게시간,2,FALSE),K3842-J3842-휴게시간))</f>
        <v/>
      </c>
      <c r="M3842" s="142" t="str">
        <f>IFERROR(VLOOKUP(Text(A3842,"m월 d일"),양력휴일,2,FALSE),IFERROR(VLOOKUP(Text(B3842,"m월 d일"),음력휴일,2,FALSE),IFERROR(VLOOKUP(A3842,양력지정휴일,2,FALSE), IFERROR(VLOOKUP(B3842,음력지정휴일,2,FALSE), ""))))</f>
        <v/>
      </c>
      <c r="N3842" s="128"/>
      <c r="O3842" s="128" t="str">
        <f>IFERROR(VLOOKUP(N3842,연차지정일수,2,FALSE),"")</f>
        <v/>
      </c>
      <c r="P3842" s="143"/>
      <c r="Q3842" s="2"/>
    </row>
    <row r="3843">
      <c r="A3843" s="129">
        <v>48038.0</v>
      </c>
      <c r="B3843" s="129">
        <f>VLOOKUP($A3843,달력데이터,MATCH("음력 날짜",달력제목,0),FALSE)</f>
        <v>47988</v>
      </c>
      <c r="C3843" s="128">
        <f t="shared" si="1"/>
        <v>2031</v>
      </c>
      <c r="D3843" s="128">
        <f t="shared" si="2"/>
        <v>7</v>
      </c>
      <c r="E3843" s="128">
        <f t="shared" si="3"/>
        <v>1</v>
      </c>
      <c r="F3843" s="128">
        <f t="shared" si="4"/>
        <v>2031</v>
      </c>
      <c r="G3843" s="128">
        <f t="shared" si="5"/>
        <v>7</v>
      </c>
      <c r="H3843" s="128">
        <f t="shared" si="6"/>
        <v>9</v>
      </c>
      <c r="I3843" s="128" t="str">
        <f t="shared" si="7"/>
        <v>수</v>
      </c>
      <c r="J3843" s="99"/>
      <c r="K3843" s="99"/>
      <c r="L3843" s="141" t="str">
        <f>IF(J3843-K3843=0,,IFERROR(K3843-J3843-휴게시간-VLOOKUP(A3843,지정휴게시간,2,FALSE),K3843-J3843-휴게시간))</f>
        <v/>
      </c>
      <c r="M3843" s="142" t="str">
        <f>IFERROR(VLOOKUP(Text(A3843,"m월 d일"),양력휴일,2,FALSE),IFERROR(VLOOKUP(Text(B3843,"m월 d일"),음력휴일,2,FALSE),IFERROR(VLOOKUP(A3843,양력지정휴일,2,FALSE), IFERROR(VLOOKUP(B3843,음력지정휴일,2,FALSE), ""))))</f>
        <v/>
      </c>
      <c r="N3843" s="128"/>
      <c r="O3843" s="128" t="str">
        <f>IFERROR(VLOOKUP(N3843,연차지정일수,2,FALSE),"")</f>
        <v/>
      </c>
      <c r="P3843" s="143"/>
      <c r="Q3843" s="2"/>
    </row>
    <row r="3844">
      <c r="A3844" s="129">
        <v>48039.0</v>
      </c>
      <c r="B3844" s="129">
        <f>VLOOKUP($A3844,달력데이터,MATCH("음력 날짜",달력제목,0),FALSE)</f>
        <v>47989</v>
      </c>
      <c r="C3844" s="128">
        <f t="shared" si="1"/>
        <v>2031</v>
      </c>
      <c r="D3844" s="128">
        <f t="shared" si="2"/>
        <v>7</v>
      </c>
      <c r="E3844" s="128">
        <f t="shared" si="3"/>
        <v>1</v>
      </c>
      <c r="F3844" s="128">
        <f t="shared" si="4"/>
        <v>2031</v>
      </c>
      <c r="G3844" s="128">
        <f t="shared" si="5"/>
        <v>7</v>
      </c>
      <c r="H3844" s="128">
        <f t="shared" si="6"/>
        <v>10</v>
      </c>
      <c r="I3844" s="128" t="str">
        <f t="shared" si="7"/>
        <v>목</v>
      </c>
      <c r="J3844" s="99"/>
      <c r="K3844" s="99"/>
      <c r="L3844" s="141" t="str">
        <f>IF(J3844-K3844=0,,IFERROR(K3844-J3844-휴게시간-VLOOKUP(A3844,지정휴게시간,2,FALSE),K3844-J3844-휴게시간))</f>
        <v/>
      </c>
      <c r="M3844" s="142" t="str">
        <f>IFERROR(VLOOKUP(Text(A3844,"m월 d일"),양력휴일,2,FALSE),IFERROR(VLOOKUP(Text(B3844,"m월 d일"),음력휴일,2,FALSE),IFERROR(VLOOKUP(A3844,양력지정휴일,2,FALSE), IFERROR(VLOOKUP(B3844,음력지정휴일,2,FALSE), ""))))</f>
        <v/>
      </c>
      <c r="N3844" s="128"/>
      <c r="O3844" s="128" t="str">
        <f>IFERROR(VLOOKUP(N3844,연차지정일수,2,FALSE),"")</f>
        <v/>
      </c>
      <c r="P3844" s="143"/>
      <c r="Q3844" s="2"/>
    </row>
    <row r="3845">
      <c r="A3845" s="129">
        <v>48040.0</v>
      </c>
      <c r="B3845" s="129">
        <f>VLOOKUP($A3845,달력데이터,MATCH("음력 날짜",달력제목,0),FALSE)</f>
        <v>47990</v>
      </c>
      <c r="C3845" s="128">
        <f t="shared" si="1"/>
        <v>2031</v>
      </c>
      <c r="D3845" s="128">
        <f t="shared" si="2"/>
        <v>7</v>
      </c>
      <c r="E3845" s="128">
        <f t="shared" si="3"/>
        <v>1</v>
      </c>
      <c r="F3845" s="128">
        <f t="shared" si="4"/>
        <v>2031</v>
      </c>
      <c r="G3845" s="128">
        <f t="shared" si="5"/>
        <v>7</v>
      </c>
      <c r="H3845" s="128">
        <f t="shared" si="6"/>
        <v>11</v>
      </c>
      <c r="I3845" s="128" t="str">
        <f t="shared" si="7"/>
        <v>금</v>
      </c>
      <c r="J3845" s="99"/>
      <c r="K3845" s="99"/>
      <c r="L3845" s="141" t="str">
        <f>IF(J3845-K3845=0,,IFERROR(K3845-J3845-휴게시간-VLOOKUP(A3845,지정휴게시간,2,FALSE),K3845-J3845-휴게시간))</f>
        <v/>
      </c>
      <c r="M3845" s="142" t="str">
        <f>IFERROR(VLOOKUP(Text(A3845,"m월 d일"),양력휴일,2,FALSE),IFERROR(VLOOKUP(Text(B3845,"m월 d일"),음력휴일,2,FALSE),IFERROR(VLOOKUP(A3845,양력지정휴일,2,FALSE), IFERROR(VLOOKUP(B3845,음력지정휴일,2,FALSE), ""))))</f>
        <v/>
      </c>
      <c r="N3845" s="128"/>
      <c r="O3845" s="128" t="str">
        <f>IFERROR(VLOOKUP(N3845,연차지정일수,2,FALSE),"")</f>
        <v/>
      </c>
      <c r="P3845" s="143"/>
      <c r="Q3845" s="2"/>
    </row>
    <row r="3846">
      <c r="A3846" s="129">
        <v>48041.0</v>
      </c>
      <c r="B3846" s="129">
        <f>VLOOKUP($A3846,달력데이터,MATCH("음력 날짜",달력제목,0),FALSE)</f>
        <v>47991</v>
      </c>
      <c r="C3846" s="128">
        <f t="shared" si="1"/>
        <v>2031</v>
      </c>
      <c r="D3846" s="128">
        <f t="shared" si="2"/>
        <v>7</v>
      </c>
      <c r="E3846" s="128">
        <f t="shared" si="3"/>
        <v>1</v>
      </c>
      <c r="F3846" s="128">
        <f t="shared" si="4"/>
        <v>2031</v>
      </c>
      <c r="G3846" s="128">
        <f t="shared" si="5"/>
        <v>7</v>
      </c>
      <c r="H3846" s="128">
        <f t="shared" si="6"/>
        <v>12</v>
      </c>
      <c r="I3846" s="128" t="str">
        <f t="shared" si="7"/>
        <v>토</v>
      </c>
      <c r="J3846" s="99"/>
      <c r="K3846" s="99"/>
      <c r="L3846" s="141" t="str">
        <f>IF(J3846-K3846=0,,IFERROR(K3846-J3846-휴게시간-VLOOKUP(A3846,지정휴게시간,2,FALSE),K3846-J3846-휴게시간))</f>
        <v/>
      </c>
      <c r="M3846" s="142" t="str">
        <f>IFERROR(VLOOKUP(Text(A3846,"m월 d일"),양력휴일,2,FALSE),IFERROR(VLOOKUP(Text(B3846,"m월 d일"),음력휴일,2,FALSE),IFERROR(VLOOKUP(A3846,양력지정휴일,2,FALSE), IFERROR(VLOOKUP(B3846,음력지정휴일,2,FALSE), ""))))</f>
        <v/>
      </c>
      <c r="N3846" s="128"/>
      <c r="O3846" s="128" t="str">
        <f>IFERROR(VLOOKUP(N3846,연차지정일수,2,FALSE),"")</f>
        <v/>
      </c>
      <c r="P3846" s="143"/>
      <c r="Q3846" s="2"/>
    </row>
    <row r="3847">
      <c r="A3847" s="129">
        <v>48042.0</v>
      </c>
      <c r="B3847" s="129">
        <f>VLOOKUP($A3847,달력데이터,MATCH("음력 날짜",달력제목,0),FALSE)</f>
        <v>47992</v>
      </c>
      <c r="C3847" s="128">
        <f t="shared" si="1"/>
        <v>2031</v>
      </c>
      <c r="D3847" s="128">
        <f t="shared" si="2"/>
        <v>7</v>
      </c>
      <c r="E3847" s="128">
        <f t="shared" si="3"/>
        <v>1</v>
      </c>
      <c r="F3847" s="128">
        <f t="shared" si="4"/>
        <v>2031</v>
      </c>
      <c r="G3847" s="128">
        <f t="shared" si="5"/>
        <v>7</v>
      </c>
      <c r="H3847" s="128">
        <f t="shared" si="6"/>
        <v>13</v>
      </c>
      <c r="I3847" s="128" t="str">
        <f t="shared" si="7"/>
        <v>일</v>
      </c>
      <c r="J3847" s="99"/>
      <c r="K3847" s="99"/>
      <c r="L3847" s="141" t="str">
        <f>IF(J3847-K3847=0,,IFERROR(K3847-J3847-휴게시간-VLOOKUP(A3847,지정휴게시간,2,FALSE),K3847-J3847-휴게시간))</f>
        <v/>
      </c>
      <c r="M3847" s="142" t="str">
        <f>IFERROR(VLOOKUP(Text(A3847,"m월 d일"),양력휴일,2,FALSE),IFERROR(VLOOKUP(Text(B3847,"m월 d일"),음력휴일,2,FALSE),IFERROR(VLOOKUP(A3847,양력지정휴일,2,FALSE), IFERROR(VLOOKUP(B3847,음력지정휴일,2,FALSE), ""))))</f>
        <v/>
      </c>
      <c r="N3847" s="128"/>
      <c r="O3847" s="128" t="str">
        <f>IFERROR(VLOOKUP(N3847,연차지정일수,2,FALSE),"")</f>
        <v/>
      </c>
      <c r="P3847" s="143"/>
      <c r="Q3847" s="2"/>
    </row>
    <row r="3848">
      <c r="A3848" s="129">
        <v>48043.0</v>
      </c>
      <c r="B3848" s="129">
        <f>VLOOKUP($A3848,달력데이터,MATCH("음력 날짜",달력제목,0),FALSE)</f>
        <v>47993</v>
      </c>
      <c r="C3848" s="128">
        <f t="shared" si="1"/>
        <v>2031</v>
      </c>
      <c r="D3848" s="128">
        <f t="shared" si="2"/>
        <v>7</v>
      </c>
      <c r="E3848" s="128">
        <f t="shared" si="3"/>
        <v>2</v>
      </c>
      <c r="F3848" s="128">
        <f t="shared" si="4"/>
        <v>2031</v>
      </c>
      <c r="G3848" s="128">
        <f t="shared" si="5"/>
        <v>7</v>
      </c>
      <c r="H3848" s="128">
        <f t="shared" si="6"/>
        <v>14</v>
      </c>
      <c r="I3848" s="128" t="str">
        <f t="shared" si="7"/>
        <v>월</v>
      </c>
      <c r="J3848" s="99"/>
      <c r="K3848" s="99"/>
      <c r="L3848" s="141" t="str">
        <f>IF(J3848-K3848=0,,IFERROR(K3848-J3848-휴게시간-VLOOKUP(A3848,지정휴게시간,2,FALSE),K3848-J3848-휴게시간))</f>
        <v/>
      </c>
      <c r="M3848" s="142" t="str">
        <f>IFERROR(VLOOKUP(Text(A3848,"m월 d일"),양력휴일,2,FALSE),IFERROR(VLOOKUP(Text(B3848,"m월 d일"),음력휴일,2,FALSE),IFERROR(VLOOKUP(A3848,양력지정휴일,2,FALSE), IFERROR(VLOOKUP(B3848,음력지정휴일,2,FALSE), ""))))</f>
        <v/>
      </c>
      <c r="N3848" s="128"/>
      <c r="O3848" s="128" t="str">
        <f>IFERROR(VLOOKUP(N3848,연차지정일수,2,FALSE),"")</f>
        <v/>
      </c>
      <c r="P3848" s="143"/>
      <c r="Q3848" s="2"/>
    </row>
    <row r="3849">
      <c r="A3849" s="129">
        <v>48044.0</v>
      </c>
      <c r="B3849" s="129">
        <f>VLOOKUP($A3849,달력데이터,MATCH("음력 날짜",달력제목,0),FALSE)</f>
        <v>47994</v>
      </c>
      <c r="C3849" s="128">
        <f t="shared" si="1"/>
        <v>2031</v>
      </c>
      <c r="D3849" s="128">
        <f t="shared" si="2"/>
        <v>7</v>
      </c>
      <c r="E3849" s="128">
        <f t="shared" si="3"/>
        <v>2</v>
      </c>
      <c r="F3849" s="128">
        <f t="shared" si="4"/>
        <v>2031</v>
      </c>
      <c r="G3849" s="128">
        <f t="shared" si="5"/>
        <v>7</v>
      </c>
      <c r="H3849" s="128">
        <f t="shared" si="6"/>
        <v>15</v>
      </c>
      <c r="I3849" s="128" t="str">
        <f t="shared" si="7"/>
        <v>화</v>
      </c>
      <c r="J3849" s="99"/>
      <c r="K3849" s="99"/>
      <c r="L3849" s="141" t="str">
        <f>IF(J3849-K3849=0,,IFERROR(K3849-J3849-휴게시간-VLOOKUP(A3849,지정휴게시간,2,FALSE),K3849-J3849-휴게시간))</f>
        <v/>
      </c>
      <c r="M3849" s="142" t="str">
        <f>IFERROR(VLOOKUP(Text(A3849,"m월 d일"),양력휴일,2,FALSE),IFERROR(VLOOKUP(Text(B3849,"m월 d일"),음력휴일,2,FALSE),IFERROR(VLOOKUP(A3849,양력지정휴일,2,FALSE), IFERROR(VLOOKUP(B3849,음력지정휴일,2,FALSE), ""))))</f>
        <v/>
      </c>
      <c r="N3849" s="128"/>
      <c r="O3849" s="128" t="str">
        <f>IFERROR(VLOOKUP(N3849,연차지정일수,2,FALSE),"")</f>
        <v/>
      </c>
      <c r="P3849" s="143"/>
      <c r="Q3849" s="2"/>
    </row>
    <row r="3850">
      <c r="A3850" s="129">
        <v>48045.0</v>
      </c>
      <c r="B3850" s="129">
        <f>VLOOKUP($A3850,달력데이터,MATCH("음력 날짜",달력제목,0),FALSE)</f>
        <v>47995</v>
      </c>
      <c r="C3850" s="128">
        <f t="shared" si="1"/>
        <v>2031</v>
      </c>
      <c r="D3850" s="128">
        <f t="shared" si="2"/>
        <v>7</v>
      </c>
      <c r="E3850" s="128">
        <f t="shared" si="3"/>
        <v>2</v>
      </c>
      <c r="F3850" s="128">
        <f t="shared" si="4"/>
        <v>2031</v>
      </c>
      <c r="G3850" s="128">
        <f t="shared" si="5"/>
        <v>7</v>
      </c>
      <c r="H3850" s="128">
        <f t="shared" si="6"/>
        <v>16</v>
      </c>
      <c r="I3850" s="128" t="str">
        <f t="shared" si="7"/>
        <v>수</v>
      </c>
      <c r="J3850" s="99"/>
      <c r="K3850" s="99"/>
      <c r="L3850" s="141" t="str">
        <f>IF(J3850-K3850=0,,IFERROR(K3850-J3850-휴게시간-VLOOKUP(A3850,지정휴게시간,2,FALSE),K3850-J3850-휴게시간))</f>
        <v/>
      </c>
      <c r="M3850" s="142" t="str">
        <f>IFERROR(VLOOKUP(Text(A3850,"m월 d일"),양력휴일,2,FALSE),IFERROR(VLOOKUP(Text(B3850,"m월 d일"),음력휴일,2,FALSE),IFERROR(VLOOKUP(A3850,양력지정휴일,2,FALSE), IFERROR(VLOOKUP(B3850,음력지정휴일,2,FALSE), ""))))</f>
        <v/>
      </c>
      <c r="N3850" s="128"/>
      <c r="O3850" s="128" t="str">
        <f>IFERROR(VLOOKUP(N3850,연차지정일수,2,FALSE),"")</f>
        <v/>
      </c>
      <c r="P3850" s="143"/>
      <c r="Q3850" s="2"/>
    </row>
    <row r="3851">
      <c r="A3851" s="129">
        <v>48046.0</v>
      </c>
      <c r="B3851" s="129">
        <f>VLOOKUP($A3851,달력데이터,MATCH("음력 날짜",달력제목,0),FALSE)</f>
        <v>47996</v>
      </c>
      <c r="C3851" s="128">
        <f t="shared" si="1"/>
        <v>2031</v>
      </c>
      <c r="D3851" s="128">
        <f t="shared" si="2"/>
        <v>7</v>
      </c>
      <c r="E3851" s="128">
        <f t="shared" si="3"/>
        <v>2</v>
      </c>
      <c r="F3851" s="128">
        <f t="shared" si="4"/>
        <v>2031</v>
      </c>
      <c r="G3851" s="128">
        <f t="shared" si="5"/>
        <v>7</v>
      </c>
      <c r="H3851" s="128">
        <f t="shared" si="6"/>
        <v>17</v>
      </c>
      <c r="I3851" s="128" t="str">
        <f t="shared" si="7"/>
        <v>목</v>
      </c>
      <c r="J3851" s="99"/>
      <c r="K3851" s="99"/>
      <c r="L3851" s="141" t="str">
        <f>IF(J3851-K3851=0,,IFERROR(K3851-J3851-휴게시간-VLOOKUP(A3851,지정휴게시간,2,FALSE),K3851-J3851-휴게시간))</f>
        <v/>
      </c>
      <c r="M3851" s="142" t="str">
        <f>IFERROR(VLOOKUP(Text(A3851,"m월 d일"),양력휴일,2,FALSE),IFERROR(VLOOKUP(Text(B3851,"m월 d일"),음력휴일,2,FALSE),IFERROR(VLOOKUP(A3851,양력지정휴일,2,FALSE), IFERROR(VLOOKUP(B3851,음력지정휴일,2,FALSE), ""))))</f>
        <v/>
      </c>
      <c r="N3851" s="128"/>
      <c r="O3851" s="128" t="str">
        <f>IFERROR(VLOOKUP(N3851,연차지정일수,2,FALSE),"")</f>
        <v/>
      </c>
      <c r="P3851" s="143"/>
      <c r="Q3851" s="2"/>
    </row>
    <row r="3852">
      <c r="A3852" s="129">
        <v>48047.0</v>
      </c>
      <c r="B3852" s="129">
        <f>VLOOKUP($A3852,달력데이터,MATCH("음력 날짜",달력제목,0),FALSE)</f>
        <v>47997</v>
      </c>
      <c r="C3852" s="128">
        <f t="shared" si="1"/>
        <v>2031</v>
      </c>
      <c r="D3852" s="128">
        <f t="shared" si="2"/>
        <v>7</v>
      </c>
      <c r="E3852" s="128">
        <f t="shared" si="3"/>
        <v>2</v>
      </c>
      <c r="F3852" s="128">
        <f t="shared" si="4"/>
        <v>2031</v>
      </c>
      <c r="G3852" s="128">
        <f t="shared" si="5"/>
        <v>7</v>
      </c>
      <c r="H3852" s="128">
        <f t="shared" si="6"/>
        <v>18</v>
      </c>
      <c r="I3852" s="128" t="str">
        <f t="shared" si="7"/>
        <v>금</v>
      </c>
      <c r="J3852" s="99"/>
      <c r="K3852" s="99"/>
      <c r="L3852" s="141" t="str">
        <f>IF(J3852-K3852=0,,IFERROR(K3852-J3852-휴게시간-VLOOKUP(A3852,지정휴게시간,2,FALSE),K3852-J3852-휴게시간))</f>
        <v/>
      </c>
      <c r="M3852" s="142" t="str">
        <f>IFERROR(VLOOKUP(Text(A3852,"m월 d일"),양력휴일,2,FALSE),IFERROR(VLOOKUP(Text(B3852,"m월 d일"),음력휴일,2,FALSE),IFERROR(VLOOKUP(A3852,양력지정휴일,2,FALSE), IFERROR(VLOOKUP(B3852,음력지정휴일,2,FALSE), ""))))</f>
        <v/>
      </c>
      <c r="N3852" s="128"/>
      <c r="O3852" s="128" t="str">
        <f>IFERROR(VLOOKUP(N3852,연차지정일수,2,FALSE),"")</f>
        <v/>
      </c>
      <c r="P3852" s="143"/>
      <c r="Q3852" s="2"/>
    </row>
    <row r="3853">
      <c r="A3853" s="129">
        <v>48048.0</v>
      </c>
      <c r="B3853" s="129">
        <f>VLOOKUP($A3853,달력데이터,MATCH("음력 날짜",달력제목,0),FALSE)</f>
        <v>48000</v>
      </c>
      <c r="C3853" s="128">
        <f t="shared" si="1"/>
        <v>2031</v>
      </c>
      <c r="D3853" s="128">
        <f t="shared" si="2"/>
        <v>7</v>
      </c>
      <c r="E3853" s="128">
        <f t="shared" si="3"/>
        <v>2</v>
      </c>
      <c r="F3853" s="128">
        <f t="shared" si="4"/>
        <v>2031</v>
      </c>
      <c r="G3853" s="128">
        <f t="shared" si="5"/>
        <v>7</v>
      </c>
      <c r="H3853" s="128">
        <f t="shared" si="6"/>
        <v>19</v>
      </c>
      <c r="I3853" s="128" t="str">
        <f t="shared" si="7"/>
        <v>토</v>
      </c>
      <c r="J3853" s="99"/>
      <c r="K3853" s="99"/>
      <c r="L3853" s="141" t="str">
        <f>IF(J3853-K3853=0,,IFERROR(K3853-J3853-휴게시간-VLOOKUP(A3853,지정휴게시간,2,FALSE),K3853-J3853-휴게시간))</f>
        <v/>
      </c>
      <c r="M3853" s="142" t="str">
        <f>IFERROR(VLOOKUP(Text(A3853,"m월 d일"),양력휴일,2,FALSE),IFERROR(VLOOKUP(Text(B3853,"m월 d일"),음력휴일,2,FALSE),IFERROR(VLOOKUP(A3853,양력지정휴일,2,FALSE), IFERROR(VLOOKUP(B3853,음력지정휴일,2,FALSE), ""))))</f>
        <v/>
      </c>
      <c r="N3853" s="128"/>
      <c r="O3853" s="128" t="str">
        <f>IFERROR(VLOOKUP(N3853,연차지정일수,2,FALSE),"")</f>
        <v/>
      </c>
      <c r="P3853" s="143"/>
      <c r="Q3853" s="2"/>
    </row>
    <row r="3854">
      <c r="A3854" s="129">
        <v>48049.0</v>
      </c>
      <c r="B3854" s="129">
        <f>VLOOKUP($A3854,달력데이터,MATCH("음력 날짜",달력제목,0),FALSE)</f>
        <v>48001</v>
      </c>
      <c r="C3854" s="128">
        <f t="shared" si="1"/>
        <v>2031</v>
      </c>
      <c r="D3854" s="128">
        <f t="shared" si="2"/>
        <v>7</v>
      </c>
      <c r="E3854" s="128">
        <f t="shared" si="3"/>
        <v>2</v>
      </c>
      <c r="F3854" s="128">
        <f t="shared" si="4"/>
        <v>2031</v>
      </c>
      <c r="G3854" s="128">
        <f t="shared" si="5"/>
        <v>7</v>
      </c>
      <c r="H3854" s="128">
        <f t="shared" si="6"/>
        <v>20</v>
      </c>
      <c r="I3854" s="128" t="str">
        <f t="shared" si="7"/>
        <v>일</v>
      </c>
      <c r="J3854" s="99"/>
      <c r="K3854" s="99"/>
      <c r="L3854" s="141" t="str">
        <f>IF(J3854-K3854=0,,IFERROR(K3854-J3854-휴게시간-VLOOKUP(A3854,지정휴게시간,2,FALSE),K3854-J3854-휴게시간))</f>
        <v/>
      </c>
      <c r="M3854" s="142" t="str">
        <f>IFERROR(VLOOKUP(Text(A3854,"m월 d일"),양력휴일,2,FALSE),IFERROR(VLOOKUP(Text(B3854,"m월 d일"),음력휴일,2,FALSE),IFERROR(VLOOKUP(A3854,양력지정휴일,2,FALSE), IFERROR(VLOOKUP(B3854,음력지정휴일,2,FALSE), ""))))</f>
        <v/>
      </c>
      <c r="N3854" s="128"/>
      <c r="O3854" s="128" t="str">
        <f>IFERROR(VLOOKUP(N3854,연차지정일수,2,FALSE),"")</f>
        <v/>
      </c>
      <c r="P3854" s="143"/>
      <c r="Q3854" s="2"/>
    </row>
    <row r="3855">
      <c r="A3855" s="129">
        <v>48050.0</v>
      </c>
      <c r="B3855" s="129">
        <f>VLOOKUP($A3855,달력데이터,MATCH("음력 날짜",달력제목,0),FALSE)</f>
        <v>48002</v>
      </c>
      <c r="C3855" s="128">
        <f t="shared" si="1"/>
        <v>2031</v>
      </c>
      <c r="D3855" s="128">
        <f t="shared" si="2"/>
        <v>7</v>
      </c>
      <c r="E3855" s="128">
        <f t="shared" si="3"/>
        <v>3</v>
      </c>
      <c r="F3855" s="128">
        <f t="shared" si="4"/>
        <v>2031</v>
      </c>
      <c r="G3855" s="128">
        <f t="shared" si="5"/>
        <v>7</v>
      </c>
      <c r="H3855" s="128">
        <f t="shared" si="6"/>
        <v>21</v>
      </c>
      <c r="I3855" s="128" t="str">
        <f t="shared" si="7"/>
        <v>월</v>
      </c>
      <c r="J3855" s="99"/>
      <c r="K3855" s="99"/>
      <c r="L3855" s="141" t="str">
        <f>IF(J3855-K3855=0,,IFERROR(K3855-J3855-휴게시간-VLOOKUP(A3855,지정휴게시간,2,FALSE),K3855-J3855-휴게시간))</f>
        <v/>
      </c>
      <c r="M3855" s="142" t="str">
        <f>IFERROR(VLOOKUP(Text(A3855,"m월 d일"),양력휴일,2,FALSE),IFERROR(VLOOKUP(Text(B3855,"m월 d일"),음력휴일,2,FALSE),IFERROR(VLOOKUP(A3855,양력지정휴일,2,FALSE), IFERROR(VLOOKUP(B3855,음력지정휴일,2,FALSE), ""))))</f>
        <v/>
      </c>
      <c r="N3855" s="128"/>
      <c r="O3855" s="128" t="str">
        <f>IFERROR(VLOOKUP(N3855,연차지정일수,2,FALSE),"")</f>
        <v/>
      </c>
      <c r="P3855" s="143"/>
      <c r="Q3855" s="2"/>
    </row>
    <row r="3856">
      <c r="A3856" s="129">
        <v>48051.0</v>
      </c>
      <c r="B3856" s="129">
        <f>VLOOKUP($A3856,달력데이터,MATCH("음력 날짜",달력제목,0),FALSE)</f>
        <v>48003</v>
      </c>
      <c r="C3856" s="128">
        <f t="shared" si="1"/>
        <v>2031</v>
      </c>
      <c r="D3856" s="128">
        <f t="shared" si="2"/>
        <v>7</v>
      </c>
      <c r="E3856" s="128">
        <f t="shared" si="3"/>
        <v>3</v>
      </c>
      <c r="F3856" s="128">
        <f t="shared" si="4"/>
        <v>2031</v>
      </c>
      <c r="G3856" s="128">
        <f t="shared" si="5"/>
        <v>7</v>
      </c>
      <c r="H3856" s="128">
        <f t="shared" si="6"/>
        <v>22</v>
      </c>
      <c r="I3856" s="128" t="str">
        <f t="shared" si="7"/>
        <v>화</v>
      </c>
      <c r="J3856" s="99"/>
      <c r="K3856" s="99"/>
      <c r="L3856" s="141" t="str">
        <f>IF(J3856-K3856=0,,IFERROR(K3856-J3856-휴게시간-VLOOKUP(A3856,지정휴게시간,2,FALSE),K3856-J3856-휴게시간))</f>
        <v/>
      </c>
      <c r="M3856" s="142" t="str">
        <f>IFERROR(VLOOKUP(Text(A3856,"m월 d일"),양력휴일,2,FALSE),IFERROR(VLOOKUP(Text(B3856,"m월 d일"),음력휴일,2,FALSE),IFERROR(VLOOKUP(A3856,양력지정휴일,2,FALSE), IFERROR(VLOOKUP(B3856,음력지정휴일,2,FALSE), ""))))</f>
        <v/>
      </c>
      <c r="N3856" s="128"/>
      <c r="O3856" s="128" t="str">
        <f>IFERROR(VLOOKUP(N3856,연차지정일수,2,FALSE),"")</f>
        <v/>
      </c>
      <c r="P3856" s="143"/>
      <c r="Q3856" s="2"/>
    </row>
    <row r="3857">
      <c r="A3857" s="129">
        <v>48052.0</v>
      </c>
      <c r="B3857" s="129">
        <f>VLOOKUP($A3857,달력데이터,MATCH("음력 날짜",달력제목,0),FALSE)</f>
        <v>48004</v>
      </c>
      <c r="C3857" s="128">
        <f t="shared" si="1"/>
        <v>2031</v>
      </c>
      <c r="D3857" s="128">
        <f t="shared" si="2"/>
        <v>7</v>
      </c>
      <c r="E3857" s="128">
        <f t="shared" si="3"/>
        <v>3</v>
      </c>
      <c r="F3857" s="128">
        <f t="shared" si="4"/>
        <v>2031</v>
      </c>
      <c r="G3857" s="128">
        <f t="shared" si="5"/>
        <v>7</v>
      </c>
      <c r="H3857" s="128">
        <f t="shared" si="6"/>
        <v>23</v>
      </c>
      <c r="I3857" s="128" t="str">
        <f t="shared" si="7"/>
        <v>수</v>
      </c>
      <c r="J3857" s="99"/>
      <c r="K3857" s="99"/>
      <c r="L3857" s="141" t="str">
        <f>IF(J3857-K3857=0,,IFERROR(K3857-J3857-휴게시간-VLOOKUP(A3857,지정휴게시간,2,FALSE),K3857-J3857-휴게시간))</f>
        <v/>
      </c>
      <c r="M3857" s="142" t="str">
        <f>IFERROR(VLOOKUP(Text(A3857,"m월 d일"),양력휴일,2,FALSE),IFERROR(VLOOKUP(Text(B3857,"m월 d일"),음력휴일,2,FALSE),IFERROR(VLOOKUP(A3857,양력지정휴일,2,FALSE), IFERROR(VLOOKUP(B3857,음력지정휴일,2,FALSE), ""))))</f>
        <v/>
      </c>
      <c r="N3857" s="128"/>
      <c r="O3857" s="128" t="str">
        <f>IFERROR(VLOOKUP(N3857,연차지정일수,2,FALSE),"")</f>
        <v/>
      </c>
      <c r="P3857" s="143"/>
      <c r="Q3857" s="2"/>
    </row>
    <row r="3858">
      <c r="A3858" s="129">
        <v>48053.0</v>
      </c>
      <c r="B3858" s="129">
        <f>VLOOKUP($A3858,달력데이터,MATCH("음력 날짜",달력제목,0),FALSE)</f>
        <v>48005</v>
      </c>
      <c r="C3858" s="128">
        <f t="shared" si="1"/>
        <v>2031</v>
      </c>
      <c r="D3858" s="128">
        <f t="shared" si="2"/>
        <v>7</v>
      </c>
      <c r="E3858" s="128">
        <f t="shared" si="3"/>
        <v>3</v>
      </c>
      <c r="F3858" s="128">
        <f t="shared" si="4"/>
        <v>2031</v>
      </c>
      <c r="G3858" s="128">
        <f t="shared" si="5"/>
        <v>7</v>
      </c>
      <c r="H3858" s="128">
        <f t="shared" si="6"/>
        <v>24</v>
      </c>
      <c r="I3858" s="128" t="str">
        <f t="shared" si="7"/>
        <v>목</v>
      </c>
      <c r="J3858" s="99"/>
      <c r="K3858" s="99"/>
      <c r="L3858" s="141" t="str">
        <f>IF(J3858-K3858=0,,IFERROR(K3858-J3858-휴게시간-VLOOKUP(A3858,지정휴게시간,2,FALSE),K3858-J3858-휴게시간))</f>
        <v/>
      </c>
      <c r="M3858" s="142" t="str">
        <f>IFERROR(VLOOKUP(Text(A3858,"m월 d일"),양력휴일,2,FALSE),IFERROR(VLOOKUP(Text(B3858,"m월 d일"),음력휴일,2,FALSE),IFERROR(VLOOKUP(A3858,양력지정휴일,2,FALSE), IFERROR(VLOOKUP(B3858,음력지정휴일,2,FALSE), ""))))</f>
        <v/>
      </c>
      <c r="N3858" s="128"/>
      <c r="O3858" s="128" t="str">
        <f>IFERROR(VLOOKUP(N3858,연차지정일수,2,FALSE),"")</f>
        <v/>
      </c>
      <c r="P3858" s="143"/>
      <c r="Q3858" s="2"/>
    </row>
    <row r="3859">
      <c r="A3859" s="129">
        <v>48054.0</v>
      </c>
      <c r="B3859" s="129">
        <f>VLOOKUP($A3859,달력데이터,MATCH("음력 날짜",달력제목,0),FALSE)</f>
        <v>48006</v>
      </c>
      <c r="C3859" s="128">
        <f t="shared" si="1"/>
        <v>2031</v>
      </c>
      <c r="D3859" s="128">
        <f t="shared" si="2"/>
        <v>7</v>
      </c>
      <c r="E3859" s="128">
        <f t="shared" si="3"/>
        <v>3</v>
      </c>
      <c r="F3859" s="128">
        <f t="shared" si="4"/>
        <v>2031</v>
      </c>
      <c r="G3859" s="128">
        <f t="shared" si="5"/>
        <v>7</v>
      </c>
      <c r="H3859" s="128">
        <f t="shared" si="6"/>
        <v>25</v>
      </c>
      <c r="I3859" s="128" t="str">
        <f t="shared" si="7"/>
        <v>금</v>
      </c>
      <c r="J3859" s="99"/>
      <c r="K3859" s="99"/>
      <c r="L3859" s="141" t="str">
        <f>IF(J3859-K3859=0,,IFERROR(K3859-J3859-휴게시간-VLOOKUP(A3859,지정휴게시간,2,FALSE),K3859-J3859-휴게시간))</f>
        <v/>
      </c>
      <c r="M3859" s="142" t="str">
        <f>IFERROR(VLOOKUP(Text(A3859,"m월 d일"),양력휴일,2,FALSE),IFERROR(VLOOKUP(Text(B3859,"m월 d일"),음력휴일,2,FALSE),IFERROR(VLOOKUP(A3859,양력지정휴일,2,FALSE), IFERROR(VLOOKUP(B3859,음력지정휴일,2,FALSE), ""))))</f>
        <v/>
      </c>
      <c r="N3859" s="128"/>
      <c r="O3859" s="128" t="str">
        <f>IFERROR(VLOOKUP(N3859,연차지정일수,2,FALSE),"")</f>
        <v/>
      </c>
      <c r="P3859" s="143"/>
      <c r="Q3859" s="2"/>
    </row>
    <row r="3860">
      <c r="A3860" s="129">
        <v>48055.0</v>
      </c>
      <c r="B3860" s="129">
        <f>VLOOKUP($A3860,달력데이터,MATCH("음력 날짜",달력제목,0),FALSE)</f>
        <v>48007</v>
      </c>
      <c r="C3860" s="128">
        <f t="shared" si="1"/>
        <v>2031</v>
      </c>
      <c r="D3860" s="128">
        <f t="shared" si="2"/>
        <v>7</v>
      </c>
      <c r="E3860" s="128">
        <f t="shared" si="3"/>
        <v>3</v>
      </c>
      <c r="F3860" s="128">
        <f t="shared" si="4"/>
        <v>2031</v>
      </c>
      <c r="G3860" s="128">
        <f t="shared" si="5"/>
        <v>7</v>
      </c>
      <c r="H3860" s="128">
        <f t="shared" si="6"/>
        <v>26</v>
      </c>
      <c r="I3860" s="128" t="str">
        <f t="shared" si="7"/>
        <v>토</v>
      </c>
      <c r="J3860" s="99"/>
      <c r="K3860" s="99"/>
      <c r="L3860" s="141" t="str">
        <f>IF(J3860-K3860=0,,IFERROR(K3860-J3860-휴게시간-VLOOKUP(A3860,지정휴게시간,2,FALSE),K3860-J3860-휴게시간))</f>
        <v/>
      </c>
      <c r="M3860" s="142" t="str">
        <f>IFERROR(VLOOKUP(Text(A3860,"m월 d일"),양력휴일,2,FALSE),IFERROR(VLOOKUP(Text(B3860,"m월 d일"),음력휴일,2,FALSE),IFERROR(VLOOKUP(A3860,양력지정휴일,2,FALSE), IFERROR(VLOOKUP(B3860,음력지정휴일,2,FALSE), ""))))</f>
        <v/>
      </c>
      <c r="N3860" s="128"/>
      <c r="O3860" s="128" t="str">
        <f>IFERROR(VLOOKUP(N3860,연차지정일수,2,FALSE),"")</f>
        <v/>
      </c>
      <c r="P3860" s="143"/>
      <c r="Q3860" s="2"/>
    </row>
    <row r="3861">
      <c r="A3861" s="129">
        <v>48056.0</v>
      </c>
      <c r="B3861" s="129">
        <f>VLOOKUP($A3861,달력데이터,MATCH("음력 날짜",달력제목,0),FALSE)</f>
        <v>48008</v>
      </c>
      <c r="C3861" s="128">
        <f t="shared" si="1"/>
        <v>2031</v>
      </c>
      <c r="D3861" s="128">
        <f t="shared" si="2"/>
        <v>7</v>
      </c>
      <c r="E3861" s="128">
        <f t="shared" si="3"/>
        <v>3</v>
      </c>
      <c r="F3861" s="128">
        <f t="shared" si="4"/>
        <v>2031</v>
      </c>
      <c r="G3861" s="128">
        <f t="shared" si="5"/>
        <v>7</v>
      </c>
      <c r="H3861" s="128">
        <f t="shared" si="6"/>
        <v>27</v>
      </c>
      <c r="I3861" s="128" t="str">
        <f t="shared" si="7"/>
        <v>일</v>
      </c>
      <c r="J3861" s="99"/>
      <c r="K3861" s="99"/>
      <c r="L3861" s="141" t="str">
        <f>IF(J3861-K3861=0,,IFERROR(K3861-J3861-휴게시간-VLOOKUP(A3861,지정휴게시간,2,FALSE),K3861-J3861-휴게시간))</f>
        <v/>
      </c>
      <c r="M3861" s="142" t="str">
        <f>IFERROR(VLOOKUP(Text(A3861,"m월 d일"),양력휴일,2,FALSE),IFERROR(VLOOKUP(Text(B3861,"m월 d일"),음력휴일,2,FALSE),IFERROR(VLOOKUP(A3861,양력지정휴일,2,FALSE), IFERROR(VLOOKUP(B3861,음력지정휴일,2,FALSE), ""))))</f>
        <v/>
      </c>
      <c r="N3861" s="128"/>
      <c r="O3861" s="128" t="str">
        <f>IFERROR(VLOOKUP(N3861,연차지정일수,2,FALSE),"")</f>
        <v/>
      </c>
      <c r="P3861" s="143"/>
      <c r="Q3861" s="2"/>
    </row>
    <row r="3862">
      <c r="A3862" s="129">
        <v>48057.0</v>
      </c>
      <c r="B3862" s="129">
        <f>VLOOKUP($A3862,달력데이터,MATCH("음력 날짜",달력제목,0),FALSE)</f>
        <v>48009</v>
      </c>
      <c r="C3862" s="128">
        <f t="shared" si="1"/>
        <v>2031</v>
      </c>
      <c r="D3862" s="128">
        <f t="shared" si="2"/>
        <v>7</v>
      </c>
      <c r="E3862" s="128">
        <f t="shared" si="3"/>
        <v>4</v>
      </c>
      <c r="F3862" s="128">
        <f t="shared" si="4"/>
        <v>2031</v>
      </c>
      <c r="G3862" s="128">
        <f t="shared" si="5"/>
        <v>7</v>
      </c>
      <c r="H3862" s="128">
        <f t="shared" si="6"/>
        <v>28</v>
      </c>
      <c r="I3862" s="128" t="str">
        <f t="shared" si="7"/>
        <v>월</v>
      </c>
      <c r="J3862" s="99"/>
      <c r="K3862" s="99"/>
      <c r="L3862" s="141" t="str">
        <f>IF(J3862-K3862=0,,IFERROR(K3862-J3862-휴게시간-VLOOKUP(A3862,지정휴게시간,2,FALSE),K3862-J3862-휴게시간))</f>
        <v/>
      </c>
      <c r="M3862" s="142" t="str">
        <f>IFERROR(VLOOKUP(Text(A3862,"m월 d일"),양력휴일,2,FALSE),IFERROR(VLOOKUP(Text(B3862,"m월 d일"),음력휴일,2,FALSE),IFERROR(VLOOKUP(A3862,양력지정휴일,2,FALSE), IFERROR(VLOOKUP(B3862,음력지정휴일,2,FALSE), ""))))</f>
        <v/>
      </c>
      <c r="N3862" s="128"/>
      <c r="O3862" s="128" t="str">
        <f>IFERROR(VLOOKUP(N3862,연차지정일수,2,FALSE),"")</f>
        <v/>
      </c>
      <c r="P3862" s="143"/>
      <c r="Q3862" s="2"/>
    </row>
    <row r="3863">
      <c r="A3863" s="129">
        <v>48058.0</v>
      </c>
      <c r="B3863" s="129">
        <f>VLOOKUP($A3863,달력데이터,MATCH("음력 날짜",달력제목,0),FALSE)</f>
        <v>48010</v>
      </c>
      <c r="C3863" s="128">
        <f t="shared" si="1"/>
        <v>2031</v>
      </c>
      <c r="D3863" s="128">
        <f t="shared" si="2"/>
        <v>7</v>
      </c>
      <c r="E3863" s="128">
        <f t="shared" si="3"/>
        <v>4</v>
      </c>
      <c r="F3863" s="128">
        <f t="shared" si="4"/>
        <v>2031</v>
      </c>
      <c r="G3863" s="128">
        <f t="shared" si="5"/>
        <v>7</v>
      </c>
      <c r="H3863" s="128">
        <f t="shared" si="6"/>
        <v>29</v>
      </c>
      <c r="I3863" s="128" t="str">
        <f t="shared" si="7"/>
        <v>화</v>
      </c>
      <c r="J3863" s="99"/>
      <c r="K3863" s="99"/>
      <c r="L3863" s="141" t="str">
        <f>IF(J3863-K3863=0,,IFERROR(K3863-J3863-휴게시간-VLOOKUP(A3863,지정휴게시간,2,FALSE),K3863-J3863-휴게시간))</f>
        <v/>
      </c>
      <c r="M3863" s="142" t="str">
        <f>IFERROR(VLOOKUP(Text(A3863,"m월 d일"),양력휴일,2,FALSE),IFERROR(VLOOKUP(Text(B3863,"m월 d일"),음력휴일,2,FALSE),IFERROR(VLOOKUP(A3863,양력지정휴일,2,FALSE), IFERROR(VLOOKUP(B3863,음력지정휴일,2,FALSE), ""))))</f>
        <v/>
      </c>
      <c r="N3863" s="128"/>
      <c r="O3863" s="128" t="str">
        <f>IFERROR(VLOOKUP(N3863,연차지정일수,2,FALSE),"")</f>
        <v/>
      </c>
      <c r="P3863" s="143"/>
      <c r="Q3863" s="2"/>
    </row>
    <row r="3864">
      <c r="A3864" s="129">
        <v>48059.0</v>
      </c>
      <c r="B3864" s="129">
        <f>VLOOKUP($A3864,달력데이터,MATCH("음력 날짜",달력제목,0),FALSE)</f>
        <v>48011</v>
      </c>
      <c r="C3864" s="128">
        <f t="shared" si="1"/>
        <v>2031</v>
      </c>
      <c r="D3864" s="128">
        <f t="shared" si="2"/>
        <v>7</v>
      </c>
      <c r="E3864" s="128">
        <f t="shared" si="3"/>
        <v>4</v>
      </c>
      <c r="F3864" s="128">
        <f t="shared" si="4"/>
        <v>2031</v>
      </c>
      <c r="G3864" s="128">
        <f t="shared" si="5"/>
        <v>7</v>
      </c>
      <c r="H3864" s="128">
        <f t="shared" si="6"/>
        <v>30</v>
      </c>
      <c r="I3864" s="128" t="str">
        <f t="shared" si="7"/>
        <v>수</v>
      </c>
      <c r="J3864" s="99"/>
      <c r="K3864" s="99"/>
      <c r="L3864" s="141" t="str">
        <f>IF(J3864-K3864=0,,IFERROR(K3864-J3864-휴게시간-VLOOKUP(A3864,지정휴게시간,2,FALSE),K3864-J3864-휴게시간))</f>
        <v/>
      </c>
      <c r="M3864" s="142" t="str">
        <f>IFERROR(VLOOKUP(Text(A3864,"m월 d일"),양력휴일,2,FALSE),IFERROR(VLOOKUP(Text(B3864,"m월 d일"),음력휴일,2,FALSE),IFERROR(VLOOKUP(A3864,양력지정휴일,2,FALSE), IFERROR(VLOOKUP(B3864,음력지정휴일,2,FALSE), ""))))</f>
        <v/>
      </c>
      <c r="N3864" s="128"/>
      <c r="O3864" s="128" t="str">
        <f>IFERROR(VLOOKUP(N3864,연차지정일수,2,FALSE),"")</f>
        <v/>
      </c>
      <c r="P3864" s="143"/>
      <c r="Q3864" s="2"/>
    </row>
    <row r="3865">
      <c r="A3865" s="129">
        <v>48060.0</v>
      </c>
      <c r="B3865" s="129">
        <f>VLOOKUP($A3865,달력데이터,MATCH("음력 날짜",달력제목,0),FALSE)</f>
        <v>48012</v>
      </c>
      <c r="C3865" s="128">
        <f t="shared" si="1"/>
        <v>2031</v>
      </c>
      <c r="D3865" s="128">
        <f t="shared" si="2"/>
        <v>7</v>
      </c>
      <c r="E3865" s="128">
        <f t="shared" si="3"/>
        <v>4</v>
      </c>
      <c r="F3865" s="128">
        <f t="shared" si="4"/>
        <v>2031</v>
      </c>
      <c r="G3865" s="128">
        <f t="shared" si="5"/>
        <v>7</v>
      </c>
      <c r="H3865" s="128">
        <f t="shared" si="6"/>
        <v>31</v>
      </c>
      <c r="I3865" s="128" t="str">
        <f t="shared" si="7"/>
        <v>목</v>
      </c>
      <c r="J3865" s="99"/>
      <c r="K3865" s="99"/>
      <c r="L3865" s="141" t="str">
        <f>IF(J3865-K3865=0,,IFERROR(K3865-J3865-휴게시간-VLOOKUP(A3865,지정휴게시간,2,FALSE),K3865-J3865-휴게시간))</f>
        <v/>
      </c>
      <c r="M3865" s="142" t="str">
        <f>IFERROR(VLOOKUP(Text(A3865,"m월 d일"),양력휴일,2,FALSE),IFERROR(VLOOKUP(Text(B3865,"m월 d일"),음력휴일,2,FALSE),IFERROR(VLOOKUP(A3865,양력지정휴일,2,FALSE), IFERROR(VLOOKUP(B3865,음력지정휴일,2,FALSE), ""))))</f>
        <v/>
      </c>
      <c r="N3865" s="128"/>
      <c r="O3865" s="128" t="str">
        <f>IFERROR(VLOOKUP(N3865,연차지정일수,2,FALSE),"")</f>
        <v/>
      </c>
      <c r="P3865" s="143"/>
      <c r="Q3865" s="2"/>
    </row>
    <row r="3866">
      <c r="A3866" s="129">
        <v>48061.0</v>
      </c>
      <c r="B3866" s="129">
        <f>VLOOKUP($A3866,달력데이터,MATCH("음력 날짜",달력제목,0),FALSE)</f>
        <v>48013</v>
      </c>
      <c r="C3866" s="128">
        <f t="shared" si="1"/>
        <v>2031</v>
      </c>
      <c r="D3866" s="128">
        <f t="shared" si="2"/>
        <v>7</v>
      </c>
      <c r="E3866" s="128">
        <f t="shared" si="3"/>
        <v>4</v>
      </c>
      <c r="F3866" s="128">
        <f t="shared" si="4"/>
        <v>2031</v>
      </c>
      <c r="G3866" s="128">
        <f t="shared" si="5"/>
        <v>8</v>
      </c>
      <c r="H3866" s="128">
        <f t="shared" si="6"/>
        <v>1</v>
      </c>
      <c r="I3866" s="128" t="str">
        <f t="shared" si="7"/>
        <v>금</v>
      </c>
      <c r="J3866" s="99"/>
      <c r="K3866" s="99"/>
      <c r="L3866" s="141" t="str">
        <f>IF(J3866-K3866=0,,IFERROR(K3866-J3866-휴게시간-VLOOKUP(A3866,지정휴게시간,2,FALSE),K3866-J3866-휴게시간))</f>
        <v/>
      </c>
      <c r="M3866" s="142" t="str">
        <f>IFERROR(VLOOKUP(Text(A3866,"m월 d일"),양력휴일,2,FALSE),IFERROR(VLOOKUP(Text(B3866,"m월 d일"),음력휴일,2,FALSE),IFERROR(VLOOKUP(A3866,양력지정휴일,2,FALSE), IFERROR(VLOOKUP(B3866,음력지정휴일,2,FALSE), ""))))</f>
        <v/>
      </c>
      <c r="N3866" s="128"/>
      <c r="O3866" s="128" t="str">
        <f>IFERROR(VLOOKUP(N3866,연차지정일수,2,FALSE),"")</f>
        <v/>
      </c>
      <c r="P3866" s="143"/>
      <c r="Q3866" s="2"/>
    </row>
    <row r="3867">
      <c r="A3867" s="129">
        <v>48062.0</v>
      </c>
      <c r="B3867" s="129">
        <f>VLOOKUP($A3867,달력데이터,MATCH("음력 날짜",달력제목,0),FALSE)</f>
        <v>48014</v>
      </c>
      <c r="C3867" s="128">
        <f t="shared" si="1"/>
        <v>2031</v>
      </c>
      <c r="D3867" s="128">
        <f t="shared" si="2"/>
        <v>7</v>
      </c>
      <c r="E3867" s="128">
        <f t="shared" si="3"/>
        <v>4</v>
      </c>
      <c r="F3867" s="128">
        <f t="shared" si="4"/>
        <v>2031</v>
      </c>
      <c r="G3867" s="128">
        <f t="shared" si="5"/>
        <v>8</v>
      </c>
      <c r="H3867" s="128">
        <f t="shared" si="6"/>
        <v>2</v>
      </c>
      <c r="I3867" s="128" t="str">
        <f t="shared" si="7"/>
        <v>토</v>
      </c>
      <c r="J3867" s="99"/>
      <c r="K3867" s="99"/>
      <c r="L3867" s="141" t="str">
        <f>IF(J3867-K3867=0,,IFERROR(K3867-J3867-휴게시간-VLOOKUP(A3867,지정휴게시간,2,FALSE),K3867-J3867-휴게시간))</f>
        <v/>
      </c>
      <c r="M3867" s="142" t="str">
        <f>IFERROR(VLOOKUP(Text(A3867,"m월 d일"),양력휴일,2,FALSE),IFERROR(VLOOKUP(Text(B3867,"m월 d일"),음력휴일,2,FALSE),IFERROR(VLOOKUP(A3867,양력지정휴일,2,FALSE), IFERROR(VLOOKUP(B3867,음력지정휴일,2,FALSE), ""))))</f>
        <v/>
      </c>
      <c r="N3867" s="128"/>
      <c r="O3867" s="128" t="str">
        <f>IFERROR(VLOOKUP(N3867,연차지정일수,2,FALSE),"")</f>
        <v/>
      </c>
      <c r="P3867" s="143"/>
      <c r="Q3867" s="2"/>
    </row>
    <row r="3868">
      <c r="A3868" s="129">
        <v>48063.0</v>
      </c>
      <c r="B3868" s="129">
        <f>VLOOKUP($A3868,달력데이터,MATCH("음력 날짜",달력제목,0),FALSE)</f>
        <v>48015</v>
      </c>
      <c r="C3868" s="128">
        <f t="shared" si="1"/>
        <v>2031</v>
      </c>
      <c r="D3868" s="128">
        <f t="shared" si="2"/>
        <v>7</v>
      </c>
      <c r="E3868" s="128">
        <f t="shared" si="3"/>
        <v>4</v>
      </c>
      <c r="F3868" s="128">
        <f t="shared" si="4"/>
        <v>2031</v>
      </c>
      <c r="G3868" s="128">
        <f t="shared" si="5"/>
        <v>8</v>
      </c>
      <c r="H3868" s="128">
        <f t="shared" si="6"/>
        <v>3</v>
      </c>
      <c r="I3868" s="128" t="str">
        <f t="shared" si="7"/>
        <v>일</v>
      </c>
      <c r="J3868" s="99"/>
      <c r="K3868" s="99"/>
      <c r="L3868" s="141" t="str">
        <f>IF(J3868-K3868=0,,IFERROR(K3868-J3868-휴게시간-VLOOKUP(A3868,지정휴게시간,2,FALSE),K3868-J3868-휴게시간))</f>
        <v/>
      </c>
      <c r="M3868" s="142" t="str">
        <f>IFERROR(VLOOKUP(Text(A3868,"m월 d일"),양력휴일,2,FALSE),IFERROR(VLOOKUP(Text(B3868,"m월 d일"),음력휴일,2,FALSE),IFERROR(VLOOKUP(A3868,양력지정휴일,2,FALSE), IFERROR(VLOOKUP(B3868,음력지정휴일,2,FALSE), ""))))</f>
        <v/>
      </c>
      <c r="N3868" s="128"/>
      <c r="O3868" s="128" t="str">
        <f>IFERROR(VLOOKUP(N3868,연차지정일수,2,FALSE),"")</f>
        <v/>
      </c>
      <c r="P3868" s="143"/>
      <c r="Q3868" s="2"/>
    </row>
    <row r="3869">
      <c r="A3869" s="129">
        <v>48064.0</v>
      </c>
      <c r="B3869" s="129">
        <f>VLOOKUP($A3869,달력데이터,MATCH("음력 날짜",달력제목,0),FALSE)</f>
        <v>48016</v>
      </c>
      <c r="C3869" s="128">
        <f t="shared" si="1"/>
        <v>2031</v>
      </c>
      <c r="D3869" s="128">
        <f t="shared" si="2"/>
        <v>8</v>
      </c>
      <c r="E3869" s="128">
        <f t="shared" si="3"/>
        <v>1</v>
      </c>
      <c r="F3869" s="128">
        <f t="shared" si="4"/>
        <v>2031</v>
      </c>
      <c r="G3869" s="128">
        <f t="shared" si="5"/>
        <v>8</v>
      </c>
      <c r="H3869" s="128">
        <f t="shared" si="6"/>
        <v>4</v>
      </c>
      <c r="I3869" s="128" t="str">
        <f t="shared" si="7"/>
        <v>월</v>
      </c>
      <c r="J3869" s="99"/>
      <c r="K3869" s="99"/>
      <c r="L3869" s="141" t="str">
        <f>IF(J3869-K3869=0,,IFERROR(K3869-J3869-휴게시간-VLOOKUP(A3869,지정휴게시간,2,FALSE),K3869-J3869-휴게시간))</f>
        <v/>
      </c>
      <c r="M3869" s="142" t="str">
        <f>IFERROR(VLOOKUP(Text(A3869,"m월 d일"),양력휴일,2,FALSE),IFERROR(VLOOKUP(Text(B3869,"m월 d일"),음력휴일,2,FALSE),IFERROR(VLOOKUP(A3869,양력지정휴일,2,FALSE), IFERROR(VLOOKUP(B3869,음력지정휴일,2,FALSE), ""))))</f>
        <v/>
      </c>
      <c r="N3869" s="128"/>
      <c r="O3869" s="128" t="str">
        <f>IFERROR(VLOOKUP(N3869,연차지정일수,2,FALSE),"")</f>
        <v/>
      </c>
      <c r="P3869" s="143"/>
      <c r="Q3869" s="2"/>
    </row>
    <row r="3870">
      <c r="A3870" s="129">
        <v>48065.0</v>
      </c>
      <c r="B3870" s="129">
        <f>VLOOKUP($A3870,달력데이터,MATCH("음력 날짜",달력제목,0),FALSE)</f>
        <v>48017</v>
      </c>
      <c r="C3870" s="128">
        <f t="shared" si="1"/>
        <v>2031</v>
      </c>
      <c r="D3870" s="128">
        <f t="shared" si="2"/>
        <v>8</v>
      </c>
      <c r="E3870" s="128">
        <f t="shared" si="3"/>
        <v>1</v>
      </c>
      <c r="F3870" s="128">
        <f t="shared" si="4"/>
        <v>2031</v>
      </c>
      <c r="G3870" s="128">
        <f t="shared" si="5"/>
        <v>8</v>
      </c>
      <c r="H3870" s="128">
        <f t="shared" si="6"/>
        <v>5</v>
      </c>
      <c r="I3870" s="128" t="str">
        <f t="shared" si="7"/>
        <v>화</v>
      </c>
      <c r="J3870" s="99"/>
      <c r="K3870" s="99"/>
      <c r="L3870" s="141" t="str">
        <f>IF(J3870-K3870=0,,IFERROR(K3870-J3870-휴게시간-VLOOKUP(A3870,지정휴게시간,2,FALSE),K3870-J3870-휴게시간))</f>
        <v/>
      </c>
      <c r="M3870" s="142" t="str">
        <f>IFERROR(VLOOKUP(Text(A3870,"m월 d일"),양력휴일,2,FALSE),IFERROR(VLOOKUP(Text(B3870,"m월 d일"),음력휴일,2,FALSE),IFERROR(VLOOKUP(A3870,양력지정휴일,2,FALSE), IFERROR(VLOOKUP(B3870,음력지정휴일,2,FALSE), ""))))</f>
        <v/>
      </c>
      <c r="N3870" s="128"/>
      <c r="O3870" s="128" t="str">
        <f>IFERROR(VLOOKUP(N3870,연차지정일수,2,FALSE),"")</f>
        <v/>
      </c>
      <c r="P3870" s="143"/>
      <c r="Q3870" s="2"/>
    </row>
    <row r="3871">
      <c r="A3871" s="129">
        <v>48066.0</v>
      </c>
      <c r="B3871" s="129">
        <f>VLOOKUP($A3871,달력데이터,MATCH("음력 날짜",달력제목,0),FALSE)</f>
        <v>48018</v>
      </c>
      <c r="C3871" s="128">
        <f t="shared" si="1"/>
        <v>2031</v>
      </c>
      <c r="D3871" s="128">
        <f t="shared" si="2"/>
        <v>8</v>
      </c>
      <c r="E3871" s="128">
        <f t="shared" si="3"/>
        <v>1</v>
      </c>
      <c r="F3871" s="128">
        <f t="shared" si="4"/>
        <v>2031</v>
      </c>
      <c r="G3871" s="128">
        <f t="shared" si="5"/>
        <v>8</v>
      </c>
      <c r="H3871" s="128">
        <f t="shared" si="6"/>
        <v>6</v>
      </c>
      <c r="I3871" s="128" t="str">
        <f t="shared" si="7"/>
        <v>수</v>
      </c>
      <c r="J3871" s="99"/>
      <c r="K3871" s="99"/>
      <c r="L3871" s="141" t="str">
        <f>IF(J3871-K3871=0,,IFERROR(K3871-J3871-휴게시간-VLOOKUP(A3871,지정휴게시간,2,FALSE),K3871-J3871-휴게시간))</f>
        <v/>
      </c>
      <c r="M3871" s="142" t="str">
        <f>IFERROR(VLOOKUP(Text(A3871,"m월 d일"),양력휴일,2,FALSE),IFERROR(VLOOKUP(Text(B3871,"m월 d일"),음력휴일,2,FALSE),IFERROR(VLOOKUP(A3871,양력지정휴일,2,FALSE), IFERROR(VLOOKUP(B3871,음력지정휴일,2,FALSE), ""))))</f>
        <v/>
      </c>
      <c r="N3871" s="128"/>
      <c r="O3871" s="128" t="str">
        <f>IFERROR(VLOOKUP(N3871,연차지정일수,2,FALSE),"")</f>
        <v/>
      </c>
      <c r="P3871" s="143"/>
      <c r="Q3871" s="2"/>
    </row>
    <row r="3872">
      <c r="A3872" s="129">
        <v>48067.0</v>
      </c>
      <c r="B3872" s="129">
        <f>VLOOKUP($A3872,달력데이터,MATCH("음력 날짜",달력제목,0),FALSE)</f>
        <v>48019</v>
      </c>
      <c r="C3872" s="128">
        <f t="shared" si="1"/>
        <v>2031</v>
      </c>
      <c r="D3872" s="128">
        <f t="shared" si="2"/>
        <v>8</v>
      </c>
      <c r="E3872" s="128">
        <f t="shared" si="3"/>
        <v>1</v>
      </c>
      <c r="F3872" s="128">
        <f t="shared" si="4"/>
        <v>2031</v>
      </c>
      <c r="G3872" s="128">
        <f t="shared" si="5"/>
        <v>8</v>
      </c>
      <c r="H3872" s="128">
        <f t="shared" si="6"/>
        <v>7</v>
      </c>
      <c r="I3872" s="128" t="str">
        <f t="shared" si="7"/>
        <v>목</v>
      </c>
      <c r="J3872" s="99"/>
      <c r="K3872" s="99"/>
      <c r="L3872" s="141" t="str">
        <f>IF(J3872-K3872=0,,IFERROR(K3872-J3872-휴게시간-VLOOKUP(A3872,지정휴게시간,2,FALSE),K3872-J3872-휴게시간))</f>
        <v/>
      </c>
      <c r="M3872" s="142" t="str">
        <f>IFERROR(VLOOKUP(Text(A3872,"m월 d일"),양력휴일,2,FALSE),IFERROR(VLOOKUP(Text(B3872,"m월 d일"),음력휴일,2,FALSE),IFERROR(VLOOKUP(A3872,양력지정휴일,2,FALSE), IFERROR(VLOOKUP(B3872,음력지정휴일,2,FALSE), ""))))</f>
        <v/>
      </c>
      <c r="N3872" s="128"/>
      <c r="O3872" s="128" t="str">
        <f>IFERROR(VLOOKUP(N3872,연차지정일수,2,FALSE),"")</f>
        <v/>
      </c>
      <c r="P3872" s="143"/>
      <c r="Q3872" s="2"/>
    </row>
    <row r="3873">
      <c r="A3873" s="129">
        <v>48068.0</v>
      </c>
      <c r="B3873" s="129">
        <f>VLOOKUP($A3873,달력데이터,MATCH("음력 날짜",달력제목,0),FALSE)</f>
        <v>48020</v>
      </c>
      <c r="C3873" s="128">
        <f t="shared" si="1"/>
        <v>2031</v>
      </c>
      <c r="D3873" s="128">
        <f t="shared" si="2"/>
        <v>8</v>
      </c>
      <c r="E3873" s="128">
        <f t="shared" si="3"/>
        <v>1</v>
      </c>
      <c r="F3873" s="128">
        <f t="shared" si="4"/>
        <v>2031</v>
      </c>
      <c r="G3873" s="128">
        <f t="shared" si="5"/>
        <v>8</v>
      </c>
      <c r="H3873" s="128">
        <f t="shared" si="6"/>
        <v>8</v>
      </c>
      <c r="I3873" s="128" t="str">
        <f t="shared" si="7"/>
        <v>금</v>
      </c>
      <c r="J3873" s="99"/>
      <c r="K3873" s="99"/>
      <c r="L3873" s="141" t="str">
        <f>IF(J3873-K3873=0,,IFERROR(K3873-J3873-휴게시간-VLOOKUP(A3873,지정휴게시간,2,FALSE),K3873-J3873-휴게시간))</f>
        <v/>
      </c>
      <c r="M3873" s="142" t="str">
        <f>IFERROR(VLOOKUP(Text(A3873,"m월 d일"),양력휴일,2,FALSE),IFERROR(VLOOKUP(Text(B3873,"m월 d일"),음력휴일,2,FALSE),IFERROR(VLOOKUP(A3873,양력지정휴일,2,FALSE), IFERROR(VLOOKUP(B3873,음력지정휴일,2,FALSE), ""))))</f>
        <v/>
      </c>
      <c r="N3873" s="128"/>
      <c r="O3873" s="128" t="str">
        <f>IFERROR(VLOOKUP(N3873,연차지정일수,2,FALSE),"")</f>
        <v/>
      </c>
      <c r="P3873" s="143"/>
      <c r="Q3873" s="2"/>
    </row>
    <row r="3874">
      <c r="A3874" s="129">
        <v>48069.0</v>
      </c>
      <c r="B3874" s="129">
        <f>VLOOKUP($A3874,달력데이터,MATCH("음력 날짜",달력제목,0),FALSE)</f>
        <v>48021</v>
      </c>
      <c r="C3874" s="128">
        <f t="shared" si="1"/>
        <v>2031</v>
      </c>
      <c r="D3874" s="128">
        <f t="shared" si="2"/>
        <v>8</v>
      </c>
      <c r="E3874" s="128">
        <f t="shared" si="3"/>
        <v>1</v>
      </c>
      <c r="F3874" s="128">
        <f t="shared" si="4"/>
        <v>2031</v>
      </c>
      <c r="G3874" s="128">
        <f t="shared" si="5"/>
        <v>8</v>
      </c>
      <c r="H3874" s="128">
        <f t="shared" si="6"/>
        <v>9</v>
      </c>
      <c r="I3874" s="128" t="str">
        <f t="shared" si="7"/>
        <v>토</v>
      </c>
      <c r="J3874" s="99"/>
      <c r="K3874" s="99"/>
      <c r="L3874" s="141" t="str">
        <f>IF(J3874-K3874=0,,IFERROR(K3874-J3874-휴게시간-VLOOKUP(A3874,지정휴게시간,2,FALSE),K3874-J3874-휴게시간))</f>
        <v/>
      </c>
      <c r="M3874" s="142" t="str">
        <f>IFERROR(VLOOKUP(Text(A3874,"m월 d일"),양력휴일,2,FALSE),IFERROR(VLOOKUP(Text(B3874,"m월 d일"),음력휴일,2,FALSE),IFERROR(VLOOKUP(A3874,양력지정휴일,2,FALSE), IFERROR(VLOOKUP(B3874,음력지정휴일,2,FALSE), ""))))</f>
        <v/>
      </c>
      <c r="N3874" s="128"/>
      <c r="O3874" s="128" t="str">
        <f>IFERROR(VLOOKUP(N3874,연차지정일수,2,FALSE),"")</f>
        <v/>
      </c>
      <c r="P3874" s="143"/>
      <c r="Q3874" s="2"/>
    </row>
    <row r="3875">
      <c r="A3875" s="129">
        <v>48070.0</v>
      </c>
      <c r="B3875" s="129">
        <f>VLOOKUP($A3875,달력데이터,MATCH("음력 날짜",달력제목,0),FALSE)</f>
        <v>48022</v>
      </c>
      <c r="C3875" s="128">
        <f t="shared" si="1"/>
        <v>2031</v>
      </c>
      <c r="D3875" s="128">
        <f t="shared" si="2"/>
        <v>8</v>
      </c>
      <c r="E3875" s="128">
        <f t="shared" si="3"/>
        <v>1</v>
      </c>
      <c r="F3875" s="128">
        <f t="shared" si="4"/>
        <v>2031</v>
      </c>
      <c r="G3875" s="128">
        <f t="shared" si="5"/>
        <v>8</v>
      </c>
      <c r="H3875" s="128">
        <f t="shared" si="6"/>
        <v>10</v>
      </c>
      <c r="I3875" s="128" t="str">
        <f t="shared" si="7"/>
        <v>일</v>
      </c>
      <c r="J3875" s="99"/>
      <c r="K3875" s="99"/>
      <c r="L3875" s="141" t="str">
        <f>IF(J3875-K3875=0,,IFERROR(K3875-J3875-휴게시간-VLOOKUP(A3875,지정휴게시간,2,FALSE),K3875-J3875-휴게시간))</f>
        <v/>
      </c>
      <c r="M3875" s="142" t="str">
        <f>IFERROR(VLOOKUP(Text(A3875,"m월 d일"),양력휴일,2,FALSE),IFERROR(VLOOKUP(Text(B3875,"m월 d일"),음력휴일,2,FALSE),IFERROR(VLOOKUP(A3875,양력지정휴일,2,FALSE), IFERROR(VLOOKUP(B3875,음력지정휴일,2,FALSE), ""))))</f>
        <v/>
      </c>
      <c r="N3875" s="128"/>
      <c r="O3875" s="128" t="str">
        <f>IFERROR(VLOOKUP(N3875,연차지정일수,2,FALSE),"")</f>
        <v/>
      </c>
      <c r="P3875" s="143"/>
      <c r="Q3875" s="2"/>
    </row>
    <row r="3876">
      <c r="A3876" s="129">
        <v>48071.0</v>
      </c>
      <c r="B3876" s="129">
        <f>VLOOKUP($A3876,달력데이터,MATCH("음력 날짜",달력제목,0),FALSE)</f>
        <v>48023</v>
      </c>
      <c r="C3876" s="128">
        <f t="shared" si="1"/>
        <v>2031</v>
      </c>
      <c r="D3876" s="128">
        <f t="shared" si="2"/>
        <v>8</v>
      </c>
      <c r="E3876" s="128">
        <f t="shared" si="3"/>
        <v>2</v>
      </c>
      <c r="F3876" s="128">
        <f t="shared" si="4"/>
        <v>2031</v>
      </c>
      <c r="G3876" s="128">
        <f t="shared" si="5"/>
        <v>8</v>
      </c>
      <c r="H3876" s="128">
        <f t="shared" si="6"/>
        <v>11</v>
      </c>
      <c r="I3876" s="128" t="str">
        <f t="shared" si="7"/>
        <v>월</v>
      </c>
      <c r="J3876" s="99"/>
      <c r="K3876" s="99"/>
      <c r="L3876" s="141" t="str">
        <f>IF(J3876-K3876=0,,IFERROR(K3876-J3876-휴게시간-VLOOKUP(A3876,지정휴게시간,2,FALSE),K3876-J3876-휴게시간))</f>
        <v/>
      </c>
      <c r="M3876" s="142" t="str">
        <f>IFERROR(VLOOKUP(Text(A3876,"m월 d일"),양력휴일,2,FALSE),IFERROR(VLOOKUP(Text(B3876,"m월 d일"),음력휴일,2,FALSE),IFERROR(VLOOKUP(A3876,양력지정휴일,2,FALSE), IFERROR(VLOOKUP(B3876,음력지정휴일,2,FALSE), ""))))</f>
        <v/>
      </c>
      <c r="N3876" s="128"/>
      <c r="O3876" s="128" t="str">
        <f>IFERROR(VLOOKUP(N3876,연차지정일수,2,FALSE),"")</f>
        <v/>
      </c>
      <c r="P3876" s="143"/>
      <c r="Q3876" s="2"/>
    </row>
    <row r="3877">
      <c r="A3877" s="129">
        <v>48072.0</v>
      </c>
      <c r="B3877" s="129">
        <f>VLOOKUP($A3877,달력데이터,MATCH("음력 날짜",달력제목,0),FALSE)</f>
        <v>48024</v>
      </c>
      <c r="C3877" s="128">
        <f t="shared" si="1"/>
        <v>2031</v>
      </c>
      <c r="D3877" s="128">
        <f t="shared" si="2"/>
        <v>8</v>
      </c>
      <c r="E3877" s="128">
        <f t="shared" si="3"/>
        <v>2</v>
      </c>
      <c r="F3877" s="128">
        <f t="shared" si="4"/>
        <v>2031</v>
      </c>
      <c r="G3877" s="128">
        <f t="shared" si="5"/>
        <v>8</v>
      </c>
      <c r="H3877" s="128">
        <f t="shared" si="6"/>
        <v>12</v>
      </c>
      <c r="I3877" s="128" t="str">
        <f t="shared" si="7"/>
        <v>화</v>
      </c>
      <c r="J3877" s="99"/>
      <c r="K3877" s="99"/>
      <c r="L3877" s="141" t="str">
        <f>IF(J3877-K3877=0,,IFERROR(K3877-J3877-휴게시간-VLOOKUP(A3877,지정휴게시간,2,FALSE),K3877-J3877-휴게시간))</f>
        <v/>
      </c>
      <c r="M3877" s="142" t="str">
        <f>IFERROR(VLOOKUP(Text(A3877,"m월 d일"),양력휴일,2,FALSE),IFERROR(VLOOKUP(Text(B3877,"m월 d일"),음력휴일,2,FALSE),IFERROR(VLOOKUP(A3877,양력지정휴일,2,FALSE), IFERROR(VLOOKUP(B3877,음력지정휴일,2,FALSE), ""))))</f>
        <v/>
      </c>
      <c r="N3877" s="128"/>
      <c r="O3877" s="128" t="str">
        <f>IFERROR(VLOOKUP(N3877,연차지정일수,2,FALSE),"")</f>
        <v/>
      </c>
      <c r="P3877" s="143"/>
      <c r="Q3877" s="2"/>
    </row>
    <row r="3878">
      <c r="A3878" s="129">
        <v>48073.0</v>
      </c>
      <c r="B3878" s="129">
        <f>VLOOKUP($A3878,달력데이터,MATCH("음력 날짜",달력제목,0),FALSE)</f>
        <v>48025</v>
      </c>
      <c r="C3878" s="128">
        <f t="shared" si="1"/>
        <v>2031</v>
      </c>
      <c r="D3878" s="128">
        <f t="shared" si="2"/>
        <v>8</v>
      </c>
      <c r="E3878" s="128">
        <f t="shared" si="3"/>
        <v>2</v>
      </c>
      <c r="F3878" s="128">
        <f t="shared" si="4"/>
        <v>2031</v>
      </c>
      <c r="G3878" s="128">
        <f t="shared" si="5"/>
        <v>8</v>
      </c>
      <c r="H3878" s="128">
        <f t="shared" si="6"/>
        <v>13</v>
      </c>
      <c r="I3878" s="128" t="str">
        <f t="shared" si="7"/>
        <v>수</v>
      </c>
      <c r="J3878" s="99"/>
      <c r="K3878" s="99"/>
      <c r="L3878" s="141" t="str">
        <f>IF(J3878-K3878=0,,IFERROR(K3878-J3878-휴게시간-VLOOKUP(A3878,지정휴게시간,2,FALSE),K3878-J3878-휴게시간))</f>
        <v/>
      </c>
      <c r="M3878" s="142" t="str">
        <f>IFERROR(VLOOKUP(Text(A3878,"m월 d일"),양력휴일,2,FALSE),IFERROR(VLOOKUP(Text(B3878,"m월 d일"),음력휴일,2,FALSE),IFERROR(VLOOKUP(A3878,양력지정휴일,2,FALSE), IFERROR(VLOOKUP(B3878,음력지정휴일,2,FALSE), ""))))</f>
        <v/>
      </c>
      <c r="N3878" s="128"/>
      <c r="O3878" s="128" t="str">
        <f>IFERROR(VLOOKUP(N3878,연차지정일수,2,FALSE),"")</f>
        <v/>
      </c>
      <c r="P3878" s="143"/>
      <c r="Q3878" s="2"/>
    </row>
    <row r="3879">
      <c r="A3879" s="129">
        <v>48074.0</v>
      </c>
      <c r="B3879" s="129">
        <f>VLOOKUP($A3879,달력데이터,MATCH("음력 날짜",달력제목,0),FALSE)</f>
        <v>48026</v>
      </c>
      <c r="C3879" s="128">
        <f t="shared" si="1"/>
        <v>2031</v>
      </c>
      <c r="D3879" s="128">
        <f t="shared" si="2"/>
        <v>8</v>
      </c>
      <c r="E3879" s="128">
        <f t="shared" si="3"/>
        <v>2</v>
      </c>
      <c r="F3879" s="128">
        <f t="shared" si="4"/>
        <v>2031</v>
      </c>
      <c r="G3879" s="128">
        <f t="shared" si="5"/>
        <v>8</v>
      </c>
      <c r="H3879" s="128">
        <f t="shared" si="6"/>
        <v>14</v>
      </c>
      <c r="I3879" s="128" t="str">
        <f t="shared" si="7"/>
        <v>목</v>
      </c>
      <c r="J3879" s="99"/>
      <c r="K3879" s="99"/>
      <c r="L3879" s="141" t="str">
        <f>IF(J3879-K3879=0,,IFERROR(K3879-J3879-휴게시간-VLOOKUP(A3879,지정휴게시간,2,FALSE),K3879-J3879-휴게시간))</f>
        <v/>
      </c>
      <c r="M3879" s="142" t="str">
        <f>IFERROR(VLOOKUP(Text(A3879,"m월 d일"),양력휴일,2,FALSE),IFERROR(VLOOKUP(Text(B3879,"m월 d일"),음력휴일,2,FALSE),IFERROR(VLOOKUP(A3879,양력지정휴일,2,FALSE), IFERROR(VLOOKUP(B3879,음력지정휴일,2,FALSE), ""))))</f>
        <v/>
      </c>
      <c r="N3879" s="128"/>
      <c r="O3879" s="128" t="str">
        <f>IFERROR(VLOOKUP(N3879,연차지정일수,2,FALSE),"")</f>
        <v/>
      </c>
      <c r="P3879" s="143"/>
      <c r="Q3879" s="2"/>
    </row>
    <row r="3880">
      <c r="A3880" s="129">
        <v>48075.0</v>
      </c>
      <c r="B3880" s="129">
        <f>VLOOKUP($A3880,달력데이터,MATCH("음력 날짜",달력제목,0),FALSE)</f>
        <v>48027</v>
      </c>
      <c r="C3880" s="128">
        <f t="shared" si="1"/>
        <v>2031</v>
      </c>
      <c r="D3880" s="128">
        <f t="shared" si="2"/>
        <v>8</v>
      </c>
      <c r="E3880" s="128">
        <f t="shared" si="3"/>
        <v>2</v>
      </c>
      <c r="F3880" s="128">
        <f t="shared" si="4"/>
        <v>2031</v>
      </c>
      <c r="G3880" s="128">
        <f t="shared" si="5"/>
        <v>8</v>
      </c>
      <c r="H3880" s="128">
        <f t="shared" si="6"/>
        <v>15</v>
      </c>
      <c r="I3880" s="128" t="str">
        <f t="shared" si="7"/>
        <v>금</v>
      </c>
      <c r="J3880" s="99"/>
      <c r="K3880" s="99"/>
      <c r="L3880" s="141" t="str">
        <f>IF(J3880-K3880=0,,IFERROR(K3880-J3880-휴게시간-VLOOKUP(A3880,지정휴게시간,2,FALSE),K3880-J3880-휴게시간))</f>
        <v/>
      </c>
      <c r="M3880" s="142" t="str">
        <f>IFERROR(VLOOKUP(Text(A3880,"m월 d일"),양력휴일,2,FALSE),IFERROR(VLOOKUP(Text(B3880,"m월 d일"),음력휴일,2,FALSE),IFERROR(VLOOKUP(A3880,양력지정휴일,2,FALSE), IFERROR(VLOOKUP(B3880,음력지정휴일,2,FALSE), ""))))</f>
        <v>광복절</v>
      </c>
      <c r="N3880" s="128"/>
      <c r="O3880" s="128" t="str">
        <f>IFERROR(VLOOKUP(N3880,연차지정일수,2,FALSE),"")</f>
        <v/>
      </c>
      <c r="P3880" s="143"/>
      <c r="Q3880" s="2"/>
    </row>
    <row r="3881">
      <c r="A3881" s="129">
        <v>48076.0</v>
      </c>
      <c r="B3881" s="129">
        <f>VLOOKUP($A3881,달력데이터,MATCH("음력 날짜",달력제목,0),FALSE)</f>
        <v>48028</v>
      </c>
      <c r="C3881" s="128">
        <f t="shared" si="1"/>
        <v>2031</v>
      </c>
      <c r="D3881" s="128">
        <f t="shared" si="2"/>
        <v>8</v>
      </c>
      <c r="E3881" s="128">
        <f t="shared" si="3"/>
        <v>2</v>
      </c>
      <c r="F3881" s="128">
        <f t="shared" si="4"/>
        <v>2031</v>
      </c>
      <c r="G3881" s="128">
        <f t="shared" si="5"/>
        <v>8</v>
      </c>
      <c r="H3881" s="128">
        <f t="shared" si="6"/>
        <v>16</v>
      </c>
      <c r="I3881" s="128" t="str">
        <f t="shared" si="7"/>
        <v>토</v>
      </c>
      <c r="J3881" s="99"/>
      <c r="K3881" s="99"/>
      <c r="L3881" s="141" t="str">
        <f>IF(J3881-K3881=0,,IFERROR(K3881-J3881-휴게시간-VLOOKUP(A3881,지정휴게시간,2,FALSE),K3881-J3881-휴게시간))</f>
        <v/>
      </c>
      <c r="M3881" s="142" t="str">
        <f>IFERROR(VLOOKUP(Text(A3881,"m월 d일"),양력휴일,2,FALSE),IFERROR(VLOOKUP(Text(B3881,"m월 d일"),음력휴일,2,FALSE),IFERROR(VLOOKUP(A3881,양력지정휴일,2,FALSE), IFERROR(VLOOKUP(B3881,음력지정휴일,2,FALSE), ""))))</f>
        <v/>
      </c>
      <c r="N3881" s="128"/>
      <c r="O3881" s="128" t="str">
        <f>IFERROR(VLOOKUP(N3881,연차지정일수,2,FALSE),"")</f>
        <v/>
      </c>
      <c r="P3881" s="143"/>
      <c r="Q3881" s="2"/>
    </row>
    <row r="3882">
      <c r="A3882" s="129">
        <v>48077.0</v>
      </c>
      <c r="B3882" s="129">
        <f>VLOOKUP($A3882,달력데이터,MATCH("음력 날짜",달력제목,0),FALSE)</f>
        <v>48029</v>
      </c>
      <c r="C3882" s="128">
        <f t="shared" si="1"/>
        <v>2031</v>
      </c>
      <c r="D3882" s="128">
        <f t="shared" si="2"/>
        <v>8</v>
      </c>
      <c r="E3882" s="128">
        <f t="shared" si="3"/>
        <v>2</v>
      </c>
      <c r="F3882" s="128">
        <f t="shared" si="4"/>
        <v>2031</v>
      </c>
      <c r="G3882" s="128">
        <f t="shared" si="5"/>
        <v>8</v>
      </c>
      <c r="H3882" s="128">
        <f t="shared" si="6"/>
        <v>17</v>
      </c>
      <c r="I3882" s="128" t="str">
        <f t="shared" si="7"/>
        <v>일</v>
      </c>
      <c r="J3882" s="99"/>
      <c r="K3882" s="99"/>
      <c r="L3882" s="141" t="str">
        <f>IF(J3882-K3882=0,,IFERROR(K3882-J3882-휴게시간-VLOOKUP(A3882,지정휴게시간,2,FALSE),K3882-J3882-휴게시간))</f>
        <v/>
      </c>
      <c r="M3882" s="142" t="str">
        <f>IFERROR(VLOOKUP(Text(A3882,"m월 d일"),양력휴일,2,FALSE),IFERROR(VLOOKUP(Text(B3882,"m월 d일"),음력휴일,2,FALSE),IFERROR(VLOOKUP(A3882,양력지정휴일,2,FALSE), IFERROR(VLOOKUP(B3882,음력지정휴일,2,FALSE), ""))))</f>
        <v/>
      </c>
      <c r="N3882" s="128"/>
      <c r="O3882" s="128" t="str">
        <f>IFERROR(VLOOKUP(N3882,연차지정일수,2,FALSE),"")</f>
        <v/>
      </c>
      <c r="P3882" s="143"/>
      <c r="Q3882" s="2"/>
    </row>
    <row r="3883">
      <c r="A3883" s="129">
        <v>48078.0</v>
      </c>
      <c r="B3883" s="129">
        <f>VLOOKUP($A3883,달력데이터,MATCH("음력 날짜",달력제목,0),FALSE)</f>
        <v>48030</v>
      </c>
      <c r="C3883" s="128">
        <f t="shared" si="1"/>
        <v>2031</v>
      </c>
      <c r="D3883" s="128">
        <f t="shared" si="2"/>
        <v>8</v>
      </c>
      <c r="E3883" s="128">
        <f t="shared" si="3"/>
        <v>3</v>
      </c>
      <c r="F3883" s="128">
        <f t="shared" si="4"/>
        <v>2031</v>
      </c>
      <c r="G3883" s="128">
        <f t="shared" si="5"/>
        <v>8</v>
      </c>
      <c r="H3883" s="128">
        <f t="shared" si="6"/>
        <v>18</v>
      </c>
      <c r="I3883" s="128" t="str">
        <f t="shared" si="7"/>
        <v>월</v>
      </c>
      <c r="J3883" s="99"/>
      <c r="K3883" s="99"/>
      <c r="L3883" s="141" t="str">
        <f>IF(J3883-K3883=0,,IFERROR(K3883-J3883-휴게시간-VLOOKUP(A3883,지정휴게시간,2,FALSE),K3883-J3883-휴게시간))</f>
        <v/>
      </c>
      <c r="M3883" s="142" t="str">
        <f>IFERROR(VLOOKUP(Text(A3883,"m월 d일"),양력휴일,2,FALSE),IFERROR(VLOOKUP(Text(B3883,"m월 d일"),음력휴일,2,FALSE),IFERROR(VLOOKUP(A3883,양력지정휴일,2,FALSE), IFERROR(VLOOKUP(B3883,음력지정휴일,2,FALSE), ""))))</f>
        <v/>
      </c>
      <c r="N3883" s="128"/>
      <c r="O3883" s="128" t="str">
        <f>IFERROR(VLOOKUP(N3883,연차지정일수,2,FALSE),"")</f>
        <v/>
      </c>
      <c r="P3883" s="143"/>
      <c r="Q3883" s="2"/>
    </row>
    <row r="3884">
      <c r="A3884" s="129">
        <v>48079.0</v>
      </c>
      <c r="B3884" s="129">
        <f>VLOOKUP($A3884,달력데이터,MATCH("음력 날짜",달력제목,0),FALSE)</f>
        <v>48031</v>
      </c>
      <c r="C3884" s="128">
        <f t="shared" si="1"/>
        <v>2031</v>
      </c>
      <c r="D3884" s="128">
        <f t="shared" si="2"/>
        <v>8</v>
      </c>
      <c r="E3884" s="128">
        <f t="shared" si="3"/>
        <v>3</v>
      </c>
      <c r="F3884" s="128">
        <f t="shared" si="4"/>
        <v>2031</v>
      </c>
      <c r="G3884" s="128">
        <f t="shared" si="5"/>
        <v>8</v>
      </c>
      <c r="H3884" s="128">
        <f t="shared" si="6"/>
        <v>19</v>
      </c>
      <c r="I3884" s="128" t="str">
        <f t="shared" si="7"/>
        <v>화</v>
      </c>
      <c r="J3884" s="99"/>
      <c r="K3884" s="99"/>
      <c r="L3884" s="141" t="str">
        <f>IF(J3884-K3884=0,,IFERROR(K3884-J3884-휴게시간-VLOOKUP(A3884,지정휴게시간,2,FALSE),K3884-J3884-휴게시간))</f>
        <v/>
      </c>
      <c r="M3884" s="142" t="str">
        <f>IFERROR(VLOOKUP(Text(A3884,"m월 d일"),양력휴일,2,FALSE),IFERROR(VLOOKUP(Text(B3884,"m월 d일"),음력휴일,2,FALSE),IFERROR(VLOOKUP(A3884,양력지정휴일,2,FALSE), IFERROR(VLOOKUP(B3884,음력지정휴일,2,FALSE), ""))))</f>
        <v/>
      </c>
      <c r="N3884" s="128"/>
      <c r="O3884" s="128" t="str">
        <f>IFERROR(VLOOKUP(N3884,연차지정일수,2,FALSE),"")</f>
        <v/>
      </c>
      <c r="P3884" s="143"/>
      <c r="Q3884" s="2"/>
    </row>
    <row r="3885">
      <c r="A3885" s="129">
        <v>48080.0</v>
      </c>
      <c r="B3885" s="129">
        <f>VLOOKUP($A3885,달력데이터,MATCH("음력 날짜",달력제목,0),FALSE)</f>
        <v>48032</v>
      </c>
      <c r="C3885" s="128">
        <f t="shared" si="1"/>
        <v>2031</v>
      </c>
      <c r="D3885" s="128">
        <f t="shared" si="2"/>
        <v>8</v>
      </c>
      <c r="E3885" s="128">
        <f t="shared" si="3"/>
        <v>3</v>
      </c>
      <c r="F3885" s="128">
        <f t="shared" si="4"/>
        <v>2031</v>
      </c>
      <c r="G3885" s="128">
        <f t="shared" si="5"/>
        <v>8</v>
      </c>
      <c r="H3885" s="128">
        <f t="shared" si="6"/>
        <v>20</v>
      </c>
      <c r="I3885" s="128" t="str">
        <f t="shared" si="7"/>
        <v>수</v>
      </c>
      <c r="J3885" s="99"/>
      <c r="K3885" s="99"/>
      <c r="L3885" s="141" t="str">
        <f>IF(J3885-K3885=0,,IFERROR(K3885-J3885-휴게시간-VLOOKUP(A3885,지정휴게시간,2,FALSE),K3885-J3885-휴게시간))</f>
        <v/>
      </c>
      <c r="M3885" s="142" t="str">
        <f>IFERROR(VLOOKUP(Text(A3885,"m월 d일"),양력휴일,2,FALSE),IFERROR(VLOOKUP(Text(B3885,"m월 d일"),음력휴일,2,FALSE),IFERROR(VLOOKUP(A3885,양력지정휴일,2,FALSE), IFERROR(VLOOKUP(B3885,음력지정휴일,2,FALSE), ""))))</f>
        <v/>
      </c>
      <c r="N3885" s="128"/>
      <c r="O3885" s="128" t="str">
        <f>IFERROR(VLOOKUP(N3885,연차지정일수,2,FALSE),"")</f>
        <v/>
      </c>
      <c r="P3885" s="143"/>
      <c r="Q3885" s="2"/>
    </row>
    <row r="3886">
      <c r="A3886" s="129">
        <v>48081.0</v>
      </c>
      <c r="B3886" s="129">
        <f>VLOOKUP($A3886,달력데이터,MATCH("음력 날짜",달력제목,0),FALSE)</f>
        <v>48033</v>
      </c>
      <c r="C3886" s="128">
        <f t="shared" si="1"/>
        <v>2031</v>
      </c>
      <c r="D3886" s="128">
        <f t="shared" si="2"/>
        <v>8</v>
      </c>
      <c r="E3886" s="128">
        <f t="shared" si="3"/>
        <v>3</v>
      </c>
      <c r="F3886" s="128">
        <f t="shared" si="4"/>
        <v>2031</v>
      </c>
      <c r="G3886" s="128">
        <f t="shared" si="5"/>
        <v>8</v>
      </c>
      <c r="H3886" s="128">
        <f t="shared" si="6"/>
        <v>21</v>
      </c>
      <c r="I3886" s="128" t="str">
        <f t="shared" si="7"/>
        <v>목</v>
      </c>
      <c r="J3886" s="99"/>
      <c r="K3886" s="99"/>
      <c r="L3886" s="141" t="str">
        <f>IF(J3886-K3886=0,,IFERROR(K3886-J3886-휴게시간-VLOOKUP(A3886,지정휴게시간,2,FALSE),K3886-J3886-휴게시간))</f>
        <v/>
      </c>
      <c r="M3886" s="142" t="str">
        <f>IFERROR(VLOOKUP(Text(A3886,"m월 d일"),양력휴일,2,FALSE),IFERROR(VLOOKUP(Text(B3886,"m월 d일"),음력휴일,2,FALSE),IFERROR(VLOOKUP(A3886,양력지정휴일,2,FALSE), IFERROR(VLOOKUP(B3886,음력지정휴일,2,FALSE), ""))))</f>
        <v/>
      </c>
      <c r="N3886" s="128"/>
      <c r="O3886" s="128" t="str">
        <f>IFERROR(VLOOKUP(N3886,연차지정일수,2,FALSE),"")</f>
        <v/>
      </c>
      <c r="P3886" s="143"/>
      <c r="Q3886" s="2"/>
    </row>
    <row r="3887">
      <c r="A3887" s="129">
        <v>48082.0</v>
      </c>
      <c r="B3887" s="129">
        <f>VLOOKUP($A3887,달력데이터,MATCH("음력 날짜",달력제목,0),FALSE)</f>
        <v>48034</v>
      </c>
      <c r="C3887" s="128">
        <f t="shared" si="1"/>
        <v>2031</v>
      </c>
      <c r="D3887" s="128">
        <f t="shared" si="2"/>
        <v>8</v>
      </c>
      <c r="E3887" s="128">
        <f t="shared" si="3"/>
        <v>3</v>
      </c>
      <c r="F3887" s="128">
        <f t="shared" si="4"/>
        <v>2031</v>
      </c>
      <c r="G3887" s="128">
        <f t="shared" si="5"/>
        <v>8</v>
      </c>
      <c r="H3887" s="128">
        <f t="shared" si="6"/>
        <v>22</v>
      </c>
      <c r="I3887" s="128" t="str">
        <f t="shared" si="7"/>
        <v>금</v>
      </c>
      <c r="J3887" s="99"/>
      <c r="K3887" s="99"/>
      <c r="L3887" s="141" t="str">
        <f>IF(J3887-K3887=0,,IFERROR(K3887-J3887-휴게시간-VLOOKUP(A3887,지정휴게시간,2,FALSE),K3887-J3887-휴게시간))</f>
        <v/>
      </c>
      <c r="M3887" s="142" t="str">
        <f>IFERROR(VLOOKUP(Text(A3887,"m월 d일"),양력휴일,2,FALSE),IFERROR(VLOOKUP(Text(B3887,"m월 d일"),음력휴일,2,FALSE),IFERROR(VLOOKUP(A3887,양력지정휴일,2,FALSE), IFERROR(VLOOKUP(B3887,음력지정휴일,2,FALSE), ""))))</f>
        <v/>
      </c>
      <c r="N3887" s="128"/>
      <c r="O3887" s="128" t="str">
        <f>IFERROR(VLOOKUP(N3887,연차지정일수,2,FALSE),"")</f>
        <v/>
      </c>
      <c r="P3887" s="143"/>
      <c r="Q3887" s="2"/>
    </row>
    <row r="3888">
      <c r="A3888" s="129">
        <v>48083.0</v>
      </c>
      <c r="B3888" s="129">
        <f>VLOOKUP($A3888,달력데이터,MATCH("음력 날짜",달력제목,0),FALSE)</f>
        <v>48035</v>
      </c>
      <c r="C3888" s="128">
        <f t="shared" si="1"/>
        <v>2031</v>
      </c>
      <c r="D3888" s="128">
        <f t="shared" si="2"/>
        <v>8</v>
      </c>
      <c r="E3888" s="128">
        <f t="shared" si="3"/>
        <v>3</v>
      </c>
      <c r="F3888" s="128">
        <f t="shared" si="4"/>
        <v>2031</v>
      </c>
      <c r="G3888" s="128">
        <f t="shared" si="5"/>
        <v>8</v>
      </c>
      <c r="H3888" s="128">
        <f t="shared" si="6"/>
        <v>23</v>
      </c>
      <c r="I3888" s="128" t="str">
        <f t="shared" si="7"/>
        <v>토</v>
      </c>
      <c r="J3888" s="99"/>
      <c r="K3888" s="99"/>
      <c r="L3888" s="141" t="str">
        <f>IF(J3888-K3888=0,,IFERROR(K3888-J3888-휴게시간-VLOOKUP(A3888,지정휴게시간,2,FALSE),K3888-J3888-휴게시간))</f>
        <v/>
      </c>
      <c r="M3888" s="142" t="str">
        <f>IFERROR(VLOOKUP(Text(A3888,"m월 d일"),양력휴일,2,FALSE),IFERROR(VLOOKUP(Text(B3888,"m월 d일"),음력휴일,2,FALSE),IFERROR(VLOOKUP(A3888,양력지정휴일,2,FALSE), IFERROR(VLOOKUP(B3888,음력지정휴일,2,FALSE), ""))))</f>
        <v/>
      </c>
      <c r="N3888" s="128"/>
      <c r="O3888" s="128" t="str">
        <f>IFERROR(VLOOKUP(N3888,연차지정일수,2,FALSE),"")</f>
        <v/>
      </c>
      <c r="P3888" s="143"/>
      <c r="Q3888" s="2"/>
    </row>
    <row r="3889">
      <c r="A3889" s="129">
        <v>48084.0</v>
      </c>
      <c r="B3889" s="129">
        <f>VLOOKUP($A3889,달력데이터,MATCH("음력 날짜",달력제목,0),FALSE)</f>
        <v>48036</v>
      </c>
      <c r="C3889" s="128">
        <f t="shared" si="1"/>
        <v>2031</v>
      </c>
      <c r="D3889" s="128">
        <f t="shared" si="2"/>
        <v>8</v>
      </c>
      <c r="E3889" s="128">
        <f t="shared" si="3"/>
        <v>3</v>
      </c>
      <c r="F3889" s="128">
        <f t="shared" si="4"/>
        <v>2031</v>
      </c>
      <c r="G3889" s="128">
        <f t="shared" si="5"/>
        <v>8</v>
      </c>
      <c r="H3889" s="128">
        <f t="shared" si="6"/>
        <v>24</v>
      </c>
      <c r="I3889" s="128" t="str">
        <f t="shared" si="7"/>
        <v>일</v>
      </c>
      <c r="J3889" s="99"/>
      <c r="K3889" s="99"/>
      <c r="L3889" s="141" t="str">
        <f>IF(J3889-K3889=0,,IFERROR(K3889-J3889-휴게시간-VLOOKUP(A3889,지정휴게시간,2,FALSE),K3889-J3889-휴게시간))</f>
        <v/>
      </c>
      <c r="M3889" s="142" t="str">
        <f>IFERROR(VLOOKUP(Text(A3889,"m월 d일"),양력휴일,2,FALSE),IFERROR(VLOOKUP(Text(B3889,"m월 d일"),음력휴일,2,FALSE),IFERROR(VLOOKUP(A3889,양력지정휴일,2,FALSE), IFERROR(VLOOKUP(B3889,음력지정휴일,2,FALSE), ""))))</f>
        <v/>
      </c>
      <c r="N3889" s="128"/>
      <c r="O3889" s="128" t="str">
        <f>IFERROR(VLOOKUP(N3889,연차지정일수,2,FALSE),"")</f>
        <v/>
      </c>
      <c r="P3889" s="143"/>
      <c r="Q3889" s="2"/>
    </row>
    <row r="3890">
      <c r="A3890" s="129">
        <v>48085.0</v>
      </c>
      <c r="B3890" s="129">
        <f>VLOOKUP($A3890,달력데이터,MATCH("음력 날짜",달력제목,0),FALSE)</f>
        <v>48037</v>
      </c>
      <c r="C3890" s="128">
        <f t="shared" si="1"/>
        <v>2031</v>
      </c>
      <c r="D3890" s="128">
        <f t="shared" si="2"/>
        <v>8</v>
      </c>
      <c r="E3890" s="128">
        <f t="shared" si="3"/>
        <v>4</v>
      </c>
      <c r="F3890" s="128">
        <f t="shared" si="4"/>
        <v>2031</v>
      </c>
      <c r="G3890" s="128">
        <f t="shared" si="5"/>
        <v>8</v>
      </c>
      <c r="H3890" s="128">
        <f t="shared" si="6"/>
        <v>25</v>
      </c>
      <c r="I3890" s="128" t="str">
        <f t="shared" si="7"/>
        <v>월</v>
      </c>
      <c r="J3890" s="99"/>
      <c r="K3890" s="99"/>
      <c r="L3890" s="141" t="str">
        <f>IF(J3890-K3890=0,,IFERROR(K3890-J3890-휴게시간-VLOOKUP(A3890,지정휴게시간,2,FALSE),K3890-J3890-휴게시간))</f>
        <v/>
      </c>
      <c r="M3890" s="142" t="str">
        <f>IFERROR(VLOOKUP(Text(A3890,"m월 d일"),양력휴일,2,FALSE),IFERROR(VLOOKUP(Text(B3890,"m월 d일"),음력휴일,2,FALSE),IFERROR(VLOOKUP(A3890,양력지정휴일,2,FALSE), IFERROR(VLOOKUP(B3890,음력지정휴일,2,FALSE), ""))))</f>
        <v/>
      </c>
      <c r="N3890" s="128"/>
      <c r="O3890" s="128" t="str">
        <f>IFERROR(VLOOKUP(N3890,연차지정일수,2,FALSE),"")</f>
        <v/>
      </c>
      <c r="P3890" s="143"/>
      <c r="Q3890" s="2"/>
    </row>
    <row r="3891">
      <c r="A3891" s="129">
        <v>48086.0</v>
      </c>
      <c r="B3891" s="129">
        <f>VLOOKUP($A3891,달력데이터,MATCH("음력 날짜",달력제목,0),FALSE)</f>
        <v>48038</v>
      </c>
      <c r="C3891" s="128">
        <f t="shared" si="1"/>
        <v>2031</v>
      </c>
      <c r="D3891" s="128">
        <f t="shared" si="2"/>
        <v>8</v>
      </c>
      <c r="E3891" s="128">
        <f t="shared" si="3"/>
        <v>4</v>
      </c>
      <c r="F3891" s="128">
        <f t="shared" si="4"/>
        <v>2031</v>
      </c>
      <c r="G3891" s="128">
        <f t="shared" si="5"/>
        <v>8</v>
      </c>
      <c r="H3891" s="128">
        <f t="shared" si="6"/>
        <v>26</v>
      </c>
      <c r="I3891" s="128" t="str">
        <f t="shared" si="7"/>
        <v>화</v>
      </c>
      <c r="J3891" s="99"/>
      <c r="K3891" s="99"/>
      <c r="L3891" s="141" t="str">
        <f>IF(J3891-K3891=0,,IFERROR(K3891-J3891-휴게시간-VLOOKUP(A3891,지정휴게시간,2,FALSE),K3891-J3891-휴게시간))</f>
        <v/>
      </c>
      <c r="M3891" s="142" t="str">
        <f>IFERROR(VLOOKUP(Text(A3891,"m월 d일"),양력휴일,2,FALSE),IFERROR(VLOOKUP(Text(B3891,"m월 d일"),음력휴일,2,FALSE),IFERROR(VLOOKUP(A3891,양력지정휴일,2,FALSE), IFERROR(VLOOKUP(B3891,음력지정휴일,2,FALSE), ""))))</f>
        <v/>
      </c>
      <c r="N3891" s="128"/>
      <c r="O3891" s="128" t="str">
        <f>IFERROR(VLOOKUP(N3891,연차지정일수,2,FALSE),"")</f>
        <v/>
      </c>
      <c r="P3891" s="143"/>
      <c r="Q3891" s="2"/>
    </row>
    <row r="3892">
      <c r="A3892" s="129">
        <v>48087.0</v>
      </c>
      <c r="B3892" s="129">
        <f>VLOOKUP($A3892,달력데이터,MATCH("음력 날짜",달력제목,0),FALSE)</f>
        <v>48039</v>
      </c>
      <c r="C3892" s="128">
        <f t="shared" si="1"/>
        <v>2031</v>
      </c>
      <c r="D3892" s="128">
        <f t="shared" si="2"/>
        <v>8</v>
      </c>
      <c r="E3892" s="128">
        <f t="shared" si="3"/>
        <v>4</v>
      </c>
      <c r="F3892" s="128">
        <f t="shared" si="4"/>
        <v>2031</v>
      </c>
      <c r="G3892" s="128">
        <f t="shared" si="5"/>
        <v>8</v>
      </c>
      <c r="H3892" s="128">
        <f t="shared" si="6"/>
        <v>27</v>
      </c>
      <c r="I3892" s="128" t="str">
        <f t="shared" si="7"/>
        <v>수</v>
      </c>
      <c r="J3892" s="99"/>
      <c r="K3892" s="99"/>
      <c r="L3892" s="141" t="str">
        <f>IF(J3892-K3892=0,,IFERROR(K3892-J3892-휴게시간-VLOOKUP(A3892,지정휴게시간,2,FALSE),K3892-J3892-휴게시간))</f>
        <v/>
      </c>
      <c r="M3892" s="142" t="str">
        <f>IFERROR(VLOOKUP(Text(A3892,"m월 d일"),양력휴일,2,FALSE),IFERROR(VLOOKUP(Text(B3892,"m월 d일"),음력휴일,2,FALSE),IFERROR(VLOOKUP(A3892,양력지정휴일,2,FALSE), IFERROR(VLOOKUP(B3892,음력지정휴일,2,FALSE), ""))))</f>
        <v/>
      </c>
      <c r="N3892" s="128"/>
      <c r="O3892" s="128" t="str">
        <f>IFERROR(VLOOKUP(N3892,연차지정일수,2,FALSE),"")</f>
        <v/>
      </c>
      <c r="P3892" s="143"/>
      <c r="Q3892" s="2"/>
    </row>
    <row r="3893">
      <c r="A3893" s="129">
        <v>48088.0</v>
      </c>
      <c r="B3893" s="129">
        <f>VLOOKUP($A3893,달력데이터,MATCH("음력 날짜",달력제목,0),FALSE)</f>
        <v>48040</v>
      </c>
      <c r="C3893" s="128">
        <f t="shared" si="1"/>
        <v>2031</v>
      </c>
      <c r="D3893" s="128">
        <f t="shared" si="2"/>
        <v>8</v>
      </c>
      <c r="E3893" s="128">
        <f t="shared" si="3"/>
        <v>4</v>
      </c>
      <c r="F3893" s="128">
        <f t="shared" si="4"/>
        <v>2031</v>
      </c>
      <c r="G3893" s="128">
        <f t="shared" si="5"/>
        <v>8</v>
      </c>
      <c r="H3893" s="128">
        <f t="shared" si="6"/>
        <v>28</v>
      </c>
      <c r="I3893" s="128" t="str">
        <f t="shared" si="7"/>
        <v>목</v>
      </c>
      <c r="J3893" s="99"/>
      <c r="K3893" s="99"/>
      <c r="L3893" s="141" t="str">
        <f>IF(J3893-K3893=0,,IFERROR(K3893-J3893-휴게시간-VLOOKUP(A3893,지정휴게시간,2,FALSE),K3893-J3893-휴게시간))</f>
        <v/>
      </c>
      <c r="M3893" s="142" t="str">
        <f>IFERROR(VLOOKUP(Text(A3893,"m월 d일"),양력휴일,2,FALSE),IFERROR(VLOOKUP(Text(B3893,"m월 d일"),음력휴일,2,FALSE),IFERROR(VLOOKUP(A3893,양력지정휴일,2,FALSE), IFERROR(VLOOKUP(B3893,음력지정휴일,2,FALSE), ""))))</f>
        <v/>
      </c>
      <c r="N3893" s="128"/>
      <c r="O3893" s="128" t="str">
        <f>IFERROR(VLOOKUP(N3893,연차지정일수,2,FALSE),"")</f>
        <v/>
      </c>
      <c r="P3893" s="143"/>
      <c r="Q3893" s="2"/>
    </row>
    <row r="3894">
      <c r="A3894" s="129">
        <v>48089.0</v>
      </c>
      <c r="B3894" s="129">
        <f>VLOOKUP($A3894,달력데이터,MATCH("음력 날짜",달력제목,0),FALSE)</f>
        <v>48041</v>
      </c>
      <c r="C3894" s="128">
        <f t="shared" si="1"/>
        <v>2031</v>
      </c>
      <c r="D3894" s="128">
        <f t="shared" si="2"/>
        <v>8</v>
      </c>
      <c r="E3894" s="128">
        <f t="shared" si="3"/>
        <v>4</v>
      </c>
      <c r="F3894" s="128">
        <f t="shared" si="4"/>
        <v>2031</v>
      </c>
      <c r="G3894" s="128">
        <f t="shared" si="5"/>
        <v>8</v>
      </c>
      <c r="H3894" s="128">
        <f t="shared" si="6"/>
        <v>29</v>
      </c>
      <c r="I3894" s="128" t="str">
        <f t="shared" si="7"/>
        <v>금</v>
      </c>
      <c r="J3894" s="99"/>
      <c r="K3894" s="99"/>
      <c r="L3894" s="141" t="str">
        <f>IF(J3894-K3894=0,,IFERROR(K3894-J3894-휴게시간-VLOOKUP(A3894,지정휴게시간,2,FALSE),K3894-J3894-휴게시간))</f>
        <v/>
      </c>
      <c r="M3894" s="142" t="str">
        <f>IFERROR(VLOOKUP(Text(A3894,"m월 d일"),양력휴일,2,FALSE),IFERROR(VLOOKUP(Text(B3894,"m월 d일"),음력휴일,2,FALSE),IFERROR(VLOOKUP(A3894,양력지정휴일,2,FALSE), IFERROR(VLOOKUP(B3894,음력지정휴일,2,FALSE), ""))))</f>
        <v/>
      </c>
      <c r="N3894" s="128"/>
      <c r="O3894" s="128" t="str">
        <f>IFERROR(VLOOKUP(N3894,연차지정일수,2,FALSE),"")</f>
        <v/>
      </c>
      <c r="P3894" s="143"/>
      <c r="Q3894" s="2"/>
    </row>
    <row r="3895">
      <c r="A3895" s="129">
        <v>48090.0</v>
      </c>
      <c r="B3895" s="129">
        <f>VLOOKUP($A3895,달력데이터,MATCH("음력 날짜",달력제목,0),FALSE)</f>
        <v>48042</v>
      </c>
      <c r="C3895" s="128">
        <f t="shared" si="1"/>
        <v>2031</v>
      </c>
      <c r="D3895" s="128">
        <f t="shared" si="2"/>
        <v>8</v>
      </c>
      <c r="E3895" s="128">
        <f t="shared" si="3"/>
        <v>4</v>
      </c>
      <c r="F3895" s="128">
        <f t="shared" si="4"/>
        <v>2031</v>
      </c>
      <c r="G3895" s="128">
        <f t="shared" si="5"/>
        <v>8</v>
      </c>
      <c r="H3895" s="128">
        <f t="shared" si="6"/>
        <v>30</v>
      </c>
      <c r="I3895" s="128" t="str">
        <f t="shared" si="7"/>
        <v>토</v>
      </c>
      <c r="J3895" s="99"/>
      <c r="K3895" s="99"/>
      <c r="L3895" s="141" t="str">
        <f>IF(J3895-K3895=0,,IFERROR(K3895-J3895-휴게시간-VLOOKUP(A3895,지정휴게시간,2,FALSE),K3895-J3895-휴게시간))</f>
        <v/>
      </c>
      <c r="M3895" s="142" t="str">
        <f>IFERROR(VLOOKUP(Text(A3895,"m월 d일"),양력휴일,2,FALSE),IFERROR(VLOOKUP(Text(B3895,"m월 d일"),음력휴일,2,FALSE),IFERROR(VLOOKUP(A3895,양력지정휴일,2,FALSE), IFERROR(VLOOKUP(B3895,음력지정휴일,2,FALSE), ""))))</f>
        <v/>
      </c>
      <c r="N3895" s="128"/>
      <c r="O3895" s="128" t="str">
        <f>IFERROR(VLOOKUP(N3895,연차지정일수,2,FALSE),"")</f>
        <v/>
      </c>
      <c r="P3895" s="143"/>
      <c r="Q3895" s="2"/>
    </row>
    <row r="3896">
      <c r="A3896" s="129">
        <v>48091.0</v>
      </c>
      <c r="B3896" s="129">
        <f>VLOOKUP($A3896,달력데이터,MATCH("음력 날짜",달력제목,0),FALSE)</f>
        <v>48043</v>
      </c>
      <c r="C3896" s="128">
        <f t="shared" si="1"/>
        <v>2031</v>
      </c>
      <c r="D3896" s="128">
        <f t="shared" si="2"/>
        <v>8</v>
      </c>
      <c r="E3896" s="128">
        <f t="shared" si="3"/>
        <v>4</v>
      </c>
      <c r="F3896" s="128">
        <f t="shared" si="4"/>
        <v>2031</v>
      </c>
      <c r="G3896" s="128">
        <f t="shared" si="5"/>
        <v>8</v>
      </c>
      <c r="H3896" s="128">
        <f t="shared" si="6"/>
        <v>31</v>
      </c>
      <c r="I3896" s="128" t="str">
        <f t="shared" si="7"/>
        <v>일</v>
      </c>
      <c r="J3896" s="99"/>
      <c r="K3896" s="99"/>
      <c r="L3896" s="141" t="str">
        <f>IF(J3896-K3896=0,,IFERROR(K3896-J3896-휴게시간-VLOOKUP(A3896,지정휴게시간,2,FALSE),K3896-J3896-휴게시간))</f>
        <v/>
      </c>
      <c r="M3896" s="142" t="str">
        <f>IFERROR(VLOOKUP(Text(A3896,"m월 d일"),양력휴일,2,FALSE),IFERROR(VLOOKUP(Text(B3896,"m월 d일"),음력휴일,2,FALSE),IFERROR(VLOOKUP(A3896,양력지정휴일,2,FALSE), IFERROR(VLOOKUP(B3896,음력지정휴일,2,FALSE), ""))))</f>
        <v/>
      </c>
      <c r="N3896" s="128"/>
      <c r="O3896" s="128" t="str">
        <f>IFERROR(VLOOKUP(N3896,연차지정일수,2,FALSE),"")</f>
        <v/>
      </c>
      <c r="P3896" s="143"/>
      <c r="Q3896" s="2"/>
    </row>
    <row r="3897">
      <c r="A3897" s="129">
        <v>48092.0</v>
      </c>
      <c r="B3897" s="129">
        <f>VLOOKUP($A3897,달력데이터,MATCH("음력 날짜",달력제목,0),FALSE)</f>
        <v>48044</v>
      </c>
      <c r="C3897" s="128">
        <f t="shared" si="1"/>
        <v>2031</v>
      </c>
      <c r="D3897" s="128">
        <f t="shared" si="2"/>
        <v>8</v>
      </c>
      <c r="E3897" s="128">
        <f t="shared" si="3"/>
        <v>1</v>
      </c>
      <c r="F3897" s="128">
        <f t="shared" si="4"/>
        <v>2031</v>
      </c>
      <c r="G3897" s="128">
        <f t="shared" si="5"/>
        <v>9</v>
      </c>
      <c r="H3897" s="128">
        <f t="shared" si="6"/>
        <v>1</v>
      </c>
      <c r="I3897" s="128" t="str">
        <f t="shared" si="7"/>
        <v>월</v>
      </c>
      <c r="J3897" s="99"/>
      <c r="K3897" s="99"/>
      <c r="L3897" s="141" t="str">
        <f>IF(J3897-K3897=0,,IFERROR(K3897-J3897-휴게시간-VLOOKUP(A3897,지정휴게시간,2,FALSE),K3897-J3897-휴게시간))</f>
        <v/>
      </c>
      <c r="M3897" s="142" t="str">
        <f>IFERROR(VLOOKUP(Text(A3897,"m월 d일"),양력휴일,2,FALSE),IFERROR(VLOOKUP(Text(B3897,"m월 d일"),음력휴일,2,FALSE),IFERROR(VLOOKUP(A3897,양력지정휴일,2,FALSE), IFERROR(VLOOKUP(B3897,음력지정휴일,2,FALSE), ""))))</f>
        <v/>
      </c>
      <c r="N3897" s="128"/>
      <c r="O3897" s="128" t="str">
        <f>IFERROR(VLOOKUP(N3897,연차지정일수,2,FALSE),"")</f>
        <v/>
      </c>
      <c r="P3897" s="143"/>
      <c r="Q3897" s="2"/>
    </row>
    <row r="3898">
      <c r="A3898" s="129">
        <v>48093.0</v>
      </c>
      <c r="B3898" s="129">
        <f>VLOOKUP($A3898,달력데이터,MATCH("음력 날짜",달력제목,0),FALSE)</f>
        <v>48045</v>
      </c>
      <c r="C3898" s="128">
        <f t="shared" si="1"/>
        <v>2031</v>
      </c>
      <c r="D3898" s="128">
        <f t="shared" si="2"/>
        <v>8</v>
      </c>
      <c r="E3898" s="128">
        <f t="shared" si="3"/>
        <v>1</v>
      </c>
      <c r="F3898" s="128">
        <f t="shared" si="4"/>
        <v>2031</v>
      </c>
      <c r="G3898" s="128">
        <f t="shared" si="5"/>
        <v>9</v>
      </c>
      <c r="H3898" s="128">
        <f t="shared" si="6"/>
        <v>2</v>
      </c>
      <c r="I3898" s="128" t="str">
        <f t="shared" si="7"/>
        <v>화</v>
      </c>
      <c r="J3898" s="99"/>
      <c r="K3898" s="99"/>
      <c r="L3898" s="141" t="str">
        <f>IF(J3898-K3898=0,,IFERROR(K3898-J3898-휴게시간-VLOOKUP(A3898,지정휴게시간,2,FALSE),K3898-J3898-휴게시간))</f>
        <v/>
      </c>
      <c r="M3898" s="142" t="str">
        <f>IFERROR(VLOOKUP(Text(A3898,"m월 d일"),양력휴일,2,FALSE),IFERROR(VLOOKUP(Text(B3898,"m월 d일"),음력휴일,2,FALSE),IFERROR(VLOOKUP(A3898,양력지정휴일,2,FALSE), IFERROR(VLOOKUP(B3898,음력지정휴일,2,FALSE), ""))))</f>
        <v/>
      </c>
      <c r="N3898" s="128"/>
      <c r="O3898" s="128" t="str">
        <f>IFERROR(VLOOKUP(N3898,연차지정일수,2,FALSE),"")</f>
        <v/>
      </c>
      <c r="P3898" s="143"/>
      <c r="Q3898" s="2"/>
    </row>
    <row r="3899">
      <c r="A3899" s="129">
        <v>48094.0</v>
      </c>
      <c r="B3899" s="129">
        <f>VLOOKUP($A3899,달력데이터,MATCH("음력 날짜",달력제목,0),FALSE)</f>
        <v>48046</v>
      </c>
      <c r="C3899" s="128">
        <f t="shared" si="1"/>
        <v>2031</v>
      </c>
      <c r="D3899" s="128">
        <f t="shared" si="2"/>
        <v>8</v>
      </c>
      <c r="E3899" s="128">
        <f t="shared" si="3"/>
        <v>1</v>
      </c>
      <c r="F3899" s="128">
        <f t="shared" si="4"/>
        <v>2031</v>
      </c>
      <c r="G3899" s="128">
        <f t="shared" si="5"/>
        <v>9</v>
      </c>
      <c r="H3899" s="128">
        <f t="shared" si="6"/>
        <v>3</v>
      </c>
      <c r="I3899" s="128" t="str">
        <f t="shared" si="7"/>
        <v>수</v>
      </c>
      <c r="J3899" s="99"/>
      <c r="K3899" s="99"/>
      <c r="L3899" s="141" t="str">
        <f>IF(J3899-K3899=0,,IFERROR(K3899-J3899-휴게시간-VLOOKUP(A3899,지정휴게시간,2,FALSE),K3899-J3899-휴게시간))</f>
        <v/>
      </c>
      <c r="M3899" s="142" t="str">
        <f>IFERROR(VLOOKUP(Text(A3899,"m월 d일"),양력휴일,2,FALSE),IFERROR(VLOOKUP(Text(B3899,"m월 d일"),음력휴일,2,FALSE),IFERROR(VLOOKUP(A3899,양력지정휴일,2,FALSE), IFERROR(VLOOKUP(B3899,음력지정휴일,2,FALSE), ""))))</f>
        <v/>
      </c>
      <c r="N3899" s="128"/>
      <c r="O3899" s="128" t="str">
        <f>IFERROR(VLOOKUP(N3899,연차지정일수,2,FALSE),"")</f>
        <v/>
      </c>
      <c r="P3899" s="143"/>
      <c r="Q3899" s="2"/>
    </row>
    <row r="3900">
      <c r="A3900" s="129">
        <v>48095.0</v>
      </c>
      <c r="B3900" s="129">
        <f>VLOOKUP($A3900,달력데이터,MATCH("음력 날짜",달력제목,0),FALSE)</f>
        <v>48047</v>
      </c>
      <c r="C3900" s="128">
        <f t="shared" si="1"/>
        <v>2031</v>
      </c>
      <c r="D3900" s="128">
        <f t="shared" si="2"/>
        <v>8</v>
      </c>
      <c r="E3900" s="128">
        <f t="shared" si="3"/>
        <v>1</v>
      </c>
      <c r="F3900" s="128">
        <f t="shared" si="4"/>
        <v>2031</v>
      </c>
      <c r="G3900" s="128">
        <f t="shared" si="5"/>
        <v>9</v>
      </c>
      <c r="H3900" s="128">
        <f t="shared" si="6"/>
        <v>4</v>
      </c>
      <c r="I3900" s="128" t="str">
        <f t="shared" si="7"/>
        <v>목</v>
      </c>
      <c r="J3900" s="99"/>
      <c r="K3900" s="99"/>
      <c r="L3900" s="141" t="str">
        <f>IF(J3900-K3900=0,,IFERROR(K3900-J3900-휴게시간-VLOOKUP(A3900,지정휴게시간,2,FALSE),K3900-J3900-휴게시간))</f>
        <v/>
      </c>
      <c r="M3900" s="142" t="str">
        <f>IFERROR(VLOOKUP(Text(A3900,"m월 d일"),양력휴일,2,FALSE),IFERROR(VLOOKUP(Text(B3900,"m월 d일"),음력휴일,2,FALSE),IFERROR(VLOOKUP(A3900,양력지정휴일,2,FALSE), IFERROR(VLOOKUP(B3900,음력지정휴일,2,FALSE), ""))))</f>
        <v/>
      </c>
      <c r="N3900" s="128"/>
      <c r="O3900" s="128" t="str">
        <f>IFERROR(VLOOKUP(N3900,연차지정일수,2,FALSE),"")</f>
        <v/>
      </c>
      <c r="P3900" s="143"/>
      <c r="Q3900" s="2"/>
    </row>
    <row r="3901">
      <c r="A3901" s="129">
        <v>48096.0</v>
      </c>
      <c r="B3901" s="129">
        <f>VLOOKUP($A3901,달력데이터,MATCH("음력 날짜",달력제목,0),FALSE)</f>
        <v>48048</v>
      </c>
      <c r="C3901" s="128">
        <f t="shared" si="1"/>
        <v>2031</v>
      </c>
      <c r="D3901" s="128">
        <f t="shared" si="2"/>
        <v>8</v>
      </c>
      <c r="E3901" s="128">
        <f t="shared" si="3"/>
        <v>1</v>
      </c>
      <c r="F3901" s="128">
        <f t="shared" si="4"/>
        <v>2031</v>
      </c>
      <c r="G3901" s="128">
        <f t="shared" si="5"/>
        <v>9</v>
      </c>
      <c r="H3901" s="128">
        <f t="shared" si="6"/>
        <v>5</v>
      </c>
      <c r="I3901" s="128" t="str">
        <f t="shared" si="7"/>
        <v>금</v>
      </c>
      <c r="J3901" s="99"/>
      <c r="K3901" s="99"/>
      <c r="L3901" s="141" t="str">
        <f>IF(J3901-K3901=0,,IFERROR(K3901-J3901-휴게시간-VLOOKUP(A3901,지정휴게시간,2,FALSE),K3901-J3901-휴게시간))</f>
        <v/>
      </c>
      <c r="M3901" s="142" t="str">
        <f>IFERROR(VLOOKUP(Text(A3901,"m월 d일"),양력휴일,2,FALSE),IFERROR(VLOOKUP(Text(B3901,"m월 d일"),음력휴일,2,FALSE),IFERROR(VLOOKUP(A3901,양력지정휴일,2,FALSE), IFERROR(VLOOKUP(B3901,음력지정휴일,2,FALSE), ""))))</f>
        <v/>
      </c>
      <c r="N3901" s="128"/>
      <c r="O3901" s="128" t="str">
        <f>IFERROR(VLOOKUP(N3901,연차지정일수,2,FALSE),"")</f>
        <v/>
      </c>
      <c r="P3901" s="143"/>
      <c r="Q3901" s="2"/>
    </row>
    <row r="3902">
      <c r="A3902" s="129">
        <v>48097.0</v>
      </c>
      <c r="B3902" s="129">
        <f>VLOOKUP($A3902,달력데이터,MATCH("음력 날짜",달력제목,0),FALSE)</f>
        <v>48049</v>
      </c>
      <c r="C3902" s="128">
        <f t="shared" si="1"/>
        <v>2031</v>
      </c>
      <c r="D3902" s="128">
        <f t="shared" si="2"/>
        <v>8</v>
      </c>
      <c r="E3902" s="128">
        <f t="shared" si="3"/>
        <v>1</v>
      </c>
      <c r="F3902" s="128">
        <f t="shared" si="4"/>
        <v>2031</v>
      </c>
      <c r="G3902" s="128">
        <f t="shared" si="5"/>
        <v>9</v>
      </c>
      <c r="H3902" s="128">
        <f t="shared" si="6"/>
        <v>6</v>
      </c>
      <c r="I3902" s="128" t="str">
        <f t="shared" si="7"/>
        <v>토</v>
      </c>
      <c r="J3902" s="99"/>
      <c r="K3902" s="99"/>
      <c r="L3902" s="141" t="str">
        <f>IF(J3902-K3902=0,,IFERROR(K3902-J3902-휴게시간-VLOOKUP(A3902,지정휴게시간,2,FALSE),K3902-J3902-휴게시간))</f>
        <v/>
      </c>
      <c r="M3902" s="142" t="str">
        <f>IFERROR(VLOOKUP(Text(A3902,"m월 d일"),양력휴일,2,FALSE),IFERROR(VLOOKUP(Text(B3902,"m월 d일"),음력휴일,2,FALSE),IFERROR(VLOOKUP(A3902,양력지정휴일,2,FALSE), IFERROR(VLOOKUP(B3902,음력지정휴일,2,FALSE), ""))))</f>
        <v/>
      </c>
      <c r="N3902" s="128"/>
      <c r="O3902" s="128" t="str">
        <f>IFERROR(VLOOKUP(N3902,연차지정일수,2,FALSE),"")</f>
        <v/>
      </c>
      <c r="P3902" s="143"/>
      <c r="Q3902" s="2"/>
    </row>
    <row r="3903">
      <c r="A3903" s="129">
        <v>48098.0</v>
      </c>
      <c r="B3903" s="129">
        <f>VLOOKUP($A3903,달력데이터,MATCH("음력 날짜",달력제목,0),FALSE)</f>
        <v>48050</v>
      </c>
      <c r="C3903" s="128">
        <f t="shared" si="1"/>
        <v>2031</v>
      </c>
      <c r="D3903" s="128">
        <f t="shared" si="2"/>
        <v>8</v>
      </c>
      <c r="E3903" s="128">
        <f t="shared" si="3"/>
        <v>1</v>
      </c>
      <c r="F3903" s="128">
        <f t="shared" si="4"/>
        <v>2031</v>
      </c>
      <c r="G3903" s="128">
        <f t="shared" si="5"/>
        <v>9</v>
      </c>
      <c r="H3903" s="128">
        <f t="shared" si="6"/>
        <v>7</v>
      </c>
      <c r="I3903" s="128" t="str">
        <f t="shared" si="7"/>
        <v>일</v>
      </c>
      <c r="J3903" s="99"/>
      <c r="K3903" s="99"/>
      <c r="L3903" s="141" t="str">
        <f>IF(J3903-K3903=0,,IFERROR(K3903-J3903-휴게시간-VLOOKUP(A3903,지정휴게시간,2,FALSE),K3903-J3903-휴게시간))</f>
        <v/>
      </c>
      <c r="M3903" s="142" t="str">
        <f>IFERROR(VLOOKUP(Text(A3903,"m월 d일"),양력휴일,2,FALSE),IFERROR(VLOOKUP(Text(B3903,"m월 d일"),음력휴일,2,FALSE),IFERROR(VLOOKUP(A3903,양력지정휴일,2,FALSE), IFERROR(VLOOKUP(B3903,음력지정휴일,2,FALSE), ""))))</f>
        <v/>
      </c>
      <c r="N3903" s="128"/>
      <c r="O3903" s="128" t="str">
        <f>IFERROR(VLOOKUP(N3903,연차지정일수,2,FALSE),"")</f>
        <v/>
      </c>
      <c r="P3903" s="143"/>
      <c r="Q3903" s="2"/>
    </row>
    <row r="3904">
      <c r="A3904" s="129">
        <v>48099.0</v>
      </c>
      <c r="B3904" s="129">
        <f>VLOOKUP($A3904,달력데이터,MATCH("음력 날짜",달력제목,0),FALSE)</f>
        <v>48051</v>
      </c>
      <c r="C3904" s="128">
        <f t="shared" si="1"/>
        <v>2031</v>
      </c>
      <c r="D3904" s="128">
        <f t="shared" si="2"/>
        <v>9</v>
      </c>
      <c r="E3904" s="128">
        <f t="shared" si="3"/>
        <v>2</v>
      </c>
      <c r="F3904" s="128">
        <f t="shared" si="4"/>
        <v>2031</v>
      </c>
      <c r="G3904" s="128">
        <f t="shared" si="5"/>
        <v>9</v>
      </c>
      <c r="H3904" s="128">
        <f t="shared" si="6"/>
        <v>8</v>
      </c>
      <c r="I3904" s="128" t="str">
        <f t="shared" si="7"/>
        <v>월</v>
      </c>
      <c r="J3904" s="99"/>
      <c r="K3904" s="99"/>
      <c r="L3904" s="141" t="str">
        <f>IF(J3904-K3904=0,,IFERROR(K3904-J3904-휴게시간-VLOOKUP(A3904,지정휴게시간,2,FALSE),K3904-J3904-휴게시간))</f>
        <v/>
      </c>
      <c r="M3904" s="142" t="str">
        <f>IFERROR(VLOOKUP(Text(A3904,"m월 d일"),양력휴일,2,FALSE),IFERROR(VLOOKUP(Text(B3904,"m월 d일"),음력휴일,2,FALSE),IFERROR(VLOOKUP(A3904,양력지정휴일,2,FALSE), IFERROR(VLOOKUP(B3904,음력지정휴일,2,FALSE), ""))))</f>
        <v/>
      </c>
      <c r="N3904" s="128"/>
      <c r="O3904" s="128" t="str">
        <f>IFERROR(VLOOKUP(N3904,연차지정일수,2,FALSE),"")</f>
        <v/>
      </c>
      <c r="P3904" s="143"/>
      <c r="Q3904" s="2"/>
    </row>
    <row r="3905">
      <c r="A3905" s="129">
        <v>48100.0</v>
      </c>
      <c r="B3905" s="129">
        <f>VLOOKUP($A3905,달력데이터,MATCH("음력 날짜",달력제목,0),FALSE)</f>
        <v>48052</v>
      </c>
      <c r="C3905" s="128">
        <f t="shared" si="1"/>
        <v>2031</v>
      </c>
      <c r="D3905" s="128">
        <f t="shared" si="2"/>
        <v>9</v>
      </c>
      <c r="E3905" s="128">
        <f t="shared" si="3"/>
        <v>2</v>
      </c>
      <c r="F3905" s="128">
        <f t="shared" si="4"/>
        <v>2031</v>
      </c>
      <c r="G3905" s="128">
        <f t="shared" si="5"/>
        <v>9</v>
      </c>
      <c r="H3905" s="128">
        <f t="shared" si="6"/>
        <v>9</v>
      </c>
      <c r="I3905" s="128" t="str">
        <f t="shared" si="7"/>
        <v>화</v>
      </c>
      <c r="J3905" s="99"/>
      <c r="K3905" s="99"/>
      <c r="L3905" s="141" t="str">
        <f>IF(J3905-K3905=0,,IFERROR(K3905-J3905-휴게시간-VLOOKUP(A3905,지정휴게시간,2,FALSE),K3905-J3905-휴게시간))</f>
        <v/>
      </c>
      <c r="M3905" s="142" t="str">
        <f>IFERROR(VLOOKUP(Text(A3905,"m월 d일"),양력휴일,2,FALSE),IFERROR(VLOOKUP(Text(B3905,"m월 d일"),음력휴일,2,FALSE),IFERROR(VLOOKUP(A3905,양력지정휴일,2,FALSE), IFERROR(VLOOKUP(B3905,음력지정휴일,2,FALSE), ""))))</f>
        <v/>
      </c>
      <c r="N3905" s="128"/>
      <c r="O3905" s="128" t="str">
        <f>IFERROR(VLOOKUP(N3905,연차지정일수,2,FALSE),"")</f>
        <v/>
      </c>
      <c r="P3905" s="143"/>
      <c r="Q3905" s="2"/>
    </row>
    <row r="3906">
      <c r="A3906" s="129">
        <v>48101.0</v>
      </c>
      <c r="B3906" s="129">
        <f>VLOOKUP($A3906,달력데이터,MATCH("음력 날짜",달력제목,0),FALSE)</f>
        <v>48053</v>
      </c>
      <c r="C3906" s="128">
        <f t="shared" si="1"/>
        <v>2031</v>
      </c>
      <c r="D3906" s="128">
        <f t="shared" si="2"/>
        <v>9</v>
      </c>
      <c r="E3906" s="128">
        <f t="shared" si="3"/>
        <v>2</v>
      </c>
      <c r="F3906" s="128">
        <f t="shared" si="4"/>
        <v>2031</v>
      </c>
      <c r="G3906" s="128">
        <f t="shared" si="5"/>
        <v>9</v>
      </c>
      <c r="H3906" s="128">
        <f t="shared" si="6"/>
        <v>10</v>
      </c>
      <c r="I3906" s="128" t="str">
        <f t="shared" si="7"/>
        <v>수</v>
      </c>
      <c r="J3906" s="99"/>
      <c r="K3906" s="99"/>
      <c r="L3906" s="141" t="str">
        <f>IF(J3906-K3906=0,,IFERROR(K3906-J3906-휴게시간-VLOOKUP(A3906,지정휴게시간,2,FALSE),K3906-J3906-휴게시간))</f>
        <v/>
      </c>
      <c r="M3906" s="142" t="str">
        <f>IFERROR(VLOOKUP(Text(A3906,"m월 d일"),양력휴일,2,FALSE),IFERROR(VLOOKUP(Text(B3906,"m월 d일"),음력휴일,2,FALSE),IFERROR(VLOOKUP(A3906,양력지정휴일,2,FALSE), IFERROR(VLOOKUP(B3906,음력지정휴일,2,FALSE), ""))))</f>
        <v/>
      </c>
      <c r="N3906" s="128"/>
      <c r="O3906" s="128" t="str">
        <f>IFERROR(VLOOKUP(N3906,연차지정일수,2,FALSE),"")</f>
        <v/>
      </c>
      <c r="P3906" s="143"/>
      <c r="Q3906" s="2"/>
    </row>
    <row r="3907">
      <c r="A3907" s="129">
        <v>48102.0</v>
      </c>
      <c r="B3907" s="129">
        <f>VLOOKUP($A3907,달력데이터,MATCH("음력 날짜",달력제목,0),FALSE)</f>
        <v>48054</v>
      </c>
      <c r="C3907" s="128">
        <f t="shared" si="1"/>
        <v>2031</v>
      </c>
      <c r="D3907" s="128">
        <f t="shared" si="2"/>
        <v>9</v>
      </c>
      <c r="E3907" s="128">
        <f t="shared" si="3"/>
        <v>2</v>
      </c>
      <c r="F3907" s="128">
        <f t="shared" si="4"/>
        <v>2031</v>
      </c>
      <c r="G3907" s="128">
        <f t="shared" si="5"/>
        <v>9</v>
      </c>
      <c r="H3907" s="128">
        <f t="shared" si="6"/>
        <v>11</v>
      </c>
      <c r="I3907" s="128" t="str">
        <f t="shared" si="7"/>
        <v>목</v>
      </c>
      <c r="J3907" s="99"/>
      <c r="K3907" s="99"/>
      <c r="L3907" s="141" t="str">
        <f>IF(J3907-K3907=0,,IFERROR(K3907-J3907-휴게시간-VLOOKUP(A3907,지정휴게시간,2,FALSE),K3907-J3907-휴게시간))</f>
        <v/>
      </c>
      <c r="M3907" s="142" t="str">
        <f>IFERROR(VLOOKUP(Text(A3907,"m월 d일"),양력휴일,2,FALSE),IFERROR(VLOOKUP(Text(B3907,"m월 d일"),음력휴일,2,FALSE),IFERROR(VLOOKUP(A3907,양력지정휴일,2,FALSE), IFERROR(VLOOKUP(B3907,음력지정휴일,2,FALSE), ""))))</f>
        <v/>
      </c>
      <c r="N3907" s="128"/>
      <c r="O3907" s="128" t="str">
        <f>IFERROR(VLOOKUP(N3907,연차지정일수,2,FALSE),"")</f>
        <v/>
      </c>
      <c r="P3907" s="143"/>
      <c r="Q3907" s="2"/>
    </row>
    <row r="3908">
      <c r="A3908" s="129">
        <v>48103.0</v>
      </c>
      <c r="B3908" s="129">
        <f>VLOOKUP($A3908,달력데이터,MATCH("음력 날짜",달력제목,0),FALSE)</f>
        <v>48055</v>
      </c>
      <c r="C3908" s="128">
        <f t="shared" si="1"/>
        <v>2031</v>
      </c>
      <c r="D3908" s="128">
        <f t="shared" si="2"/>
        <v>9</v>
      </c>
      <c r="E3908" s="128">
        <f t="shared" si="3"/>
        <v>2</v>
      </c>
      <c r="F3908" s="128">
        <f t="shared" si="4"/>
        <v>2031</v>
      </c>
      <c r="G3908" s="128">
        <f t="shared" si="5"/>
        <v>9</v>
      </c>
      <c r="H3908" s="128">
        <f t="shared" si="6"/>
        <v>12</v>
      </c>
      <c r="I3908" s="128" t="str">
        <f t="shared" si="7"/>
        <v>금</v>
      </c>
      <c r="J3908" s="99"/>
      <c r="K3908" s="99"/>
      <c r="L3908" s="141" t="str">
        <f>IF(J3908-K3908=0,,IFERROR(K3908-J3908-휴게시간-VLOOKUP(A3908,지정휴게시간,2,FALSE),K3908-J3908-휴게시간))</f>
        <v/>
      </c>
      <c r="M3908" s="142" t="str">
        <f>IFERROR(VLOOKUP(Text(A3908,"m월 d일"),양력휴일,2,FALSE),IFERROR(VLOOKUP(Text(B3908,"m월 d일"),음력휴일,2,FALSE),IFERROR(VLOOKUP(A3908,양력지정휴일,2,FALSE), IFERROR(VLOOKUP(B3908,음력지정휴일,2,FALSE), ""))))</f>
        <v/>
      </c>
      <c r="N3908" s="128"/>
      <c r="O3908" s="128" t="str">
        <f>IFERROR(VLOOKUP(N3908,연차지정일수,2,FALSE),"")</f>
        <v/>
      </c>
      <c r="P3908" s="143"/>
      <c r="Q3908" s="2"/>
    </row>
    <row r="3909">
      <c r="A3909" s="129">
        <v>48104.0</v>
      </c>
      <c r="B3909" s="129">
        <f>VLOOKUP($A3909,달력데이터,MATCH("음력 날짜",달력제목,0),FALSE)</f>
        <v>48056</v>
      </c>
      <c r="C3909" s="128">
        <f t="shared" si="1"/>
        <v>2031</v>
      </c>
      <c r="D3909" s="128">
        <f t="shared" si="2"/>
        <v>9</v>
      </c>
      <c r="E3909" s="128">
        <f t="shared" si="3"/>
        <v>2</v>
      </c>
      <c r="F3909" s="128">
        <f t="shared" si="4"/>
        <v>2031</v>
      </c>
      <c r="G3909" s="128">
        <f t="shared" si="5"/>
        <v>9</v>
      </c>
      <c r="H3909" s="128">
        <f t="shared" si="6"/>
        <v>13</v>
      </c>
      <c r="I3909" s="128" t="str">
        <f t="shared" si="7"/>
        <v>토</v>
      </c>
      <c r="J3909" s="99"/>
      <c r="K3909" s="99"/>
      <c r="L3909" s="141" t="str">
        <f>IF(J3909-K3909=0,,IFERROR(K3909-J3909-휴게시간-VLOOKUP(A3909,지정휴게시간,2,FALSE),K3909-J3909-휴게시간))</f>
        <v/>
      </c>
      <c r="M3909" s="142" t="str">
        <f>IFERROR(VLOOKUP(Text(A3909,"m월 d일"),양력휴일,2,FALSE),IFERROR(VLOOKUP(Text(B3909,"m월 d일"),음력휴일,2,FALSE),IFERROR(VLOOKUP(A3909,양력지정휴일,2,FALSE), IFERROR(VLOOKUP(B3909,음력지정휴일,2,FALSE), ""))))</f>
        <v/>
      </c>
      <c r="N3909" s="128"/>
      <c r="O3909" s="128" t="str">
        <f>IFERROR(VLOOKUP(N3909,연차지정일수,2,FALSE),"")</f>
        <v/>
      </c>
      <c r="P3909" s="143"/>
      <c r="Q3909" s="2"/>
    </row>
    <row r="3910">
      <c r="A3910" s="129">
        <v>48105.0</v>
      </c>
      <c r="B3910" s="129">
        <f>VLOOKUP($A3910,달력데이터,MATCH("음력 날짜",달력제목,0),FALSE)</f>
        <v>48057</v>
      </c>
      <c r="C3910" s="128">
        <f t="shared" si="1"/>
        <v>2031</v>
      </c>
      <c r="D3910" s="128">
        <f t="shared" si="2"/>
        <v>9</v>
      </c>
      <c r="E3910" s="128">
        <f t="shared" si="3"/>
        <v>2</v>
      </c>
      <c r="F3910" s="128">
        <f t="shared" si="4"/>
        <v>2031</v>
      </c>
      <c r="G3910" s="128">
        <f t="shared" si="5"/>
        <v>9</v>
      </c>
      <c r="H3910" s="128">
        <f t="shared" si="6"/>
        <v>14</v>
      </c>
      <c r="I3910" s="128" t="str">
        <f t="shared" si="7"/>
        <v>일</v>
      </c>
      <c r="J3910" s="99"/>
      <c r="K3910" s="99"/>
      <c r="L3910" s="141" t="str">
        <f>IF(J3910-K3910=0,,IFERROR(K3910-J3910-휴게시간-VLOOKUP(A3910,지정휴게시간,2,FALSE),K3910-J3910-휴게시간))</f>
        <v/>
      </c>
      <c r="M3910" s="142" t="str">
        <f>IFERROR(VLOOKUP(Text(A3910,"m월 d일"),양력휴일,2,FALSE),IFERROR(VLOOKUP(Text(B3910,"m월 d일"),음력휴일,2,FALSE),IFERROR(VLOOKUP(A3910,양력지정휴일,2,FALSE), IFERROR(VLOOKUP(B3910,음력지정휴일,2,FALSE), ""))))</f>
        <v/>
      </c>
      <c r="N3910" s="128"/>
      <c r="O3910" s="128" t="str">
        <f>IFERROR(VLOOKUP(N3910,연차지정일수,2,FALSE),"")</f>
        <v/>
      </c>
      <c r="P3910" s="143"/>
      <c r="Q3910" s="2"/>
    </row>
    <row r="3911">
      <c r="A3911" s="129">
        <v>48106.0</v>
      </c>
      <c r="B3911" s="129">
        <f>VLOOKUP($A3911,달력데이터,MATCH("음력 날짜",달력제목,0),FALSE)</f>
        <v>48058</v>
      </c>
      <c r="C3911" s="128">
        <f t="shared" si="1"/>
        <v>2031</v>
      </c>
      <c r="D3911" s="128">
        <f t="shared" si="2"/>
        <v>9</v>
      </c>
      <c r="E3911" s="128">
        <f t="shared" si="3"/>
        <v>3</v>
      </c>
      <c r="F3911" s="128">
        <f t="shared" si="4"/>
        <v>2031</v>
      </c>
      <c r="G3911" s="128">
        <f t="shared" si="5"/>
        <v>9</v>
      </c>
      <c r="H3911" s="128">
        <f t="shared" si="6"/>
        <v>15</v>
      </c>
      <c r="I3911" s="128" t="str">
        <f t="shared" si="7"/>
        <v>월</v>
      </c>
      <c r="J3911" s="99"/>
      <c r="K3911" s="99"/>
      <c r="L3911" s="141" t="str">
        <f>IF(J3911-K3911=0,,IFERROR(K3911-J3911-휴게시간-VLOOKUP(A3911,지정휴게시간,2,FALSE),K3911-J3911-휴게시간))</f>
        <v/>
      </c>
      <c r="M3911" s="142" t="str">
        <f>IFERROR(VLOOKUP(Text(A3911,"m월 d일"),양력휴일,2,FALSE),IFERROR(VLOOKUP(Text(B3911,"m월 d일"),음력휴일,2,FALSE),IFERROR(VLOOKUP(A3911,양력지정휴일,2,FALSE), IFERROR(VLOOKUP(B3911,음력지정휴일,2,FALSE), ""))))</f>
        <v/>
      </c>
      <c r="N3911" s="128"/>
      <c r="O3911" s="128" t="str">
        <f>IFERROR(VLOOKUP(N3911,연차지정일수,2,FALSE),"")</f>
        <v/>
      </c>
      <c r="P3911" s="143"/>
      <c r="Q3911" s="2"/>
    </row>
    <row r="3912">
      <c r="A3912" s="129">
        <v>48107.0</v>
      </c>
      <c r="B3912" s="129">
        <f>VLOOKUP($A3912,달력데이터,MATCH("음력 날짜",달력제목,0),FALSE)</f>
        <v>48059</v>
      </c>
      <c r="C3912" s="128">
        <f t="shared" si="1"/>
        <v>2031</v>
      </c>
      <c r="D3912" s="128">
        <f t="shared" si="2"/>
        <v>9</v>
      </c>
      <c r="E3912" s="128">
        <f t="shared" si="3"/>
        <v>3</v>
      </c>
      <c r="F3912" s="128">
        <f t="shared" si="4"/>
        <v>2031</v>
      </c>
      <c r="G3912" s="128">
        <f t="shared" si="5"/>
        <v>9</v>
      </c>
      <c r="H3912" s="128">
        <f t="shared" si="6"/>
        <v>16</v>
      </c>
      <c r="I3912" s="128" t="str">
        <f t="shared" si="7"/>
        <v>화</v>
      </c>
      <c r="J3912" s="99"/>
      <c r="K3912" s="99"/>
      <c r="L3912" s="141" t="str">
        <f>IF(J3912-K3912=0,,IFERROR(K3912-J3912-휴게시간-VLOOKUP(A3912,지정휴게시간,2,FALSE),K3912-J3912-휴게시간))</f>
        <v/>
      </c>
      <c r="M3912" s="142" t="str">
        <f>IFERROR(VLOOKUP(Text(A3912,"m월 d일"),양력휴일,2,FALSE),IFERROR(VLOOKUP(Text(B3912,"m월 d일"),음력휴일,2,FALSE),IFERROR(VLOOKUP(A3912,양력지정휴일,2,FALSE), IFERROR(VLOOKUP(B3912,음력지정휴일,2,FALSE), ""))))</f>
        <v/>
      </c>
      <c r="N3912" s="128"/>
      <c r="O3912" s="128" t="str">
        <f>IFERROR(VLOOKUP(N3912,연차지정일수,2,FALSE),"")</f>
        <v/>
      </c>
      <c r="P3912" s="143"/>
      <c r="Q3912" s="2"/>
    </row>
    <row r="3913">
      <c r="A3913" s="129">
        <v>48108.0</v>
      </c>
      <c r="B3913" s="129">
        <f>VLOOKUP($A3913,달력데이터,MATCH("음력 날짜",달력제목,0),FALSE)</f>
        <v>48061</v>
      </c>
      <c r="C3913" s="128">
        <f t="shared" si="1"/>
        <v>2031</v>
      </c>
      <c r="D3913" s="128">
        <f t="shared" si="2"/>
        <v>9</v>
      </c>
      <c r="E3913" s="128">
        <f t="shared" si="3"/>
        <v>3</v>
      </c>
      <c r="F3913" s="128">
        <f t="shared" si="4"/>
        <v>2031</v>
      </c>
      <c r="G3913" s="128">
        <f t="shared" si="5"/>
        <v>9</v>
      </c>
      <c r="H3913" s="128">
        <f t="shared" si="6"/>
        <v>17</v>
      </c>
      <c r="I3913" s="128" t="str">
        <f t="shared" si="7"/>
        <v>수</v>
      </c>
      <c r="J3913" s="99"/>
      <c r="K3913" s="99"/>
      <c r="L3913" s="141" t="str">
        <f>IF(J3913-K3913=0,,IFERROR(K3913-J3913-휴게시간-VLOOKUP(A3913,지정휴게시간,2,FALSE),K3913-J3913-휴게시간))</f>
        <v/>
      </c>
      <c r="M3913" s="142" t="str">
        <f>IFERROR(VLOOKUP(Text(A3913,"m월 d일"),양력휴일,2,FALSE),IFERROR(VLOOKUP(Text(B3913,"m월 d일"),음력휴일,2,FALSE),IFERROR(VLOOKUP(A3913,양력지정휴일,2,FALSE), IFERROR(VLOOKUP(B3913,음력지정휴일,2,FALSE), ""))))</f>
        <v/>
      </c>
      <c r="N3913" s="128"/>
      <c r="O3913" s="128" t="str">
        <f>IFERROR(VLOOKUP(N3913,연차지정일수,2,FALSE),"")</f>
        <v/>
      </c>
      <c r="P3913" s="143"/>
      <c r="Q3913" s="2"/>
    </row>
    <row r="3914">
      <c r="A3914" s="129">
        <v>48109.0</v>
      </c>
      <c r="B3914" s="129">
        <f>VLOOKUP($A3914,달력데이터,MATCH("음력 날짜",달력제목,0),FALSE)</f>
        <v>48062</v>
      </c>
      <c r="C3914" s="128">
        <f t="shared" si="1"/>
        <v>2031</v>
      </c>
      <c r="D3914" s="128">
        <f t="shared" si="2"/>
        <v>9</v>
      </c>
      <c r="E3914" s="128">
        <f t="shared" si="3"/>
        <v>3</v>
      </c>
      <c r="F3914" s="128">
        <f t="shared" si="4"/>
        <v>2031</v>
      </c>
      <c r="G3914" s="128">
        <f t="shared" si="5"/>
        <v>9</v>
      </c>
      <c r="H3914" s="128">
        <f t="shared" si="6"/>
        <v>18</v>
      </c>
      <c r="I3914" s="128" t="str">
        <f t="shared" si="7"/>
        <v>목</v>
      </c>
      <c r="J3914" s="99"/>
      <c r="K3914" s="99"/>
      <c r="L3914" s="141" t="str">
        <f>IF(J3914-K3914=0,,IFERROR(K3914-J3914-휴게시간-VLOOKUP(A3914,지정휴게시간,2,FALSE),K3914-J3914-휴게시간))</f>
        <v/>
      </c>
      <c r="M3914" s="142" t="str">
        <f>IFERROR(VLOOKUP(Text(A3914,"m월 d일"),양력휴일,2,FALSE),IFERROR(VLOOKUP(Text(B3914,"m월 d일"),음력휴일,2,FALSE),IFERROR(VLOOKUP(A3914,양력지정휴일,2,FALSE), IFERROR(VLOOKUP(B3914,음력지정휴일,2,FALSE), ""))))</f>
        <v/>
      </c>
      <c r="N3914" s="128"/>
      <c r="O3914" s="128" t="str">
        <f>IFERROR(VLOOKUP(N3914,연차지정일수,2,FALSE),"")</f>
        <v/>
      </c>
      <c r="P3914" s="143"/>
      <c r="Q3914" s="2"/>
    </row>
    <row r="3915">
      <c r="A3915" s="129">
        <v>48110.0</v>
      </c>
      <c r="B3915" s="129">
        <f>VLOOKUP($A3915,달력데이터,MATCH("음력 날짜",달력제목,0),FALSE)</f>
        <v>48063</v>
      </c>
      <c r="C3915" s="128">
        <f t="shared" si="1"/>
        <v>2031</v>
      </c>
      <c r="D3915" s="128">
        <f t="shared" si="2"/>
        <v>9</v>
      </c>
      <c r="E3915" s="128">
        <f t="shared" si="3"/>
        <v>3</v>
      </c>
      <c r="F3915" s="128">
        <f t="shared" si="4"/>
        <v>2031</v>
      </c>
      <c r="G3915" s="128">
        <f t="shared" si="5"/>
        <v>9</v>
      </c>
      <c r="H3915" s="128">
        <f t="shared" si="6"/>
        <v>19</v>
      </c>
      <c r="I3915" s="128" t="str">
        <f t="shared" si="7"/>
        <v>금</v>
      </c>
      <c r="J3915" s="99"/>
      <c r="K3915" s="99"/>
      <c r="L3915" s="141" t="str">
        <f>IF(J3915-K3915=0,,IFERROR(K3915-J3915-휴게시간-VLOOKUP(A3915,지정휴게시간,2,FALSE),K3915-J3915-휴게시간))</f>
        <v/>
      </c>
      <c r="M3915" s="142" t="str">
        <f>IFERROR(VLOOKUP(Text(A3915,"m월 d일"),양력휴일,2,FALSE),IFERROR(VLOOKUP(Text(B3915,"m월 d일"),음력휴일,2,FALSE),IFERROR(VLOOKUP(A3915,양력지정휴일,2,FALSE), IFERROR(VLOOKUP(B3915,음력지정휴일,2,FALSE), ""))))</f>
        <v/>
      </c>
      <c r="N3915" s="128"/>
      <c r="O3915" s="128" t="str">
        <f>IFERROR(VLOOKUP(N3915,연차지정일수,2,FALSE),"")</f>
        <v/>
      </c>
      <c r="P3915" s="143"/>
      <c r="Q3915" s="2"/>
    </row>
    <row r="3916">
      <c r="A3916" s="129">
        <v>48111.0</v>
      </c>
      <c r="B3916" s="129">
        <f>VLOOKUP($A3916,달력데이터,MATCH("음력 날짜",달력제목,0),FALSE)</f>
        <v>48064</v>
      </c>
      <c r="C3916" s="128">
        <f t="shared" si="1"/>
        <v>2031</v>
      </c>
      <c r="D3916" s="128">
        <f t="shared" si="2"/>
        <v>9</v>
      </c>
      <c r="E3916" s="128">
        <f t="shared" si="3"/>
        <v>3</v>
      </c>
      <c r="F3916" s="128">
        <f t="shared" si="4"/>
        <v>2031</v>
      </c>
      <c r="G3916" s="128">
        <f t="shared" si="5"/>
        <v>9</v>
      </c>
      <c r="H3916" s="128">
        <f t="shared" si="6"/>
        <v>20</v>
      </c>
      <c r="I3916" s="128" t="str">
        <f t="shared" si="7"/>
        <v>토</v>
      </c>
      <c r="J3916" s="99"/>
      <c r="K3916" s="99"/>
      <c r="L3916" s="141" t="str">
        <f>IF(J3916-K3916=0,,IFERROR(K3916-J3916-휴게시간-VLOOKUP(A3916,지정휴게시간,2,FALSE),K3916-J3916-휴게시간))</f>
        <v/>
      </c>
      <c r="M3916" s="142" t="str">
        <f>IFERROR(VLOOKUP(Text(A3916,"m월 d일"),양력휴일,2,FALSE),IFERROR(VLOOKUP(Text(B3916,"m월 d일"),음력휴일,2,FALSE),IFERROR(VLOOKUP(A3916,양력지정휴일,2,FALSE), IFERROR(VLOOKUP(B3916,음력지정휴일,2,FALSE), ""))))</f>
        <v/>
      </c>
      <c r="N3916" s="128"/>
      <c r="O3916" s="128" t="str">
        <f>IFERROR(VLOOKUP(N3916,연차지정일수,2,FALSE),"")</f>
        <v/>
      </c>
      <c r="P3916" s="143"/>
      <c r="Q3916" s="2"/>
    </row>
    <row r="3917">
      <c r="A3917" s="129">
        <v>48112.0</v>
      </c>
      <c r="B3917" s="129">
        <f>VLOOKUP($A3917,달력데이터,MATCH("음력 날짜",달력제목,0),FALSE)</f>
        <v>48065</v>
      </c>
      <c r="C3917" s="128">
        <f t="shared" si="1"/>
        <v>2031</v>
      </c>
      <c r="D3917" s="128">
        <f t="shared" si="2"/>
        <v>9</v>
      </c>
      <c r="E3917" s="128">
        <f t="shared" si="3"/>
        <v>3</v>
      </c>
      <c r="F3917" s="128">
        <f t="shared" si="4"/>
        <v>2031</v>
      </c>
      <c r="G3917" s="128">
        <f t="shared" si="5"/>
        <v>9</v>
      </c>
      <c r="H3917" s="128">
        <f t="shared" si="6"/>
        <v>21</v>
      </c>
      <c r="I3917" s="128" t="str">
        <f t="shared" si="7"/>
        <v>일</v>
      </c>
      <c r="J3917" s="99"/>
      <c r="K3917" s="99"/>
      <c r="L3917" s="141" t="str">
        <f>IF(J3917-K3917=0,,IFERROR(K3917-J3917-휴게시간-VLOOKUP(A3917,지정휴게시간,2,FALSE),K3917-J3917-휴게시간))</f>
        <v/>
      </c>
      <c r="M3917" s="142" t="str">
        <f>IFERROR(VLOOKUP(Text(A3917,"m월 d일"),양력휴일,2,FALSE),IFERROR(VLOOKUP(Text(B3917,"m월 d일"),음력휴일,2,FALSE),IFERROR(VLOOKUP(A3917,양력지정휴일,2,FALSE), IFERROR(VLOOKUP(B3917,음력지정휴일,2,FALSE), ""))))</f>
        <v/>
      </c>
      <c r="N3917" s="128"/>
      <c r="O3917" s="128" t="str">
        <f>IFERROR(VLOOKUP(N3917,연차지정일수,2,FALSE),"")</f>
        <v/>
      </c>
      <c r="P3917" s="143"/>
      <c r="Q3917" s="2"/>
    </row>
    <row r="3918">
      <c r="A3918" s="129">
        <v>48113.0</v>
      </c>
      <c r="B3918" s="129">
        <f>VLOOKUP($A3918,달력데이터,MATCH("음력 날짜",달력제목,0),FALSE)</f>
        <v>48066</v>
      </c>
      <c r="C3918" s="128">
        <f t="shared" si="1"/>
        <v>2031</v>
      </c>
      <c r="D3918" s="128">
        <f t="shared" si="2"/>
        <v>9</v>
      </c>
      <c r="E3918" s="128">
        <f t="shared" si="3"/>
        <v>4</v>
      </c>
      <c r="F3918" s="128">
        <f t="shared" si="4"/>
        <v>2031</v>
      </c>
      <c r="G3918" s="128">
        <f t="shared" si="5"/>
        <v>9</v>
      </c>
      <c r="H3918" s="128">
        <f t="shared" si="6"/>
        <v>22</v>
      </c>
      <c r="I3918" s="128" t="str">
        <f t="shared" si="7"/>
        <v>월</v>
      </c>
      <c r="J3918" s="99"/>
      <c r="K3918" s="99"/>
      <c r="L3918" s="141" t="str">
        <f>IF(J3918-K3918=0,,IFERROR(K3918-J3918-휴게시간-VLOOKUP(A3918,지정휴게시간,2,FALSE),K3918-J3918-휴게시간))</f>
        <v/>
      </c>
      <c r="M3918" s="142" t="str">
        <f>IFERROR(VLOOKUP(Text(A3918,"m월 d일"),양력휴일,2,FALSE),IFERROR(VLOOKUP(Text(B3918,"m월 d일"),음력휴일,2,FALSE),IFERROR(VLOOKUP(A3918,양력지정휴일,2,FALSE), IFERROR(VLOOKUP(B3918,음력지정휴일,2,FALSE), ""))))</f>
        <v/>
      </c>
      <c r="N3918" s="128"/>
      <c r="O3918" s="128" t="str">
        <f>IFERROR(VLOOKUP(N3918,연차지정일수,2,FALSE),"")</f>
        <v/>
      </c>
      <c r="P3918" s="143"/>
      <c r="Q3918" s="2"/>
    </row>
    <row r="3919">
      <c r="A3919" s="129">
        <v>48114.0</v>
      </c>
      <c r="B3919" s="129">
        <f>VLOOKUP($A3919,달력데이터,MATCH("음력 날짜",달력제목,0),FALSE)</f>
        <v>48067</v>
      </c>
      <c r="C3919" s="128">
        <f t="shared" si="1"/>
        <v>2031</v>
      </c>
      <c r="D3919" s="128">
        <f t="shared" si="2"/>
        <v>9</v>
      </c>
      <c r="E3919" s="128">
        <f t="shared" si="3"/>
        <v>4</v>
      </c>
      <c r="F3919" s="128">
        <f t="shared" si="4"/>
        <v>2031</v>
      </c>
      <c r="G3919" s="128">
        <f t="shared" si="5"/>
        <v>9</v>
      </c>
      <c r="H3919" s="128">
        <f t="shared" si="6"/>
        <v>23</v>
      </c>
      <c r="I3919" s="128" t="str">
        <f t="shared" si="7"/>
        <v>화</v>
      </c>
      <c r="J3919" s="99"/>
      <c r="K3919" s="99"/>
      <c r="L3919" s="141" t="str">
        <f>IF(J3919-K3919=0,,IFERROR(K3919-J3919-휴게시간-VLOOKUP(A3919,지정휴게시간,2,FALSE),K3919-J3919-휴게시간))</f>
        <v/>
      </c>
      <c r="M3919" s="142" t="str">
        <f>IFERROR(VLOOKUP(Text(A3919,"m월 d일"),양력휴일,2,FALSE),IFERROR(VLOOKUP(Text(B3919,"m월 d일"),음력휴일,2,FALSE),IFERROR(VLOOKUP(A3919,양력지정휴일,2,FALSE), IFERROR(VLOOKUP(B3919,음력지정휴일,2,FALSE), ""))))</f>
        <v/>
      </c>
      <c r="N3919" s="128"/>
      <c r="O3919" s="128" t="str">
        <f>IFERROR(VLOOKUP(N3919,연차지정일수,2,FALSE),"")</f>
        <v/>
      </c>
      <c r="P3919" s="143"/>
      <c r="Q3919" s="2"/>
    </row>
    <row r="3920">
      <c r="A3920" s="129">
        <v>48115.0</v>
      </c>
      <c r="B3920" s="129">
        <f>VLOOKUP($A3920,달력데이터,MATCH("음력 날짜",달력제목,0),FALSE)</f>
        <v>48068</v>
      </c>
      <c r="C3920" s="128">
        <f t="shared" si="1"/>
        <v>2031</v>
      </c>
      <c r="D3920" s="128">
        <f t="shared" si="2"/>
        <v>9</v>
      </c>
      <c r="E3920" s="128">
        <f t="shared" si="3"/>
        <v>4</v>
      </c>
      <c r="F3920" s="128">
        <f t="shared" si="4"/>
        <v>2031</v>
      </c>
      <c r="G3920" s="128">
        <f t="shared" si="5"/>
        <v>9</v>
      </c>
      <c r="H3920" s="128">
        <f t="shared" si="6"/>
        <v>24</v>
      </c>
      <c r="I3920" s="128" t="str">
        <f t="shared" si="7"/>
        <v>수</v>
      </c>
      <c r="J3920" s="99"/>
      <c r="K3920" s="99"/>
      <c r="L3920" s="141" t="str">
        <f>IF(J3920-K3920=0,,IFERROR(K3920-J3920-휴게시간-VLOOKUP(A3920,지정휴게시간,2,FALSE),K3920-J3920-휴게시간))</f>
        <v/>
      </c>
      <c r="M3920" s="142" t="str">
        <f>IFERROR(VLOOKUP(Text(A3920,"m월 d일"),양력휴일,2,FALSE),IFERROR(VLOOKUP(Text(B3920,"m월 d일"),음력휴일,2,FALSE),IFERROR(VLOOKUP(A3920,양력지정휴일,2,FALSE), IFERROR(VLOOKUP(B3920,음력지정휴일,2,FALSE), ""))))</f>
        <v/>
      </c>
      <c r="N3920" s="128"/>
      <c r="O3920" s="128" t="str">
        <f>IFERROR(VLOOKUP(N3920,연차지정일수,2,FALSE),"")</f>
        <v/>
      </c>
      <c r="P3920" s="143"/>
      <c r="Q3920" s="2"/>
    </row>
    <row r="3921">
      <c r="A3921" s="129">
        <v>48116.0</v>
      </c>
      <c r="B3921" s="129">
        <f>VLOOKUP($A3921,달력데이터,MATCH("음력 날짜",달력제목,0),FALSE)</f>
        <v>48069</v>
      </c>
      <c r="C3921" s="128">
        <f t="shared" si="1"/>
        <v>2031</v>
      </c>
      <c r="D3921" s="128">
        <f t="shared" si="2"/>
        <v>9</v>
      </c>
      <c r="E3921" s="128">
        <f t="shared" si="3"/>
        <v>4</v>
      </c>
      <c r="F3921" s="128">
        <f t="shared" si="4"/>
        <v>2031</v>
      </c>
      <c r="G3921" s="128">
        <f t="shared" si="5"/>
        <v>9</v>
      </c>
      <c r="H3921" s="128">
        <f t="shared" si="6"/>
        <v>25</v>
      </c>
      <c r="I3921" s="128" t="str">
        <f t="shared" si="7"/>
        <v>목</v>
      </c>
      <c r="J3921" s="99"/>
      <c r="K3921" s="99"/>
      <c r="L3921" s="141" t="str">
        <f>IF(J3921-K3921=0,,IFERROR(K3921-J3921-휴게시간-VLOOKUP(A3921,지정휴게시간,2,FALSE),K3921-J3921-휴게시간))</f>
        <v/>
      </c>
      <c r="M3921" s="142" t="str">
        <f>IFERROR(VLOOKUP(Text(A3921,"m월 d일"),양력휴일,2,FALSE),IFERROR(VLOOKUP(Text(B3921,"m월 d일"),음력휴일,2,FALSE),IFERROR(VLOOKUP(A3921,양력지정휴일,2,FALSE), IFERROR(VLOOKUP(B3921,음력지정휴일,2,FALSE), ""))))</f>
        <v/>
      </c>
      <c r="N3921" s="128"/>
      <c r="O3921" s="128" t="str">
        <f>IFERROR(VLOOKUP(N3921,연차지정일수,2,FALSE),"")</f>
        <v/>
      </c>
      <c r="P3921" s="143"/>
      <c r="Q3921" s="2"/>
    </row>
    <row r="3922">
      <c r="A3922" s="129">
        <v>48117.0</v>
      </c>
      <c r="B3922" s="129">
        <f>VLOOKUP($A3922,달력데이터,MATCH("음력 날짜",달력제목,0),FALSE)</f>
        <v>48070</v>
      </c>
      <c r="C3922" s="128">
        <f t="shared" si="1"/>
        <v>2031</v>
      </c>
      <c r="D3922" s="128">
        <f t="shared" si="2"/>
        <v>9</v>
      </c>
      <c r="E3922" s="128">
        <f t="shared" si="3"/>
        <v>4</v>
      </c>
      <c r="F3922" s="128">
        <f t="shared" si="4"/>
        <v>2031</v>
      </c>
      <c r="G3922" s="128">
        <f t="shared" si="5"/>
        <v>9</v>
      </c>
      <c r="H3922" s="128">
        <f t="shared" si="6"/>
        <v>26</v>
      </c>
      <c r="I3922" s="128" t="str">
        <f t="shared" si="7"/>
        <v>금</v>
      </c>
      <c r="J3922" s="99"/>
      <c r="K3922" s="99"/>
      <c r="L3922" s="141" t="str">
        <f>IF(J3922-K3922=0,,IFERROR(K3922-J3922-휴게시간-VLOOKUP(A3922,지정휴게시간,2,FALSE),K3922-J3922-휴게시간))</f>
        <v/>
      </c>
      <c r="M3922" s="142" t="str">
        <f>IFERROR(VLOOKUP(Text(A3922,"m월 d일"),양력휴일,2,FALSE),IFERROR(VLOOKUP(Text(B3922,"m월 d일"),음력휴일,2,FALSE),IFERROR(VLOOKUP(A3922,양력지정휴일,2,FALSE), IFERROR(VLOOKUP(B3922,음력지정휴일,2,FALSE), ""))))</f>
        <v/>
      </c>
      <c r="N3922" s="128"/>
      <c r="O3922" s="128" t="str">
        <f>IFERROR(VLOOKUP(N3922,연차지정일수,2,FALSE),"")</f>
        <v/>
      </c>
      <c r="P3922" s="143"/>
      <c r="Q3922" s="2"/>
    </row>
    <row r="3923">
      <c r="A3923" s="129">
        <v>48118.0</v>
      </c>
      <c r="B3923" s="129">
        <f>VLOOKUP($A3923,달력데이터,MATCH("음력 날짜",달력제목,0),FALSE)</f>
        <v>48071</v>
      </c>
      <c r="C3923" s="128">
        <f t="shared" si="1"/>
        <v>2031</v>
      </c>
      <c r="D3923" s="128">
        <f t="shared" si="2"/>
        <v>9</v>
      </c>
      <c r="E3923" s="128">
        <f t="shared" si="3"/>
        <v>4</v>
      </c>
      <c r="F3923" s="128">
        <f t="shared" si="4"/>
        <v>2031</v>
      </c>
      <c r="G3923" s="128">
        <f t="shared" si="5"/>
        <v>9</v>
      </c>
      <c r="H3923" s="128">
        <f t="shared" si="6"/>
        <v>27</v>
      </c>
      <c r="I3923" s="128" t="str">
        <f t="shared" si="7"/>
        <v>토</v>
      </c>
      <c r="J3923" s="99"/>
      <c r="K3923" s="99"/>
      <c r="L3923" s="141" t="str">
        <f>IF(J3923-K3923=0,,IFERROR(K3923-J3923-휴게시간-VLOOKUP(A3923,지정휴게시간,2,FALSE),K3923-J3923-휴게시간))</f>
        <v/>
      </c>
      <c r="M3923" s="142" t="str">
        <f>IFERROR(VLOOKUP(Text(A3923,"m월 d일"),양력휴일,2,FALSE),IFERROR(VLOOKUP(Text(B3923,"m월 d일"),음력휴일,2,FALSE),IFERROR(VLOOKUP(A3923,양력지정휴일,2,FALSE), IFERROR(VLOOKUP(B3923,음력지정휴일,2,FALSE), ""))))</f>
        <v/>
      </c>
      <c r="N3923" s="128"/>
      <c r="O3923" s="128" t="str">
        <f>IFERROR(VLOOKUP(N3923,연차지정일수,2,FALSE),"")</f>
        <v/>
      </c>
      <c r="P3923" s="143"/>
      <c r="Q3923" s="2"/>
    </row>
    <row r="3924">
      <c r="A3924" s="129">
        <v>48119.0</v>
      </c>
      <c r="B3924" s="129">
        <f>VLOOKUP($A3924,달력데이터,MATCH("음력 날짜",달력제목,0),FALSE)</f>
        <v>48072</v>
      </c>
      <c r="C3924" s="128">
        <f t="shared" si="1"/>
        <v>2031</v>
      </c>
      <c r="D3924" s="128">
        <f t="shared" si="2"/>
        <v>9</v>
      </c>
      <c r="E3924" s="128">
        <f t="shared" si="3"/>
        <v>4</v>
      </c>
      <c r="F3924" s="128">
        <f t="shared" si="4"/>
        <v>2031</v>
      </c>
      <c r="G3924" s="128">
        <f t="shared" si="5"/>
        <v>9</v>
      </c>
      <c r="H3924" s="128">
        <f t="shared" si="6"/>
        <v>28</v>
      </c>
      <c r="I3924" s="128" t="str">
        <f t="shared" si="7"/>
        <v>일</v>
      </c>
      <c r="J3924" s="99"/>
      <c r="K3924" s="99"/>
      <c r="L3924" s="141" t="str">
        <f>IF(J3924-K3924=0,,IFERROR(K3924-J3924-휴게시간-VLOOKUP(A3924,지정휴게시간,2,FALSE),K3924-J3924-휴게시간))</f>
        <v/>
      </c>
      <c r="M3924" s="142" t="str">
        <f>IFERROR(VLOOKUP(Text(A3924,"m월 d일"),양력휴일,2,FALSE),IFERROR(VLOOKUP(Text(B3924,"m월 d일"),음력휴일,2,FALSE),IFERROR(VLOOKUP(A3924,양력지정휴일,2,FALSE), IFERROR(VLOOKUP(B3924,음력지정휴일,2,FALSE), ""))))</f>
        <v/>
      </c>
      <c r="N3924" s="128"/>
      <c r="O3924" s="128" t="str">
        <f>IFERROR(VLOOKUP(N3924,연차지정일수,2,FALSE),"")</f>
        <v/>
      </c>
      <c r="P3924" s="143"/>
      <c r="Q3924" s="2"/>
    </row>
    <row r="3925">
      <c r="A3925" s="129">
        <v>48120.0</v>
      </c>
      <c r="B3925" s="129">
        <f>VLOOKUP($A3925,달력데이터,MATCH("음력 날짜",달력제목,0),FALSE)</f>
        <v>48073</v>
      </c>
      <c r="C3925" s="128">
        <f t="shared" si="1"/>
        <v>2031</v>
      </c>
      <c r="D3925" s="128">
        <f t="shared" si="2"/>
        <v>9</v>
      </c>
      <c r="E3925" s="128">
        <f t="shared" si="3"/>
        <v>5</v>
      </c>
      <c r="F3925" s="128">
        <f t="shared" si="4"/>
        <v>2031</v>
      </c>
      <c r="G3925" s="128">
        <f t="shared" si="5"/>
        <v>9</v>
      </c>
      <c r="H3925" s="128">
        <f t="shared" si="6"/>
        <v>29</v>
      </c>
      <c r="I3925" s="128" t="str">
        <f t="shared" si="7"/>
        <v>월</v>
      </c>
      <c r="J3925" s="99"/>
      <c r="K3925" s="99"/>
      <c r="L3925" s="141" t="str">
        <f>IF(J3925-K3925=0,,IFERROR(K3925-J3925-휴게시간-VLOOKUP(A3925,지정휴게시간,2,FALSE),K3925-J3925-휴게시간))</f>
        <v/>
      </c>
      <c r="M3925" s="142" t="str">
        <f>IFERROR(VLOOKUP(Text(A3925,"m월 d일"),양력휴일,2,FALSE),IFERROR(VLOOKUP(Text(B3925,"m월 d일"),음력휴일,2,FALSE),IFERROR(VLOOKUP(A3925,양력지정휴일,2,FALSE), IFERROR(VLOOKUP(B3925,음력지정휴일,2,FALSE), ""))))</f>
        <v/>
      </c>
      <c r="N3925" s="128"/>
      <c r="O3925" s="128" t="str">
        <f>IFERROR(VLOOKUP(N3925,연차지정일수,2,FALSE),"")</f>
        <v/>
      </c>
      <c r="P3925" s="143"/>
      <c r="Q3925" s="2"/>
    </row>
    <row r="3926">
      <c r="A3926" s="129">
        <v>48121.0</v>
      </c>
      <c r="B3926" s="129">
        <f>VLOOKUP($A3926,달력데이터,MATCH("음력 날짜",달력제목,0),FALSE)</f>
        <v>48074</v>
      </c>
      <c r="C3926" s="128">
        <f t="shared" si="1"/>
        <v>2031</v>
      </c>
      <c r="D3926" s="128">
        <f t="shared" si="2"/>
        <v>9</v>
      </c>
      <c r="E3926" s="128">
        <f t="shared" si="3"/>
        <v>5</v>
      </c>
      <c r="F3926" s="128">
        <f t="shared" si="4"/>
        <v>2031</v>
      </c>
      <c r="G3926" s="128">
        <f t="shared" si="5"/>
        <v>9</v>
      </c>
      <c r="H3926" s="128">
        <f t="shared" si="6"/>
        <v>30</v>
      </c>
      <c r="I3926" s="128" t="str">
        <f t="shared" si="7"/>
        <v>화</v>
      </c>
      <c r="J3926" s="99"/>
      <c r="K3926" s="99"/>
      <c r="L3926" s="141" t="str">
        <f>IF(J3926-K3926=0,,IFERROR(K3926-J3926-휴게시간-VLOOKUP(A3926,지정휴게시간,2,FALSE),K3926-J3926-휴게시간))</f>
        <v/>
      </c>
      <c r="M3926" s="142" t="str">
        <f>IFERROR(VLOOKUP(Text(A3926,"m월 d일"),양력휴일,2,FALSE),IFERROR(VLOOKUP(Text(B3926,"m월 d일"),음력휴일,2,FALSE),IFERROR(VLOOKUP(A3926,양력지정휴일,2,FALSE), IFERROR(VLOOKUP(B3926,음력지정휴일,2,FALSE), ""))))</f>
        <v>추석연휴</v>
      </c>
      <c r="N3926" s="128"/>
      <c r="O3926" s="128" t="str">
        <f>IFERROR(VLOOKUP(N3926,연차지정일수,2,FALSE),"")</f>
        <v/>
      </c>
      <c r="P3926" s="143"/>
      <c r="Q3926" s="2"/>
    </row>
    <row r="3927">
      <c r="A3927" s="129">
        <v>48122.0</v>
      </c>
      <c r="B3927" s="129">
        <f>VLOOKUP($A3927,달력데이터,MATCH("음력 날짜",달력제목,0),FALSE)</f>
        <v>48075</v>
      </c>
      <c r="C3927" s="128">
        <f t="shared" si="1"/>
        <v>2031</v>
      </c>
      <c r="D3927" s="128">
        <f t="shared" si="2"/>
        <v>9</v>
      </c>
      <c r="E3927" s="128">
        <f t="shared" si="3"/>
        <v>5</v>
      </c>
      <c r="F3927" s="128">
        <f t="shared" si="4"/>
        <v>2031</v>
      </c>
      <c r="G3927" s="128">
        <f t="shared" si="5"/>
        <v>10</v>
      </c>
      <c r="H3927" s="128">
        <f t="shared" si="6"/>
        <v>1</v>
      </c>
      <c r="I3927" s="128" t="str">
        <f t="shared" si="7"/>
        <v>수</v>
      </c>
      <c r="J3927" s="99"/>
      <c r="K3927" s="99"/>
      <c r="L3927" s="141" t="str">
        <f>IF(J3927-K3927=0,,IFERROR(K3927-J3927-휴게시간-VLOOKUP(A3927,지정휴게시간,2,FALSE),K3927-J3927-휴게시간))</f>
        <v/>
      </c>
      <c r="M3927" s="142" t="str">
        <f>IFERROR(VLOOKUP(Text(A3927,"m월 d일"),양력휴일,2,FALSE),IFERROR(VLOOKUP(Text(B3927,"m월 d일"),음력휴일,2,FALSE),IFERROR(VLOOKUP(A3927,양력지정휴일,2,FALSE), IFERROR(VLOOKUP(B3927,음력지정휴일,2,FALSE), ""))))</f>
        <v>추석연휴</v>
      </c>
      <c r="N3927" s="128"/>
      <c r="O3927" s="128" t="str">
        <f>IFERROR(VLOOKUP(N3927,연차지정일수,2,FALSE),"")</f>
        <v/>
      </c>
      <c r="P3927" s="143"/>
      <c r="Q3927" s="2"/>
    </row>
    <row r="3928">
      <c r="A3928" s="129">
        <v>48123.0</v>
      </c>
      <c r="B3928" s="129">
        <f>VLOOKUP($A3928,달력데이터,MATCH("음력 날짜",달력제목,0),FALSE)</f>
        <v>48076</v>
      </c>
      <c r="C3928" s="128">
        <f t="shared" si="1"/>
        <v>2031</v>
      </c>
      <c r="D3928" s="128">
        <f t="shared" si="2"/>
        <v>9</v>
      </c>
      <c r="E3928" s="128">
        <f t="shared" si="3"/>
        <v>5</v>
      </c>
      <c r="F3928" s="128">
        <f t="shared" si="4"/>
        <v>2031</v>
      </c>
      <c r="G3928" s="128">
        <f t="shared" si="5"/>
        <v>10</v>
      </c>
      <c r="H3928" s="128">
        <f t="shared" si="6"/>
        <v>2</v>
      </c>
      <c r="I3928" s="128" t="str">
        <f t="shared" si="7"/>
        <v>목</v>
      </c>
      <c r="J3928" s="99"/>
      <c r="K3928" s="99"/>
      <c r="L3928" s="141" t="str">
        <f>IF(J3928-K3928=0,,IFERROR(K3928-J3928-휴게시간-VLOOKUP(A3928,지정휴게시간,2,FALSE),K3928-J3928-휴게시간))</f>
        <v/>
      </c>
      <c r="M3928" s="142" t="str">
        <f>IFERROR(VLOOKUP(Text(A3928,"m월 d일"),양력휴일,2,FALSE),IFERROR(VLOOKUP(Text(B3928,"m월 d일"),음력휴일,2,FALSE),IFERROR(VLOOKUP(A3928,양력지정휴일,2,FALSE), IFERROR(VLOOKUP(B3928,음력지정휴일,2,FALSE), ""))))</f>
        <v>추석연휴</v>
      </c>
      <c r="N3928" s="128"/>
      <c r="O3928" s="128" t="str">
        <f>IFERROR(VLOOKUP(N3928,연차지정일수,2,FALSE),"")</f>
        <v/>
      </c>
      <c r="P3928" s="143"/>
      <c r="Q3928" s="2"/>
    </row>
    <row r="3929">
      <c r="A3929" s="129">
        <v>48124.0</v>
      </c>
      <c r="B3929" s="129">
        <f>VLOOKUP($A3929,달력데이터,MATCH("음력 날짜",달력제목,0),FALSE)</f>
        <v>48077</v>
      </c>
      <c r="C3929" s="128">
        <f t="shared" si="1"/>
        <v>2031</v>
      </c>
      <c r="D3929" s="128">
        <f t="shared" si="2"/>
        <v>9</v>
      </c>
      <c r="E3929" s="128">
        <f t="shared" si="3"/>
        <v>5</v>
      </c>
      <c r="F3929" s="128">
        <f t="shared" si="4"/>
        <v>2031</v>
      </c>
      <c r="G3929" s="128">
        <f t="shared" si="5"/>
        <v>10</v>
      </c>
      <c r="H3929" s="128">
        <f t="shared" si="6"/>
        <v>3</v>
      </c>
      <c r="I3929" s="128" t="str">
        <f t="shared" si="7"/>
        <v>금</v>
      </c>
      <c r="J3929" s="99"/>
      <c r="K3929" s="99"/>
      <c r="L3929" s="141" t="str">
        <f>IF(J3929-K3929=0,,IFERROR(K3929-J3929-휴게시간-VLOOKUP(A3929,지정휴게시간,2,FALSE),K3929-J3929-휴게시간))</f>
        <v/>
      </c>
      <c r="M3929" s="142" t="str">
        <f>IFERROR(VLOOKUP(Text(A3929,"m월 d일"),양력휴일,2,FALSE),IFERROR(VLOOKUP(Text(B3929,"m월 d일"),음력휴일,2,FALSE),IFERROR(VLOOKUP(A3929,양력지정휴일,2,FALSE), IFERROR(VLOOKUP(B3929,음력지정휴일,2,FALSE), ""))))</f>
        <v>개천절</v>
      </c>
      <c r="N3929" s="128"/>
      <c r="O3929" s="128" t="str">
        <f>IFERROR(VLOOKUP(N3929,연차지정일수,2,FALSE),"")</f>
        <v/>
      </c>
      <c r="P3929" s="143"/>
      <c r="Q3929" s="2"/>
    </row>
    <row r="3930">
      <c r="A3930" s="129">
        <v>48125.0</v>
      </c>
      <c r="B3930" s="129">
        <f>VLOOKUP($A3930,달력데이터,MATCH("음력 날짜",달력제목,0),FALSE)</f>
        <v>48078</v>
      </c>
      <c r="C3930" s="128">
        <f t="shared" si="1"/>
        <v>2031</v>
      </c>
      <c r="D3930" s="128">
        <f t="shared" si="2"/>
        <v>9</v>
      </c>
      <c r="E3930" s="128">
        <f t="shared" si="3"/>
        <v>5</v>
      </c>
      <c r="F3930" s="128">
        <f t="shared" si="4"/>
        <v>2031</v>
      </c>
      <c r="G3930" s="128">
        <f t="shared" si="5"/>
        <v>10</v>
      </c>
      <c r="H3930" s="128">
        <f t="shared" si="6"/>
        <v>4</v>
      </c>
      <c r="I3930" s="128" t="str">
        <f t="shared" si="7"/>
        <v>토</v>
      </c>
      <c r="J3930" s="99"/>
      <c r="K3930" s="99"/>
      <c r="L3930" s="141" t="str">
        <f>IF(J3930-K3930=0,,IFERROR(K3930-J3930-휴게시간-VLOOKUP(A3930,지정휴게시간,2,FALSE),K3930-J3930-휴게시간))</f>
        <v/>
      </c>
      <c r="M3930" s="142" t="str">
        <f>IFERROR(VLOOKUP(Text(A3930,"m월 d일"),양력휴일,2,FALSE),IFERROR(VLOOKUP(Text(B3930,"m월 d일"),음력휴일,2,FALSE),IFERROR(VLOOKUP(A3930,양력지정휴일,2,FALSE), IFERROR(VLOOKUP(B3930,음력지정휴일,2,FALSE), ""))))</f>
        <v/>
      </c>
      <c r="N3930" s="128"/>
      <c r="O3930" s="128" t="str">
        <f>IFERROR(VLOOKUP(N3930,연차지정일수,2,FALSE),"")</f>
        <v/>
      </c>
      <c r="P3930" s="143"/>
      <c r="Q3930" s="2"/>
    </row>
    <row r="3931">
      <c r="A3931" s="129">
        <v>48126.0</v>
      </c>
      <c r="B3931" s="129">
        <f>VLOOKUP($A3931,달력데이터,MATCH("음력 날짜",달력제목,0),FALSE)</f>
        <v>48079</v>
      </c>
      <c r="C3931" s="128">
        <f t="shared" si="1"/>
        <v>2031</v>
      </c>
      <c r="D3931" s="128">
        <f t="shared" si="2"/>
        <v>9</v>
      </c>
      <c r="E3931" s="128">
        <f t="shared" si="3"/>
        <v>5</v>
      </c>
      <c r="F3931" s="128">
        <f t="shared" si="4"/>
        <v>2031</v>
      </c>
      <c r="G3931" s="128">
        <f t="shared" si="5"/>
        <v>10</v>
      </c>
      <c r="H3931" s="128">
        <f t="shared" si="6"/>
        <v>5</v>
      </c>
      <c r="I3931" s="128" t="str">
        <f t="shared" si="7"/>
        <v>일</v>
      </c>
      <c r="J3931" s="99"/>
      <c r="K3931" s="99"/>
      <c r="L3931" s="141" t="str">
        <f>IF(J3931-K3931=0,,IFERROR(K3931-J3931-휴게시간-VLOOKUP(A3931,지정휴게시간,2,FALSE),K3931-J3931-휴게시간))</f>
        <v/>
      </c>
      <c r="M3931" s="142" t="str">
        <f>IFERROR(VLOOKUP(Text(A3931,"m월 d일"),양력휴일,2,FALSE),IFERROR(VLOOKUP(Text(B3931,"m월 d일"),음력휴일,2,FALSE),IFERROR(VLOOKUP(A3931,양력지정휴일,2,FALSE), IFERROR(VLOOKUP(B3931,음력지정휴일,2,FALSE), ""))))</f>
        <v/>
      </c>
      <c r="N3931" s="128"/>
      <c r="O3931" s="128" t="str">
        <f>IFERROR(VLOOKUP(N3931,연차지정일수,2,FALSE),"")</f>
        <v/>
      </c>
      <c r="P3931" s="143"/>
      <c r="Q3931" s="2"/>
    </row>
    <row r="3932">
      <c r="A3932" s="129">
        <v>48127.0</v>
      </c>
      <c r="B3932" s="129">
        <f>VLOOKUP($A3932,달력데이터,MATCH("음력 날짜",달력제목,0),FALSE)</f>
        <v>48080</v>
      </c>
      <c r="C3932" s="128">
        <f t="shared" si="1"/>
        <v>2031</v>
      </c>
      <c r="D3932" s="128">
        <f t="shared" si="2"/>
        <v>10</v>
      </c>
      <c r="E3932" s="128">
        <f t="shared" si="3"/>
        <v>1</v>
      </c>
      <c r="F3932" s="128">
        <f t="shared" si="4"/>
        <v>2031</v>
      </c>
      <c r="G3932" s="128">
        <f t="shared" si="5"/>
        <v>10</v>
      </c>
      <c r="H3932" s="128">
        <f t="shared" si="6"/>
        <v>6</v>
      </c>
      <c r="I3932" s="128" t="str">
        <f t="shared" si="7"/>
        <v>월</v>
      </c>
      <c r="J3932" s="99"/>
      <c r="K3932" s="99"/>
      <c r="L3932" s="141" t="str">
        <f>IF(J3932-K3932=0,,IFERROR(K3932-J3932-휴게시간-VLOOKUP(A3932,지정휴게시간,2,FALSE),K3932-J3932-휴게시간))</f>
        <v/>
      </c>
      <c r="M3932" s="142" t="str">
        <f>IFERROR(VLOOKUP(Text(A3932,"m월 d일"),양력휴일,2,FALSE),IFERROR(VLOOKUP(Text(B3932,"m월 d일"),음력휴일,2,FALSE),IFERROR(VLOOKUP(A3932,양력지정휴일,2,FALSE), IFERROR(VLOOKUP(B3932,음력지정휴일,2,FALSE), ""))))</f>
        <v/>
      </c>
      <c r="N3932" s="128"/>
      <c r="O3932" s="128" t="str">
        <f>IFERROR(VLOOKUP(N3932,연차지정일수,2,FALSE),"")</f>
        <v/>
      </c>
      <c r="P3932" s="143"/>
      <c r="Q3932" s="2"/>
    </row>
    <row r="3933">
      <c r="A3933" s="129">
        <v>48128.0</v>
      </c>
      <c r="B3933" s="129">
        <f>VLOOKUP($A3933,달력데이터,MATCH("음력 날짜",달력제목,0),FALSE)</f>
        <v>48081</v>
      </c>
      <c r="C3933" s="128">
        <f t="shared" si="1"/>
        <v>2031</v>
      </c>
      <c r="D3933" s="128">
        <f t="shared" si="2"/>
        <v>10</v>
      </c>
      <c r="E3933" s="128">
        <f t="shared" si="3"/>
        <v>1</v>
      </c>
      <c r="F3933" s="128">
        <f t="shared" si="4"/>
        <v>2031</v>
      </c>
      <c r="G3933" s="128">
        <f t="shared" si="5"/>
        <v>10</v>
      </c>
      <c r="H3933" s="128">
        <f t="shared" si="6"/>
        <v>7</v>
      </c>
      <c r="I3933" s="128" t="str">
        <f t="shared" si="7"/>
        <v>화</v>
      </c>
      <c r="J3933" s="99"/>
      <c r="K3933" s="99"/>
      <c r="L3933" s="141" t="str">
        <f>IF(J3933-K3933=0,,IFERROR(K3933-J3933-휴게시간-VLOOKUP(A3933,지정휴게시간,2,FALSE),K3933-J3933-휴게시간))</f>
        <v/>
      </c>
      <c r="M3933" s="142" t="str">
        <f>IFERROR(VLOOKUP(Text(A3933,"m월 d일"),양력휴일,2,FALSE),IFERROR(VLOOKUP(Text(B3933,"m월 d일"),음력휴일,2,FALSE),IFERROR(VLOOKUP(A3933,양력지정휴일,2,FALSE), IFERROR(VLOOKUP(B3933,음력지정휴일,2,FALSE), ""))))</f>
        <v/>
      </c>
      <c r="N3933" s="128"/>
      <c r="O3933" s="128" t="str">
        <f>IFERROR(VLOOKUP(N3933,연차지정일수,2,FALSE),"")</f>
        <v/>
      </c>
      <c r="P3933" s="143"/>
      <c r="Q3933" s="2"/>
    </row>
    <row r="3934">
      <c r="A3934" s="129">
        <v>48129.0</v>
      </c>
      <c r="B3934" s="129">
        <f>VLOOKUP($A3934,달력데이터,MATCH("음력 날짜",달력제목,0),FALSE)</f>
        <v>48082</v>
      </c>
      <c r="C3934" s="128">
        <f t="shared" si="1"/>
        <v>2031</v>
      </c>
      <c r="D3934" s="128">
        <f t="shared" si="2"/>
        <v>10</v>
      </c>
      <c r="E3934" s="128">
        <f t="shared" si="3"/>
        <v>1</v>
      </c>
      <c r="F3934" s="128">
        <f t="shared" si="4"/>
        <v>2031</v>
      </c>
      <c r="G3934" s="128">
        <f t="shared" si="5"/>
        <v>10</v>
      </c>
      <c r="H3934" s="128">
        <f t="shared" si="6"/>
        <v>8</v>
      </c>
      <c r="I3934" s="128" t="str">
        <f t="shared" si="7"/>
        <v>수</v>
      </c>
      <c r="J3934" s="99"/>
      <c r="K3934" s="99"/>
      <c r="L3934" s="141" t="str">
        <f>IF(J3934-K3934=0,,IFERROR(K3934-J3934-휴게시간-VLOOKUP(A3934,지정휴게시간,2,FALSE),K3934-J3934-휴게시간))</f>
        <v/>
      </c>
      <c r="M3934" s="142" t="str">
        <f>IFERROR(VLOOKUP(Text(A3934,"m월 d일"),양력휴일,2,FALSE),IFERROR(VLOOKUP(Text(B3934,"m월 d일"),음력휴일,2,FALSE),IFERROR(VLOOKUP(A3934,양력지정휴일,2,FALSE), IFERROR(VLOOKUP(B3934,음력지정휴일,2,FALSE), ""))))</f>
        <v/>
      </c>
      <c r="N3934" s="128"/>
      <c r="O3934" s="128" t="str">
        <f>IFERROR(VLOOKUP(N3934,연차지정일수,2,FALSE),"")</f>
        <v/>
      </c>
      <c r="P3934" s="143"/>
      <c r="Q3934" s="2"/>
    </row>
    <row r="3935">
      <c r="A3935" s="129">
        <v>48130.0</v>
      </c>
      <c r="B3935" s="129">
        <f>VLOOKUP($A3935,달력데이터,MATCH("음력 날짜",달력제목,0),FALSE)</f>
        <v>48083</v>
      </c>
      <c r="C3935" s="128">
        <f t="shared" si="1"/>
        <v>2031</v>
      </c>
      <c r="D3935" s="128">
        <f t="shared" si="2"/>
        <v>10</v>
      </c>
      <c r="E3935" s="128">
        <f t="shared" si="3"/>
        <v>1</v>
      </c>
      <c r="F3935" s="128">
        <f t="shared" si="4"/>
        <v>2031</v>
      </c>
      <c r="G3935" s="128">
        <f t="shared" si="5"/>
        <v>10</v>
      </c>
      <c r="H3935" s="128">
        <f t="shared" si="6"/>
        <v>9</v>
      </c>
      <c r="I3935" s="128" t="str">
        <f t="shared" si="7"/>
        <v>목</v>
      </c>
      <c r="J3935" s="99"/>
      <c r="K3935" s="99"/>
      <c r="L3935" s="141" t="str">
        <f>IF(J3935-K3935=0,,IFERROR(K3935-J3935-휴게시간-VLOOKUP(A3935,지정휴게시간,2,FALSE),K3935-J3935-휴게시간))</f>
        <v/>
      </c>
      <c r="M3935" s="142" t="str">
        <f>IFERROR(VLOOKUP(Text(A3935,"m월 d일"),양력휴일,2,FALSE),IFERROR(VLOOKUP(Text(B3935,"m월 d일"),음력휴일,2,FALSE),IFERROR(VLOOKUP(A3935,양력지정휴일,2,FALSE), IFERROR(VLOOKUP(B3935,음력지정휴일,2,FALSE), ""))))</f>
        <v>한글날</v>
      </c>
      <c r="N3935" s="128"/>
      <c r="O3935" s="128" t="str">
        <f>IFERROR(VLOOKUP(N3935,연차지정일수,2,FALSE),"")</f>
        <v/>
      </c>
      <c r="P3935" s="143"/>
      <c r="Q3935" s="2"/>
    </row>
    <row r="3936">
      <c r="A3936" s="129">
        <v>48131.0</v>
      </c>
      <c r="B3936" s="129">
        <f>VLOOKUP($A3936,달력데이터,MATCH("음력 날짜",달력제목,0),FALSE)</f>
        <v>48084</v>
      </c>
      <c r="C3936" s="128">
        <f t="shared" si="1"/>
        <v>2031</v>
      </c>
      <c r="D3936" s="128">
        <f t="shared" si="2"/>
        <v>10</v>
      </c>
      <c r="E3936" s="128">
        <f t="shared" si="3"/>
        <v>1</v>
      </c>
      <c r="F3936" s="128">
        <f t="shared" si="4"/>
        <v>2031</v>
      </c>
      <c r="G3936" s="128">
        <f t="shared" si="5"/>
        <v>10</v>
      </c>
      <c r="H3936" s="128">
        <f t="shared" si="6"/>
        <v>10</v>
      </c>
      <c r="I3936" s="128" t="str">
        <f t="shared" si="7"/>
        <v>금</v>
      </c>
      <c r="J3936" s="99"/>
      <c r="K3936" s="99"/>
      <c r="L3936" s="141" t="str">
        <f>IF(J3936-K3936=0,,IFERROR(K3936-J3936-휴게시간-VLOOKUP(A3936,지정휴게시간,2,FALSE),K3936-J3936-휴게시간))</f>
        <v/>
      </c>
      <c r="M3936" s="142" t="str">
        <f>IFERROR(VLOOKUP(Text(A3936,"m월 d일"),양력휴일,2,FALSE),IFERROR(VLOOKUP(Text(B3936,"m월 d일"),음력휴일,2,FALSE),IFERROR(VLOOKUP(A3936,양력지정휴일,2,FALSE), IFERROR(VLOOKUP(B3936,음력지정휴일,2,FALSE), ""))))</f>
        <v/>
      </c>
      <c r="N3936" s="128"/>
      <c r="O3936" s="128" t="str">
        <f>IFERROR(VLOOKUP(N3936,연차지정일수,2,FALSE),"")</f>
        <v/>
      </c>
      <c r="P3936" s="143"/>
      <c r="Q3936" s="2"/>
    </row>
    <row r="3937">
      <c r="A3937" s="129">
        <v>48132.0</v>
      </c>
      <c r="B3937" s="129">
        <f>VLOOKUP($A3937,달력데이터,MATCH("음력 날짜",달력제목,0),FALSE)</f>
        <v>48085</v>
      </c>
      <c r="C3937" s="128">
        <f t="shared" si="1"/>
        <v>2031</v>
      </c>
      <c r="D3937" s="128">
        <f t="shared" si="2"/>
        <v>10</v>
      </c>
      <c r="E3937" s="128">
        <f t="shared" si="3"/>
        <v>1</v>
      </c>
      <c r="F3937" s="128">
        <f t="shared" si="4"/>
        <v>2031</v>
      </c>
      <c r="G3937" s="128">
        <f t="shared" si="5"/>
        <v>10</v>
      </c>
      <c r="H3937" s="128">
        <f t="shared" si="6"/>
        <v>11</v>
      </c>
      <c r="I3937" s="128" t="str">
        <f t="shared" si="7"/>
        <v>토</v>
      </c>
      <c r="J3937" s="99"/>
      <c r="K3937" s="99"/>
      <c r="L3937" s="141" t="str">
        <f>IF(J3937-K3937=0,,IFERROR(K3937-J3937-휴게시간-VLOOKUP(A3937,지정휴게시간,2,FALSE),K3937-J3937-휴게시간))</f>
        <v/>
      </c>
      <c r="M3937" s="142" t="str">
        <f>IFERROR(VLOOKUP(Text(A3937,"m월 d일"),양력휴일,2,FALSE),IFERROR(VLOOKUP(Text(B3937,"m월 d일"),음력휴일,2,FALSE),IFERROR(VLOOKUP(A3937,양력지정휴일,2,FALSE), IFERROR(VLOOKUP(B3937,음력지정휴일,2,FALSE), ""))))</f>
        <v/>
      </c>
      <c r="N3937" s="128"/>
      <c r="O3937" s="128" t="str">
        <f>IFERROR(VLOOKUP(N3937,연차지정일수,2,FALSE),"")</f>
        <v/>
      </c>
      <c r="P3937" s="143"/>
      <c r="Q3937" s="2"/>
    </row>
    <row r="3938">
      <c r="A3938" s="129">
        <v>48133.0</v>
      </c>
      <c r="B3938" s="129">
        <f>VLOOKUP($A3938,달력데이터,MATCH("음력 날짜",달력제목,0),FALSE)</f>
        <v>48086</v>
      </c>
      <c r="C3938" s="128">
        <f t="shared" si="1"/>
        <v>2031</v>
      </c>
      <c r="D3938" s="128">
        <f t="shared" si="2"/>
        <v>10</v>
      </c>
      <c r="E3938" s="128">
        <f t="shared" si="3"/>
        <v>1</v>
      </c>
      <c r="F3938" s="128">
        <f t="shared" si="4"/>
        <v>2031</v>
      </c>
      <c r="G3938" s="128">
        <f t="shared" si="5"/>
        <v>10</v>
      </c>
      <c r="H3938" s="128">
        <f t="shared" si="6"/>
        <v>12</v>
      </c>
      <c r="I3938" s="128" t="str">
        <f t="shared" si="7"/>
        <v>일</v>
      </c>
      <c r="J3938" s="99"/>
      <c r="K3938" s="99"/>
      <c r="L3938" s="141" t="str">
        <f>IF(J3938-K3938=0,,IFERROR(K3938-J3938-휴게시간-VLOOKUP(A3938,지정휴게시간,2,FALSE),K3938-J3938-휴게시간))</f>
        <v/>
      </c>
      <c r="M3938" s="142" t="str">
        <f>IFERROR(VLOOKUP(Text(A3938,"m월 d일"),양력휴일,2,FALSE),IFERROR(VLOOKUP(Text(B3938,"m월 d일"),음력휴일,2,FALSE),IFERROR(VLOOKUP(A3938,양력지정휴일,2,FALSE), IFERROR(VLOOKUP(B3938,음력지정휴일,2,FALSE), ""))))</f>
        <v/>
      </c>
      <c r="N3938" s="128"/>
      <c r="O3938" s="128" t="str">
        <f>IFERROR(VLOOKUP(N3938,연차지정일수,2,FALSE),"")</f>
        <v/>
      </c>
      <c r="P3938" s="143"/>
      <c r="Q3938" s="2"/>
    </row>
    <row r="3939">
      <c r="A3939" s="129">
        <v>48134.0</v>
      </c>
      <c r="B3939" s="129">
        <f>VLOOKUP($A3939,달력데이터,MATCH("음력 날짜",달력제목,0),FALSE)</f>
        <v>48087</v>
      </c>
      <c r="C3939" s="128">
        <f t="shared" si="1"/>
        <v>2031</v>
      </c>
      <c r="D3939" s="128">
        <f t="shared" si="2"/>
        <v>10</v>
      </c>
      <c r="E3939" s="128">
        <f t="shared" si="3"/>
        <v>2</v>
      </c>
      <c r="F3939" s="128">
        <f t="shared" si="4"/>
        <v>2031</v>
      </c>
      <c r="G3939" s="128">
        <f t="shared" si="5"/>
        <v>10</v>
      </c>
      <c r="H3939" s="128">
        <f t="shared" si="6"/>
        <v>13</v>
      </c>
      <c r="I3939" s="128" t="str">
        <f t="shared" si="7"/>
        <v>월</v>
      </c>
      <c r="J3939" s="99"/>
      <c r="K3939" s="99"/>
      <c r="L3939" s="141" t="str">
        <f>IF(J3939-K3939=0,,IFERROR(K3939-J3939-휴게시간-VLOOKUP(A3939,지정휴게시간,2,FALSE),K3939-J3939-휴게시간))</f>
        <v/>
      </c>
      <c r="M3939" s="142" t="str">
        <f>IFERROR(VLOOKUP(Text(A3939,"m월 d일"),양력휴일,2,FALSE),IFERROR(VLOOKUP(Text(B3939,"m월 d일"),음력휴일,2,FALSE),IFERROR(VLOOKUP(A3939,양력지정휴일,2,FALSE), IFERROR(VLOOKUP(B3939,음력지정휴일,2,FALSE), ""))))</f>
        <v/>
      </c>
      <c r="N3939" s="128"/>
      <c r="O3939" s="128" t="str">
        <f>IFERROR(VLOOKUP(N3939,연차지정일수,2,FALSE),"")</f>
        <v/>
      </c>
      <c r="P3939" s="143"/>
      <c r="Q3939" s="2"/>
    </row>
    <row r="3940">
      <c r="A3940" s="129">
        <v>48135.0</v>
      </c>
      <c r="B3940" s="129">
        <f>VLOOKUP($A3940,달력데이터,MATCH("음력 날짜",달력제목,0),FALSE)</f>
        <v>48088</v>
      </c>
      <c r="C3940" s="128">
        <f t="shared" si="1"/>
        <v>2031</v>
      </c>
      <c r="D3940" s="128">
        <f t="shared" si="2"/>
        <v>10</v>
      </c>
      <c r="E3940" s="128">
        <f t="shared" si="3"/>
        <v>2</v>
      </c>
      <c r="F3940" s="128">
        <f t="shared" si="4"/>
        <v>2031</v>
      </c>
      <c r="G3940" s="128">
        <f t="shared" si="5"/>
        <v>10</v>
      </c>
      <c r="H3940" s="128">
        <f t="shared" si="6"/>
        <v>14</v>
      </c>
      <c r="I3940" s="128" t="str">
        <f t="shared" si="7"/>
        <v>화</v>
      </c>
      <c r="J3940" s="99"/>
      <c r="K3940" s="99"/>
      <c r="L3940" s="141" t="str">
        <f>IF(J3940-K3940=0,,IFERROR(K3940-J3940-휴게시간-VLOOKUP(A3940,지정휴게시간,2,FALSE),K3940-J3940-휴게시간))</f>
        <v/>
      </c>
      <c r="M3940" s="142" t="str">
        <f>IFERROR(VLOOKUP(Text(A3940,"m월 d일"),양력휴일,2,FALSE),IFERROR(VLOOKUP(Text(B3940,"m월 d일"),음력휴일,2,FALSE),IFERROR(VLOOKUP(A3940,양력지정휴일,2,FALSE), IFERROR(VLOOKUP(B3940,음력지정휴일,2,FALSE), ""))))</f>
        <v/>
      </c>
      <c r="N3940" s="128"/>
      <c r="O3940" s="128" t="str">
        <f>IFERROR(VLOOKUP(N3940,연차지정일수,2,FALSE),"")</f>
        <v/>
      </c>
      <c r="P3940" s="143"/>
      <c r="Q3940" s="2"/>
    </row>
    <row r="3941">
      <c r="A3941" s="129">
        <v>48136.0</v>
      </c>
      <c r="B3941" s="129">
        <f>VLOOKUP($A3941,달력데이터,MATCH("음력 날짜",달력제목,0),FALSE)</f>
        <v>48089</v>
      </c>
      <c r="C3941" s="128">
        <f t="shared" si="1"/>
        <v>2031</v>
      </c>
      <c r="D3941" s="128">
        <f t="shared" si="2"/>
        <v>10</v>
      </c>
      <c r="E3941" s="128">
        <f t="shared" si="3"/>
        <v>2</v>
      </c>
      <c r="F3941" s="128">
        <f t="shared" si="4"/>
        <v>2031</v>
      </c>
      <c r="G3941" s="128">
        <f t="shared" si="5"/>
        <v>10</v>
      </c>
      <c r="H3941" s="128">
        <f t="shared" si="6"/>
        <v>15</v>
      </c>
      <c r="I3941" s="128" t="str">
        <f t="shared" si="7"/>
        <v>수</v>
      </c>
      <c r="J3941" s="99"/>
      <c r="K3941" s="99"/>
      <c r="L3941" s="141" t="str">
        <f>IF(J3941-K3941=0,,IFERROR(K3941-J3941-휴게시간-VLOOKUP(A3941,지정휴게시간,2,FALSE),K3941-J3941-휴게시간))</f>
        <v/>
      </c>
      <c r="M3941" s="142" t="str">
        <f>IFERROR(VLOOKUP(Text(A3941,"m월 d일"),양력휴일,2,FALSE),IFERROR(VLOOKUP(Text(B3941,"m월 d일"),음력휴일,2,FALSE),IFERROR(VLOOKUP(A3941,양력지정휴일,2,FALSE), IFERROR(VLOOKUP(B3941,음력지정휴일,2,FALSE), ""))))</f>
        <v/>
      </c>
      <c r="N3941" s="128"/>
      <c r="O3941" s="128" t="str">
        <f>IFERROR(VLOOKUP(N3941,연차지정일수,2,FALSE),"")</f>
        <v/>
      </c>
      <c r="P3941" s="143"/>
      <c r="Q3941" s="2"/>
    </row>
    <row r="3942">
      <c r="A3942" s="129">
        <v>48137.0</v>
      </c>
      <c r="B3942" s="129">
        <f>VLOOKUP($A3942,달력데이터,MATCH("음력 날짜",달력제목,0),FALSE)</f>
        <v>48092</v>
      </c>
      <c r="C3942" s="128">
        <f t="shared" si="1"/>
        <v>2031</v>
      </c>
      <c r="D3942" s="128">
        <f t="shared" si="2"/>
        <v>10</v>
      </c>
      <c r="E3942" s="128">
        <f t="shared" si="3"/>
        <v>2</v>
      </c>
      <c r="F3942" s="128">
        <f t="shared" si="4"/>
        <v>2031</v>
      </c>
      <c r="G3942" s="128">
        <f t="shared" si="5"/>
        <v>10</v>
      </c>
      <c r="H3942" s="128">
        <f t="shared" si="6"/>
        <v>16</v>
      </c>
      <c r="I3942" s="128" t="str">
        <f t="shared" si="7"/>
        <v>목</v>
      </c>
      <c r="J3942" s="99"/>
      <c r="K3942" s="99"/>
      <c r="L3942" s="141" t="str">
        <f>IF(J3942-K3942=0,,IFERROR(K3942-J3942-휴게시간-VLOOKUP(A3942,지정휴게시간,2,FALSE),K3942-J3942-휴게시간))</f>
        <v/>
      </c>
      <c r="M3942" s="142" t="str">
        <f>IFERROR(VLOOKUP(Text(A3942,"m월 d일"),양력휴일,2,FALSE),IFERROR(VLOOKUP(Text(B3942,"m월 d일"),음력휴일,2,FALSE),IFERROR(VLOOKUP(A3942,양력지정휴일,2,FALSE), IFERROR(VLOOKUP(B3942,음력지정휴일,2,FALSE), ""))))</f>
        <v/>
      </c>
      <c r="N3942" s="128"/>
      <c r="O3942" s="128" t="str">
        <f>IFERROR(VLOOKUP(N3942,연차지정일수,2,FALSE),"")</f>
        <v/>
      </c>
      <c r="P3942" s="143"/>
      <c r="Q3942" s="2"/>
    </row>
    <row r="3943">
      <c r="A3943" s="129">
        <v>48138.0</v>
      </c>
      <c r="B3943" s="129">
        <f>VLOOKUP($A3943,달력데이터,MATCH("음력 날짜",달력제목,0),FALSE)</f>
        <v>48093</v>
      </c>
      <c r="C3943" s="128">
        <f t="shared" si="1"/>
        <v>2031</v>
      </c>
      <c r="D3943" s="128">
        <f t="shared" si="2"/>
        <v>10</v>
      </c>
      <c r="E3943" s="128">
        <f t="shared" si="3"/>
        <v>2</v>
      </c>
      <c r="F3943" s="128">
        <f t="shared" si="4"/>
        <v>2031</v>
      </c>
      <c r="G3943" s="128">
        <f t="shared" si="5"/>
        <v>10</v>
      </c>
      <c r="H3943" s="128">
        <f t="shared" si="6"/>
        <v>17</v>
      </c>
      <c r="I3943" s="128" t="str">
        <f t="shared" si="7"/>
        <v>금</v>
      </c>
      <c r="J3943" s="99"/>
      <c r="K3943" s="99"/>
      <c r="L3943" s="141" t="str">
        <f>IF(J3943-K3943=0,,IFERROR(K3943-J3943-휴게시간-VLOOKUP(A3943,지정휴게시간,2,FALSE),K3943-J3943-휴게시간))</f>
        <v/>
      </c>
      <c r="M3943" s="142" t="str">
        <f>IFERROR(VLOOKUP(Text(A3943,"m월 d일"),양력휴일,2,FALSE),IFERROR(VLOOKUP(Text(B3943,"m월 d일"),음력휴일,2,FALSE),IFERROR(VLOOKUP(A3943,양력지정휴일,2,FALSE), IFERROR(VLOOKUP(B3943,음력지정휴일,2,FALSE), ""))))</f>
        <v/>
      </c>
      <c r="N3943" s="128"/>
      <c r="O3943" s="128" t="str">
        <f>IFERROR(VLOOKUP(N3943,연차지정일수,2,FALSE),"")</f>
        <v/>
      </c>
      <c r="P3943" s="143"/>
      <c r="Q3943" s="2"/>
    </row>
    <row r="3944">
      <c r="A3944" s="129">
        <v>48139.0</v>
      </c>
      <c r="B3944" s="129">
        <f>VLOOKUP($A3944,달력데이터,MATCH("음력 날짜",달력제목,0),FALSE)</f>
        <v>48094</v>
      </c>
      <c r="C3944" s="128">
        <f t="shared" si="1"/>
        <v>2031</v>
      </c>
      <c r="D3944" s="128">
        <f t="shared" si="2"/>
        <v>10</v>
      </c>
      <c r="E3944" s="128">
        <f t="shared" si="3"/>
        <v>2</v>
      </c>
      <c r="F3944" s="128">
        <f t="shared" si="4"/>
        <v>2031</v>
      </c>
      <c r="G3944" s="128">
        <f t="shared" si="5"/>
        <v>10</v>
      </c>
      <c r="H3944" s="128">
        <f t="shared" si="6"/>
        <v>18</v>
      </c>
      <c r="I3944" s="128" t="str">
        <f t="shared" si="7"/>
        <v>토</v>
      </c>
      <c r="J3944" s="99"/>
      <c r="K3944" s="99"/>
      <c r="L3944" s="141" t="str">
        <f>IF(J3944-K3944=0,,IFERROR(K3944-J3944-휴게시간-VLOOKUP(A3944,지정휴게시간,2,FALSE),K3944-J3944-휴게시간))</f>
        <v/>
      </c>
      <c r="M3944" s="142" t="str">
        <f>IFERROR(VLOOKUP(Text(A3944,"m월 d일"),양력휴일,2,FALSE),IFERROR(VLOOKUP(Text(B3944,"m월 d일"),음력휴일,2,FALSE),IFERROR(VLOOKUP(A3944,양력지정휴일,2,FALSE), IFERROR(VLOOKUP(B3944,음력지정휴일,2,FALSE), ""))))</f>
        <v/>
      </c>
      <c r="N3944" s="128"/>
      <c r="O3944" s="128" t="str">
        <f>IFERROR(VLOOKUP(N3944,연차지정일수,2,FALSE),"")</f>
        <v/>
      </c>
      <c r="P3944" s="143"/>
      <c r="Q3944" s="2"/>
    </row>
    <row r="3945">
      <c r="A3945" s="129">
        <v>48140.0</v>
      </c>
      <c r="B3945" s="129">
        <f>VLOOKUP($A3945,달력데이터,MATCH("음력 날짜",달력제목,0),FALSE)</f>
        <v>48095</v>
      </c>
      <c r="C3945" s="128">
        <f t="shared" si="1"/>
        <v>2031</v>
      </c>
      <c r="D3945" s="128">
        <f t="shared" si="2"/>
        <v>10</v>
      </c>
      <c r="E3945" s="128">
        <f t="shared" si="3"/>
        <v>2</v>
      </c>
      <c r="F3945" s="128">
        <f t="shared" si="4"/>
        <v>2031</v>
      </c>
      <c r="G3945" s="128">
        <f t="shared" si="5"/>
        <v>10</v>
      </c>
      <c r="H3945" s="128">
        <f t="shared" si="6"/>
        <v>19</v>
      </c>
      <c r="I3945" s="128" t="str">
        <f t="shared" si="7"/>
        <v>일</v>
      </c>
      <c r="J3945" s="99"/>
      <c r="K3945" s="99"/>
      <c r="L3945" s="141" t="str">
        <f>IF(J3945-K3945=0,,IFERROR(K3945-J3945-휴게시간-VLOOKUP(A3945,지정휴게시간,2,FALSE),K3945-J3945-휴게시간))</f>
        <v/>
      </c>
      <c r="M3945" s="142" t="str">
        <f>IFERROR(VLOOKUP(Text(A3945,"m월 d일"),양력휴일,2,FALSE),IFERROR(VLOOKUP(Text(B3945,"m월 d일"),음력휴일,2,FALSE),IFERROR(VLOOKUP(A3945,양력지정휴일,2,FALSE), IFERROR(VLOOKUP(B3945,음력지정휴일,2,FALSE), ""))))</f>
        <v/>
      </c>
      <c r="N3945" s="128"/>
      <c r="O3945" s="128" t="str">
        <f>IFERROR(VLOOKUP(N3945,연차지정일수,2,FALSE),"")</f>
        <v/>
      </c>
      <c r="P3945" s="143"/>
      <c r="Q3945" s="2"/>
    </row>
    <row r="3946">
      <c r="A3946" s="129">
        <v>48141.0</v>
      </c>
      <c r="B3946" s="129">
        <f>VLOOKUP($A3946,달력데이터,MATCH("음력 날짜",달력제목,0),FALSE)</f>
        <v>48096</v>
      </c>
      <c r="C3946" s="128">
        <f t="shared" si="1"/>
        <v>2031</v>
      </c>
      <c r="D3946" s="128">
        <f t="shared" si="2"/>
        <v>10</v>
      </c>
      <c r="E3946" s="128">
        <f t="shared" si="3"/>
        <v>3</v>
      </c>
      <c r="F3946" s="128">
        <f t="shared" si="4"/>
        <v>2031</v>
      </c>
      <c r="G3946" s="128">
        <f t="shared" si="5"/>
        <v>10</v>
      </c>
      <c r="H3946" s="128">
        <f t="shared" si="6"/>
        <v>20</v>
      </c>
      <c r="I3946" s="128" t="str">
        <f t="shared" si="7"/>
        <v>월</v>
      </c>
      <c r="J3946" s="99"/>
      <c r="K3946" s="99"/>
      <c r="L3946" s="141" t="str">
        <f>IF(J3946-K3946=0,,IFERROR(K3946-J3946-휴게시간-VLOOKUP(A3946,지정휴게시간,2,FALSE),K3946-J3946-휴게시간))</f>
        <v/>
      </c>
      <c r="M3946" s="142" t="str">
        <f>IFERROR(VLOOKUP(Text(A3946,"m월 d일"),양력휴일,2,FALSE),IFERROR(VLOOKUP(Text(B3946,"m월 d일"),음력휴일,2,FALSE),IFERROR(VLOOKUP(A3946,양력지정휴일,2,FALSE), IFERROR(VLOOKUP(B3946,음력지정휴일,2,FALSE), ""))))</f>
        <v/>
      </c>
      <c r="N3946" s="128"/>
      <c r="O3946" s="128" t="str">
        <f>IFERROR(VLOOKUP(N3946,연차지정일수,2,FALSE),"")</f>
        <v/>
      </c>
      <c r="P3946" s="143"/>
      <c r="Q3946" s="2"/>
    </row>
    <row r="3947">
      <c r="A3947" s="129">
        <v>48142.0</v>
      </c>
      <c r="B3947" s="129">
        <f>VLOOKUP($A3947,달력데이터,MATCH("음력 날짜",달력제목,0),FALSE)</f>
        <v>48097</v>
      </c>
      <c r="C3947" s="128">
        <f t="shared" si="1"/>
        <v>2031</v>
      </c>
      <c r="D3947" s="128">
        <f t="shared" si="2"/>
        <v>10</v>
      </c>
      <c r="E3947" s="128">
        <f t="shared" si="3"/>
        <v>3</v>
      </c>
      <c r="F3947" s="128">
        <f t="shared" si="4"/>
        <v>2031</v>
      </c>
      <c r="G3947" s="128">
        <f t="shared" si="5"/>
        <v>10</v>
      </c>
      <c r="H3947" s="128">
        <f t="shared" si="6"/>
        <v>21</v>
      </c>
      <c r="I3947" s="128" t="str">
        <f t="shared" si="7"/>
        <v>화</v>
      </c>
      <c r="J3947" s="99"/>
      <c r="K3947" s="99"/>
      <c r="L3947" s="141" t="str">
        <f>IF(J3947-K3947=0,,IFERROR(K3947-J3947-휴게시간-VLOOKUP(A3947,지정휴게시간,2,FALSE),K3947-J3947-휴게시간))</f>
        <v/>
      </c>
      <c r="M3947" s="142" t="str">
        <f>IFERROR(VLOOKUP(Text(A3947,"m월 d일"),양력휴일,2,FALSE),IFERROR(VLOOKUP(Text(B3947,"m월 d일"),음력휴일,2,FALSE),IFERROR(VLOOKUP(A3947,양력지정휴일,2,FALSE), IFERROR(VLOOKUP(B3947,음력지정휴일,2,FALSE), ""))))</f>
        <v/>
      </c>
      <c r="N3947" s="128"/>
      <c r="O3947" s="128" t="str">
        <f>IFERROR(VLOOKUP(N3947,연차지정일수,2,FALSE),"")</f>
        <v/>
      </c>
      <c r="P3947" s="143"/>
      <c r="Q3947" s="2"/>
    </row>
    <row r="3948">
      <c r="A3948" s="129">
        <v>48143.0</v>
      </c>
      <c r="B3948" s="129">
        <f>VLOOKUP($A3948,달력데이터,MATCH("음력 날짜",달력제목,0),FALSE)</f>
        <v>48098</v>
      </c>
      <c r="C3948" s="128">
        <f t="shared" si="1"/>
        <v>2031</v>
      </c>
      <c r="D3948" s="128">
        <f t="shared" si="2"/>
        <v>10</v>
      </c>
      <c r="E3948" s="128">
        <f t="shared" si="3"/>
        <v>3</v>
      </c>
      <c r="F3948" s="128">
        <f t="shared" si="4"/>
        <v>2031</v>
      </c>
      <c r="G3948" s="128">
        <f t="shared" si="5"/>
        <v>10</v>
      </c>
      <c r="H3948" s="128">
        <f t="shared" si="6"/>
        <v>22</v>
      </c>
      <c r="I3948" s="128" t="str">
        <f t="shared" si="7"/>
        <v>수</v>
      </c>
      <c r="J3948" s="99"/>
      <c r="K3948" s="99"/>
      <c r="L3948" s="141" t="str">
        <f>IF(J3948-K3948=0,,IFERROR(K3948-J3948-휴게시간-VLOOKUP(A3948,지정휴게시간,2,FALSE),K3948-J3948-휴게시간))</f>
        <v/>
      </c>
      <c r="M3948" s="142" t="str">
        <f>IFERROR(VLOOKUP(Text(A3948,"m월 d일"),양력휴일,2,FALSE),IFERROR(VLOOKUP(Text(B3948,"m월 d일"),음력휴일,2,FALSE),IFERROR(VLOOKUP(A3948,양력지정휴일,2,FALSE), IFERROR(VLOOKUP(B3948,음력지정휴일,2,FALSE), ""))))</f>
        <v/>
      </c>
      <c r="N3948" s="128"/>
      <c r="O3948" s="128" t="str">
        <f>IFERROR(VLOOKUP(N3948,연차지정일수,2,FALSE),"")</f>
        <v/>
      </c>
      <c r="P3948" s="143"/>
      <c r="Q3948" s="2"/>
    </row>
    <row r="3949">
      <c r="A3949" s="129">
        <v>48144.0</v>
      </c>
      <c r="B3949" s="129">
        <f>VLOOKUP($A3949,달력데이터,MATCH("음력 날짜",달력제목,0),FALSE)</f>
        <v>48099</v>
      </c>
      <c r="C3949" s="128">
        <f t="shared" si="1"/>
        <v>2031</v>
      </c>
      <c r="D3949" s="128">
        <f t="shared" si="2"/>
        <v>10</v>
      </c>
      <c r="E3949" s="128">
        <f t="shared" si="3"/>
        <v>3</v>
      </c>
      <c r="F3949" s="128">
        <f t="shared" si="4"/>
        <v>2031</v>
      </c>
      <c r="G3949" s="128">
        <f t="shared" si="5"/>
        <v>10</v>
      </c>
      <c r="H3949" s="128">
        <f t="shared" si="6"/>
        <v>23</v>
      </c>
      <c r="I3949" s="128" t="str">
        <f t="shared" si="7"/>
        <v>목</v>
      </c>
      <c r="J3949" s="99"/>
      <c r="K3949" s="99"/>
      <c r="L3949" s="141" t="str">
        <f>IF(J3949-K3949=0,,IFERROR(K3949-J3949-휴게시간-VLOOKUP(A3949,지정휴게시간,2,FALSE),K3949-J3949-휴게시간))</f>
        <v/>
      </c>
      <c r="M3949" s="142" t="str">
        <f>IFERROR(VLOOKUP(Text(A3949,"m월 d일"),양력휴일,2,FALSE),IFERROR(VLOOKUP(Text(B3949,"m월 d일"),음력휴일,2,FALSE),IFERROR(VLOOKUP(A3949,양력지정휴일,2,FALSE), IFERROR(VLOOKUP(B3949,음력지정휴일,2,FALSE), ""))))</f>
        <v/>
      </c>
      <c r="N3949" s="128"/>
      <c r="O3949" s="128" t="str">
        <f>IFERROR(VLOOKUP(N3949,연차지정일수,2,FALSE),"")</f>
        <v/>
      </c>
      <c r="P3949" s="143"/>
      <c r="Q3949" s="2"/>
    </row>
    <row r="3950">
      <c r="A3950" s="129">
        <v>48145.0</v>
      </c>
      <c r="B3950" s="129">
        <f>VLOOKUP($A3950,달력데이터,MATCH("음력 날짜",달력제목,0),FALSE)</f>
        <v>48100</v>
      </c>
      <c r="C3950" s="128">
        <f t="shared" si="1"/>
        <v>2031</v>
      </c>
      <c r="D3950" s="128">
        <f t="shared" si="2"/>
        <v>10</v>
      </c>
      <c r="E3950" s="128">
        <f t="shared" si="3"/>
        <v>3</v>
      </c>
      <c r="F3950" s="128">
        <f t="shared" si="4"/>
        <v>2031</v>
      </c>
      <c r="G3950" s="128">
        <f t="shared" si="5"/>
        <v>10</v>
      </c>
      <c r="H3950" s="128">
        <f t="shared" si="6"/>
        <v>24</v>
      </c>
      <c r="I3950" s="128" t="str">
        <f t="shared" si="7"/>
        <v>금</v>
      </c>
      <c r="J3950" s="99"/>
      <c r="K3950" s="99"/>
      <c r="L3950" s="141" t="str">
        <f>IF(J3950-K3950=0,,IFERROR(K3950-J3950-휴게시간-VLOOKUP(A3950,지정휴게시간,2,FALSE),K3950-J3950-휴게시간))</f>
        <v/>
      </c>
      <c r="M3950" s="142" t="str">
        <f>IFERROR(VLOOKUP(Text(A3950,"m월 d일"),양력휴일,2,FALSE),IFERROR(VLOOKUP(Text(B3950,"m월 d일"),음력휴일,2,FALSE),IFERROR(VLOOKUP(A3950,양력지정휴일,2,FALSE), IFERROR(VLOOKUP(B3950,음력지정휴일,2,FALSE), ""))))</f>
        <v/>
      </c>
      <c r="N3950" s="128"/>
      <c r="O3950" s="128" t="str">
        <f>IFERROR(VLOOKUP(N3950,연차지정일수,2,FALSE),"")</f>
        <v/>
      </c>
      <c r="P3950" s="143"/>
      <c r="Q3950" s="2"/>
    </row>
    <row r="3951">
      <c r="A3951" s="129">
        <v>48146.0</v>
      </c>
      <c r="B3951" s="129">
        <f>VLOOKUP($A3951,달력데이터,MATCH("음력 날짜",달력제목,0),FALSE)</f>
        <v>48101</v>
      </c>
      <c r="C3951" s="128">
        <f t="shared" si="1"/>
        <v>2031</v>
      </c>
      <c r="D3951" s="128">
        <f t="shared" si="2"/>
        <v>10</v>
      </c>
      <c r="E3951" s="128">
        <f t="shared" si="3"/>
        <v>3</v>
      </c>
      <c r="F3951" s="128">
        <f t="shared" si="4"/>
        <v>2031</v>
      </c>
      <c r="G3951" s="128">
        <f t="shared" si="5"/>
        <v>10</v>
      </c>
      <c r="H3951" s="128">
        <f t="shared" si="6"/>
        <v>25</v>
      </c>
      <c r="I3951" s="128" t="str">
        <f t="shared" si="7"/>
        <v>토</v>
      </c>
      <c r="J3951" s="99"/>
      <c r="K3951" s="99"/>
      <c r="L3951" s="141" t="str">
        <f>IF(J3951-K3951=0,,IFERROR(K3951-J3951-휴게시간-VLOOKUP(A3951,지정휴게시간,2,FALSE),K3951-J3951-휴게시간))</f>
        <v/>
      </c>
      <c r="M3951" s="142" t="str">
        <f>IFERROR(VLOOKUP(Text(A3951,"m월 d일"),양력휴일,2,FALSE),IFERROR(VLOOKUP(Text(B3951,"m월 d일"),음력휴일,2,FALSE),IFERROR(VLOOKUP(A3951,양력지정휴일,2,FALSE), IFERROR(VLOOKUP(B3951,음력지정휴일,2,FALSE), ""))))</f>
        <v/>
      </c>
      <c r="N3951" s="128"/>
      <c r="O3951" s="128" t="str">
        <f>IFERROR(VLOOKUP(N3951,연차지정일수,2,FALSE),"")</f>
        <v/>
      </c>
      <c r="P3951" s="143"/>
      <c r="Q3951" s="2"/>
    </row>
    <row r="3952">
      <c r="A3952" s="129">
        <v>48147.0</v>
      </c>
      <c r="B3952" s="129">
        <f>VLOOKUP($A3952,달력데이터,MATCH("음력 날짜",달력제목,0),FALSE)</f>
        <v>48102</v>
      </c>
      <c r="C3952" s="128">
        <f t="shared" si="1"/>
        <v>2031</v>
      </c>
      <c r="D3952" s="128">
        <f t="shared" si="2"/>
        <v>10</v>
      </c>
      <c r="E3952" s="128">
        <f t="shared" si="3"/>
        <v>3</v>
      </c>
      <c r="F3952" s="128">
        <f t="shared" si="4"/>
        <v>2031</v>
      </c>
      <c r="G3952" s="128">
        <f t="shared" si="5"/>
        <v>10</v>
      </c>
      <c r="H3952" s="128">
        <f t="shared" si="6"/>
        <v>26</v>
      </c>
      <c r="I3952" s="128" t="str">
        <f t="shared" si="7"/>
        <v>일</v>
      </c>
      <c r="J3952" s="99"/>
      <c r="K3952" s="99"/>
      <c r="L3952" s="141" t="str">
        <f>IF(J3952-K3952=0,,IFERROR(K3952-J3952-휴게시간-VLOOKUP(A3952,지정휴게시간,2,FALSE),K3952-J3952-휴게시간))</f>
        <v/>
      </c>
      <c r="M3952" s="142" t="str">
        <f>IFERROR(VLOOKUP(Text(A3952,"m월 d일"),양력휴일,2,FALSE),IFERROR(VLOOKUP(Text(B3952,"m월 d일"),음력휴일,2,FALSE),IFERROR(VLOOKUP(A3952,양력지정휴일,2,FALSE), IFERROR(VLOOKUP(B3952,음력지정휴일,2,FALSE), ""))))</f>
        <v/>
      </c>
      <c r="N3952" s="128"/>
      <c r="O3952" s="128" t="str">
        <f>IFERROR(VLOOKUP(N3952,연차지정일수,2,FALSE),"")</f>
        <v/>
      </c>
      <c r="P3952" s="143"/>
      <c r="Q3952" s="2"/>
    </row>
    <row r="3953">
      <c r="A3953" s="129">
        <v>48148.0</v>
      </c>
      <c r="B3953" s="129">
        <f>VLOOKUP($A3953,달력데이터,MATCH("음력 날짜",달력제목,0),FALSE)</f>
        <v>48103</v>
      </c>
      <c r="C3953" s="128">
        <f t="shared" si="1"/>
        <v>2031</v>
      </c>
      <c r="D3953" s="128">
        <f t="shared" si="2"/>
        <v>10</v>
      </c>
      <c r="E3953" s="128">
        <f t="shared" si="3"/>
        <v>4</v>
      </c>
      <c r="F3953" s="128">
        <f t="shared" si="4"/>
        <v>2031</v>
      </c>
      <c r="G3953" s="128">
        <f t="shared" si="5"/>
        <v>10</v>
      </c>
      <c r="H3953" s="128">
        <f t="shared" si="6"/>
        <v>27</v>
      </c>
      <c r="I3953" s="128" t="str">
        <f t="shared" si="7"/>
        <v>월</v>
      </c>
      <c r="J3953" s="99"/>
      <c r="K3953" s="99"/>
      <c r="L3953" s="141" t="str">
        <f>IF(J3953-K3953=0,,IFERROR(K3953-J3953-휴게시간-VLOOKUP(A3953,지정휴게시간,2,FALSE),K3953-J3953-휴게시간))</f>
        <v/>
      </c>
      <c r="M3953" s="142" t="str">
        <f>IFERROR(VLOOKUP(Text(A3953,"m월 d일"),양력휴일,2,FALSE),IFERROR(VLOOKUP(Text(B3953,"m월 d일"),음력휴일,2,FALSE),IFERROR(VLOOKUP(A3953,양력지정휴일,2,FALSE), IFERROR(VLOOKUP(B3953,음력지정휴일,2,FALSE), ""))))</f>
        <v/>
      </c>
      <c r="N3953" s="128"/>
      <c r="O3953" s="128" t="str">
        <f>IFERROR(VLOOKUP(N3953,연차지정일수,2,FALSE),"")</f>
        <v/>
      </c>
      <c r="P3953" s="143"/>
      <c r="Q3953" s="2"/>
    </row>
    <row r="3954">
      <c r="A3954" s="129">
        <v>48149.0</v>
      </c>
      <c r="B3954" s="129">
        <f>VLOOKUP($A3954,달력데이터,MATCH("음력 날짜",달력제목,0),FALSE)</f>
        <v>48104</v>
      </c>
      <c r="C3954" s="128">
        <f t="shared" si="1"/>
        <v>2031</v>
      </c>
      <c r="D3954" s="128">
        <f t="shared" si="2"/>
        <v>10</v>
      </c>
      <c r="E3954" s="128">
        <f t="shared" si="3"/>
        <v>4</v>
      </c>
      <c r="F3954" s="128">
        <f t="shared" si="4"/>
        <v>2031</v>
      </c>
      <c r="G3954" s="128">
        <f t="shared" si="5"/>
        <v>10</v>
      </c>
      <c r="H3954" s="128">
        <f t="shared" si="6"/>
        <v>28</v>
      </c>
      <c r="I3954" s="128" t="str">
        <f t="shared" si="7"/>
        <v>화</v>
      </c>
      <c r="J3954" s="99"/>
      <c r="K3954" s="99"/>
      <c r="L3954" s="141" t="str">
        <f>IF(J3954-K3954=0,,IFERROR(K3954-J3954-휴게시간-VLOOKUP(A3954,지정휴게시간,2,FALSE),K3954-J3954-휴게시간))</f>
        <v/>
      </c>
      <c r="M3954" s="142" t="str">
        <f>IFERROR(VLOOKUP(Text(A3954,"m월 d일"),양력휴일,2,FALSE),IFERROR(VLOOKUP(Text(B3954,"m월 d일"),음력휴일,2,FALSE),IFERROR(VLOOKUP(A3954,양력지정휴일,2,FALSE), IFERROR(VLOOKUP(B3954,음력지정휴일,2,FALSE), ""))))</f>
        <v/>
      </c>
      <c r="N3954" s="128"/>
      <c r="O3954" s="128" t="str">
        <f>IFERROR(VLOOKUP(N3954,연차지정일수,2,FALSE),"")</f>
        <v/>
      </c>
      <c r="P3954" s="143"/>
      <c r="Q3954" s="2"/>
    </row>
    <row r="3955">
      <c r="A3955" s="129">
        <v>48150.0</v>
      </c>
      <c r="B3955" s="129">
        <f>VLOOKUP($A3955,달력데이터,MATCH("음력 날짜",달력제목,0),FALSE)</f>
        <v>48105</v>
      </c>
      <c r="C3955" s="128">
        <f t="shared" si="1"/>
        <v>2031</v>
      </c>
      <c r="D3955" s="128">
        <f t="shared" si="2"/>
        <v>10</v>
      </c>
      <c r="E3955" s="128">
        <f t="shared" si="3"/>
        <v>4</v>
      </c>
      <c r="F3955" s="128">
        <f t="shared" si="4"/>
        <v>2031</v>
      </c>
      <c r="G3955" s="128">
        <f t="shared" si="5"/>
        <v>10</v>
      </c>
      <c r="H3955" s="128">
        <f t="shared" si="6"/>
        <v>29</v>
      </c>
      <c r="I3955" s="128" t="str">
        <f t="shared" si="7"/>
        <v>수</v>
      </c>
      <c r="J3955" s="99"/>
      <c r="K3955" s="99"/>
      <c r="L3955" s="141" t="str">
        <f>IF(J3955-K3955=0,,IFERROR(K3955-J3955-휴게시간-VLOOKUP(A3955,지정휴게시간,2,FALSE),K3955-J3955-휴게시간))</f>
        <v/>
      </c>
      <c r="M3955" s="142" t="str">
        <f>IFERROR(VLOOKUP(Text(A3955,"m월 d일"),양력휴일,2,FALSE),IFERROR(VLOOKUP(Text(B3955,"m월 d일"),음력휴일,2,FALSE),IFERROR(VLOOKUP(A3955,양력지정휴일,2,FALSE), IFERROR(VLOOKUP(B3955,음력지정휴일,2,FALSE), ""))))</f>
        <v/>
      </c>
      <c r="N3955" s="128"/>
      <c r="O3955" s="128" t="str">
        <f>IFERROR(VLOOKUP(N3955,연차지정일수,2,FALSE),"")</f>
        <v/>
      </c>
      <c r="P3955" s="143"/>
      <c r="Q3955" s="2"/>
    </row>
    <row r="3956">
      <c r="A3956" s="129">
        <v>48151.0</v>
      </c>
      <c r="B3956" s="129">
        <f>VLOOKUP($A3956,달력데이터,MATCH("음력 날짜",달력제목,0),FALSE)</f>
        <v>48106</v>
      </c>
      <c r="C3956" s="128">
        <f t="shared" si="1"/>
        <v>2031</v>
      </c>
      <c r="D3956" s="128">
        <f t="shared" si="2"/>
        <v>10</v>
      </c>
      <c r="E3956" s="128">
        <f t="shared" si="3"/>
        <v>4</v>
      </c>
      <c r="F3956" s="128">
        <f t="shared" si="4"/>
        <v>2031</v>
      </c>
      <c r="G3956" s="128">
        <f t="shared" si="5"/>
        <v>10</v>
      </c>
      <c r="H3956" s="128">
        <f t="shared" si="6"/>
        <v>30</v>
      </c>
      <c r="I3956" s="128" t="str">
        <f t="shared" si="7"/>
        <v>목</v>
      </c>
      <c r="J3956" s="99"/>
      <c r="K3956" s="99"/>
      <c r="L3956" s="141" t="str">
        <f>IF(J3956-K3956=0,,IFERROR(K3956-J3956-휴게시간-VLOOKUP(A3956,지정휴게시간,2,FALSE),K3956-J3956-휴게시간))</f>
        <v/>
      </c>
      <c r="M3956" s="142" t="str">
        <f>IFERROR(VLOOKUP(Text(A3956,"m월 d일"),양력휴일,2,FALSE),IFERROR(VLOOKUP(Text(B3956,"m월 d일"),음력휴일,2,FALSE),IFERROR(VLOOKUP(A3956,양력지정휴일,2,FALSE), IFERROR(VLOOKUP(B3956,음력지정휴일,2,FALSE), ""))))</f>
        <v/>
      </c>
      <c r="N3956" s="128"/>
      <c r="O3956" s="128" t="str">
        <f>IFERROR(VLOOKUP(N3956,연차지정일수,2,FALSE),"")</f>
        <v/>
      </c>
      <c r="P3956" s="143"/>
      <c r="Q3956" s="2"/>
    </row>
    <row r="3957">
      <c r="A3957" s="129">
        <v>48152.0</v>
      </c>
      <c r="B3957" s="129">
        <f>VLOOKUP($A3957,달력데이터,MATCH("음력 날짜",달력제목,0),FALSE)</f>
        <v>48107</v>
      </c>
      <c r="C3957" s="128">
        <f t="shared" si="1"/>
        <v>2031</v>
      </c>
      <c r="D3957" s="128">
        <f t="shared" si="2"/>
        <v>10</v>
      </c>
      <c r="E3957" s="128">
        <f t="shared" si="3"/>
        <v>4</v>
      </c>
      <c r="F3957" s="128">
        <f t="shared" si="4"/>
        <v>2031</v>
      </c>
      <c r="G3957" s="128">
        <f t="shared" si="5"/>
        <v>10</v>
      </c>
      <c r="H3957" s="128">
        <f t="shared" si="6"/>
        <v>31</v>
      </c>
      <c r="I3957" s="128" t="str">
        <f t="shared" si="7"/>
        <v>금</v>
      </c>
      <c r="J3957" s="99"/>
      <c r="K3957" s="99"/>
      <c r="L3957" s="141" t="str">
        <f>IF(J3957-K3957=0,,IFERROR(K3957-J3957-휴게시간-VLOOKUP(A3957,지정휴게시간,2,FALSE),K3957-J3957-휴게시간))</f>
        <v/>
      </c>
      <c r="M3957" s="142" t="str">
        <f>IFERROR(VLOOKUP(Text(A3957,"m월 d일"),양력휴일,2,FALSE),IFERROR(VLOOKUP(Text(B3957,"m월 d일"),음력휴일,2,FALSE),IFERROR(VLOOKUP(A3957,양력지정휴일,2,FALSE), IFERROR(VLOOKUP(B3957,음력지정휴일,2,FALSE), ""))))</f>
        <v/>
      </c>
      <c r="N3957" s="128"/>
      <c r="O3957" s="128" t="str">
        <f>IFERROR(VLOOKUP(N3957,연차지정일수,2,FALSE),"")</f>
        <v/>
      </c>
      <c r="P3957" s="143"/>
      <c r="Q3957" s="2"/>
    </row>
    <row r="3958">
      <c r="A3958" s="129">
        <v>48153.0</v>
      </c>
      <c r="B3958" s="129">
        <f>VLOOKUP($A3958,달력데이터,MATCH("음력 날짜",달력제목,0),FALSE)</f>
        <v>48108</v>
      </c>
      <c r="C3958" s="128">
        <f t="shared" si="1"/>
        <v>2031</v>
      </c>
      <c r="D3958" s="128">
        <f t="shared" si="2"/>
        <v>10</v>
      </c>
      <c r="E3958" s="128">
        <f t="shared" si="3"/>
        <v>4</v>
      </c>
      <c r="F3958" s="128">
        <f t="shared" si="4"/>
        <v>2031</v>
      </c>
      <c r="G3958" s="128">
        <f t="shared" si="5"/>
        <v>11</v>
      </c>
      <c r="H3958" s="128">
        <f t="shared" si="6"/>
        <v>1</v>
      </c>
      <c r="I3958" s="128" t="str">
        <f t="shared" si="7"/>
        <v>토</v>
      </c>
      <c r="J3958" s="99"/>
      <c r="K3958" s="99"/>
      <c r="L3958" s="141" t="str">
        <f>IF(J3958-K3958=0,,IFERROR(K3958-J3958-휴게시간-VLOOKUP(A3958,지정휴게시간,2,FALSE),K3958-J3958-휴게시간))</f>
        <v/>
      </c>
      <c r="M3958" s="142" t="str">
        <f>IFERROR(VLOOKUP(Text(A3958,"m월 d일"),양력휴일,2,FALSE),IFERROR(VLOOKUP(Text(B3958,"m월 d일"),음력휴일,2,FALSE),IFERROR(VLOOKUP(A3958,양력지정휴일,2,FALSE), IFERROR(VLOOKUP(B3958,음력지정휴일,2,FALSE), ""))))</f>
        <v/>
      </c>
      <c r="N3958" s="128"/>
      <c r="O3958" s="128" t="str">
        <f>IFERROR(VLOOKUP(N3958,연차지정일수,2,FALSE),"")</f>
        <v/>
      </c>
      <c r="P3958" s="143"/>
      <c r="Q3958" s="2"/>
    </row>
    <row r="3959">
      <c r="A3959" s="129">
        <v>48154.0</v>
      </c>
      <c r="B3959" s="129">
        <f>VLOOKUP($A3959,달력데이터,MATCH("음력 날짜",달력제목,0),FALSE)</f>
        <v>48109</v>
      </c>
      <c r="C3959" s="128">
        <f t="shared" si="1"/>
        <v>2031</v>
      </c>
      <c r="D3959" s="128">
        <f t="shared" si="2"/>
        <v>10</v>
      </c>
      <c r="E3959" s="128">
        <f t="shared" si="3"/>
        <v>4</v>
      </c>
      <c r="F3959" s="128">
        <f t="shared" si="4"/>
        <v>2031</v>
      </c>
      <c r="G3959" s="128">
        <f t="shared" si="5"/>
        <v>11</v>
      </c>
      <c r="H3959" s="128">
        <f t="shared" si="6"/>
        <v>2</v>
      </c>
      <c r="I3959" s="128" t="str">
        <f t="shared" si="7"/>
        <v>일</v>
      </c>
      <c r="J3959" s="99"/>
      <c r="K3959" s="99"/>
      <c r="L3959" s="141" t="str">
        <f>IF(J3959-K3959=0,,IFERROR(K3959-J3959-휴게시간-VLOOKUP(A3959,지정휴게시간,2,FALSE),K3959-J3959-휴게시간))</f>
        <v/>
      </c>
      <c r="M3959" s="142" t="str">
        <f>IFERROR(VLOOKUP(Text(A3959,"m월 d일"),양력휴일,2,FALSE),IFERROR(VLOOKUP(Text(B3959,"m월 d일"),음력휴일,2,FALSE),IFERROR(VLOOKUP(A3959,양력지정휴일,2,FALSE), IFERROR(VLOOKUP(B3959,음력지정휴일,2,FALSE), ""))))</f>
        <v/>
      </c>
      <c r="N3959" s="128"/>
      <c r="O3959" s="128" t="str">
        <f>IFERROR(VLOOKUP(N3959,연차지정일수,2,FALSE),"")</f>
        <v/>
      </c>
      <c r="P3959" s="143"/>
      <c r="Q3959" s="2"/>
    </row>
    <row r="3960">
      <c r="A3960" s="129">
        <v>48155.0</v>
      </c>
      <c r="B3960" s="129">
        <f>VLOOKUP($A3960,달력데이터,MATCH("음력 날짜",달력제목,0),FALSE)</f>
        <v>48110</v>
      </c>
      <c r="C3960" s="128">
        <f t="shared" si="1"/>
        <v>2031</v>
      </c>
      <c r="D3960" s="128">
        <f t="shared" si="2"/>
        <v>11</v>
      </c>
      <c r="E3960" s="128">
        <f t="shared" si="3"/>
        <v>1</v>
      </c>
      <c r="F3960" s="128">
        <f t="shared" si="4"/>
        <v>2031</v>
      </c>
      <c r="G3960" s="128">
        <f t="shared" si="5"/>
        <v>11</v>
      </c>
      <c r="H3960" s="128">
        <f t="shared" si="6"/>
        <v>3</v>
      </c>
      <c r="I3960" s="128" t="str">
        <f t="shared" si="7"/>
        <v>월</v>
      </c>
      <c r="J3960" s="99"/>
      <c r="K3960" s="99"/>
      <c r="L3960" s="141" t="str">
        <f>IF(J3960-K3960=0,,IFERROR(K3960-J3960-휴게시간-VLOOKUP(A3960,지정휴게시간,2,FALSE),K3960-J3960-휴게시간))</f>
        <v/>
      </c>
      <c r="M3960" s="142" t="str">
        <f>IFERROR(VLOOKUP(Text(A3960,"m월 d일"),양력휴일,2,FALSE),IFERROR(VLOOKUP(Text(B3960,"m월 d일"),음력휴일,2,FALSE),IFERROR(VLOOKUP(A3960,양력지정휴일,2,FALSE), IFERROR(VLOOKUP(B3960,음력지정휴일,2,FALSE), ""))))</f>
        <v/>
      </c>
      <c r="N3960" s="128"/>
      <c r="O3960" s="128" t="str">
        <f>IFERROR(VLOOKUP(N3960,연차지정일수,2,FALSE),"")</f>
        <v/>
      </c>
      <c r="P3960" s="143"/>
      <c r="Q3960" s="2"/>
    </row>
    <row r="3961">
      <c r="A3961" s="129">
        <v>48156.0</v>
      </c>
      <c r="B3961" s="129">
        <f>VLOOKUP($A3961,달력데이터,MATCH("음력 날짜",달력제목,0),FALSE)</f>
        <v>48111</v>
      </c>
      <c r="C3961" s="128">
        <f t="shared" si="1"/>
        <v>2031</v>
      </c>
      <c r="D3961" s="128">
        <f t="shared" si="2"/>
        <v>11</v>
      </c>
      <c r="E3961" s="128">
        <f t="shared" si="3"/>
        <v>1</v>
      </c>
      <c r="F3961" s="128">
        <f t="shared" si="4"/>
        <v>2031</v>
      </c>
      <c r="G3961" s="128">
        <f t="shared" si="5"/>
        <v>11</v>
      </c>
      <c r="H3961" s="128">
        <f t="shared" si="6"/>
        <v>4</v>
      </c>
      <c r="I3961" s="128" t="str">
        <f t="shared" si="7"/>
        <v>화</v>
      </c>
      <c r="J3961" s="99"/>
      <c r="K3961" s="99"/>
      <c r="L3961" s="141" t="str">
        <f>IF(J3961-K3961=0,,IFERROR(K3961-J3961-휴게시간-VLOOKUP(A3961,지정휴게시간,2,FALSE),K3961-J3961-휴게시간))</f>
        <v/>
      </c>
      <c r="M3961" s="142" t="str">
        <f>IFERROR(VLOOKUP(Text(A3961,"m월 d일"),양력휴일,2,FALSE),IFERROR(VLOOKUP(Text(B3961,"m월 d일"),음력휴일,2,FALSE),IFERROR(VLOOKUP(A3961,양력지정휴일,2,FALSE), IFERROR(VLOOKUP(B3961,음력지정휴일,2,FALSE), ""))))</f>
        <v/>
      </c>
      <c r="N3961" s="128"/>
      <c r="O3961" s="128" t="str">
        <f>IFERROR(VLOOKUP(N3961,연차지정일수,2,FALSE),"")</f>
        <v/>
      </c>
      <c r="P3961" s="143"/>
      <c r="Q3961" s="2"/>
    </row>
    <row r="3962">
      <c r="A3962" s="129">
        <v>48157.0</v>
      </c>
      <c r="B3962" s="129">
        <f>VLOOKUP($A3962,달력데이터,MATCH("음력 날짜",달력제목,0),FALSE)</f>
        <v>48112</v>
      </c>
      <c r="C3962" s="128">
        <f t="shared" si="1"/>
        <v>2031</v>
      </c>
      <c r="D3962" s="128">
        <f t="shared" si="2"/>
        <v>11</v>
      </c>
      <c r="E3962" s="128">
        <f t="shared" si="3"/>
        <v>1</v>
      </c>
      <c r="F3962" s="128">
        <f t="shared" si="4"/>
        <v>2031</v>
      </c>
      <c r="G3962" s="128">
        <f t="shared" si="5"/>
        <v>11</v>
      </c>
      <c r="H3962" s="128">
        <f t="shared" si="6"/>
        <v>5</v>
      </c>
      <c r="I3962" s="128" t="str">
        <f t="shared" si="7"/>
        <v>수</v>
      </c>
      <c r="J3962" s="99"/>
      <c r="K3962" s="99"/>
      <c r="L3962" s="141" t="str">
        <f>IF(J3962-K3962=0,,IFERROR(K3962-J3962-휴게시간-VLOOKUP(A3962,지정휴게시간,2,FALSE),K3962-J3962-휴게시간))</f>
        <v/>
      </c>
      <c r="M3962" s="142" t="str">
        <f>IFERROR(VLOOKUP(Text(A3962,"m월 d일"),양력휴일,2,FALSE),IFERROR(VLOOKUP(Text(B3962,"m월 d일"),음력휴일,2,FALSE),IFERROR(VLOOKUP(A3962,양력지정휴일,2,FALSE), IFERROR(VLOOKUP(B3962,음력지정휴일,2,FALSE), ""))))</f>
        <v/>
      </c>
      <c r="N3962" s="128"/>
      <c r="O3962" s="128" t="str">
        <f>IFERROR(VLOOKUP(N3962,연차지정일수,2,FALSE),"")</f>
        <v/>
      </c>
      <c r="P3962" s="143"/>
      <c r="Q3962" s="2"/>
    </row>
    <row r="3963">
      <c r="A3963" s="129">
        <v>48158.0</v>
      </c>
      <c r="B3963" s="129">
        <f>VLOOKUP($A3963,달력데이터,MATCH("음력 날짜",달력제목,0),FALSE)</f>
        <v>48113</v>
      </c>
      <c r="C3963" s="128">
        <f t="shared" si="1"/>
        <v>2031</v>
      </c>
      <c r="D3963" s="128">
        <f t="shared" si="2"/>
        <v>11</v>
      </c>
      <c r="E3963" s="128">
        <f t="shared" si="3"/>
        <v>1</v>
      </c>
      <c r="F3963" s="128">
        <f t="shared" si="4"/>
        <v>2031</v>
      </c>
      <c r="G3963" s="128">
        <f t="shared" si="5"/>
        <v>11</v>
      </c>
      <c r="H3963" s="128">
        <f t="shared" si="6"/>
        <v>6</v>
      </c>
      <c r="I3963" s="128" t="str">
        <f t="shared" si="7"/>
        <v>목</v>
      </c>
      <c r="J3963" s="99"/>
      <c r="K3963" s="99"/>
      <c r="L3963" s="141" t="str">
        <f>IF(J3963-K3963=0,,IFERROR(K3963-J3963-휴게시간-VLOOKUP(A3963,지정휴게시간,2,FALSE),K3963-J3963-휴게시간))</f>
        <v/>
      </c>
      <c r="M3963" s="142" t="str">
        <f>IFERROR(VLOOKUP(Text(A3963,"m월 d일"),양력휴일,2,FALSE),IFERROR(VLOOKUP(Text(B3963,"m월 d일"),음력휴일,2,FALSE),IFERROR(VLOOKUP(A3963,양력지정휴일,2,FALSE), IFERROR(VLOOKUP(B3963,음력지정휴일,2,FALSE), ""))))</f>
        <v/>
      </c>
      <c r="N3963" s="128"/>
      <c r="O3963" s="128" t="str">
        <f>IFERROR(VLOOKUP(N3963,연차지정일수,2,FALSE),"")</f>
        <v/>
      </c>
      <c r="P3963" s="143"/>
      <c r="Q3963" s="2"/>
    </row>
    <row r="3964">
      <c r="A3964" s="129">
        <v>48159.0</v>
      </c>
      <c r="B3964" s="129">
        <f>VLOOKUP($A3964,달력데이터,MATCH("음력 날짜",달력제목,0),FALSE)</f>
        <v>48114</v>
      </c>
      <c r="C3964" s="128">
        <f t="shared" si="1"/>
        <v>2031</v>
      </c>
      <c r="D3964" s="128">
        <f t="shared" si="2"/>
        <v>11</v>
      </c>
      <c r="E3964" s="128">
        <f t="shared" si="3"/>
        <v>1</v>
      </c>
      <c r="F3964" s="128">
        <f t="shared" si="4"/>
        <v>2031</v>
      </c>
      <c r="G3964" s="128">
        <f t="shared" si="5"/>
        <v>11</v>
      </c>
      <c r="H3964" s="128">
        <f t="shared" si="6"/>
        <v>7</v>
      </c>
      <c r="I3964" s="128" t="str">
        <f t="shared" si="7"/>
        <v>금</v>
      </c>
      <c r="J3964" s="99"/>
      <c r="K3964" s="99"/>
      <c r="L3964" s="141" t="str">
        <f>IF(J3964-K3964=0,,IFERROR(K3964-J3964-휴게시간-VLOOKUP(A3964,지정휴게시간,2,FALSE),K3964-J3964-휴게시간))</f>
        <v/>
      </c>
      <c r="M3964" s="142" t="str">
        <f>IFERROR(VLOOKUP(Text(A3964,"m월 d일"),양력휴일,2,FALSE),IFERROR(VLOOKUP(Text(B3964,"m월 d일"),음력휴일,2,FALSE),IFERROR(VLOOKUP(A3964,양력지정휴일,2,FALSE), IFERROR(VLOOKUP(B3964,음력지정휴일,2,FALSE), ""))))</f>
        <v/>
      </c>
      <c r="N3964" s="128"/>
      <c r="O3964" s="128" t="str">
        <f>IFERROR(VLOOKUP(N3964,연차지정일수,2,FALSE),"")</f>
        <v/>
      </c>
      <c r="P3964" s="143"/>
      <c r="Q3964" s="2"/>
    </row>
    <row r="3965">
      <c r="A3965" s="129">
        <v>48160.0</v>
      </c>
      <c r="B3965" s="129">
        <f>VLOOKUP($A3965,달력데이터,MATCH("음력 날짜",달력제목,0),FALSE)</f>
        <v>48115</v>
      </c>
      <c r="C3965" s="128">
        <f t="shared" si="1"/>
        <v>2031</v>
      </c>
      <c r="D3965" s="128">
        <f t="shared" si="2"/>
        <v>11</v>
      </c>
      <c r="E3965" s="128">
        <f t="shared" si="3"/>
        <v>1</v>
      </c>
      <c r="F3965" s="128">
        <f t="shared" si="4"/>
        <v>2031</v>
      </c>
      <c r="G3965" s="128">
        <f t="shared" si="5"/>
        <v>11</v>
      </c>
      <c r="H3965" s="128">
        <f t="shared" si="6"/>
        <v>8</v>
      </c>
      <c r="I3965" s="128" t="str">
        <f t="shared" si="7"/>
        <v>토</v>
      </c>
      <c r="J3965" s="99"/>
      <c r="K3965" s="99"/>
      <c r="L3965" s="141" t="str">
        <f>IF(J3965-K3965=0,,IFERROR(K3965-J3965-휴게시간-VLOOKUP(A3965,지정휴게시간,2,FALSE),K3965-J3965-휴게시간))</f>
        <v/>
      </c>
      <c r="M3965" s="142" t="str">
        <f>IFERROR(VLOOKUP(Text(A3965,"m월 d일"),양력휴일,2,FALSE),IFERROR(VLOOKUP(Text(B3965,"m월 d일"),음력휴일,2,FALSE),IFERROR(VLOOKUP(A3965,양력지정휴일,2,FALSE), IFERROR(VLOOKUP(B3965,음력지정휴일,2,FALSE), ""))))</f>
        <v/>
      </c>
      <c r="N3965" s="128"/>
      <c r="O3965" s="128" t="str">
        <f>IFERROR(VLOOKUP(N3965,연차지정일수,2,FALSE),"")</f>
        <v/>
      </c>
      <c r="P3965" s="143"/>
      <c r="Q3965" s="2"/>
    </row>
    <row r="3966">
      <c r="A3966" s="129">
        <v>48161.0</v>
      </c>
      <c r="B3966" s="129">
        <f>VLOOKUP($A3966,달력데이터,MATCH("음력 날짜",달력제목,0),FALSE)</f>
        <v>48116</v>
      </c>
      <c r="C3966" s="128">
        <f t="shared" si="1"/>
        <v>2031</v>
      </c>
      <c r="D3966" s="128">
        <f t="shared" si="2"/>
        <v>11</v>
      </c>
      <c r="E3966" s="128">
        <f t="shared" si="3"/>
        <v>1</v>
      </c>
      <c r="F3966" s="128">
        <f t="shared" si="4"/>
        <v>2031</v>
      </c>
      <c r="G3966" s="128">
        <f t="shared" si="5"/>
        <v>11</v>
      </c>
      <c r="H3966" s="128">
        <f t="shared" si="6"/>
        <v>9</v>
      </c>
      <c r="I3966" s="128" t="str">
        <f t="shared" si="7"/>
        <v>일</v>
      </c>
      <c r="J3966" s="99"/>
      <c r="K3966" s="99"/>
      <c r="L3966" s="141" t="str">
        <f>IF(J3966-K3966=0,,IFERROR(K3966-J3966-휴게시간-VLOOKUP(A3966,지정휴게시간,2,FALSE),K3966-J3966-휴게시간))</f>
        <v/>
      </c>
      <c r="M3966" s="142" t="str">
        <f>IFERROR(VLOOKUP(Text(A3966,"m월 d일"),양력휴일,2,FALSE),IFERROR(VLOOKUP(Text(B3966,"m월 d일"),음력휴일,2,FALSE),IFERROR(VLOOKUP(A3966,양력지정휴일,2,FALSE), IFERROR(VLOOKUP(B3966,음력지정휴일,2,FALSE), ""))))</f>
        <v/>
      </c>
      <c r="N3966" s="128"/>
      <c r="O3966" s="128" t="str">
        <f>IFERROR(VLOOKUP(N3966,연차지정일수,2,FALSE),"")</f>
        <v/>
      </c>
      <c r="P3966" s="143"/>
      <c r="Q3966" s="2"/>
    </row>
    <row r="3967">
      <c r="A3967" s="129">
        <v>48162.0</v>
      </c>
      <c r="B3967" s="129">
        <f>VLOOKUP($A3967,달력데이터,MATCH("음력 날짜",달력제목,0),FALSE)</f>
        <v>48117</v>
      </c>
      <c r="C3967" s="128">
        <f t="shared" si="1"/>
        <v>2031</v>
      </c>
      <c r="D3967" s="128">
        <f t="shared" si="2"/>
        <v>11</v>
      </c>
      <c r="E3967" s="128">
        <f t="shared" si="3"/>
        <v>2</v>
      </c>
      <c r="F3967" s="128">
        <f t="shared" si="4"/>
        <v>2031</v>
      </c>
      <c r="G3967" s="128">
        <f t="shared" si="5"/>
        <v>11</v>
      </c>
      <c r="H3967" s="128">
        <f t="shared" si="6"/>
        <v>10</v>
      </c>
      <c r="I3967" s="128" t="str">
        <f t="shared" si="7"/>
        <v>월</v>
      </c>
      <c r="J3967" s="99"/>
      <c r="K3967" s="99"/>
      <c r="L3967" s="141" t="str">
        <f>IF(J3967-K3967=0,,IFERROR(K3967-J3967-휴게시간-VLOOKUP(A3967,지정휴게시간,2,FALSE),K3967-J3967-휴게시간))</f>
        <v/>
      </c>
      <c r="M3967" s="142" t="str">
        <f>IFERROR(VLOOKUP(Text(A3967,"m월 d일"),양력휴일,2,FALSE),IFERROR(VLOOKUP(Text(B3967,"m월 d일"),음력휴일,2,FALSE),IFERROR(VLOOKUP(A3967,양력지정휴일,2,FALSE), IFERROR(VLOOKUP(B3967,음력지정휴일,2,FALSE), ""))))</f>
        <v/>
      </c>
      <c r="N3967" s="128"/>
      <c r="O3967" s="128" t="str">
        <f>IFERROR(VLOOKUP(N3967,연차지정일수,2,FALSE),"")</f>
        <v/>
      </c>
      <c r="P3967" s="143"/>
      <c r="Q3967" s="2"/>
    </row>
    <row r="3968">
      <c r="A3968" s="129">
        <v>48163.0</v>
      </c>
      <c r="B3968" s="129">
        <f>VLOOKUP($A3968,달력데이터,MATCH("음력 날짜",달력제목,0),FALSE)</f>
        <v>48118</v>
      </c>
      <c r="C3968" s="128">
        <f t="shared" si="1"/>
        <v>2031</v>
      </c>
      <c r="D3968" s="128">
        <f t="shared" si="2"/>
        <v>11</v>
      </c>
      <c r="E3968" s="128">
        <f t="shared" si="3"/>
        <v>2</v>
      </c>
      <c r="F3968" s="128">
        <f t="shared" si="4"/>
        <v>2031</v>
      </c>
      <c r="G3968" s="128">
        <f t="shared" si="5"/>
        <v>11</v>
      </c>
      <c r="H3968" s="128">
        <f t="shared" si="6"/>
        <v>11</v>
      </c>
      <c r="I3968" s="128" t="str">
        <f t="shared" si="7"/>
        <v>화</v>
      </c>
      <c r="J3968" s="99"/>
      <c r="K3968" s="99"/>
      <c r="L3968" s="141" t="str">
        <f>IF(J3968-K3968=0,,IFERROR(K3968-J3968-휴게시간-VLOOKUP(A3968,지정휴게시간,2,FALSE),K3968-J3968-휴게시간))</f>
        <v/>
      </c>
      <c r="M3968" s="142" t="str">
        <f>IFERROR(VLOOKUP(Text(A3968,"m월 d일"),양력휴일,2,FALSE),IFERROR(VLOOKUP(Text(B3968,"m월 d일"),음력휴일,2,FALSE),IFERROR(VLOOKUP(A3968,양력지정휴일,2,FALSE), IFERROR(VLOOKUP(B3968,음력지정휴일,2,FALSE), ""))))</f>
        <v/>
      </c>
      <c r="N3968" s="128"/>
      <c r="O3968" s="128" t="str">
        <f>IFERROR(VLOOKUP(N3968,연차지정일수,2,FALSE),"")</f>
        <v/>
      </c>
      <c r="P3968" s="143"/>
      <c r="Q3968" s="2"/>
    </row>
    <row r="3969">
      <c r="A3969" s="129">
        <v>48164.0</v>
      </c>
      <c r="B3969" s="129">
        <f>VLOOKUP($A3969,달력데이터,MATCH("음력 날짜",달력제목,0),FALSE)</f>
        <v>48119</v>
      </c>
      <c r="C3969" s="128">
        <f t="shared" si="1"/>
        <v>2031</v>
      </c>
      <c r="D3969" s="128">
        <f t="shared" si="2"/>
        <v>11</v>
      </c>
      <c r="E3969" s="128">
        <f t="shared" si="3"/>
        <v>2</v>
      </c>
      <c r="F3969" s="128">
        <f t="shared" si="4"/>
        <v>2031</v>
      </c>
      <c r="G3969" s="128">
        <f t="shared" si="5"/>
        <v>11</v>
      </c>
      <c r="H3969" s="128">
        <f t="shared" si="6"/>
        <v>12</v>
      </c>
      <c r="I3969" s="128" t="str">
        <f t="shared" si="7"/>
        <v>수</v>
      </c>
      <c r="J3969" s="99"/>
      <c r="K3969" s="99"/>
      <c r="L3969" s="141" t="str">
        <f>IF(J3969-K3969=0,,IFERROR(K3969-J3969-휴게시간-VLOOKUP(A3969,지정휴게시간,2,FALSE),K3969-J3969-휴게시간))</f>
        <v/>
      </c>
      <c r="M3969" s="142" t="str">
        <f>IFERROR(VLOOKUP(Text(A3969,"m월 d일"),양력휴일,2,FALSE),IFERROR(VLOOKUP(Text(B3969,"m월 d일"),음력휴일,2,FALSE),IFERROR(VLOOKUP(A3969,양력지정휴일,2,FALSE), IFERROR(VLOOKUP(B3969,음력지정휴일,2,FALSE), ""))))</f>
        <v/>
      </c>
      <c r="N3969" s="128"/>
      <c r="O3969" s="128" t="str">
        <f>IFERROR(VLOOKUP(N3969,연차지정일수,2,FALSE),"")</f>
        <v/>
      </c>
      <c r="P3969" s="143"/>
      <c r="Q3969" s="2"/>
    </row>
    <row r="3970">
      <c r="A3970" s="129">
        <v>48165.0</v>
      </c>
      <c r="B3970" s="129">
        <f>VLOOKUP($A3970,달력데이터,MATCH("음력 날짜",달력제목,0),FALSE)</f>
        <v>48120</v>
      </c>
      <c r="C3970" s="128">
        <f t="shared" si="1"/>
        <v>2031</v>
      </c>
      <c r="D3970" s="128">
        <f t="shared" si="2"/>
        <v>11</v>
      </c>
      <c r="E3970" s="128">
        <f t="shared" si="3"/>
        <v>2</v>
      </c>
      <c r="F3970" s="128">
        <f t="shared" si="4"/>
        <v>2031</v>
      </c>
      <c r="G3970" s="128">
        <f t="shared" si="5"/>
        <v>11</v>
      </c>
      <c r="H3970" s="128">
        <f t="shared" si="6"/>
        <v>13</v>
      </c>
      <c r="I3970" s="128" t="str">
        <f t="shared" si="7"/>
        <v>목</v>
      </c>
      <c r="J3970" s="99"/>
      <c r="K3970" s="99"/>
      <c r="L3970" s="141" t="str">
        <f>IF(J3970-K3970=0,,IFERROR(K3970-J3970-휴게시간-VLOOKUP(A3970,지정휴게시간,2,FALSE),K3970-J3970-휴게시간))</f>
        <v/>
      </c>
      <c r="M3970" s="142" t="str">
        <f>IFERROR(VLOOKUP(Text(A3970,"m월 d일"),양력휴일,2,FALSE),IFERROR(VLOOKUP(Text(B3970,"m월 d일"),음력휴일,2,FALSE),IFERROR(VLOOKUP(A3970,양력지정휴일,2,FALSE), IFERROR(VLOOKUP(B3970,음력지정휴일,2,FALSE), ""))))</f>
        <v/>
      </c>
      <c r="N3970" s="128"/>
      <c r="O3970" s="128" t="str">
        <f>IFERROR(VLOOKUP(N3970,연차지정일수,2,FALSE),"")</f>
        <v/>
      </c>
      <c r="P3970" s="143"/>
      <c r="Q3970" s="2"/>
    </row>
    <row r="3971">
      <c r="A3971" s="129">
        <v>48166.0</v>
      </c>
      <c r="B3971" s="129">
        <f>VLOOKUP($A3971,달력데이터,MATCH("음력 날짜",달력제목,0),FALSE)</f>
        <v>48121</v>
      </c>
      <c r="C3971" s="128">
        <f t="shared" si="1"/>
        <v>2031</v>
      </c>
      <c r="D3971" s="128">
        <f t="shared" si="2"/>
        <v>11</v>
      </c>
      <c r="E3971" s="128">
        <f t="shared" si="3"/>
        <v>2</v>
      </c>
      <c r="F3971" s="128">
        <f t="shared" si="4"/>
        <v>2031</v>
      </c>
      <c r="G3971" s="128">
        <f t="shared" si="5"/>
        <v>11</v>
      </c>
      <c r="H3971" s="128">
        <f t="shared" si="6"/>
        <v>14</v>
      </c>
      <c r="I3971" s="128" t="str">
        <f t="shared" si="7"/>
        <v>금</v>
      </c>
      <c r="J3971" s="99"/>
      <c r="K3971" s="99"/>
      <c r="L3971" s="141" t="str">
        <f>IF(J3971-K3971=0,,IFERROR(K3971-J3971-휴게시간-VLOOKUP(A3971,지정휴게시간,2,FALSE),K3971-J3971-휴게시간))</f>
        <v/>
      </c>
      <c r="M3971" s="142" t="str">
        <f>IFERROR(VLOOKUP(Text(A3971,"m월 d일"),양력휴일,2,FALSE),IFERROR(VLOOKUP(Text(B3971,"m월 d일"),음력휴일,2,FALSE),IFERROR(VLOOKUP(A3971,양력지정휴일,2,FALSE), IFERROR(VLOOKUP(B3971,음력지정휴일,2,FALSE), ""))))</f>
        <v/>
      </c>
      <c r="N3971" s="128"/>
      <c r="O3971" s="128" t="str">
        <f>IFERROR(VLOOKUP(N3971,연차지정일수,2,FALSE),"")</f>
        <v/>
      </c>
      <c r="P3971" s="143"/>
      <c r="Q3971" s="2"/>
    </row>
    <row r="3972">
      <c r="A3972" s="129">
        <v>48167.0</v>
      </c>
      <c r="B3972" s="129">
        <f>VLOOKUP($A3972,달력데이터,MATCH("음력 날짜",달력제목,0),FALSE)</f>
        <v>48122</v>
      </c>
      <c r="C3972" s="128">
        <f t="shared" si="1"/>
        <v>2031</v>
      </c>
      <c r="D3972" s="128">
        <f t="shared" si="2"/>
        <v>11</v>
      </c>
      <c r="E3972" s="128">
        <f t="shared" si="3"/>
        <v>2</v>
      </c>
      <c r="F3972" s="128">
        <f t="shared" si="4"/>
        <v>2031</v>
      </c>
      <c r="G3972" s="128">
        <f t="shared" si="5"/>
        <v>11</v>
      </c>
      <c r="H3972" s="128">
        <f t="shared" si="6"/>
        <v>15</v>
      </c>
      <c r="I3972" s="128" t="str">
        <f t="shared" si="7"/>
        <v>토</v>
      </c>
      <c r="J3972" s="99"/>
      <c r="K3972" s="99"/>
      <c r="L3972" s="141" t="str">
        <f>IF(J3972-K3972=0,,IFERROR(K3972-J3972-휴게시간-VLOOKUP(A3972,지정휴게시간,2,FALSE),K3972-J3972-휴게시간))</f>
        <v/>
      </c>
      <c r="M3972" s="142" t="str">
        <f>IFERROR(VLOOKUP(Text(A3972,"m월 d일"),양력휴일,2,FALSE),IFERROR(VLOOKUP(Text(B3972,"m월 d일"),음력휴일,2,FALSE),IFERROR(VLOOKUP(A3972,양력지정휴일,2,FALSE), IFERROR(VLOOKUP(B3972,음력지정휴일,2,FALSE), ""))))</f>
        <v/>
      </c>
      <c r="N3972" s="128"/>
      <c r="O3972" s="128" t="str">
        <f>IFERROR(VLOOKUP(N3972,연차지정일수,2,FALSE),"")</f>
        <v/>
      </c>
      <c r="P3972" s="143"/>
      <c r="Q3972" s="2"/>
    </row>
    <row r="3973">
      <c r="A3973" s="129">
        <v>48168.0</v>
      </c>
      <c r="B3973" s="129">
        <f>VLOOKUP($A3973,달력데이터,MATCH("음력 날짜",달력제목,0),FALSE)</f>
        <v>48123</v>
      </c>
      <c r="C3973" s="128">
        <f t="shared" si="1"/>
        <v>2031</v>
      </c>
      <c r="D3973" s="128">
        <f t="shared" si="2"/>
        <v>11</v>
      </c>
      <c r="E3973" s="128">
        <f t="shared" si="3"/>
        <v>2</v>
      </c>
      <c r="F3973" s="128">
        <f t="shared" si="4"/>
        <v>2031</v>
      </c>
      <c r="G3973" s="128">
        <f t="shared" si="5"/>
        <v>11</v>
      </c>
      <c r="H3973" s="128">
        <f t="shared" si="6"/>
        <v>16</v>
      </c>
      <c r="I3973" s="128" t="str">
        <f t="shared" si="7"/>
        <v>일</v>
      </c>
      <c r="J3973" s="99"/>
      <c r="K3973" s="99"/>
      <c r="L3973" s="141" t="str">
        <f>IF(J3973-K3973=0,,IFERROR(K3973-J3973-휴게시간-VLOOKUP(A3973,지정휴게시간,2,FALSE),K3973-J3973-휴게시간))</f>
        <v/>
      </c>
      <c r="M3973" s="142" t="str">
        <f>IFERROR(VLOOKUP(Text(A3973,"m월 d일"),양력휴일,2,FALSE),IFERROR(VLOOKUP(Text(B3973,"m월 d일"),음력휴일,2,FALSE),IFERROR(VLOOKUP(A3973,양력지정휴일,2,FALSE), IFERROR(VLOOKUP(B3973,음력지정휴일,2,FALSE), ""))))</f>
        <v/>
      </c>
      <c r="N3973" s="128"/>
      <c r="O3973" s="128" t="str">
        <f>IFERROR(VLOOKUP(N3973,연차지정일수,2,FALSE),"")</f>
        <v/>
      </c>
      <c r="P3973" s="143"/>
      <c r="Q3973" s="2"/>
    </row>
    <row r="3974">
      <c r="A3974" s="129">
        <v>48169.0</v>
      </c>
      <c r="B3974" s="129">
        <f>VLOOKUP($A3974,달력데이터,MATCH("음력 날짜",달력제목,0),FALSE)</f>
        <v>48124</v>
      </c>
      <c r="C3974" s="128">
        <f t="shared" si="1"/>
        <v>2031</v>
      </c>
      <c r="D3974" s="128">
        <f t="shared" si="2"/>
        <v>11</v>
      </c>
      <c r="E3974" s="128">
        <f t="shared" si="3"/>
        <v>3</v>
      </c>
      <c r="F3974" s="128">
        <f t="shared" si="4"/>
        <v>2031</v>
      </c>
      <c r="G3974" s="128">
        <f t="shared" si="5"/>
        <v>11</v>
      </c>
      <c r="H3974" s="128">
        <f t="shared" si="6"/>
        <v>17</v>
      </c>
      <c r="I3974" s="128" t="str">
        <f t="shared" si="7"/>
        <v>월</v>
      </c>
      <c r="J3974" s="99"/>
      <c r="K3974" s="99"/>
      <c r="L3974" s="141" t="str">
        <f>IF(J3974-K3974=0,,IFERROR(K3974-J3974-휴게시간-VLOOKUP(A3974,지정휴게시간,2,FALSE),K3974-J3974-휴게시간))</f>
        <v/>
      </c>
      <c r="M3974" s="142" t="str">
        <f>IFERROR(VLOOKUP(Text(A3974,"m월 d일"),양력휴일,2,FALSE),IFERROR(VLOOKUP(Text(B3974,"m월 d일"),음력휴일,2,FALSE),IFERROR(VLOOKUP(A3974,양력지정휴일,2,FALSE), IFERROR(VLOOKUP(B3974,음력지정휴일,2,FALSE), ""))))</f>
        <v/>
      </c>
      <c r="N3974" s="128"/>
      <c r="O3974" s="128" t="str">
        <f>IFERROR(VLOOKUP(N3974,연차지정일수,2,FALSE),"")</f>
        <v/>
      </c>
      <c r="P3974" s="143"/>
      <c r="Q3974" s="2"/>
    </row>
    <row r="3975">
      <c r="A3975" s="129">
        <v>48170.0</v>
      </c>
      <c r="B3975" s="129">
        <f>VLOOKUP($A3975,달력데이터,MATCH("음력 날짜",달력제목,0),FALSE)</f>
        <v>48125</v>
      </c>
      <c r="C3975" s="128">
        <f t="shared" si="1"/>
        <v>2031</v>
      </c>
      <c r="D3975" s="128">
        <f t="shared" si="2"/>
        <v>11</v>
      </c>
      <c r="E3975" s="128">
        <f t="shared" si="3"/>
        <v>3</v>
      </c>
      <c r="F3975" s="128">
        <f t="shared" si="4"/>
        <v>2031</v>
      </c>
      <c r="G3975" s="128">
        <f t="shared" si="5"/>
        <v>11</v>
      </c>
      <c r="H3975" s="128">
        <f t="shared" si="6"/>
        <v>18</v>
      </c>
      <c r="I3975" s="128" t="str">
        <f t="shared" si="7"/>
        <v>화</v>
      </c>
      <c r="J3975" s="99"/>
      <c r="K3975" s="99"/>
      <c r="L3975" s="141" t="str">
        <f>IF(J3975-K3975=0,,IFERROR(K3975-J3975-휴게시간-VLOOKUP(A3975,지정휴게시간,2,FALSE),K3975-J3975-휴게시간))</f>
        <v/>
      </c>
      <c r="M3975" s="142" t="str">
        <f>IFERROR(VLOOKUP(Text(A3975,"m월 d일"),양력휴일,2,FALSE),IFERROR(VLOOKUP(Text(B3975,"m월 d일"),음력휴일,2,FALSE),IFERROR(VLOOKUP(A3975,양력지정휴일,2,FALSE), IFERROR(VLOOKUP(B3975,음력지정휴일,2,FALSE), ""))))</f>
        <v/>
      </c>
      <c r="N3975" s="128"/>
      <c r="O3975" s="128" t="str">
        <f>IFERROR(VLOOKUP(N3975,연차지정일수,2,FALSE),"")</f>
        <v/>
      </c>
      <c r="P3975" s="143"/>
      <c r="Q3975" s="2"/>
    </row>
    <row r="3976">
      <c r="A3976" s="129">
        <v>48171.0</v>
      </c>
      <c r="B3976" s="129">
        <f>VLOOKUP($A3976,달력데이터,MATCH("음력 날짜",달력제목,0),FALSE)</f>
        <v>48126</v>
      </c>
      <c r="C3976" s="128">
        <f t="shared" si="1"/>
        <v>2031</v>
      </c>
      <c r="D3976" s="128">
        <f t="shared" si="2"/>
        <v>11</v>
      </c>
      <c r="E3976" s="128">
        <f t="shared" si="3"/>
        <v>3</v>
      </c>
      <c r="F3976" s="128">
        <f t="shared" si="4"/>
        <v>2031</v>
      </c>
      <c r="G3976" s="128">
        <f t="shared" si="5"/>
        <v>11</v>
      </c>
      <c r="H3976" s="128">
        <f t="shared" si="6"/>
        <v>19</v>
      </c>
      <c r="I3976" s="128" t="str">
        <f t="shared" si="7"/>
        <v>수</v>
      </c>
      <c r="J3976" s="99"/>
      <c r="K3976" s="99"/>
      <c r="L3976" s="141" t="str">
        <f>IF(J3976-K3976=0,,IFERROR(K3976-J3976-휴게시간-VLOOKUP(A3976,지정휴게시간,2,FALSE),K3976-J3976-휴게시간))</f>
        <v/>
      </c>
      <c r="M3976" s="142" t="str">
        <f>IFERROR(VLOOKUP(Text(A3976,"m월 d일"),양력휴일,2,FALSE),IFERROR(VLOOKUP(Text(B3976,"m월 d일"),음력휴일,2,FALSE),IFERROR(VLOOKUP(A3976,양력지정휴일,2,FALSE), IFERROR(VLOOKUP(B3976,음력지정휴일,2,FALSE), ""))))</f>
        <v/>
      </c>
      <c r="N3976" s="128"/>
      <c r="O3976" s="128" t="str">
        <f>IFERROR(VLOOKUP(N3976,연차지정일수,2,FALSE),"")</f>
        <v/>
      </c>
      <c r="P3976" s="143"/>
      <c r="Q3976" s="2"/>
    </row>
    <row r="3977">
      <c r="A3977" s="129">
        <v>48172.0</v>
      </c>
      <c r="B3977" s="129">
        <f>VLOOKUP($A3977,달력데이터,MATCH("음력 날짜",달력제목,0),FALSE)</f>
        <v>48127</v>
      </c>
      <c r="C3977" s="128">
        <f t="shared" si="1"/>
        <v>2031</v>
      </c>
      <c r="D3977" s="128">
        <f t="shared" si="2"/>
        <v>11</v>
      </c>
      <c r="E3977" s="128">
        <f t="shared" si="3"/>
        <v>3</v>
      </c>
      <c r="F3977" s="128">
        <f t="shared" si="4"/>
        <v>2031</v>
      </c>
      <c r="G3977" s="128">
        <f t="shared" si="5"/>
        <v>11</v>
      </c>
      <c r="H3977" s="128">
        <f t="shared" si="6"/>
        <v>20</v>
      </c>
      <c r="I3977" s="128" t="str">
        <f t="shared" si="7"/>
        <v>목</v>
      </c>
      <c r="J3977" s="99"/>
      <c r="K3977" s="99"/>
      <c r="L3977" s="141" t="str">
        <f>IF(J3977-K3977=0,,IFERROR(K3977-J3977-휴게시간-VLOOKUP(A3977,지정휴게시간,2,FALSE),K3977-J3977-휴게시간))</f>
        <v/>
      </c>
      <c r="M3977" s="142" t="str">
        <f>IFERROR(VLOOKUP(Text(A3977,"m월 d일"),양력휴일,2,FALSE),IFERROR(VLOOKUP(Text(B3977,"m월 d일"),음력휴일,2,FALSE),IFERROR(VLOOKUP(A3977,양력지정휴일,2,FALSE), IFERROR(VLOOKUP(B3977,음력지정휴일,2,FALSE), ""))))</f>
        <v/>
      </c>
      <c r="N3977" s="128"/>
      <c r="O3977" s="128" t="str">
        <f>IFERROR(VLOOKUP(N3977,연차지정일수,2,FALSE),"")</f>
        <v/>
      </c>
      <c r="P3977" s="143"/>
      <c r="Q3977" s="2"/>
    </row>
    <row r="3978">
      <c r="A3978" s="129">
        <v>48173.0</v>
      </c>
      <c r="B3978" s="129">
        <f>VLOOKUP($A3978,달력데이터,MATCH("음력 날짜",달력제목,0),FALSE)</f>
        <v>48128</v>
      </c>
      <c r="C3978" s="128">
        <f t="shared" si="1"/>
        <v>2031</v>
      </c>
      <c r="D3978" s="128">
        <f t="shared" si="2"/>
        <v>11</v>
      </c>
      <c r="E3978" s="128">
        <f t="shared" si="3"/>
        <v>3</v>
      </c>
      <c r="F3978" s="128">
        <f t="shared" si="4"/>
        <v>2031</v>
      </c>
      <c r="G3978" s="128">
        <f t="shared" si="5"/>
        <v>11</v>
      </c>
      <c r="H3978" s="128">
        <f t="shared" si="6"/>
        <v>21</v>
      </c>
      <c r="I3978" s="128" t="str">
        <f t="shared" si="7"/>
        <v>금</v>
      </c>
      <c r="J3978" s="99"/>
      <c r="K3978" s="99"/>
      <c r="L3978" s="141" t="str">
        <f>IF(J3978-K3978=0,,IFERROR(K3978-J3978-휴게시간-VLOOKUP(A3978,지정휴게시간,2,FALSE),K3978-J3978-휴게시간))</f>
        <v/>
      </c>
      <c r="M3978" s="142" t="str">
        <f>IFERROR(VLOOKUP(Text(A3978,"m월 d일"),양력휴일,2,FALSE),IFERROR(VLOOKUP(Text(B3978,"m월 d일"),음력휴일,2,FALSE),IFERROR(VLOOKUP(A3978,양력지정휴일,2,FALSE), IFERROR(VLOOKUP(B3978,음력지정휴일,2,FALSE), ""))))</f>
        <v/>
      </c>
      <c r="N3978" s="128"/>
      <c r="O3978" s="128" t="str">
        <f>IFERROR(VLOOKUP(N3978,연차지정일수,2,FALSE),"")</f>
        <v/>
      </c>
      <c r="P3978" s="143"/>
      <c r="Q3978" s="2"/>
    </row>
    <row r="3979">
      <c r="A3979" s="129">
        <v>48174.0</v>
      </c>
      <c r="B3979" s="129">
        <f>VLOOKUP($A3979,달력데이터,MATCH("음력 날짜",달력제목,0),FALSE)</f>
        <v>48129</v>
      </c>
      <c r="C3979" s="128">
        <f t="shared" si="1"/>
        <v>2031</v>
      </c>
      <c r="D3979" s="128">
        <f t="shared" si="2"/>
        <v>11</v>
      </c>
      <c r="E3979" s="128">
        <f t="shared" si="3"/>
        <v>3</v>
      </c>
      <c r="F3979" s="128">
        <f t="shared" si="4"/>
        <v>2031</v>
      </c>
      <c r="G3979" s="128">
        <f t="shared" si="5"/>
        <v>11</v>
      </c>
      <c r="H3979" s="128">
        <f t="shared" si="6"/>
        <v>22</v>
      </c>
      <c r="I3979" s="128" t="str">
        <f t="shared" si="7"/>
        <v>토</v>
      </c>
      <c r="J3979" s="99"/>
      <c r="K3979" s="99"/>
      <c r="L3979" s="141" t="str">
        <f>IF(J3979-K3979=0,,IFERROR(K3979-J3979-휴게시간-VLOOKUP(A3979,지정휴게시간,2,FALSE),K3979-J3979-휴게시간))</f>
        <v/>
      </c>
      <c r="M3979" s="142" t="str">
        <f>IFERROR(VLOOKUP(Text(A3979,"m월 d일"),양력휴일,2,FALSE),IFERROR(VLOOKUP(Text(B3979,"m월 d일"),음력휴일,2,FALSE),IFERROR(VLOOKUP(A3979,양력지정휴일,2,FALSE), IFERROR(VLOOKUP(B3979,음력지정휴일,2,FALSE), ""))))</f>
        <v/>
      </c>
      <c r="N3979" s="128"/>
      <c r="O3979" s="128" t="str">
        <f>IFERROR(VLOOKUP(N3979,연차지정일수,2,FALSE),"")</f>
        <v/>
      </c>
      <c r="P3979" s="143"/>
      <c r="Q3979" s="2"/>
    </row>
    <row r="3980">
      <c r="A3980" s="129">
        <v>48175.0</v>
      </c>
      <c r="B3980" s="129">
        <f>VLOOKUP($A3980,달력데이터,MATCH("음력 날짜",달력제목,0),FALSE)</f>
        <v>48130</v>
      </c>
      <c r="C3980" s="128">
        <f t="shared" si="1"/>
        <v>2031</v>
      </c>
      <c r="D3980" s="128">
        <f t="shared" si="2"/>
        <v>11</v>
      </c>
      <c r="E3980" s="128">
        <f t="shared" si="3"/>
        <v>3</v>
      </c>
      <c r="F3980" s="128">
        <f t="shared" si="4"/>
        <v>2031</v>
      </c>
      <c r="G3980" s="128">
        <f t="shared" si="5"/>
        <v>11</v>
      </c>
      <c r="H3980" s="128">
        <f t="shared" si="6"/>
        <v>23</v>
      </c>
      <c r="I3980" s="128" t="str">
        <f t="shared" si="7"/>
        <v>일</v>
      </c>
      <c r="J3980" s="99"/>
      <c r="K3980" s="99"/>
      <c r="L3980" s="141" t="str">
        <f>IF(J3980-K3980=0,,IFERROR(K3980-J3980-휴게시간-VLOOKUP(A3980,지정휴게시간,2,FALSE),K3980-J3980-휴게시간))</f>
        <v/>
      </c>
      <c r="M3980" s="142" t="str">
        <f>IFERROR(VLOOKUP(Text(A3980,"m월 d일"),양력휴일,2,FALSE),IFERROR(VLOOKUP(Text(B3980,"m월 d일"),음력휴일,2,FALSE),IFERROR(VLOOKUP(A3980,양력지정휴일,2,FALSE), IFERROR(VLOOKUP(B3980,음력지정휴일,2,FALSE), ""))))</f>
        <v/>
      </c>
      <c r="N3980" s="128"/>
      <c r="O3980" s="128" t="str">
        <f>IFERROR(VLOOKUP(N3980,연차지정일수,2,FALSE),"")</f>
        <v/>
      </c>
      <c r="P3980" s="143"/>
      <c r="Q3980" s="2"/>
    </row>
    <row r="3981">
      <c r="A3981" s="129">
        <v>48176.0</v>
      </c>
      <c r="B3981" s="129">
        <f>VLOOKUP($A3981,달력데이터,MATCH("음력 날짜",달력제목,0),FALSE)</f>
        <v>48131</v>
      </c>
      <c r="C3981" s="128">
        <f t="shared" si="1"/>
        <v>2031</v>
      </c>
      <c r="D3981" s="128">
        <f t="shared" si="2"/>
        <v>11</v>
      </c>
      <c r="E3981" s="128">
        <f t="shared" si="3"/>
        <v>4</v>
      </c>
      <c r="F3981" s="128">
        <f t="shared" si="4"/>
        <v>2031</v>
      </c>
      <c r="G3981" s="128">
        <f t="shared" si="5"/>
        <v>11</v>
      </c>
      <c r="H3981" s="128">
        <f t="shared" si="6"/>
        <v>24</v>
      </c>
      <c r="I3981" s="128" t="str">
        <f t="shared" si="7"/>
        <v>월</v>
      </c>
      <c r="J3981" s="99"/>
      <c r="K3981" s="99"/>
      <c r="L3981" s="141" t="str">
        <f>IF(J3981-K3981=0,,IFERROR(K3981-J3981-휴게시간-VLOOKUP(A3981,지정휴게시간,2,FALSE),K3981-J3981-휴게시간))</f>
        <v/>
      </c>
      <c r="M3981" s="142" t="str">
        <f>IFERROR(VLOOKUP(Text(A3981,"m월 d일"),양력휴일,2,FALSE),IFERROR(VLOOKUP(Text(B3981,"m월 d일"),음력휴일,2,FALSE),IFERROR(VLOOKUP(A3981,양력지정휴일,2,FALSE), IFERROR(VLOOKUP(B3981,음력지정휴일,2,FALSE), ""))))</f>
        <v/>
      </c>
      <c r="N3981" s="128"/>
      <c r="O3981" s="128" t="str">
        <f>IFERROR(VLOOKUP(N3981,연차지정일수,2,FALSE),"")</f>
        <v/>
      </c>
      <c r="P3981" s="143"/>
      <c r="Q3981" s="2"/>
    </row>
    <row r="3982">
      <c r="A3982" s="129">
        <v>48177.0</v>
      </c>
      <c r="B3982" s="129">
        <f>VLOOKUP($A3982,달력데이터,MATCH("음력 날짜",달력제목,0),FALSE)</f>
        <v>48132</v>
      </c>
      <c r="C3982" s="128">
        <f t="shared" si="1"/>
        <v>2031</v>
      </c>
      <c r="D3982" s="128">
        <f t="shared" si="2"/>
        <v>11</v>
      </c>
      <c r="E3982" s="128">
        <f t="shared" si="3"/>
        <v>4</v>
      </c>
      <c r="F3982" s="128">
        <f t="shared" si="4"/>
        <v>2031</v>
      </c>
      <c r="G3982" s="128">
        <f t="shared" si="5"/>
        <v>11</v>
      </c>
      <c r="H3982" s="128">
        <f t="shared" si="6"/>
        <v>25</v>
      </c>
      <c r="I3982" s="128" t="str">
        <f t="shared" si="7"/>
        <v>화</v>
      </c>
      <c r="J3982" s="99"/>
      <c r="K3982" s="99"/>
      <c r="L3982" s="141" t="str">
        <f>IF(J3982-K3982=0,,IFERROR(K3982-J3982-휴게시간-VLOOKUP(A3982,지정휴게시간,2,FALSE),K3982-J3982-휴게시간))</f>
        <v/>
      </c>
      <c r="M3982" s="142" t="str">
        <f>IFERROR(VLOOKUP(Text(A3982,"m월 d일"),양력휴일,2,FALSE),IFERROR(VLOOKUP(Text(B3982,"m월 d일"),음력휴일,2,FALSE),IFERROR(VLOOKUP(A3982,양력지정휴일,2,FALSE), IFERROR(VLOOKUP(B3982,음력지정휴일,2,FALSE), ""))))</f>
        <v/>
      </c>
      <c r="N3982" s="128"/>
      <c r="O3982" s="128" t="str">
        <f>IFERROR(VLOOKUP(N3982,연차지정일수,2,FALSE),"")</f>
        <v/>
      </c>
      <c r="P3982" s="143"/>
      <c r="Q3982" s="2"/>
    </row>
    <row r="3983">
      <c r="A3983" s="129">
        <v>48178.0</v>
      </c>
      <c r="B3983" s="129">
        <f>VLOOKUP($A3983,달력데이터,MATCH("음력 날짜",달력제목,0),FALSE)</f>
        <v>48133</v>
      </c>
      <c r="C3983" s="128">
        <f t="shared" si="1"/>
        <v>2031</v>
      </c>
      <c r="D3983" s="128">
        <f t="shared" si="2"/>
        <v>11</v>
      </c>
      <c r="E3983" s="128">
        <f t="shared" si="3"/>
        <v>4</v>
      </c>
      <c r="F3983" s="128">
        <f t="shared" si="4"/>
        <v>2031</v>
      </c>
      <c r="G3983" s="128">
        <f t="shared" si="5"/>
        <v>11</v>
      </c>
      <c r="H3983" s="128">
        <f t="shared" si="6"/>
        <v>26</v>
      </c>
      <c r="I3983" s="128" t="str">
        <f t="shared" si="7"/>
        <v>수</v>
      </c>
      <c r="J3983" s="99"/>
      <c r="K3983" s="99"/>
      <c r="L3983" s="141" t="str">
        <f>IF(J3983-K3983=0,,IFERROR(K3983-J3983-휴게시간-VLOOKUP(A3983,지정휴게시간,2,FALSE),K3983-J3983-휴게시간))</f>
        <v/>
      </c>
      <c r="M3983" s="142" t="str">
        <f>IFERROR(VLOOKUP(Text(A3983,"m월 d일"),양력휴일,2,FALSE),IFERROR(VLOOKUP(Text(B3983,"m월 d일"),음력휴일,2,FALSE),IFERROR(VLOOKUP(A3983,양력지정휴일,2,FALSE), IFERROR(VLOOKUP(B3983,음력지정휴일,2,FALSE), ""))))</f>
        <v/>
      </c>
      <c r="N3983" s="128"/>
      <c r="O3983" s="128" t="str">
        <f>IFERROR(VLOOKUP(N3983,연차지정일수,2,FALSE),"")</f>
        <v/>
      </c>
      <c r="P3983" s="143"/>
      <c r="Q3983" s="2"/>
    </row>
    <row r="3984">
      <c r="A3984" s="129">
        <v>48179.0</v>
      </c>
      <c r="B3984" s="129">
        <f>VLOOKUP($A3984,달력데이터,MATCH("음력 날짜",달력제목,0),FALSE)</f>
        <v>48134</v>
      </c>
      <c r="C3984" s="128">
        <f t="shared" si="1"/>
        <v>2031</v>
      </c>
      <c r="D3984" s="128">
        <f t="shared" si="2"/>
        <v>11</v>
      </c>
      <c r="E3984" s="128">
        <f t="shared" si="3"/>
        <v>4</v>
      </c>
      <c r="F3984" s="128">
        <f t="shared" si="4"/>
        <v>2031</v>
      </c>
      <c r="G3984" s="128">
        <f t="shared" si="5"/>
        <v>11</v>
      </c>
      <c r="H3984" s="128">
        <f t="shared" si="6"/>
        <v>27</v>
      </c>
      <c r="I3984" s="128" t="str">
        <f t="shared" si="7"/>
        <v>목</v>
      </c>
      <c r="J3984" s="99"/>
      <c r="K3984" s="99"/>
      <c r="L3984" s="141" t="str">
        <f>IF(J3984-K3984=0,,IFERROR(K3984-J3984-휴게시간-VLOOKUP(A3984,지정휴게시간,2,FALSE),K3984-J3984-휴게시간))</f>
        <v/>
      </c>
      <c r="M3984" s="142" t="str">
        <f>IFERROR(VLOOKUP(Text(A3984,"m월 d일"),양력휴일,2,FALSE),IFERROR(VLOOKUP(Text(B3984,"m월 d일"),음력휴일,2,FALSE),IFERROR(VLOOKUP(A3984,양력지정휴일,2,FALSE), IFERROR(VLOOKUP(B3984,음력지정휴일,2,FALSE), ""))))</f>
        <v/>
      </c>
      <c r="N3984" s="128"/>
      <c r="O3984" s="128" t="str">
        <f>IFERROR(VLOOKUP(N3984,연차지정일수,2,FALSE),"")</f>
        <v/>
      </c>
      <c r="P3984" s="143"/>
      <c r="Q3984" s="2"/>
    </row>
    <row r="3985">
      <c r="A3985" s="129">
        <v>48180.0</v>
      </c>
      <c r="B3985" s="129">
        <f>VLOOKUP($A3985,달력데이터,MATCH("음력 날짜",달력제목,0),FALSE)</f>
        <v>48135</v>
      </c>
      <c r="C3985" s="128">
        <f t="shared" si="1"/>
        <v>2031</v>
      </c>
      <c r="D3985" s="128">
        <f t="shared" si="2"/>
        <v>11</v>
      </c>
      <c r="E3985" s="128">
        <f t="shared" si="3"/>
        <v>4</v>
      </c>
      <c r="F3985" s="128">
        <f t="shared" si="4"/>
        <v>2031</v>
      </c>
      <c r="G3985" s="128">
        <f t="shared" si="5"/>
        <v>11</v>
      </c>
      <c r="H3985" s="128">
        <f t="shared" si="6"/>
        <v>28</v>
      </c>
      <c r="I3985" s="128" t="str">
        <f t="shared" si="7"/>
        <v>금</v>
      </c>
      <c r="J3985" s="99"/>
      <c r="K3985" s="99"/>
      <c r="L3985" s="141" t="str">
        <f>IF(J3985-K3985=0,,IFERROR(K3985-J3985-휴게시간-VLOOKUP(A3985,지정휴게시간,2,FALSE),K3985-J3985-휴게시간))</f>
        <v/>
      </c>
      <c r="M3985" s="142" t="str">
        <f>IFERROR(VLOOKUP(Text(A3985,"m월 d일"),양력휴일,2,FALSE),IFERROR(VLOOKUP(Text(B3985,"m월 d일"),음력휴일,2,FALSE),IFERROR(VLOOKUP(A3985,양력지정휴일,2,FALSE), IFERROR(VLOOKUP(B3985,음력지정휴일,2,FALSE), ""))))</f>
        <v/>
      </c>
      <c r="N3985" s="128"/>
      <c r="O3985" s="128" t="str">
        <f>IFERROR(VLOOKUP(N3985,연차지정일수,2,FALSE),"")</f>
        <v/>
      </c>
      <c r="P3985" s="143"/>
      <c r="Q3985" s="2"/>
    </row>
    <row r="3986">
      <c r="A3986" s="129">
        <v>48181.0</v>
      </c>
      <c r="B3986" s="129">
        <f>VLOOKUP($A3986,달력데이터,MATCH("음력 날짜",달력제목,0),FALSE)</f>
        <v>48136</v>
      </c>
      <c r="C3986" s="128">
        <f t="shared" si="1"/>
        <v>2031</v>
      </c>
      <c r="D3986" s="128">
        <f t="shared" si="2"/>
        <v>11</v>
      </c>
      <c r="E3986" s="128">
        <f t="shared" si="3"/>
        <v>4</v>
      </c>
      <c r="F3986" s="128">
        <f t="shared" si="4"/>
        <v>2031</v>
      </c>
      <c r="G3986" s="128">
        <f t="shared" si="5"/>
        <v>11</v>
      </c>
      <c r="H3986" s="128">
        <f t="shared" si="6"/>
        <v>29</v>
      </c>
      <c r="I3986" s="128" t="str">
        <f t="shared" si="7"/>
        <v>토</v>
      </c>
      <c r="J3986" s="99"/>
      <c r="K3986" s="99"/>
      <c r="L3986" s="141" t="str">
        <f>IF(J3986-K3986=0,,IFERROR(K3986-J3986-휴게시간-VLOOKUP(A3986,지정휴게시간,2,FALSE),K3986-J3986-휴게시간))</f>
        <v/>
      </c>
      <c r="M3986" s="142" t="str">
        <f>IFERROR(VLOOKUP(Text(A3986,"m월 d일"),양력휴일,2,FALSE),IFERROR(VLOOKUP(Text(B3986,"m월 d일"),음력휴일,2,FALSE),IFERROR(VLOOKUP(A3986,양력지정휴일,2,FALSE), IFERROR(VLOOKUP(B3986,음력지정휴일,2,FALSE), ""))))</f>
        <v/>
      </c>
      <c r="N3986" s="128"/>
      <c r="O3986" s="128" t="str">
        <f>IFERROR(VLOOKUP(N3986,연차지정일수,2,FALSE),"")</f>
        <v/>
      </c>
      <c r="P3986" s="143"/>
      <c r="Q3986" s="2"/>
    </row>
    <row r="3987">
      <c r="A3987" s="129">
        <v>48182.0</v>
      </c>
      <c r="B3987" s="129">
        <f>VLOOKUP($A3987,달력데이터,MATCH("음력 날짜",달력제목,0),FALSE)</f>
        <v>48137</v>
      </c>
      <c r="C3987" s="128">
        <f t="shared" si="1"/>
        <v>2031</v>
      </c>
      <c r="D3987" s="128">
        <f t="shared" si="2"/>
        <v>11</v>
      </c>
      <c r="E3987" s="128">
        <f t="shared" si="3"/>
        <v>4</v>
      </c>
      <c r="F3987" s="128">
        <f t="shared" si="4"/>
        <v>2031</v>
      </c>
      <c r="G3987" s="128">
        <f t="shared" si="5"/>
        <v>11</v>
      </c>
      <c r="H3987" s="128">
        <f t="shared" si="6"/>
        <v>30</v>
      </c>
      <c r="I3987" s="128" t="str">
        <f t="shared" si="7"/>
        <v>일</v>
      </c>
      <c r="J3987" s="99"/>
      <c r="K3987" s="99"/>
      <c r="L3987" s="141" t="str">
        <f>IF(J3987-K3987=0,,IFERROR(K3987-J3987-휴게시간-VLOOKUP(A3987,지정휴게시간,2,FALSE),K3987-J3987-휴게시간))</f>
        <v/>
      </c>
      <c r="M3987" s="142" t="str">
        <f>IFERROR(VLOOKUP(Text(A3987,"m월 d일"),양력휴일,2,FALSE),IFERROR(VLOOKUP(Text(B3987,"m월 d일"),음력휴일,2,FALSE),IFERROR(VLOOKUP(A3987,양력지정휴일,2,FALSE), IFERROR(VLOOKUP(B3987,음력지정휴일,2,FALSE), ""))))</f>
        <v/>
      </c>
      <c r="N3987" s="128"/>
      <c r="O3987" s="128" t="str">
        <f>IFERROR(VLOOKUP(N3987,연차지정일수,2,FALSE),"")</f>
        <v/>
      </c>
      <c r="P3987" s="143"/>
      <c r="Q3987" s="2"/>
    </row>
    <row r="3988">
      <c r="A3988" s="129">
        <v>48183.0</v>
      </c>
      <c r="B3988" s="129">
        <f>VLOOKUP($A3988,달력데이터,MATCH("음력 날짜",달력제목,0),FALSE)</f>
        <v>48138</v>
      </c>
      <c r="C3988" s="128">
        <f t="shared" si="1"/>
        <v>2031</v>
      </c>
      <c r="D3988" s="128">
        <f t="shared" si="2"/>
        <v>11</v>
      </c>
      <c r="E3988" s="128">
        <f t="shared" si="3"/>
        <v>1</v>
      </c>
      <c r="F3988" s="128">
        <f t="shared" si="4"/>
        <v>2031</v>
      </c>
      <c r="G3988" s="128">
        <f t="shared" si="5"/>
        <v>12</v>
      </c>
      <c r="H3988" s="128">
        <f t="shared" si="6"/>
        <v>1</v>
      </c>
      <c r="I3988" s="128" t="str">
        <f t="shared" si="7"/>
        <v>월</v>
      </c>
      <c r="J3988" s="99"/>
      <c r="K3988" s="99"/>
      <c r="L3988" s="141" t="str">
        <f>IF(J3988-K3988=0,,IFERROR(K3988-J3988-휴게시간-VLOOKUP(A3988,지정휴게시간,2,FALSE),K3988-J3988-휴게시간))</f>
        <v/>
      </c>
      <c r="M3988" s="142" t="str">
        <f>IFERROR(VLOOKUP(Text(A3988,"m월 d일"),양력휴일,2,FALSE),IFERROR(VLOOKUP(Text(B3988,"m월 d일"),음력휴일,2,FALSE),IFERROR(VLOOKUP(A3988,양력지정휴일,2,FALSE), IFERROR(VLOOKUP(B3988,음력지정휴일,2,FALSE), ""))))</f>
        <v/>
      </c>
      <c r="N3988" s="128"/>
      <c r="O3988" s="128" t="str">
        <f>IFERROR(VLOOKUP(N3988,연차지정일수,2,FALSE),"")</f>
        <v/>
      </c>
      <c r="P3988" s="143"/>
      <c r="Q3988" s="2"/>
    </row>
    <row r="3989">
      <c r="A3989" s="129">
        <v>48184.0</v>
      </c>
      <c r="B3989" s="129">
        <f>VLOOKUP($A3989,달력데이터,MATCH("음력 날짜",달력제목,0),FALSE)</f>
        <v>48139</v>
      </c>
      <c r="C3989" s="128">
        <f t="shared" si="1"/>
        <v>2031</v>
      </c>
      <c r="D3989" s="128">
        <f t="shared" si="2"/>
        <v>11</v>
      </c>
      <c r="E3989" s="128">
        <f t="shared" si="3"/>
        <v>1</v>
      </c>
      <c r="F3989" s="128">
        <f t="shared" si="4"/>
        <v>2031</v>
      </c>
      <c r="G3989" s="128">
        <f t="shared" si="5"/>
        <v>12</v>
      </c>
      <c r="H3989" s="128">
        <f t="shared" si="6"/>
        <v>2</v>
      </c>
      <c r="I3989" s="128" t="str">
        <f t="shared" si="7"/>
        <v>화</v>
      </c>
      <c r="J3989" s="99"/>
      <c r="K3989" s="99"/>
      <c r="L3989" s="141" t="str">
        <f>IF(J3989-K3989=0,,IFERROR(K3989-J3989-휴게시간-VLOOKUP(A3989,지정휴게시간,2,FALSE),K3989-J3989-휴게시간))</f>
        <v/>
      </c>
      <c r="M3989" s="142" t="str">
        <f>IFERROR(VLOOKUP(Text(A3989,"m월 d일"),양력휴일,2,FALSE),IFERROR(VLOOKUP(Text(B3989,"m월 d일"),음력휴일,2,FALSE),IFERROR(VLOOKUP(A3989,양력지정휴일,2,FALSE), IFERROR(VLOOKUP(B3989,음력지정휴일,2,FALSE), ""))))</f>
        <v/>
      </c>
      <c r="N3989" s="128"/>
      <c r="O3989" s="128" t="str">
        <f>IFERROR(VLOOKUP(N3989,연차지정일수,2,FALSE),"")</f>
        <v/>
      </c>
      <c r="P3989" s="143"/>
      <c r="Q3989" s="2"/>
    </row>
    <row r="3990">
      <c r="A3990" s="129">
        <v>48185.0</v>
      </c>
      <c r="B3990" s="129">
        <f>VLOOKUP($A3990,달력데이터,MATCH("음력 날짜",달력제목,0),FALSE)</f>
        <v>48140</v>
      </c>
      <c r="C3990" s="128">
        <f t="shared" si="1"/>
        <v>2031</v>
      </c>
      <c r="D3990" s="128">
        <f t="shared" si="2"/>
        <v>11</v>
      </c>
      <c r="E3990" s="128">
        <f t="shared" si="3"/>
        <v>1</v>
      </c>
      <c r="F3990" s="128">
        <f t="shared" si="4"/>
        <v>2031</v>
      </c>
      <c r="G3990" s="128">
        <f t="shared" si="5"/>
        <v>12</v>
      </c>
      <c r="H3990" s="128">
        <f t="shared" si="6"/>
        <v>3</v>
      </c>
      <c r="I3990" s="128" t="str">
        <f t="shared" si="7"/>
        <v>수</v>
      </c>
      <c r="J3990" s="99"/>
      <c r="K3990" s="99"/>
      <c r="L3990" s="141" t="str">
        <f>IF(J3990-K3990=0,,IFERROR(K3990-J3990-휴게시간-VLOOKUP(A3990,지정휴게시간,2,FALSE),K3990-J3990-휴게시간))</f>
        <v/>
      </c>
      <c r="M3990" s="142" t="str">
        <f>IFERROR(VLOOKUP(Text(A3990,"m월 d일"),양력휴일,2,FALSE),IFERROR(VLOOKUP(Text(B3990,"m월 d일"),음력휴일,2,FALSE),IFERROR(VLOOKUP(A3990,양력지정휴일,2,FALSE), IFERROR(VLOOKUP(B3990,음력지정휴일,2,FALSE), ""))))</f>
        <v/>
      </c>
      <c r="N3990" s="128"/>
      <c r="O3990" s="128" t="str">
        <f>IFERROR(VLOOKUP(N3990,연차지정일수,2,FALSE),"")</f>
        <v/>
      </c>
      <c r="P3990" s="143"/>
      <c r="Q3990" s="2"/>
    </row>
    <row r="3991">
      <c r="A3991" s="129">
        <v>48186.0</v>
      </c>
      <c r="B3991" s="129">
        <f>VLOOKUP($A3991,달력데이터,MATCH("음력 날짜",달력제목,0),FALSE)</f>
        <v>48141</v>
      </c>
      <c r="C3991" s="128">
        <f t="shared" si="1"/>
        <v>2031</v>
      </c>
      <c r="D3991" s="128">
        <f t="shared" si="2"/>
        <v>11</v>
      </c>
      <c r="E3991" s="128">
        <f t="shared" si="3"/>
        <v>1</v>
      </c>
      <c r="F3991" s="128">
        <f t="shared" si="4"/>
        <v>2031</v>
      </c>
      <c r="G3991" s="128">
        <f t="shared" si="5"/>
        <v>12</v>
      </c>
      <c r="H3991" s="128">
        <f t="shared" si="6"/>
        <v>4</v>
      </c>
      <c r="I3991" s="128" t="str">
        <f t="shared" si="7"/>
        <v>목</v>
      </c>
      <c r="J3991" s="99"/>
      <c r="K3991" s="99"/>
      <c r="L3991" s="141" t="str">
        <f>IF(J3991-K3991=0,,IFERROR(K3991-J3991-휴게시간-VLOOKUP(A3991,지정휴게시간,2,FALSE),K3991-J3991-휴게시간))</f>
        <v/>
      </c>
      <c r="M3991" s="142" t="str">
        <f>IFERROR(VLOOKUP(Text(A3991,"m월 d일"),양력휴일,2,FALSE),IFERROR(VLOOKUP(Text(B3991,"m월 d일"),음력휴일,2,FALSE),IFERROR(VLOOKUP(A3991,양력지정휴일,2,FALSE), IFERROR(VLOOKUP(B3991,음력지정휴일,2,FALSE), ""))))</f>
        <v/>
      </c>
      <c r="N3991" s="128"/>
      <c r="O3991" s="128" t="str">
        <f>IFERROR(VLOOKUP(N3991,연차지정일수,2,FALSE),"")</f>
        <v/>
      </c>
      <c r="P3991" s="143"/>
      <c r="Q3991" s="2"/>
    </row>
    <row r="3992">
      <c r="A3992" s="129">
        <v>48187.0</v>
      </c>
      <c r="B3992" s="129">
        <f>VLOOKUP($A3992,달력데이터,MATCH("음력 날짜",달력제목,0),FALSE)</f>
        <v>48142</v>
      </c>
      <c r="C3992" s="128">
        <f t="shared" si="1"/>
        <v>2031</v>
      </c>
      <c r="D3992" s="128">
        <f t="shared" si="2"/>
        <v>11</v>
      </c>
      <c r="E3992" s="128">
        <f t="shared" si="3"/>
        <v>1</v>
      </c>
      <c r="F3992" s="128">
        <f t="shared" si="4"/>
        <v>2031</v>
      </c>
      <c r="G3992" s="128">
        <f t="shared" si="5"/>
        <v>12</v>
      </c>
      <c r="H3992" s="128">
        <f t="shared" si="6"/>
        <v>5</v>
      </c>
      <c r="I3992" s="128" t="str">
        <f t="shared" si="7"/>
        <v>금</v>
      </c>
      <c r="J3992" s="99"/>
      <c r="K3992" s="99"/>
      <c r="L3992" s="141" t="str">
        <f>IF(J3992-K3992=0,,IFERROR(K3992-J3992-휴게시간-VLOOKUP(A3992,지정휴게시간,2,FALSE),K3992-J3992-휴게시간))</f>
        <v/>
      </c>
      <c r="M3992" s="142" t="str">
        <f>IFERROR(VLOOKUP(Text(A3992,"m월 d일"),양력휴일,2,FALSE),IFERROR(VLOOKUP(Text(B3992,"m월 d일"),음력휴일,2,FALSE),IFERROR(VLOOKUP(A3992,양력지정휴일,2,FALSE), IFERROR(VLOOKUP(B3992,음력지정휴일,2,FALSE), ""))))</f>
        <v/>
      </c>
      <c r="N3992" s="128"/>
      <c r="O3992" s="128" t="str">
        <f>IFERROR(VLOOKUP(N3992,연차지정일수,2,FALSE),"")</f>
        <v/>
      </c>
      <c r="P3992" s="143"/>
      <c r="Q3992" s="2"/>
    </row>
    <row r="3993">
      <c r="A3993" s="129">
        <v>48188.0</v>
      </c>
      <c r="B3993" s="129">
        <f>VLOOKUP($A3993,달력데이터,MATCH("음력 날짜",달력제목,0),FALSE)</f>
        <v>48143</v>
      </c>
      <c r="C3993" s="128">
        <f t="shared" si="1"/>
        <v>2031</v>
      </c>
      <c r="D3993" s="128">
        <f t="shared" si="2"/>
        <v>11</v>
      </c>
      <c r="E3993" s="128">
        <f t="shared" si="3"/>
        <v>1</v>
      </c>
      <c r="F3993" s="128">
        <f t="shared" si="4"/>
        <v>2031</v>
      </c>
      <c r="G3993" s="128">
        <f t="shared" si="5"/>
        <v>12</v>
      </c>
      <c r="H3993" s="128">
        <f t="shared" si="6"/>
        <v>6</v>
      </c>
      <c r="I3993" s="128" t="str">
        <f t="shared" si="7"/>
        <v>토</v>
      </c>
      <c r="J3993" s="99"/>
      <c r="K3993" s="99"/>
      <c r="L3993" s="141" t="str">
        <f>IF(J3993-K3993=0,,IFERROR(K3993-J3993-휴게시간-VLOOKUP(A3993,지정휴게시간,2,FALSE),K3993-J3993-휴게시간))</f>
        <v/>
      </c>
      <c r="M3993" s="142" t="str">
        <f>IFERROR(VLOOKUP(Text(A3993,"m월 d일"),양력휴일,2,FALSE),IFERROR(VLOOKUP(Text(B3993,"m월 d일"),음력휴일,2,FALSE),IFERROR(VLOOKUP(A3993,양력지정휴일,2,FALSE), IFERROR(VLOOKUP(B3993,음력지정휴일,2,FALSE), ""))))</f>
        <v/>
      </c>
      <c r="N3993" s="128"/>
      <c r="O3993" s="128" t="str">
        <f>IFERROR(VLOOKUP(N3993,연차지정일수,2,FALSE),"")</f>
        <v/>
      </c>
      <c r="P3993" s="143"/>
      <c r="Q3993" s="2"/>
    </row>
    <row r="3994">
      <c r="A3994" s="129">
        <v>48189.0</v>
      </c>
      <c r="B3994" s="129">
        <f>VLOOKUP($A3994,달력데이터,MATCH("음력 날짜",달력제목,0),FALSE)</f>
        <v>48144</v>
      </c>
      <c r="C3994" s="128">
        <f t="shared" si="1"/>
        <v>2031</v>
      </c>
      <c r="D3994" s="128">
        <f t="shared" si="2"/>
        <v>11</v>
      </c>
      <c r="E3994" s="128">
        <f t="shared" si="3"/>
        <v>1</v>
      </c>
      <c r="F3994" s="128">
        <f t="shared" si="4"/>
        <v>2031</v>
      </c>
      <c r="G3994" s="128">
        <f t="shared" si="5"/>
        <v>12</v>
      </c>
      <c r="H3994" s="128">
        <f t="shared" si="6"/>
        <v>7</v>
      </c>
      <c r="I3994" s="128" t="str">
        <f t="shared" si="7"/>
        <v>일</v>
      </c>
      <c r="J3994" s="99"/>
      <c r="K3994" s="99"/>
      <c r="L3994" s="141" t="str">
        <f>IF(J3994-K3994=0,,IFERROR(K3994-J3994-휴게시간-VLOOKUP(A3994,지정휴게시간,2,FALSE),K3994-J3994-휴게시간))</f>
        <v/>
      </c>
      <c r="M3994" s="142" t="str">
        <f>IFERROR(VLOOKUP(Text(A3994,"m월 d일"),양력휴일,2,FALSE),IFERROR(VLOOKUP(Text(B3994,"m월 d일"),음력휴일,2,FALSE),IFERROR(VLOOKUP(A3994,양력지정휴일,2,FALSE), IFERROR(VLOOKUP(B3994,음력지정휴일,2,FALSE), ""))))</f>
        <v/>
      </c>
      <c r="N3994" s="128"/>
      <c r="O3994" s="128" t="str">
        <f>IFERROR(VLOOKUP(N3994,연차지정일수,2,FALSE),"")</f>
        <v/>
      </c>
      <c r="P3994" s="143"/>
      <c r="Q3994" s="2"/>
    </row>
    <row r="3995">
      <c r="A3995" s="129">
        <v>48190.0</v>
      </c>
      <c r="B3995" s="129">
        <f>VLOOKUP($A3995,달력데이터,MATCH("음력 날짜",달력제목,0),FALSE)</f>
        <v>48145</v>
      </c>
      <c r="C3995" s="128">
        <f t="shared" si="1"/>
        <v>2031</v>
      </c>
      <c r="D3995" s="128">
        <f t="shared" si="2"/>
        <v>12</v>
      </c>
      <c r="E3995" s="128">
        <f t="shared" si="3"/>
        <v>2</v>
      </c>
      <c r="F3995" s="128">
        <f t="shared" si="4"/>
        <v>2031</v>
      </c>
      <c r="G3995" s="128">
        <f t="shared" si="5"/>
        <v>12</v>
      </c>
      <c r="H3995" s="128">
        <f t="shared" si="6"/>
        <v>8</v>
      </c>
      <c r="I3995" s="128" t="str">
        <f t="shared" si="7"/>
        <v>월</v>
      </c>
      <c r="J3995" s="99"/>
      <c r="K3995" s="99"/>
      <c r="L3995" s="141" t="str">
        <f>IF(J3995-K3995=0,,IFERROR(K3995-J3995-휴게시간-VLOOKUP(A3995,지정휴게시간,2,FALSE),K3995-J3995-휴게시간))</f>
        <v/>
      </c>
      <c r="M3995" s="142" t="str">
        <f>IFERROR(VLOOKUP(Text(A3995,"m월 d일"),양력휴일,2,FALSE),IFERROR(VLOOKUP(Text(B3995,"m월 d일"),음력휴일,2,FALSE),IFERROR(VLOOKUP(A3995,양력지정휴일,2,FALSE), IFERROR(VLOOKUP(B3995,음력지정휴일,2,FALSE), ""))))</f>
        <v/>
      </c>
      <c r="N3995" s="128"/>
      <c r="O3995" s="128" t="str">
        <f>IFERROR(VLOOKUP(N3995,연차지정일수,2,FALSE),"")</f>
        <v/>
      </c>
      <c r="P3995" s="143"/>
      <c r="Q3995" s="2"/>
    </row>
    <row r="3996">
      <c r="A3996" s="129">
        <v>48191.0</v>
      </c>
      <c r="B3996" s="129">
        <f>VLOOKUP($A3996,달력데이터,MATCH("음력 날짜",달력제목,0),FALSE)</f>
        <v>48146</v>
      </c>
      <c r="C3996" s="128">
        <f t="shared" si="1"/>
        <v>2031</v>
      </c>
      <c r="D3996" s="128">
        <f t="shared" si="2"/>
        <v>12</v>
      </c>
      <c r="E3996" s="128">
        <f t="shared" si="3"/>
        <v>2</v>
      </c>
      <c r="F3996" s="128">
        <f t="shared" si="4"/>
        <v>2031</v>
      </c>
      <c r="G3996" s="128">
        <f t="shared" si="5"/>
        <v>12</v>
      </c>
      <c r="H3996" s="128">
        <f t="shared" si="6"/>
        <v>9</v>
      </c>
      <c r="I3996" s="128" t="str">
        <f t="shared" si="7"/>
        <v>화</v>
      </c>
      <c r="J3996" s="99"/>
      <c r="K3996" s="99"/>
      <c r="L3996" s="141" t="str">
        <f>IF(J3996-K3996=0,,IFERROR(K3996-J3996-휴게시간-VLOOKUP(A3996,지정휴게시간,2,FALSE),K3996-J3996-휴게시간))</f>
        <v/>
      </c>
      <c r="M3996" s="142" t="str">
        <f>IFERROR(VLOOKUP(Text(A3996,"m월 d일"),양력휴일,2,FALSE),IFERROR(VLOOKUP(Text(B3996,"m월 d일"),음력휴일,2,FALSE),IFERROR(VLOOKUP(A3996,양력지정휴일,2,FALSE), IFERROR(VLOOKUP(B3996,음력지정휴일,2,FALSE), ""))))</f>
        <v/>
      </c>
      <c r="N3996" s="128"/>
      <c r="O3996" s="128" t="str">
        <f>IFERROR(VLOOKUP(N3996,연차지정일수,2,FALSE),"")</f>
        <v/>
      </c>
      <c r="P3996" s="143"/>
      <c r="Q3996" s="2"/>
    </row>
    <row r="3997">
      <c r="A3997" s="129">
        <v>48192.0</v>
      </c>
      <c r="B3997" s="129">
        <f>VLOOKUP($A3997,달력데이터,MATCH("음력 날짜",달력제목,0),FALSE)</f>
        <v>48147</v>
      </c>
      <c r="C3997" s="128">
        <f t="shared" si="1"/>
        <v>2031</v>
      </c>
      <c r="D3997" s="128">
        <f t="shared" si="2"/>
        <v>12</v>
      </c>
      <c r="E3997" s="128">
        <f t="shared" si="3"/>
        <v>2</v>
      </c>
      <c r="F3997" s="128">
        <f t="shared" si="4"/>
        <v>2031</v>
      </c>
      <c r="G3997" s="128">
        <f t="shared" si="5"/>
        <v>12</v>
      </c>
      <c r="H3997" s="128">
        <f t="shared" si="6"/>
        <v>10</v>
      </c>
      <c r="I3997" s="128" t="str">
        <f t="shared" si="7"/>
        <v>수</v>
      </c>
      <c r="J3997" s="99"/>
      <c r="K3997" s="99"/>
      <c r="L3997" s="141" t="str">
        <f>IF(J3997-K3997=0,,IFERROR(K3997-J3997-휴게시간-VLOOKUP(A3997,지정휴게시간,2,FALSE),K3997-J3997-휴게시간))</f>
        <v/>
      </c>
      <c r="M3997" s="142" t="str">
        <f>IFERROR(VLOOKUP(Text(A3997,"m월 d일"),양력휴일,2,FALSE),IFERROR(VLOOKUP(Text(B3997,"m월 d일"),음력휴일,2,FALSE),IFERROR(VLOOKUP(A3997,양력지정휴일,2,FALSE), IFERROR(VLOOKUP(B3997,음력지정휴일,2,FALSE), ""))))</f>
        <v/>
      </c>
      <c r="N3997" s="128"/>
      <c r="O3997" s="128" t="str">
        <f>IFERROR(VLOOKUP(N3997,연차지정일수,2,FALSE),"")</f>
        <v/>
      </c>
      <c r="P3997" s="143"/>
      <c r="Q3997" s="2"/>
    </row>
    <row r="3998">
      <c r="A3998" s="129">
        <v>48193.0</v>
      </c>
      <c r="B3998" s="129">
        <f>VLOOKUP($A3998,달력데이터,MATCH("음력 날짜",달력제목,0),FALSE)</f>
        <v>48148</v>
      </c>
      <c r="C3998" s="128">
        <f t="shared" si="1"/>
        <v>2031</v>
      </c>
      <c r="D3998" s="128">
        <f t="shared" si="2"/>
        <v>12</v>
      </c>
      <c r="E3998" s="128">
        <f t="shared" si="3"/>
        <v>2</v>
      </c>
      <c r="F3998" s="128">
        <f t="shared" si="4"/>
        <v>2031</v>
      </c>
      <c r="G3998" s="128">
        <f t="shared" si="5"/>
        <v>12</v>
      </c>
      <c r="H3998" s="128">
        <f t="shared" si="6"/>
        <v>11</v>
      </c>
      <c r="I3998" s="128" t="str">
        <f t="shared" si="7"/>
        <v>목</v>
      </c>
      <c r="J3998" s="99"/>
      <c r="K3998" s="99"/>
      <c r="L3998" s="141" t="str">
        <f>IF(J3998-K3998=0,,IFERROR(K3998-J3998-휴게시간-VLOOKUP(A3998,지정휴게시간,2,FALSE),K3998-J3998-휴게시간))</f>
        <v/>
      </c>
      <c r="M3998" s="142" t="str">
        <f>IFERROR(VLOOKUP(Text(A3998,"m월 d일"),양력휴일,2,FALSE),IFERROR(VLOOKUP(Text(B3998,"m월 d일"),음력휴일,2,FALSE),IFERROR(VLOOKUP(A3998,양력지정휴일,2,FALSE), IFERROR(VLOOKUP(B3998,음력지정휴일,2,FALSE), ""))))</f>
        <v/>
      </c>
      <c r="N3998" s="128"/>
      <c r="O3998" s="128" t="str">
        <f>IFERROR(VLOOKUP(N3998,연차지정일수,2,FALSE),"")</f>
        <v/>
      </c>
      <c r="P3998" s="143"/>
      <c r="Q3998" s="2"/>
    </row>
    <row r="3999">
      <c r="A3999" s="129">
        <v>48194.0</v>
      </c>
      <c r="B3999" s="129">
        <f>VLOOKUP($A3999,달력데이터,MATCH("음력 날짜",달력제목,0),FALSE)</f>
        <v>48149</v>
      </c>
      <c r="C3999" s="128">
        <f t="shared" si="1"/>
        <v>2031</v>
      </c>
      <c r="D3999" s="128">
        <f t="shared" si="2"/>
        <v>12</v>
      </c>
      <c r="E3999" s="128">
        <f t="shared" si="3"/>
        <v>2</v>
      </c>
      <c r="F3999" s="128">
        <f t="shared" si="4"/>
        <v>2031</v>
      </c>
      <c r="G3999" s="128">
        <f t="shared" si="5"/>
        <v>12</v>
      </c>
      <c r="H3999" s="128">
        <f t="shared" si="6"/>
        <v>12</v>
      </c>
      <c r="I3999" s="128" t="str">
        <f t="shared" si="7"/>
        <v>금</v>
      </c>
      <c r="J3999" s="99"/>
      <c r="K3999" s="99"/>
      <c r="L3999" s="141" t="str">
        <f>IF(J3999-K3999=0,,IFERROR(K3999-J3999-휴게시간-VLOOKUP(A3999,지정휴게시간,2,FALSE),K3999-J3999-휴게시간))</f>
        <v/>
      </c>
      <c r="M3999" s="142" t="str">
        <f>IFERROR(VLOOKUP(Text(A3999,"m월 d일"),양력휴일,2,FALSE),IFERROR(VLOOKUP(Text(B3999,"m월 d일"),음력휴일,2,FALSE),IFERROR(VLOOKUP(A3999,양력지정휴일,2,FALSE), IFERROR(VLOOKUP(B3999,음력지정휴일,2,FALSE), ""))))</f>
        <v/>
      </c>
      <c r="N3999" s="128"/>
      <c r="O3999" s="128" t="str">
        <f>IFERROR(VLOOKUP(N3999,연차지정일수,2,FALSE),"")</f>
        <v/>
      </c>
      <c r="P3999" s="143"/>
      <c r="Q3999" s="2"/>
    </row>
    <row r="4000">
      <c r="A4000" s="129">
        <v>48195.0</v>
      </c>
      <c r="B4000" s="129">
        <f>VLOOKUP($A4000,달력데이터,MATCH("음력 날짜",달력제목,0),FALSE)</f>
        <v>48150</v>
      </c>
      <c r="C4000" s="128">
        <f t="shared" si="1"/>
        <v>2031</v>
      </c>
      <c r="D4000" s="128">
        <f t="shared" si="2"/>
        <v>12</v>
      </c>
      <c r="E4000" s="128">
        <f t="shared" si="3"/>
        <v>2</v>
      </c>
      <c r="F4000" s="128">
        <f t="shared" si="4"/>
        <v>2031</v>
      </c>
      <c r="G4000" s="128">
        <f t="shared" si="5"/>
        <v>12</v>
      </c>
      <c r="H4000" s="128">
        <f t="shared" si="6"/>
        <v>13</v>
      </c>
      <c r="I4000" s="128" t="str">
        <f t="shared" si="7"/>
        <v>토</v>
      </c>
      <c r="J4000" s="99"/>
      <c r="K4000" s="99"/>
      <c r="L4000" s="141" t="str">
        <f>IF(J4000-K4000=0,,IFERROR(K4000-J4000-휴게시간-VLOOKUP(A4000,지정휴게시간,2,FALSE),K4000-J4000-휴게시간))</f>
        <v/>
      </c>
      <c r="M4000" s="142" t="str">
        <f>IFERROR(VLOOKUP(Text(A4000,"m월 d일"),양력휴일,2,FALSE),IFERROR(VLOOKUP(Text(B4000,"m월 d일"),음력휴일,2,FALSE),IFERROR(VLOOKUP(A4000,양력지정휴일,2,FALSE), IFERROR(VLOOKUP(B4000,음력지정휴일,2,FALSE), ""))))</f>
        <v/>
      </c>
      <c r="N4000" s="128"/>
      <c r="O4000" s="128" t="str">
        <f>IFERROR(VLOOKUP(N4000,연차지정일수,2,FALSE),"")</f>
        <v/>
      </c>
      <c r="P4000" s="143"/>
      <c r="Q4000" s="2"/>
    </row>
    <row r="4001">
      <c r="A4001" s="129">
        <v>48196.0</v>
      </c>
      <c r="B4001" s="129">
        <f>VLOOKUP($A4001,달력데이터,MATCH("음력 날짜",달력제목,0),FALSE)</f>
        <v>48153</v>
      </c>
      <c r="C4001" s="128">
        <f t="shared" si="1"/>
        <v>2031</v>
      </c>
      <c r="D4001" s="128">
        <f t="shared" si="2"/>
        <v>12</v>
      </c>
      <c r="E4001" s="128">
        <f t="shared" si="3"/>
        <v>2</v>
      </c>
      <c r="F4001" s="128">
        <f t="shared" si="4"/>
        <v>2031</v>
      </c>
      <c r="G4001" s="128">
        <f t="shared" si="5"/>
        <v>12</v>
      </c>
      <c r="H4001" s="128">
        <f t="shared" si="6"/>
        <v>14</v>
      </c>
      <c r="I4001" s="128" t="str">
        <f t="shared" si="7"/>
        <v>일</v>
      </c>
      <c r="J4001" s="99"/>
      <c r="K4001" s="99"/>
      <c r="L4001" s="141" t="str">
        <f>IF(J4001-K4001=0,,IFERROR(K4001-J4001-휴게시간-VLOOKUP(A4001,지정휴게시간,2,FALSE),K4001-J4001-휴게시간))</f>
        <v/>
      </c>
      <c r="M4001" s="142" t="str">
        <f>IFERROR(VLOOKUP(Text(A4001,"m월 d일"),양력휴일,2,FALSE),IFERROR(VLOOKUP(Text(B4001,"m월 d일"),음력휴일,2,FALSE),IFERROR(VLOOKUP(A4001,양력지정휴일,2,FALSE), IFERROR(VLOOKUP(B4001,음력지정휴일,2,FALSE), ""))))</f>
        <v/>
      </c>
      <c r="N4001" s="128"/>
      <c r="O4001" s="128" t="str">
        <f>IFERROR(VLOOKUP(N4001,연차지정일수,2,FALSE),"")</f>
        <v/>
      </c>
      <c r="P4001" s="143"/>
      <c r="Q4001" s="2"/>
    </row>
    <row r="4002">
      <c r="A4002" s="129">
        <v>48197.0</v>
      </c>
      <c r="B4002" s="129">
        <f>VLOOKUP($A4002,달력데이터,MATCH("음력 날짜",달력제목,0),FALSE)</f>
        <v>48154</v>
      </c>
      <c r="C4002" s="128">
        <f t="shared" si="1"/>
        <v>2031</v>
      </c>
      <c r="D4002" s="128">
        <f t="shared" si="2"/>
        <v>12</v>
      </c>
      <c r="E4002" s="128">
        <f t="shared" si="3"/>
        <v>3</v>
      </c>
      <c r="F4002" s="128">
        <f t="shared" si="4"/>
        <v>2031</v>
      </c>
      <c r="G4002" s="128">
        <f t="shared" si="5"/>
        <v>12</v>
      </c>
      <c r="H4002" s="128">
        <f t="shared" si="6"/>
        <v>15</v>
      </c>
      <c r="I4002" s="128" t="str">
        <f t="shared" si="7"/>
        <v>월</v>
      </c>
      <c r="J4002" s="99"/>
      <c r="K4002" s="99"/>
      <c r="L4002" s="141" t="str">
        <f>IF(J4002-K4002=0,,IFERROR(K4002-J4002-휴게시간-VLOOKUP(A4002,지정휴게시간,2,FALSE),K4002-J4002-휴게시간))</f>
        <v/>
      </c>
      <c r="M4002" s="142" t="str">
        <f>IFERROR(VLOOKUP(Text(A4002,"m월 d일"),양력휴일,2,FALSE),IFERROR(VLOOKUP(Text(B4002,"m월 d일"),음력휴일,2,FALSE),IFERROR(VLOOKUP(A4002,양력지정휴일,2,FALSE), IFERROR(VLOOKUP(B4002,음력지정휴일,2,FALSE), ""))))</f>
        <v/>
      </c>
      <c r="N4002" s="128"/>
      <c r="O4002" s="128" t="str">
        <f>IFERROR(VLOOKUP(N4002,연차지정일수,2,FALSE),"")</f>
        <v/>
      </c>
      <c r="P4002" s="143"/>
      <c r="Q4002" s="2"/>
    </row>
    <row r="4003">
      <c r="A4003" s="129">
        <v>48198.0</v>
      </c>
      <c r="B4003" s="129">
        <f>VLOOKUP($A4003,달력데이터,MATCH("음력 날짜",달력제목,0),FALSE)</f>
        <v>48155</v>
      </c>
      <c r="C4003" s="128">
        <f t="shared" si="1"/>
        <v>2031</v>
      </c>
      <c r="D4003" s="128">
        <f t="shared" si="2"/>
        <v>12</v>
      </c>
      <c r="E4003" s="128">
        <f t="shared" si="3"/>
        <v>3</v>
      </c>
      <c r="F4003" s="128">
        <f t="shared" si="4"/>
        <v>2031</v>
      </c>
      <c r="G4003" s="128">
        <f t="shared" si="5"/>
        <v>12</v>
      </c>
      <c r="H4003" s="128">
        <f t="shared" si="6"/>
        <v>16</v>
      </c>
      <c r="I4003" s="128" t="str">
        <f t="shared" si="7"/>
        <v>화</v>
      </c>
      <c r="J4003" s="99"/>
      <c r="K4003" s="99"/>
      <c r="L4003" s="141" t="str">
        <f>IF(J4003-K4003=0,,IFERROR(K4003-J4003-휴게시간-VLOOKUP(A4003,지정휴게시간,2,FALSE),K4003-J4003-휴게시간))</f>
        <v/>
      </c>
      <c r="M4003" s="142" t="str">
        <f>IFERROR(VLOOKUP(Text(A4003,"m월 d일"),양력휴일,2,FALSE),IFERROR(VLOOKUP(Text(B4003,"m월 d일"),음력휴일,2,FALSE),IFERROR(VLOOKUP(A4003,양력지정휴일,2,FALSE), IFERROR(VLOOKUP(B4003,음력지정휴일,2,FALSE), ""))))</f>
        <v/>
      </c>
      <c r="N4003" s="128"/>
      <c r="O4003" s="128" t="str">
        <f>IFERROR(VLOOKUP(N4003,연차지정일수,2,FALSE),"")</f>
        <v/>
      </c>
      <c r="P4003" s="143"/>
      <c r="Q4003" s="2"/>
    </row>
    <row r="4004">
      <c r="A4004" s="129">
        <v>48199.0</v>
      </c>
      <c r="B4004" s="129">
        <f>VLOOKUP($A4004,달력데이터,MATCH("음력 날짜",달력제목,0),FALSE)</f>
        <v>48156</v>
      </c>
      <c r="C4004" s="128">
        <f t="shared" si="1"/>
        <v>2031</v>
      </c>
      <c r="D4004" s="128">
        <f t="shared" si="2"/>
        <v>12</v>
      </c>
      <c r="E4004" s="128">
        <f t="shared" si="3"/>
        <v>3</v>
      </c>
      <c r="F4004" s="128">
        <f t="shared" si="4"/>
        <v>2031</v>
      </c>
      <c r="G4004" s="128">
        <f t="shared" si="5"/>
        <v>12</v>
      </c>
      <c r="H4004" s="128">
        <f t="shared" si="6"/>
        <v>17</v>
      </c>
      <c r="I4004" s="128" t="str">
        <f t="shared" si="7"/>
        <v>수</v>
      </c>
      <c r="J4004" s="99"/>
      <c r="K4004" s="99"/>
      <c r="L4004" s="141" t="str">
        <f>IF(J4004-K4004=0,,IFERROR(K4004-J4004-휴게시간-VLOOKUP(A4004,지정휴게시간,2,FALSE),K4004-J4004-휴게시간))</f>
        <v/>
      </c>
      <c r="M4004" s="142" t="str">
        <f>IFERROR(VLOOKUP(Text(A4004,"m월 d일"),양력휴일,2,FALSE),IFERROR(VLOOKUP(Text(B4004,"m월 d일"),음력휴일,2,FALSE),IFERROR(VLOOKUP(A4004,양력지정휴일,2,FALSE), IFERROR(VLOOKUP(B4004,음력지정휴일,2,FALSE), ""))))</f>
        <v/>
      </c>
      <c r="N4004" s="128"/>
      <c r="O4004" s="128" t="str">
        <f>IFERROR(VLOOKUP(N4004,연차지정일수,2,FALSE),"")</f>
        <v/>
      </c>
      <c r="P4004" s="143"/>
      <c r="Q4004" s="2"/>
    </row>
    <row r="4005">
      <c r="A4005" s="129">
        <v>48200.0</v>
      </c>
      <c r="B4005" s="129">
        <f>VLOOKUP($A4005,달력데이터,MATCH("음력 날짜",달력제목,0),FALSE)</f>
        <v>48157</v>
      </c>
      <c r="C4005" s="128">
        <f t="shared" si="1"/>
        <v>2031</v>
      </c>
      <c r="D4005" s="128">
        <f t="shared" si="2"/>
        <v>12</v>
      </c>
      <c r="E4005" s="128">
        <f t="shared" si="3"/>
        <v>3</v>
      </c>
      <c r="F4005" s="128">
        <f t="shared" si="4"/>
        <v>2031</v>
      </c>
      <c r="G4005" s="128">
        <f t="shared" si="5"/>
        <v>12</v>
      </c>
      <c r="H4005" s="128">
        <f t="shared" si="6"/>
        <v>18</v>
      </c>
      <c r="I4005" s="128" t="str">
        <f t="shared" si="7"/>
        <v>목</v>
      </c>
      <c r="J4005" s="99"/>
      <c r="K4005" s="99"/>
      <c r="L4005" s="141" t="str">
        <f>IF(J4005-K4005=0,,IFERROR(K4005-J4005-휴게시간-VLOOKUP(A4005,지정휴게시간,2,FALSE),K4005-J4005-휴게시간))</f>
        <v/>
      </c>
      <c r="M4005" s="142" t="str">
        <f>IFERROR(VLOOKUP(Text(A4005,"m월 d일"),양력휴일,2,FALSE),IFERROR(VLOOKUP(Text(B4005,"m월 d일"),음력휴일,2,FALSE),IFERROR(VLOOKUP(A4005,양력지정휴일,2,FALSE), IFERROR(VLOOKUP(B4005,음력지정휴일,2,FALSE), ""))))</f>
        <v/>
      </c>
      <c r="N4005" s="128"/>
      <c r="O4005" s="128" t="str">
        <f>IFERROR(VLOOKUP(N4005,연차지정일수,2,FALSE),"")</f>
        <v/>
      </c>
      <c r="P4005" s="143"/>
      <c r="Q4005" s="2"/>
    </row>
    <row r="4006">
      <c r="A4006" s="129">
        <v>48201.0</v>
      </c>
      <c r="B4006" s="129">
        <f>VLOOKUP($A4006,달력데이터,MATCH("음력 날짜",달력제목,0),FALSE)</f>
        <v>48158</v>
      </c>
      <c r="C4006" s="128">
        <f t="shared" si="1"/>
        <v>2031</v>
      </c>
      <c r="D4006" s="128">
        <f t="shared" si="2"/>
        <v>12</v>
      </c>
      <c r="E4006" s="128">
        <f t="shared" si="3"/>
        <v>3</v>
      </c>
      <c r="F4006" s="128">
        <f t="shared" si="4"/>
        <v>2031</v>
      </c>
      <c r="G4006" s="128">
        <f t="shared" si="5"/>
        <v>12</v>
      </c>
      <c r="H4006" s="128">
        <f t="shared" si="6"/>
        <v>19</v>
      </c>
      <c r="I4006" s="128" t="str">
        <f t="shared" si="7"/>
        <v>금</v>
      </c>
      <c r="J4006" s="99"/>
      <c r="K4006" s="99"/>
      <c r="L4006" s="141" t="str">
        <f>IF(J4006-K4006=0,,IFERROR(K4006-J4006-휴게시간-VLOOKUP(A4006,지정휴게시간,2,FALSE),K4006-J4006-휴게시간))</f>
        <v/>
      </c>
      <c r="M4006" s="142" t="str">
        <f>IFERROR(VLOOKUP(Text(A4006,"m월 d일"),양력휴일,2,FALSE),IFERROR(VLOOKUP(Text(B4006,"m월 d일"),음력휴일,2,FALSE),IFERROR(VLOOKUP(A4006,양력지정휴일,2,FALSE), IFERROR(VLOOKUP(B4006,음력지정휴일,2,FALSE), ""))))</f>
        <v/>
      </c>
      <c r="N4006" s="128"/>
      <c r="O4006" s="128" t="str">
        <f>IFERROR(VLOOKUP(N4006,연차지정일수,2,FALSE),"")</f>
        <v/>
      </c>
      <c r="P4006" s="143"/>
      <c r="Q4006" s="2"/>
    </row>
    <row r="4007">
      <c r="A4007" s="129">
        <v>48202.0</v>
      </c>
      <c r="B4007" s="129">
        <f>VLOOKUP($A4007,달력데이터,MATCH("음력 날짜",달력제목,0),FALSE)</f>
        <v>48159</v>
      </c>
      <c r="C4007" s="128">
        <f t="shared" si="1"/>
        <v>2031</v>
      </c>
      <c r="D4007" s="128">
        <f t="shared" si="2"/>
        <v>12</v>
      </c>
      <c r="E4007" s="128">
        <f t="shared" si="3"/>
        <v>3</v>
      </c>
      <c r="F4007" s="128">
        <f t="shared" si="4"/>
        <v>2031</v>
      </c>
      <c r="G4007" s="128">
        <f t="shared" si="5"/>
        <v>12</v>
      </c>
      <c r="H4007" s="128">
        <f t="shared" si="6"/>
        <v>20</v>
      </c>
      <c r="I4007" s="128" t="str">
        <f t="shared" si="7"/>
        <v>토</v>
      </c>
      <c r="J4007" s="99"/>
      <c r="K4007" s="99"/>
      <c r="L4007" s="141" t="str">
        <f>IF(J4007-K4007=0,,IFERROR(K4007-J4007-휴게시간-VLOOKUP(A4007,지정휴게시간,2,FALSE),K4007-J4007-휴게시간))</f>
        <v/>
      </c>
      <c r="M4007" s="142" t="str">
        <f>IFERROR(VLOOKUP(Text(A4007,"m월 d일"),양력휴일,2,FALSE),IFERROR(VLOOKUP(Text(B4007,"m월 d일"),음력휴일,2,FALSE),IFERROR(VLOOKUP(A4007,양력지정휴일,2,FALSE), IFERROR(VLOOKUP(B4007,음력지정휴일,2,FALSE), ""))))</f>
        <v/>
      </c>
      <c r="N4007" s="128"/>
      <c r="O4007" s="128" t="str">
        <f>IFERROR(VLOOKUP(N4007,연차지정일수,2,FALSE),"")</f>
        <v/>
      </c>
      <c r="P4007" s="143"/>
      <c r="Q4007" s="2"/>
    </row>
    <row r="4008">
      <c r="A4008" s="129">
        <v>48203.0</v>
      </c>
      <c r="B4008" s="129">
        <f>VLOOKUP($A4008,달력데이터,MATCH("음력 날짜",달력제목,0),FALSE)</f>
        <v>48160</v>
      </c>
      <c r="C4008" s="128">
        <f t="shared" si="1"/>
        <v>2031</v>
      </c>
      <c r="D4008" s="128">
        <f t="shared" si="2"/>
        <v>12</v>
      </c>
      <c r="E4008" s="128">
        <f t="shared" si="3"/>
        <v>3</v>
      </c>
      <c r="F4008" s="128">
        <f t="shared" si="4"/>
        <v>2031</v>
      </c>
      <c r="G4008" s="128">
        <f t="shared" si="5"/>
        <v>12</v>
      </c>
      <c r="H4008" s="128">
        <f t="shared" si="6"/>
        <v>21</v>
      </c>
      <c r="I4008" s="128" t="str">
        <f t="shared" si="7"/>
        <v>일</v>
      </c>
      <c r="J4008" s="99"/>
      <c r="K4008" s="99"/>
      <c r="L4008" s="141" t="str">
        <f>IF(J4008-K4008=0,,IFERROR(K4008-J4008-휴게시간-VLOOKUP(A4008,지정휴게시간,2,FALSE),K4008-J4008-휴게시간))</f>
        <v/>
      </c>
      <c r="M4008" s="142" t="str">
        <f>IFERROR(VLOOKUP(Text(A4008,"m월 d일"),양력휴일,2,FALSE),IFERROR(VLOOKUP(Text(B4008,"m월 d일"),음력휴일,2,FALSE),IFERROR(VLOOKUP(A4008,양력지정휴일,2,FALSE), IFERROR(VLOOKUP(B4008,음력지정휴일,2,FALSE), ""))))</f>
        <v/>
      </c>
      <c r="N4008" s="128"/>
      <c r="O4008" s="128" t="str">
        <f>IFERROR(VLOOKUP(N4008,연차지정일수,2,FALSE),"")</f>
        <v/>
      </c>
      <c r="P4008" s="143"/>
      <c r="Q4008" s="2"/>
    </row>
    <row r="4009">
      <c r="A4009" s="129">
        <v>48204.0</v>
      </c>
      <c r="B4009" s="129">
        <f>VLOOKUP($A4009,달력데이터,MATCH("음력 날짜",달력제목,0),FALSE)</f>
        <v>48161</v>
      </c>
      <c r="C4009" s="128">
        <f t="shared" si="1"/>
        <v>2031</v>
      </c>
      <c r="D4009" s="128">
        <f t="shared" si="2"/>
        <v>12</v>
      </c>
      <c r="E4009" s="128">
        <f t="shared" si="3"/>
        <v>4</v>
      </c>
      <c r="F4009" s="128">
        <f t="shared" si="4"/>
        <v>2031</v>
      </c>
      <c r="G4009" s="128">
        <f t="shared" si="5"/>
        <v>12</v>
      </c>
      <c r="H4009" s="128">
        <f t="shared" si="6"/>
        <v>22</v>
      </c>
      <c r="I4009" s="128" t="str">
        <f t="shared" si="7"/>
        <v>월</v>
      </c>
      <c r="J4009" s="99"/>
      <c r="K4009" s="99"/>
      <c r="L4009" s="141" t="str">
        <f>IF(J4009-K4009=0,,IFERROR(K4009-J4009-휴게시간-VLOOKUP(A4009,지정휴게시간,2,FALSE),K4009-J4009-휴게시간))</f>
        <v/>
      </c>
      <c r="M4009" s="142" t="str">
        <f>IFERROR(VLOOKUP(Text(A4009,"m월 d일"),양력휴일,2,FALSE),IFERROR(VLOOKUP(Text(B4009,"m월 d일"),음력휴일,2,FALSE),IFERROR(VLOOKUP(A4009,양력지정휴일,2,FALSE), IFERROR(VLOOKUP(B4009,음력지정휴일,2,FALSE), ""))))</f>
        <v/>
      </c>
      <c r="N4009" s="128"/>
      <c r="O4009" s="128" t="str">
        <f>IFERROR(VLOOKUP(N4009,연차지정일수,2,FALSE),"")</f>
        <v/>
      </c>
      <c r="P4009" s="143"/>
      <c r="Q4009" s="2"/>
    </row>
    <row r="4010">
      <c r="A4010" s="129">
        <v>48205.0</v>
      </c>
      <c r="B4010" s="129">
        <f>VLOOKUP($A4010,달력데이터,MATCH("음력 날짜",달력제목,0),FALSE)</f>
        <v>48162</v>
      </c>
      <c r="C4010" s="128">
        <f t="shared" si="1"/>
        <v>2031</v>
      </c>
      <c r="D4010" s="128">
        <f t="shared" si="2"/>
        <v>12</v>
      </c>
      <c r="E4010" s="128">
        <f t="shared" si="3"/>
        <v>4</v>
      </c>
      <c r="F4010" s="128">
        <f t="shared" si="4"/>
        <v>2031</v>
      </c>
      <c r="G4010" s="128">
        <f t="shared" si="5"/>
        <v>12</v>
      </c>
      <c r="H4010" s="128">
        <f t="shared" si="6"/>
        <v>23</v>
      </c>
      <c r="I4010" s="128" t="str">
        <f t="shared" si="7"/>
        <v>화</v>
      </c>
      <c r="J4010" s="99"/>
      <c r="K4010" s="99"/>
      <c r="L4010" s="141" t="str">
        <f>IF(J4010-K4010=0,,IFERROR(K4010-J4010-휴게시간-VLOOKUP(A4010,지정휴게시간,2,FALSE),K4010-J4010-휴게시간))</f>
        <v/>
      </c>
      <c r="M4010" s="142" t="str">
        <f>IFERROR(VLOOKUP(Text(A4010,"m월 d일"),양력휴일,2,FALSE),IFERROR(VLOOKUP(Text(B4010,"m월 d일"),음력휴일,2,FALSE),IFERROR(VLOOKUP(A4010,양력지정휴일,2,FALSE), IFERROR(VLOOKUP(B4010,음력지정휴일,2,FALSE), ""))))</f>
        <v/>
      </c>
      <c r="N4010" s="128"/>
      <c r="O4010" s="128" t="str">
        <f>IFERROR(VLOOKUP(N4010,연차지정일수,2,FALSE),"")</f>
        <v/>
      </c>
      <c r="P4010" s="143"/>
      <c r="Q4010" s="2"/>
    </row>
    <row r="4011">
      <c r="A4011" s="129">
        <v>48206.0</v>
      </c>
      <c r="B4011" s="129">
        <f>VLOOKUP($A4011,달력데이터,MATCH("음력 날짜",달력제목,0),FALSE)</f>
        <v>48163</v>
      </c>
      <c r="C4011" s="128">
        <f t="shared" si="1"/>
        <v>2031</v>
      </c>
      <c r="D4011" s="128">
        <f t="shared" si="2"/>
        <v>12</v>
      </c>
      <c r="E4011" s="128">
        <f t="shared" si="3"/>
        <v>4</v>
      </c>
      <c r="F4011" s="128">
        <f t="shared" si="4"/>
        <v>2031</v>
      </c>
      <c r="G4011" s="128">
        <f t="shared" si="5"/>
        <v>12</v>
      </c>
      <c r="H4011" s="128">
        <f t="shared" si="6"/>
        <v>24</v>
      </c>
      <c r="I4011" s="128" t="str">
        <f t="shared" si="7"/>
        <v>수</v>
      </c>
      <c r="J4011" s="99"/>
      <c r="K4011" s="99"/>
      <c r="L4011" s="141" t="str">
        <f>IF(J4011-K4011=0,,IFERROR(K4011-J4011-휴게시간-VLOOKUP(A4011,지정휴게시간,2,FALSE),K4011-J4011-휴게시간))</f>
        <v/>
      </c>
      <c r="M4011" s="142" t="str">
        <f>IFERROR(VLOOKUP(Text(A4011,"m월 d일"),양력휴일,2,FALSE),IFERROR(VLOOKUP(Text(B4011,"m월 d일"),음력휴일,2,FALSE),IFERROR(VLOOKUP(A4011,양력지정휴일,2,FALSE), IFERROR(VLOOKUP(B4011,음력지정휴일,2,FALSE), ""))))</f>
        <v/>
      </c>
      <c r="N4011" s="128"/>
      <c r="O4011" s="128" t="str">
        <f>IFERROR(VLOOKUP(N4011,연차지정일수,2,FALSE),"")</f>
        <v/>
      </c>
      <c r="P4011" s="143"/>
      <c r="Q4011" s="2"/>
    </row>
    <row r="4012">
      <c r="A4012" s="129">
        <v>48207.0</v>
      </c>
      <c r="B4012" s="129">
        <f>VLOOKUP($A4012,달력데이터,MATCH("음력 날짜",달력제목,0),FALSE)</f>
        <v>48164</v>
      </c>
      <c r="C4012" s="128">
        <f t="shared" si="1"/>
        <v>2031</v>
      </c>
      <c r="D4012" s="128">
        <f t="shared" si="2"/>
        <v>12</v>
      </c>
      <c r="E4012" s="128">
        <f t="shared" si="3"/>
        <v>4</v>
      </c>
      <c r="F4012" s="128">
        <f t="shared" si="4"/>
        <v>2031</v>
      </c>
      <c r="G4012" s="128">
        <f t="shared" si="5"/>
        <v>12</v>
      </c>
      <c r="H4012" s="128">
        <f t="shared" si="6"/>
        <v>25</v>
      </c>
      <c r="I4012" s="128" t="str">
        <f t="shared" si="7"/>
        <v>목</v>
      </c>
      <c r="J4012" s="99"/>
      <c r="K4012" s="99"/>
      <c r="L4012" s="141" t="str">
        <f>IF(J4012-K4012=0,,IFERROR(K4012-J4012-휴게시간-VLOOKUP(A4012,지정휴게시간,2,FALSE),K4012-J4012-휴게시간))</f>
        <v/>
      </c>
      <c r="M4012" s="142" t="str">
        <f>IFERROR(VLOOKUP(Text(A4012,"m월 d일"),양력휴일,2,FALSE),IFERROR(VLOOKUP(Text(B4012,"m월 d일"),음력휴일,2,FALSE),IFERROR(VLOOKUP(A4012,양력지정휴일,2,FALSE), IFERROR(VLOOKUP(B4012,음력지정휴일,2,FALSE), ""))))</f>
        <v>기독탄신일</v>
      </c>
      <c r="N4012" s="128"/>
      <c r="O4012" s="128" t="str">
        <f>IFERROR(VLOOKUP(N4012,연차지정일수,2,FALSE),"")</f>
        <v/>
      </c>
      <c r="P4012" s="143"/>
      <c r="Q4012" s="2"/>
    </row>
    <row r="4013">
      <c r="A4013" s="129">
        <v>48208.0</v>
      </c>
      <c r="B4013" s="129">
        <f>VLOOKUP($A4013,달력데이터,MATCH("음력 날짜",달력제목,0),FALSE)</f>
        <v>48165</v>
      </c>
      <c r="C4013" s="128">
        <f t="shared" si="1"/>
        <v>2031</v>
      </c>
      <c r="D4013" s="128">
        <f t="shared" si="2"/>
        <v>12</v>
      </c>
      <c r="E4013" s="128">
        <f t="shared" si="3"/>
        <v>4</v>
      </c>
      <c r="F4013" s="128">
        <f t="shared" si="4"/>
        <v>2031</v>
      </c>
      <c r="G4013" s="128">
        <f t="shared" si="5"/>
        <v>12</v>
      </c>
      <c r="H4013" s="128">
        <f t="shared" si="6"/>
        <v>26</v>
      </c>
      <c r="I4013" s="128" t="str">
        <f t="shared" si="7"/>
        <v>금</v>
      </c>
      <c r="J4013" s="99"/>
      <c r="K4013" s="99"/>
      <c r="L4013" s="141" t="str">
        <f>IF(J4013-K4013=0,,IFERROR(K4013-J4013-휴게시간-VLOOKUP(A4013,지정휴게시간,2,FALSE),K4013-J4013-휴게시간))</f>
        <v/>
      </c>
      <c r="M4013" s="142" t="str">
        <f>IFERROR(VLOOKUP(Text(A4013,"m월 d일"),양력휴일,2,FALSE),IFERROR(VLOOKUP(Text(B4013,"m월 d일"),음력휴일,2,FALSE),IFERROR(VLOOKUP(A4013,양력지정휴일,2,FALSE), IFERROR(VLOOKUP(B4013,음력지정휴일,2,FALSE), ""))))</f>
        <v/>
      </c>
      <c r="N4013" s="128"/>
      <c r="O4013" s="128" t="str">
        <f>IFERROR(VLOOKUP(N4013,연차지정일수,2,FALSE),"")</f>
        <v/>
      </c>
      <c r="P4013" s="143"/>
      <c r="Q4013" s="2"/>
    </row>
    <row r="4014">
      <c r="A4014" s="129">
        <v>48209.0</v>
      </c>
      <c r="B4014" s="129">
        <f>VLOOKUP($A4014,달력데이터,MATCH("음력 날짜",달력제목,0),FALSE)</f>
        <v>48166</v>
      </c>
      <c r="C4014" s="128">
        <f t="shared" si="1"/>
        <v>2031</v>
      </c>
      <c r="D4014" s="128">
        <f t="shared" si="2"/>
        <v>12</v>
      </c>
      <c r="E4014" s="128">
        <f t="shared" si="3"/>
        <v>4</v>
      </c>
      <c r="F4014" s="128">
        <f t="shared" si="4"/>
        <v>2031</v>
      </c>
      <c r="G4014" s="128">
        <f t="shared" si="5"/>
        <v>12</v>
      </c>
      <c r="H4014" s="128">
        <f t="shared" si="6"/>
        <v>27</v>
      </c>
      <c r="I4014" s="128" t="str">
        <f t="shared" si="7"/>
        <v>토</v>
      </c>
      <c r="J4014" s="99"/>
      <c r="K4014" s="99"/>
      <c r="L4014" s="141" t="str">
        <f>IF(J4014-K4014=0,,IFERROR(K4014-J4014-휴게시간-VLOOKUP(A4014,지정휴게시간,2,FALSE),K4014-J4014-휴게시간))</f>
        <v/>
      </c>
      <c r="M4014" s="142" t="str">
        <f>IFERROR(VLOOKUP(Text(A4014,"m월 d일"),양력휴일,2,FALSE),IFERROR(VLOOKUP(Text(B4014,"m월 d일"),음력휴일,2,FALSE),IFERROR(VLOOKUP(A4014,양력지정휴일,2,FALSE), IFERROR(VLOOKUP(B4014,음력지정휴일,2,FALSE), ""))))</f>
        <v/>
      </c>
      <c r="N4014" s="128"/>
      <c r="O4014" s="128" t="str">
        <f>IFERROR(VLOOKUP(N4014,연차지정일수,2,FALSE),"")</f>
        <v/>
      </c>
      <c r="P4014" s="143"/>
      <c r="Q4014" s="2"/>
    </row>
    <row r="4015">
      <c r="A4015" s="129">
        <v>48210.0</v>
      </c>
      <c r="B4015" s="129">
        <f>VLOOKUP($A4015,달력데이터,MATCH("음력 날짜",달력제목,0),FALSE)</f>
        <v>48167</v>
      </c>
      <c r="C4015" s="128">
        <f t="shared" si="1"/>
        <v>2031</v>
      </c>
      <c r="D4015" s="128">
        <f t="shared" si="2"/>
        <v>12</v>
      </c>
      <c r="E4015" s="128">
        <f t="shared" si="3"/>
        <v>4</v>
      </c>
      <c r="F4015" s="128">
        <f t="shared" si="4"/>
        <v>2031</v>
      </c>
      <c r="G4015" s="128">
        <f t="shared" si="5"/>
        <v>12</v>
      </c>
      <c r="H4015" s="128">
        <f t="shared" si="6"/>
        <v>28</v>
      </c>
      <c r="I4015" s="128" t="str">
        <f t="shared" si="7"/>
        <v>일</v>
      </c>
      <c r="J4015" s="99"/>
      <c r="K4015" s="99"/>
      <c r="L4015" s="141" t="str">
        <f>IF(J4015-K4015=0,,IFERROR(K4015-J4015-휴게시간-VLOOKUP(A4015,지정휴게시간,2,FALSE),K4015-J4015-휴게시간))</f>
        <v/>
      </c>
      <c r="M4015" s="142" t="str">
        <f>IFERROR(VLOOKUP(Text(A4015,"m월 d일"),양력휴일,2,FALSE),IFERROR(VLOOKUP(Text(B4015,"m월 d일"),음력휴일,2,FALSE),IFERROR(VLOOKUP(A4015,양력지정휴일,2,FALSE), IFERROR(VLOOKUP(B4015,음력지정휴일,2,FALSE), ""))))</f>
        <v/>
      </c>
      <c r="N4015" s="128"/>
      <c r="O4015" s="128" t="str">
        <f>IFERROR(VLOOKUP(N4015,연차지정일수,2,FALSE),"")</f>
        <v/>
      </c>
      <c r="P4015" s="143"/>
      <c r="Q4015" s="2"/>
    </row>
    <row r="4016">
      <c r="A4016" s="129">
        <v>48211.0</v>
      </c>
      <c r="B4016" s="129">
        <f>VLOOKUP($A4016,달력데이터,MATCH("음력 날짜",달력제목,0),FALSE)</f>
        <v>48168</v>
      </c>
      <c r="C4016" s="128">
        <f t="shared" si="1"/>
        <v>2031</v>
      </c>
      <c r="D4016" s="128">
        <f t="shared" si="2"/>
        <v>12</v>
      </c>
      <c r="E4016" s="128">
        <f t="shared" si="3"/>
        <v>5</v>
      </c>
      <c r="F4016" s="128">
        <f t="shared" si="4"/>
        <v>2031</v>
      </c>
      <c r="G4016" s="128">
        <f t="shared" si="5"/>
        <v>12</v>
      </c>
      <c r="H4016" s="128">
        <f t="shared" si="6"/>
        <v>29</v>
      </c>
      <c r="I4016" s="128" t="str">
        <f t="shared" si="7"/>
        <v>월</v>
      </c>
      <c r="J4016" s="99"/>
      <c r="K4016" s="99"/>
      <c r="L4016" s="141" t="str">
        <f>IF(J4016-K4016=0,,IFERROR(K4016-J4016-휴게시간-VLOOKUP(A4016,지정휴게시간,2,FALSE),K4016-J4016-휴게시간))</f>
        <v/>
      </c>
      <c r="M4016" s="142" t="str">
        <f>IFERROR(VLOOKUP(Text(A4016,"m월 d일"),양력휴일,2,FALSE),IFERROR(VLOOKUP(Text(B4016,"m월 d일"),음력휴일,2,FALSE),IFERROR(VLOOKUP(A4016,양력지정휴일,2,FALSE), IFERROR(VLOOKUP(B4016,음력지정휴일,2,FALSE), ""))))</f>
        <v/>
      </c>
      <c r="N4016" s="128"/>
      <c r="O4016" s="128" t="str">
        <f>IFERROR(VLOOKUP(N4016,연차지정일수,2,FALSE),"")</f>
        <v/>
      </c>
      <c r="P4016" s="143"/>
      <c r="Q4016" s="2"/>
    </row>
    <row r="4017">
      <c r="A4017" s="129">
        <v>48212.0</v>
      </c>
      <c r="B4017" s="129">
        <f>VLOOKUP($A4017,달력데이터,MATCH("음력 날짜",달력제목,0),FALSE)</f>
        <v>48169</v>
      </c>
      <c r="C4017" s="128">
        <f t="shared" si="1"/>
        <v>2031</v>
      </c>
      <c r="D4017" s="128">
        <f t="shared" si="2"/>
        <v>12</v>
      </c>
      <c r="E4017" s="128">
        <f t="shared" si="3"/>
        <v>5</v>
      </c>
      <c r="F4017" s="128">
        <f t="shared" si="4"/>
        <v>2031</v>
      </c>
      <c r="G4017" s="128">
        <f t="shared" si="5"/>
        <v>12</v>
      </c>
      <c r="H4017" s="128">
        <f t="shared" si="6"/>
        <v>30</v>
      </c>
      <c r="I4017" s="128" t="str">
        <f t="shared" si="7"/>
        <v>화</v>
      </c>
      <c r="J4017" s="99"/>
      <c r="K4017" s="99"/>
      <c r="L4017" s="141" t="str">
        <f>IF(J4017-K4017=0,,IFERROR(K4017-J4017-휴게시간-VLOOKUP(A4017,지정휴게시간,2,FALSE),K4017-J4017-휴게시간))</f>
        <v/>
      </c>
      <c r="M4017" s="142" t="str">
        <f>IFERROR(VLOOKUP(Text(A4017,"m월 d일"),양력휴일,2,FALSE),IFERROR(VLOOKUP(Text(B4017,"m월 d일"),음력휴일,2,FALSE),IFERROR(VLOOKUP(A4017,양력지정휴일,2,FALSE), IFERROR(VLOOKUP(B4017,음력지정휴일,2,FALSE), ""))))</f>
        <v/>
      </c>
      <c r="N4017" s="128"/>
      <c r="O4017" s="128" t="str">
        <f>IFERROR(VLOOKUP(N4017,연차지정일수,2,FALSE),"")</f>
        <v/>
      </c>
      <c r="P4017" s="143"/>
      <c r="Q4017" s="2"/>
    </row>
    <row r="4018">
      <c r="A4018" s="129">
        <v>48213.0</v>
      </c>
      <c r="B4018" s="129">
        <f>VLOOKUP($A4018,달력데이터,MATCH("음력 날짜",달력제목,0),FALSE)</f>
        <v>48170</v>
      </c>
      <c r="C4018" s="128">
        <f t="shared" si="1"/>
        <v>2031</v>
      </c>
      <c r="D4018" s="128">
        <f t="shared" si="2"/>
        <v>12</v>
      </c>
      <c r="E4018" s="128">
        <f t="shared" si="3"/>
        <v>5</v>
      </c>
      <c r="F4018" s="128">
        <f t="shared" si="4"/>
        <v>2031</v>
      </c>
      <c r="G4018" s="128">
        <f t="shared" si="5"/>
        <v>12</v>
      </c>
      <c r="H4018" s="128">
        <f t="shared" si="6"/>
        <v>31</v>
      </c>
      <c r="I4018" s="128" t="str">
        <f t="shared" si="7"/>
        <v>수</v>
      </c>
      <c r="J4018" s="99"/>
      <c r="K4018" s="99"/>
      <c r="L4018" s="141" t="str">
        <f>IF(J4018-K4018=0,,IFERROR(K4018-J4018-휴게시간-VLOOKUP(A4018,지정휴게시간,2,FALSE),K4018-J4018-휴게시간))</f>
        <v/>
      </c>
      <c r="M4018" s="142" t="str">
        <f>IFERROR(VLOOKUP(Text(A4018,"m월 d일"),양력휴일,2,FALSE),IFERROR(VLOOKUP(Text(B4018,"m월 d일"),음력휴일,2,FALSE),IFERROR(VLOOKUP(A4018,양력지정휴일,2,FALSE), IFERROR(VLOOKUP(B4018,음력지정휴일,2,FALSE), ""))))</f>
        <v/>
      </c>
      <c r="N4018" s="128"/>
      <c r="O4018" s="128" t="str">
        <f>IFERROR(VLOOKUP(N4018,연차지정일수,2,FALSE),"")</f>
        <v/>
      </c>
      <c r="P4018" s="143"/>
      <c r="Q4018" s="2"/>
    </row>
    <row r="4019">
      <c r="A4019" s="129">
        <v>48214.0</v>
      </c>
      <c r="B4019" s="129">
        <f>VLOOKUP($A4019,달력데이터,MATCH("음력 날짜",달력제목,0),FALSE)</f>
        <v>48171</v>
      </c>
      <c r="C4019" s="128">
        <f t="shared" si="1"/>
        <v>2031</v>
      </c>
      <c r="D4019" s="128">
        <f t="shared" si="2"/>
        <v>12</v>
      </c>
      <c r="E4019" s="128">
        <f t="shared" si="3"/>
        <v>5</v>
      </c>
      <c r="F4019" s="128">
        <f t="shared" si="4"/>
        <v>2032</v>
      </c>
      <c r="G4019" s="128">
        <f t="shared" si="5"/>
        <v>1</v>
      </c>
      <c r="H4019" s="128">
        <f t="shared" si="6"/>
        <v>1</v>
      </c>
      <c r="I4019" s="128" t="str">
        <f t="shared" si="7"/>
        <v>목</v>
      </c>
      <c r="J4019" s="99"/>
      <c r="K4019" s="99"/>
      <c r="L4019" s="141" t="str">
        <f>IF(J4019-K4019=0,,IFERROR(K4019-J4019-휴게시간-VLOOKUP(A4019,지정휴게시간,2,FALSE),K4019-J4019-휴게시간))</f>
        <v/>
      </c>
      <c r="M4019" s="142" t="str">
        <f>IFERROR(VLOOKUP(Text(A4019,"m월 d일"),양력휴일,2,FALSE),IFERROR(VLOOKUP(Text(B4019,"m월 d일"),음력휴일,2,FALSE),IFERROR(VLOOKUP(A4019,양력지정휴일,2,FALSE), IFERROR(VLOOKUP(B4019,음력지정휴일,2,FALSE), ""))))</f>
        <v>신정</v>
      </c>
      <c r="N4019" s="128"/>
      <c r="O4019" s="128" t="str">
        <f>IFERROR(VLOOKUP(N4019,연차지정일수,2,FALSE),"")</f>
        <v/>
      </c>
      <c r="P4019" s="143"/>
      <c r="Q4019" s="2"/>
    </row>
    <row r="4020">
      <c r="A4020" s="129">
        <v>48215.0</v>
      </c>
      <c r="B4020" s="129">
        <f>VLOOKUP($A4020,달력데이터,MATCH("음력 날짜",달력제목,0),FALSE)</f>
        <v>48172</v>
      </c>
      <c r="C4020" s="128">
        <f t="shared" si="1"/>
        <v>2031</v>
      </c>
      <c r="D4020" s="128">
        <f t="shared" si="2"/>
        <v>12</v>
      </c>
      <c r="E4020" s="128">
        <f t="shared" si="3"/>
        <v>5</v>
      </c>
      <c r="F4020" s="128">
        <f t="shared" si="4"/>
        <v>2032</v>
      </c>
      <c r="G4020" s="128">
        <f t="shared" si="5"/>
        <v>1</v>
      </c>
      <c r="H4020" s="128">
        <f t="shared" si="6"/>
        <v>2</v>
      </c>
      <c r="I4020" s="128" t="str">
        <f t="shared" si="7"/>
        <v>금</v>
      </c>
      <c r="J4020" s="99"/>
      <c r="K4020" s="99"/>
      <c r="L4020" s="141" t="str">
        <f>IF(J4020-K4020=0,,IFERROR(K4020-J4020-휴게시간-VLOOKUP(A4020,지정휴게시간,2,FALSE),K4020-J4020-휴게시간))</f>
        <v/>
      </c>
      <c r="M4020" s="142" t="str">
        <f>IFERROR(VLOOKUP(Text(A4020,"m월 d일"),양력휴일,2,FALSE),IFERROR(VLOOKUP(Text(B4020,"m월 d일"),음력휴일,2,FALSE),IFERROR(VLOOKUP(A4020,양력지정휴일,2,FALSE), IFERROR(VLOOKUP(B4020,음력지정휴일,2,FALSE), ""))))</f>
        <v/>
      </c>
      <c r="N4020" s="128"/>
      <c r="O4020" s="128" t="str">
        <f>IFERROR(VLOOKUP(N4020,연차지정일수,2,FALSE),"")</f>
        <v/>
      </c>
      <c r="P4020" s="143"/>
      <c r="Q4020" s="2"/>
    </row>
    <row r="4021">
      <c r="A4021" s="129">
        <v>48216.0</v>
      </c>
      <c r="B4021" s="129">
        <f>VLOOKUP($A4021,달력데이터,MATCH("음력 날짜",달력제목,0),FALSE)</f>
        <v>48173</v>
      </c>
      <c r="C4021" s="128">
        <f t="shared" si="1"/>
        <v>2031</v>
      </c>
      <c r="D4021" s="128">
        <f t="shared" si="2"/>
        <v>12</v>
      </c>
      <c r="E4021" s="128">
        <f t="shared" si="3"/>
        <v>5</v>
      </c>
      <c r="F4021" s="128">
        <f t="shared" si="4"/>
        <v>2032</v>
      </c>
      <c r="G4021" s="128">
        <f t="shared" si="5"/>
        <v>1</v>
      </c>
      <c r="H4021" s="128">
        <f t="shared" si="6"/>
        <v>3</v>
      </c>
      <c r="I4021" s="128" t="str">
        <f t="shared" si="7"/>
        <v>토</v>
      </c>
      <c r="J4021" s="99"/>
      <c r="K4021" s="99"/>
      <c r="L4021" s="141" t="str">
        <f>IF(J4021-K4021=0,,IFERROR(K4021-J4021-휴게시간-VLOOKUP(A4021,지정휴게시간,2,FALSE),K4021-J4021-휴게시간))</f>
        <v/>
      </c>
      <c r="M4021" s="142" t="str">
        <f>IFERROR(VLOOKUP(Text(A4021,"m월 d일"),양력휴일,2,FALSE),IFERROR(VLOOKUP(Text(B4021,"m월 d일"),음력휴일,2,FALSE),IFERROR(VLOOKUP(A4021,양력지정휴일,2,FALSE), IFERROR(VLOOKUP(B4021,음력지정휴일,2,FALSE), ""))))</f>
        <v/>
      </c>
      <c r="N4021" s="128"/>
      <c r="O4021" s="128" t="str">
        <f>IFERROR(VLOOKUP(N4021,연차지정일수,2,FALSE),"")</f>
        <v/>
      </c>
      <c r="P4021" s="143"/>
      <c r="Q4021" s="2"/>
    </row>
    <row r="4022">
      <c r="A4022" s="129">
        <v>48217.0</v>
      </c>
      <c r="B4022" s="129">
        <f>VLOOKUP($A4022,달력데이터,MATCH("음력 날짜",달력제목,0),FALSE)</f>
        <v>48174</v>
      </c>
      <c r="C4022" s="128">
        <f t="shared" si="1"/>
        <v>2031</v>
      </c>
      <c r="D4022" s="128">
        <f t="shared" si="2"/>
        <v>12</v>
      </c>
      <c r="E4022" s="128">
        <f t="shared" si="3"/>
        <v>5</v>
      </c>
      <c r="F4022" s="128">
        <f t="shared" si="4"/>
        <v>2032</v>
      </c>
      <c r="G4022" s="128">
        <f t="shared" si="5"/>
        <v>1</v>
      </c>
      <c r="H4022" s="128">
        <f t="shared" si="6"/>
        <v>4</v>
      </c>
      <c r="I4022" s="128" t="str">
        <f t="shared" si="7"/>
        <v>일</v>
      </c>
      <c r="J4022" s="99"/>
      <c r="K4022" s="99"/>
      <c r="L4022" s="141" t="str">
        <f>IF(J4022-K4022=0,,IFERROR(K4022-J4022-휴게시간-VLOOKUP(A4022,지정휴게시간,2,FALSE),K4022-J4022-휴게시간))</f>
        <v/>
      </c>
      <c r="M4022" s="142" t="str">
        <f>IFERROR(VLOOKUP(Text(A4022,"m월 d일"),양력휴일,2,FALSE),IFERROR(VLOOKUP(Text(B4022,"m월 d일"),음력휴일,2,FALSE),IFERROR(VLOOKUP(A4022,양력지정휴일,2,FALSE), IFERROR(VLOOKUP(B4022,음력지정휴일,2,FALSE), ""))))</f>
        <v/>
      </c>
      <c r="N4022" s="128"/>
      <c r="O4022" s="128" t="str">
        <f>IFERROR(VLOOKUP(N4022,연차지정일수,2,FALSE),"")</f>
        <v/>
      </c>
      <c r="P4022" s="143"/>
      <c r="Q4022" s="2"/>
    </row>
    <row r="4023">
      <c r="A4023" s="129">
        <v>48218.0</v>
      </c>
      <c r="B4023" s="129">
        <f>VLOOKUP($A4023,달력데이터,MATCH("음력 날짜",달력제목,0),FALSE)</f>
        <v>48175</v>
      </c>
      <c r="C4023" s="128">
        <f t="shared" si="1"/>
        <v>2032</v>
      </c>
      <c r="D4023" s="128">
        <f t="shared" si="2"/>
        <v>1</v>
      </c>
      <c r="E4023" s="128">
        <f t="shared" si="3"/>
        <v>1</v>
      </c>
      <c r="F4023" s="128">
        <f t="shared" si="4"/>
        <v>2032</v>
      </c>
      <c r="G4023" s="128">
        <f t="shared" si="5"/>
        <v>1</v>
      </c>
      <c r="H4023" s="128">
        <f t="shared" si="6"/>
        <v>5</v>
      </c>
      <c r="I4023" s="128" t="str">
        <f t="shared" si="7"/>
        <v>월</v>
      </c>
      <c r="J4023" s="99"/>
      <c r="K4023" s="99"/>
      <c r="L4023" s="141" t="str">
        <f>IF(J4023-K4023=0,,IFERROR(K4023-J4023-휴게시간-VLOOKUP(A4023,지정휴게시간,2,FALSE),K4023-J4023-휴게시간))</f>
        <v/>
      </c>
      <c r="M4023" s="142" t="str">
        <f>IFERROR(VLOOKUP(Text(A4023,"m월 d일"),양력휴일,2,FALSE),IFERROR(VLOOKUP(Text(B4023,"m월 d일"),음력휴일,2,FALSE),IFERROR(VLOOKUP(A4023,양력지정휴일,2,FALSE), IFERROR(VLOOKUP(B4023,음력지정휴일,2,FALSE), ""))))</f>
        <v/>
      </c>
      <c r="N4023" s="128"/>
      <c r="O4023" s="128" t="str">
        <f>IFERROR(VLOOKUP(N4023,연차지정일수,2,FALSE),"")</f>
        <v/>
      </c>
      <c r="P4023" s="143"/>
      <c r="Q4023" s="2"/>
    </row>
    <row r="4024">
      <c r="A4024" s="129">
        <v>48219.0</v>
      </c>
      <c r="B4024" s="129">
        <f>VLOOKUP($A4024,달력데이터,MATCH("음력 날짜",달력제목,0),FALSE)</f>
        <v>48176</v>
      </c>
      <c r="C4024" s="128">
        <f t="shared" si="1"/>
        <v>2032</v>
      </c>
      <c r="D4024" s="128">
        <f t="shared" si="2"/>
        <v>1</v>
      </c>
      <c r="E4024" s="128">
        <f t="shared" si="3"/>
        <v>1</v>
      </c>
      <c r="F4024" s="128">
        <f t="shared" si="4"/>
        <v>2032</v>
      </c>
      <c r="G4024" s="128">
        <f t="shared" si="5"/>
        <v>1</v>
      </c>
      <c r="H4024" s="128">
        <f t="shared" si="6"/>
        <v>6</v>
      </c>
      <c r="I4024" s="128" t="str">
        <f t="shared" si="7"/>
        <v>화</v>
      </c>
      <c r="J4024" s="99"/>
      <c r="K4024" s="99"/>
      <c r="L4024" s="141" t="str">
        <f>IF(J4024-K4024=0,,IFERROR(K4024-J4024-휴게시간-VLOOKUP(A4024,지정휴게시간,2,FALSE),K4024-J4024-휴게시간))</f>
        <v/>
      </c>
      <c r="M4024" s="142" t="str">
        <f>IFERROR(VLOOKUP(Text(A4024,"m월 d일"),양력휴일,2,FALSE),IFERROR(VLOOKUP(Text(B4024,"m월 d일"),음력휴일,2,FALSE),IFERROR(VLOOKUP(A4024,양력지정휴일,2,FALSE), IFERROR(VLOOKUP(B4024,음력지정휴일,2,FALSE), ""))))</f>
        <v/>
      </c>
      <c r="N4024" s="128"/>
      <c r="O4024" s="128" t="str">
        <f>IFERROR(VLOOKUP(N4024,연차지정일수,2,FALSE),"")</f>
        <v/>
      </c>
      <c r="P4024" s="143"/>
      <c r="Q4024" s="2"/>
    </row>
    <row r="4025">
      <c r="A4025" s="129">
        <v>48220.0</v>
      </c>
      <c r="B4025" s="129">
        <f>VLOOKUP($A4025,달력데이터,MATCH("음력 날짜",달력제목,0),FALSE)</f>
        <v>48177</v>
      </c>
      <c r="C4025" s="128">
        <f t="shared" si="1"/>
        <v>2032</v>
      </c>
      <c r="D4025" s="128">
        <f t="shared" si="2"/>
        <v>1</v>
      </c>
      <c r="E4025" s="128">
        <f t="shared" si="3"/>
        <v>1</v>
      </c>
      <c r="F4025" s="128">
        <f t="shared" si="4"/>
        <v>2032</v>
      </c>
      <c r="G4025" s="128">
        <f t="shared" si="5"/>
        <v>1</v>
      </c>
      <c r="H4025" s="128">
        <f t="shared" si="6"/>
        <v>7</v>
      </c>
      <c r="I4025" s="128" t="str">
        <f t="shared" si="7"/>
        <v>수</v>
      </c>
      <c r="J4025" s="99"/>
      <c r="K4025" s="99"/>
      <c r="L4025" s="141" t="str">
        <f>IF(J4025-K4025=0,,IFERROR(K4025-J4025-휴게시간-VLOOKUP(A4025,지정휴게시간,2,FALSE),K4025-J4025-휴게시간))</f>
        <v/>
      </c>
      <c r="M4025" s="142" t="str">
        <f>IFERROR(VLOOKUP(Text(A4025,"m월 d일"),양력휴일,2,FALSE),IFERROR(VLOOKUP(Text(B4025,"m월 d일"),음력휴일,2,FALSE),IFERROR(VLOOKUP(A4025,양력지정휴일,2,FALSE), IFERROR(VLOOKUP(B4025,음력지정휴일,2,FALSE), ""))))</f>
        <v/>
      </c>
      <c r="N4025" s="128"/>
      <c r="O4025" s="128" t="str">
        <f>IFERROR(VLOOKUP(N4025,연차지정일수,2,FALSE),"")</f>
        <v/>
      </c>
      <c r="P4025" s="143"/>
      <c r="Q4025" s="2"/>
    </row>
    <row r="4026">
      <c r="A4026" s="129">
        <v>48221.0</v>
      </c>
      <c r="B4026" s="129">
        <f>VLOOKUP($A4026,달력데이터,MATCH("음력 날짜",달력제목,0),FALSE)</f>
        <v>48178</v>
      </c>
      <c r="C4026" s="128">
        <f t="shared" si="1"/>
        <v>2032</v>
      </c>
      <c r="D4026" s="128">
        <f t="shared" si="2"/>
        <v>1</v>
      </c>
      <c r="E4026" s="128">
        <f t="shared" si="3"/>
        <v>1</v>
      </c>
      <c r="F4026" s="128">
        <f t="shared" si="4"/>
        <v>2032</v>
      </c>
      <c r="G4026" s="128">
        <f t="shared" si="5"/>
        <v>1</v>
      </c>
      <c r="H4026" s="128">
        <f t="shared" si="6"/>
        <v>8</v>
      </c>
      <c r="I4026" s="128" t="str">
        <f t="shared" si="7"/>
        <v>목</v>
      </c>
      <c r="J4026" s="99"/>
      <c r="K4026" s="99"/>
      <c r="L4026" s="141" t="str">
        <f>IF(J4026-K4026=0,,IFERROR(K4026-J4026-휴게시간-VLOOKUP(A4026,지정휴게시간,2,FALSE),K4026-J4026-휴게시간))</f>
        <v/>
      </c>
      <c r="M4026" s="142" t="str">
        <f>IFERROR(VLOOKUP(Text(A4026,"m월 d일"),양력휴일,2,FALSE),IFERROR(VLOOKUP(Text(B4026,"m월 d일"),음력휴일,2,FALSE),IFERROR(VLOOKUP(A4026,양력지정휴일,2,FALSE), IFERROR(VLOOKUP(B4026,음력지정휴일,2,FALSE), ""))))</f>
        <v/>
      </c>
      <c r="N4026" s="128"/>
      <c r="O4026" s="128" t="str">
        <f>IFERROR(VLOOKUP(N4026,연차지정일수,2,FALSE),"")</f>
        <v/>
      </c>
      <c r="P4026" s="143"/>
      <c r="Q4026" s="2"/>
    </row>
    <row r="4027">
      <c r="A4027" s="129">
        <v>48222.0</v>
      </c>
      <c r="B4027" s="129">
        <f>VLOOKUP($A4027,달력데이터,MATCH("음력 날짜",달력제목,0),FALSE)</f>
        <v>48179</v>
      </c>
      <c r="C4027" s="128">
        <f t="shared" si="1"/>
        <v>2032</v>
      </c>
      <c r="D4027" s="128">
        <f t="shared" si="2"/>
        <v>1</v>
      </c>
      <c r="E4027" s="128">
        <f t="shared" si="3"/>
        <v>1</v>
      </c>
      <c r="F4027" s="128">
        <f t="shared" si="4"/>
        <v>2032</v>
      </c>
      <c r="G4027" s="128">
        <f t="shared" si="5"/>
        <v>1</v>
      </c>
      <c r="H4027" s="128">
        <f t="shared" si="6"/>
        <v>9</v>
      </c>
      <c r="I4027" s="128" t="str">
        <f t="shared" si="7"/>
        <v>금</v>
      </c>
      <c r="J4027" s="99"/>
      <c r="K4027" s="99"/>
      <c r="L4027" s="141" t="str">
        <f>IF(J4027-K4027=0,,IFERROR(K4027-J4027-휴게시간-VLOOKUP(A4027,지정휴게시간,2,FALSE),K4027-J4027-휴게시간))</f>
        <v/>
      </c>
      <c r="M4027" s="142" t="str">
        <f>IFERROR(VLOOKUP(Text(A4027,"m월 d일"),양력휴일,2,FALSE),IFERROR(VLOOKUP(Text(B4027,"m월 d일"),음력휴일,2,FALSE),IFERROR(VLOOKUP(A4027,양력지정휴일,2,FALSE), IFERROR(VLOOKUP(B4027,음력지정휴일,2,FALSE), ""))))</f>
        <v/>
      </c>
      <c r="N4027" s="128"/>
      <c r="O4027" s="128" t="str">
        <f>IFERROR(VLOOKUP(N4027,연차지정일수,2,FALSE),"")</f>
        <v/>
      </c>
      <c r="P4027" s="143"/>
      <c r="Q4027" s="2"/>
    </row>
    <row r="4028">
      <c r="A4028" s="129">
        <v>48223.0</v>
      </c>
      <c r="B4028" s="129">
        <f>VLOOKUP($A4028,달력데이터,MATCH("음력 날짜",달력제목,0),FALSE)</f>
        <v>48180</v>
      </c>
      <c r="C4028" s="128">
        <f t="shared" si="1"/>
        <v>2032</v>
      </c>
      <c r="D4028" s="128">
        <f t="shared" si="2"/>
        <v>1</v>
      </c>
      <c r="E4028" s="128">
        <f t="shared" si="3"/>
        <v>1</v>
      </c>
      <c r="F4028" s="128">
        <f t="shared" si="4"/>
        <v>2032</v>
      </c>
      <c r="G4028" s="128">
        <f t="shared" si="5"/>
        <v>1</v>
      </c>
      <c r="H4028" s="128">
        <f t="shared" si="6"/>
        <v>10</v>
      </c>
      <c r="I4028" s="128" t="str">
        <f t="shared" si="7"/>
        <v>토</v>
      </c>
      <c r="J4028" s="99"/>
      <c r="K4028" s="99"/>
      <c r="L4028" s="141" t="str">
        <f>IF(J4028-K4028=0,,IFERROR(K4028-J4028-휴게시간-VLOOKUP(A4028,지정휴게시간,2,FALSE),K4028-J4028-휴게시간))</f>
        <v/>
      </c>
      <c r="M4028" s="142" t="str">
        <f>IFERROR(VLOOKUP(Text(A4028,"m월 d일"),양력휴일,2,FALSE),IFERROR(VLOOKUP(Text(B4028,"m월 d일"),음력휴일,2,FALSE),IFERROR(VLOOKUP(A4028,양력지정휴일,2,FALSE), IFERROR(VLOOKUP(B4028,음력지정휴일,2,FALSE), ""))))</f>
        <v/>
      </c>
      <c r="N4028" s="128"/>
      <c r="O4028" s="128" t="str">
        <f>IFERROR(VLOOKUP(N4028,연차지정일수,2,FALSE),"")</f>
        <v/>
      </c>
      <c r="P4028" s="143"/>
      <c r="Q4028" s="2"/>
    </row>
    <row r="4029">
      <c r="A4029" s="129">
        <v>48224.0</v>
      </c>
      <c r="B4029" s="129">
        <f>VLOOKUP($A4029,달력데이터,MATCH("음력 날짜",달력제목,0),FALSE)</f>
        <v>48181</v>
      </c>
      <c r="C4029" s="128">
        <f t="shared" si="1"/>
        <v>2032</v>
      </c>
      <c r="D4029" s="128">
        <f t="shared" si="2"/>
        <v>1</v>
      </c>
      <c r="E4029" s="128">
        <f t="shared" si="3"/>
        <v>1</v>
      </c>
      <c r="F4029" s="128">
        <f t="shared" si="4"/>
        <v>2032</v>
      </c>
      <c r="G4029" s="128">
        <f t="shared" si="5"/>
        <v>1</v>
      </c>
      <c r="H4029" s="128">
        <f t="shared" si="6"/>
        <v>11</v>
      </c>
      <c r="I4029" s="128" t="str">
        <f t="shared" si="7"/>
        <v>일</v>
      </c>
      <c r="J4029" s="99"/>
      <c r="K4029" s="99"/>
      <c r="L4029" s="141" t="str">
        <f>IF(J4029-K4029=0,,IFERROR(K4029-J4029-휴게시간-VLOOKUP(A4029,지정휴게시간,2,FALSE),K4029-J4029-휴게시간))</f>
        <v/>
      </c>
      <c r="M4029" s="142" t="str">
        <f>IFERROR(VLOOKUP(Text(A4029,"m월 d일"),양력휴일,2,FALSE),IFERROR(VLOOKUP(Text(B4029,"m월 d일"),음력휴일,2,FALSE),IFERROR(VLOOKUP(A4029,양력지정휴일,2,FALSE), IFERROR(VLOOKUP(B4029,음력지정휴일,2,FALSE), ""))))</f>
        <v/>
      </c>
      <c r="N4029" s="128"/>
      <c r="O4029" s="128" t="str">
        <f>IFERROR(VLOOKUP(N4029,연차지정일수,2,FALSE),"")</f>
        <v/>
      </c>
      <c r="P4029" s="143"/>
      <c r="Q4029" s="2"/>
    </row>
    <row r="4030">
      <c r="A4030" s="129">
        <v>48225.0</v>
      </c>
      <c r="B4030" s="129">
        <f>VLOOKUP($A4030,달력데이터,MATCH("음력 날짜",달력제목,0),FALSE)</f>
        <v>48182</v>
      </c>
      <c r="C4030" s="128">
        <f t="shared" si="1"/>
        <v>2032</v>
      </c>
      <c r="D4030" s="128">
        <f t="shared" si="2"/>
        <v>1</v>
      </c>
      <c r="E4030" s="128">
        <f t="shared" si="3"/>
        <v>2</v>
      </c>
      <c r="F4030" s="128">
        <f t="shared" si="4"/>
        <v>2032</v>
      </c>
      <c r="G4030" s="128">
        <f t="shared" si="5"/>
        <v>1</v>
      </c>
      <c r="H4030" s="128">
        <f t="shared" si="6"/>
        <v>12</v>
      </c>
      <c r="I4030" s="128" t="str">
        <f t="shared" si="7"/>
        <v>월</v>
      </c>
      <c r="J4030" s="99"/>
      <c r="K4030" s="99"/>
      <c r="L4030" s="141" t="str">
        <f>IF(J4030-K4030=0,,IFERROR(K4030-J4030-휴게시간-VLOOKUP(A4030,지정휴게시간,2,FALSE),K4030-J4030-휴게시간))</f>
        <v/>
      </c>
      <c r="M4030" s="142" t="str">
        <f>IFERROR(VLOOKUP(Text(A4030,"m월 d일"),양력휴일,2,FALSE),IFERROR(VLOOKUP(Text(B4030,"m월 d일"),음력휴일,2,FALSE),IFERROR(VLOOKUP(A4030,양력지정휴일,2,FALSE), IFERROR(VLOOKUP(B4030,음력지정휴일,2,FALSE), ""))))</f>
        <v/>
      </c>
      <c r="N4030" s="128"/>
      <c r="O4030" s="128" t="str">
        <f>IFERROR(VLOOKUP(N4030,연차지정일수,2,FALSE),"")</f>
        <v/>
      </c>
      <c r="P4030" s="143"/>
      <c r="Q4030" s="2"/>
    </row>
    <row r="4031">
      <c r="A4031" s="129">
        <v>48226.0</v>
      </c>
      <c r="B4031" s="129">
        <f>VLOOKUP($A4031,달력데이터,MATCH("음력 날짜",달력제목,0),FALSE)</f>
        <v>48183</v>
      </c>
      <c r="C4031" s="128">
        <f t="shared" si="1"/>
        <v>2032</v>
      </c>
      <c r="D4031" s="128">
        <f t="shared" si="2"/>
        <v>1</v>
      </c>
      <c r="E4031" s="128">
        <f t="shared" si="3"/>
        <v>2</v>
      </c>
      <c r="F4031" s="128">
        <f t="shared" si="4"/>
        <v>2032</v>
      </c>
      <c r="G4031" s="128">
        <f t="shared" si="5"/>
        <v>1</v>
      </c>
      <c r="H4031" s="128">
        <f t="shared" si="6"/>
        <v>13</v>
      </c>
      <c r="I4031" s="128" t="str">
        <f t="shared" si="7"/>
        <v>화</v>
      </c>
      <c r="J4031" s="99"/>
      <c r="K4031" s="99"/>
      <c r="L4031" s="141" t="str">
        <f>IF(J4031-K4031=0,,IFERROR(K4031-J4031-휴게시간-VLOOKUP(A4031,지정휴게시간,2,FALSE),K4031-J4031-휴게시간))</f>
        <v/>
      </c>
      <c r="M4031" s="142" t="str">
        <f>IFERROR(VLOOKUP(Text(A4031,"m월 d일"),양력휴일,2,FALSE),IFERROR(VLOOKUP(Text(B4031,"m월 d일"),음력휴일,2,FALSE),IFERROR(VLOOKUP(A4031,양력지정휴일,2,FALSE), IFERROR(VLOOKUP(B4031,음력지정휴일,2,FALSE), ""))))</f>
        <v/>
      </c>
      <c r="N4031" s="128"/>
      <c r="O4031" s="128" t="str">
        <f>IFERROR(VLOOKUP(N4031,연차지정일수,2,FALSE),"")</f>
        <v/>
      </c>
      <c r="P4031" s="143"/>
      <c r="Q4031" s="2"/>
    </row>
    <row r="4032">
      <c r="A4032" s="129">
        <v>48227.0</v>
      </c>
      <c r="B4032" s="129">
        <f>VLOOKUP($A4032,달력데이터,MATCH("음력 날짜",달력제목,0),FALSE)</f>
        <v>48184</v>
      </c>
      <c r="C4032" s="128">
        <f t="shared" si="1"/>
        <v>2032</v>
      </c>
      <c r="D4032" s="128">
        <f t="shared" si="2"/>
        <v>1</v>
      </c>
      <c r="E4032" s="128">
        <f t="shared" si="3"/>
        <v>2</v>
      </c>
      <c r="F4032" s="128">
        <f t="shared" si="4"/>
        <v>2032</v>
      </c>
      <c r="G4032" s="128">
        <f t="shared" si="5"/>
        <v>1</v>
      </c>
      <c r="H4032" s="128">
        <f t="shared" si="6"/>
        <v>14</v>
      </c>
      <c r="I4032" s="128" t="str">
        <f t="shared" si="7"/>
        <v>수</v>
      </c>
      <c r="J4032" s="99"/>
      <c r="K4032" s="99"/>
      <c r="L4032" s="141" t="str">
        <f>IF(J4032-K4032=0,,IFERROR(K4032-J4032-휴게시간-VLOOKUP(A4032,지정휴게시간,2,FALSE),K4032-J4032-휴게시간))</f>
        <v/>
      </c>
      <c r="M4032" s="142" t="str">
        <f>IFERROR(VLOOKUP(Text(A4032,"m월 d일"),양력휴일,2,FALSE),IFERROR(VLOOKUP(Text(B4032,"m월 d일"),음력휴일,2,FALSE),IFERROR(VLOOKUP(A4032,양력지정휴일,2,FALSE), IFERROR(VLOOKUP(B4032,음력지정휴일,2,FALSE), ""))))</f>
        <v/>
      </c>
      <c r="N4032" s="128"/>
      <c r="O4032" s="128" t="str">
        <f>IFERROR(VLOOKUP(N4032,연차지정일수,2,FALSE),"")</f>
        <v/>
      </c>
      <c r="P4032" s="143"/>
      <c r="Q4032" s="2"/>
    </row>
    <row r="4033">
      <c r="A4033" s="129">
        <v>48228.0</v>
      </c>
      <c r="B4033" s="129">
        <f>VLOOKUP($A4033,달력데이터,MATCH("음력 날짜",달력제목,0),FALSE)</f>
        <v>48185</v>
      </c>
      <c r="C4033" s="128">
        <f t="shared" si="1"/>
        <v>2032</v>
      </c>
      <c r="D4033" s="128">
        <f t="shared" si="2"/>
        <v>1</v>
      </c>
      <c r="E4033" s="128">
        <f t="shared" si="3"/>
        <v>2</v>
      </c>
      <c r="F4033" s="128">
        <f t="shared" si="4"/>
        <v>2032</v>
      </c>
      <c r="G4033" s="128">
        <f t="shared" si="5"/>
        <v>1</v>
      </c>
      <c r="H4033" s="128">
        <f t="shared" si="6"/>
        <v>15</v>
      </c>
      <c r="I4033" s="128" t="str">
        <f t="shared" si="7"/>
        <v>목</v>
      </c>
      <c r="J4033" s="99"/>
      <c r="K4033" s="99"/>
      <c r="L4033" s="141" t="str">
        <f>IF(J4033-K4033=0,,IFERROR(K4033-J4033-휴게시간-VLOOKUP(A4033,지정휴게시간,2,FALSE),K4033-J4033-휴게시간))</f>
        <v/>
      </c>
      <c r="M4033" s="142" t="str">
        <f>IFERROR(VLOOKUP(Text(A4033,"m월 d일"),양력휴일,2,FALSE),IFERROR(VLOOKUP(Text(B4033,"m월 d일"),음력휴일,2,FALSE),IFERROR(VLOOKUP(A4033,양력지정휴일,2,FALSE), IFERROR(VLOOKUP(B4033,음력지정휴일,2,FALSE), ""))))</f>
        <v/>
      </c>
      <c r="N4033" s="128"/>
      <c r="O4033" s="128" t="str">
        <f>IFERROR(VLOOKUP(N4033,연차지정일수,2,FALSE),"")</f>
        <v/>
      </c>
      <c r="P4033" s="143"/>
      <c r="Q4033" s="2"/>
    </row>
    <row r="4034">
      <c r="A4034" s="129">
        <v>48229.0</v>
      </c>
      <c r="B4034" s="129">
        <f>VLOOKUP($A4034,달력데이터,MATCH("음력 날짜",달력제목,0),FALSE)</f>
        <v>48186</v>
      </c>
      <c r="C4034" s="128">
        <f t="shared" si="1"/>
        <v>2032</v>
      </c>
      <c r="D4034" s="128">
        <f t="shared" si="2"/>
        <v>1</v>
      </c>
      <c r="E4034" s="128">
        <f t="shared" si="3"/>
        <v>2</v>
      </c>
      <c r="F4034" s="128">
        <f t="shared" si="4"/>
        <v>2032</v>
      </c>
      <c r="G4034" s="128">
        <f t="shared" si="5"/>
        <v>1</v>
      </c>
      <c r="H4034" s="128">
        <f t="shared" si="6"/>
        <v>16</v>
      </c>
      <c r="I4034" s="128" t="str">
        <f t="shared" si="7"/>
        <v>금</v>
      </c>
      <c r="J4034" s="99"/>
      <c r="K4034" s="99"/>
      <c r="L4034" s="141" t="str">
        <f>IF(J4034-K4034=0,,IFERROR(K4034-J4034-휴게시간-VLOOKUP(A4034,지정휴게시간,2,FALSE),K4034-J4034-휴게시간))</f>
        <v/>
      </c>
      <c r="M4034" s="142" t="str">
        <f>IFERROR(VLOOKUP(Text(A4034,"m월 d일"),양력휴일,2,FALSE),IFERROR(VLOOKUP(Text(B4034,"m월 d일"),음력휴일,2,FALSE),IFERROR(VLOOKUP(A4034,양력지정휴일,2,FALSE), IFERROR(VLOOKUP(B4034,음력지정휴일,2,FALSE), ""))))</f>
        <v/>
      </c>
      <c r="N4034" s="128"/>
      <c r="O4034" s="128" t="str">
        <f>IFERROR(VLOOKUP(N4034,연차지정일수,2,FALSE),"")</f>
        <v/>
      </c>
      <c r="P4034" s="143"/>
      <c r="Q4034" s="2"/>
    </row>
    <row r="4035">
      <c r="A4035" s="129">
        <v>48230.0</v>
      </c>
      <c r="B4035" s="129">
        <f>VLOOKUP($A4035,달력데이터,MATCH("음력 날짜",달력제목,0),FALSE)</f>
        <v>48187</v>
      </c>
      <c r="C4035" s="128">
        <f t="shared" si="1"/>
        <v>2032</v>
      </c>
      <c r="D4035" s="128">
        <f t="shared" si="2"/>
        <v>1</v>
      </c>
      <c r="E4035" s="128">
        <f t="shared" si="3"/>
        <v>2</v>
      </c>
      <c r="F4035" s="128">
        <f t="shared" si="4"/>
        <v>2032</v>
      </c>
      <c r="G4035" s="128">
        <f t="shared" si="5"/>
        <v>1</v>
      </c>
      <c r="H4035" s="128">
        <f t="shared" si="6"/>
        <v>17</v>
      </c>
      <c r="I4035" s="128" t="str">
        <f t="shared" si="7"/>
        <v>토</v>
      </c>
      <c r="J4035" s="99"/>
      <c r="K4035" s="99"/>
      <c r="L4035" s="141" t="str">
        <f>IF(J4035-K4035=0,,IFERROR(K4035-J4035-휴게시간-VLOOKUP(A4035,지정휴게시간,2,FALSE),K4035-J4035-휴게시간))</f>
        <v/>
      </c>
      <c r="M4035" s="142" t="str">
        <f>IFERROR(VLOOKUP(Text(A4035,"m월 d일"),양력휴일,2,FALSE),IFERROR(VLOOKUP(Text(B4035,"m월 d일"),음력휴일,2,FALSE),IFERROR(VLOOKUP(A4035,양력지정휴일,2,FALSE), IFERROR(VLOOKUP(B4035,음력지정휴일,2,FALSE), ""))))</f>
        <v/>
      </c>
      <c r="N4035" s="128"/>
      <c r="O4035" s="128" t="str">
        <f>IFERROR(VLOOKUP(N4035,연차지정일수,2,FALSE),"")</f>
        <v/>
      </c>
      <c r="P4035" s="143"/>
      <c r="Q4035" s="2"/>
    </row>
    <row r="4036">
      <c r="A4036" s="129">
        <v>48231.0</v>
      </c>
      <c r="B4036" s="129">
        <f>VLOOKUP($A4036,달력데이터,MATCH("음력 날짜",달력제목,0),FALSE)</f>
        <v>48188</v>
      </c>
      <c r="C4036" s="128">
        <f t="shared" si="1"/>
        <v>2032</v>
      </c>
      <c r="D4036" s="128">
        <f t="shared" si="2"/>
        <v>1</v>
      </c>
      <c r="E4036" s="128">
        <f t="shared" si="3"/>
        <v>2</v>
      </c>
      <c r="F4036" s="128">
        <f t="shared" si="4"/>
        <v>2032</v>
      </c>
      <c r="G4036" s="128">
        <f t="shared" si="5"/>
        <v>1</v>
      </c>
      <c r="H4036" s="128">
        <f t="shared" si="6"/>
        <v>18</v>
      </c>
      <c r="I4036" s="128" t="str">
        <f t="shared" si="7"/>
        <v>일</v>
      </c>
      <c r="J4036" s="99"/>
      <c r="K4036" s="99"/>
      <c r="L4036" s="141" t="str">
        <f>IF(J4036-K4036=0,,IFERROR(K4036-J4036-휴게시간-VLOOKUP(A4036,지정휴게시간,2,FALSE),K4036-J4036-휴게시간))</f>
        <v/>
      </c>
      <c r="M4036" s="142" t="str">
        <f>IFERROR(VLOOKUP(Text(A4036,"m월 d일"),양력휴일,2,FALSE),IFERROR(VLOOKUP(Text(B4036,"m월 d일"),음력휴일,2,FALSE),IFERROR(VLOOKUP(A4036,양력지정휴일,2,FALSE), IFERROR(VLOOKUP(B4036,음력지정휴일,2,FALSE), ""))))</f>
        <v/>
      </c>
      <c r="N4036" s="128"/>
      <c r="O4036" s="128" t="str">
        <f>IFERROR(VLOOKUP(N4036,연차지정일수,2,FALSE),"")</f>
        <v/>
      </c>
      <c r="P4036" s="143"/>
      <c r="Q4036" s="2"/>
    </row>
    <row r="4037">
      <c r="A4037" s="129">
        <v>48232.0</v>
      </c>
      <c r="B4037" s="129">
        <f>VLOOKUP($A4037,달력데이터,MATCH("음력 날짜",달력제목,0),FALSE)</f>
        <v>48189</v>
      </c>
      <c r="C4037" s="128">
        <f t="shared" si="1"/>
        <v>2032</v>
      </c>
      <c r="D4037" s="128">
        <f t="shared" si="2"/>
        <v>1</v>
      </c>
      <c r="E4037" s="128">
        <f t="shared" si="3"/>
        <v>3</v>
      </c>
      <c r="F4037" s="128">
        <f t="shared" si="4"/>
        <v>2032</v>
      </c>
      <c r="G4037" s="128">
        <f t="shared" si="5"/>
        <v>1</v>
      </c>
      <c r="H4037" s="128">
        <f t="shared" si="6"/>
        <v>19</v>
      </c>
      <c r="I4037" s="128" t="str">
        <f t="shared" si="7"/>
        <v>월</v>
      </c>
      <c r="J4037" s="99"/>
      <c r="K4037" s="99"/>
      <c r="L4037" s="141" t="str">
        <f>IF(J4037-K4037=0,,IFERROR(K4037-J4037-휴게시간-VLOOKUP(A4037,지정휴게시간,2,FALSE),K4037-J4037-휴게시간))</f>
        <v/>
      </c>
      <c r="M4037" s="142" t="str">
        <f>IFERROR(VLOOKUP(Text(A4037,"m월 d일"),양력휴일,2,FALSE),IFERROR(VLOOKUP(Text(B4037,"m월 d일"),음력휴일,2,FALSE),IFERROR(VLOOKUP(A4037,양력지정휴일,2,FALSE), IFERROR(VLOOKUP(B4037,음력지정휴일,2,FALSE), ""))))</f>
        <v/>
      </c>
      <c r="N4037" s="128"/>
      <c r="O4037" s="128" t="str">
        <f>IFERROR(VLOOKUP(N4037,연차지정일수,2,FALSE),"")</f>
        <v/>
      </c>
      <c r="P4037" s="143"/>
      <c r="Q4037" s="2"/>
    </row>
    <row r="4038">
      <c r="A4038" s="129">
        <v>48233.0</v>
      </c>
      <c r="B4038" s="129">
        <f>VLOOKUP($A4038,달력데이터,MATCH("음력 날짜",달력제목,0),FALSE)</f>
        <v>48190</v>
      </c>
      <c r="C4038" s="128">
        <f t="shared" si="1"/>
        <v>2032</v>
      </c>
      <c r="D4038" s="128">
        <f t="shared" si="2"/>
        <v>1</v>
      </c>
      <c r="E4038" s="128">
        <f t="shared" si="3"/>
        <v>3</v>
      </c>
      <c r="F4038" s="128">
        <f t="shared" si="4"/>
        <v>2032</v>
      </c>
      <c r="G4038" s="128">
        <f t="shared" si="5"/>
        <v>1</v>
      </c>
      <c r="H4038" s="128">
        <f t="shared" si="6"/>
        <v>20</v>
      </c>
      <c r="I4038" s="128" t="str">
        <f t="shared" si="7"/>
        <v>화</v>
      </c>
      <c r="J4038" s="99"/>
      <c r="K4038" s="99"/>
      <c r="L4038" s="141" t="str">
        <f>IF(J4038-K4038=0,,IFERROR(K4038-J4038-휴게시간-VLOOKUP(A4038,지정휴게시간,2,FALSE),K4038-J4038-휴게시간))</f>
        <v/>
      </c>
      <c r="M4038" s="142" t="str">
        <f>IFERROR(VLOOKUP(Text(A4038,"m월 d일"),양력휴일,2,FALSE),IFERROR(VLOOKUP(Text(B4038,"m월 d일"),음력휴일,2,FALSE),IFERROR(VLOOKUP(A4038,양력지정휴일,2,FALSE), IFERROR(VLOOKUP(B4038,음력지정휴일,2,FALSE), ""))))</f>
        <v/>
      </c>
      <c r="N4038" s="128"/>
      <c r="O4038" s="128" t="str">
        <f>IFERROR(VLOOKUP(N4038,연차지정일수,2,FALSE),"")</f>
        <v/>
      </c>
      <c r="P4038" s="143"/>
      <c r="Q4038" s="2"/>
    </row>
    <row r="4039">
      <c r="A4039" s="129">
        <v>48234.0</v>
      </c>
      <c r="B4039" s="129">
        <f>VLOOKUP($A4039,달력데이터,MATCH("음력 날짜",달력제목,0),FALSE)</f>
        <v>48191</v>
      </c>
      <c r="C4039" s="128">
        <f t="shared" si="1"/>
        <v>2032</v>
      </c>
      <c r="D4039" s="128">
        <f t="shared" si="2"/>
        <v>1</v>
      </c>
      <c r="E4039" s="128">
        <f t="shared" si="3"/>
        <v>3</v>
      </c>
      <c r="F4039" s="128">
        <f t="shared" si="4"/>
        <v>2032</v>
      </c>
      <c r="G4039" s="128">
        <f t="shared" si="5"/>
        <v>1</v>
      </c>
      <c r="H4039" s="128">
        <f t="shared" si="6"/>
        <v>21</v>
      </c>
      <c r="I4039" s="128" t="str">
        <f t="shared" si="7"/>
        <v>수</v>
      </c>
      <c r="J4039" s="99"/>
      <c r="K4039" s="99"/>
      <c r="L4039" s="141" t="str">
        <f>IF(J4039-K4039=0,,IFERROR(K4039-J4039-휴게시간-VLOOKUP(A4039,지정휴게시간,2,FALSE),K4039-J4039-휴게시간))</f>
        <v/>
      </c>
      <c r="M4039" s="142" t="str">
        <f>IFERROR(VLOOKUP(Text(A4039,"m월 d일"),양력휴일,2,FALSE),IFERROR(VLOOKUP(Text(B4039,"m월 d일"),음력휴일,2,FALSE),IFERROR(VLOOKUP(A4039,양력지정휴일,2,FALSE), IFERROR(VLOOKUP(B4039,음력지정휴일,2,FALSE), ""))))</f>
        <v/>
      </c>
      <c r="N4039" s="128"/>
      <c r="O4039" s="128" t="str">
        <f>IFERROR(VLOOKUP(N4039,연차지정일수,2,FALSE),"")</f>
        <v/>
      </c>
      <c r="P4039" s="143"/>
      <c r="Q4039" s="2"/>
    </row>
    <row r="4040">
      <c r="A4040" s="129">
        <v>48235.0</v>
      </c>
      <c r="B4040" s="129">
        <f>VLOOKUP($A4040,달력데이터,MATCH("음력 날짜",달력제목,0),FALSE)</f>
        <v>48192</v>
      </c>
      <c r="C4040" s="128">
        <f t="shared" si="1"/>
        <v>2032</v>
      </c>
      <c r="D4040" s="128">
        <f t="shared" si="2"/>
        <v>1</v>
      </c>
      <c r="E4040" s="128">
        <f t="shared" si="3"/>
        <v>3</v>
      </c>
      <c r="F4040" s="128">
        <f t="shared" si="4"/>
        <v>2032</v>
      </c>
      <c r="G4040" s="128">
        <f t="shared" si="5"/>
        <v>1</v>
      </c>
      <c r="H4040" s="128">
        <f t="shared" si="6"/>
        <v>22</v>
      </c>
      <c r="I4040" s="128" t="str">
        <f t="shared" si="7"/>
        <v>목</v>
      </c>
      <c r="J4040" s="99"/>
      <c r="K4040" s="99"/>
      <c r="L4040" s="141" t="str">
        <f>IF(J4040-K4040=0,,IFERROR(K4040-J4040-휴게시간-VLOOKUP(A4040,지정휴게시간,2,FALSE),K4040-J4040-휴게시간))</f>
        <v/>
      </c>
      <c r="M4040" s="142" t="str">
        <f>IFERROR(VLOOKUP(Text(A4040,"m월 d일"),양력휴일,2,FALSE),IFERROR(VLOOKUP(Text(B4040,"m월 d일"),음력휴일,2,FALSE),IFERROR(VLOOKUP(A4040,양력지정휴일,2,FALSE), IFERROR(VLOOKUP(B4040,음력지정휴일,2,FALSE), ""))))</f>
        <v/>
      </c>
      <c r="N4040" s="128"/>
      <c r="O4040" s="128" t="str">
        <f>IFERROR(VLOOKUP(N4040,연차지정일수,2,FALSE),"")</f>
        <v/>
      </c>
      <c r="P4040" s="143"/>
      <c r="Q4040" s="2"/>
    </row>
    <row r="4041">
      <c r="A4041" s="129">
        <v>48236.0</v>
      </c>
      <c r="B4041" s="129">
        <f>VLOOKUP($A4041,달력데이터,MATCH("음력 날짜",달력제목,0),FALSE)</f>
        <v>48193</v>
      </c>
      <c r="C4041" s="128">
        <f t="shared" si="1"/>
        <v>2032</v>
      </c>
      <c r="D4041" s="128">
        <f t="shared" si="2"/>
        <v>1</v>
      </c>
      <c r="E4041" s="128">
        <f t="shared" si="3"/>
        <v>3</v>
      </c>
      <c r="F4041" s="128">
        <f t="shared" si="4"/>
        <v>2032</v>
      </c>
      <c r="G4041" s="128">
        <f t="shared" si="5"/>
        <v>1</v>
      </c>
      <c r="H4041" s="128">
        <f t="shared" si="6"/>
        <v>23</v>
      </c>
      <c r="I4041" s="128" t="str">
        <f t="shared" si="7"/>
        <v>금</v>
      </c>
      <c r="J4041" s="99"/>
      <c r="K4041" s="99"/>
      <c r="L4041" s="141" t="str">
        <f>IF(J4041-K4041=0,,IFERROR(K4041-J4041-휴게시간-VLOOKUP(A4041,지정휴게시간,2,FALSE),K4041-J4041-휴게시간))</f>
        <v/>
      </c>
      <c r="M4041" s="142" t="str">
        <f>IFERROR(VLOOKUP(Text(A4041,"m월 d일"),양력휴일,2,FALSE),IFERROR(VLOOKUP(Text(B4041,"m월 d일"),음력휴일,2,FALSE),IFERROR(VLOOKUP(A4041,양력지정휴일,2,FALSE), IFERROR(VLOOKUP(B4041,음력지정휴일,2,FALSE), ""))))</f>
        <v/>
      </c>
      <c r="N4041" s="128"/>
      <c r="O4041" s="128" t="str">
        <f>IFERROR(VLOOKUP(N4041,연차지정일수,2,FALSE),"")</f>
        <v/>
      </c>
      <c r="P4041" s="143"/>
      <c r="Q4041" s="2"/>
    </row>
    <row r="4042">
      <c r="A4042" s="129">
        <v>48237.0</v>
      </c>
      <c r="B4042" s="129">
        <f>VLOOKUP($A4042,달력데이터,MATCH("음력 날짜",달력제목,0),FALSE)</f>
        <v>48194</v>
      </c>
      <c r="C4042" s="128">
        <f t="shared" si="1"/>
        <v>2032</v>
      </c>
      <c r="D4042" s="128">
        <f t="shared" si="2"/>
        <v>1</v>
      </c>
      <c r="E4042" s="128">
        <f t="shared" si="3"/>
        <v>3</v>
      </c>
      <c r="F4042" s="128">
        <f t="shared" si="4"/>
        <v>2032</v>
      </c>
      <c r="G4042" s="128">
        <f t="shared" si="5"/>
        <v>1</v>
      </c>
      <c r="H4042" s="128">
        <f t="shared" si="6"/>
        <v>24</v>
      </c>
      <c r="I4042" s="128" t="str">
        <f t="shared" si="7"/>
        <v>토</v>
      </c>
      <c r="J4042" s="99"/>
      <c r="K4042" s="99"/>
      <c r="L4042" s="141" t="str">
        <f>IF(J4042-K4042=0,,IFERROR(K4042-J4042-휴게시간-VLOOKUP(A4042,지정휴게시간,2,FALSE),K4042-J4042-휴게시간))</f>
        <v/>
      </c>
      <c r="M4042" s="142" t="str">
        <f>IFERROR(VLOOKUP(Text(A4042,"m월 d일"),양력휴일,2,FALSE),IFERROR(VLOOKUP(Text(B4042,"m월 d일"),음력휴일,2,FALSE),IFERROR(VLOOKUP(A4042,양력지정휴일,2,FALSE), IFERROR(VLOOKUP(B4042,음력지정휴일,2,FALSE), ""))))</f>
        <v/>
      </c>
      <c r="N4042" s="128"/>
      <c r="O4042" s="128" t="str">
        <f>IFERROR(VLOOKUP(N4042,연차지정일수,2,FALSE),"")</f>
        <v/>
      </c>
      <c r="P4042" s="143"/>
      <c r="Q4042" s="2"/>
    </row>
    <row r="4043">
      <c r="A4043" s="129">
        <v>48238.0</v>
      </c>
      <c r="B4043" s="129">
        <f>VLOOKUP($A4043,달력데이터,MATCH("음력 날짜",달력제목,0),FALSE)</f>
        <v>48195</v>
      </c>
      <c r="C4043" s="128">
        <f t="shared" si="1"/>
        <v>2032</v>
      </c>
      <c r="D4043" s="128">
        <f t="shared" si="2"/>
        <v>1</v>
      </c>
      <c r="E4043" s="128">
        <f t="shared" si="3"/>
        <v>3</v>
      </c>
      <c r="F4043" s="128">
        <f t="shared" si="4"/>
        <v>2032</v>
      </c>
      <c r="G4043" s="128">
        <f t="shared" si="5"/>
        <v>1</v>
      </c>
      <c r="H4043" s="128">
        <f t="shared" si="6"/>
        <v>25</v>
      </c>
      <c r="I4043" s="128" t="str">
        <f t="shared" si="7"/>
        <v>일</v>
      </c>
      <c r="J4043" s="99"/>
      <c r="K4043" s="99"/>
      <c r="L4043" s="141" t="str">
        <f>IF(J4043-K4043=0,,IFERROR(K4043-J4043-휴게시간-VLOOKUP(A4043,지정휴게시간,2,FALSE),K4043-J4043-휴게시간))</f>
        <v/>
      </c>
      <c r="M4043" s="142" t="str">
        <f>IFERROR(VLOOKUP(Text(A4043,"m월 d일"),양력휴일,2,FALSE),IFERROR(VLOOKUP(Text(B4043,"m월 d일"),음력휴일,2,FALSE),IFERROR(VLOOKUP(A4043,양력지정휴일,2,FALSE), IFERROR(VLOOKUP(B4043,음력지정휴일,2,FALSE), ""))))</f>
        <v/>
      </c>
      <c r="N4043" s="128"/>
      <c r="O4043" s="128" t="str">
        <f>IFERROR(VLOOKUP(N4043,연차지정일수,2,FALSE),"")</f>
        <v/>
      </c>
      <c r="P4043" s="143"/>
      <c r="Q4043" s="2"/>
    </row>
    <row r="4044">
      <c r="A4044" s="129">
        <v>48239.0</v>
      </c>
      <c r="B4044" s="129">
        <f>VLOOKUP($A4044,달력데이터,MATCH("음력 날짜",달력제목,0),FALSE)</f>
        <v>48196</v>
      </c>
      <c r="C4044" s="128">
        <f t="shared" si="1"/>
        <v>2032</v>
      </c>
      <c r="D4044" s="128">
        <f t="shared" si="2"/>
        <v>1</v>
      </c>
      <c r="E4044" s="128">
        <f t="shared" si="3"/>
        <v>4</v>
      </c>
      <c r="F4044" s="128">
        <f t="shared" si="4"/>
        <v>2032</v>
      </c>
      <c r="G4044" s="128">
        <f t="shared" si="5"/>
        <v>1</v>
      </c>
      <c r="H4044" s="128">
        <f t="shared" si="6"/>
        <v>26</v>
      </c>
      <c r="I4044" s="128" t="str">
        <f t="shared" si="7"/>
        <v>월</v>
      </c>
      <c r="J4044" s="99"/>
      <c r="K4044" s="99"/>
      <c r="L4044" s="141" t="str">
        <f>IF(J4044-K4044=0,,IFERROR(K4044-J4044-휴게시간-VLOOKUP(A4044,지정휴게시간,2,FALSE),K4044-J4044-휴게시간))</f>
        <v/>
      </c>
      <c r="M4044" s="142" t="str">
        <f>IFERROR(VLOOKUP(Text(A4044,"m월 d일"),양력휴일,2,FALSE),IFERROR(VLOOKUP(Text(B4044,"m월 d일"),음력휴일,2,FALSE),IFERROR(VLOOKUP(A4044,양력지정휴일,2,FALSE), IFERROR(VLOOKUP(B4044,음력지정휴일,2,FALSE), ""))))</f>
        <v/>
      </c>
      <c r="N4044" s="128"/>
      <c r="O4044" s="128" t="str">
        <f>IFERROR(VLOOKUP(N4044,연차지정일수,2,FALSE),"")</f>
        <v/>
      </c>
      <c r="P4044" s="143"/>
      <c r="Q4044" s="2"/>
    </row>
    <row r="4045">
      <c r="A4045" s="129">
        <v>48240.0</v>
      </c>
      <c r="B4045" s="129">
        <f>VLOOKUP($A4045,달력데이터,MATCH("음력 날짜",달력제목,0),FALSE)</f>
        <v>48197</v>
      </c>
      <c r="C4045" s="128">
        <f t="shared" si="1"/>
        <v>2032</v>
      </c>
      <c r="D4045" s="128">
        <f t="shared" si="2"/>
        <v>1</v>
      </c>
      <c r="E4045" s="128">
        <f t="shared" si="3"/>
        <v>4</v>
      </c>
      <c r="F4045" s="128">
        <f t="shared" si="4"/>
        <v>2032</v>
      </c>
      <c r="G4045" s="128">
        <f t="shared" si="5"/>
        <v>1</v>
      </c>
      <c r="H4045" s="128">
        <f t="shared" si="6"/>
        <v>27</v>
      </c>
      <c r="I4045" s="128" t="str">
        <f t="shared" si="7"/>
        <v>화</v>
      </c>
      <c r="J4045" s="99"/>
      <c r="K4045" s="99"/>
      <c r="L4045" s="141" t="str">
        <f>IF(J4045-K4045=0,,IFERROR(K4045-J4045-휴게시간-VLOOKUP(A4045,지정휴게시간,2,FALSE),K4045-J4045-휴게시간))</f>
        <v/>
      </c>
      <c r="M4045" s="142" t="str">
        <f>IFERROR(VLOOKUP(Text(A4045,"m월 d일"),양력휴일,2,FALSE),IFERROR(VLOOKUP(Text(B4045,"m월 d일"),음력휴일,2,FALSE),IFERROR(VLOOKUP(A4045,양력지정휴일,2,FALSE), IFERROR(VLOOKUP(B4045,음력지정휴일,2,FALSE), ""))))</f>
        <v/>
      </c>
      <c r="N4045" s="128"/>
      <c r="O4045" s="128" t="str">
        <f>IFERROR(VLOOKUP(N4045,연차지정일수,2,FALSE),"")</f>
        <v/>
      </c>
      <c r="P4045" s="143"/>
      <c r="Q4045" s="2"/>
    </row>
    <row r="4046">
      <c r="A4046" s="129">
        <v>48241.0</v>
      </c>
      <c r="B4046" s="129">
        <f>VLOOKUP($A4046,달력데이터,MATCH("음력 날짜",달력제목,0),FALSE)</f>
        <v>48198</v>
      </c>
      <c r="C4046" s="128">
        <f t="shared" si="1"/>
        <v>2032</v>
      </c>
      <c r="D4046" s="128">
        <f t="shared" si="2"/>
        <v>1</v>
      </c>
      <c r="E4046" s="128">
        <f t="shared" si="3"/>
        <v>4</v>
      </c>
      <c r="F4046" s="128">
        <f t="shared" si="4"/>
        <v>2032</v>
      </c>
      <c r="G4046" s="128">
        <f t="shared" si="5"/>
        <v>1</v>
      </c>
      <c r="H4046" s="128">
        <f t="shared" si="6"/>
        <v>28</v>
      </c>
      <c r="I4046" s="128" t="str">
        <f t="shared" si="7"/>
        <v>수</v>
      </c>
      <c r="J4046" s="99"/>
      <c r="K4046" s="99"/>
      <c r="L4046" s="141" t="str">
        <f>IF(J4046-K4046=0,,IFERROR(K4046-J4046-휴게시간-VLOOKUP(A4046,지정휴게시간,2,FALSE),K4046-J4046-휴게시간))</f>
        <v/>
      </c>
      <c r="M4046" s="142" t="str">
        <f>IFERROR(VLOOKUP(Text(A4046,"m월 d일"),양력휴일,2,FALSE),IFERROR(VLOOKUP(Text(B4046,"m월 d일"),음력휴일,2,FALSE),IFERROR(VLOOKUP(A4046,양력지정휴일,2,FALSE), IFERROR(VLOOKUP(B4046,음력지정휴일,2,FALSE), ""))))</f>
        <v/>
      </c>
      <c r="N4046" s="128"/>
      <c r="O4046" s="128" t="str">
        <f>IFERROR(VLOOKUP(N4046,연차지정일수,2,FALSE),"")</f>
        <v/>
      </c>
      <c r="P4046" s="143"/>
      <c r="Q4046" s="2"/>
    </row>
    <row r="4047">
      <c r="A4047" s="129">
        <v>48242.0</v>
      </c>
      <c r="B4047" s="129">
        <f>VLOOKUP($A4047,달력데이터,MATCH("음력 날짜",달력제목,0),FALSE)</f>
        <v>48199</v>
      </c>
      <c r="C4047" s="128">
        <f t="shared" si="1"/>
        <v>2032</v>
      </c>
      <c r="D4047" s="128">
        <f t="shared" si="2"/>
        <v>1</v>
      </c>
      <c r="E4047" s="128">
        <f t="shared" si="3"/>
        <v>4</v>
      </c>
      <c r="F4047" s="128">
        <f t="shared" si="4"/>
        <v>2032</v>
      </c>
      <c r="G4047" s="128">
        <f t="shared" si="5"/>
        <v>1</v>
      </c>
      <c r="H4047" s="128">
        <f t="shared" si="6"/>
        <v>29</v>
      </c>
      <c r="I4047" s="128" t="str">
        <f t="shared" si="7"/>
        <v>목</v>
      </c>
      <c r="J4047" s="99"/>
      <c r="K4047" s="99"/>
      <c r="L4047" s="141" t="str">
        <f>IF(J4047-K4047=0,,IFERROR(K4047-J4047-휴게시간-VLOOKUP(A4047,지정휴게시간,2,FALSE),K4047-J4047-휴게시간))</f>
        <v/>
      </c>
      <c r="M4047" s="142" t="str">
        <f>IFERROR(VLOOKUP(Text(A4047,"m월 d일"),양력휴일,2,FALSE),IFERROR(VLOOKUP(Text(B4047,"m월 d일"),음력휴일,2,FALSE),IFERROR(VLOOKUP(A4047,양력지정휴일,2,FALSE), IFERROR(VLOOKUP(B4047,음력지정휴일,2,FALSE), ""))))</f>
        <v/>
      </c>
      <c r="N4047" s="128"/>
      <c r="O4047" s="128" t="str">
        <f>IFERROR(VLOOKUP(N4047,연차지정일수,2,FALSE),"")</f>
        <v/>
      </c>
      <c r="P4047" s="143"/>
      <c r="Q4047" s="2"/>
    </row>
    <row r="4048">
      <c r="A4048" s="129">
        <v>48243.0</v>
      </c>
      <c r="B4048" s="129">
        <f>VLOOKUP($A4048,달력데이터,MATCH("음력 날짜",달력제목,0),FALSE)</f>
        <v>48200</v>
      </c>
      <c r="C4048" s="128">
        <f t="shared" si="1"/>
        <v>2032</v>
      </c>
      <c r="D4048" s="128">
        <f t="shared" si="2"/>
        <v>1</v>
      </c>
      <c r="E4048" s="128">
        <f t="shared" si="3"/>
        <v>4</v>
      </c>
      <c r="F4048" s="128">
        <f t="shared" si="4"/>
        <v>2032</v>
      </c>
      <c r="G4048" s="128">
        <f t="shared" si="5"/>
        <v>1</v>
      </c>
      <c r="H4048" s="128">
        <f t="shared" si="6"/>
        <v>30</v>
      </c>
      <c r="I4048" s="128" t="str">
        <f t="shared" si="7"/>
        <v>금</v>
      </c>
      <c r="J4048" s="99"/>
      <c r="K4048" s="99"/>
      <c r="L4048" s="141" t="str">
        <f>IF(J4048-K4048=0,,IFERROR(K4048-J4048-휴게시간-VLOOKUP(A4048,지정휴게시간,2,FALSE),K4048-J4048-휴게시간))</f>
        <v/>
      </c>
      <c r="M4048" s="142" t="str">
        <f>IFERROR(VLOOKUP(Text(A4048,"m월 d일"),양력휴일,2,FALSE),IFERROR(VLOOKUP(Text(B4048,"m월 d일"),음력휴일,2,FALSE),IFERROR(VLOOKUP(A4048,양력지정휴일,2,FALSE), IFERROR(VLOOKUP(B4048,음력지정휴일,2,FALSE), ""))))</f>
        <v/>
      </c>
      <c r="N4048" s="128"/>
      <c r="O4048" s="128" t="str">
        <f>IFERROR(VLOOKUP(N4048,연차지정일수,2,FALSE),"")</f>
        <v/>
      </c>
      <c r="P4048" s="143"/>
      <c r="Q4048" s="2"/>
    </row>
    <row r="4049">
      <c r="A4049" s="129">
        <v>48244.0</v>
      </c>
      <c r="B4049" s="129">
        <f>VLOOKUP($A4049,달력데이터,MATCH("음력 날짜",달력제목,0),FALSE)</f>
        <v>48201</v>
      </c>
      <c r="C4049" s="128">
        <f t="shared" si="1"/>
        <v>2032</v>
      </c>
      <c r="D4049" s="128">
        <f t="shared" si="2"/>
        <v>1</v>
      </c>
      <c r="E4049" s="128">
        <f t="shared" si="3"/>
        <v>4</v>
      </c>
      <c r="F4049" s="128">
        <f t="shared" si="4"/>
        <v>2032</v>
      </c>
      <c r="G4049" s="128">
        <f t="shared" si="5"/>
        <v>1</v>
      </c>
      <c r="H4049" s="128">
        <f t="shared" si="6"/>
        <v>31</v>
      </c>
      <c r="I4049" s="128" t="str">
        <f t="shared" si="7"/>
        <v>토</v>
      </c>
      <c r="J4049" s="99"/>
      <c r="K4049" s="99"/>
      <c r="L4049" s="141" t="str">
        <f>IF(J4049-K4049=0,,IFERROR(K4049-J4049-휴게시간-VLOOKUP(A4049,지정휴게시간,2,FALSE),K4049-J4049-휴게시간))</f>
        <v/>
      </c>
      <c r="M4049" s="142" t="str">
        <f>IFERROR(VLOOKUP(Text(A4049,"m월 d일"),양력휴일,2,FALSE),IFERROR(VLOOKUP(Text(B4049,"m월 d일"),음력휴일,2,FALSE),IFERROR(VLOOKUP(A4049,양력지정휴일,2,FALSE), IFERROR(VLOOKUP(B4049,음력지정휴일,2,FALSE), ""))))</f>
        <v/>
      </c>
      <c r="N4049" s="128"/>
      <c r="O4049" s="128" t="str">
        <f>IFERROR(VLOOKUP(N4049,연차지정일수,2,FALSE),"")</f>
        <v/>
      </c>
      <c r="P4049" s="143"/>
      <c r="Q4049" s="2"/>
    </row>
    <row r="4050">
      <c r="A4050" s="129">
        <v>48245.0</v>
      </c>
      <c r="B4050" s="129">
        <f>VLOOKUP($A4050,달력데이터,MATCH("음력 날짜",달력제목,0),FALSE)</f>
        <v>48202</v>
      </c>
      <c r="C4050" s="128">
        <f t="shared" si="1"/>
        <v>2032</v>
      </c>
      <c r="D4050" s="128">
        <f t="shared" si="2"/>
        <v>1</v>
      </c>
      <c r="E4050" s="128">
        <f t="shared" si="3"/>
        <v>4</v>
      </c>
      <c r="F4050" s="128">
        <f t="shared" si="4"/>
        <v>2032</v>
      </c>
      <c r="G4050" s="128">
        <f t="shared" si="5"/>
        <v>2</v>
      </c>
      <c r="H4050" s="128">
        <f t="shared" si="6"/>
        <v>1</v>
      </c>
      <c r="I4050" s="128" t="str">
        <f t="shared" si="7"/>
        <v>일</v>
      </c>
      <c r="J4050" s="99"/>
      <c r="K4050" s="99"/>
      <c r="L4050" s="141" t="str">
        <f>IF(J4050-K4050=0,,IFERROR(K4050-J4050-휴게시간-VLOOKUP(A4050,지정휴게시간,2,FALSE),K4050-J4050-휴게시간))</f>
        <v/>
      </c>
      <c r="M4050" s="142" t="str">
        <f>IFERROR(VLOOKUP(Text(A4050,"m월 d일"),양력휴일,2,FALSE),IFERROR(VLOOKUP(Text(B4050,"m월 d일"),음력휴일,2,FALSE),IFERROR(VLOOKUP(A4050,양력지정휴일,2,FALSE), IFERROR(VLOOKUP(B4050,음력지정휴일,2,FALSE), ""))))</f>
        <v/>
      </c>
      <c r="N4050" s="128"/>
      <c r="O4050" s="128" t="str">
        <f>IFERROR(VLOOKUP(N4050,연차지정일수,2,FALSE),"")</f>
        <v/>
      </c>
      <c r="P4050" s="143"/>
      <c r="Q4050" s="2"/>
    </row>
    <row r="4051">
      <c r="A4051" s="129">
        <v>48246.0</v>
      </c>
      <c r="B4051" s="129">
        <f>VLOOKUP($A4051,달력데이터,MATCH("음력 날짜",달력제목,0),FALSE)</f>
        <v>48203</v>
      </c>
      <c r="C4051" s="128">
        <f t="shared" si="1"/>
        <v>2032</v>
      </c>
      <c r="D4051" s="128">
        <f t="shared" si="2"/>
        <v>2</v>
      </c>
      <c r="E4051" s="128">
        <f t="shared" si="3"/>
        <v>1</v>
      </c>
      <c r="F4051" s="128">
        <f t="shared" si="4"/>
        <v>2032</v>
      </c>
      <c r="G4051" s="128">
        <f t="shared" si="5"/>
        <v>2</v>
      </c>
      <c r="H4051" s="128">
        <f t="shared" si="6"/>
        <v>2</v>
      </c>
      <c r="I4051" s="128" t="str">
        <f t="shared" si="7"/>
        <v>월</v>
      </c>
      <c r="J4051" s="99"/>
      <c r="K4051" s="99"/>
      <c r="L4051" s="141" t="str">
        <f>IF(J4051-K4051=0,,IFERROR(K4051-J4051-휴게시간-VLOOKUP(A4051,지정휴게시간,2,FALSE),K4051-J4051-휴게시간))</f>
        <v/>
      </c>
      <c r="M4051" s="142" t="str">
        <f>IFERROR(VLOOKUP(Text(A4051,"m월 d일"),양력휴일,2,FALSE),IFERROR(VLOOKUP(Text(B4051,"m월 d일"),음력휴일,2,FALSE),IFERROR(VLOOKUP(A4051,양력지정휴일,2,FALSE), IFERROR(VLOOKUP(B4051,음력지정휴일,2,FALSE), ""))))</f>
        <v/>
      </c>
      <c r="N4051" s="128"/>
      <c r="O4051" s="128" t="str">
        <f>IFERROR(VLOOKUP(N4051,연차지정일수,2,FALSE),"")</f>
        <v/>
      </c>
      <c r="P4051" s="143"/>
      <c r="Q4051" s="2"/>
    </row>
    <row r="4052">
      <c r="A4052" s="129">
        <v>48247.0</v>
      </c>
      <c r="B4052" s="129">
        <f>VLOOKUP($A4052,달력데이터,MATCH("음력 날짜",달력제목,0),FALSE)</f>
        <v>48204</v>
      </c>
      <c r="C4052" s="128">
        <f t="shared" si="1"/>
        <v>2032</v>
      </c>
      <c r="D4052" s="128">
        <f t="shared" si="2"/>
        <v>2</v>
      </c>
      <c r="E4052" s="128">
        <f t="shared" si="3"/>
        <v>1</v>
      </c>
      <c r="F4052" s="128">
        <f t="shared" si="4"/>
        <v>2032</v>
      </c>
      <c r="G4052" s="128">
        <f t="shared" si="5"/>
        <v>2</v>
      </c>
      <c r="H4052" s="128">
        <f t="shared" si="6"/>
        <v>3</v>
      </c>
      <c r="I4052" s="128" t="str">
        <f t="shared" si="7"/>
        <v>화</v>
      </c>
      <c r="J4052" s="99"/>
      <c r="K4052" s="99"/>
      <c r="L4052" s="141" t="str">
        <f>IF(J4052-K4052=0,,IFERROR(K4052-J4052-휴게시간-VLOOKUP(A4052,지정휴게시간,2,FALSE),K4052-J4052-휴게시간))</f>
        <v/>
      </c>
      <c r="M4052" s="142" t="str">
        <f>IFERROR(VLOOKUP(Text(A4052,"m월 d일"),양력휴일,2,FALSE),IFERROR(VLOOKUP(Text(B4052,"m월 d일"),음력휴일,2,FALSE),IFERROR(VLOOKUP(A4052,양력지정휴일,2,FALSE), IFERROR(VLOOKUP(B4052,음력지정휴일,2,FALSE), ""))))</f>
        <v/>
      </c>
      <c r="N4052" s="128"/>
      <c r="O4052" s="128" t="str">
        <f>IFERROR(VLOOKUP(N4052,연차지정일수,2,FALSE),"")</f>
        <v/>
      </c>
      <c r="P4052" s="143"/>
      <c r="Q4052" s="2"/>
    </row>
    <row r="4053">
      <c r="A4053" s="129">
        <v>48248.0</v>
      </c>
      <c r="B4053" s="129">
        <f>VLOOKUP($A4053,달력데이터,MATCH("음력 날짜",달력제목,0),FALSE)</f>
        <v>48205</v>
      </c>
      <c r="C4053" s="128">
        <f t="shared" si="1"/>
        <v>2032</v>
      </c>
      <c r="D4053" s="128">
        <f t="shared" si="2"/>
        <v>2</v>
      </c>
      <c r="E4053" s="128">
        <f t="shared" si="3"/>
        <v>1</v>
      </c>
      <c r="F4053" s="128">
        <f t="shared" si="4"/>
        <v>2032</v>
      </c>
      <c r="G4053" s="128">
        <f t="shared" si="5"/>
        <v>2</v>
      </c>
      <c r="H4053" s="128">
        <f t="shared" si="6"/>
        <v>4</v>
      </c>
      <c r="I4053" s="128" t="str">
        <f t="shared" si="7"/>
        <v>수</v>
      </c>
      <c r="J4053" s="99"/>
      <c r="K4053" s="99"/>
      <c r="L4053" s="141" t="str">
        <f>IF(J4053-K4053=0,,IFERROR(K4053-J4053-휴게시간-VLOOKUP(A4053,지정휴게시간,2,FALSE),K4053-J4053-휴게시간))</f>
        <v/>
      </c>
      <c r="M4053" s="142" t="str">
        <f>IFERROR(VLOOKUP(Text(A4053,"m월 d일"),양력휴일,2,FALSE),IFERROR(VLOOKUP(Text(B4053,"m월 d일"),음력휴일,2,FALSE),IFERROR(VLOOKUP(A4053,양력지정휴일,2,FALSE), IFERROR(VLOOKUP(B4053,음력지정휴일,2,FALSE), ""))))</f>
        <v/>
      </c>
      <c r="N4053" s="128"/>
      <c r="O4053" s="128" t="str">
        <f>IFERROR(VLOOKUP(N4053,연차지정일수,2,FALSE),"")</f>
        <v/>
      </c>
      <c r="P4053" s="143"/>
      <c r="Q4053" s="2"/>
    </row>
    <row r="4054">
      <c r="A4054" s="129">
        <v>48249.0</v>
      </c>
      <c r="B4054" s="129">
        <f>VLOOKUP($A4054,달력데이터,MATCH("음력 날짜",달력제목,0),FALSE)</f>
        <v>48206</v>
      </c>
      <c r="C4054" s="128">
        <f t="shared" si="1"/>
        <v>2032</v>
      </c>
      <c r="D4054" s="128">
        <f t="shared" si="2"/>
        <v>2</v>
      </c>
      <c r="E4054" s="128">
        <f t="shared" si="3"/>
        <v>1</v>
      </c>
      <c r="F4054" s="128">
        <f t="shared" si="4"/>
        <v>2032</v>
      </c>
      <c r="G4054" s="128">
        <f t="shared" si="5"/>
        <v>2</v>
      </c>
      <c r="H4054" s="128">
        <f t="shared" si="6"/>
        <v>5</v>
      </c>
      <c r="I4054" s="128" t="str">
        <f t="shared" si="7"/>
        <v>목</v>
      </c>
      <c r="J4054" s="99"/>
      <c r="K4054" s="99"/>
      <c r="L4054" s="141" t="str">
        <f>IF(J4054-K4054=0,,IFERROR(K4054-J4054-휴게시간-VLOOKUP(A4054,지정휴게시간,2,FALSE),K4054-J4054-휴게시간))</f>
        <v/>
      </c>
      <c r="M4054" s="142" t="str">
        <f>IFERROR(VLOOKUP(Text(A4054,"m월 d일"),양력휴일,2,FALSE),IFERROR(VLOOKUP(Text(B4054,"m월 d일"),음력휴일,2,FALSE),IFERROR(VLOOKUP(A4054,양력지정휴일,2,FALSE), IFERROR(VLOOKUP(B4054,음력지정휴일,2,FALSE), ""))))</f>
        <v/>
      </c>
      <c r="N4054" s="128"/>
      <c r="O4054" s="128" t="str">
        <f>IFERROR(VLOOKUP(N4054,연차지정일수,2,FALSE),"")</f>
        <v/>
      </c>
      <c r="P4054" s="143"/>
      <c r="Q4054" s="2"/>
    </row>
    <row r="4055">
      <c r="A4055" s="129">
        <v>48250.0</v>
      </c>
      <c r="B4055" s="129">
        <f>VLOOKUP($A4055,달력데이터,MATCH("음력 날짜",달력제목,0),FALSE)</f>
        <v>48207</v>
      </c>
      <c r="C4055" s="128">
        <f t="shared" si="1"/>
        <v>2032</v>
      </c>
      <c r="D4055" s="128">
        <f t="shared" si="2"/>
        <v>2</v>
      </c>
      <c r="E4055" s="128">
        <f t="shared" si="3"/>
        <v>1</v>
      </c>
      <c r="F4055" s="128">
        <f t="shared" si="4"/>
        <v>2032</v>
      </c>
      <c r="G4055" s="128">
        <f t="shared" si="5"/>
        <v>2</v>
      </c>
      <c r="H4055" s="128">
        <f t="shared" si="6"/>
        <v>6</v>
      </c>
      <c r="I4055" s="128" t="str">
        <f t="shared" si="7"/>
        <v>금</v>
      </c>
      <c r="J4055" s="99"/>
      <c r="K4055" s="99"/>
      <c r="L4055" s="141" t="str">
        <f>IF(J4055-K4055=0,,IFERROR(K4055-J4055-휴게시간-VLOOKUP(A4055,지정휴게시간,2,FALSE),K4055-J4055-휴게시간))</f>
        <v/>
      </c>
      <c r="M4055" s="142" t="str">
        <f>IFERROR(VLOOKUP(Text(A4055,"m월 d일"),양력휴일,2,FALSE),IFERROR(VLOOKUP(Text(B4055,"m월 d일"),음력휴일,2,FALSE),IFERROR(VLOOKUP(A4055,양력지정휴일,2,FALSE), IFERROR(VLOOKUP(B4055,음력지정휴일,2,FALSE), ""))))</f>
        <v/>
      </c>
      <c r="N4055" s="128"/>
      <c r="O4055" s="128" t="str">
        <f>IFERROR(VLOOKUP(N4055,연차지정일수,2,FALSE),"")</f>
        <v/>
      </c>
      <c r="P4055" s="143"/>
      <c r="Q4055" s="2"/>
    </row>
    <row r="4056">
      <c r="A4056" s="129">
        <v>48251.0</v>
      </c>
      <c r="B4056" s="129">
        <f>VLOOKUP($A4056,달력데이터,MATCH("음력 날짜",달력제목,0),FALSE)</f>
        <v>48208</v>
      </c>
      <c r="C4056" s="128">
        <f t="shared" si="1"/>
        <v>2032</v>
      </c>
      <c r="D4056" s="128">
        <f t="shared" si="2"/>
        <v>2</v>
      </c>
      <c r="E4056" s="128">
        <f t="shared" si="3"/>
        <v>1</v>
      </c>
      <c r="F4056" s="128">
        <f t="shared" si="4"/>
        <v>2032</v>
      </c>
      <c r="G4056" s="128">
        <f t="shared" si="5"/>
        <v>2</v>
      </c>
      <c r="H4056" s="128">
        <f t="shared" si="6"/>
        <v>7</v>
      </c>
      <c r="I4056" s="128" t="str">
        <f t="shared" si="7"/>
        <v>토</v>
      </c>
      <c r="J4056" s="99"/>
      <c r="K4056" s="99"/>
      <c r="L4056" s="141" t="str">
        <f>IF(J4056-K4056=0,,IFERROR(K4056-J4056-휴게시간-VLOOKUP(A4056,지정휴게시간,2,FALSE),K4056-J4056-휴게시간))</f>
        <v/>
      </c>
      <c r="M4056" s="142" t="str">
        <f>IFERROR(VLOOKUP(Text(A4056,"m월 d일"),양력휴일,2,FALSE),IFERROR(VLOOKUP(Text(B4056,"m월 d일"),음력휴일,2,FALSE),IFERROR(VLOOKUP(A4056,양력지정휴일,2,FALSE), IFERROR(VLOOKUP(B4056,음력지정휴일,2,FALSE), ""))))</f>
        <v/>
      </c>
      <c r="N4056" s="128"/>
      <c r="O4056" s="128" t="str">
        <f>IFERROR(VLOOKUP(N4056,연차지정일수,2,FALSE),"")</f>
        <v/>
      </c>
      <c r="P4056" s="143"/>
      <c r="Q4056" s="2"/>
    </row>
    <row r="4057">
      <c r="A4057" s="129">
        <v>48252.0</v>
      </c>
      <c r="B4057" s="129">
        <f>VLOOKUP($A4057,달력데이터,MATCH("음력 날짜",달력제목,0),FALSE)</f>
        <v>48209</v>
      </c>
      <c r="C4057" s="128">
        <f t="shared" si="1"/>
        <v>2032</v>
      </c>
      <c r="D4057" s="128">
        <f t="shared" si="2"/>
        <v>2</v>
      </c>
      <c r="E4057" s="128">
        <f t="shared" si="3"/>
        <v>1</v>
      </c>
      <c r="F4057" s="128">
        <f t="shared" si="4"/>
        <v>2032</v>
      </c>
      <c r="G4057" s="128">
        <f t="shared" si="5"/>
        <v>2</v>
      </c>
      <c r="H4057" s="128">
        <f t="shared" si="6"/>
        <v>8</v>
      </c>
      <c r="I4057" s="128" t="str">
        <f t="shared" si="7"/>
        <v>일</v>
      </c>
      <c r="J4057" s="99"/>
      <c r="K4057" s="99"/>
      <c r="L4057" s="141" t="str">
        <f>IF(J4057-K4057=0,,IFERROR(K4057-J4057-휴게시간-VLOOKUP(A4057,지정휴게시간,2,FALSE),K4057-J4057-휴게시간))</f>
        <v/>
      </c>
      <c r="M4057" s="142" t="str">
        <f>IFERROR(VLOOKUP(Text(A4057,"m월 d일"),양력휴일,2,FALSE),IFERROR(VLOOKUP(Text(B4057,"m월 d일"),음력휴일,2,FALSE),IFERROR(VLOOKUP(A4057,양력지정휴일,2,FALSE), IFERROR(VLOOKUP(B4057,음력지정휴일,2,FALSE), ""))))</f>
        <v/>
      </c>
      <c r="N4057" s="128"/>
      <c r="O4057" s="128" t="str">
        <f>IFERROR(VLOOKUP(N4057,연차지정일수,2,FALSE),"")</f>
        <v/>
      </c>
      <c r="P4057" s="143"/>
      <c r="Q4057" s="2"/>
    </row>
    <row r="4058">
      <c r="A4058" s="129">
        <v>48253.0</v>
      </c>
      <c r="B4058" s="129">
        <f>VLOOKUP($A4058,달력데이터,MATCH("음력 날짜",달력제목,0),FALSE)</f>
        <v>48210</v>
      </c>
      <c r="C4058" s="128">
        <f t="shared" si="1"/>
        <v>2032</v>
      </c>
      <c r="D4058" s="128">
        <f t="shared" si="2"/>
        <v>2</v>
      </c>
      <c r="E4058" s="128">
        <f t="shared" si="3"/>
        <v>2</v>
      </c>
      <c r="F4058" s="128">
        <f t="shared" si="4"/>
        <v>2032</v>
      </c>
      <c r="G4058" s="128">
        <f t="shared" si="5"/>
        <v>2</v>
      </c>
      <c r="H4058" s="128">
        <f t="shared" si="6"/>
        <v>9</v>
      </c>
      <c r="I4058" s="128" t="str">
        <f t="shared" si="7"/>
        <v>월</v>
      </c>
      <c r="J4058" s="99"/>
      <c r="K4058" s="99"/>
      <c r="L4058" s="141" t="str">
        <f>IF(J4058-K4058=0,,IFERROR(K4058-J4058-휴게시간-VLOOKUP(A4058,지정휴게시간,2,FALSE),K4058-J4058-휴게시간))</f>
        <v/>
      </c>
      <c r="M4058" s="142" t="str">
        <f>IFERROR(VLOOKUP(Text(A4058,"m월 d일"),양력휴일,2,FALSE),IFERROR(VLOOKUP(Text(B4058,"m월 d일"),음력휴일,2,FALSE),IFERROR(VLOOKUP(A4058,양력지정휴일,2,FALSE), IFERROR(VLOOKUP(B4058,음력지정휴일,2,FALSE), ""))))</f>
        <v/>
      </c>
      <c r="N4058" s="128"/>
      <c r="O4058" s="128" t="str">
        <f>IFERROR(VLOOKUP(N4058,연차지정일수,2,FALSE),"")</f>
        <v/>
      </c>
      <c r="P4058" s="143"/>
      <c r="Q4058" s="2"/>
    </row>
    <row r="4059">
      <c r="A4059" s="129">
        <v>48254.0</v>
      </c>
      <c r="B4059" s="129">
        <f>VLOOKUP($A4059,달력데이터,MATCH("음력 날짜",달력제목,0),FALSE)</f>
        <v>48211</v>
      </c>
      <c r="C4059" s="128">
        <f t="shared" si="1"/>
        <v>2032</v>
      </c>
      <c r="D4059" s="128">
        <f t="shared" si="2"/>
        <v>2</v>
      </c>
      <c r="E4059" s="128">
        <f t="shared" si="3"/>
        <v>2</v>
      </c>
      <c r="F4059" s="128">
        <f t="shared" si="4"/>
        <v>2032</v>
      </c>
      <c r="G4059" s="128">
        <f t="shared" si="5"/>
        <v>2</v>
      </c>
      <c r="H4059" s="128">
        <f t="shared" si="6"/>
        <v>10</v>
      </c>
      <c r="I4059" s="128" t="str">
        <f t="shared" si="7"/>
        <v>화</v>
      </c>
      <c r="J4059" s="99"/>
      <c r="K4059" s="99"/>
      <c r="L4059" s="141" t="str">
        <f>IF(J4059-K4059=0,,IFERROR(K4059-J4059-휴게시간-VLOOKUP(A4059,지정휴게시간,2,FALSE),K4059-J4059-휴게시간))</f>
        <v/>
      </c>
      <c r="M4059" s="142" t="str">
        <f>IFERROR(VLOOKUP(Text(A4059,"m월 d일"),양력휴일,2,FALSE),IFERROR(VLOOKUP(Text(B4059,"m월 d일"),음력휴일,2,FALSE),IFERROR(VLOOKUP(A4059,양력지정휴일,2,FALSE), IFERROR(VLOOKUP(B4059,음력지정휴일,2,FALSE), ""))))</f>
        <v>설날연휴</v>
      </c>
      <c r="N4059" s="128"/>
      <c r="O4059" s="128" t="str">
        <f>IFERROR(VLOOKUP(N4059,연차지정일수,2,FALSE),"")</f>
        <v/>
      </c>
      <c r="P4059" s="143"/>
      <c r="Q4059" s="2"/>
    </row>
    <row r="4060">
      <c r="A4060" s="129">
        <v>48255.0</v>
      </c>
      <c r="B4060" s="129">
        <f>VLOOKUP($A4060,달력데이터,MATCH("음력 날짜",달력제목,0),FALSE)</f>
        <v>48214</v>
      </c>
      <c r="C4060" s="128">
        <f t="shared" si="1"/>
        <v>2032</v>
      </c>
      <c r="D4060" s="128">
        <f t="shared" si="2"/>
        <v>2</v>
      </c>
      <c r="E4060" s="128">
        <f t="shared" si="3"/>
        <v>2</v>
      </c>
      <c r="F4060" s="128">
        <f t="shared" si="4"/>
        <v>2032</v>
      </c>
      <c r="G4060" s="128">
        <f t="shared" si="5"/>
        <v>2</v>
      </c>
      <c r="H4060" s="128">
        <f t="shared" si="6"/>
        <v>11</v>
      </c>
      <c r="I4060" s="128" t="str">
        <f t="shared" si="7"/>
        <v>수</v>
      </c>
      <c r="J4060" s="99"/>
      <c r="K4060" s="99"/>
      <c r="L4060" s="141" t="str">
        <f>IF(J4060-K4060=0,,IFERROR(K4060-J4060-휴게시간-VLOOKUP(A4060,지정휴게시간,2,FALSE),K4060-J4060-휴게시간))</f>
        <v/>
      </c>
      <c r="M4060" s="142" t="str">
        <f>IFERROR(VLOOKUP(Text(A4060,"m월 d일"),양력휴일,2,FALSE),IFERROR(VLOOKUP(Text(B4060,"m월 d일"),음력휴일,2,FALSE),IFERROR(VLOOKUP(A4060,양력지정휴일,2,FALSE), IFERROR(VLOOKUP(B4060,음력지정휴일,2,FALSE), ""))))</f>
        <v>설날연휴</v>
      </c>
      <c r="N4060" s="128"/>
      <c r="O4060" s="128" t="str">
        <f>IFERROR(VLOOKUP(N4060,연차지정일수,2,FALSE),"")</f>
        <v/>
      </c>
      <c r="P4060" s="143"/>
      <c r="Q4060" s="2"/>
    </row>
    <row r="4061">
      <c r="A4061" s="129">
        <v>48256.0</v>
      </c>
      <c r="B4061" s="129">
        <f>VLOOKUP($A4061,달력데이터,MATCH("음력 날짜",달력제목,0),FALSE)</f>
        <v>48215</v>
      </c>
      <c r="C4061" s="128">
        <f t="shared" si="1"/>
        <v>2032</v>
      </c>
      <c r="D4061" s="128">
        <f t="shared" si="2"/>
        <v>2</v>
      </c>
      <c r="E4061" s="128">
        <f t="shared" si="3"/>
        <v>2</v>
      </c>
      <c r="F4061" s="128">
        <f t="shared" si="4"/>
        <v>2032</v>
      </c>
      <c r="G4061" s="128">
        <f t="shared" si="5"/>
        <v>2</v>
      </c>
      <c r="H4061" s="128">
        <f t="shared" si="6"/>
        <v>12</v>
      </c>
      <c r="I4061" s="128" t="str">
        <f t="shared" si="7"/>
        <v>목</v>
      </c>
      <c r="J4061" s="99"/>
      <c r="K4061" s="99"/>
      <c r="L4061" s="141" t="str">
        <f>IF(J4061-K4061=0,,IFERROR(K4061-J4061-휴게시간-VLOOKUP(A4061,지정휴게시간,2,FALSE),K4061-J4061-휴게시간))</f>
        <v/>
      </c>
      <c r="M4061" s="142" t="str">
        <f>IFERROR(VLOOKUP(Text(A4061,"m월 d일"),양력휴일,2,FALSE),IFERROR(VLOOKUP(Text(B4061,"m월 d일"),음력휴일,2,FALSE),IFERROR(VLOOKUP(A4061,양력지정휴일,2,FALSE), IFERROR(VLOOKUP(B4061,음력지정휴일,2,FALSE), ""))))</f>
        <v>설날연휴</v>
      </c>
      <c r="N4061" s="128"/>
      <c r="O4061" s="128" t="str">
        <f>IFERROR(VLOOKUP(N4061,연차지정일수,2,FALSE),"")</f>
        <v/>
      </c>
      <c r="P4061" s="143"/>
      <c r="Q4061" s="2"/>
    </row>
    <row r="4062">
      <c r="A4062" s="129">
        <v>48257.0</v>
      </c>
      <c r="B4062" s="129">
        <f>VLOOKUP($A4062,달력데이터,MATCH("음력 날짜",달력제목,0),FALSE)</f>
        <v>48216</v>
      </c>
      <c r="C4062" s="128">
        <f t="shared" si="1"/>
        <v>2032</v>
      </c>
      <c r="D4062" s="128">
        <f t="shared" si="2"/>
        <v>2</v>
      </c>
      <c r="E4062" s="128">
        <f t="shared" si="3"/>
        <v>2</v>
      </c>
      <c r="F4062" s="128">
        <f t="shared" si="4"/>
        <v>2032</v>
      </c>
      <c r="G4062" s="128">
        <f t="shared" si="5"/>
        <v>2</v>
      </c>
      <c r="H4062" s="128">
        <f t="shared" si="6"/>
        <v>13</v>
      </c>
      <c r="I4062" s="128" t="str">
        <f t="shared" si="7"/>
        <v>금</v>
      </c>
      <c r="J4062" s="99"/>
      <c r="K4062" s="99"/>
      <c r="L4062" s="141" t="str">
        <f>IF(J4062-K4062=0,,IFERROR(K4062-J4062-휴게시간-VLOOKUP(A4062,지정휴게시간,2,FALSE),K4062-J4062-휴게시간))</f>
        <v/>
      </c>
      <c r="M4062" s="142" t="str">
        <f>IFERROR(VLOOKUP(Text(A4062,"m월 d일"),양력휴일,2,FALSE),IFERROR(VLOOKUP(Text(B4062,"m월 d일"),음력휴일,2,FALSE),IFERROR(VLOOKUP(A4062,양력지정휴일,2,FALSE), IFERROR(VLOOKUP(B4062,음력지정휴일,2,FALSE), ""))))</f>
        <v/>
      </c>
      <c r="N4062" s="128"/>
      <c r="O4062" s="128" t="str">
        <f>IFERROR(VLOOKUP(N4062,연차지정일수,2,FALSE),"")</f>
        <v/>
      </c>
      <c r="P4062" s="143"/>
      <c r="Q4062" s="2"/>
    </row>
    <row r="4063">
      <c r="A4063" s="129">
        <v>48258.0</v>
      </c>
      <c r="B4063" s="129">
        <f>VLOOKUP($A4063,달력데이터,MATCH("음력 날짜",달력제목,0),FALSE)</f>
        <v>48217</v>
      </c>
      <c r="C4063" s="128">
        <f t="shared" si="1"/>
        <v>2032</v>
      </c>
      <c r="D4063" s="128">
        <f t="shared" si="2"/>
        <v>2</v>
      </c>
      <c r="E4063" s="128">
        <f t="shared" si="3"/>
        <v>2</v>
      </c>
      <c r="F4063" s="128">
        <f t="shared" si="4"/>
        <v>2032</v>
      </c>
      <c r="G4063" s="128">
        <f t="shared" si="5"/>
        <v>2</v>
      </c>
      <c r="H4063" s="128">
        <f t="shared" si="6"/>
        <v>14</v>
      </c>
      <c r="I4063" s="128" t="str">
        <f t="shared" si="7"/>
        <v>토</v>
      </c>
      <c r="J4063" s="99"/>
      <c r="K4063" s="99"/>
      <c r="L4063" s="141" t="str">
        <f>IF(J4063-K4063=0,,IFERROR(K4063-J4063-휴게시간-VLOOKUP(A4063,지정휴게시간,2,FALSE),K4063-J4063-휴게시간))</f>
        <v/>
      </c>
      <c r="M4063" s="142" t="str">
        <f>IFERROR(VLOOKUP(Text(A4063,"m월 d일"),양력휴일,2,FALSE),IFERROR(VLOOKUP(Text(B4063,"m월 d일"),음력휴일,2,FALSE),IFERROR(VLOOKUP(A4063,양력지정휴일,2,FALSE), IFERROR(VLOOKUP(B4063,음력지정휴일,2,FALSE), ""))))</f>
        <v/>
      </c>
      <c r="N4063" s="128"/>
      <c r="O4063" s="128" t="str">
        <f>IFERROR(VLOOKUP(N4063,연차지정일수,2,FALSE),"")</f>
        <v/>
      </c>
      <c r="P4063" s="143"/>
      <c r="Q4063" s="2"/>
    </row>
    <row r="4064">
      <c r="A4064" s="129">
        <v>48259.0</v>
      </c>
      <c r="B4064" s="129">
        <f>VLOOKUP($A4064,달력데이터,MATCH("음력 날짜",달력제목,0),FALSE)</f>
        <v>48218</v>
      </c>
      <c r="C4064" s="128">
        <f t="shared" si="1"/>
        <v>2032</v>
      </c>
      <c r="D4064" s="128">
        <f t="shared" si="2"/>
        <v>2</v>
      </c>
      <c r="E4064" s="128">
        <f t="shared" si="3"/>
        <v>2</v>
      </c>
      <c r="F4064" s="128">
        <f t="shared" si="4"/>
        <v>2032</v>
      </c>
      <c r="G4064" s="128">
        <f t="shared" si="5"/>
        <v>2</v>
      </c>
      <c r="H4064" s="128">
        <f t="shared" si="6"/>
        <v>15</v>
      </c>
      <c r="I4064" s="128" t="str">
        <f t="shared" si="7"/>
        <v>일</v>
      </c>
      <c r="J4064" s="99"/>
      <c r="K4064" s="99"/>
      <c r="L4064" s="141" t="str">
        <f>IF(J4064-K4064=0,,IFERROR(K4064-J4064-휴게시간-VLOOKUP(A4064,지정휴게시간,2,FALSE),K4064-J4064-휴게시간))</f>
        <v/>
      </c>
      <c r="M4064" s="142" t="str">
        <f>IFERROR(VLOOKUP(Text(A4064,"m월 d일"),양력휴일,2,FALSE),IFERROR(VLOOKUP(Text(B4064,"m월 d일"),음력휴일,2,FALSE),IFERROR(VLOOKUP(A4064,양력지정휴일,2,FALSE), IFERROR(VLOOKUP(B4064,음력지정휴일,2,FALSE), ""))))</f>
        <v/>
      </c>
      <c r="N4064" s="128"/>
      <c r="O4064" s="128" t="str">
        <f>IFERROR(VLOOKUP(N4064,연차지정일수,2,FALSE),"")</f>
        <v/>
      </c>
      <c r="P4064" s="143"/>
      <c r="Q4064" s="2"/>
    </row>
    <row r="4065">
      <c r="A4065" s="129">
        <v>48260.0</v>
      </c>
      <c r="B4065" s="129">
        <f>VLOOKUP($A4065,달력데이터,MATCH("음력 날짜",달력제목,0),FALSE)</f>
        <v>48219</v>
      </c>
      <c r="C4065" s="128">
        <f t="shared" si="1"/>
        <v>2032</v>
      </c>
      <c r="D4065" s="128">
        <f t="shared" si="2"/>
        <v>2</v>
      </c>
      <c r="E4065" s="128">
        <f t="shared" si="3"/>
        <v>3</v>
      </c>
      <c r="F4065" s="128">
        <f t="shared" si="4"/>
        <v>2032</v>
      </c>
      <c r="G4065" s="128">
        <f t="shared" si="5"/>
        <v>2</v>
      </c>
      <c r="H4065" s="128">
        <f t="shared" si="6"/>
        <v>16</v>
      </c>
      <c r="I4065" s="128" t="str">
        <f t="shared" si="7"/>
        <v>월</v>
      </c>
      <c r="J4065" s="99"/>
      <c r="K4065" s="99"/>
      <c r="L4065" s="141" t="str">
        <f>IF(J4065-K4065=0,,IFERROR(K4065-J4065-휴게시간-VLOOKUP(A4065,지정휴게시간,2,FALSE),K4065-J4065-휴게시간))</f>
        <v/>
      </c>
      <c r="M4065" s="142" t="str">
        <f>IFERROR(VLOOKUP(Text(A4065,"m월 d일"),양력휴일,2,FALSE),IFERROR(VLOOKUP(Text(B4065,"m월 d일"),음력휴일,2,FALSE),IFERROR(VLOOKUP(A4065,양력지정휴일,2,FALSE), IFERROR(VLOOKUP(B4065,음력지정휴일,2,FALSE), ""))))</f>
        <v/>
      </c>
      <c r="N4065" s="128"/>
      <c r="O4065" s="128" t="str">
        <f>IFERROR(VLOOKUP(N4065,연차지정일수,2,FALSE),"")</f>
        <v/>
      </c>
      <c r="P4065" s="143"/>
      <c r="Q4065" s="2"/>
    </row>
    <row r="4066">
      <c r="A4066" s="129">
        <v>48261.0</v>
      </c>
      <c r="B4066" s="129">
        <f>VLOOKUP($A4066,달력데이터,MATCH("음력 날짜",달력제목,0),FALSE)</f>
        <v>48220</v>
      </c>
      <c r="C4066" s="128">
        <f t="shared" si="1"/>
        <v>2032</v>
      </c>
      <c r="D4066" s="128">
        <f t="shared" si="2"/>
        <v>2</v>
      </c>
      <c r="E4066" s="128">
        <f t="shared" si="3"/>
        <v>3</v>
      </c>
      <c r="F4066" s="128">
        <f t="shared" si="4"/>
        <v>2032</v>
      </c>
      <c r="G4066" s="128">
        <f t="shared" si="5"/>
        <v>2</v>
      </c>
      <c r="H4066" s="128">
        <f t="shared" si="6"/>
        <v>17</v>
      </c>
      <c r="I4066" s="128" t="str">
        <f t="shared" si="7"/>
        <v>화</v>
      </c>
      <c r="J4066" s="99"/>
      <c r="K4066" s="99"/>
      <c r="L4066" s="141" t="str">
        <f>IF(J4066-K4066=0,,IFERROR(K4066-J4066-휴게시간-VLOOKUP(A4066,지정휴게시간,2,FALSE),K4066-J4066-휴게시간))</f>
        <v/>
      </c>
      <c r="M4066" s="142" t="str">
        <f>IFERROR(VLOOKUP(Text(A4066,"m월 d일"),양력휴일,2,FALSE),IFERROR(VLOOKUP(Text(B4066,"m월 d일"),음력휴일,2,FALSE),IFERROR(VLOOKUP(A4066,양력지정휴일,2,FALSE), IFERROR(VLOOKUP(B4066,음력지정휴일,2,FALSE), ""))))</f>
        <v/>
      </c>
      <c r="N4066" s="128"/>
      <c r="O4066" s="128" t="str">
        <f>IFERROR(VLOOKUP(N4066,연차지정일수,2,FALSE),"")</f>
        <v/>
      </c>
      <c r="P4066" s="143"/>
      <c r="Q4066" s="2"/>
    </row>
    <row r="4067">
      <c r="A4067" s="129">
        <v>48262.0</v>
      </c>
      <c r="B4067" s="129">
        <f>VLOOKUP($A4067,달력데이터,MATCH("음력 날짜",달력제목,0),FALSE)</f>
        <v>48221</v>
      </c>
      <c r="C4067" s="128">
        <f t="shared" si="1"/>
        <v>2032</v>
      </c>
      <c r="D4067" s="128">
        <f t="shared" si="2"/>
        <v>2</v>
      </c>
      <c r="E4067" s="128">
        <f t="shared" si="3"/>
        <v>3</v>
      </c>
      <c r="F4067" s="128">
        <f t="shared" si="4"/>
        <v>2032</v>
      </c>
      <c r="G4067" s="128">
        <f t="shared" si="5"/>
        <v>2</v>
      </c>
      <c r="H4067" s="128">
        <f t="shared" si="6"/>
        <v>18</v>
      </c>
      <c r="I4067" s="128" t="str">
        <f t="shared" si="7"/>
        <v>수</v>
      </c>
      <c r="J4067" s="99"/>
      <c r="K4067" s="99"/>
      <c r="L4067" s="141" t="str">
        <f>IF(J4067-K4067=0,,IFERROR(K4067-J4067-휴게시간-VLOOKUP(A4067,지정휴게시간,2,FALSE),K4067-J4067-휴게시간))</f>
        <v/>
      </c>
      <c r="M4067" s="142" t="str">
        <f>IFERROR(VLOOKUP(Text(A4067,"m월 d일"),양력휴일,2,FALSE),IFERROR(VLOOKUP(Text(B4067,"m월 d일"),음력휴일,2,FALSE),IFERROR(VLOOKUP(A4067,양력지정휴일,2,FALSE), IFERROR(VLOOKUP(B4067,음력지정휴일,2,FALSE), ""))))</f>
        <v/>
      </c>
      <c r="N4067" s="128"/>
      <c r="O4067" s="128" t="str">
        <f>IFERROR(VLOOKUP(N4067,연차지정일수,2,FALSE),"")</f>
        <v/>
      </c>
      <c r="P4067" s="143"/>
      <c r="Q4067" s="2"/>
    </row>
    <row r="4068">
      <c r="A4068" s="129">
        <v>48263.0</v>
      </c>
      <c r="B4068" s="129">
        <f>VLOOKUP($A4068,달력데이터,MATCH("음력 날짜",달력제목,0),FALSE)</f>
        <v>48222</v>
      </c>
      <c r="C4068" s="128">
        <f t="shared" si="1"/>
        <v>2032</v>
      </c>
      <c r="D4068" s="128">
        <f t="shared" si="2"/>
        <v>2</v>
      </c>
      <c r="E4068" s="128">
        <f t="shared" si="3"/>
        <v>3</v>
      </c>
      <c r="F4068" s="128">
        <f t="shared" si="4"/>
        <v>2032</v>
      </c>
      <c r="G4068" s="128">
        <f t="shared" si="5"/>
        <v>2</v>
      </c>
      <c r="H4068" s="128">
        <f t="shared" si="6"/>
        <v>19</v>
      </c>
      <c r="I4068" s="128" t="str">
        <f t="shared" si="7"/>
        <v>목</v>
      </c>
      <c r="J4068" s="99"/>
      <c r="K4068" s="99"/>
      <c r="L4068" s="141" t="str">
        <f>IF(J4068-K4068=0,,IFERROR(K4068-J4068-휴게시간-VLOOKUP(A4068,지정휴게시간,2,FALSE),K4068-J4068-휴게시간))</f>
        <v/>
      </c>
      <c r="M4068" s="142" t="str">
        <f>IFERROR(VLOOKUP(Text(A4068,"m월 d일"),양력휴일,2,FALSE),IFERROR(VLOOKUP(Text(B4068,"m월 d일"),음력휴일,2,FALSE),IFERROR(VLOOKUP(A4068,양력지정휴일,2,FALSE), IFERROR(VLOOKUP(B4068,음력지정휴일,2,FALSE), ""))))</f>
        <v/>
      </c>
      <c r="N4068" s="128"/>
      <c r="O4068" s="128" t="str">
        <f>IFERROR(VLOOKUP(N4068,연차지정일수,2,FALSE),"")</f>
        <v/>
      </c>
      <c r="P4068" s="143"/>
      <c r="Q4068" s="2"/>
    </row>
    <row r="4069">
      <c r="A4069" s="129">
        <v>48264.0</v>
      </c>
      <c r="B4069" s="129">
        <f>VLOOKUP($A4069,달력데이터,MATCH("음력 날짜",달력제목,0),FALSE)</f>
        <v>48223</v>
      </c>
      <c r="C4069" s="128">
        <f t="shared" si="1"/>
        <v>2032</v>
      </c>
      <c r="D4069" s="128">
        <f t="shared" si="2"/>
        <v>2</v>
      </c>
      <c r="E4069" s="128">
        <f t="shared" si="3"/>
        <v>3</v>
      </c>
      <c r="F4069" s="128">
        <f t="shared" si="4"/>
        <v>2032</v>
      </c>
      <c r="G4069" s="128">
        <f t="shared" si="5"/>
        <v>2</v>
      </c>
      <c r="H4069" s="128">
        <f t="shared" si="6"/>
        <v>20</v>
      </c>
      <c r="I4069" s="128" t="str">
        <f t="shared" si="7"/>
        <v>금</v>
      </c>
      <c r="J4069" s="99"/>
      <c r="K4069" s="99"/>
      <c r="L4069" s="141" t="str">
        <f>IF(J4069-K4069=0,,IFERROR(K4069-J4069-휴게시간-VLOOKUP(A4069,지정휴게시간,2,FALSE),K4069-J4069-휴게시간))</f>
        <v/>
      </c>
      <c r="M4069" s="142" t="str">
        <f>IFERROR(VLOOKUP(Text(A4069,"m월 d일"),양력휴일,2,FALSE),IFERROR(VLOOKUP(Text(B4069,"m월 d일"),음력휴일,2,FALSE),IFERROR(VLOOKUP(A4069,양력지정휴일,2,FALSE), IFERROR(VLOOKUP(B4069,음력지정휴일,2,FALSE), ""))))</f>
        <v/>
      </c>
      <c r="N4069" s="128"/>
      <c r="O4069" s="128" t="str">
        <f>IFERROR(VLOOKUP(N4069,연차지정일수,2,FALSE),"")</f>
        <v/>
      </c>
      <c r="P4069" s="143"/>
      <c r="Q4069" s="2"/>
    </row>
    <row r="4070">
      <c r="A4070" s="129">
        <v>48265.0</v>
      </c>
      <c r="B4070" s="129">
        <f>VLOOKUP($A4070,달력데이터,MATCH("음력 날짜",달력제목,0),FALSE)</f>
        <v>48224</v>
      </c>
      <c r="C4070" s="128">
        <f t="shared" si="1"/>
        <v>2032</v>
      </c>
      <c r="D4070" s="128">
        <f t="shared" si="2"/>
        <v>2</v>
      </c>
      <c r="E4070" s="128">
        <f t="shared" si="3"/>
        <v>3</v>
      </c>
      <c r="F4070" s="128">
        <f t="shared" si="4"/>
        <v>2032</v>
      </c>
      <c r="G4070" s="128">
        <f t="shared" si="5"/>
        <v>2</v>
      </c>
      <c r="H4070" s="128">
        <f t="shared" si="6"/>
        <v>21</v>
      </c>
      <c r="I4070" s="128" t="str">
        <f t="shared" si="7"/>
        <v>토</v>
      </c>
      <c r="J4070" s="99"/>
      <c r="K4070" s="99"/>
      <c r="L4070" s="141" t="str">
        <f>IF(J4070-K4070=0,,IFERROR(K4070-J4070-휴게시간-VLOOKUP(A4070,지정휴게시간,2,FALSE),K4070-J4070-휴게시간))</f>
        <v/>
      </c>
      <c r="M4070" s="142" t="str">
        <f>IFERROR(VLOOKUP(Text(A4070,"m월 d일"),양력휴일,2,FALSE),IFERROR(VLOOKUP(Text(B4070,"m월 d일"),음력휴일,2,FALSE),IFERROR(VLOOKUP(A4070,양력지정휴일,2,FALSE), IFERROR(VLOOKUP(B4070,음력지정휴일,2,FALSE), ""))))</f>
        <v/>
      </c>
      <c r="N4070" s="128"/>
      <c r="O4070" s="128" t="str">
        <f>IFERROR(VLOOKUP(N4070,연차지정일수,2,FALSE),"")</f>
        <v/>
      </c>
      <c r="P4070" s="143"/>
      <c r="Q4070" s="2"/>
    </row>
    <row r="4071">
      <c r="A4071" s="129">
        <v>48266.0</v>
      </c>
      <c r="B4071" s="129">
        <f>VLOOKUP($A4071,달력데이터,MATCH("음력 날짜",달력제목,0),FALSE)</f>
        <v>48225</v>
      </c>
      <c r="C4071" s="128">
        <f t="shared" si="1"/>
        <v>2032</v>
      </c>
      <c r="D4071" s="128">
        <f t="shared" si="2"/>
        <v>2</v>
      </c>
      <c r="E4071" s="128">
        <f t="shared" si="3"/>
        <v>3</v>
      </c>
      <c r="F4071" s="128">
        <f t="shared" si="4"/>
        <v>2032</v>
      </c>
      <c r="G4071" s="128">
        <f t="shared" si="5"/>
        <v>2</v>
      </c>
      <c r="H4071" s="128">
        <f t="shared" si="6"/>
        <v>22</v>
      </c>
      <c r="I4071" s="128" t="str">
        <f t="shared" si="7"/>
        <v>일</v>
      </c>
      <c r="J4071" s="99"/>
      <c r="K4071" s="99"/>
      <c r="L4071" s="141" t="str">
        <f>IF(J4071-K4071=0,,IFERROR(K4071-J4071-휴게시간-VLOOKUP(A4071,지정휴게시간,2,FALSE),K4071-J4071-휴게시간))</f>
        <v/>
      </c>
      <c r="M4071" s="142" t="str">
        <f>IFERROR(VLOOKUP(Text(A4071,"m월 d일"),양력휴일,2,FALSE),IFERROR(VLOOKUP(Text(B4071,"m월 d일"),음력휴일,2,FALSE),IFERROR(VLOOKUP(A4071,양력지정휴일,2,FALSE), IFERROR(VLOOKUP(B4071,음력지정휴일,2,FALSE), ""))))</f>
        <v/>
      </c>
      <c r="N4071" s="128"/>
      <c r="O4071" s="128" t="str">
        <f>IFERROR(VLOOKUP(N4071,연차지정일수,2,FALSE),"")</f>
        <v/>
      </c>
      <c r="P4071" s="143"/>
      <c r="Q4071" s="2"/>
    </row>
    <row r="4072">
      <c r="A4072" s="129">
        <v>48267.0</v>
      </c>
      <c r="B4072" s="129">
        <f>VLOOKUP($A4072,달력데이터,MATCH("음력 날짜",달력제목,0),FALSE)</f>
        <v>48226</v>
      </c>
      <c r="C4072" s="128">
        <f t="shared" si="1"/>
        <v>2032</v>
      </c>
      <c r="D4072" s="128">
        <f t="shared" si="2"/>
        <v>2</v>
      </c>
      <c r="E4072" s="128">
        <f t="shared" si="3"/>
        <v>4</v>
      </c>
      <c r="F4072" s="128">
        <f t="shared" si="4"/>
        <v>2032</v>
      </c>
      <c r="G4072" s="128">
        <f t="shared" si="5"/>
        <v>2</v>
      </c>
      <c r="H4072" s="128">
        <f t="shared" si="6"/>
        <v>23</v>
      </c>
      <c r="I4072" s="128" t="str">
        <f t="shared" si="7"/>
        <v>월</v>
      </c>
      <c r="J4072" s="99"/>
      <c r="K4072" s="99"/>
      <c r="L4072" s="141" t="str">
        <f>IF(J4072-K4072=0,,IFERROR(K4072-J4072-휴게시간-VLOOKUP(A4072,지정휴게시간,2,FALSE),K4072-J4072-휴게시간))</f>
        <v/>
      </c>
      <c r="M4072" s="142" t="str">
        <f>IFERROR(VLOOKUP(Text(A4072,"m월 d일"),양력휴일,2,FALSE),IFERROR(VLOOKUP(Text(B4072,"m월 d일"),음력휴일,2,FALSE),IFERROR(VLOOKUP(A4072,양력지정휴일,2,FALSE), IFERROR(VLOOKUP(B4072,음력지정휴일,2,FALSE), ""))))</f>
        <v/>
      </c>
      <c r="N4072" s="128"/>
      <c r="O4072" s="128" t="str">
        <f>IFERROR(VLOOKUP(N4072,연차지정일수,2,FALSE),"")</f>
        <v/>
      </c>
      <c r="P4072" s="143"/>
      <c r="Q4072" s="2"/>
    </row>
    <row r="4073">
      <c r="A4073" s="129">
        <v>48268.0</v>
      </c>
      <c r="B4073" s="129">
        <f>VLOOKUP($A4073,달력데이터,MATCH("음력 날짜",달력제목,0),FALSE)</f>
        <v>48227</v>
      </c>
      <c r="C4073" s="128">
        <f t="shared" si="1"/>
        <v>2032</v>
      </c>
      <c r="D4073" s="128">
        <f t="shared" si="2"/>
        <v>2</v>
      </c>
      <c r="E4073" s="128">
        <f t="shared" si="3"/>
        <v>4</v>
      </c>
      <c r="F4073" s="128">
        <f t="shared" si="4"/>
        <v>2032</v>
      </c>
      <c r="G4073" s="128">
        <f t="shared" si="5"/>
        <v>2</v>
      </c>
      <c r="H4073" s="128">
        <f t="shared" si="6"/>
        <v>24</v>
      </c>
      <c r="I4073" s="128" t="str">
        <f t="shared" si="7"/>
        <v>화</v>
      </c>
      <c r="J4073" s="99"/>
      <c r="K4073" s="99"/>
      <c r="L4073" s="141" t="str">
        <f>IF(J4073-K4073=0,,IFERROR(K4073-J4073-휴게시간-VLOOKUP(A4073,지정휴게시간,2,FALSE),K4073-J4073-휴게시간))</f>
        <v/>
      </c>
      <c r="M4073" s="142" t="str">
        <f>IFERROR(VLOOKUP(Text(A4073,"m월 d일"),양력휴일,2,FALSE),IFERROR(VLOOKUP(Text(B4073,"m월 d일"),음력휴일,2,FALSE),IFERROR(VLOOKUP(A4073,양력지정휴일,2,FALSE), IFERROR(VLOOKUP(B4073,음력지정휴일,2,FALSE), ""))))</f>
        <v/>
      </c>
      <c r="N4073" s="128"/>
      <c r="O4073" s="128" t="str">
        <f>IFERROR(VLOOKUP(N4073,연차지정일수,2,FALSE),"")</f>
        <v/>
      </c>
      <c r="P4073" s="143"/>
      <c r="Q4073" s="2"/>
    </row>
    <row r="4074">
      <c r="A4074" s="129">
        <v>48269.0</v>
      </c>
      <c r="B4074" s="129">
        <f>VLOOKUP($A4074,달력데이터,MATCH("음력 날짜",달력제목,0),FALSE)</f>
        <v>48228</v>
      </c>
      <c r="C4074" s="128">
        <f t="shared" si="1"/>
        <v>2032</v>
      </c>
      <c r="D4074" s="128">
        <f t="shared" si="2"/>
        <v>2</v>
      </c>
      <c r="E4074" s="128">
        <f t="shared" si="3"/>
        <v>4</v>
      </c>
      <c r="F4074" s="128">
        <f t="shared" si="4"/>
        <v>2032</v>
      </c>
      <c r="G4074" s="128">
        <f t="shared" si="5"/>
        <v>2</v>
      </c>
      <c r="H4074" s="128">
        <f t="shared" si="6"/>
        <v>25</v>
      </c>
      <c r="I4074" s="128" t="str">
        <f t="shared" si="7"/>
        <v>수</v>
      </c>
      <c r="J4074" s="99"/>
      <c r="K4074" s="99"/>
      <c r="L4074" s="141" t="str">
        <f>IF(J4074-K4074=0,,IFERROR(K4074-J4074-휴게시간-VLOOKUP(A4074,지정휴게시간,2,FALSE),K4074-J4074-휴게시간))</f>
        <v/>
      </c>
      <c r="M4074" s="142" t="str">
        <f>IFERROR(VLOOKUP(Text(A4074,"m월 d일"),양력휴일,2,FALSE),IFERROR(VLOOKUP(Text(B4074,"m월 d일"),음력휴일,2,FALSE),IFERROR(VLOOKUP(A4074,양력지정휴일,2,FALSE), IFERROR(VLOOKUP(B4074,음력지정휴일,2,FALSE), ""))))</f>
        <v/>
      </c>
      <c r="N4074" s="128"/>
      <c r="O4074" s="128" t="str">
        <f>IFERROR(VLOOKUP(N4074,연차지정일수,2,FALSE),"")</f>
        <v/>
      </c>
      <c r="P4074" s="143"/>
      <c r="Q4074" s="2"/>
    </row>
    <row r="4075">
      <c r="A4075" s="129">
        <v>48270.0</v>
      </c>
      <c r="B4075" s="129">
        <f>VLOOKUP($A4075,달력데이터,MATCH("음력 날짜",달력제목,0),FALSE)</f>
        <v>48229</v>
      </c>
      <c r="C4075" s="128">
        <f t="shared" si="1"/>
        <v>2032</v>
      </c>
      <c r="D4075" s="128">
        <f t="shared" si="2"/>
        <v>2</v>
      </c>
      <c r="E4075" s="128">
        <f t="shared" si="3"/>
        <v>4</v>
      </c>
      <c r="F4075" s="128">
        <f t="shared" si="4"/>
        <v>2032</v>
      </c>
      <c r="G4075" s="128">
        <f t="shared" si="5"/>
        <v>2</v>
      </c>
      <c r="H4075" s="128">
        <f t="shared" si="6"/>
        <v>26</v>
      </c>
      <c r="I4075" s="128" t="str">
        <f t="shared" si="7"/>
        <v>목</v>
      </c>
      <c r="J4075" s="99"/>
      <c r="K4075" s="99"/>
      <c r="L4075" s="141" t="str">
        <f>IF(J4075-K4075=0,,IFERROR(K4075-J4075-휴게시간-VLOOKUP(A4075,지정휴게시간,2,FALSE),K4075-J4075-휴게시간))</f>
        <v/>
      </c>
      <c r="M4075" s="142" t="str">
        <f>IFERROR(VLOOKUP(Text(A4075,"m월 d일"),양력휴일,2,FALSE),IFERROR(VLOOKUP(Text(B4075,"m월 d일"),음력휴일,2,FALSE),IFERROR(VLOOKUP(A4075,양력지정휴일,2,FALSE), IFERROR(VLOOKUP(B4075,음력지정휴일,2,FALSE), ""))))</f>
        <v/>
      </c>
      <c r="N4075" s="128"/>
      <c r="O4075" s="128" t="str">
        <f>IFERROR(VLOOKUP(N4075,연차지정일수,2,FALSE),"")</f>
        <v/>
      </c>
      <c r="P4075" s="143"/>
      <c r="Q4075" s="2"/>
    </row>
    <row r="4076">
      <c r="A4076" s="129">
        <v>48271.0</v>
      </c>
      <c r="B4076" s="129">
        <f>VLOOKUP($A4076,달력데이터,MATCH("음력 날짜",달력제목,0),FALSE)</f>
        <v>48230</v>
      </c>
      <c r="C4076" s="128">
        <f t="shared" si="1"/>
        <v>2032</v>
      </c>
      <c r="D4076" s="128">
        <f t="shared" si="2"/>
        <v>2</v>
      </c>
      <c r="E4076" s="128">
        <f t="shared" si="3"/>
        <v>4</v>
      </c>
      <c r="F4076" s="128">
        <f t="shared" si="4"/>
        <v>2032</v>
      </c>
      <c r="G4076" s="128">
        <f t="shared" si="5"/>
        <v>2</v>
      </c>
      <c r="H4076" s="128">
        <f t="shared" si="6"/>
        <v>27</v>
      </c>
      <c r="I4076" s="128" t="str">
        <f t="shared" si="7"/>
        <v>금</v>
      </c>
      <c r="J4076" s="99"/>
      <c r="K4076" s="99"/>
      <c r="L4076" s="141" t="str">
        <f>IF(J4076-K4076=0,,IFERROR(K4076-J4076-휴게시간-VLOOKUP(A4076,지정휴게시간,2,FALSE),K4076-J4076-휴게시간))</f>
        <v/>
      </c>
      <c r="M4076" s="142" t="str">
        <f>IFERROR(VLOOKUP(Text(A4076,"m월 d일"),양력휴일,2,FALSE),IFERROR(VLOOKUP(Text(B4076,"m월 d일"),음력휴일,2,FALSE),IFERROR(VLOOKUP(A4076,양력지정휴일,2,FALSE), IFERROR(VLOOKUP(B4076,음력지정휴일,2,FALSE), ""))))</f>
        <v/>
      </c>
      <c r="N4076" s="128"/>
      <c r="O4076" s="128" t="str">
        <f>IFERROR(VLOOKUP(N4076,연차지정일수,2,FALSE),"")</f>
        <v/>
      </c>
      <c r="P4076" s="143"/>
      <c r="Q4076" s="2"/>
    </row>
    <row r="4077">
      <c r="A4077" s="129">
        <v>48272.0</v>
      </c>
      <c r="B4077" s="129">
        <f>VLOOKUP($A4077,달력데이터,MATCH("음력 날짜",달력제목,0),FALSE)</f>
        <v>48231</v>
      </c>
      <c r="C4077" s="128">
        <f t="shared" si="1"/>
        <v>2032</v>
      </c>
      <c r="D4077" s="128">
        <f t="shared" si="2"/>
        <v>2</v>
      </c>
      <c r="E4077" s="128">
        <f t="shared" si="3"/>
        <v>4</v>
      </c>
      <c r="F4077" s="128">
        <f t="shared" si="4"/>
        <v>2032</v>
      </c>
      <c r="G4077" s="128">
        <f t="shared" si="5"/>
        <v>2</v>
      </c>
      <c r="H4077" s="128">
        <f t="shared" si="6"/>
        <v>28</v>
      </c>
      <c r="I4077" s="128" t="str">
        <f t="shared" si="7"/>
        <v>토</v>
      </c>
      <c r="J4077" s="99"/>
      <c r="K4077" s="99"/>
      <c r="L4077" s="141" t="str">
        <f>IF(J4077-K4077=0,,IFERROR(K4077-J4077-휴게시간-VLOOKUP(A4077,지정휴게시간,2,FALSE),K4077-J4077-휴게시간))</f>
        <v/>
      </c>
      <c r="M4077" s="142" t="str">
        <f>IFERROR(VLOOKUP(Text(A4077,"m월 d일"),양력휴일,2,FALSE),IFERROR(VLOOKUP(Text(B4077,"m월 d일"),음력휴일,2,FALSE),IFERROR(VLOOKUP(A4077,양력지정휴일,2,FALSE), IFERROR(VLOOKUP(B4077,음력지정휴일,2,FALSE), ""))))</f>
        <v/>
      </c>
      <c r="N4077" s="128"/>
      <c r="O4077" s="128" t="str">
        <f>IFERROR(VLOOKUP(N4077,연차지정일수,2,FALSE),"")</f>
        <v/>
      </c>
      <c r="P4077" s="143"/>
      <c r="Q4077" s="2"/>
    </row>
    <row r="4078">
      <c r="A4078" s="129">
        <v>48273.0</v>
      </c>
      <c r="B4078" s="129">
        <f>VLOOKUP($A4078,달력데이터,MATCH("음력 날짜",달력제목,0),FALSE)</f>
        <v>48232</v>
      </c>
      <c r="C4078" s="128">
        <f t="shared" si="1"/>
        <v>2032</v>
      </c>
      <c r="D4078" s="128">
        <f t="shared" si="2"/>
        <v>2</v>
      </c>
      <c r="E4078" s="128">
        <f t="shared" si="3"/>
        <v>4</v>
      </c>
      <c r="F4078" s="128">
        <f t="shared" si="4"/>
        <v>2032</v>
      </c>
      <c r="G4078" s="128">
        <f t="shared" si="5"/>
        <v>2</v>
      </c>
      <c r="H4078" s="128">
        <f t="shared" si="6"/>
        <v>29</v>
      </c>
      <c r="I4078" s="128" t="str">
        <f t="shared" si="7"/>
        <v>일</v>
      </c>
      <c r="J4078" s="99"/>
      <c r="K4078" s="99"/>
      <c r="L4078" s="141" t="str">
        <f>IF(J4078-K4078=0,,IFERROR(K4078-J4078-휴게시간-VLOOKUP(A4078,지정휴게시간,2,FALSE),K4078-J4078-휴게시간))</f>
        <v/>
      </c>
      <c r="M4078" s="142" t="str">
        <f>IFERROR(VLOOKUP(Text(A4078,"m월 d일"),양력휴일,2,FALSE),IFERROR(VLOOKUP(Text(B4078,"m월 d일"),음력휴일,2,FALSE),IFERROR(VLOOKUP(A4078,양력지정휴일,2,FALSE), IFERROR(VLOOKUP(B4078,음력지정휴일,2,FALSE), ""))))</f>
        <v/>
      </c>
      <c r="N4078" s="128"/>
      <c r="O4078" s="128" t="str">
        <f>IFERROR(VLOOKUP(N4078,연차지정일수,2,FALSE),"")</f>
        <v/>
      </c>
      <c r="P4078" s="143"/>
      <c r="Q4078" s="2"/>
    </row>
    <row r="4079">
      <c r="A4079" s="129">
        <v>48274.0</v>
      </c>
      <c r="B4079" s="129">
        <f>VLOOKUP($A4079,달력데이터,MATCH("음력 날짜",달력제목,0),FALSE)</f>
        <v>48233</v>
      </c>
      <c r="C4079" s="128">
        <f t="shared" si="1"/>
        <v>2032</v>
      </c>
      <c r="D4079" s="128">
        <f t="shared" si="2"/>
        <v>2</v>
      </c>
      <c r="E4079" s="128">
        <f t="shared" si="3"/>
        <v>1</v>
      </c>
      <c r="F4079" s="128">
        <f t="shared" si="4"/>
        <v>2032</v>
      </c>
      <c r="G4079" s="128">
        <f t="shared" si="5"/>
        <v>3</v>
      </c>
      <c r="H4079" s="128">
        <f t="shared" si="6"/>
        <v>1</v>
      </c>
      <c r="I4079" s="128" t="str">
        <f t="shared" si="7"/>
        <v>월</v>
      </c>
      <c r="J4079" s="99"/>
      <c r="K4079" s="99"/>
      <c r="L4079" s="141" t="str">
        <f>IF(J4079-K4079=0,,IFERROR(K4079-J4079-휴게시간-VLOOKUP(A4079,지정휴게시간,2,FALSE),K4079-J4079-휴게시간))</f>
        <v/>
      </c>
      <c r="M4079" s="142" t="str">
        <f>IFERROR(VLOOKUP(Text(A4079,"m월 d일"),양력휴일,2,FALSE),IFERROR(VLOOKUP(Text(B4079,"m월 d일"),음력휴일,2,FALSE),IFERROR(VLOOKUP(A4079,양력지정휴일,2,FALSE), IFERROR(VLOOKUP(B4079,음력지정휴일,2,FALSE), ""))))</f>
        <v>삼일절</v>
      </c>
      <c r="N4079" s="128"/>
      <c r="O4079" s="128" t="str">
        <f>IFERROR(VLOOKUP(N4079,연차지정일수,2,FALSE),"")</f>
        <v/>
      </c>
      <c r="P4079" s="143"/>
      <c r="Q4079" s="2"/>
    </row>
    <row r="4080">
      <c r="A4080" s="129">
        <v>48275.0</v>
      </c>
      <c r="B4080" s="129">
        <f>VLOOKUP($A4080,달력데이터,MATCH("음력 날짜",달력제목,0),FALSE)</f>
        <v>48234</v>
      </c>
      <c r="C4080" s="128">
        <f t="shared" si="1"/>
        <v>2032</v>
      </c>
      <c r="D4080" s="128">
        <f t="shared" si="2"/>
        <v>2</v>
      </c>
      <c r="E4080" s="128">
        <f t="shared" si="3"/>
        <v>1</v>
      </c>
      <c r="F4080" s="128">
        <f t="shared" si="4"/>
        <v>2032</v>
      </c>
      <c r="G4080" s="128">
        <f t="shared" si="5"/>
        <v>3</v>
      </c>
      <c r="H4080" s="128">
        <f t="shared" si="6"/>
        <v>2</v>
      </c>
      <c r="I4080" s="128" t="str">
        <f t="shared" si="7"/>
        <v>화</v>
      </c>
      <c r="J4080" s="99"/>
      <c r="K4080" s="99"/>
      <c r="L4080" s="141" t="str">
        <f>IF(J4080-K4080=0,,IFERROR(K4080-J4080-휴게시간-VLOOKUP(A4080,지정휴게시간,2,FALSE),K4080-J4080-휴게시간))</f>
        <v/>
      </c>
      <c r="M4080" s="142" t="str">
        <f>IFERROR(VLOOKUP(Text(A4080,"m월 d일"),양력휴일,2,FALSE),IFERROR(VLOOKUP(Text(B4080,"m월 d일"),음력휴일,2,FALSE),IFERROR(VLOOKUP(A4080,양력지정휴일,2,FALSE), IFERROR(VLOOKUP(B4080,음력지정휴일,2,FALSE), ""))))</f>
        <v/>
      </c>
      <c r="N4080" s="128"/>
      <c r="O4080" s="128" t="str">
        <f>IFERROR(VLOOKUP(N4080,연차지정일수,2,FALSE),"")</f>
        <v/>
      </c>
      <c r="P4080" s="143"/>
      <c r="Q4080" s="2"/>
    </row>
    <row r="4081">
      <c r="A4081" s="129">
        <v>48276.0</v>
      </c>
      <c r="B4081" s="129">
        <f>VLOOKUP($A4081,달력데이터,MATCH("음력 날짜",달력제목,0),FALSE)</f>
        <v>48235</v>
      </c>
      <c r="C4081" s="128">
        <f t="shared" si="1"/>
        <v>2032</v>
      </c>
      <c r="D4081" s="128">
        <f t="shared" si="2"/>
        <v>2</v>
      </c>
      <c r="E4081" s="128">
        <f t="shared" si="3"/>
        <v>1</v>
      </c>
      <c r="F4081" s="128">
        <f t="shared" si="4"/>
        <v>2032</v>
      </c>
      <c r="G4081" s="128">
        <f t="shared" si="5"/>
        <v>3</v>
      </c>
      <c r="H4081" s="128">
        <f t="shared" si="6"/>
        <v>3</v>
      </c>
      <c r="I4081" s="128" t="str">
        <f t="shared" si="7"/>
        <v>수</v>
      </c>
      <c r="J4081" s="99"/>
      <c r="K4081" s="99"/>
      <c r="L4081" s="141" t="str">
        <f>IF(J4081-K4081=0,,IFERROR(K4081-J4081-휴게시간-VLOOKUP(A4081,지정휴게시간,2,FALSE),K4081-J4081-휴게시간))</f>
        <v/>
      </c>
      <c r="M4081" s="142" t="str">
        <f>IFERROR(VLOOKUP(Text(A4081,"m월 d일"),양력휴일,2,FALSE),IFERROR(VLOOKUP(Text(B4081,"m월 d일"),음력휴일,2,FALSE),IFERROR(VLOOKUP(A4081,양력지정휴일,2,FALSE), IFERROR(VLOOKUP(B4081,음력지정휴일,2,FALSE), ""))))</f>
        <v/>
      </c>
      <c r="N4081" s="128"/>
      <c r="O4081" s="128" t="str">
        <f>IFERROR(VLOOKUP(N4081,연차지정일수,2,FALSE),"")</f>
        <v/>
      </c>
      <c r="P4081" s="143"/>
      <c r="Q4081" s="2"/>
    </row>
    <row r="4082">
      <c r="A4082" s="129">
        <v>48277.0</v>
      </c>
      <c r="B4082" s="129">
        <f>VLOOKUP($A4082,달력데이터,MATCH("음력 날짜",달력제목,0),FALSE)</f>
        <v>48236</v>
      </c>
      <c r="C4082" s="128">
        <f t="shared" si="1"/>
        <v>2032</v>
      </c>
      <c r="D4082" s="128">
        <f t="shared" si="2"/>
        <v>2</v>
      </c>
      <c r="E4082" s="128">
        <f t="shared" si="3"/>
        <v>1</v>
      </c>
      <c r="F4082" s="128">
        <f t="shared" si="4"/>
        <v>2032</v>
      </c>
      <c r="G4082" s="128">
        <f t="shared" si="5"/>
        <v>3</v>
      </c>
      <c r="H4082" s="128">
        <f t="shared" si="6"/>
        <v>4</v>
      </c>
      <c r="I4082" s="128" t="str">
        <f t="shared" si="7"/>
        <v>목</v>
      </c>
      <c r="J4082" s="99"/>
      <c r="K4082" s="99"/>
      <c r="L4082" s="141" t="str">
        <f>IF(J4082-K4082=0,,IFERROR(K4082-J4082-휴게시간-VLOOKUP(A4082,지정휴게시간,2,FALSE),K4082-J4082-휴게시간))</f>
        <v/>
      </c>
      <c r="M4082" s="142" t="str">
        <f>IFERROR(VLOOKUP(Text(A4082,"m월 d일"),양력휴일,2,FALSE),IFERROR(VLOOKUP(Text(B4082,"m월 d일"),음력휴일,2,FALSE),IFERROR(VLOOKUP(A4082,양력지정휴일,2,FALSE), IFERROR(VLOOKUP(B4082,음력지정휴일,2,FALSE), ""))))</f>
        <v/>
      </c>
      <c r="N4082" s="128"/>
      <c r="O4082" s="128" t="str">
        <f>IFERROR(VLOOKUP(N4082,연차지정일수,2,FALSE),"")</f>
        <v/>
      </c>
      <c r="P4082" s="143"/>
      <c r="Q4082" s="2"/>
    </row>
    <row r="4083">
      <c r="A4083" s="129">
        <v>48278.0</v>
      </c>
      <c r="B4083" s="129">
        <f>VLOOKUP($A4083,달력데이터,MATCH("음력 날짜",달력제목,0),FALSE)</f>
        <v>48237</v>
      </c>
      <c r="C4083" s="128">
        <f t="shared" si="1"/>
        <v>2032</v>
      </c>
      <c r="D4083" s="128">
        <f t="shared" si="2"/>
        <v>2</v>
      </c>
      <c r="E4083" s="128">
        <f t="shared" si="3"/>
        <v>1</v>
      </c>
      <c r="F4083" s="128">
        <f t="shared" si="4"/>
        <v>2032</v>
      </c>
      <c r="G4083" s="128">
        <f t="shared" si="5"/>
        <v>3</v>
      </c>
      <c r="H4083" s="128">
        <f t="shared" si="6"/>
        <v>5</v>
      </c>
      <c r="I4083" s="128" t="str">
        <f t="shared" si="7"/>
        <v>금</v>
      </c>
      <c r="J4083" s="99"/>
      <c r="K4083" s="99"/>
      <c r="L4083" s="141" t="str">
        <f>IF(J4083-K4083=0,,IFERROR(K4083-J4083-휴게시간-VLOOKUP(A4083,지정휴게시간,2,FALSE),K4083-J4083-휴게시간))</f>
        <v/>
      </c>
      <c r="M4083" s="142" t="str">
        <f>IFERROR(VLOOKUP(Text(A4083,"m월 d일"),양력휴일,2,FALSE),IFERROR(VLOOKUP(Text(B4083,"m월 d일"),음력휴일,2,FALSE),IFERROR(VLOOKUP(A4083,양력지정휴일,2,FALSE), IFERROR(VLOOKUP(B4083,음력지정휴일,2,FALSE), ""))))</f>
        <v/>
      </c>
      <c r="N4083" s="128"/>
      <c r="O4083" s="128" t="str">
        <f>IFERROR(VLOOKUP(N4083,연차지정일수,2,FALSE),"")</f>
        <v/>
      </c>
      <c r="P4083" s="143"/>
      <c r="Q4083" s="2"/>
    </row>
    <row r="4084">
      <c r="A4084" s="129">
        <v>48279.0</v>
      </c>
      <c r="B4084" s="129">
        <f>VLOOKUP($A4084,달력데이터,MATCH("음력 날짜",달력제목,0),FALSE)</f>
        <v>48238</v>
      </c>
      <c r="C4084" s="128">
        <f t="shared" si="1"/>
        <v>2032</v>
      </c>
      <c r="D4084" s="128">
        <f t="shared" si="2"/>
        <v>2</v>
      </c>
      <c r="E4084" s="128">
        <f t="shared" si="3"/>
        <v>1</v>
      </c>
      <c r="F4084" s="128">
        <f t="shared" si="4"/>
        <v>2032</v>
      </c>
      <c r="G4084" s="128">
        <f t="shared" si="5"/>
        <v>3</v>
      </c>
      <c r="H4084" s="128">
        <f t="shared" si="6"/>
        <v>6</v>
      </c>
      <c r="I4084" s="128" t="str">
        <f t="shared" si="7"/>
        <v>토</v>
      </c>
      <c r="J4084" s="99"/>
      <c r="K4084" s="99"/>
      <c r="L4084" s="141" t="str">
        <f>IF(J4084-K4084=0,,IFERROR(K4084-J4084-휴게시간-VLOOKUP(A4084,지정휴게시간,2,FALSE),K4084-J4084-휴게시간))</f>
        <v/>
      </c>
      <c r="M4084" s="142" t="str">
        <f>IFERROR(VLOOKUP(Text(A4084,"m월 d일"),양력휴일,2,FALSE),IFERROR(VLOOKUP(Text(B4084,"m월 d일"),음력휴일,2,FALSE),IFERROR(VLOOKUP(A4084,양력지정휴일,2,FALSE), IFERROR(VLOOKUP(B4084,음력지정휴일,2,FALSE), ""))))</f>
        <v/>
      </c>
      <c r="N4084" s="128"/>
      <c r="O4084" s="128" t="str">
        <f>IFERROR(VLOOKUP(N4084,연차지정일수,2,FALSE),"")</f>
        <v/>
      </c>
      <c r="P4084" s="143"/>
      <c r="Q4084" s="2"/>
    </row>
    <row r="4085">
      <c r="A4085" s="129">
        <v>48280.0</v>
      </c>
      <c r="B4085" s="129">
        <f>VLOOKUP($A4085,달력데이터,MATCH("음력 날짜",달력제목,0),FALSE)</f>
        <v>48239</v>
      </c>
      <c r="C4085" s="128">
        <f t="shared" si="1"/>
        <v>2032</v>
      </c>
      <c r="D4085" s="128">
        <f t="shared" si="2"/>
        <v>2</v>
      </c>
      <c r="E4085" s="128">
        <f t="shared" si="3"/>
        <v>1</v>
      </c>
      <c r="F4085" s="128">
        <f t="shared" si="4"/>
        <v>2032</v>
      </c>
      <c r="G4085" s="128">
        <f t="shared" si="5"/>
        <v>3</v>
      </c>
      <c r="H4085" s="128">
        <f t="shared" si="6"/>
        <v>7</v>
      </c>
      <c r="I4085" s="128" t="str">
        <f t="shared" si="7"/>
        <v>일</v>
      </c>
      <c r="J4085" s="99"/>
      <c r="K4085" s="99"/>
      <c r="L4085" s="141" t="str">
        <f>IF(J4085-K4085=0,,IFERROR(K4085-J4085-휴게시간-VLOOKUP(A4085,지정휴게시간,2,FALSE),K4085-J4085-휴게시간))</f>
        <v/>
      </c>
      <c r="M4085" s="142" t="str">
        <f>IFERROR(VLOOKUP(Text(A4085,"m월 d일"),양력휴일,2,FALSE),IFERROR(VLOOKUP(Text(B4085,"m월 d일"),음력휴일,2,FALSE),IFERROR(VLOOKUP(A4085,양력지정휴일,2,FALSE), IFERROR(VLOOKUP(B4085,음력지정휴일,2,FALSE), ""))))</f>
        <v/>
      </c>
      <c r="N4085" s="128"/>
      <c r="O4085" s="128" t="str">
        <f>IFERROR(VLOOKUP(N4085,연차지정일수,2,FALSE),"")</f>
        <v/>
      </c>
      <c r="P4085" s="143"/>
      <c r="Q4085" s="2"/>
    </row>
    <row r="4086">
      <c r="A4086" s="129">
        <v>48281.0</v>
      </c>
      <c r="B4086" s="129">
        <f>VLOOKUP($A4086,달력데이터,MATCH("음력 날짜",달력제목,0),FALSE)</f>
        <v>48240</v>
      </c>
      <c r="C4086" s="128">
        <f t="shared" si="1"/>
        <v>2032</v>
      </c>
      <c r="D4086" s="128">
        <f t="shared" si="2"/>
        <v>3</v>
      </c>
      <c r="E4086" s="128">
        <f t="shared" si="3"/>
        <v>2</v>
      </c>
      <c r="F4086" s="128">
        <f t="shared" si="4"/>
        <v>2032</v>
      </c>
      <c r="G4086" s="128">
        <f t="shared" si="5"/>
        <v>3</v>
      </c>
      <c r="H4086" s="128">
        <f t="shared" si="6"/>
        <v>8</v>
      </c>
      <c r="I4086" s="128" t="str">
        <f t="shared" si="7"/>
        <v>월</v>
      </c>
      <c r="J4086" s="99"/>
      <c r="K4086" s="99"/>
      <c r="L4086" s="141" t="str">
        <f>IF(J4086-K4086=0,,IFERROR(K4086-J4086-휴게시간-VLOOKUP(A4086,지정휴게시간,2,FALSE),K4086-J4086-휴게시간))</f>
        <v/>
      </c>
      <c r="M4086" s="142" t="str">
        <f>IFERROR(VLOOKUP(Text(A4086,"m월 d일"),양력휴일,2,FALSE),IFERROR(VLOOKUP(Text(B4086,"m월 d일"),음력휴일,2,FALSE),IFERROR(VLOOKUP(A4086,양력지정휴일,2,FALSE), IFERROR(VLOOKUP(B4086,음력지정휴일,2,FALSE), ""))))</f>
        <v/>
      </c>
      <c r="N4086" s="128"/>
      <c r="O4086" s="128" t="str">
        <f>IFERROR(VLOOKUP(N4086,연차지정일수,2,FALSE),"")</f>
        <v/>
      </c>
      <c r="P4086" s="143"/>
      <c r="Q4086" s="2"/>
    </row>
    <row r="4087">
      <c r="A4087" s="129">
        <v>48282.0</v>
      </c>
      <c r="B4087" s="129">
        <f>VLOOKUP($A4087,달력데이터,MATCH("음력 날짜",달력제목,0),FALSE)</f>
        <v>48241</v>
      </c>
      <c r="C4087" s="128">
        <f t="shared" si="1"/>
        <v>2032</v>
      </c>
      <c r="D4087" s="128">
        <f t="shared" si="2"/>
        <v>3</v>
      </c>
      <c r="E4087" s="128">
        <f t="shared" si="3"/>
        <v>2</v>
      </c>
      <c r="F4087" s="128">
        <f t="shared" si="4"/>
        <v>2032</v>
      </c>
      <c r="G4087" s="128">
        <f t="shared" si="5"/>
        <v>3</v>
      </c>
      <c r="H4087" s="128">
        <f t="shared" si="6"/>
        <v>9</v>
      </c>
      <c r="I4087" s="128" t="str">
        <f t="shared" si="7"/>
        <v>화</v>
      </c>
      <c r="J4087" s="99"/>
      <c r="K4087" s="99"/>
      <c r="L4087" s="141" t="str">
        <f>IF(J4087-K4087=0,,IFERROR(K4087-J4087-휴게시간-VLOOKUP(A4087,지정휴게시간,2,FALSE),K4087-J4087-휴게시간))</f>
        <v/>
      </c>
      <c r="M4087" s="142" t="str">
        <f>IFERROR(VLOOKUP(Text(A4087,"m월 d일"),양력휴일,2,FALSE),IFERROR(VLOOKUP(Text(B4087,"m월 d일"),음력휴일,2,FALSE),IFERROR(VLOOKUP(A4087,양력지정휴일,2,FALSE), IFERROR(VLOOKUP(B4087,음력지정휴일,2,FALSE), ""))))</f>
        <v/>
      </c>
      <c r="N4087" s="128"/>
      <c r="O4087" s="128" t="str">
        <f>IFERROR(VLOOKUP(N4087,연차지정일수,2,FALSE),"")</f>
        <v/>
      </c>
      <c r="P4087" s="143"/>
      <c r="Q4087" s="2"/>
    </row>
    <row r="4088">
      <c r="A4088" s="129">
        <v>48283.0</v>
      </c>
      <c r="B4088" s="129">
        <f>VLOOKUP($A4088,달력데이터,MATCH("음력 날짜",달력제목,0),FALSE)</f>
        <v>48242</v>
      </c>
      <c r="C4088" s="128">
        <f t="shared" si="1"/>
        <v>2032</v>
      </c>
      <c r="D4088" s="128">
        <f t="shared" si="2"/>
        <v>3</v>
      </c>
      <c r="E4088" s="128">
        <f t="shared" si="3"/>
        <v>2</v>
      </c>
      <c r="F4088" s="128">
        <f t="shared" si="4"/>
        <v>2032</v>
      </c>
      <c r="G4088" s="128">
        <f t="shared" si="5"/>
        <v>3</v>
      </c>
      <c r="H4088" s="128">
        <f t="shared" si="6"/>
        <v>10</v>
      </c>
      <c r="I4088" s="128" t="str">
        <f t="shared" si="7"/>
        <v>수</v>
      </c>
      <c r="J4088" s="99"/>
      <c r="K4088" s="99"/>
      <c r="L4088" s="141" t="str">
        <f>IF(J4088-K4088=0,,IFERROR(K4088-J4088-휴게시간-VLOOKUP(A4088,지정휴게시간,2,FALSE),K4088-J4088-휴게시간))</f>
        <v/>
      </c>
      <c r="M4088" s="142" t="str">
        <f>IFERROR(VLOOKUP(Text(A4088,"m월 d일"),양력휴일,2,FALSE),IFERROR(VLOOKUP(Text(B4088,"m월 d일"),음력휴일,2,FALSE),IFERROR(VLOOKUP(A4088,양력지정휴일,2,FALSE), IFERROR(VLOOKUP(B4088,음력지정휴일,2,FALSE), ""))))</f>
        <v/>
      </c>
      <c r="N4088" s="128"/>
      <c r="O4088" s="128" t="str">
        <f>IFERROR(VLOOKUP(N4088,연차지정일수,2,FALSE),"")</f>
        <v/>
      </c>
      <c r="P4088" s="143"/>
      <c r="Q4088" s="2"/>
    </row>
    <row r="4089">
      <c r="A4089" s="129">
        <v>48284.0</v>
      </c>
      <c r="B4089" s="129">
        <f>VLOOKUP($A4089,달력데이터,MATCH("음력 날짜",달력제목,0),FALSE)</f>
        <v>48243</v>
      </c>
      <c r="C4089" s="128">
        <f t="shared" si="1"/>
        <v>2032</v>
      </c>
      <c r="D4089" s="128">
        <f t="shared" si="2"/>
        <v>3</v>
      </c>
      <c r="E4089" s="128">
        <f t="shared" si="3"/>
        <v>2</v>
      </c>
      <c r="F4089" s="128">
        <f t="shared" si="4"/>
        <v>2032</v>
      </c>
      <c r="G4089" s="128">
        <f t="shared" si="5"/>
        <v>3</v>
      </c>
      <c r="H4089" s="128">
        <f t="shared" si="6"/>
        <v>11</v>
      </c>
      <c r="I4089" s="128" t="str">
        <f t="shared" si="7"/>
        <v>목</v>
      </c>
      <c r="J4089" s="99"/>
      <c r="K4089" s="99"/>
      <c r="L4089" s="141" t="str">
        <f>IF(J4089-K4089=0,,IFERROR(K4089-J4089-휴게시간-VLOOKUP(A4089,지정휴게시간,2,FALSE),K4089-J4089-휴게시간))</f>
        <v/>
      </c>
      <c r="M4089" s="142" t="str">
        <f>IFERROR(VLOOKUP(Text(A4089,"m월 d일"),양력휴일,2,FALSE),IFERROR(VLOOKUP(Text(B4089,"m월 d일"),음력휴일,2,FALSE),IFERROR(VLOOKUP(A4089,양력지정휴일,2,FALSE), IFERROR(VLOOKUP(B4089,음력지정휴일,2,FALSE), ""))))</f>
        <v/>
      </c>
      <c r="N4089" s="128"/>
      <c r="O4089" s="128" t="str">
        <f>IFERROR(VLOOKUP(N4089,연차지정일수,2,FALSE),"")</f>
        <v/>
      </c>
      <c r="P4089" s="143"/>
      <c r="Q4089" s="2"/>
    </row>
    <row r="4090">
      <c r="A4090" s="129">
        <v>48285.0</v>
      </c>
      <c r="B4090" s="129">
        <f>VLOOKUP($A4090,달력데이터,MATCH("음력 날짜",달력제목,0),FALSE)</f>
        <v>48245</v>
      </c>
      <c r="C4090" s="128">
        <f t="shared" si="1"/>
        <v>2032</v>
      </c>
      <c r="D4090" s="128">
        <f t="shared" si="2"/>
        <v>3</v>
      </c>
      <c r="E4090" s="128">
        <f t="shared" si="3"/>
        <v>2</v>
      </c>
      <c r="F4090" s="128">
        <f t="shared" si="4"/>
        <v>2032</v>
      </c>
      <c r="G4090" s="128">
        <f t="shared" si="5"/>
        <v>3</v>
      </c>
      <c r="H4090" s="128">
        <f t="shared" si="6"/>
        <v>12</v>
      </c>
      <c r="I4090" s="128" t="str">
        <f t="shared" si="7"/>
        <v>금</v>
      </c>
      <c r="J4090" s="99"/>
      <c r="K4090" s="99"/>
      <c r="L4090" s="141" t="str">
        <f>IF(J4090-K4090=0,,IFERROR(K4090-J4090-휴게시간-VLOOKUP(A4090,지정휴게시간,2,FALSE),K4090-J4090-휴게시간))</f>
        <v/>
      </c>
      <c r="M4090" s="142" t="str">
        <f>IFERROR(VLOOKUP(Text(A4090,"m월 d일"),양력휴일,2,FALSE),IFERROR(VLOOKUP(Text(B4090,"m월 d일"),음력휴일,2,FALSE),IFERROR(VLOOKUP(A4090,양력지정휴일,2,FALSE), IFERROR(VLOOKUP(B4090,음력지정휴일,2,FALSE), ""))))</f>
        <v/>
      </c>
      <c r="N4090" s="128"/>
      <c r="O4090" s="128" t="str">
        <f>IFERROR(VLOOKUP(N4090,연차지정일수,2,FALSE),"")</f>
        <v/>
      </c>
      <c r="P4090" s="143"/>
      <c r="Q4090" s="2"/>
    </row>
    <row r="4091">
      <c r="A4091" s="129">
        <v>48286.0</v>
      </c>
      <c r="B4091" s="129">
        <f>VLOOKUP($A4091,달력데이터,MATCH("음력 날짜",달력제목,0),FALSE)</f>
        <v>48246</v>
      </c>
      <c r="C4091" s="128">
        <f t="shared" si="1"/>
        <v>2032</v>
      </c>
      <c r="D4091" s="128">
        <f t="shared" si="2"/>
        <v>3</v>
      </c>
      <c r="E4091" s="128">
        <f t="shared" si="3"/>
        <v>2</v>
      </c>
      <c r="F4091" s="128">
        <f t="shared" si="4"/>
        <v>2032</v>
      </c>
      <c r="G4091" s="128">
        <f t="shared" si="5"/>
        <v>3</v>
      </c>
      <c r="H4091" s="128">
        <f t="shared" si="6"/>
        <v>13</v>
      </c>
      <c r="I4091" s="128" t="str">
        <f t="shared" si="7"/>
        <v>토</v>
      </c>
      <c r="J4091" s="99"/>
      <c r="K4091" s="99"/>
      <c r="L4091" s="141" t="str">
        <f>IF(J4091-K4091=0,,IFERROR(K4091-J4091-휴게시간-VLOOKUP(A4091,지정휴게시간,2,FALSE),K4091-J4091-휴게시간))</f>
        <v/>
      </c>
      <c r="M4091" s="142" t="str">
        <f>IFERROR(VLOOKUP(Text(A4091,"m월 d일"),양력휴일,2,FALSE),IFERROR(VLOOKUP(Text(B4091,"m월 d일"),음력휴일,2,FALSE),IFERROR(VLOOKUP(A4091,양력지정휴일,2,FALSE), IFERROR(VLOOKUP(B4091,음력지정휴일,2,FALSE), ""))))</f>
        <v/>
      </c>
      <c r="N4091" s="128"/>
      <c r="O4091" s="128" t="str">
        <f>IFERROR(VLOOKUP(N4091,연차지정일수,2,FALSE),"")</f>
        <v/>
      </c>
      <c r="P4091" s="143"/>
      <c r="Q4091" s="2"/>
    </row>
    <row r="4092">
      <c r="A4092" s="129">
        <v>48287.0</v>
      </c>
      <c r="B4092" s="129">
        <f>VLOOKUP($A4092,달력데이터,MATCH("음력 날짜",달력제목,0),FALSE)</f>
        <v>48247</v>
      </c>
      <c r="C4092" s="128">
        <f t="shared" si="1"/>
        <v>2032</v>
      </c>
      <c r="D4092" s="128">
        <f t="shared" si="2"/>
        <v>3</v>
      </c>
      <c r="E4092" s="128">
        <f t="shared" si="3"/>
        <v>2</v>
      </c>
      <c r="F4092" s="128">
        <f t="shared" si="4"/>
        <v>2032</v>
      </c>
      <c r="G4092" s="128">
        <f t="shared" si="5"/>
        <v>3</v>
      </c>
      <c r="H4092" s="128">
        <f t="shared" si="6"/>
        <v>14</v>
      </c>
      <c r="I4092" s="128" t="str">
        <f t="shared" si="7"/>
        <v>일</v>
      </c>
      <c r="J4092" s="99"/>
      <c r="K4092" s="99"/>
      <c r="L4092" s="141" t="str">
        <f>IF(J4092-K4092=0,,IFERROR(K4092-J4092-휴게시간-VLOOKUP(A4092,지정휴게시간,2,FALSE),K4092-J4092-휴게시간))</f>
        <v/>
      </c>
      <c r="M4092" s="142" t="str">
        <f>IFERROR(VLOOKUP(Text(A4092,"m월 d일"),양력휴일,2,FALSE),IFERROR(VLOOKUP(Text(B4092,"m월 d일"),음력휴일,2,FALSE),IFERROR(VLOOKUP(A4092,양력지정휴일,2,FALSE), IFERROR(VLOOKUP(B4092,음력지정휴일,2,FALSE), ""))))</f>
        <v/>
      </c>
      <c r="N4092" s="128"/>
      <c r="O4092" s="128" t="str">
        <f>IFERROR(VLOOKUP(N4092,연차지정일수,2,FALSE),"")</f>
        <v/>
      </c>
      <c r="P4092" s="143"/>
      <c r="Q4092" s="2"/>
    </row>
    <row r="4093">
      <c r="A4093" s="129">
        <v>48288.0</v>
      </c>
      <c r="B4093" s="129">
        <f>VLOOKUP($A4093,달력데이터,MATCH("음력 날짜",달력제목,0),FALSE)</f>
        <v>48248</v>
      </c>
      <c r="C4093" s="128">
        <f t="shared" si="1"/>
        <v>2032</v>
      </c>
      <c r="D4093" s="128">
        <f t="shared" si="2"/>
        <v>3</v>
      </c>
      <c r="E4093" s="128">
        <f t="shared" si="3"/>
        <v>3</v>
      </c>
      <c r="F4093" s="128">
        <f t="shared" si="4"/>
        <v>2032</v>
      </c>
      <c r="G4093" s="128">
        <f t="shared" si="5"/>
        <v>3</v>
      </c>
      <c r="H4093" s="128">
        <f t="shared" si="6"/>
        <v>15</v>
      </c>
      <c r="I4093" s="128" t="str">
        <f t="shared" si="7"/>
        <v>월</v>
      </c>
      <c r="J4093" s="99"/>
      <c r="K4093" s="99"/>
      <c r="L4093" s="141" t="str">
        <f>IF(J4093-K4093=0,,IFERROR(K4093-J4093-휴게시간-VLOOKUP(A4093,지정휴게시간,2,FALSE),K4093-J4093-휴게시간))</f>
        <v/>
      </c>
      <c r="M4093" s="142" t="str">
        <f>IFERROR(VLOOKUP(Text(A4093,"m월 d일"),양력휴일,2,FALSE),IFERROR(VLOOKUP(Text(B4093,"m월 d일"),음력휴일,2,FALSE),IFERROR(VLOOKUP(A4093,양력지정휴일,2,FALSE), IFERROR(VLOOKUP(B4093,음력지정휴일,2,FALSE), ""))))</f>
        <v/>
      </c>
      <c r="N4093" s="128"/>
      <c r="O4093" s="128" t="str">
        <f>IFERROR(VLOOKUP(N4093,연차지정일수,2,FALSE),"")</f>
        <v/>
      </c>
      <c r="P4093" s="143"/>
      <c r="Q4093" s="2"/>
    </row>
    <row r="4094">
      <c r="A4094" s="129">
        <v>48289.0</v>
      </c>
      <c r="B4094" s="129">
        <f>VLOOKUP($A4094,달력데이터,MATCH("음력 날짜",달력제목,0),FALSE)</f>
        <v>48249</v>
      </c>
      <c r="C4094" s="128">
        <f t="shared" si="1"/>
        <v>2032</v>
      </c>
      <c r="D4094" s="128">
        <f t="shared" si="2"/>
        <v>3</v>
      </c>
      <c r="E4094" s="128">
        <f t="shared" si="3"/>
        <v>3</v>
      </c>
      <c r="F4094" s="128">
        <f t="shared" si="4"/>
        <v>2032</v>
      </c>
      <c r="G4094" s="128">
        <f t="shared" si="5"/>
        <v>3</v>
      </c>
      <c r="H4094" s="128">
        <f t="shared" si="6"/>
        <v>16</v>
      </c>
      <c r="I4094" s="128" t="str">
        <f t="shared" si="7"/>
        <v>화</v>
      </c>
      <c r="J4094" s="99"/>
      <c r="K4094" s="99"/>
      <c r="L4094" s="141" t="str">
        <f>IF(J4094-K4094=0,,IFERROR(K4094-J4094-휴게시간-VLOOKUP(A4094,지정휴게시간,2,FALSE),K4094-J4094-휴게시간))</f>
        <v/>
      </c>
      <c r="M4094" s="142" t="str">
        <f>IFERROR(VLOOKUP(Text(A4094,"m월 d일"),양력휴일,2,FALSE),IFERROR(VLOOKUP(Text(B4094,"m월 d일"),음력휴일,2,FALSE),IFERROR(VLOOKUP(A4094,양력지정휴일,2,FALSE), IFERROR(VLOOKUP(B4094,음력지정휴일,2,FALSE), ""))))</f>
        <v/>
      </c>
      <c r="N4094" s="128"/>
      <c r="O4094" s="128" t="str">
        <f>IFERROR(VLOOKUP(N4094,연차지정일수,2,FALSE),"")</f>
        <v/>
      </c>
      <c r="P4094" s="143"/>
      <c r="Q4094" s="2"/>
    </row>
    <row r="4095">
      <c r="A4095" s="129">
        <v>48290.0</v>
      </c>
      <c r="B4095" s="129">
        <f>VLOOKUP($A4095,달력데이터,MATCH("음력 날짜",달력제목,0),FALSE)</f>
        <v>48250</v>
      </c>
      <c r="C4095" s="128">
        <f t="shared" si="1"/>
        <v>2032</v>
      </c>
      <c r="D4095" s="128">
        <f t="shared" si="2"/>
        <v>3</v>
      </c>
      <c r="E4095" s="128">
        <f t="shared" si="3"/>
        <v>3</v>
      </c>
      <c r="F4095" s="128">
        <f t="shared" si="4"/>
        <v>2032</v>
      </c>
      <c r="G4095" s="128">
        <f t="shared" si="5"/>
        <v>3</v>
      </c>
      <c r="H4095" s="128">
        <f t="shared" si="6"/>
        <v>17</v>
      </c>
      <c r="I4095" s="128" t="str">
        <f t="shared" si="7"/>
        <v>수</v>
      </c>
      <c r="J4095" s="99"/>
      <c r="K4095" s="99"/>
      <c r="L4095" s="141" t="str">
        <f>IF(J4095-K4095=0,,IFERROR(K4095-J4095-휴게시간-VLOOKUP(A4095,지정휴게시간,2,FALSE),K4095-J4095-휴게시간))</f>
        <v/>
      </c>
      <c r="M4095" s="142" t="str">
        <f>IFERROR(VLOOKUP(Text(A4095,"m월 d일"),양력휴일,2,FALSE),IFERROR(VLOOKUP(Text(B4095,"m월 d일"),음력휴일,2,FALSE),IFERROR(VLOOKUP(A4095,양력지정휴일,2,FALSE), IFERROR(VLOOKUP(B4095,음력지정휴일,2,FALSE), ""))))</f>
        <v/>
      </c>
      <c r="N4095" s="128"/>
      <c r="O4095" s="128" t="str">
        <f>IFERROR(VLOOKUP(N4095,연차지정일수,2,FALSE),"")</f>
        <v/>
      </c>
      <c r="P4095" s="143"/>
      <c r="Q4095" s="2"/>
    </row>
    <row r="4096">
      <c r="A4096" s="129">
        <v>48291.0</v>
      </c>
      <c r="B4096" s="129">
        <f>VLOOKUP($A4096,달력데이터,MATCH("음력 날짜",달력제목,0),FALSE)</f>
        <v>48251</v>
      </c>
      <c r="C4096" s="128">
        <f t="shared" si="1"/>
        <v>2032</v>
      </c>
      <c r="D4096" s="128">
        <f t="shared" si="2"/>
        <v>3</v>
      </c>
      <c r="E4096" s="128">
        <f t="shared" si="3"/>
        <v>3</v>
      </c>
      <c r="F4096" s="128">
        <f t="shared" si="4"/>
        <v>2032</v>
      </c>
      <c r="G4096" s="128">
        <f t="shared" si="5"/>
        <v>3</v>
      </c>
      <c r="H4096" s="128">
        <f t="shared" si="6"/>
        <v>18</v>
      </c>
      <c r="I4096" s="128" t="str">
        <f t="shared" si="7"/>
        <v>목</v>
      </c>
      <c r="J4096" s="99"/>
      <c r="K4096" s="99"/>
      <c r="L4096" s="141" t="str">
        <f>IF(J4096-K4096=0,,IFERROR(K4096-J4096-휴게시간-VLOOKUP(A4096,지정휴게시간,2,FALSE),K4096-J4096-휴게시간))</f>
        <v/>
      </c>
      <c r="M4096" s="142" t="str">
        <f>IFERROR(VLOOKUP(Text(A4096,"m월 d일"),양력휴일,2,FALSE),IFERROR(VLOOKUP(Text(B4096,"m월 d일"),음력휴일,2,FALSE),IFERROR(VLOOKUP(A4096,양력지정휴일,2,FALSE), IFERROR(VLOOKUP(B4096,음력지정휴일,2,FALSE), ""))))</f>
        <v/>
      </c>
      <c r="N4096" s="128"/>
      <c r="O4096" s="128" t="str">
        <f>IFERROR(VLOOKUP(N4096,연차지정일수,2,FALSE),"")</f>
        <v/>
      </c>
      <c r="P4096" s="143"/>
      <c r="Q4096" s="2"/>
    </row>
    <row r="4097">
      <c r="A4097" s="129">
        <v>48292.0</v>
      </c>
      <c r="B4097" s="129">
        <f>VLOOKUP($A4097,달력데이터,MATCH("음력 날짜",달력제목,0),FALSE)</f>
        <v>48252</v>
      </c>
      <c r="C4097" s="128">
        <f t="shared" si="1"/>
        <v>2032</v>
      </c>
      <c r="D4097" s="128">
        <f t="shared" si="2"/>
        <v>3</v>
      </c>
      <c r="E4097" s="128">
        <f t="shared" si="3"/>
        <v>3</v>
      </c>
      <c r="F4097" s="128">
        <f t="shared" si="4"/>
        <v>2032</v>
      </c>
      <c r="G4097" s="128">
        <f t="shared" si="5"/>
        <v>3</v>
      </c>
      <c r="H4097" s="128">
        <f t="shared" si="6"/>
        <v>19</v>
      </c>
      <c r="I4097" s="128" t="str">
        <f t="shared" si="7"/>
        <v>금</v>
      </c>
      <c r="J4097" s="99"/>
      <c r="K4097" s="99"/>
      <c r="L4097" s="141" t="str">
        <f>IF(J4097-K4097=0,,IFERROR(K4097-J4097-휴게시간-VLOOKUP(A4097,지정휴게시간,2,FALSE),K4097-J4097-휴게시간))</f>
        <v/>
      </c>
      <c r="M4097" s="142" t="str">
        <f>IFERROR(VLOOKUP(Text(A4097,"m월 d일"),양력휴일,2,FALSE),IFERROR(VLOOKUP(Text(B4097,"m월 d일"),음력휴일,2,FALSE),IFERROR(VLOOKUP(A4097,양력지정휴일,2,FALSE), IFERROR(VLOOKUP(B4097,음력지정휴일,2,FALSE), ""))))</f>
        <v/>
      </c>
      <c r="N4097" s="128"/>
      <c r="O4097" s="128" t="str">
        <f>IFERROR(VLOOKUP(N4097,연차지정일수,2,FALSE),"")</f>
        <v/>
      </c>
      <c r="P4097" s="143"/>
      <c r="Q4097" s="2"/>
    </row>
    <row r="4098">
      <c r="A4098" s="129">
        <v>48293.0</v>
      </c>
      <c r="B4098" s="129">
        <f>VLOOKUP($A4098,달력데이터,MATCH("음력 날짜",달력제목,0),FALSE)</f>
        <v>48253</v>
      </c>
      <c r="C4098" s="128">
        <f t="shared" si="1"/>
        <v>2032</v>
      </c>
      <c r="D4098" s="128">
        <f t="shared" si="2"/>
        <v>3</v>
      </c>
      <c r="E4098" s="128">
        <f t="shared" si="3"/>
        <v>3</v>
      </c>
      <c r="F4098" s="128">
        <f t="shared" si="4"/>
        <v>2032</v>
      </c>
      <c r="G4098" s="128">
        <f t="shared" si="5"/>
        <v>3</v>
      </c>
      <c r="H4098" s="128">
        <f t="shared" si="6"/>
        <v>20</v>
      </c>
      <c r="I4098" s="128" t="str">
        <f t="shared" si="7"/>
        <v>토</v>
      </c>
      <c r="J4098" s="99"/>
      <c r="K4098" s="99"/>
      <c r="L4098" s="141" t="str">
        <f>IF(J4098-K4098=0,,IFERROR(K4098-J4098-휴게시간-VLOOKUP(A4098,지정휴게시간,2,FALSE),K4098-J4098-휴게시간))</f>
        <v/>
      </c>
      <c r="M4098" s="142" t="str">
        <f>IFERROR(VLOOKUP(Text(A4098,"m월 d일"),양력휴일,2,FALSE),IFERROR(VLOOKUP(Text(B4098,"m월 d일"),음력휴일,2,FALSE),IFERROR(VLOOKUP(A4098,양력지정휴일,2,FALSE), IFERROR(VLOOKUP(B4098,음력지정휴일,2,FALSE), ""))))</f>
        <v/>
      </c>
      <c r="N4098" s="128"/>
      <c r="O4098" s="128" t="str">
        <f>IFERROR(VLOOKUP(N4098,연차지정일수,2,FALSE),"")</f>
        <v/>
      </c>
      <c r="P4098" s="143"/>
      <c r="Q4098" s="2"/>
    </row>
    <row r="4099">
      <c r="A4099" s="129">
        <v>48294.0</v>
      </c>
      <c r="B4099" s="129">
        <f>VLOOKUP($A4099,달력데이터,MATCH("음력 날짜",달력제목,0),FALSE)</f>
        <v>48254</v>
      </c>
      <c r="C4099" s="128">
        <f t="shared" si="1"/>
        <v>2032</v>
      </c>
      <c r="D4099" s="128">
        <f t="shared" si="2"/>
        <v>3</v>
      </c>
      <c r="E4099" s="128">
        <f t="shared" si="3"/>
        <v>3</v>
      </c>
      <c r="F4099" s="128">
        <f t="shared" si="4"/>
        <v>2032</v>
      </c>
      <c r="G4099" s="128">
        <f t="shared" si="5"/>
        <v>3</v>
      </c>
      <c r="H4099" s="128">
        <f t="shared" si="6"/>
        <v>21</v>
      </c>
      <c r="I4099" s="128" t="str">
        <f t="shared" si="7"/>
        <v>일</v>
      </c>
      <c r="J4099" s="99"/>
      <c r="K4099" s="99"/>
      <c r="L4099" s="141" t="str">
        <f>IF(J4099-K4099=0,,IFERROR(K4099-J4099-휴게시간-VLOOKUP(A4099,지정휴게시간,2,FALSE),K4099-J4099-휴게시간))</f>
        <v/>
      </c>
      <c r="M4099" s="142" t="str">
        <f>IFERROR(VLOOKUP(Text(A4099,"m월 d일"),양력휴일,2,FALSE),IFERROR(VLOOKUP(Text(B4099,"m월 d일"),음력휴일,2,FALSE),IFERROR(VLOOKUP(A4099,양력지정휴일,2,FALSE), IFERROR(VLOOKUP(B4099,음력지정휴일,2,FALSE), ""))))</f>
        <v/>
      </c>
      <c r="N4099" s="128"/>
      <c r="O4099" s="128" t="str">
        <f>IFERROR(VLOOKUP(N4099,연차지정일수,2,FALSE),"")</f>
        <v/>
      </c>
      <c r="P4099" s="143"/>
      <c r="Q4099" s="2"/>
    </row>
    <row r="4100">
      <c r="A4100" s="129">
        <v>48295.0</v>
      </c>
      <c r="B4100" s="129">
        <f>VLOOKUP($A4100,달력데이터,MATCH("음력 날짜",달력제목,0),FALSE)</f>
        <v>48255</v>
      </c>
      <c r="C4100" s="128">
        <f t="shared" si="1"/>
        <v>2032</v>
      </c>
      <c r="D4100" s="128">
        <f t="shared" si="2"/>
        <v>3</v>
      </c>
      <c r="E4100" s="128">
        <f t="shared" si="3"/>
        <v>4</v>
      </c>
      <c r="F4100" s="128">
        <f t="shared" si="4"/>
        <v>2032</v>
      </c>
      <c r="G4100" s="128">
        <f t="shared" si="5"/>
        <v>3</v>
      </c>
      <c r="H4100" s="128">
        <f t="shared" si="6"/>
        <v>22</v>
      </c>
      <c r="I4100" s="128" t="str">
        <f t="shared" si="7"/>
        <v>월</v>
      </c>
      <c r="J4100" s="99"/>
      <c r="K4100" s="99"/>
      <c r="L4100" s="141" t="str">
        <f>IF(J4100-K4100=0,,IFERROR(K4100-J4100-휴게시간-VLOOKUP(A4100,지정휴게시간,2,FALSE),K4100-J4100-휴게시간))</f>
        <v/>
      </c>
      <c r="M4100" s="142" t="str">
        <f>IFERROR(VLOOKUP(Text(A4100,"m월 d일"),양력휴일,2,FALSE),IFERROR(VLOOKUP(Text(B4100,"m월 d일"),음력휴일,2,FALSE),IFERROR(VLOOKUP(A4100,양력지정휴일,2,FALSE), IFERROR(VLOOKUP(B4100,음력지정휴일,2,FALSE), ""))))</f>
        <v/>
      </c>
      <c r="N4100" s="128"/>
      <c r="O4100" s="128" t="str">
        <f>IFERROR(VLOOKUP(N4100,연차지정일수,2,FALSE),"")</f>
        <v/>
      </c>
      <c r="P4100" s="143"/>
      <c r="Q4100" s="2"/>
    </row>
    <row r="4101">
      <c r="A4101" s="129">
        <v>48296.0</v>
      </c>
      <c r="B4101" s="129">
        <f>VLOOKUP($A4101,달력데이터,MATCH("음력 날짜",달력제목,0),FALSE)</f>
        <v>48256</v>
      </c>
      <c r="C4101" s="128">
        <f t="shared" si="1"/>
        <v>2032</v>
      </c>
      <c r="D4101" s="128">
        <f t="shared" si="2"/>
        <v>3</v>
      </c>
      <c r="E4101" s="128">
        <f t="shared" si="3"/>
        <v>4</v>
      </c>
      <c r="F4101" s="128">
        <f t="shared" si="4"/>
        <v>2032</v>
      </c>
      <c r="G4101" s="128">
        <f t="shared" si="5"/>
        <v>3</v>
      </c>
      <c r="H4101" s="128">
        <f t="shared" si="6"/>
        <v>23</v>
      </c>
      <c r="I4101" s="128" t="str">
        <f t="shared" si="7"/>
        <v>화</v>
      </c>
      <c r="J4101" s="99"/>
      <c r="K4101" s="99"/>
      <c r="L4101" s="141" t="str">
        <f>IF(J4101-K4101=0,,IFERROR(K4101-J4101-휴게시간-VLOOKUP(A4101,지정휴게시간,2,FALSE),K4101-J4101-휴게시간))</f>
        <v/>
      </c>
      <c r="M4101" s="142" t="str">
        <f>IFERROR(VLOOKUP(Text(A4101,"m월 d일"),양력휴일,2,FALSE),IFERROR(VLOOKUP(Text(B4101,"m월 d일"),음력휴일,2,FALSE),IFERROR(VLOOKUP(A4101,양력지정휴일,2,FALSE), IFERROR(VLOOKUP(B4101,음력지정휴일,2,FALSE), ""))))</f>
        <v/>
      </c>
      <c r="N4101" s="128"/>
      <c r="O4101" s="128" t="str">
        <f>IFERROR(VLOOKUP(N4101,연차지정일수,2,FALSE),"")</f>
        <v/>
      </c>
      <c r="P4101" s="143"/>
      <c r="Q4101" s="2"/>
    </row>
    <row r="4102">
      <c r="A4102" s="129">
        <v>48297.0</v>
      </c>
      <c r="B4102" s="129">
        <f>VLOOKUP($A4102,달력데이터,MATCH("음력 날짜",달력제목,0),FALSE)</f>
        <v>48257</v>
      </c>
      <c r="C4102" s="128">
        <f t="shared" si="1"/>
        <v>2032</v>
      </c>
      <c r="D4102" s="128">
        <f t="shared" si="2"/>
        <v>3</v>
      </c>
      <c r="E4102" s="128">
        <f t="shared" si="3"/>
        <v>4</v>
      </c>
      <c r="F4102" s="128">
        <f t="shared" si="4"/>
        <v>2032</v>
      </c>
      <c r="G4102" s="128">
        <f t="shared" si="5"/>
        <v>3</v>
      </c>
      <c r="H4102" s="128">
        <f t="shared" si="6"/>
        <v>24</v>
      </c>
      <c r="I4102" s="128" t="str">
        <f t="shared" si="7"/>
        <v>수</v>
      </c>
      <c r="J4102" s="99"/>
      <c r="K4102" s="99"/>
      <c r="L4102" s="141" t="str">
        <f>IF(J4102-K4102=0,,IFERROR(K4102-J4102-휴게시간-VLOOKUP(A4102,지정휴게시간,2,FALSE),K4102-J4102-휴게시간))</f>
        <v/>
      </c>
      <c r="M4102" s="142" t="str">
        <f>IFERROR(VLOOKUP(Text(A4102,"m월 d일"),양력휴일,2,FALSE),IFERROR(VLOOKUP(Text(B4102,"m월 d일"),음력휴일,2,FALSE),IFERROR(VLOOKUP(A4102,양력지정휴일,2,FALSE), IFERROR(VLOOKUP(B4102,음력지정휴일,2,FALSE), ""))))</f>
        <v/>
      </c>
      <c r="N4102" s="128"/>
      <c r="O4102" s="128" t="str">
        <f>IFERROR(VLOOKUP(N4102,연차지정일수,2,FALSE),"")</f>
        <v/>
      </c>
      <c r="P4102" s="143"/>
      <c r="Q4102" s="2"/>
    </row>
    <row r="4103">
      <c r="A4103" s="129">
        <v>48298.0</v>
      </c>
      <c r="B4103" s="129">
        <f>VLOOKUP($A4103,달력데이터,MATCH("음력 날짜",달력제목,0),FALSE)</f>
        <v>48258</v>
      </c>
      <c r="C4103" s="128">
        <f t="shared" si="1"/>
        <v>2032</v>
      </c>
      <c r="D4103" s="128">
        <f t="shared" si="2"/>
        <v>3</v>
      </c>
      <c r="E4103" s="128">
        <f t="shared" si="3"/>
        <v>4</v>
      </c>
      <c r="F4103" s="128">
        <f t="shared" si="4"/>
        <v>2032</v>
      </c>
      <c r="G4103" s="128">
        <f t="shared" si="5"/>
        <v>3</v>
      </c>
      <c r="H4103" s="128">
        <f t="shared" si="6"/>
        <v>25</v>
      </c>
      <c r="I4103" s="128" t="str">
        <f t="shared" si="7"/>
        <v>목</v>
      </c>
      <c r="J4103" s="99"/>
      <c r="K4103" s="99"/>
      <c r="L4103" s="141" t="str">
        <f>IF(J4103-K4103=0,,IFERROR(K4103-J4103-휴게시간-VLOOKUP(A4103,지정휴게시간,2,FALSE),K4103-J4103-휴게시간))</f>
        <v/>
      </c>
      <c r="M4103" s="142" t="str">
        <f>IFERROR(VLOOKUP(Text(A4103,"m월 d일"),양력휴일,2,FALSE),IFERROR(VLOOKUP(Text(B4103,"m월 d일"),음력휴일,2,FALSE),IFERROR(VLOOKUP(A4103,양력지정휴일,2,FALSE), IFERROR(VLOOKUP(B4103,음력지정휴일,2,FALSE), ""))))</f>
        <v/>
      </c>
      <c r="N4103" s="128"/>
      <c r="O4103" s="128" t="str">
        <f>IFERROR(VLOOKUP(N4103,연차지정일수,2,FALSE),"")</f>
        <v/>
      </c>
      <c r="P4103" s="143"/>
      <c r="Q4103" s="2"/>
    </row>
    <row r="4104">
      <c r="A4104" s="129">
        <v>48299.0</v>
      </c>
      <c r="B4104" s="129">
        <f>VLOOKUP($A4104,달력데이터,MATCH("음력 날짜",달력제목,0),FALSE)</f>
        <v>48259</v>
      </c>
      <c r="C4104" s="128">
        <f t="shared" si="1"/>
        <v>2032</v>
      </c>
      <c r="D4104" s="128">
        <f t="shared" si="2"/>
        <v>3</v>
      </c>
      <c r="E4104" s="128">
        <f t="shared" si="3"/>
        <v>4</v>
      </c>
      <c r="F4104" s="128">
        <f t="shared" si="4"/>
        <v>2032</v>
      </c>
      <c r="G4104" s="128">
        <f t="shared" si="5"/>
        <v>3</v>
      </c>
      <c r="H4104" s="128">
        <f t="shared" si="6"/>
        <v>26</v>
      </c>
      <c r="I4104" s="128" t="str">
        <f t="shared" si="7"/>
        <v>금</v>
      </c>
      <c r="J4104" s="99"/>
      <c r="K4104" s="99"/>
      <c r="L4104" s="141" t="str">
        <f>IF(J4104-K4104=0,,IFERROR(K4104-J4104-휴게시간-VLOOKUP(A4104,지정휴게시간,2,FALSE),K4104-J4104-휴게시간))</f>
        <v/>
      </c>
      <c r="M4104" s="142" t="str">
        <f>IFERROR(VLOOKUP(Text(A4104,"m월 d일"),양력휴일,2,FALSE),IFERROR(VLOOKUP(Text(B4104,"m월 d일"),음력휴일,2,FALSE),IFERROR(VLOOKUP(A4104,양력지정휴일,2,FALSE), IFERROR(VLOOKUP(B4104,음력지정휴일,2,FALSE), ""))))</f>
        <v/>
      </c>
      <c r="N4104" s="128"/>
      <c r="O4104" s="128" t="str">
        <f>IFERROR(VLOOKUP(N4104,연차지정일수,2,FALSE),"")</f>
        <v/>
      </c>
      <c r="P4104" s="143"/>
      <c r="Q4104" s="2"/>
    </row>
    <row r="4105">
      <c r="A4105" s="129">
        <v>48300.0</v>
      </c>
      <c r="B4105" s="129">
        <f>VLOOKUP($A4105,달력데이터,MATCH("음력 날짜",달력제목,0),FALSE)</f>
        <v>48260</v>
      </c>
      <c r="C4105" s="128">
        <f t="shared" si="1"/>
        <v>2032</v>
      </c>
      <c r="D4105" s="128">
        <f t="shared" si="2"/>
        <v>3</v>
      </c>
      <c r="E4105" s="128">
        <f t="shared" si="3"/>
        <v>4</v>
      </c>
      <c r="F4105" s="128">
        <f t="shared" si="4"/>
        <v>2032</v>
      </c>
      <c r="G4105" s="128">
        <f t="shared" si="5"/>
        <v>3</v>
      </c>
      <c r="H4105" s="128">
        <f t="shared" si="6"/>
        <v>27</v>
      </c>
      <c r="I4105" s="128" t="str">
        <f t="shared" si="7"/>
        <v>토</v>
      </c>
      <c r="J4105" s="99"/>
      <c r="K4105" s="99"/>
      <c r="L4105" s="141" t="str">
        <f>IF(J4105-K4105=0,,IFERROR(K4105-J4105-휴게시간-VLOOKUP(A4105,지정휴게시간,2,FALSE),K4105-J4105-휴게시간))</f>
        <v/>
      </c>
      <c r="M4105" s="142" t="str">
        <f>IFERROR(VLOOKUP(Text(A4105,"m월 d일"),양력휴일,2,FALSE),IFERROR(VLOOKUP(Text(B4105,"m월 d일"),음력휴일,2,FALSE),IFERROR(VLOOKUP(A4105,양력지정휴일,2,FALSE), IFERROR(VLOOKUP(B4105,음력지정휴일,2,FALSE), ""))))</f>
        <v/>
      </c>
      <c r="N4105" s="128"/>
      <c r="O4105" s="128" t="str">
        <f>IFERROR(VLOOKUP(N4105,연차지정일수,2,FALSE),"")</f>
        <v/>
      </c>
      <c r="P4105" s="143"/>
      <c r="Q4105" s="2"/>
    </row>
    <row r="4106">
      <c r="A4106" s="129">
        <v>48301.0</v>
      </c>
      <c r="B4106" s="129">
        <f>VLOOKUP($A4106,달력데이터,MATCH("음력 날짜",달력제목,0),FALSE)</f>
        <v>48261</v>
      </c>
      <c r="C4106" s="128">
        <f t="shared" si="1"/>
        <v>2032</v>
      </c>
      <c r="D4106" s="128">
        <f t="shared" si="2"/>
        <v>3</v>
      </c>
      <c r="E4106" s="128">
        <f t="shared" si="3"/>
        <v>4</v>
      </c>
      <c r="F4106" s="128">
        <f t="shared" si="4"/>
        <v>2032</v>
      </c>
      <c r="G4106" s="128">
        <f t="shared" si="5"/>
        <v>3</v>
      </c>
      <c r="H4106" s="128">
        <f t="shared" si="6"/>
        <v>28</v>
      </c>
      <c r="I4106" s="128" t="str">
        <f t="shared" si="7"/>
        <v>일</v>
      </c>
      <c r="J4106" s="99"/>
      <c r="K4106" s="99"/>
      <c r="L4106" s="141" t="str">
        <f>IF(J4106-K4106=0,,IFERROR(K4106-J4106-휴게시간-VLOOKUP(A4106,지정휴게시간,2,FALSE),K4106-J4106-휴게시간))</f>
        <v/>
      </c>
      <c r="M4106" s="142" t="str">
        <f>IFERROR(VLOOKUP(Text(A4106,"m월 d일"),양력휴일,2,FALSE),IFERROR(VLOOKUP(Text(B4106,"m월 d일"),음력휴일,2,FALSE),IFERROR(VLOOKUP(A4106,양력지정휴일,2,FALSE), IFERROR(VLOOKUP(B4106,음력지정휴일,2,FALSE), ""))))</f>
        <v/>
      </c>
      <c r="N4106" s="128"/>
      <c r="O4106" s="128" t="str">
        <f>IFERROR(VLOOKUP(N4106,연차지정일수,2,FALSE),"")</f>
        <v/>
      </c>
      <c r="P4106" s="143"/>
      <c r="Q4106" s="2"/>
    </row>
    <row r="4107">
      <c r="A4107" s="129">
        <v>48302.0</v>
      </c>
      <c r="B4107" s="129">
        <f>VLOOKUP($A4107,달력데이터,MATCH("음력 날짜",달력제목,0),FALSE)</f>
        <v>48262</v>
      </c>
      <c r="C4107" s="128">
        <f t="shared" si="1"/>
        <v>2032</v>
      </c>
      <c r="D4107" s="128">
        <f t="shared" si="2"/>
        <v>3</v>
      </c>
      <c r="E4107" s="128">
        <f t="shared" si="3"/>
        <v>5</v>
      </c>
      <c r="F4107" s="128">
        <f t="shared" si="4"/>
        <v>2032</v>
      </c>
      <c r="G4107" s="128">
        <f t="shared" si="5"/>
        <v>3</v>
      </c>
      <c r="H4107" s="128">
        <f t="shared" si="6"/>
        <v>29</v>
      </c>
      <c r="I4107" s="128" t="str">
        <f t="shared" si="7"/>
        <v>월</v>
      </c>
      <c r="J4107" s="99"/>
      <c r="K4107" s="99"/>
      <c r="L4107" s="141" t="str">
        <f>IF(J4107-K4107=0,,IFERROR(K4107-J4107-휴게시간-VLOOKUP(A4107,지정휴게시간,2,FALSE),K4107-J4107-휴게시간))</f>
        <v/>
      </c>
      <c r="M4107" s="142" t="str">
        <f>IFERROR(VLOOKUP(Text(A4107,"m월 d일"),양력휴일,2,FALSE),IFERROR(VLOOKUP(Text(B4107,"m월 d일"),음력휴일,2,FALSE),IFERROR(VLOOKUP(A4107,양력지정휴일,2,FALSE), IFERROR(VLOOKUP(B4107,음력지정휴일,2,FALSE), ""))))</f>
        <v/>
      </c>
      <c r="N4107" s="128"/>
      <c r="O4107" s="128" t="str">
        <f>IFERROR(VLOOKUP(N4107,연차지정일수,2,FALSE),"")</f>
        <v/>
      </c>
      <c r="P4107" s="143"/>
      <c r="Q4107" s="2"/>
    </row>
    <row r="4108">
      <c r="A4108" s="129">
        <v>48303.0</v>
      </c>
      <c r="B4108" s="129">
        <f>VLOOKUP($A4108,달력데이터,MATCH("음력 날짜",달력제목,0),FALSE)</f>
        <v>48263</v>
      </c>
      <c r="C4108" s="128">
        <f t="shared" si="1"/>
        <v>2032</v>
      </c>
      <c r="D4108" s="128">
        <f t="shared" si="2"/>
        <v>3</v>
      </c>
      <c r="E4108" s="128">
        <f t="shared" si="3"/>
        <v>5</v>
      </c>
      <c r="F4108" s="128">
        <f t="shared" si="4"/>
        <v>2032</v>
      </c>
      <c r="G4108" s="128">
        <f t="shared" si="5"/>
        <v>3</v>
      </c>
      <c r="H4108" s="128">
        <f t="shared" si="6"/>
        <v>30</v>
      </c>
      <c r="I4108" s="128" t="str">
        <f t="shared" si="7"/>
        <v>화</v>
      </c>
      <c r="J4108" s="99"/>
      <c r="K4108" s="99"/>
      <c r="L4108" s="141" t="str">
        <f>IF(J4108-K4108=0,,IFERROR(K4108-J4108-휴게시간-VLOOKUP(A4108,지정휴게시간,2,FALSE),K4108-J4108-휴게시간))</f>
        <v/>
      </c>
      <c r="M4108" s="142" t="str">
        <f>IFERROR(VLOOKUP(Text(A4108,"m월 d일"),양력휴일,2,FALSE),IFERROR(VLOOKUP(Text(B4108,"m월 d일"),음력휴일,2,FALSE),IFERROR(VLOOKUP(A4108,양력지정휴일,2,FALSE), IFERROR(VLOOKUP(B4108,음력지정휴일,2,FALSE), ""))))</f>
        <v/>
      </c>
      <c r="N4108" s="128"/>
      <c r="O4108" s="128" t="str">
        <f>IFERROR(VLOOKUP(N4108,연차지정일수,2,FALSE),"")</f>
        <v/>
      </c>
      <c r="P4108" s="143"/>
      <c r="Q4108" s="2"/>
    </row>
    <row r="4109">
      <c r="A4109" s="129">
        <v>48304.0</v>
      </c>
      <c r="B4109" s="129">
        <f>VLOOKUP($A4109,달력데이터,MATCH("음력 날짜",달력제목,0),FALSE)</f>
        <v>48264</v>
      </c>
      <c r="C4109" s="128">
        <f t="shared" si="1"/>
        <v>2032</v>
      </c>
      <c r="D4109" s="128">
        <f t="shared" si="2"/>
        <v>3</v>
      </c>
      <c r="E4109" s="128">
        <f t="shared" si="3"/>
        <v>5</v>
      </c>
      <c r="F4109" s="128">
        <f t="shared" si="4"/>
        <v>2032</v>
      </c>
      <c r="G4109" s="128">
        <f t="shared" si="5"/>
        <v>3</v>
      </c>
      <c r="H4109" s="128">
        <f t="shared" si="6"/>
        <v>31</v>
      </c>
      <c r="I4109" s="128" t="str">
        <f t="shared" si="7"/>
        <v>수</v>
      </c>
      <c r="J4109" s="99"/>
      <c r="K4109" s="99"/>
      <c r="L4109" s="141" t="str">
        <f>IF(J4109-K4109=0,,IFERROR(K4109-J4109-휴게시간-VLOOKUP(A4109,지정휴게시간,2,FALSE),K4109-J4109-휴게시간))</f>
        <v/>
      </c>
      <c r="M4109" s="142" t="str">
        <f>IFERROR(VLOOKUP(Text(A4109,"m월 d일"),양력휴일,2,FALSE),IFERROR(VLOOKUP(Text(B4109,"m월 d일"),음력휴일,2,FALSE),IFERROR(VLOOKUP(A4109,양력지정휴일,2,FALSE), IFERROR(VLOOKUP(B4109,음력지정휴일,2,FALSE), ""))))</f>
        <v/>
      </c>
      <c r="N4109" s="128"/>
      <c r="O4109" s="128" t="str">
        <f>IFERROR(VLOOKUP(N4109,연차지정일수,2,FALSE),"")</f>
        <v/>
      </c>
      <c r="P4109" s="143"/>
      <c r="Q4109" s="2"/>
    </row>
    <row r="4110">
      <c r="A4110" s="129">
        <v>48305.0</v>
      </c>
      <c r="B4110" s="129">
        <f>VLOOKUP($A4110,달력데이터,MATCH("음력 날짜",달력제목,0),FALSE)</f>
        <v>48265</v>
      </c>
      <c r="C4110" s="128">
        <f t="shared" si="1"/>
        <v>2032</v>
      </c>
      <c r="D4110" s="128">
        <f t="shared" si="2"/>
        <v>3</v>
      </c>
      <c r="E4110" s="128">
        <f t="shared" si="3"/>
        <v>5</v>
      </c>
      <c r="F4110" s="128">
        <f t="shared" si="4"/>
        <v>2032</v>
      </c>
      <c r="G4110" s="128">
        <f t="shared" si="5"/>
        <v>4</v>
      </c>
      <c r="H4110" s="128">
        <f t="shared" si="6"/>
        <v>1</v>
      </c>
      <c r="I4110" s="128" t="str">
        <f t="shared" si="7"/>
        <v>목</v>
      </c>
      <c r="J4110" s="99"/>
      <c r="K4110" s="99"/>
      <c r="L4110" s="141" t="str">
        <f>IF(J4110-K4110=0,,IFERROR(K4110-J4110-휴게시간-VLOOKUP(A4110,지정휴게시간,2,FALSE),K4110-J4110-휴게시간))</f>
        <v/>
      </c>
      <c r="M4110" s="142" t="str">
        <f>IFERROR(VLOOKUP(Text(A4110,"m월 d일"),양력휴일,2,FALSE),IFERROR(VLOOKUP(Text(B4110,"m월 d일"),음력휴일,2,FALSE),IFERROR(VLOOKUP(A4110,양력지정휴일,2,FALSE), IFERROR(VLOOKUP(B4110,음력지정휴일,2,FALSE), ""))))</f>
        <v/>
      </c>
      <c r="N4110" s="128"/>
      <c r="O4110" s="128" t="str">
        <f>IFERROR(VLOOKUP(N4110,연차지정일수,2,FALSE),"")</f>
        <v/>
      </c>
      <c r="P4110" s="143"/>
      <c r="Q4110" s="2"/>
    </row>
    <row r="4111">
      <c r="A4111" s="129">
        <v>48306.0</v>
      </c>
      <c r="B4111" s="129">
        <f>VLOOKUP($A4111,달력데이터,MATCH("음력 날짜",달력제목,0),FALSE)</f>
        <v>48266</v>
      </c>
      <c r="C4111" s="128">
        <f t="shared" si="1"/>
        <v>2032</v>
      </c>
      <c r="D4111" s="128">
        <f t="shared" si="2"/>
        <v>3</v>
      </c>
      <c r="E4111" s="128">
        <f t="shared" si="3"/>
        <v>5</v>
      </c>
      <c r="F4111" s="128">
        <f t="shared" si="4"/>
        <v>2032</v>
      </c>
      <c r="G4111" s="128">
        <f t="shared" si="5"/>
        <v>4</v>
      </c>
      <c r="H4111" s="128">
        <f t="shared" si="6"/>
        <v>2</v>
      </c>
      <c r="I4111" s="128" t="str">
        <f t="shared" si="7"/>
        <v>금</v>
      </c>
      <c r="J4111" s="99"/>
      <c r="K4111" s="99"/>
      <c r="L4111" s="141" t="str">
        <f>IF(J4111-K4111=0,,IFERROR(K4111-J4111-휴게시간-VLOOKUP(A4111,지정휴게시간,2,FALSE),K4111-J4111-휴게시간))</f>
        <v/>
      </c>
      <c r="M4111" s="142" t="str">
        <f>IFERROR(VLOOKUP(Text(A4111,"m월 d일"),양력휴일,2,FALSE),IFERROR(VLOOKUP(Text(B4111,"m월 d일"),음력휴일,2,FALSE),IFERROR(VLOOKUP(A4111,양력지정휴일,2,FALSE), IFERROR(VLOOKUP(B4111,음력지정휴일,2,FALSE), ""))))</f>
        <v/>
      </c>
      <c r="N4111" s="128"/>
      <c r="O4111" s="128" t="str">
        <f>IFERROR(VLOOKUP(N4111,연차지정일수,2,FALSE),"")</f>
        <v/>
      </c>
      <c r="P4111" s="143"/>
      <c r="Q4111" s="2"/>
    </row>
    <row r="4112">
      <c r="A4112" s="129">
        <v>48307.0</v>
      </c>
      <c r="B4112" s="129">
        <f>VLOOKUP($A4112,달력데이터,MATCH("음력 날짜",달력제목,0),FALSE)</f>
        <v>48267</v>
      </c>
      <c r="C4112" s="128">
        <f t="shared" si="1"/>
        <v>2032</v>
      </c>
      <c r="D4112" s="128">
        <f t="shared" si="2"/>
        <v>3</v>
      </c>
      <c r="E4112" s="128">
        <f t="shared" si="3"/>
        <v>5</v>
      </c>
      <c r="F4112" s="128">
        <f t="shared" si="4"/>
        <v>2032</v>
      </c>
      <c r="G4112" s="128">
        <f t="shared" si="5"/>
        <v>4</v>
      </c>
      <c r="H4112" s="128">
        <f t="shared" si="6"/>
        <v>3</v>
      </c>
      <c r="I4112" s="128" t="str">
        <f t="shared" si="7"/>
        <v>토</v>
      </c>
      <c r="J4112" s="99"/>
      <c r="K4112" s="99"/>
      <c r="L4112" s="141" t="str">
        <f>IF(J4112-K4112=0,,IFERROR(K4112-J4112-휴게시간-VLOOKUP(A4112,지정휴게시간,2,FALSE),K4112-J4112-휴게시간))</f>
        <v/>
      </c>
      <c r="M4112" s="142" t="str">
        <f>IFERROR(VLOOKUP(Text(A4112,"m월 d일"),양력휴일,2,FALSE),IFERROR(VLOOKUP(Text(B4112,"m월 d일"),음력휴일,2,FALSE),IFERROR(VLOOKUP(A4112,양력지정휴일,2,FALSE), IFERROR(VLOOKUP(B4112,음력지정휴일,2,FALSE), ""))))</f>
        <v/>
      </c>
      <c r="N4112" s="128"/>
      <c r="O4112" s="128" t="str">
        <f>IFERROR(VLOOKUP(N4112,연차지정일수,2,FALSE),"")</f>
        <v/>
      </c>
      <c r="P4112" s="143"/>
      <c r="Q4112" s="2"/>
    </row>
    <row r="4113">
      <c r="A4113" s="129">
        <v>48308.0</v>
      </c>
      <c r="B4113" s="129">
        <f>VLOOKUP($A4113,달력데이터,MATCH("음력 날짜",달력제목,0),FALSE)</f>
        <v>48268</v>
      </c>
      <c r="C4113" s="128">
        <f t="shared" si="1"/>
        <v>2032</v>
      </c>
      <c r="D4113" s="128">
        <f t="shared" si="2"/>
        <v>3</v>
      </c>
      <c r="E4113" s="128">
        <f t="shared" si="3"/>
        <v>5</v>
      </c>
      <c r="F4113" s="128">
        <f t="shared" si="4"/>
        <v>2032</v>
      </c>
      <c r="G4113" s="128">
        <f t="shared" si="5"/>
        <v>4</v>
      </c>
      <c r="H4113" s="128">
        <f t="shared" si="6"/>
        <v>4</v>
      </c>
      <c r="I4113" s="128" t="str">
        <f t="shared" si="7"/>
        <v>일</v>
      </c>
      <c r="J4113" s="99"/>
      <c r="K4113" s="99"/>
      <c r="L4113" s="141" t="str">
        <f>IF(J4113-K4113=0,,IFERROR(K4113-J4113-휴게시간-VLOOKUP(A4113,지정휴게시간,2,FALSE),K4113-J4113-휴게시간))</f>
        <v/>
      </c>
      <c r="M4113" s="142" t="str">
        <f>IFERROR(VLOOKUP(Text(A4113,"m월 d일"),양력휴일,2,FALSE),IFERROR(VLOOKUP(Text(B4113,"m월 d일"),음력휴일,2,FALSE),IFERROR(VLOOKUP(A4113,양력지정휴일,2,FALSE), IFERROR(VLOOKUP(B4113,음력지정휴일,2,FALSE), ""))))</f>
        <v/>
      </c>
      <c r="N4113" s="128"/>
      <c r="O4113" s="128" t="str">
        <f>IFERROR(VLOOKUP(N4113,연차지정일수,2,FALSE),"")</f>
        <v/>
      </c>
      <c r="P4113" s="143"/>
      <c r="Q4113" s="2"/>
    </row>
    <row r="4114">
      <c r="A4114" s="129">
        <v>48309.0</v>
      </c>
      <c r="B4114" s="129">
        <f>VLOOKUP($A4114,달력데이터,MATCH("음력 날짜",달력제목,0),FALSE)</f>
        <v>48269</v>
      </c>
      <c r="C4114" s="128">
        <f t="shared" si="1"/>
        <v>2032</v>
      </c>
      <c r="D4114" s="128">
        <f t="shared" si="2"/>
        <v>4</v>
      </c>
      <c r="E4114" s="128">
        <f t="shared" si="3"/>
        <v>1</v>
      </c>
      <c r="F4114" s="128">
        <f t="shared" si="4"/>
        <v>2032</v>
      </c>
      <c r="G4114" s="128">
        <f t="shared" si="5"/>
        <v>4</v>
      </c>
      <c r="H4114" s="128">
        <f t="shared" si="6"/>
        <v>5</v>
      </c>
      <c r="I4114" s="128" t="str">
        <f t="shared" si="7"/>
        <v>월</v>
      </c>
      <c r="J4114" s="99"/>
      <c r="K4114" s="99"/>
      <c r="L4114" s="141" t="str">
        <f>IF(J4114-K4114=0,,IFERROR(K4114-J4114-휴게시간-VLOOKUP(A4114,지정휴게시간,2,FALSE),K4114-J4114-휴게시간))</f>
        <v/>
      </c>
      <c r="M4114" s="142" t="str">
        <f>IFERROR(VLOOKUP(Text(A4114,"m월 d일"),양력휴일,2,FALSE),IFERROR(VLOOKUP(Text(B4114,"m월 d일"),음력휴일,2,FALSE),IFERROR(VLOOKUP(A4114,양력지정휴일,2,FALSE), IFERROR(VLOOKUP(B4114,음력지정휴일,2,FALSE), ""))))</f>
        <v/>
      </c>
      <c r="N4114" s="128"/>
      <c r="O4114" s="128" t="str">
        <f>IFERROR(VLOOKUP(N4114,연차지정일수,2,FALSE),"")</f>
        <v/>
      </c>
      <c r="P4114" s="143"/>
      <c r="Q4114" s="2"/>
    </row>
    <row r="4115">
      <c r="A4115" s="129">
        <v>48310.0</v>
      </c>
      <c r="B4115" s="129">
        <f>VLOOKUP($A4115,달력데이터,MATCH("음력 날짜",달력제목,0),FALSE)</f>
        <v>48270</v>
      </c>
      <c r="C4115" s="128">
        <f t="shared" si="1"/>
        <v>2032</v>
      </c>
      <c r="D4115" s="128">
        <f t="shared" si="2"/>
        <v>4</v>
      </c>
      <c r="E4115" s="128">
        <f t="shared" si="3"/>
        <v>1</v>
      </c>
      <c r="F4115" s="128">
        <f t="shared" si="4"/>
        <v>2032</v>
      </c>
      <c r="G4115" s="128">
        <f t="shared" si="5"/>
        <v>4</v>
      </c>
      <c r="H4115" s="128">
        <f t="shared" si="6"/>
        <v>6</v>
      </c>
      <c r="I4115" s="128" t="str">
        <f t="shared" si="7"/>
        <v>화</v>
      </c>
      <c r="J4115" s="99"/>
      <c r="K4115" s="99"/>
      <c r="L4115" s="141" t="str">
        <f>IF(J4115-K4115=0,,IFERROR(K4115-J4115-휴게시간-VLOOKUP(A4115,지정휴게시간,2,FALSE),K4115-J4115-휴게시간))</f>
        <v/>
      </c>
      <c r="M4115" s="142" t="str">
        <f>IFERROR(VLOOKUP(Text(A4115,"m월 d일"),양력휴일,2,FALSE),IFERROR(VLOOKUP(Text(B4115,"m월 d일"),음력휴일,2,FALSE),IFERROR(VLOOKUP(A4115,양력지정휴일,2,FALSE), IFERROR(VLOOKUP(B4115,음력지정휴일,2,FALSE), ""))))</f>
        <v/>
      </c>
      <c r="N4115" s="128"/>
      <c r="O4115" s="128" t="str">
        <f>IFERROR(VLOOKUP(N4115,연차지정일수,2,FALSE),"")</f>
        <v/>
      </c>
      <c r="P4115" s="143"/>
      <c r="Q4115" s="2"/>
    </row>
    <row r="4116">
      <c r="A4116" s="129">
        <v>48311.0</v>
      </c>
      <c r="B4116" s="129">
        <f>VLOOKUP($A4116,달력데이터,MATCH("음력 날짜",달력제목,0),FALSE)</f>
        <v>48271</v>
      </c>
      <c r="C4116" s="128">
        <f t="shared" si="1"/>
        <v>2032</v>
      </c>
      <c r="D4116" s="128">
        <f t="shared" si="2"/>
        <v>4</v>
      </c>
      <c r="E4116" s="128">
        <f t="shared" si="3"/>
        <v>1</v>
      </c>
      <c r="F4116" s="128">
        <f t="shared" si="4"/>
        <v>2032</v>
      </c>
      <c r="G4116" s="128">
        <f t="shared" si="5"/>
        <v>4</v>
      </c>
      <c r="H4116" s="128">
        <f t="shared" si="6"/>
        <v>7</v>
      </c>
      <c r="I4116" s="128" t="str">
        <f t="shared" si="7"/>
        <v>수</v>
      </c>
      <c r="J4116" s="99"/>
      <c r="K4116" s="99"/>
      <c r="L4116" s="141" t="str">
        <f>IF(J4116-K4116=0,,IFERROR(K4116-J4116-휴게시간-VLOOKUP(A4116,지정휴게시간,2,FALSE),K4116-J4116-휴게시간))</f>
        <v/>
      </c>
      <c r="M4116" s="142" t="str">
        <f>IFERROR(VLOOKUP(Text(A4116,"m월 d일"),양력휴일,2,FALSE),IFERROR(VLOOKUP(Text(B4116,"m월 d일"),음력휴일,2,FALSE),IFERROR(VLOOKUP(A4116,양력지정휴일,2,FALSE), IFERROR(VLOOKUP(B4116,음력지정휴일,2,FALSE), ""))))</f>
        <v/>
      </c>
      <c r="N4116" s="128"/>
      <c r="O4116" s="128" t="str">
        <f>IFERROR(VLOOKUP(N4116,연차지정일수,2,FALSE),"")</f>
        <v/>
      </c>
      <c r="P4116" s="143"/>
      <c r="Q4116" s="2"/>
    </row>
    <row r="4117">
      <c r="A4117" s="129">
        <v>48312.0</v>
      </c>
      <c r="B4117" s="129">
        <f>VLOOKUP($A4117,달력데이터,MATCH("음력 날짜",달력제목,0),FALSE)</f>
        <v>48272</v>
      </c>
      <c r="C4117" s="128">
        <f t="shared" si="1"/>
        <v>2032</v>
      </c>
      <c r="D4117" s="128">
        <f t="shared" si="2"/>
        <v>4</v>
      </c>
      <c r="E4117" s="128">
        <f t="shared" si="3"/>
        <v>1</v>
      </c>
      <c r="F4117" s="128">
        <f t="shared" si="4"/>
        <v>2032</v>
      </c>
      <c r="G4117" s="128">
        <f t="shared" si="5"/>
        <v>4</v>
      </c>
      <c r="H4117" s="128">
        <f t="shared" si="6"/>
        <v>8</v>
      </c>
      <c r="I4117" s="128" t="str">
        <f t="shared" si="7"/>
        <v>목</v>
      </c>
      <c r="J4117" s="99"/>
      <c r="K4117" s="99"/>
      <c r="L4117" s="141" t="str">
        <f>IF(J4117-K4117=0,,IFERROR(K4117-J4117-휴게시간-VLOOKUP(A4117,지정휴게시간,2,FALSE),K4117-J4117-휴게시간))</f>
        <v/>
      </c>
      <c r="M4117" s="142" t="str">
        <f>IFERROR(VLOOKUP(Text(A4117,"m월 d일"),양력휴일,2,FALSE),IFERROR(VLOOKUP(Text(B4117,"m월 d일"),음력휴일,2,FALSE),IFERROR(VLOOKUP(A4117,양력지정휴일,2,FALSE), IFERROR(VLOOKUP(B4117,음력지정휴일,2,FALSE), ""))))</f>
        <v/>
      </c>
      <c r="N4117" s="128"/>
      <c r="O4117" s="128" t="str">
        <f>IFERROR(VLOOKUP(N4117,연차지정일수,2,FALSE),"")</f>
        <v/>
      </c>
      <c r="P4117" s="143"/>
      <c r="Q4117" s="2"/>
    </row>
    <row r="4118">
      <c r="A4118" s="129">
        <v>48313.0</v>
      </c>
      <c r="B4118" s="129">
        <f>VLOOKUP($A4118,달력데이터,MATCH("음력 날짜",달력제목,0),FALSE)</f>
        <v>48273</v>
      </c>
      <c r="C4118" s="128">
        <f t="shared" si="1"/>
        <v>2032</v>
      </c>
      <c r="D4118" s="128">
        <f t="shared" si="2"/>
        <v>4</v>
      </c>
      <c r="E4118" s="128">
        <f t="shared" si="3"/>
        <v>1</v>
      </c>
      <c r="F4118" s="128">
        <f t="shared" si="4"/>
        <v>2032</v>
      </c>
      <c r="G4118" s="128">
        <f t="shared" si="5"/>
        <v>4</v>
      </c>
      <c r="H4118" s="128">
        <f t="shared" si="6"/>
        <v>9</v>
      </c>
      <c r="I4118" s="128" t="str">
        <f t="shared" si="7"/>
        <v>금</v>
      </c>
      <c r="J4118" s="99"/>
      <c r="K4118" s="99"/>
      <c r="L4118" s="141" t="str">
        <f>IF(J4118-K4118=0,,IFERROR(K4118-J4118-휴게시간-VLOOKUP(A4118,지정휴게시간,2,FALSE),K4118-J4118-휴게시간))</f>
        <v/>
      </c>
      <c r="M4118" s="142" t="str">
        <f>IFERROR(VLOOKUP(Text(A4118,"m월 d일"),양력휴일,2,FALSE),IFERROR(VLOOKUP(Text(B4118,"m월 d일"),음력휴일,2,FALSE),IFERROR(VLOOKUP(A4118,양력지정휴일,2,FALSE), IFERROR(VLOOKUP(B4118,음력지정휴일,2,FALSE), ""))))</f>
        <v/>
      </c>
      <c r="N4118" s="128"/>
      <c r="O4118" s="128" t="str">
        <f>IFERROR(VLOOKUP(N4118,연차지정일수,2,FALSE),"")</f>
        <v/>
      </c>
      <c r="P4118" s="143"/>
      <c r="Q4118" s="2"/>
    </row>
    <row r="4119">
      <c r="A4119" s="129">
        <v>48314.0</v>
      </c>
      <c r="B4119" s="129">
        <f>VLOOKUP($A4119,달력데이터,MATCH("음력 날짜",달력제목,0),FALSE)</f>
        <v>48274</v>
      </c>
      <c r="C4119" s="128">
        <f t="shared" si="1"/>
        <v>2032</v>
      </c>
      <c r="D4119" s="128">
        <f t="shared" si="2"/>
        <v>4</v>
      </c>
      <c r="E4119" s="128">
        <f t="shared" si="3"/>
        <v>1</v>
      </c>
      <c r="F4119" s="128">
        <f t="shared" si="4"/>
        <v>2032</v>
      </c>
      <c r="G4119" s="128">
        <f t="shared" si="5"/>
        <v>4</v>
      </c>
      <c r="H4119" s="128">
        <f t="shared" si="6"/>
        <v>10</v>
      </c>
      <c r="I4119" s="128" t="str">
        <f t="shared" si="7"/>
        <v>토</v>
      </c>
      <c r="J4119" s="99"/>
      <c r="K4119" s="99"/>
      <c r="L4119" s="141" t="str">
        <f>IF(J4119-K4119=0,,IFERROR(K4119-J4119-휴게시간-VLOOKUP(A4119,지정휴게시간,2,FALSE),K4119-J4119-휴게시간))</f>
        <v/>
      </c>
      <c r="M4119" s="142" t="str">
        <f>IFERROR(VLOOKUP(Text(A4119,"m월 d일"),양력휴일,2,FALSE),IFERROR(VLOOKUP(Text(B4119,"m월 d일"),음력휴일,2,FALSE),IFERROR(VLOOKUP(A4119,양력지정휴일,2,FALSE), IFERROR(VLOOKUP(B4119,음력지정휴일,2,FALSE), ""))))</f>
        <v/>
      </c>
      <c r="N4119" s="128"/>
      <c r="O4119" s="128" t="str">
        <f>IFERROR(VLOOKUP(N4119,연차지정일수,2,FALSE),"")</f>
        <v/>
      </c>
      <c r="P4119" s="143"/>
      <c r="Q4119" s="2"/>
    </row>
    <row r="4120">
      <c r="A4120" s="129">
        <v>48315.0</v>
      </c>
      <c r="B4120" s="129">
        <f>VLOOKUP($A4120,달력데이터,MATCH("음력 날짜",달력제목,0),FALSE)</f>
        <v>48275</v>
      </c>
      <c r="C4120" s="128">
        <f t="shared" si="1"/>
        <v>2032</v>
      </c>
      <c r="D4120" s="128">
        <f t="shared" si="2"/>
        <v>4</v>
      </c>
      <c r="E4120" s="128">
        <f t="shared" si="3"/>
        <v>1</v>
      </c>
      <c r="F4120" s="128">
        <f t="shared" si="4"/>
        <v>2032</v>
      </c>
      <c r="G4120" s="128">
        <f t="shared" si="5"/>
        <v>4</v>
      </c>
      <c r="H4120" s="128">
        <f t="shared" si="6"/>
        <v>11</v>
      </c>
      <c r="I4120" s="128" t="str">
        <f t="shared" si="7"/>
        <v>일</v>
      </c>
      <c r="J4120" s="99"/>
      <c r="K4120" s="99"/>
      <c r="L4120" s="141" t="str">
        <f>IF(J4120-K4120=0,,IFERROR(K4120-J4120-휴게시간-VLOOKUP(A4120,지정휴게시간,2,FALSE),K4120-J4120-휴게시간))</f>
        <v/>
      </c>
      <c r="M4120" s="142" t="str">
        <f>IFERROR(VLOOKUP(Text(A4120,"m월 d일"),양력휴일,2,FALSE),IFERROR(VLOOKUP(Text(B4120,"m월 d일"),음력휴일,2,FALSE),IFERROR(VLOOKUP(A4120,양력지정휴일,2,FALSE), IFERROR(VLOOKUP(B4120,음력지정휴일,2,FALSE), ""))))</f>
        <v/>
      </c>
      <c r="N4120" s="128"/>
      <c r="O4120" s="128" t="str">
        <f>IFERROR(VLOOKUP(N4120,연차지정일수,2,FALSE),"")</f>
        <v/>
      </c>
      <c r="P4120" s="143"/>
      <c r="Q4120" s="2"/>
    </row>
    <row r="4121">
      <c r="A4121" s="129">
        <v>48316.0</v>
      </c>
      <c r="B4121" s="129">
        <f>VLOOKUP($A4121,달력데이터,MATCH("음력 날짜",달력제목,0),FALSE)</f>
        <v>48276</v>
      </c>
      <c r="C4121" s="128">
        <f t="shared" si="1"/>
        <v>2032</v>
      </c>
      <c r="D4121" s="128">
        <f t="shared" si="2"/>
        <v>4</v>
      </c>
      <c r="E4121" s="128">
        <f t="shared" si="3"/>
        <v>2</v>
      </c>
      <c r="F4121" s="128">
        <f t="shared" si="4"/>
        <v>2032</v>
      </c>
      <c r="G4121" s="128">
        <f t="shared" si="5"/>
        <v>4</v>
      </c>
      <c r="H4121" s="128">
        <f t="shared" si="6"/>
        <v>12</v>
      </c>
      <c r="I4121" s="128" t="str">
        <f t="shared" si="7"/>
        <v>월</v>
      </c>
      <c r="J4121" s="99"/>
      <c r="K4121" s="99"/>
      <c r="L4121" s="141" t="str">
        <f>IF(J4121-K4121=0,,IFERROR(K4121-J4121-휴게시간-VLOOKUP(A4121,지정휴게시간,2,FALSE),K4121-J4121-휴게시간))</f>
        <v/>
      </c>
      <c r="M4121" s="142" t="str">
        <f>IFERROR(VLOOKUP(Text(A4121,"m월 d일"),양력휴일,2,FALSE),IFERROR(VLOOKUP(Text(B4121,"m월 d일"),음력휴일,2,FALSE),IFERROR(VLOOKUP(A4121,양력지정휴일,2,FALSE), IFERROR(VLOOKUP(B4121,음력지정휴일,2,FALSE), ""))))</f>
        <v/>
      </c>
      <c r="N4121" s="128"/>
      <c r="O4121" s="128" t="str">
        <f>IFERROR(VLOOKUP(N4121,연차지정일수,2,FALSE),"")</f>
        <v/>
      </c>
      <c r="P4121" s="143"/>
      <c r="Q4121" s="2"/>
    </row>
    <row r="4122">
      <c r="A4122" s="129">
        <v>48317.0</v>
      </c>
      <c r="B4122" s="129">
        <f>VLOOKUP($A4122,달력데이터,MATCH("음력 날짜",달력제목,0),FALSE)</f>
        <v>48277</v>
      </c>
      <c r="C4122" s="128">
        <f t="shared" si="1"/>
        <v>2032</v>
      </c>
      <c r="D4122" s="128">
        <f t="shared" si="2"/>
        <v>4</v>
      </c>
      <c r="E4122" s="128">
        <f t="shared" si="3"/>
        <v>2</v>
      </c>
      <c r="F4122" s="128">
        <f t="shared" si="4"/>
        <v>2032</v>
      </c>
      <c r="G4122" s="128">
        <f t="shared" si="5"/>
        <v>4</v>
      </c>
      <c r="H4122" s="128">
        <f t="shared" si="6"/>
        <v>13</v>
      </c>
      <c r="I4122" s="128" t="str">
        <f t="shared" si="7"/>
        <v>화</v>
      </c>
      <c r="J4122" s="99"/>
      <c r="K4122" s="99"/>
      <c r="L4122" s="141" t="str">
        <f>IF(J4122-K4122=0,,IFERROR(K4122-J4122-휴게시간-VLOOKUP(A4122,지정휴게시간,2,FALSE),K4122-J4122-휴게시간))</f>
        <v/>
      </c>
      <c r="M4122" s="142" t="str">
        <f>IFERROR(VLOOKUP(Text(A4122,"m월 d일"),양력휴일,2,FALSE),IFERROR(VLOOKUP(Text(B4122,"m월 d일"),음력휴일,2,FALSE),IFERROR(VLOOKUP(A4122,양력지정휴일,2,FALSE), IFERROR(VLOOKUP(B4122,음력지정휴일,2,FALSE), ""))))</f>
        <v/>
      </c>
      <c r="N4122" s="128"/>
      <c r="O4122" s="128" t="str">
        <f>IFERROR(VLOOKUP(N4122,연차지정일수,2,FALSE),"")</f>
        <v/>
      </c>
      <c r="P4122" s="143"/>
      <c r="Q4122" s="2"/>
    </row>
    <row r="4123">
      <c r="A4123" s="129">
        <v>48318.0</v>
      </c>
      <c r="B4123" s="129">
        <f>VLOOKUP($A4123,달력데이터,MATCH("음력 날짜",달력제목,0),FALSE)</f>
        <v>48278</v>
      </c>
      <c r="C4123" s="128">
        <f t="shared" si="1"/>
        <v>2032</v>
      </c>
      <c r="D4123" s="128">
        <f t="shared" si="2"/>
        <v>4</v>
      </c>
      <c r="E4123" s="128">
        <f t="shared" si="3"/>
        <v>2</v>
      </c>
      <c r="F4123" s="128">
        <f t="shared" si="4"/>
        <v>2032</v>
      </c>
      <c r="G4123" s="128">
        <f t="shared" si="5"/>
        <v>4</v>
      </c>
      <c r="H4123" s="128">
        <f t="shared" si="6"/>
        <v>14</v>
      </c>
      <c r="I4123" s="128" t="str">
        <f t="shared" si="7"/>
        <v>수</v>
      </c>
      <c r="J4123" s="99"/>
      <c r="K4123" s="99"/>
      <c r="L4123" s="141" t="str">
        <f>IF(J4123-K4123=0,,IFERROR(K4123-J4123-휴게시간-VLOOKUP(A4123,지정휴게시간,2,FALSE),K4123-J4123-휴게시간))</f>
        <v/>
      </c>
      <c r="M4123" s="142" t="str">
        <f>IFERROR(VLOOKUP(Text(A4123,"m월 d일"),양력휴일,2,FALSE),IFERROR(VLOOKUP(Text(B4123,"m월 d일"),음력휴일,2,FALSE),IFERROR(VLOOKUP(A4123,양력지정휴일,2,FALSE), IFERROR(VLOOKUP(B4123,음력지정휴일,2,FALSE), ""))))</f>
        <v/>
      </c>
      <c r="N4123" s="128"/>
      <c r="O4123" s="128" t="str">
        <f>IFERROR(VLOOKUP(N4123,연차지정일수,2,FALSE),"")</f>
        <v/>
      </c>
      <c r="P4123" s="143"/>
      <c r="Q4123" s="2"/>
    </row>
    <row r="4124">
      <c r="A4124" s="129">
        <v>48319.0</v>
      </c>
      <c r="B4124" s="129">
        <f>VLOOKUP($A4124,달력데이터,MATCH("음력 날짜",달력제목,0),FALSE)</f>
        <v>48279</v>
      </c>
      <c r="C4124" s="128">
        <f t="shared" si="1"/>
        <v>2032</v>
      </c>
      <c r="D4124" s="128">
        <f t="shared" si="2"/>
        <v>4</v>
      </c>
      <c r="E4124" s="128">
        <f t="shared" si="3"/>
        <v>2</v>
      </c>
      <c r="F4124" s="128">
        <f t="shared" si="4"/>
        <v>2032</v>
      </c>
      <c r="G4124" s="128">
        <f t="shared" si="5"/>
        <v>4</v>
      </c>
      <c r="H4124" s="128">
        <f t="shared" si="6"/>
        <v>15</v>
      </c>
      <c r="I4124" s="128" t="str">
        <f t="shared" si="7"/>
        <v>목</v>
      </c>
      <c r="J4124" s="99"/>
      <c r="K4124" s="99"/>
      <c r="L4124" s="141" t="str">
        <f>IF(J4124-K4124=0,,IFERROR(K4124-J4124-휴게시간-VLOOKUP(A4124,지정휴게시간,2,FALSE),K4124-J4124-휴게시간))</f>
        <v/>
      </c>
      <c r="M4124" s="142" t="str">
        <f>IFERROR(VLOOKUP(Text(A4124,"m월 d일"),양력휴일,2,FALSE),IFERROR(VLOOKUP(Text(B4124,"m월 d일"),음력휴일,2,FALSE),IFERROR(VLOOKUP(A4124,양력지정휴일,2,FALSE), IFERROR(VLOOKUP(B4124,음력지정휴일,2,FALSE), ""))))</f>
        <v/>
      </c>
      <c r="N4124" s="128"/>
      <c r="O4124" s="128" t="str">
        <f>IFERROR(VLOOKUP(N4124,연차지정일수,2,FALSE),"")</f>
        <v/>
      </c>
      <c r="P4124" s="143"/>
      <c r="Q4124" s="2"/>
    </row>
    <row r="4125">
      <c r="A4125" s="129">
        <v>48320.0</v>
      </c>
      <c r="B4125" s="129">
        <f>VLOOKUP($A4125,달력데이터,MATCH("음력 날짜",달력제목,0),FALSE)</f>
        <v>48280</v>
      </c>
      <c r="C4125" s="128">
        <f t="shared" si="1"/>
        <v>2032</v>
      </c>
      <c r="D4125" s="128">
        <f t="shared" si="2"/>
        <v>4</v>
      </c>
      <c r="E4125" s="128">
        <f t="shared" si="3"/>
        <v>2</v>
      </c>
      <c r="F4125" s="128">
        <f t="shared" si="4"/>
        <v>2032</v>
      </c>
      <c r="G4125" s="128">
        <f t="shared" si="5"/>
        <v>4</v>
      </c>
      <c r="H4125" s="128">
        <f t="shared" si="6"/>
        <v>16</v>
      </c>
      <c r="I4125" s="128" t="str">
        <f t="shared" si="7"/>
        <v>금</v>
      </c>
      <c r="J4125" s="99"/>
      <c r="K4125" s="99"/>
      <c r="L4125" s="141" t="str">
        <f>IF(J4125-K4125=0,,IFERROR(K4125-J4125-휴게시간-VLOOKUP(A4125,지정휴게시간,2,FALSE),K4125-J4125-휴게시간))</f>
        <v/>
      </c>
      <c r="M4125" s="142" t="str">
        <f>IFERROR(VLOOKUP(Text(A4125,"m월 d일"),양력휴일,2,FALSE),IFERROR(VLOOKUP(Text(B4125,"m월 d일"),음력휴일,2,FALSE),IFERROR(VLOOKUP(A4125,양력지정휴일,2,FALSE), IFERROR(VLOOKUP(B4125,음력지정휴일,2,FALSE), ""))))</f>
        <v/>
      </c>
      <c r="N4125" s="128"/>
      <c r="O4125" s="128" t="str">
        <f>IFERROR(VLOOKUP(N4125,연차지정일수,2,FALSE),"")</f>
        <v/>
      </c>
      <c r="P4125" s="143"/>
      <c r="Q4125" s="2"/>
    </row>
    <row r="4126">
      <c r="A4126" s="129">
        <v>48321.0</v>
      </c>
      <c r="B4126" s="129">
        <f>VLOOKUP($A4126,달력데이터,MATCH("음력 날짜",달력제목,0),FALSE)</f>
        <v>48281</v>
      </c>
      <c r="C4126" s="128">
        <f t="shared" si="1"/>
        <v>2032</v>
      </c>
      <c r="D4126" s="128">
        <f t="shared" si="2"/>
        <v>4</v>
      </c>
      <c r="E4126" s="128">
        <f t="shared" si="3"/>
        <v>2</v>
      </c>
      <c r="F4126" s="128">
        <f t="shared" si="4"/>
        <v>2032</v>
      </c>
      <c r="G4126" s="128">
        <f t="shared" si="5"/>
        <v>4</v>
      </c>
      <c r="H4126" s="128">
        <f t="shared" si="6"/>
        <v>17</v>
      </c>
      <c r="I4126" s="128" t="str">
        <f t="shared" si="7"/>
        <v>토</v>
      </c>
      <c r="J4126" s="99"/>
      <c r="K4126" s="99"/>
      <c r="L4126" s="141" t="str">
        <f>IF(J4126-K4126=0,,IFERROR(K4126-J4126-휴게시간-VLOOKUP(A4126,지정휴게시간,2,FALSE),K4126-J4126-휴게시간))</f>
        <v/>
      </c>
      <c r="M4126" s="142" t="str">
        <f>IFERROR(VLOOKUP(Text(A4126,"m월 d일"),양력휴일,2,FALSE),IFERROR(VLOOKUP(Text(B4126,"m월 d일"),음력휴일,2,FALSE),IFERROR(VLOOKUP(A4126,양력지정휴일,2,FALSE), IFERROR(VLOOKUP(B4126,음력지정휴일,2,FALSE), ""))))</f>
        <v/>
      </c>
      <c r="N4126" s="128"/>
      <c r="O4126" s="128" t="str">
        <f>IFERROR(VLOOKUP(N4126,연차지정일수,2,FALSE),"")</f>
        <v/>
      </c>
      <c r="P4126" s="143"/>
      <c r="Q4126" s="2"/>
    </row>
    <row r="4127">
      <c r="A4127" s="129">
        <v>48322.0</v>
      </c>
      <c r="B4127" s="129">
        <f>VLOOKUP($A4127,달력데이터,MATCH("음력 날짜",달력제목,0),FALSE)</f>
        <v>48282</v>
      </c>
      <c r="C4127" s="128">
        <f t="shared" si="1"/>
        <v>2032</v>
      </c>
      <c r="D4127" s="128">
        <f t="shared" si="2"/>
        <v>4</v>
      </c>
      <c r="E4127" s="128">
        <f t="shared" si="3"/>
        <v>2</v>
      </c>
      <c r="F4127" s="128">
        <f t="shared" si="4"/>
        <v>2032</v>
      </c>
      <c r="G4127" s="128">
        <f t="shared" si="5"/>
        <v>4</v>
      </c>
      <c r="H4127" s="128">
        <f t="shared" si="6"/>
        <v>18</v>
      </c>
      <c r="I4127" s="128" t="str">
        <f t="shared" si="7"/>
        <v>일</v>
      </c>
      <c r="J4127" s="99"/>
      <c r="K4127" s="99"/>
      <c r="L4127" s="141" t="str">
        <f>IF(J4127-K4127=0,,IFERROR(K4127-J4127-휴게시간-VLOOKUP(A4127,지정휴게시간,2,FALSE),K4127-J4127-휴게시간))</f>
        <v/>
      </c>
      <c r="M4127" s="142" t="str">
        <f>IFERROR(VLOOKUP(Text(A4127,"m월 d일"),양력휴일,2,FALSE),IFERROR(VLOOKUP(Text(B4127,"m월 d일"),음력휴일,2,FALSE),IFERROR(VLOOKUP(A4127,양력지정휴일,2,FALSE), IFERROR(VLOOKUP(B4127,음력지정휴일,2,FALSE), ""))))</f>
        <v/>
      </c>
      <c r="N4127" s="128"/>
      <c r="O4127" s="128" t="str">
        <f>IFERROR(VLOOKUP(N4127,연차지정일수,2,FALSE),"")</f>
        <v/>
      </c>
      <c r="P4127" s="143"/>
      <c r="Q4127" s="2"/>
    </row>
    <row r="4128">
      <c r="A4128" s="129">
        <v>48323.0</v>
      </c>
      <c r="B4128" s="129">
        <f>VLOOKUP($A4128,달력데이터,MATCH("음력 날짜",달력제목,0),FALSE)</f>
        <v>48283</v>
      </c>
      <c r="C4128" s="128">
        <f t="shared" si="1"/>
        <v>2032</v>
      </c>
      <c r="D4128" s="128">
        <f t="shared" si="2"/>
        <v>4</v>
      </c>
      <c r="E4128" s="128">
        <f t="shared" si="3"/>
        <v>3</v>
      </c>
      <c r="F4128" s="128">
        <f t="shared" si="4"/>
        <v>2032</v>
      </c>
      <c r="G4128" s="128">
        <f t="shared" si="5"/>
        <v>4</v>
      </c>
      <c r="H4128" s="128">
        <f t="shared" si="6"/>
        <v>19</v>
      </c>
      <c r="I4128" s="128" t="str">
        <f t="shared" si="7"/>
        <v>월</v>
      </c>
      <c r="J4128" s="99"/>
      <c r="K4128" s="99"/>
      <c r="L4128" s="141" t="str">
        <f>IF(J4128-K4128=0,,IFERROR(K4128-J4128-휴게시간-VLOOKUP(A4128,지정휴게시간,2,FALSE),K4128-J4128-휴게시간))</f>
        <v/>
      </c>
      <c r="M4128" s="142" t="str">
        <f>IFERROR(VLOOKUP(Text(A4128,"m월 d일"),양력휴일,2,FALSE),IFERROR(VLOOKUP(Text(B4128,"m월 d일"),음력휴일,2,FALSE),IFERROR(VLOOKUP(A4128,양력지정휴일,2,FALSE), IFERROR(VLOOKUP(B4128,음력지정휴일,2,FALSE), ""))))</f>
        <v/>
      </c>
      <c r="N4128" s="128"/>
      <c r="O4128" s="128" t="str">
        <f>IFERROR(VLOOKUP(N4128,연차지정일수,2,FALSE),"")</f>
        <v/>
      </c>
      <c r="P4128" s="143"/>
      <c r="Q4128" s="2"/>
    </row>
    <row r="4129">
      <c r="A4129" s="129">
        <v>48324.0</v>
      </c>
      <c r="B4129" s="129">
        <f>VLOOKUP($A4129,달력데이터,MATCH("음력 날짜",달력제목,0),FALSE)</f>
        <v>48284</v>
      </c>
      <c r="C4129" s="128">
        <f t="shared" si="1"/>
        <v>2032</v>
      </c>
      <c r="D4129" s="128">
        <f t="shared" si="2"/>
        <v>4</v>
      </c>
      <c r="E4129" s="128">
        <f t="shared" si="3"/>
        <v>3</v>
      </c>
      <c r="F4129" s="128">
        <f t="shared" si="4"/>
        <v>2032</v>
      </c>
      <c r="G4129" s="128">
        <f t="shared" si="5"/>
        <v>4</v>
      </c>
      <c r="H4129" s="128">
        <f t="shared" si="6"/>
        <v>20</v>
      </c>
      <c r="I4129" s="128" t="str">
        <f t="shared" si="7"/>
        <v>화</v>
      </c>
      <c r="J4129" s="99"/>
      <c r="K4129" s="99"/>
      <c r="L4129" s="141" t="str">
        <f>IF(J4129-K4129=0,,IFERROR(K4129-J4129-휴게시간-VLOOKUP(A4129,지정휴게시간,2,FALSE),K4129-J4129-휴게시간))</f>
        <v/>
      </c>
      <c r="M4129" s="142" t="str">
        <f>IFERROR(VLOOKUP(Text(A4129,"m월 d일"),양력휴일,2,FALSE),IFERROR(VLOOKUP(Text(B4129,"m월 d일"),음력휴일,2,FALSE),IFERROR(VLOOKUP(A4129,양력지정휴일,2,FALSE), IFERROR(VLOOKUP(B4129,음력지정휴일,2,FALSE), ""))))</f>
        <v/>
      </c>
      <c r="N4129" s="128"/>
      <c r="O4129" s="128" t="str">
        <f>IFERROR(VLOOKUP(N4129,연차지정일수,2,FALSE),"")</f>
        <v/>
      </c>
      <c r="P4129" s="143"/>
      <c r="Q4129" s="2"/>
    </row>
    <row r="4130">
      <c r="A4130" s="129">
        <v>48325.0</v>
      </c>
      <c r="B4130" s="129">
        <f>VLOOKUP($A4130,달력데이터,MATCH("음력 날짜",달력제목,0),FALSE)</f>
        <v>48285</v>
      </c>
      <c r="C4130" s="128">
        <f t="shared" si="1"/>
        <v>2032</v>
      </c>
      <c r="D4130" s="128">
        <f t="shared" si="2"/>
        <v>4</v>
      </c>
      <c r="E4130" s="128">
        <f t="shared" si="3"/>
        <v>3</v>
      </c>
      <c r="F4130" s="128">
        <f t="shared" si="4"/>
        <v>2032</v>
      </c>
      <c r="G4130" s="128">
        <f t="shared" si="5"/>
        <v>4</v>
      </c>
      <c r="H4130" s="128">
        <f t="shared" si="6"/>
        <v>21</v>
      </c>
      <c r="I4130" s="128" t="str">
        <f t="shared" si="7"/>
        <v>수</v>
      </c>
      <c r="J4130" s="99"/>
      <c r="K4130" s="99"/>
      <c r="L4130" s="141" t="str">
        <f>IF(J4130-K4130=0,,IFERROR(K4130-J4130-휴게시간-VLOOKUP(A4130,지정휴게시간,2,FALSE),K4130-J4130-휴게시간))</f>
        <v/>
      </c>
      <c r="M4130" s="142" t="str">
        <f>IFERROR(VLOOKUP(Text(A4130,"m월 d일"),양력휴일,2,FALSE),IFERROR(VLOOKUP(Text(B4130,"m월 d일"),음력휴일,2,FALSE),IFERROR(VLOOKUP(A4130,양력지정휴일,2,FALSE), IFERROR(VLOOKUP(B4130,음력지정휴일,2,FALSE), ""))))</f>
        <v/>
      </c>
      <c r="N4130" s="128"/>
      <c r="O4130" s="128" t="str">
        <f>IFERROR(VLOOKUP(N4130,연차지정일수,2,FALSE),"")</f>
        <v/>
      </c>
      <c r="P4130" s="143"/>
      <c r="Q4130" s="2"/>
    </row>
    <row r="4131">
      <c r="A4131" s="129">
        <v>48326.0</v>
      </c>
      <c r="B4131" s="129">
        <f>VLOOKUP($A4131,달력데이터,MATCH("음력 날짜",달력제목,0),FALSE)</f>
        <v>48286</v>
      </c>
      <c r="C4131" s="128">
        <f t="shared" si="1"/>
        <v>2032</v>
      </c>
      <c r="D4131" s="128">
        <f t="shared" si="2"/>
        <v>4</v>
      </c>
      <c r="E4131" s="128">
        <f t="shared" si="3"/>
        <v>3</v>
      </c>
      <c r="F4131" s="128">
        <f t="shared" si="4"/>
        <v>2032</v>
      </c>
      <c r="G4131" s="128">
        <f t="shared" si="5"/>
        <v>4</v>
      </c>
      <c r="H4131" s="128">
        <f t="shared" si="6"/>
        <v>22</v>
      </c>
      <c r="I4131" s="128" t="str">
        <f t="shared" si="7"/>
        <v>목</v>
      </c>
      <c r="J4131" s="99"/>
      <c r="K4131" s="99"/>
      <c r="L4131" s="141" t="str">
        <f>IF(J4131-K4131=0,,IFERROR(K4131-J4131-휴게시간-VLOOKUP(A4131,지정휴게시간,2,FALSE),K4131-J4131-휴게시간))</f>
        <v/>
      </c>
      <c r="M4131" s="142" t="str">
        <f>IFERROR(VLOOKUP(Text(A4131,"m월 d일"),양력휴일,2,FALSE),IFERROR(VLOOKUP(Text(B4131,"m월 d일"),음력휴일,2,FALSE),IFERROR(VLOOKUP(A4131,양력지정휴일,2,FALSE), IFERROR(VLOOKUP(B4131,음력지정휴일,2,FALSE), ""))))</f>
        <v/>
      </c>
      <c r="N4131" s="128"/>
      <c r="O4131" s="128" t="str">
        <f>IFERROR(VLOOKUP(N4131,연차지정일수,2,FALSE),"")</f>
        <v/>
      </c>
      <c r="P4131" s="143"/>
      <c r="Q4131" s="2"/>
    </row>
    <row r="4132">
      <c r="A4132" s="129">
        <v>48327.0</v>
      </c>
      <c r="B4132" s="129">
        <f>VLOOKUP($A4132,달력데이터,MATCH("음력 날짜",달력제목,0),FALSE)</f>
        <v>48287</v>
      </c>
      <c r="C4132" s="128">
        <f t="shared" si="1"/>
        <v>2032</v>
      </c>
      <c r="D4132" s="128">
        <f t="shared" si="2"/>
        <v>4</v>
      </c>
      <c r="E4132" s="128">
        <f t="shared" si="3"/>
        <v>3</v>
      </c>
      <c r="F4132" s="128">
        <f t="shared" si="4"/>
        <v>2032</v>
      </c>
      <c r="G4132" s="128">
        <f t="shared" si="5"/>
        <v>4</v>
      </c>
      <c r="H4132" s="128">
        <f t="shared" si="6"/>
        <v>23</v>
      </c>
      <c r="I4132" s="128" t="str">
        <f t="shared" si="7"/>
        <v>금</v>
      </c>
      <c r="J4132" s="99"/>
      <c r="K4132" s="99"/>
      <c r="L4132" s="141" t="str">
        <f>IF(J4132-K4132=0,,IFERROR(K4132-J4132-휴게시간-VLOOKUP(A4132,지정휴게시간,2,FALSE),K4132-J4132-휴게시간))</f>
        <v/>
      </c>
      <c r="M4132" s="142" t="str">
        <f>IFERROR(VLOOKUP(Text(A4132,"m월 d일"),양력휴일,2,FALSE),IFERROR(VLOOKUP(Text(B4132,"m월 d일"),음력휴일,2,FALSE),IFERROR(VLOOKUP(A4132,양력지정휴일,2,FALSE), IFERROR(VLOOKUP(B4132,음력지정휴일,2,FALSE), ""))))</f>
        <v/>
      </c>
      <c r="N4132" s="128"/>
      <c r="O4132" s="128" t="str">
        <f>IFERROR(VLOOKUP(N4132,연차지정일수,2,FALSE),"")</f>
        <v/>
      </c>
      <c r="P4132" s="143"/>
      <c r="Q4132" s="2"/>
    </row>
    <row r="4133">
      <c r="A4133" s="129">
        <v>48328.0</v>
      </c>
      <c r="B4133" s="129">
        <f>VLOOKUP($A4133,달력데이터,MATCH("음력 날짜",달력제목,0),FALSE)</f>
        <v>48288</v>
      </c>
      <c r="C4133" s="128">
        <f t="shared" si="1"/>
        <v>2032</v>
      </c>
      <c r="D4133" s="128">
        <f t="shared" si="2"/>
        <v>4</v>
      </c>
      <c r="E4133" s="128">
        <f t="shared" si="3"/>
        <v>3</v>
      </c>
      <c r="F4133" s="128">
        <f t="shared" si="4"/>
        <v>2032</v>
      </c>
      <c r="G4133" s="128">
        <f t="shared" si="5"/>
        <v>4</v>
      </c>
      <c r="H4133" s="128">
        <f t="shared" si="6"/>
        <v>24</v>
      </c>
      <c r="I4133" s="128" t="str">
        <f t="shared" si="7"/>
        <v>토</v>
      </c>
      <c r="J4133" s="99"/>
      <c r="K4133" s="99"/>
      <c r="L4133" s="141" t="str">
        <f>IF(J4133-K4133=0,,IFERROR(K4133-J4133-휴게시간-VLOOKUP(A4133,지정휴게시간,2,FALSE),K4133-J4133-휴게시간))</f>
        <v/>
      </c>
      <c r="M4133" s="142" t="str">
        <f>IFERROR(VLOOKUP(Text(A4133,"m월 d일"),양력휴일,2,FALSE),IFERROR(VLOOKUP(Text(B4133,"m월 d일"),음력휴일,2,FALSE),IFERROR(VLOOKUP(A4133,양력지정휴일,2,FALSE), IFERROR(VLOOKUP(B4133,음력지정휴일,2,FALSE), ""))))</f>
        <v/>
      </c>
      <c r="N4133" s="128"/>
      <c r="O4133" s="128" t="str">
        <f>IFERROR(VLOOKUP(N4133,연차지정일수,2,FALSE),"")</f>
        <v/>
      </c>
      <c r="P4133" s="143"/>
      <c r="Q4133" s="2"/>
    </row>
    <row r="4134">
      <c r="A4134" s="129">
        <v>48329.0</v>
      </c>
      <c r="B4134" s="129">
        <f>VLOOKUP($A4134,달력데이터,MATCH("음력 날짜",달력제목,0),FALSE)</f>
        <v>48289</v>
      </c>
      <c r="C4134" s="128">
        <f t="shared" si="1"/>
        <v>2032</v>
      </c>
      <c r="D4134" s="128">
        <f t="shared" si="2"/>
        <v>4</v>
      </c>
      <c r="E4134" s="128">
        <f t="shared" si="3"/>
        <v>3</v>
      </c>
      <c r="F4134" s="128">
        <f t="shared" si="4"/>
        <v>2032</v>
      </c>
      <c r="G4134" s="128">
        <f t="shared" si="5"/>
        <v>4</v>
      </c>
      <c r="H4134" s="128">
        <f t="shared" si="6"/>
        <v>25</v>
      </c>
      <c r="I4134" s="128" t="str">
        <f t="shared" si="7"/>
        <v>일</v>
      </c>
      <c r="J4134" s="99"/>
      <c r="K4134" s="99"/>
      <c r="L4134" s="141" t="str">
        <f>IF(J4134-K4134=0,,IFERROR(K4134-J4134-휴게시간-VLOOKUP(A4134,지정휴게시간,2,FALSE),K4134-J4134-휴게시간))</f>
        <v/>
      </c>
      <c r="M4134" s="142" t="str">
        <f>IFERROR(VLOOKUP(Text(A4134,"m월 d일"),양력휴일,2,FALSE),IFERROR(VLOOKUP(Text(B4134,"m월 d일"),음력휴일,2,FALSE),IFERROR(VLOOKUP(A4134,양력지정휴일,2,FALSE), IFERROR(VLOOKUP(B4134,음력지정휴일,2,FALSE), ""))))</f>
        <v/>
      </c>
      <c r="N4134" s="128"/>
      <c r="O4134" s="128" t="str">
        <f>IFERROR(VLOOKUP(N4134,연차지정일수,2,FALSE),"")</f>
        <v/>
      </c>
      <c r="P4134" s="143"/>
      <c r="Q4134" s="2"/>
    </row>
    <row r="4135">
      <c r="A4135" s="129">
        <v>48330.0</v>
      </c>
      <c r="B4135" s="129">
        <f>VLOOKUP($A4135,달력데이터,MATCH("음력 날짜",달력제목,0),FALSE)</f>
        <v>48290</v>
      </c>
      <c r="C4135" s="128">
        <f t="shared" si="1"/>
        <v>2032</v>
      </c>
      <c r="D4135" s="128">
        <f t="shared" si="2"/>
        <v>4</v>
      </c>
      <c r="E4135" s="128">
        <f t="shared" si="3"/>
        <v>4</v>
      </c>
      <c r="F4135" s="128">
        <f t="shared" si="4"/>
        <v>2032</v>
      </c>
      <c r="G4135" s="128">
        <f t="shared" si="5"/>
        <v>4</v>
      </c>
      <c r="H4135" s="128">
        <f t="shared" si="6"/>
        <v>26</v>
      </c>
      <c r="I4135" s="128" t="str">
        <f t="shared" si="7"/>
        <v>월</v>
      </c>
      <c r="J4135" s="99"/>
      <c r="K4135" s="99"/>
      <c r="L4135" s="141" t="str">
        <f>IF(J4135-K4135=0,,IFERROR(K4135-J4135-휴게시간-VLOOKUP(A4135,지정휴게시간,2,FALSE),K4135-J4135-휴게시간))</f>
        <v/>
      </c>
      <c r="M4135" s="142" t="str">
        <f>IFERROR(VLOOKUP(Text(A4135,"m월 d일"),양력휴일,2,FALSE),IFERROR(VLOOKUP(Text(B4135,"m월 d일"),음력휴일,2,FALSE),IFERROR(VLOOKUP(A4135,양력지정휴일,2,FALSE), IFERROR(VLOOKUP(B4135,음력지정휴일,2,FALSE), ""))))</f>
        <v/>
      </c>
      <c r="N4135" s="128"/>
      <c r="O4135" s="128" t="str">
        <f>IFERROR(VLOOKUP(N4135,연차지정일수,2,FALSE),"")</f>
        <v/>
      </c>
      <c r="P4135" s="143"/>
      <c r="Q4135" s="2"/>
    </row>
    <row r="4136">
      <c r="A4136" s="129">
        <v>48331.0</v>
      </c>
      <c r="B4136" s="129">
        <f>VLOOKUP($A4136,달력데이터,MATCH("음력 날짜",달력제목,0),FALSE)</f>
        <v>48291</v>
      </c>
      <c r="C4136" s="128">
        <f t="shared" si="1"/>
        <v>2032</v>
      </c>
      <c r="D4136" s="128">
        <f t="shared" si="2"/>
        <v>4</v>
      </c>
      <c r="E4136" s="128">
        <f t="shared" si="3"/>
        <v>4</v>
      </c>
      <c r="F4136" s="128">
        <f t="shared" si="4"/>
        <v>2032</v>
      </c>
      <c r="G4136" s="128">
        <f t="shared" si="5"/>
        <v>4</v>
      </c>
      <c r="H4136" s="128">
        <f t="shared" si="6"/>
        <v>27</v>
      </c>
      <c r="I4136" s="128" t="str">
        <f t="shared" si="7"/>
        <v>화</v>
      </c>
      <c r="J4136" s="99"/>
      <c r="K4136" s="99"/>
      <c r="L4136" s="141" t="str">
        <f>IF(J4136-K4136=0,,IFERROR(K4136-J4136-휴게시간-VLOOKUP(A4136,지정휴게시간,2,FALSE),K4136-J4136-휴게시간))</f>
        <v/>
      </c>
      <c r="M4136" s="142" t="str">
        <f>IFERROR(VLOOKUP(Text(A4136,"m월 d일"),양력휴일,2,FALSE),IFERROR(VLOOKUP(Text(B4136,"m월 d일"),음력휴일,2,FALSE),IFERROR(VLOOKUP(A4136,양력지정휴일,2,FALSE), IFERROR(VLOOKUP(B4136,음력지정휴일,2,FALSE), ""))))</f>
        <v/>
      </c>
      <c r="N4136" s="128"/>
      <c r="O4136" s="128" t="str">
        <f>IFERROR(VLOOKUP(N4136,연차지정일수,2,FALSE),"")</f>
        <v/>
      </c>
      <c r="P4136" s="143"/>
      <c r="Q4136" s="2"/>
    </row>
    <row r="4137">
      <c r="A4137" s="129">
        <v>48332.0</v>
      </c>
      <c r="B4137" s="129">
        <f>VLOOKUP($A4137,달력데이터,MATCH("음력 날짜",달력제목,0),FALSE)</f>
        <v>48292</v>
      </c>
      <c r="C4137" s="128">
        <f t="shared" si="1"/>
        <v>2032</v>
      </c>
      <c r="D4137" s="128">
        <f t="shared" si="2"/>
        <v>4</v>
      </c>
      <c r="E4137" s="128">
        <f t="shared" si="3"/>
        <v>4</v>
      </c>
      <c r="F4137" s="128">
        <f t="shared" si="4"/>
        <v>2032</v>
      </c>
      <c r="G4137" s="128">
        <f t="shared" si="5"/>
        <v>4</v>
      </c>
      <c r="H4137" s="128">
        <f t="shared" si="6"/>
        <v>28</v>
      </c>
      <c r="I4137" s="128" t="str">
        <f t="shared" si="7"/>
        <v>수</v>
      </c>
      <c r="J4137" s="99"/>
      <c r="K4137" s="99"/>
      <c r="L4137" s="141" t="str">
        <f>IF(J4137-K4137=0,,IFERROR(K4137-J4137-휴게시간-VLOOKUP(A4137,지정휴게시간,2,FALSE),K4137-J4137-휴게시간))</f>
        <v/>
      </c>
      <c r="M4137" s="142" t="str">
        <f>IFERROR(VLOOKUP(Text(A4137,"m월 d일"),양력휴일,2,FALSE),IFERROR(VLOOKUP(Text(B4137,"m월 d일"),음력휴일,2,FALSE),IFERROR(VLOOKUP(A4137,양력지정휴일,2,FALSE), IFERROR(VLOOKUP(B4137,음력지정휴일,2,FALSE), ""))))</f>
        <v/>
      </c>
      <c r="N4137" s="128"/>
      <c r="O4137" s="128" t="str">
        <f>IFERROR(VLOOKUP(N4137,연차지정일수,2,FALSE),"")</f>
        <v/>
      </c>
      <c r="P4137" s="143"/>
      <c r="Q4137" s="2"/>
    </row>
    <row r="4138">
      <c r="A4138" s="129">
        <v>48333.0</v>
      </c>
      <c r="B4138" s="129">
        <f>VLOOKUP($A4138,달력데이터,MATCH("음력 날짜",달력제목,0),FALSE)</f>
        <v>48293</v>
      </c>
      <c r="C4138" s="128">
        <f t="shared" si="1"/>
        <v>2032</v>
      </c>
      <c r="D4138" s="128">
        <f t="shared" si="2"/>
        <v>4</v>
      </c>
      <c r="E4138" s="128">
        <f t="shared" si="3"/>
        <v>4</v>
      </c>
      <c r="F4138" s="128">
        <f t="shared" si="4"/>
        <v>2032</v>
      </c>
      <c r="G4138" s="128">
        <f t="shared" si="5"/>
        <v>4</v>
      </c>
      <c r="H4138" s="128">
        <f t="shared" si="6"/>
        <v>29</v>
      </c>
      <c r="I4138" s="128" t="str">
        <f t="shared" si="7"/>
        <v>목</v>
      </c>
      <c r="J4138" s="99"/>
      <c r="K4138" s="99"/>
      <c r="L4138" s="141" t="str">
        <f>IF(J4138-K4138=0,,IFERROR(K4138-J4138-휴게시간-VLOOKUP(A4138,지정휴게시간,2,FALSE),K4138-J4138-휴게시간))</f>
        <v/>
      </c>
      <c r="M4138" s="142" t="str">
        <f>IFERROR(VLOOKUP(Text(A4138,"m월 d일"),양력휴일,2,FALSE),IFERROR(VLOOKUP(Text(B4138,"m월 d일"),음력휴일,2,FALSE),IFERROR(VLOOKUP(A4138,양력지정휴일,2,FALSE), IFERROR(VLOOKUP(B4138,음력지정휴일,2,FALSE), ""))))</f>
        <v/>
      </c>
      <c r="N4138" s="128"/>
      <c r="O4138" s="128" t="str">
        <f>IFERROR(VLOOKUP(N4138,연차지정일수,2,FALSE),"")</f>
        <v/>
      </c>
      <c r="P4138" s="143"/>
      <c r="Q4138" s="2"/>
    </row>
    <row r="4139">
      <c r="A4139" s="129">
        <v>48334.0</v>
      </c>
      <c r="B4139" s="129">
        <f>VLOOKUP($A4139,달력데이터,MATCH("음력 날짜",달력제목,0),FALSE)</f>
        <v>48294</v>
      </c>
      <c r="C4139" s="128">
        <f t="shared" si="1"/>
        <v>2032</v>
      </c>
      <c r="D4139" s="128">
        <f t="shared" si="2"/>
        <v>4</v>
      </c>
      <c r="E4139" s="128">
        <f t="shared" si="3"/>
        <v>4</v>
      </c>
      <c r="F4139" s="128">
        <f t="shared" si="4"/>
        <v>2032</v>
      </c>
      <c r="G4139" s="128">
        <f t="shared" si="5"/>
        <v>4</v>
      </c>
      <c r="H4139" s="128">
        <f t="shared" si="6"/>
        <v>30</v>
      </c>
      <c r="I4139" s="128" t="str">
        <f t="shared" si="7"/>
        <v>금</v>
      </c>
      <c r="J4139" s="99"/>
      <c r="K4139" s="99"/>
      <c r="L4139" s="141" t="str">
        <f>IF(J4139-K4139=0,,IFERROR(K4139-J4139-휴게시간-VLOOKUP(A4139,지정휴게시간,2,FALSE),K4139-J4139-휴게시간))</f>
        <v/>
      </c>
      <c r="M4139" s="142" t="str">
        <f>IFERROR(VLOOKUP(Text(A4139,"m월 d일"),양력휴일,2,FALSE),IFERROR(VLOOKUP(Text(B4139,"m월 d일"),음력휴일,2,FALSE),IFERROR(VLOOKUP(A4139,양력지정휴일,2,FALSE), IFERROR(VLOOKUP(B4139,음력지정휴일,2,FALSE), ""))))</f>
        <v/>
      </c>
      <c r="N4139" s="128"/>
      <c r="O4139" s="128" t="str">
        <f>IFERROR(VLOOKUP(N4139,연차지정일수,2,FALSE),"")</f>
        <v/>
      </c>
      <c r="P4139" s="143"/>
      <c r="Q4139" s="2"/>
    </row>
    <row r="4140">
      <c r="A4140" s="129">
        <v>48335.0</v>
      </c>
      <c r="B4140" s="129">
        <f>VLOOKUP($A4140,달력데이터,MATCH("음력 날짜",달력제목,0),FALSE)</f>
        <v>48295</v>
      </c>
      <c r="C4140" s="128">
        <f t="shared" si="1"/>
        <v>2032</v>
      </c>
      <c r="D4140" s="128">
        <f t="shared" si="2"/>
        <v>4</v>
      </c>
      <c r="E4140" s="128">
        <f t="shared" si="3"/>
        <v>4</v>
      </c>
      <c r="F4140" s="128">
        <f t="shared" si="4"/>
        <v>2032</v>
      </c>
      <c r="G4140" s="128">
        <f t="shared" si="5"/>
        <v>5</v>
      </c>
      <c r="H4140" s="128">
        <f t="shared" si="6"/>
        <v>1</v>
      </c>
      <c r="I4140" s="128" t="str">
        <f t="shared" si="7"/>
        <v>토</v>
      </c>
      <c r="J4140" s="99"/>
      <c r="K4140" s="99"/>
      <c r="L4140" s="141" t="str">
        <f>IF(J4140-K4140=0,,IFERROR(K4140-J4140-휴게시간-VLOOKUP(A4140,지정휴게시간,2,FALSE),K4140-J4140-휴게시간))</f>
        <v/>
      </c>
      <c r="M4140" s="142" t="str">
        <f>IFERROR(VLOOKUP(Text(A4140,"m월 d일"),양력휴일,2,FALSE),IFERROR(VLOOKUP(Text(B4140,"m월 d일"),음력휴일,2,FALSE),IFERROR(VLOOKUP(A4140,양력지정휴일,2,FALSE), IFERROR(VLOOKUP(B4140,음력지정휴일,2,FALSE), ""))))</f>
        <v>근로자의 날</v>
      </c>
      <c r="N4140" s="128"/>
      <c r="O4140" s="128" t="str">
        <f>IFERROR(VLOOKUP(N4140,연차지정일수,2,FALSE),"")</f>
        <v/>
      </c>
      <c r="P4140" s="143"/>
      <c r="Q4140" s="2"/>
    </row>
    <row r="4141">
      <c r="A4141" s="129">
        <v>48336.0</v>
      </c>
      <c r="B4141" s="129">
        <f>VLOOKUP($A4141,달력데이터,MATCH("음력 날짜",달력제목,0),FALSE)</f>
        <v>48296</v>
      </c>
      <c r="C4141" s="128">
        <f t="shared" si="1"/>
        <v>2032</v>
      </c>
      <c r="D4141" s="128">
        <f t="shared" si="2"/>
        <v>4</v>
      </c>
      <c r="E4141" s="128">
        <f t="shared" si="3"/>
        <v>4</v>
      </c>
      <c r="F4141" s="128">
        <f t="shared" si="4"/>
        <v>2032</v>
      </c>
      <c r="G4141" s="128">
        <f t="shared" si="5"/>
        <v>5</v>
      </c>
      <c r="H4141" s="128">
        <f t="shared" si="6"/>
        <v>2</v>
      </c>
      <c r="I4141" s="128" t="str">
        <f t="shared" si="7"/>
        <v>일</v>
      </c>
      <c r="J4141" s="99"/>
      <c r="K4141" s="99"/>
      <c r="L4141" s="141" t="str">
        <f>IF(J4141-K4141=0,,IFERROR(K4141-J4141-휴게시간-VLOOKUP(A4141,지정휴게시간,2,FALSE),K4141-J4141-휴게시간))</f>
        <v/>
      </c>
      <c r="M4141" s="142" t="str">
        <f>IFERROR(VLOOKUP(Text(A4141,"m월 d일"),양력휴일,2,FALSE),IFERROR(VLOOKUP(Text(B4141,"m월 d일"),음력휴일,2,FALSE),IFERROR(VLOOKUP(A4141,양력지정휴일,2,FALSE), IFERROR(VLOOKUP(B4141,음력지정휴일,2,FALSE), ""))))</f>
        <v/>
      </c>
      <c r="N4141" s="128"/>
      <c r="O4141" s="128" t="str">
        <f>IFERROR(VLOOKUP(N4141,연차지정일수,2,FALSE),"")</f>
        <v/>
      </c>
      <c r="P4141" s="143"/>
      <c r="Q4141" s="2"/>
    </row>
    <row r="4142">
      <c r="A4142" s="129">
        <v>48337.0</v>
      </c>
      <c r="B4142" s="129">
        <f>VLOOKUP($A4142,달력데이터,MATCH("음력 날짜",달력제목,0),FALSE)</f>
        <v>48297</v>
      </c>
      <c r="C4142" s="128">
        <f t="shared" si="1"/>
        <v>2032</v>
      </c>
      <c r="D4142" s="128">
        <f t="shared" si="2"/>
        <v>5</v>
      </c>
      <c r="E4142" s="128">
        <f t="shared" si="3"/>
        <v>1</v>
      </c>
      <c r="F4142" s="128">
        <f t="shared" si="4"/>
        <v>2032</v>
      </c>
      <c r="G4142" s="128">
        <f t="shared" si="5"/>
        <v>5</v>
      </c>
      <c r="H4142" s="128">
        <f t="shared" si="6"/>
        <v>3</v>
      </c>
      <c r="I4142" s="128" t="str">
        <f t="shared" si="7"/>
        <v>월</v>
      </c>
      <c r="J4142" s="99"/>
      <c r="K4142" s="99"/>
      <c r="L4142" s="141" t="str">
        <f>IF(J4142-K4142=0,,IFERROR(K4142-J4142-휴게시간-VLOOKUP(A4142,지정휴게시간,2,FALSE),K4142-J4142-휴게시간))</f>
        <v/>
      </c>
      <c r="M4142" s="142" t="str">
        <f>IFERROR(VLOOKUP(Text(A4142,"m월 d일"),양력휴일,2,FALSE),IFERROR(VLOOKUP(Text(B4142,"m월 d일"),음력휴일,2,FALSE),IFERROR(VLOOKUP(A4142,양력지정휴일,2,FALSE), IFERROR(VLOOKUP(B4142,음력지정휴일,2,FALSE), ""))))</f>
        <v/>
      </c>
      <c r="N4142" s="128"/>
      <c r="O4142" s="128" t="str">
        <f>IFERROR(VLOOKUP(N4142,연차지정일수,2,FALSE),"")</f>
        <v/>
      </c>
      <c r="P4142" s="143"/>
      <c r="Q4142" s="2"/>
    </row>
    <row r="4143">
      <c r="A4143" s="129">
        <v>48338.0</v>
      </c>
      <c r="B4143" s="129">
        <f>VLOOKUP($A4143,달력데이터,MATCH("음력 날짜",달력제목,0),FALSE)</f>
        <v>48298</v>
      </c>
      <c r="C4143" s="128">
        <f t="shared" si="1"/>
        <v>2032</v>
      </c>
      <c r="D4143" s="128">
        <f t="shared" si="2"/>
        <v>5</v>
      </c>
      <c r="E4143" s="128">
        <f t="shared" si="3"/>
        <v>1</v>
      </c>
      <c r="F4143" s="128">
        <f t="shared" si="4"/>
        <v>2032</v>
      </c>
      <c r="G4143" s="128">
        <f t="shared" si="5"/>
        <v>5</v>
      </c>
      <c r="H4143" s="128">
        <f t="shared" si="6"/>
        <v>4</v>
      </c>
      <c r="I4143" s="128" t="str">
        <f t="shared" si="7"/>
        <v>화</v>
      </c>
      <c r="J4143" s="99"/>
      <c r="K4143" s="99"/>
      <c r="L4143" s="141" t="str">
        <f>IF(J4143-K4143=0,,IFERROR(K4143-J4143-휴게시간-VLOOKUP(A4143,지정휴게시간,2,FALSE),K4143-J4143-휴게시간))</f>
        <v/>
      </c>
      <c r="M4143" s="142" t="str">
        <f>IFERROR(VLOOKUP(Text(A4143,"m월 d일"),양력휴일,2,FALSE),IFERROR(VLOOKUP(Text(B4143,"m월 d일"),음력휴일,2,FALSE),IFERROR(VLOOKUP(A4143,양력지정휴일,2,FALSE), IFERROR(VLOOKUP(B4143,음력지정휴일,2,FALSE), ""))))</f>
        <v/>
      </c>
      <c r="N4143" s="128"/>
      <c r="O4143" s="128" t="str">
        <f>IFERROR(VLOOKUP(N4143,연차지정일수,2,FALSE),"")</f>
        <v/>
      </c>
      <c r="P4143" s="143"/>
      <c r="Q4143" s="2"/>
    </row>
    <row r="4144">
      <c r="A4144" s="129">
        <v>48339.0</v>
      </c>
      <c r="B4144" s="129">
        <f>VLOOKUP($A4144,달력데이터,MATCH("음력 날짜",달력제목,0),FALSE)</f>
        <v>48299</v>
      </c>
      <c r="C4144" s="128">
        <f t="shared" si="1"/>
        <v>2032</v>
      </c>
      <c r="D4144" s="128">
        <f t="shared" si="2"/>
        <v>5</v>
      </c>
      <c r="E4144" s="128">
        <f t="shared" si="3"/>
        <v>1</v>
      </c>
      <c r="F4144" s="128">
        <f t="shared" si="4"/>
        <v>2032</v>
      </c>
      <c r="G4144" s="128">
        <f t="shared" si="5"/>
        <v>5</v>
      </c>
      <c r="H4144" s="128">
        <f t="shared" si="6"/>
        <v>5</v>
      </c>
      <c r="I4144" s="128" t="str">
        <f t="shared" si="7"/>
        <v>수</v>
      </c>
      <c r="J4144" s="99"/>
      <c r="K4144" s="99"/>
      <c r="L4144" s="141" t="str">
        <f>IF(J4144-K4144=0,,IFERROR(K4144-J4144-휴게시간-VLOOKUP(A4144,지정휴게시간,2,FALSE),K4144-J4144-휴게시간))</f>
        <v/>
      </c>
      <c r="M4144" s="142" t="str">
        <f>IFERROR(VLOOKUP(Text(A4144,"m월 d일"),양력휴일,2,FALSE),IFERROR(VLOOKUP(Text(B4144,"m월 d일"),음력휴일,2,FALSE),IFERROR(VLOOKUP(A4144,양력지정휴일,2,FALSE), IFERROR(VLOOKUP(B4144,음력지정휴일,2,FALSE), ""))))</f>
        <v>어린이날</v>
      </c>
      <c r="N4144" s="128"/>
      <c r="O4144" s="128" t="str">
        <f>IFERROR(VLOOKUP(N4144,연차지정일수,2,FALSE),"")</f>
        <v/>
      </c>
      <c r="P4144" s="143"/>
      <c r="Q4144" s="2"/>
    </row>
    <row r="4145">
      <c r="A4145" s="129">
        <v>48340.0</v>
      </c>
      <c r="B4145" s="129">
        <f>VLOOKUP($A4145,달력데이터,MATCH("음력 날짜",달력제목,0),FALSE)</f>
        <v>48300</v>
      </c>
      <c r="C4145" s="128">
        <f t="shared" si="1"/>
        <v>2032</v>
      </c>
      <c r="D4145" s="128">
        <f t="shared" si="2"/>
        <v>5</v>
      </c>
      <c r="E4145" s="128">
        <f t="shared" si="3"/>
        <v>1</v>
      </c>
      <c r="F4145" s="128">
        <f t="shared" si="4"/>
        <v>2032</v>
      </c>
      <c r="G4145" s="128">
        <f t="shared" si="5"/>
        <v>5</v>
      </c>
      <c r="H4145" s="128">
        <f t="shared" si="6"/>
        <v>6</v>
      </c>
      <c r="I4145" s="128" t="str">
        <f t="shared" si="7"/>
        <v>목</v>
      </c>
      <c r="J4145" s="99"/>
      <c r="K4145" s="99"/>
      <c r="L4145" s="141" t="str">
        <f>IF(J4145-K4145=0,,IFERROR(K4145-J4145-휴게시간-VLOOKUP(A4145,지정휴게시간,2,FALSE),K4145-J4145-휴게시간))</f>
        <v/>
      </c>
      <c r="M4145" s="142" t="str">
        <f>IFERROR(VLOOKUP(Text(A4145,"m월 d일"),양력휴일,2,FALSE),IFERROR(VLOOKUP(Text(B4145,"m월 d일"),음력휴일,2,FALSE),IFERROR(VLOOKUP(A4145,양력지정휴일,2,FALSE), IFERROR(VLOOKUP(B4145,음력지정휴일,2,FALSE), ""))))</f>
        <v/>
      </c>
      <c r="N4145" s="128"/>
      <c r="O4145" s="128" t="str">
        <f>IFERROR(VLOOKUP(N4145,연차지정일수,2,FALSE),"")</f>
        <v/>
      </c>
      <c r="P4145" s="143"/>
      <c r="Q4145" s="2"/>
    </row>
    <row r="4146">
      <c r="A4146" s="129">
        <v>48341.0</v>
      </c>
      <c r="B4146" s="129">
        <f>VLOOKUP($A4146,달력데이터,MATCH("음력 날짜",달력제목,0),FALSE)</f>
        <v>48301</v>
      </c>
      <c r="C4146" s="128">
        <f t="shared" si="1"/>
        <v>2032</v>
      </c>
      <c r="D4146" s="128">
        <f t="shared" si="2"/>
        <v>5</v>
      </c>
      <c r="E4146" s="128">
        <f t="shared" si="3"/>
        <v>1</v>
      </c>
      <c r="F4146" s="128">
        <f t="shared" si="4"/>
        <v>2032</v>
      </c>
      <c r="G4146" s="128">
        <f t="shared" si="5"/>
        <v>5</v>
      </c>
      <c r="H4146" s="128">
        <f t="shared" si="6"/>
        <v>7</v>
      </c>
      <c r="I4146" s="128" t="str">
        <f t="shared" si="7"/>
        <v>금</v>
      </c>
      <c r="J4146" s="99"/>
      <c r="K4146" s="99"/>
      <c r="L4146" s="141" t="str">
        <f>IF(J4146-K4146=0,,IFERROR(K4146-J4146-휴게시간-VLOOKUP(A4146,지정휴게시간,2,FALSE),K4146-J4146-휴게시간))</f>
        <v/>
      </c>
      <c r="M4146" s="142" t="str">
        <f>IFERROR(VLOOKUP(Text(A4146,"m월 d일"),양력휴일,2,FALSE),IFERROR(VLOOKUP(Text(B4146,"m월 d일"),음력휴일,2,FALSE),IFERROR(VLOOKUP(A4146,양력지정휴일,2,FALSE), IFERROR(VLOOKUP(B4146,음력지정휴일,2,FALSE), ""))))</f>
        <v/>
      </c>
      <c r="N4146" s="128"/>
      <c r="O4146" s="128" t="str">
        <f>IFERROR(VLOOKUP(N4146,연차지정일수,2,FALSE),"")</f>
        <v/>
      </c>
      <c r="P4146" s="143"/>
      <c r="Q4146" s="2"/>
    </row>
    <row r="4147">
      <c r="A4147" s="129">
        <v>48342.0</v>
      </c>
      <c r="B4147" s="129">
        <f>VLOOKUP($A4147,달력데이터,MATCH("음력 날짜",달력제목,0),FALSE)</f>
        <v>48302</v>
      </c>
      <c r="C4147" s="128">
        <f t="shared" si="1"/>
        <v>2032</v>
      </c>
      <c r="D4147" s="128">
        <f t="shared" si="2"/>
        <v>5</v>
      </c>
      <c r="E4147" s="128">
        <f t="shared" si="3"/>
        <v>1</v>
      </c>
      <c r="F4147" s="128">
        <f t="shared" si="4"/>
        <v>2032</v>
      </c>
      <c r="G4147" s="128">
        <f t="shared" si="5"/>
        <v>5</v>
      </c>
      <c r="H4147" s="128">
        <f t="shared" si="6"/>
        <v>8</v>
      </c>
      <c r="I4147" s="128" t="str">
        <f t="shared" si="7"/>
        <v>토</v>
      </c>
      <c r="J4147" s="99"/>
      <c r="K4147" s="99"/>
      <c r="L4147" s="141" t="str">
        <f>IF(J4147-K4147=0,,IFERROR(K4147-J4147-휴게시간-VLOOKUP(A4147,지정휴게시간,2,FALSE),K4147-J4147-휴게시간))</f>
        <v/>
      </c>
      <c r="M4147" s="142" t="str">
        <f>IFERROR(VLOOKUP(Text(A4147,"m월 d일"),양력휴일,2,FALSE),IFERROR(VLOOKUP(Text(B4147,"m월 d일"),음력휴일,2,FALSE),IFERROR(VLOOKUP(A4147,양력지정휴일,2,FALSE), IFERROR(VLOOKUP(B4147,음력지정휴일,2,FALSE), ""))))</f>
        <v/>
      </c>
      <c r="N4147" s="128"/>
      <c r="O4147" s="128" t="str">
        <f>IFERROR(VLOOKUP(N4147,연차지정일수,2,FALSE),"")</f>
        <v/>
      </c>
      <c r="P4147" s="143"/>
      <c r="Q4147" s="2"/>
    </row>
    <row r="4148">
      <c r="A4148" s="129">
        <v>48343.0</v>
      </c>
      <c r="B4148" s="129">
        <f>VLOOKUP($A4148,달력데이터,MATCH("음력 날짜",달력제목,0),FALSE)</f>
        <v>48305</v>
      </c>
      <c r="C4148" s="128">
        <f t="shared" si="1"/>
        <v>2032</v>
      </c>
      <c r="D4148" s="128">
        <f t="shared" si="2"/>
        <v>5</v>
      </c>
      <c r="E4148" s="128">
        <f t="shared" si="3"/>
        <v>1</v>
      </c>
      <c r="F4148" s="128">
        <f t="shared" si="4"/>
        <v>2032</v>
      </c>
      <c r="G4148" s="128">
        <f t="shared" si="5"/>
        <v>5</v>
      </c>
      <c r="H4148" s="128">
        <f t="shared" si="6"/>
        <v>9</v>
      </c>
      <c r="I4148" s="128" t="str">
        <f t="shared" si="7"/>
        <v>일</v>
      </c>
      <c r="J4148" s="99"/>
      <c r="K4148" s="99"/>
      <c r="L4148" s="141" t="str">
        <f>IF(J4148-K4148=0,,IFERROR(K4148-J4148-휴게시간-VLOOKUP(A4148,지정휴게시간,2,FALSE),K4148-J4148-휴게시간))</f>
        <v/>
      </c>
      <c r="M4148" s="142" t="str">
        <f>IFERROR(VLOOKUP(Text(A4148,"m월 d일"),양력휴일,2,FALSE),IFERROR(VLOOKUP(Text(B4148,"m월 d일"),음력휴일,2,FALSE),IFERROR(VLOOKUP(A4148,양력지정휴일,2,FALSE), IFERROR(VLOOKUP(B4148,음력지정휴일,2,FALSE), ""))))</f>
        <v/>
      </c>
      <c r="N4148" s="128"/>
      <c r="O4148" s="128" t="str">
        <f>IFERROR(VLOOKUP(N4148,연차지정일수,2,FALSE),"")</f>
        <v/>
      </c>
      <c r="P4148" s="143"/>
      <c r="Q4148" s="2"/>
    </row>
    <row r="4149">
      <c r="A4149" s="129">
        <v>48344.0</v>
      </c>
      <c r="B4149" s="129">
        <f>VLOOKUP($A4149,달력데이터,MATCH("음력 날짜",달력제목,0),FALSE)</f>
        <v>48306</v>
      </c>
      <c r="C4149" s="128">
        <f t="shared" si="1"/>
        <v>2032</v>
      </c>
      <c r="D4149" s="128">
        <f t="shared" si="2"/>
        <v>5</v>
      </c>
      <c r="E4149" s="128">
        <f t="shared" si="3"/>
        <v>2</v>
      </c>
      <c r="F4149" s="128">
        <f t="shared" si="4"/>
        <v>2032</v>
      </c>
      <c r="G4149" s="128">
        <f t="shared" si="5"/>
        <v>5</v>
      </c>
      <c r="H4149" s="128">
        <f t="shared" si="6"/>
        <v>10</v>
      </c>
      <c r="I4149" s="128" t="str">
        <f t="shared" si="7"/>
        <v>월</v>
      </c>
      <c r="J4149" s="99"/>
      <c r="K4149" s="99"/>
      <c r="L4149" s="141" t="str">
        <f>IF(J4149-K4149=0,,IFERROR(K4149-J4149-휴게시간-VLOOKUP(A4149,지정휴게시간,2,FALSE),K4149-J4149-휴게시간))</f>
        <v/>
      </c>
      <c r="M4149" s="142" t="str">
        <f>IFERROR(VLOOKUP(Text(A4149,"m월 d일"),양력휴일,2,FALSE),IFERROR(VLOOKUP(Text(B4149,"m월 d일"),음력휴일,2,FALSE),IFERROR(VLOOKUP(A4149,양력지정휴일,2,FALSE), IFERROR(VLOOKUP(B4149,음력지정휴일,2,FALSE), ""))))</f>
        <v/>
      </c>
      <c r="N4149" s="128"/>
      <c r="O4149" s="128" t="str">
        <f>IFERROR(VLOOKUP(N4149,연차지정일수,2,FALSE),"")</f>
        <v/>
      </c>
      <c r="P4149" s="143"/>
      <c r="Q4149" s="2"/>
    </row>
    <row r="4150">
      <c r="A4150" s="129">
        <v>48345.0</v>
      </c>
      <c r="B4150" s="129">
        <f>VLOOKUP($A4150,달력데이터,MATCH("음력 날짜",달력제목,0),FALSE)</f>
        <v>48307</v>
      </c>
      <c r="C4150" s="128">
        <f t="shared" si="1"/>
        <v>2032</v>
      </c>
      <c r="D4150" s="128">
        <f t="shared" si="2"/>
        <v>5</v>
      </c>
      <c r="E4150" s="128">
        <f t="shared" si="3"/>
        <v>2</v>
      </c>
      <c r="F4150" s="128">
        <f t="shared" si="4"/>
        <v>2032</v>
      </c>
      <c r="G4150" s="128">
        <f t="shared" si="5"/>
        <v>5</v>
      </c>
      <c r="H4150" s="128">
        <f t="shared" si="6"/>
        <v>11</v>
      </c>
      <c r="I4150" s="128" t="str">
        <f t="shared" si="7"/>
        <v>화</v>
      </c>
      <c r="J4150" s="99"/>
      <c r="K4150" s="99"/>
      <c r="L4150" s="141" t="str">
        <f>IF(J4150-K4150=0,,IFERROR(K4150-J4150-휴게시간-VLOOKUP(A4150,지정휴게시간,2,FALSE),K4150-J4150-휴게시간))</f>
        <v/>
      </c>
      <c r="M4150" s="142" t="str">
        <f>IFERROR(VLOOKUP(Text(A4150,"m월 d일"),양력휴일,2,FALSE),IFERROR(VLOOKUP(Text(B4150,"m월 d일"),음력휴일,2,FALSE),IFERROR(VLOOKUP(A4150,양력지정휴일,2,FALSE), IFERROR(VLOOKUP(B4150,음력지정휴일,2,FALSE), ""))))</f>
        <v/>
      </c>
      <c r="N4150" s="128"/>
      <c r="O4150" s="128" t="str">
        <f>IFERROR(VLOOKUP(N4150,연차지정일수,2,FALSE),"")</f>
        <v/>
      </c>
      <c r="P4150" s="143"/>
      <c r="Q4150" s="2"/>
    </row>
    <row r="4151">
      <c r="A4151" s="129">
        <v>48346.0</v>
      </c>
      <c r="B4151" s="129">
        <f>VLOOKUP($A4151,달력데이터,MATCH("음력 날짜",달력제목,0),FALSE)</f>
        <v>48308</v>
      </c>
      <c r="C4151" s="128">
        <f t="shared" si="1"/>
        <v>2032</v>
      </c>
      <c r="D4151" s="128">
        <f t="shared" si="2"/>
        <v>5</v>
      </c>
      <c r="E4151" s="128">
        <f t="shared" si="3"/>
        <v>2</v>
      </c>
      <c r="F4151" s="128">
        <f t="shared" si="4"/>
        <v>2032</v>
      </c>
      <c r="G4151" s="128">
        <f t="shared" si="5"/>
        <v>5</v>
      </c>
      <c r="H4151" s="128">
        <f t="shared" si="6"/>
        <v>12</v>
      </c>
      <c r="I4151" s="128" t="str">
        <f t="shared" si="7"/>
        <v>수</v>
      </c>
      <c r="J4151" s="99"/>
      <c r="K4151" s="99"/>
      <c r="L4151" s="141" t="str">
        <f>IF(J4151-K4151=0,,IFERROR(K4151-J4151-휴게시간-VLOOKUP(A4151,지정휴게시간,2,FALSE),K4151-J4151-휴게시간))</f>
        <v/>
      </c>
      <c r="M4151" s="142" t="str">
        <f>IFERROR(VLOOKUP(Text(A4151,"m월 d일"),양력휴일,2,FALSE),IFERROR(VLOOKUP(Text(B4151,"m월 d일"),음력휴일,2,FALSE),IFERROR(VLOOKUP(A4151,양력지정휴일,2,FALSE), IFERROR(VLOOKUP(B4151,음력지정휴일,2,FALSE), ""))))</f>
        <v/>
      </c>
      <c r="N4151" s="128"/>
      <c r="O4151" s="128" t="str">
        <f>IFERROR(VLOOKUP(N4151,연차지정일수,2,FALSE),"")</f>
        <v/>
      </c>
      <c r="P4151" s="143"/>
      <c r="Q4151" s="2"/>
    </row>
    <row r="4152">
      <c r="A4152" s="129">
        <v>48347.0</v>
      </c>
      <c r="B4152" s="129">
        <f>VLOOKUP($A4152,달력데이터,MATCH("음력 날짜",달력제목,0),FALSE)</f>
        <v>48309</v>
      </c>
      <c r="C4152" s="128">
        <f t="shared" si="1"/>
        <v>2032</v>
      </c>
      <c r="D4152" s="128">
        <f t="shared" si="2"/>
        <v>5</v>
      </c>
      <c r="E4152" s="128">
        <f t="shared" si="3"/>
        <v>2</v>
      </c>
      <c r="F4152" s="128">
        <f t="shared" si="4"/>
        <v>2032</v>
      </c>
      <c r="G4152" s="128">
        <f t="shared" si="5"/>
        <v>5</v>
      </c>
      <c r="H4152" s="128">
        <f t="shared" si="6"/>
        <v>13</v>
      </c>
      <c r="I4152" s="128" t="str">
        <f t="shared" si="7"/>
        <v>목</v>
      </c>
      <c r="J4152" s="99"/>
      <c r="K4152" s="99"/>
      <c r="L4152" s="141" t="str">
        <f>IF(J4152-K4152=0,,IFERROR(K4152-J4152-휴게시간-VLOOKUP(A4152,지정휴게시간,2,FALSE),K4152-J4152-휴게시간))</f>
        <v/>
      </c>
      <c r="M4152" s="142" t="str">
        <f>IFERROR(VLOOKUP(Text(A4152,"m월 d일"),양력휴일,2,FALSE),IFERROR(VLOOKUP(Text(B4152,"m월 d일"),음력휴일,2,FALSE),IFERROR(VLOOKUP(A4152,양력지정휴일,2,FALSE), IFERROR(VLOOKUP(B4152,음력지정휴일,2,FALSE), ""))))</f>
        <v/>
      </c>
      <c r="N4152" s="128"/>
      <c r="O4152" s="128" t="str">
        <f>IFERROR(VLOOKUP(N4152,연차지정일수,2,FALSE),"")</f>
        <v/>
      </c>
      <c r="P4152" s="143"/>
      <c r="Q4152" s="2"/>
    </row>
    <row r="4153">
      <c r="A4153" s="129">
        <v>48348.0</v>
      </c>
      <c r="B4153" s="129">
        <f>VLOOKUP($A4153,달력데이터,MATCH("음력 날짜",달력제목,0),FALSE)</f>
        <v>48310</v>
      </c>
      <c r="C4153" s="128">
        <f t="shared" si="1"/>
        <v>2032</v>
      </c>
      <c r="D4153" s="128">
        <f t="shared" si="2"/>
        <v>5</v>
      </c>
      <c r="E4153" s="128">
        <f t="shared" si="3"/>
        <v>2</v>
      </c>
      <c r="F4153" s="128">
        <f t="shared" si="4"/>
        <v>2032</v>
      </c>
      <c r="G4153" s="128">
        <f t="shared" si="5"/>
        <v>5</v>
      </c>
      <c r="H4153" s="128">
        <f t="shared" si="6"/>
        <v>14</v>
      </c>
      <c r="I4153" s="128" t="str">
        <f t="shared" si="7"/>
        <v>금</v>
      </c>
      <c r="J4153" s="99"/>
      <c r="K4153" s="99"/>
      <c r="L4153" s="141" t="str">
        <f>IF(J4153-K4153=0,,IFERROR(K4153-J4153-휴게시간-VLOOKUP(A4153,지정휴게시간,2,FALSE),K4153-J4153-휴게시간))</f>
        <v/>
      </c>
      <c r="M4153" s="142" t="str">
        <f>IFERROR(VLOOKUP(Text(A4153,"m월 d일"),양력휴일,2,FALSE),IFERROR(VLOOKUP(Text(B4153,"m월 d일"),음력휴일,2,FALSE),IFERROR(VLOOKUP(A4153,양력지정휴일,2,FALSE), IFERROR(VLOOKUP(B4153,음력지정휴일,2,FALSE), ""))))</f>
        <v/>
      </c>
      <c r="N4153" s="128"/>
      <c r="O4153" s="128" t="str">
        <f>IFERROR(VLOOKUP(N4153,연차지정일수,2,FALSE),"")</f>
        <v/>
      </c>
      <c r="P4153" s="143"/>
      <c r="Q4153" s="2"/>
    </row>
    <row r="4154">
      <c r="A4154" s="129">
        <v>48349.0</v>
      </c>
      <c r="B4154" s="129">
        <f>VLOOKUP($A4154,달력데이터,MATCH("음력 날짜",달력제목,0),FALSE)</f>
        <v>48311</v>
      </c>
      <c r="C4154" s="128">
        <f t="shared" si="1"/>
        <v>2032</v>
      </c>
      <c r="D4154" s="128">
        <f t="shared" si="2"/>
        <v>5</v>
      </c>
      <c r="E4154" s="128">
        <f t="shared" si="3"/>
        <v>2</v>
      </c>
      <c r="F4154" s="128">
        <f t="shared" si="4"/>
        <v>2032</v>
      </c>
      <c r="G4154" s="128">
        <f t="shared" si="5"/>
        <v>5</v>
      </c>
      <c r="H4154" s="128">
        <f t="shared" si="6"/>
        <v>15</v>
      </c>
      <c r="I4154" s="128" t="str">
        <f t="shared" si="7"/>
        <v>토</v>
      </c>
      <c r="J4154" s="99"/>
      <c r="K4154" s="99"/>
      <c r="L4154" s="141" t="str">
        <f>IF(J4154-K4154=0,,IFERROR(K4154-J4154-휴게시간-VLOOKUP(A4154,지정휴게시간,2,FALSE),K4154-J4154-휴게시간))</f>
        <v/>
      </c>
      <c r="M4154" s="142" t="str">
        <f>IFERROR(VLOOKUP(Text(A4154,"m월 d일"),양력휴일,2,FALSE),IFERROR(VLOOKUP(Text(B4154,"m월 d일"),음력휴일,2,FALSE),IFERROR(VLOOKUP(A4154,양력지정휴일,2,FALSE), IFERROR(VLOOKUP(B4154,음력지정휴일,2,FALSE), ""))))</f>
        <v/>
      </c>
      <c r="N4154" s="128"/>
      <c r="O4154" s="128" t="str">
        <f>IFERROR(VLOOKUP(N4154,연차지정일수,2,FALSE),"")</f>
        <v/>
      </c>
      <c r="P4154" s="143"/>
      <c r="Q4154" s="2"/>
    </row>
    <row r="4155">
      <c r="A4155" s="129">
        <v>48350.0</v>
      </c>
      <c r="B4155" s="129">
        <f>VLOOKUP($A4155,달력데이터,MATCH("음력 날짜",달력제목,0),FALSE)</f>
        <v>48312</v>
      </c>
      <c r="C4155" s="128">
        <f t="shared" si="1"/>
        <v>2032</v>
      </c>
      <c r="D4155" s="128">
        <f t="shared" si="2"/>
        <v>5</v>
      </c>
      <c r="E4155" s="128">
        <f t="shared" si="3"/>
        <v>2</v>
      </c>
      <c r="F4155" s="128">
        <f t="shared" si="4"/>
        <v>2032</v>
      </c>
      <c r="G4155" s="128">
        <f t="shared" si="5"/>
        <v>5</v>
      </c>
      <c r="H4155" s="128">
        <f t="shared" si="6"/>
        <v>16</v>
      </c>
      <c r="I4155" s="128" t="str">
        <f t="shared" si="7"/>
        <v>일</v>
      </c>
      <c r="J4155" s="99"/>
      <c r="K4155" s="99"/>
      <c r="L4155" s="141" t="str">
        <f>IF(J4155-K4155=0,,IFERROR(K4155-J4155-휴게시간-VLOOKUP(A4155,지정휴게시간,2,FALSE),K4155-J4155-휴게시간))</f>
        <v/>
      </c>
      <c r="M4155" s="142" t="str">
        <f>IFERROR(VLOOKUP(Text(A4155,"m월 d일"),양력휴일,2,FALSE),IFERROR(VLOOKUP(Text(B4155,"m월 d일"),음력휴일,2,FALSE),IFERROR(VLOOKUP(A4155,양력지정휴일,2,FALSE), IFERROR(VLOOKUP(B4155,음력지정휴일,2,FALSE), ""))))</f>
        <v>부처님오신날</v>
      </c>
      <c r="N4155" s="128"/>
      <c r="O4155" s="128" t="str">
        <f>IFERROR(VLOOKUP(N4155,연차지정일수,2,FALSE),"")</f>
        <v/>
      </c>
      <c r="P4155" s="143"/>
      <c r="Q4155" s="2"/>
    </row>
    <row r="4156">
      <c r="A4156" s="129">
        <v>48351.0</v>
      </c>
      <c r="B4156" s="129">
        <f>VLOOKUP($A4156,달력데이터,MATCH("음력 날짜",달력제목,0),FALSE)</f>
        <v>48313</v>
      </c>
      <c r="C4156" s="128">
        <f t="shared" si="1"/>
        <v>2032</v>
      </c>
      <c r="D4156" s="128">
        <f t="shared" si="2"/>
        <v>5</v>
      </c>
      <c r="E4156" s="128">
        <f t="shared" si="3"/>
        <v>3</v>
      </c>
      <c r="F4156" s="128">
        <f t="shared" si="4"/>
        <v>2032</v>
      </c>
      <c r="G4156" s="128">
        <f t="shared" si="5"/>
        <v>5</v>
      </c>
      <c r="H4156" s="128">
        <f t="shared" si="6"/>
        <v>17</v>
      </c>
      <c r="I4156" s="128" t="str">
        <f t="shared" si="7"/>
        <v>월</v>
      </c>
      <c r="J4156" s="99"/>
      <c r="K4156" s="99"/>
      <c r="L4156" s="141" t="str">
        <f>IF(J4156-K4156=0,,IFERROR(K4156-J4156-휴게시간-VLOOKUP(A4156,지정휴게시간,2,FALSE),K4156-J4156-휴게시간))</f>
        <v/>
      </c>
      <c r="M4156" s="142" t="str">
        <f>IFERROR(VLOOKUP(Text(A4156,"m월 d일"),양력휴일,2,FALSE),IFERROR(VLOOKUP(Text(B4156,"m월 d일"),음력휴일,2,FALSE),IFERROR(VLOOKUP(A4156,양력지정휴일,2,FALSE), IFERROR(VLOOKUP(B4156,음력지정휴일,2,FALSE), ""))))</f>
        <v/>
      </c>
      <c r="N4156" s="128"/>
      <c r="O4156" s="128" t="str">
        <f>IFERROR(VLOOKUP(N4156,연차지정일수,2,FALSE),"")</f>
        <v/>
      </c>
      <c r="P4156" s="143"/>
      <c r="Q4156" s="2"/>
    </row>
    <row r="4157">
      <c r="A4157" s="129">
        <v>48352.0</v>
      </c>
      <c r="B4157" s="129">
        <f>VLOOKUP($A4157,달력데이터,MATCH("음력 날짜",달력제목,0),FALSE)</f>
        <v>48314</v>
      </c>
      <c r="C4157" s="128">
        <f t="shared" si="1"/>
        <v>2032</v>
      </c>
      <c r="D4157" s="128">
        <f t="shared" si="2"/>
        <v>5</v>
      </c>
      <c r="E4157" s="128">
        <f t="shared" si="3"/>
        <v>3</v>
      </c>
      <c r="F4157" s="128">
        <f t="shared" si="4"/>
        <v>2032</v>
      </c>
      <c r="G4157" s="128">
        <f t="shared" si="5"/>
        <v>5</v>
      </c>
      <c r="H4157" s="128">
        <f t="shared" si="6"/>
        <v>18</v>
      </c>
      <c r="I4157" s="128" t="str">
        <f t="shared" si="7"/>
        <v>화</v>
      </c>
      <c r="J4157" s="99"/>
      <c r="K4157" s="99"/>
      <c r="L4157" s="141" t="str">
        <f>IF(J4157-K4157=0,,IFERROR(K4157-J4157-휴게시간-VLOOKUP(A4157,지정휴게시간,2,FALSE),K4157-J4157-휴게시간))</f>
        <v/>
      </c>
      <c r="M4157" s="142" t="str">
        <f>IFERROR(VLOOKUP(Text(A4157,"m월 d일"),양력휴일,2,FALSE),IFERROR(VLOOKUP(Text(B4157,"m월 d일"),음력휴일,2,FALSE),IFERROR(VLOOKUP(A4157,양력지정휴일,2,FALSE), IFERROR(VLOOKUP(B4157,음력지정휴일,2,FALSE), ""))))</f>
        <v/>
      </c>
      <c r="N4157" s="128"/>
      <c r="O4157" s="128" t="str">
        <f>IFERROR(VLOOKUP(N4157,연차지정일수,2,FALSE),"")</f>
        <v/>
      </c>
      <c r="P4157" s="143"/>
      <c r="Q4157" s="2"/>
    </row>
    <row r="4158">
      <c r="A4158" s="129">
        <v>48353.0</v>
      </c>
      <c r="B4158" s="129">
        <f>VLOOKUP($A4158,달력데이터,MATCH("음력 날짜",달력제목,0),FALSE)</f>
        <v>48315</v>
      </c>
      <c r="C4158" s="128">
        <f t="shared" si="1"/>
        <v>2032</v>
      </c>
      <c r="D4158" s="128">
        <f t="shared" si="2"/>
        <v>5</v>
      </c>
      <c r="E4158" s="128">
        <f t="shared" si="3"/>
        <v>3</v>
      </c>
      <c r="F4158" s="128">
        <f t="shared" si="4"/>
        <v>2032</v>
      </c>
      <c r="G4158" s="128">
        <f t="shared" si="5"/>
        <v>5</v>
      </c>
      <c r="H4158" s="128">
        <f t="shared" si="6"/>
        <v>19</v>
      </c>
      <c r="I4158" s="128" t="str">
        <f t="shared" si="7"/>
        <v>수</v>
      </c>
      <c r="J4158" s="99"/>
      <c r="K4158" s="99"/>
      <c r="L4158" s="141" t="str">
        <f>IF(J4158-K4158=0,,IFERROR(K4158-J4158-휴게시간-VLOOKUP(A4158,지정휴게시간,2,FALSE),K4158-J4158-휴게시간))</f>
        <v/>
      </c>
      <c r="M4158" s="142" t="str">
        <f>IFERROR(VLOOKUP(Text(A4158,"m월 d일"),양력휴일,2,FALSE),IFERROR(VLOOKUP(Text(B4158,"m월 d일"),음력휴일,2,FALSE),IFERROR(VLOOKUP(A4158,양력지정휴일,2,FALSE), IFERROR(VLOOKUP(B4158,음력지정휴일,2,FALSE), ""))))</f>
        <v/>
      </c>
      <c r="N4158" s="128"/>
      <c r="O4158" s="128" t="str">
        <f>IFERROR(VLOOKUP(N4158,연차지정일수,2,FALSE),"")</f>
        <v/>
      </c>
      <c r="P4158" s="143"/>
      <c r="Q4158" s="2"/>
    </row>
    <row r="4159">
      <c r="A4159" s="129">
        <v>48354.0</v>
      </c>
      <c r="B4159" s="129">
        <f>VLOOKUP($A4159,달력데이터,MATCH("음력 날짜",달력제목,0),FALSE)</f>
        <v>48316</v>
      </c>
      <c r="C4159" s="128">
        <f t="shared" si="1"/>
        <v>2032</v>
      </c>
      <c r="D4159" s="128">
        <f t="shared" si="2"/>
        <v>5</v>
      </c>
      <c r="E4159" s="128">
        <f t="shared" si="3"/>
        <v>3</v>
      </c>
      <c r="F4159" s="128">
        <f t="shared" si="4"/>
        <v>2032</v>
      </c>
      <c r="G4159" s="128">
        <f t="shared" si="5"/>
        <v>5</v>
      </c>
      <c r="H4159" s="128">
        <f t="shared" si="6"/>
        <v>20</v>
      </c>
      <c r="I4159" s="128" t="str">
        <f t="shared" si="7"/>
        <v>목</v>
      </c>
      <c r="J4159" s="99"/>
      <c r="K4159" s="99"/>
      <c r="L4159" s="141" t="str">
        <f>IF(J4159-K4159=0,,IFERROR(K4159-J4159-휴게시간-VLOOKUP(A4159,지정휴게시간,2,FALSE),K4159-J4159-휴게시간))</f>
        <v/>
      </c>
      <c r="M4159" s="142" t="str">
        <f>IFERROR(VLOOKUP(Text(A4159,"m월 d일"),양력휴일,2,FALSE),IFERROR(VLOOKUP(Text(B4159,"m월 d일"),음력휴일,2,FALSE),IFERROR(VLOOKUP(A4159,양력지정휴일,2,FALSE), IFERROR(VLOOKUP(B4159,음력지정휴일,2,FALSE), ""))))</f>
        <v/>
      </c>
      <c r="N4159" s="128"/>
      <c r="O4159" s="128" t="str">
        <f>IFERROR(VLOOKUP(N4159,연차지정일수,2,FALSE),"")</f>
        <v/>
      </c>
      <c r="P4159" s="143"/>
      <c r="Q4159" s="2"/>
    </row>
    <row r="4160">
      <c r="A4160" s="129">
        <v>48355.0</v>
      </c>
      <c r="B4160" s="129">
        <f>VLOOKUP($A4160,달력데이터,MATCH("음력 날짜",달력제목,0),FALSE)</f>
        <v>48317</v>
      </c>
      <c r="C4160" s="128">
        <f t="shared" si="1"/>
        <v>2032</v>
      </c>
      <c r="D4160" s="128">
        <f t="shared" si="2"/>
        <v>5</v>
      </c>
      <c r="E4160" s="128">
        <f t="shared" si="3"/>
        <v>3</v>
      </c>
      <c r="F4160" s="128">
        <f t="shared" si="4"/>
        <v>2032</v>
      </c>
      <c r="G4160" s="128">
        <f t="shared" si="5"/>
        <v>5</v>
      </c>
      <c r="H4160" s="128">
        <f t="shared" si="6"/>
        <v>21</v>
      </c>
      <c r="I4160" s="128" t="str">
        <f t="shared" si="7"/>
        <v>금</v>
      </c>
      <c r="J4160" s="99"/>
      <c r="K4160" s="99"/>
      <c r="L4160" s="141" t="str">
        <f>IF(J4160-K4160=0,,IFERROR(K4160-J4160-휴게시간-VLOOKUP(A4160,지정휴게시간,2,FALSE),K4160-J4160-휴게시간))</f>
        <v/>
      </c>
      <c r="M4160" s="142" t="str">
        <f>IFERROR(VLOOKUP(Text(A4160,"m월 d일"),양력휴일,2,FALSE),IFERROR(VLOOKUP(Text(B4160,"m월 d일"),음력휴일,2,FALSE),IFERROR(VLOOKUP(A4160,양력지정휴일,2,FALSE), IFERROR(VLOOKUP(B4160,음력지정휴일,2,FALSE), ""))))</f>
        <v/>
      </c>
      <c r="N4160" s="128"/>
      <c r="O4160" s="128" t="str">
        <f>IFERROR(VLOOKUP(N4160,연차지정일수,2,FALSE),"")</f>
        <v/>
      </c>
      <c r="P4160" s="143"/>
      <c r="Q4160" s="2"/>
    </row>
    <row r="4161">
      <c r="A4161" s="129">
        <v>48356.0</v>
      </c>
      <c r="B4161" s="129">
        <f>VLOOKUP($A4161,달력데이터,MATCH("음력 날짜",달력제목,0),FALSE)</f>
        <v>48318</v>
      </c>
      <c r="C4161" s="128">
        <f t="shared" si="1"/>
        <v>2032</v>
      </c>
      <c r="D4161" s="128">
        <f t="shared" si="2"/>
        <v>5</v>
      </c>
      <c r="E4161" s="128">
        <f t="shared" si="3"/>
        <v>3</v>
      </c>
      <c r="F4161" s="128">
        <f t="shared" si="4"/>
        <v>2032</v>
      </c>
      <c r="G4161" s="128">
        <f t="shared" si="5"/>
        <v>5</v>
      </c>
      <c r="H4161" s="128">
        <f t="shared" si="6"/>
        <v>22</v>
      </c>
      <c r="I4161" s="128" t="str">
        <f t="shared" si="7"/>
        <v>토</v>
      </c>
      <c r="J4161" s="99"/>
      <c r="K4161" s="99"/>
      <c r="L4161" s="141" t="str">
        <f>IF(J4161-K4161=0,,IFERROR(K4161-J4161-휴게시간-VLOOKUP(A4161,지정휴게시간,2,FALSE),K4161-J4161-휴게시간))</f>
        <v/>
      </c>
      <c r="M4161" s="142" t="str">
        <f>IFERROR(VLOOKUP(Text(A4161,"m월 d일"),양력휴일,2,FALSE),IFERROR(VLOOKUP(Text(B4161,"m월 d일"),음력휴일,2,FALSE),IFERROR(VLOOKUP(A4161,양력지정휴일,2,FALSE), IFERROR(VLOOKUP(B4161,음력지정휴일,2,FALSE), ""))))</f>
        <v/>
      </c>
      <c r="N4161" s="128"/>
      <c r="O4161" s="128" t="str">
        <f>IFERROR(VLOOKUP(N4161,연차지정일수,2,FALSE),"")</f>
        <v/>
      </c>
      <c r="P4161" s="143"/>
      <c r="Q4161" s="2"/>
    </row>
    <row r="4162">
      <c r="A4162" s="129">
        <v>48357.0</v>
      </c>
      <c r="B4162" s="129">
        <f>VLOOKUP($A4162,달력데이터,MATCH("음력 날짜",달력제목,0),FALSE)</f>
        <v>48319</v>
      </c>
      <c r="C4162" s="128">
        <f t="shared" si="1"/>
        <v>2032</v>
      </c>
      <c r="D4162" s="128">
        <f t="shared" si="2"/>
        <v>5</v>
      </c>
      <c r="E4162" s="128">
        <f t="shared" si="3"/>
        <v>3</v>
      </c>
      <c r="F4162" s="128">
        <f t="shared" si="4"/>
        <v>2032</v>
      </c>
      <c r="G4162" s="128">
        <f t="shared" si="5"/>
        <v>5</v>
      </c>
      <c r="H4162" s="128">
        <f t="shared" si="6"/>
        <v>23</v>
      </c>
      <c r="I4162" s="128" t="str">
        <f t="shared" si="7"/>
        <v>일</v>
      </c>
      <c r="J4162" s="99"/>
      <c r="K4162" s="99"/>
      <c r="L4162" s="141" t="str">
        <f>IF(J4162-K4162=0,,IFERROR(K4162-J4162-휴게시간-VLOOKUP(A4162,지정휴게시간,2,FALSE),K4162-J4162-휴게시간))</f>
        <v/>
      </c>
      <c r="M4162" s="142" t="str">
        <f>IFERROR(VLOOKUP(Text(A4162,"m월 d일"),양력휴일,2,FALSE),IFERROR(VLOOKUP(Text(B4162,"m월 d일"),음력휴일,2,FALSE),IFERROR(VLOOKUP(A4162,양력지정휴일,2,FALSE), IFERROR(VLOOKUP(B4162,음력지정휴일,2,FALSE), ""))))</f>
        <v/>
      </c>
      <c r="N4162" s="128"/>
      <c r="O4162" s="128" t="str">
        <f>IFERROR(VLOOKUP(N4162,연차지정일수,2,FALSE),"")</f>
        <v/>
      </c>
      <c r="P4162" s="143"/>
      <c r="Q4162" s="2"/>
    </row>
    <row r="4163">
      <c r="A4163" s="129">
        <v>48358.0</v>
      </c>
      <c r="B4163" s="129">
        <f>VLOOKUP($A4163,달력데이터,MATCH("음력 날짜",달력제목,0),FALSE)</f>
        <v>48320</v>
      </c>
      <c r="C4163" s="128">
        <f t="shared" si="1"/>
        <v>2032</v>
      </c>
      <c r="D4163" s="128">
        <f t="shared" si="2"/>
        <v>5</v>
      </c>
      <c r="E4163" s="128">
        <f t="shared" si="3"/>
        <v>4</v>
      </c>
      <c r="F4163" s="128">
        <f t="shared" si="4"/>
        <v>2032</v>
      </c>
      <c r="G4163" s="128">
        <f t="shared" si="5"/>
        <v>5</v>
      </c>
      <c r="H4163" s="128">
        <f t="shared" si="6"/>
        <v>24</v>
      </c>
      <c r="I4163" s="128" t="str">
        <f t="shared" si="7"/>
        <v>월</v>
      </c>
      <c r="J4163" s="99"/>
      <c r="K4163" s="99"/>
      <c r="L4163" s="141" t="str">
        <f>IF(J4163-K4163=0,,IFERROR(K4163-J4163-휴게시간-VLOOKUP(A4163,지정휴게시간,2,FALSE),K4163-J4163-휴게시간))</f>
        <v/>
      </c>
      <c r="M4163" s="142" t="str">
        <f>IFERROR(VLOOKUP(Text(A4163,"m월 d일"),양력휴일,2,FALSE),IFERROR(VLOOKUP(Text(B4163,"m월 d일"),음력휴일,2,FALSE),IFERROR(VLOOKUP(A4163,양력지정휴일,2,FALSE), IFERROR(VLOOKUP(B4163,음력지정휴일,2,FALSE), ""))))</f>
        <v/>
      </c>
      <c r="N4163" s="128"/>
      <c r="O4163" s="128" t="str">
        <f>IFERROR(VLOOKUP(N4163,연차지정일수,2,FALSE),"")</f>
        <v/>
      </c>
      <c r="P4163" s="143"/>
      <c r="Q4163" s="2"/>
    </row>
    <row r="4164">
      <c r="A4164" s="129">
        <v>48359.0</v>
      </c>
      <c r="B4164" s="129">
        <f>VLOOKUP($A4164,달력데이터,MATCH("음력 날짜",달력제목,0),FALSE)</f>
        <v>48321</v>
      </c>
      <c r="C4164" s="128">
        <f t="shared" si="1"/>
        <v>2032</v>
      </c>
      <c r="D4164" s="128">
        <f t="shared" si="2"/>
        <v>5</v>
      </c>
      <c r="E4164" s="128">
        <f t="shared" si="3"/>
        <v>4</v>
      </c>
      <c r="F4164" s="128">
        <f t="shared" si="4"/>
        <v>2032</v>
      </c>
      <c r="G4164" s="128">
        <f t="shared" si="5"/>
        <v>5</v>
      </c>
      <c r="H4164" s="128">
        <f t="shared" si="6"/>
        <v>25</v>
      </c>
      <c r="I4164" s="128" t="str">
        <f t="shared" si="7"/>
        <v>화</v>
      </c>
      <c r="J4164" s="99"/>
      <c r="K4164" s="99"/>
      <c r="L4164" s="141" t="str">
        <f>IF(J4164-K4164=0,,IFERROR(K4164-J4164-휴게시간-VLOOKUP(A4164,지정휴게시간,2,FALSE),K4164-J4164-휴게시간))</f>
        <v/>
      </c>
      <c r="M4164" s="142" t="str">
        <f>IFERROR(VLOOKUP(Text(A4164,"m월 d일"),양력휴일,2,FALSE),IFERROR(VLOOKUP(Text(B4164,"m월 d일"),음력휴일,2,FALSE),IFERROR(VLOOKUP(A4164,양력지정휴일,2,FALSE), IFERROR(VLOOKUP(B4164,음력지정휴일,2,FALSE), ""))))</f>
        <v/>
      </c>
      <c r="N4164" s="128"/>
      <c r="O4164" s="128" t="str">
        <f>IFERROR(VLOOKUP(N4164,연차지정일수,2,FALSE),"")</f>
        <v/>
      </c>
      <c r="P4164" s="143"/>
      <c r="Q4164" s="2"/>
    </row>
    <row r="4165">
      <c r="A4165" s="129">
        <v>48360.0</v>
      </c>
      <c r="B4165" s="129">
        <f>VLOOKUP($A4165,달력데이터,MATCH("음력 날짜",달력제목,0),FALSE)</f>
        <v>48322</v>
      </c>
      <c r="C4165" s="128">
        <f t="shared" si="1"/>
        <v>2032</v>
      </c>
      <c r="D4165" s="128">
        <f t="shared" si="2"/>
        <v>5</v>
      </c>
      <c r="E4165" s="128">
        <f t="shared" si="3"/>
        <v>4</v>
      </c>
      <c r="F4165" s="128">
        <f t="shared" si="4"/>
        <v>2032</v>
      </c>
      <c r="G4165" s="128">
        <f t="shared" si="5"/>
        <v>5</v>
      </c>
      <c r="H4165" s="128">
        <f t="shared" si="6"/>
        <v>26</v>
      </c>
      <c r="I4165" s="128" t="str">
        <f t="shared" si="7"/>
        <v>수</v>
      </c>
      <c r="J4165" s="99"/>
      <c r="K4165" s="99"/>
      <c r="L4165" s="141" t="str">
        <f>IF(J4165-K4165=0,,IFERROR(K4165-J4165-휴게시간-VLOOKUP(A4165,지정휴게시간,2,FALSE),K4165-J4165-휴게시간))</f>
        <v/>
      </c>
      <c r="M4165" s="142" t="str">
        <f>IFERROR(VLOOKUP(Text(A4165,"m월 d일"),양력휴일,2,FALSE),IFERROR(VLOOKUP(Text(B4165,"m월 d일"),음력휴일,2,FALSE),IFERROR(VLOOKUP(A4165,양력지정휴일,2,FALSE), IFERROR(VLOOKUP(B4165,음력지정휴일,2,FALSE), ""))))</f>
        <v/>
      </c>
      <c r="N4165" s="128"/>
      <c r="O4165" s="128" t="str">
        <f>IFERROR(VLOOKUP(N4165,연차지정일수,2,FALSE),"")</f>
        <v/>
      </c>
      <c r="P4165" s="143"/>
      <c r="Q4165" s="2"/>
    </row>
    <row r="4166">
      <c r="A4166" s="129">
        <v>48361.0</v>
      </c>
      <c r="B4166" s="129">
        <f>VLOOKUP($A4166,달력데이터,MATCH("음력 날짜",달력제목,0),FALSE)</f>
        <v>48323</v>
      </c>
      <c r="C4166" s="128">
        <f t="shared" si="1"/>
        <v>2032</v>
      </c>
      <c r="D4166" s="128">
        <f t="shared" si="2"/>
        <v>5</v>
      </c>
      <c r="E4166" s="128">
        <f t="shared" si="3"/>
        <v>4</v>
      </c>
      <c r="F4166" s="128">
        <f t="shared" si="4"/>
        <v>2032</v>
      </c>
      <c r="G4166" s="128">
        <f t="shared" si="5"/>
        <v>5</v>
      </c>
      <c r="H4166" s="128">
        <f t="shared" si="6"/>
        <v>27</v>
      </c>
      <c r="I4166" s="128" t="str">
        <f t="shared" si="7"/>
        <v>목</v>
      </c>
      <c r="J4166" s="99"/>
      <c r="K4166" s="99"/>
      <c r="L4166" s="141" t="str">
        <f>IF(J4166-K4166=0,,IFERROR(K4166-J4166-휴게시간-VLOOKUP(A4166,지정휴게시간,2,FALSE),K4166-J4166-휴게시간))</f>
        <v/>
      </c>
      <c r="M4166" s="142" t="str">
        <f>IFERROR(VLOOKUP(Text(A4166,"m월 d일"),양력휴일,2,FALSE),IFERROR(VLOOKUP(Text(B4166,"m월 d일"),음력휴일,2,FALSE),IFERROR(VLOOKUP(A4166,양력지정휴일,2,FALSE), IFERROR(VLOOKUP(B4166,음력지정휴일,2,FALSE), ""))))</f>
        <v/>
      </c>
      <c r="N4166" s="128"/>
      <c r="O4166" s="128" t="str">
        <f>IFERROR(VLOOKUP(N4166,연차지정일수,2,FALSE),"")</f>
        <v/>
      </c>
      <c r="P4166" s="143"/>
      <c r="Q4166" s="2"/>
    </row>
    <row r="4167">
      <c r="A4167" s="129">
        <v>48362.0</v>
      </c>
      <c r="B4167" s="129">
        <f>VLOOKUP($A4167,달력데이터,MATCH("음력 날짜",달력제목,0),FALSE)</f>
        <v>48324</v>
      </c>
      <c r="C4167" s="128">
        <f t="shared" si="1"/>
        <v>2032</v>
      </c>
      <c r="D4167" s="128">
        <f t="shared" si="2"/>
        <v>5</v>
      </c>
      <c r="E4167" s="128">
        <f t="shared" si="3"/>
        <v>4</v>
      </c>
      <c r="F4167" s="128">
        <f t="shared" si="4"/>
        <v>2032</v>
      </c>
      <c r="G4167" s="128">
        <f t="shared" si="5"/>
        <v>5</v>
      </c>
      <c r="H4167" s="128">
        <f t="shared" si="6"/>
        <v>28</v>
      </c>
      <c r="I4167" s="128" t="str">
        <f t="shared" si="7"/>
        <v>금</v>
      </c>
      <c r="J4167" s="99"/>
      <c r="K4167" s="99"/>
      <c r="L4167" s="141" t="str">
        <f>IF(J4167-K4167=0,,IFERROR(K4167-J4167-휴게시간-VLOOKUP(A4167,지정휴게시간,2,FALSE),K4167-J4167-휴게시간))</f>
        <v/>
      </c>
      <c r="M4167" s="142" t="str">
        <f>IFERROR(VLOOKUP(Text(A4167,"m월 d일"),양력휴일,2,FALSE),IFERROR(VLOOKUP(Text(B4167,"m월 d일"),음력휴일,2,FALSE),IFERROR(VLOOKUP(A4167,양력지정휴일,2,FALSE), IFERROR(VLOOKUP(B4167,음력지정휴일,2,FALSE), ""))))</f>
        <v/>
      </c>
      <c r="N4167" s="128"/>
      <c r="O4167" s="128" t="str">
        <f>IFERROR(VLOOKUP(N4167,연차지정일수,2,FALSE),"")</f>
        <v/>
      </c>
      <c r="P4167" s="143"/>
      <c r="Q4167" s="2"/>
    </row>
    <row r="4168">
      <c r="A4168" s="129">
        <v>48363.0</v>
      </c>
      <c r="B4168" s="129">
        <f>VLOOKUP($A4168,달력데이터,MATCH("음력 날짜",달력제목,0),FALSE)</f>
        <v>48325</v>
      </c>
      <c r="C4168" s="128">
        <f t="shared" si="1"/>
        <v>2032</v>
      </c>
      <c r="D4168" s="128">
        <f t="shared" si="2"/>
        <v>5</v>
      </c>
      <c r="E4168" s="128">
        <f t="shared" si="3"/>
        <v>4</v>
      </c>
      <c r="F4168" s="128">
        <f t="shared" si="4"/>
        <v>2032</v>
      </c>
      <c r="G4168" s="128">
        <f t="shared" si="5"/>
        <v>5</v>
      </c>
      <c r="H4168" s="128">
        <f t="shared" si="6"/>
        <v>29</v>
      </c>
      <c r="I4168" s="128" t="str">
        <f t="shared" si="7"/>
        <v>토</v>
      </c>
      <c r="J4168" s="99"/>
      <c r="K4168" s="99"/>
      <c r="L4168" s="141" t="str">
        <f>IF(J4168-K4168=0,,IFERROR(K4168-J4168-휴게시간-VLOOKUP(A4168,지정휴게시간,2,FALSE),K4168-J4168-휴게시간))</f>
        <v/>
      </c>
      <c r="M4168" s="142" t="str">
        <f>IFERROR(VLOOKUP(Text(A4168,"m월 d일"),양력휴일,2,FALSE),IFERROR(VLOOKUP(Text(B4168,"m월 d일"),음력휴일,2,FALSE),IFERROR(VLOOKUP(A4168,양력지정휴일,2,FALSE), IFERROR(VLOOKUP(B4168,음력지정휴일,2,FALSE), ""))))</f>
        <v/>
      </c>
      <c r="N4168" s="128"/>
      <c r="O4168" s="128" t="str">
        <f>IFERROR(VLOOKUP(N4168,연차지정일수,2,FALSE),"")</f>
        <v/>
      </c>
      <c r="P4168" s="143"/>
      <c r="Q4168" s="2"/>
    </row>
    <row r="4169">
      <c r="A4169" s="129">
        <v>48364.0</v>
      </c>
      <c r="B4169" s="129">
        <f>VLOOKUP($A4169,달력데이터,MATCH("음력 날짜",달력제목,0),FALSE)</f>
        <v>48326</v>
      </c>
      <c r="C4169" s="128">
        <f t="shared" si="1"/>
        <v>2032</v>
      </c>
      <c r="D4169" s="128">
        <f t="shared" si="2"/>
        <v>5</v>
      </c>
      <c r="E4169" s="128">
        <f t="shared" si="3"/>
        <v>4</v>
      </c>
      <c r="F4169" s="128">
        <f t="shared" si="4"/>
        <v>2032</v>
      </c>
      <c r="G4169" s="128">
        <f t="shared" si="5"/>
        <v>5</v>
      </c>
      <c r="H4169" s="128">
        <f t="shared" si="6"/>
        <v>30</v>
      </c>
      <c r="I4169" s="128" t="str">
        <f t="shared" si="7"/>
        <v>일</v>
      </c>
      <c r="J4169" s="99"/>
      <c r="K4169" s="99"/>
      <c r="L4169" s="141" t="str">
        <f>IF(J4169-K4169=0,,IFERROR(K4169-J4169-휴게시간-VLOOKUP(A4169,지정휴게시간,2,FALSE),K4169-J4169-휴게시간))</f>
        <v/>
      </c>
      <c r="M4169" s="142" t="str">
        <f>IFERROR(VLOOKUP(Text(A4169,"m월 d일"),양력휴일,2,FALSE),IFERROR(VLOOKUP(Text(B4169,"m월 d일"),음력휴일,2,FALSE),IFERROR(VLOOKUP(A4169,양력지정휴일,2,FALSE), IFERROR(VLOOKUP(B4169,음력지정휴일,2,FALSE), ""))))</f>
        <v/>
      </c>
      <c r="N4169" s="128"/>
      <c r="O4169" s="128" t="str">
        <f>IFERROR(VLOOKUP(N4169,연차지정일수,2,FALSE),"")</f>
        <v/>
      </c>
      <c r="P4169" s="143"/>
      <c r="Q4169" s="2"/>
    </row>
    <row r="4170">
      <c r="A4170" s="129">
        <v>48365.0</v>
      </c>
      <c r="B4170" s="129">
        <f>VLOOKUP($A4170,달력데이터,MATCH("음력 날짜",달력제목,0),FALSE)</f>
        <v>48327</v>
      </c>
      <c r="C4170" s="128">
        <f t="shared" si="1"/>
        <v>2032</v>
      </c>
      <c r="D4170" s="128">
        <f t="shared" si="2"/>
        <v>5</v>
      </c>
      <c r="E4170" s="128">
        <f t="shared" si="3"/>
        <v>5</v>
      </c>
      <c r="F4170" s="128">
        <f t="shared" si="4"/>
        <v>2032</v>
      </c>
      <c r="G4170" s="128">
        <f t="shared" si="5"/>
        <v>5</v>
      </c>
      <c r="H4170" s="128">
        <f t="shared" si="6"/>
        <v>31</v>
      </c>
      <c r="I4170" s="128" t="str">
        <f t="shared" si="7"/>
        <v>월</v>
      </c>
      <c r="J4170" s="99"/>
      <c r="K4170" s="99"/>
      <c r="L4170" s="141" t="str">
        <f>IF(J4170-K4170=0,,IFERROR(K4170-J4170-휴게시간-VLOOKUP(A4170,지정휴게시간,2,FALSE),K4170-J4170-휴게시간))</f>
        <v/>
      </c>
      <c r="M4170" s="142" t="str">
        <f>IFERROR(VLOOKUP(Text(A4170,"m월 d일"),양력휴일,2,FALSE),IFERROR(VLOOKUP(Text(B4170,"m월 d일"),음력휴일,2,FALSE),IFERROR(VLOOKUP(A4170,양력지정휴일,2,FALSE), IFERROR(VLOOKUP(B4170,음력지정휴일,2,FALSE), ""))))</f>
        <v/>
      </c>
      <c r="N4170" s="128"/>
      <c r="O4170" s="128" t="str">
        <f>IFERROR(VLOOKUP(N4170,연차지정일수,2,FALSE),"")</f>
        <v/>
      </c>
      <c r="P4170" s="143"/>
      <c r="Q4170" s="2"/>
    </row>
    <row r="4171">
      <c r="A4171" s="129">
        <v>48366.0</v>
      </c>
      <c r="B4171" s="129">
        <f>VLOOKUP($A4171,달력데이터,MATCH("음력 날짜",달력제목,0),FALSE)</f>
        <v>48328</v>
      </c>
      <c r="C4171" s="128">
        <f t="shared" si="1"/>
        <v>2032</v>
      </c>
      <c r="D4171" s="128">
        <f t="shared" si="2"/>
        <v>5</v>
      </c>
      <c r="E4171" s="128">
        <f t="shared" si="3"/>
        <v>5</v>
      </c>
      <c r="F4171" s="128">
        <f t="shared" si="4"/>
        <v>2032</v>
      </c>
      <c r="G4171" s="128">
        <f t="shared" si="5"/>
        <v>6</v>
      </c>
      <c r="H4171" s="128">
        <f t="shared" si="6"/>
        <v>1</v>
      </c>
      <c r="I4171" s="128" t="str">
        <f t="shared" si="7"/>
        <v>화</v>
      </c>
      <c r="J4171" s="99"/>
      <c r="K4171" s="99"/>
      <c r="L4171" s="141" t="str">
        <f>IF(J4171-K4171=0,,IFERROR(K4171-J4171-휴게시간-VLOOKUP(A4171,지정휴게시간,2,FALSE),K4171-J4171-휴게시간))</f>
        <v/>
      </c>
      <c r="M4171" s="142" t="str">
        <f>IFERROR(VLOOKUP(Text(A4171,"m월 d일"),양력휴일,2,FALSE),IFERROR(VLOOKUP(Text(B4171,"m월 d일"),음력휴일,2,FALSE),IFERROR(VLOOKUP(A4171,양력지정휴일,2,FALSE), IFERROR(VLOOKUP(B4171,음력지정휴일,2,FALSE), ""))))</f>
        <v/>
      </c>
      <c r="N4171" s="128"/>
      <c r="O4171" s="128" t="str">
        <f>IFERROR(VLOOKUP(N4171,연차지정일수,2,FALSE),"")</f>
        <v/>
      </c>
      <c r="P4171" s="143"/>
      <c r="Q4171" s="2"/>
    </row>
    <row r="4172">
      <c r="A4172" s="129">
        <v>48367.0</v>
      </c>
      <c r="B4172" s="129">
        <f>VLOOKUP($A4172,달력데이터,MATCH("음력 날짜",달력제목,0),FALSE)</f>
        <v>48329</v>
      </c>
      <c r="C4172" s="128">
        <f t="shared" si="1"/>
        <v>2032</v>
      </c>
      <c r="D4172" s="128">
        <f t="shared" si="2"/>
        <v>5</v>
      </c>
      <c r="E4172" s="128">
        <f t="shared" si="3"/>
        <v>5</v>
      </c>
      <c r="F4172" s="128">
        <f t="shared" si="4"/>
        <v>2032</v>
      </c>
      <c r="G4172" s="128">
        <f t="shared" si="5"/>
        <v>6</v>
      </c>
      <c r="H4172" s="128">
        <f t="shared" si="6"/>
        <v>2</v>
      </c>
      <c r="I4172" s="128" t="str">
        <f t="shared" si="7"/>
        <v>수</v>
      </c>
      <c r="J4172" s="99"/>
      <c r="K4172" s="99"/>
      <c r="L4172" s="141" t="str">
        <f>IF(J4172-K4172=0,,IFERROR(K4172-J4172-휴게시간-VLOOKUP(A4172,지정휴게시간,2,FALSE),K4172-J4172-휴게시간))</f>
        <v/>
      </c>
      <c r="M4172" s="142" t="str">
        <f>IFERROR(VLOOKUP(Text(A4172,"m월 d일"),양력휴일,2,FALSE),IFERROR(VLOOKUP(Text(B4172,"m월 d일"),음력휴일,2,FALSE),IFERROR(VLOOKUP(A4172,양력지정휴일,2,FALSE), IFERROR(VLOOKUP(B4172,음력지정휴일,2,FALSE), ""))))</f>
        <v/>
      </c>
      <c r="N4172" s="128"/>
      <c r="O4172" s="128" t="str">
        <f>IFERROR(VLOOKUP(N4172,연차지정일수,2,FALSE),"")</f>
        <v/>
      </c>
      <c r="P4172" s="143"/>
      <c r="Q4172" s="2"/>
    </row>
    <row r="4173">
      <c r="A4173" s="129">
        <v>48368.0</v>
      </c>
      <c r="B4173" s="129">
        <f>VLOOKUP($A4173,달력데이터,MATCH("음력 날짜",달력제목,0),FALSE)</f>
        <v>48330</v>
      </c>
      <c r="C4173" s="128">
        <f t="shared" si="1"/>
        <v>2032</v>
      </c>
      <c r="D4173" s="128">
        <f t="shared" si="2"/>
        <v>5</v>
      </c>
      <c r="E4173" s="128">
        <f t="shared" si="3"/>
        <v>5</v>
      </c>
      <c r="F4173" s="128">
        <f t="shared" si="4"/>
        <v>2032</v>
      </c>
      <c r="G4173" s="128">
        <f t="shared" si="5"/>
        <v>6</v>
      </c>
      <c r="H4173" s="128">
        <f t="shared" si="6"/>
        <v>3</v>
      </c>
      <c r="I4173" s="128" t="str">
        <f t="shared" si="7"/>
        <v>목</v>
      </c>
      <c r="J4173" s="99"/>
      <c r="K4173" s="99"/>
      <c r="L4173" s="141" t="str">
        <f>IF(J4173-K4173=0,,IFERROR(K4173-J4173-휴게시간-VLOOKUP(A4173,지정휴게시간,2,FALSE),K4173-J4173-휴게시간))</f>
        <v/>
      </c>
      <c r="M4173" s="142" t="str">
        <f>IFERROR(VLOOKUP(Text(A4173,"m월 d일"),양력휴일,2,FALSE),IFERROR(VLOOKUP(Text(B4173,"m월 d일"),음력휴일,2,FALSE),IFERROR(VLOOKUP(A4173,양력지정휴일,2,FALSE), IFERROR(VLOOKUP(B4173,음력지정휴일,2,FALSE), ""))))</f>
        <v/>
      </c>
      <c r="N4173" s="128"/>
      <c r="O4173" s="128" t="str">
        <f>IFERROR(VLOOKUP(N4173,연차지정일수,2,FALSE),"")</f>
        <v/>
      </c>
      <c r="P4173" s="143"/>
      <c r="Q4173" s="2"/>
    </row>
    <row r="4174">
      <c r="A4174" s="129">
        <v>48369.0</v>
      </c>
      <c r="B4174" s="129">
        <f>VLOOKUP($A4174,달력데이터,MATCH("음력 날짜",달력제목,0),FALSE)</f>
        <v>48331</v>
      </c>
      <c r="C4174" s="128">
        <f t="shared" si="1"/>
        <v>2032</v>
      </c>
      <c r="D4174" s="128">
        <f t="shared" si="2"/>
        <v>5</v>
      </c>
      <c r="E4174" s="128">
        <f t="shared" si="3"/>
        <v>5</v>
      </c>
      <c r="F4174" s="128">
        <f t="shared" si="4"/>
        <v>2032</v>
      </c>
      <c r="G4174" s="128">
        <f t="shared" si="5"/>
        <v>6</v>
      </c>
      <c r="H4174" s="128">
        <f t="shared" si="6"/>
        <v>4</v>
      </c>
      <c r="I4174" s="128" t="str">
        <f t="shared" si="7"/>
        <v>금</v>
      </c>
      <c r="J4174" s="99"/>
      <c r="K4174" s="99"/>
      <c r="L4174" s="141" t="str">
        <f>IF(J4174-K4174=0,,IFERROR(K4174-J4174-휴게시간-VLOOKUP(A4174,지정휴게시간,2,FALSE),K4174-J4174-휴게시간))</f>
        <v/>
      </c>
      <c r="M4174" s="142" t="str">
        <f>IFERROR(VLOOKUP(Text(A4174,"m월 d일"),양력휴일,2,FALSE),IFERROR(VLOOKUP(Text(B4174,"m월 d일"),음력휴일,2,FALSE),IFERROR(VLOOKUP(A4174,양력지정휴일,2,FALSE), IFERROR(VLOOKUP(B4174,음력지정휴일,2,FALSE), ""))))</f>
        <v/>
      </c>
      <c r="N4174" s="128"/>
      <c r="O4174" s="128" t="str">
        <f>IFERROR(VLOOKUP(N4174,연차지정일수,2,FALSE),"")</f>
        <v/>
      </c>
      <c r="P4174" s="143"/>
      <c r="Q4174" s="2"/>
    </row>
    <row r="4175">
      <c r="A4175" s="129">
        <v>48370.0</v>
      </c>
      <c r="B4175" s="129">
        <f>VLOOKUP($A4175,달력데이터,MATCH("음력 날짜",달력제목,0),FALSE)</f>
        <v>48332</v>
      </c>
      <c r="C4175" s="128">
        <f t="shared" si="1"/>
        <v>2032</v>
      </c>
      <c r="D4175" s="128">
        <f t="shared" si="2"/>
        <v>5</v>
      </c>
      <c r="E4175" s="128">
        <f t="shared" si="3"/>
        <v>5</v>
      </c>
      <c r="F4175" s="128">
        <f t="shared" si="4"/>
        <v>2032</v>
      </c>
      <c r="G4175" s="128">
        <f t="shared" si="5"/>
        <v>6</v>
      </c>
      <c r="H4175" s="128">
        <f t="shared" si="6"/>
        <v>5</v>
      </c>
      <c r="I4175" s="128" t="str">
        <f t="shared" si="7"/>
        <v>토</v>
      </c>
      <c r="J4175" s="99"/>
      <c r="K4175" s="99"/>
      <c r="L4175" s="141" t="str">
        <f>IF(J4175-K4175=0,,IFERROR(K4175-J4175-휴게시간-VLOOKUP(A4175,지정휴게시간,2,FALSE),K4175-J4175-휴게시간))</f>
        <v/>
      </c>
      <c r="M4175" s="142" t="str">
        <f>IFERROR(VLOOKUP(Text(A4175,"m월 d일"),양력휴일,2,FALSE),IFERROR(VLOOKUP(Text(B4175,"m월 d일"),음력휴일,2,FALSE),IFERROR(VLOOKUP(A4175,양력지정휴일,2,FALSE), IFERROR(VLOOKUP(B4175,음력지정휴일,2,FALSE), ""))))</f>
        <v/>
      </c>
      <c r="N4175" s="128"/>
      <c r="O4175" s="128" t="str">
        <f>IFERROR(VLOOKUP(N4175,연차지정일수,2,FALSE),"")</f>
        <v/>
      </c>
      <c r="P4175" s="143"/>
      <c r="Q4175" s="2"/>
    </row>
    <row r="4176">
      <c r="A4176" s="129">
        <v>48371.0</v>
      </c>
      <c r="B4176" s="129">
        <f>VLOOKUP($A4176,달력데이터,MATCH("음력 날짜",달력제목,0),FALSE)</f>
        <v>48333</v>
      </c>
      <c r="C4176" s="128">
        <f t="shared" si="1"/>
        <v>2032</v>
      </c>
      <c r="D4176" s="128">
        <f t="shared" si="2"/>
        <v>5</v>
      </c>
      <c r="E4176" s="128">
        <f t="shared" si="3"/>
        <v>5</v>
      </c>
      <c r="F4176" s="128">
        <f t="shared" si="4"/>
        <v>2032</v>
      </c>
      <c r="G4176" s="128">
        <f t="shared" si="5"/>
        <v>6</v>
      </c>
      <c r="H4176" s="128">
        <f t="shared" si="6"/>
        <v>6</v>
      </c>
      <c r="I4176" s="128" t="str">
        <f t="shared" si="7"/>
        <v>일</v>
      </c>
      <c r="J4176" s="99"/>
      <c r="K4176" s="99"/>
      <c r="L4176" s="141" t="str">
        <f>IF(J4176-K4176=0,,IFERROR(K4176-J4176-휴게시간-VLOOKUP(A4176,지정휴게시간,2,FALSE),K4176-J4176-휴게시간))</f>
        <v/>
      </c>
      <c r="M4176" s="142" t="str">
        <f>IFERROR(VLOOKUP(Text(A4176,"m월 d일"),양력휴일,2,FALSE),IFERROR(VLOOKUP(Text(B4176,"m월 d일"),음력휴일,2,FALSE),IFERROR(VLOOKUP(A4176,양력지정휴일,2,FALSE), IFERROR(VLOOKUP(B4176,음력지정휴일,2,FALSE), ""))))</f>
        <v>현충일</v>
      </c>
      <c r="N4176" s="128"/>
      <c r="O4176" s="128" t="str">
        <f>IFERROR(VLOOKUP(N4176,연차지정일수,2,FALSE),"")</f>
        <v/>
      </c>
      <c r="P4176" s="143"/>
      <c r="Q4176" s="2"/>
    </row>
    <row r="4177">
      <c r="A4177" s="129">
        <v>48372.0</v>
      </c>
      <c r="B4177" s="129">
        <f>VLOOKUP($A4177,달력데이터,MATCH("음력 날짜",달력제목,0),FALSE)</f>
        <v>48334</v>
      </c>
      <c r="C4177" s="128">
        <f t="shared" si="1"/>
        <v>2032</v>
      </c>
      <c r="D4177" s="128">
        <f t="shared" si="2"/>
        <v>6</v>
      </c>
      <c r="E4177" s="128">
        <f t="shared" si="3"/>
        <v>1</v>
      </c>
      <c r="F4177" s="128">
        <f t="shared" si="4"/>
        <v>2032</v>
      </c>
      <c r="G4177" s="128">
        <f t="shared" si="5"/>
        <v>6</v>
      </c>
      <c r="H4177" s="128">
        <f t="shared" si="6"/>
        <v>7</v>
      </c>
      <c r="I4177" s="128" t="str">
        <f t="shared" si="7"/>
        <v>월</v>
      </c>
      <c r="J4177" s="99"/>
      <c r="K4177" s="99"/>
      <c r="L4177" s="141" t="str">
        <f>IF(J4177-K4177=0,,IFERROR(K4177-J4177-휴게시간-VLOOKUP(A4177,지정휴게시간,2,FALSE),K4177-J4177-휴게시간))</f>
        <v/>
      </c>
      <c r="M4177" s="142" t="str">
        <f>IFERROR(VLOOKUP(Text(A4177,"m월 d일"),양력휴일,2,FALSE),IFERROR(VLOOKUP(Text(B4177,"m월 d일"),음력휴일,2,FALSE),IFERROR(VLOOKUP(A4177,양력지정휴일,2,FALSE), IFERROR(VLOOKUP(B4177,음력지정휴일,2,FALSE), ""))))</f>
        <v/>
      </c>
      <c r="N4177" s="128"/>
      <c r="O4177" s="128" t="str">
        <f>IFERROR(VLOOKUP(N4177,연차지정일수,2,FALSE),"")</f>
        <v/>
      </c>
      <c r="P4177" s="143"/>
      <c r="Q4177" s="2"/>
    </row>
    <row r="4178">
      <c r="A4178" s="129">
        <v>48373.0</v>
      </c>
      <c r="B4178" s="129">
        <f>VLOOKUP($A4178,달력데이터,MATCH("음력 날짜",달력제목,0),FALSE)</f>
        <v>48335</v>
      </c>
      <c r="C4178" s="128">
        <f t="shared" si="1"/>
        <v>2032</v>
      </c>
      <c r="D4178" s="128">
        <f t="shared" si="2"/>
        <v>6</v>
      </c>
      <c r="E4178" s="128">
        <f t="shared" si="3"/>
        <v>1</v>
      </c>
      <c r="F4178" s="128">
        <f t="shared" si="4"/>
        <v>2032</v>
      </c>
      <c r="G4178" s="128">
        <f t="shared" si="5"/>
        <v>6</v>
      </c>
      <c r="H4178" s="128">
        <f t="shared" si="6"/>
        <v>8</v>
      </c>
      <c r="I4178" s="128" t="str">
        <f t="shared" si="7"/>
        <v>화</v>
      </c>
      <c r="J4178" s="99"/>
      <c r="K4178" s="99"/>
      <c r="L4178" s="141" t="str">
        <f>IF(J4178-K4178=0,,IFERROR(K4178-J4178-휴게시간-VLOOKUP(A4178,지정휴게시간,2,FALSE),K4178-J4178-휴게시간))</f>
        <v/>
      </c>
      <c r="M4178" s="142" t="str">
        <f>IFERROR(VLOOKUP(Text(A4178,"m월 d일"),양력휴일,2,FALSE),IFERROR(VLOOKUP(Text(B4178,"m월 d일"),음력휴일,2,FALSE),IFERROR(VLOOKUP(A4178,양력지정휴일,2,FALSE), IFERROR(VLOOKUP(B4178,음력지정휴일,2,FALSE), ""))))</f>
        <v/>
      </c>
      <c r="N4178" s="128"/>
      <c r="O4178" s="128" t="str">
        <f>IFERROR(VLOOKUP(N4178,연차지정일수,2,FALSE),"")</f>
        <v/>
      </c>
      <c r="P4178" s="143"/>
      <c r="Q4178" s="2"/>
    </row>
    <row r="4179">
      <c r="A4179" s="129">
        <v>48374.0</v>
      </c>
      <c r="B4179" s="129">
        <f>VLOOKUP($A4179,달력데이터,MATCH("음력 날짜",달력제목,0),FALSE)</f>
        <v>48336</v>
      </c>
      <c r="C4179" s="128">
        <f t="shared" si="1"/>
        <v>2032</v>
      </c>
      <c r="D4179" s="128">
        <f t="shared" si="2"/>
        <v>6</v>
      </c>
      <c r="E4179" s="128">
        <f t="shared" si="3"/>
        <v>1</v>
      </c>
      <c r="F4179" s="128">
        <f t="shared" si="4"/>
        <v>2032</v>
      </c>
      <c r="G4179" s="128">
        <f t="shared" si="5"/>
        <v>6</v>
      </c>
      <c r="H4179" s="128">
        <f t="shared" si="6"/>
        <v>9</v>
      </c>
      <c r="I4179" s="128" t="str">
        <f t="shared" si="7"/>
        <v>수</v>
      </c>
      <c r="J4179" s="99"/>
      <c r="K4179" s="99"/>
      <c r="L4179" s="141" t="str">
        <f>IF(J4179-K4179=0,,IFERROR(K4179-J4179-휴게시간-VLOOKUP(A4179,지정휴게시간,2,FALSE),K4179-J4179-휴게시간))</f>
        <v/>
      </c>
      <c r="M4179" s="142" t="str">
        <f>IFERROR(VLOOKUP(Text(A4179,"m월 d일"),양력휴일,2,FALSE),IFERROR(VLOOKUP(Text(B4179,"m월 d일"),음력휴일,2,FALSE),IFERROR(VLOOKUP(A4179,양력지정휴일,2,FALSE), IFERROR(VLOOKUP(B4179,음력지정휴일,2,FALSE), ""))))</f>
        <v/>
      </c>
      <c r="N4179" s="128"/>
      <c r="O4179" s="128" t="str">
        <f>IFERROR(VLOOKUP(N4179,연차지정일수,2,FALSE),"")</f>
        <v/>
      </c>
      <c r="P4179" s="143"/>
      <c r="Q4179" s="2"/>
    </row>
    <row r="4180">
      <c r="A4180" s="129">
        <v>48375.0</v>
      </c>
      <c r="B4180" s="129">
        <f>VLOOKUP($A4180,달력데이터,MATCH("음력 날짜",달력제목,0),FALSE)</f>
        <v>48337</v>
      </c>
      <c r="C4180" s="128">
        <f t="shared" si="1"/>
        <v>2032</v>
      </c>
      <c r="D4180" s="128">
        <f t="shared" si="2"/>
        <v>6</v>
      </c>
      <c r="E4180" s="128">
        <f t="shared" si="3"/>
        <v>1</v>
      </c>
      <c r="F4180" s="128">
        <f t="shared" si="4"/>
        <v>2032</v>
      </c>
      <c r="G4180" s="128">
        <f t="shared" si="5"/>
        <v>6</v>
      </c>
      <c r="H4180" s="128">
        <f t="shared" si="6"/>
        <v>10</v>
      </c>
      <c r="I4180" s="128" t="str">
        <f t="shared" si="7"/>
        <v>목</v>
      </c>
      <c r="J4180" s="99"/>
      <c r="K4180" s="99"/>
      <c r="L4180" s="141" t="str">
        <f>IF(J4180-K4180=0,,IFERROR(K4180-J4180-휴게시간-VLOOKUP(A4180,지정휴게시간,2,FALSE),K4180-J4180-휴게시간))</f>
        <v/>
      </c>
      <c r="M4180" s="142" t="str">
        <f>IFERROR(VLOOKUP(Text(A4180,"m월 d일"),양력휴일,2,FALSE),IFERROR(VLOOKUP(Text(B4180,"m월 d일"),음력휴일,2,FALSE),IFERROR(VLOOKUP(A4180,양력지정휴일,2,FALSE), IFERROR(VLOOKUP(B4180,음력지정휴일,2,FALSE), ""))))</f>
        <v/>
      </c>
      <c r="N4180" s="128"/>
      <c r="O4180" s="128" t="str">
        <f>IFERROR(VLOOKUP(N4180,연차지정일수,2,FALSE),"")</f>
        <v/>
      </c>
      <c r="P4180" s="143"/>
      <c r="Q4180" s="2"/>
    </row>
    <row r="4181">
      <c r="A4181" s="129">
        <v>48376.0</v>
      </c>
      <c r="B4181" s="129">
        <f>VLOOKUP($A4181,달력데이터,MATCH("음력 날짜",달력제목,0),FALSE)</f>
        <v>48338</v>
      </c>
      <c r="C4181" s="128">
        <f t="shared" si="1"/>
        <v>2032</v>
      </c>
      <c r="D4181" s="128">
        <f t="shared" si="2"/>
        <v>6</v>
      </c>
      <c r="E4181" s="128">
        <f t="shared" si="3"/>
        <v>1</v>
      </c>
      <c r="F4181" s="128">
        <f t="shared" si="4"/>
        <v>2032</v>
      </c>
      <c r="G4181" s="128">
        <f t="shared" si="5"/>
        <v>6</v>
      </c>
      <c r="H4181" s="128">
        <f t="shared" si="6"/>
        <v>11</v>
      </c>
      <c r="I4181" s="128" t="str">
        <f t="shared" si="7"/>
        <v>금</v>
      </c>
      <c r="J4181" s="99"/>
      <c r="K4181" s="99"/>
      <c r="L4181" s="141" t="str">
        <f>IF(J4181-K4181=0,,IFERROR(K4181-J4181-휴게시간-VLOOKUP(A4181,지정휴게시간,2,FALSE),K4181-J4181-휴게시간))</f>
        <v/>
      </c>
      <c r="M4181" s="142" t="str">
        <f>IFERROR(VLOOKUP(Text(A4181,"m월 d일"),양력휴일,2,FALSE),IFERROR(VLOOKUP(Text(B4181,"m월 d일"),음력휴일,2,FALSE),IFERROR(VLOOKUP(A4181,양력지정휴일,2,FALSE), IFERROR(VLOOKUP(B4181,음력지정휴일,2,FALSE), ""))))</f>
        <v/>
      </c>
      <c r="N4181" s="128"/>
      <c r="O4181" s="128" t="str">
        <f>IFERROR(VLOOKUP(N4181,연차지정일수,2,FALSE),"")</f>
        <v/>
      </c>
      <c r="P4181" s="143"/>
      <c r="Q4181" s="2"/>
    </row>
    <row r="4182">
      <c r="A4182" s="129">
        <v>48377.0</v>
      </c>
      <c r="B4182" s="129">
        <f>VLOOKUP($A4182,달력데이터,MATCH("음력 날짜",달력제목,0),FALSE)</f>
        <v>48339</v>
      </c>
      <c r="C4182" s="128">
        <f t="shared" si="1"/>
        <v>2032</v>
      </c>
      <c r="D4182" s="128">
        <f t="shared" si="2"/>
        <v>6</v>
      </c>
      <c r="E4182" s="128">
        <f t="shared" si="3"/>
        <v>1</v>
      </c>
      <c r="F4182" s="128">
        <f t="shared" si="4"/>
        <v>2032</v>
      </c>
      <c r="G4182" s="128">
        <f t="shared" si="5"/>
        <v>6</v>
      </c>
      <c r="H4182" s="128">
        <f t="shared" si="6"/>
        <v>12</v>
      </c>
      <c r="I4182" s="128" t="str">
        <f t="shared" si="7"/>
        <v>토</v>
      </c>
      <c r="J4182" s="99"/>
      <c r="K4182" s="99"/>
      <c r="L4182" s="141" t="str">
        <f>IF(J4182-K4182=0,,IFERROR(K4182-J4182-휴게시간-VLOOKUP(A4182,지정휴게시간,2,FALSE),K4182-J4182-휴게시간))</f>
        <v/>
      </c>
      <c r="M4182" s="142" t="str">
        <f>IFERROR(VLOOKUP(Text(A4182,"m월 d일"),양력휴일,2,FALSE),IFERROR(VLOOKUP(Text(B4182,"m월 d일"),음력휴일,2,FALSE),IFERROR(VLOOKUP(A4182,양력지정휴일,2,FALSE), IFERROR(VLOOKUP(B4182,음력지정휴일,2,FALSE), ""))))</f>
        <v/>
      </c>
      <c r="N4182" s="128"/>
      <c r="O4182" s="128" t="str">
        <f>IFERROR(VLOOKUP(N4182,연차지정일수,2,FALSE),"")</f>
        <v/>
      </c>
      <c r="P4182" s="143"/>
      <c r="Q4182" s="2"/>
    </row>
    <row r="4183">
      <c r="A4183" s="129">
        <v>48378.0</v>
      </c>
      <c r="B4183" s="129">
        <f>VLOOKUP($A4183,달력데이터,MATCH("음력 날짜",달력제목,0),FALSE)</f>
        <v>48340</v>
      </c>
      <c r="C4183" s="128">
        <f t="shared" si="1"/>
        <v>2032</v>
      </c>
      <c r="D4183" s="128">
        <f t="shared" si="2"/>
        <v>6</v>
      </c>
      <c r="E4183" s="128">
        <f t="shared" si="3"/>
        <v>1</v>
      </c>
      <c r="F4183" s="128">
        <f t="shared" si="4"/>
        <v>2032</v>
      </c>
      <c r="G4183" s="128">
        <f t="shared" si="5"/>
        <v>6</v>
      </c>
      <c r="H4183" s="128">
        <f t="shared" si="6"/>
        <v>13</v>
      </c>
      <c r="I4183" s="128" t="str">
        <f t="shared" si="7"/>
        <v>일</v>
      </c>
      <c r="J4183" s="99"/>
      <c r="K4183" s="99"/>
      <c r="L4183" s="141" t="str">
        <f>IF(J4183-K4183=0,,IFERROR(K4183-J4183-휴게시간-VLOOKUP(A4183,지정휴게시간,2,FALSE),K4183-J4183-휴게시간))</f>
        <v/>
      </c>
      <c r="M4183" s="142" t="str">
        <f>IFERROR(VLOOKUP(Text(A4183,"m월 d일"),양력휴일,2,FALSE),IFERROR(VLOOKUP(Text(B4183,"m월 d일"),음력휴일,2,FALSE),IFERROR(VLOOKUP(A4183,양력지정휴일,2,FALSE), IFERROR(VLOOKUP(B4183,음력지정휴일,2,FALSE), ""))))</f>
        <v/>
      </c>
      <c r="N4183" s="128"/>
      <c r="O4183" s="128" t="str">
        <f>IFERROR(VLOOKUP(N4183,연차지정일수,2,FALSE),"")</f>
        <v/>
      </c>
      <c r="P4183" s="143"/>
      <c r="Q4183" s="2"/>
    </row>
    <row r="4184">
      <c r="A4184" s="129">
        <v>48379.0</v>
      </c>
      <c r="B4184" s="129">
        <f>VLOOKUP($A4184,달력데이터,MATCH("음력 날짜",달력제목,0),FALSE)</f>
        <v>48341</v>
      </c>
      <c r="C4184" s="128">
        <f t="shared" si="1"/>
        <v>2032</v>
      </c>
      <c r="D4184" s="128">
        <f t="shared" si="2"/>
        <v>6</v>
      </c>
      <c r="E4184" s="128">
        <f t="shared" si="3"/>
        <v>2</v>
      </c>
      <c r="F4184" s="128">
        <f t="shared" si="4"/>
        <v>2032</v>
      </c>
      <c r="G4184" s="128">
        <f t="shared" si="5"/>
        <v>6</v>
      </c>
      <c r="H4184" s="128">
        <f t="shared" si="6"/>
        <v>14</v>
      </c>
      <c r="I4184" s="128" t="str">
        <f t="shared" si="7"/>
        <v>월</v>
      </c>
      <c r="J4184" s="99"/>
      <c r="K4184" s="99"/>
      <c r="L4184" s="141" t="str">
        <f>IF(J4184-K4184=0,,IFERROR(K4184-J4184-휴게시간-VLOOKUP(A4184,지정휴게시간,2,FALSE),K4184-J4184-휴게시간))</f>
        <v/>
      </c>
      <c r="M4184" s="142" t="str">
        <f>IFERROR(VLOOKUP(Text(A4184,"m월 d일"),양력휴일,2,FALSE),IFERROR(VLOOKUP(Text(B4184,"m월 d일"),음력휴일,2,FALSE),IFERROR(VLOOKUP(A4184,양력지정휴일,2,FALSE), IFERROR(VLOOKUP(B4184,음력지정휴일,2,FALSE), ""))))</f>
        <v/>
      </c>
      <c r="N4184" s="128"/>
      <c r="O4184" s="128" t="str">
        <f>IFERROR(VLOOKUP(N4184,연차지정일수,2,FALSE),"")</f>
        <v/>
      </c>
      <c r="P4184" s="143"/>
      <c r="Q4184" s="2"/>
    </row>
    <row r="4185">
      <c r="A4185" s="129">
        <v>48380.0</v>
      </c>
      <c r="B4185" s="129">
        <f>VLOOKUP($A4185,달력데이터,MATCH("음력 날짜",달력제목,0),FALSE)</f>
        <v>48342</v>
      </c>
      <c r="C4185" s="128">
        <f t="shared" si="1"/>
        <v>2032</v>
      </c>
      <c r="D4185" s="128">
        <f t="shared" si="2"/>
        <v>6</v>
      </c>
      <c r="E4185" s="128">
        <f t="shared" si="3"/>
        <v>2</v>
      </c>
      <c r="F4185" s="128">
        <f t="shared" si="4"/>
        <v>2032</v>
      </c>
      <c r="G4185" s="128">
        <f t="shared" si="5"/>
        <v>6</v>
      </c>
      <c r="H4185" s="128">
        <f t="shared" si="6"/>
        <v>15</v>
      </c>
      <c r="I4185" s="128" t="str">
        <f t="shared" si="7"/>
        <v>화</v>
      </c>
      <c r="J4185" s="99"/>
      <c r="K4185" s="99"/>
      <c r="L4185" s="141" t="str">
        <f>IF(J4185-K4185=0,,IFERROR(K4185-J4185-휴게시간-VLOOKUP(A4185,지정휴게시간,2,FALSE),K4185-J4185-휴게시간))</f>
        <v/>
      </c>
      <c r="M4185" s="142" t="str">
        <f>IFERROR(VLOOKUP(Text(A4185,"m월 d일"),양력휴일,2,FALSE),IFERROR(VLOOKUP(Text(B4185,"m월 d일"),음력휴일,2,FALSE),IFERROR(VLOOKUP(A4185,양력지정휴일,2,FALSE), IFERROR(VLOOKUP(B4185,음력지정휴일,2,FALSE), ""))))</f>
        <v/>
      </c>
      <c r="N4185" s="128"/>
      <c r="O4185" s="128" t="str">
        <f>IFERROR(VLOOKUP(N4185,연차지정일수,2,FALSE),"")</f>
        <v/>
      </c>
      <c r="P4185" s="143"/>
      <c r="Q4185" s="2"/>
    </row>
    <row r="4186">
      <c r="A4186" s="129">
        <v>48381.0</v>
      </c>
      <c r="B4186" s="129">
        <f>VLOOKUP($A4186,달력데이터,MATCH("음력 날짜",달력제목,0),FALSE)</f>
        <v>48343</v>
      </c>
      <c r="C4186" s="128">
        <f t="shared" si="1"/>
        <v>2032</v>
      </c>
      <c r="D4186" s="128">
        <f t="shared" si="2"/>
        <v>6</v>
      </c>
      <c r="E4186" s="128">
        <f t="shared" si="3"/>
        <v>2</v>
      </c>
      <c r="F4186" s="128">
        <f t="shared" si="4"/>
        <v>2032</v>
      </c>
      <c r="G4186" s="128">
        <f t="shared" si="5"/>
        <v>6</v>
      </c>
      <c r="H4186" s="128">
        <f t="shared" si="6"/>
        <v>16</v>
      </c>
      <c r="I4186" s="128" t="str">
        <f t="shared" si="7"/>
        <v>수</v>
      </c>
      <c r="J4186" s="99"/>
      <c r="K4186" s="99"/>
      <c r="L4186" s="141" t="str">
        <f>IF(J4186-K4186=0,,IFERROR(K4186-J4186-휴게시간-VLOOKUP(A4186,지정휴게시간,2,FALSE),K4186-J4186-휴게시간))</f>
        <v/>
      </c>
      <c r="M4186" s="142" t="str">
        <f>IFERROR(VLOOKUP(Text(A4186,"m월 d일"),양력휴일,2,FALSE),IFERROR(VLOOKUP(Text(B4186,"m월 d일"),음력휴일,2,FALSE),IFERROR(VLOOKUP(A4186,양력지정휴일,2,FALSE), IFERROR(VLOOKUP(B4186,음력지정휴일,2,FALSE), ""))))</f>
        <v/>
      </c>
      <c r="N4186" s="128"/>
      <c r="O4186" s="128" t="str">
        <f>IFERROR(VLOOKUP(N4186,연차지정일수,2,FALSE),"")</f>
        <v/>
      </c>
      <c r="P4186" s="143"/>
      <c r="Q4186" s="2"/>
    </row>
    <row r="4187">
      <c r="A4187" s="129">
        <v>48382.0</v>
      </c>
      <c r="B4187" s="129">
        <f>VLOOKUP($A4187,달력데이터,MATCH("음력 날짜",달력제목,0),FALSE)</f>
        <v>48344</v>
      </c>
      <c r="C4187" s="128">
        <f t="shared" si="1"/>
        <v>2032</v>
      </c>
      <c r="D4187" s="128">
        <f t="shared" si="2"/>
        <v>6</v>
      </c>
      <c r="E4187" s="128">
        <f t="shared" si="3"/>
        <v>2</v>
      </c>
      <c r="F4187" s="128">
        <f t="shared" si="4"/>
        <v>2032</v>
      </c>
      <c r="G4187" s="128">
        <f t="shared" si="5"/>
        <v>6</v>
      </c>
      <c r="H4187" s="128">
        <f t="shared" si="6"/>
        <v>17</v>
      </c>
      <c r="I4187" s="128" t="str">
        <f t="shared" si="7"/>
        <v>목</v>
      </c>
      <c r="J4187" s="99"/>
      <c r="K4187" s="99"/>
      <c r="L4187" s="141" t="str">
        <f>IF(J4187-K4187=0,,IFERROR(K4187-J4187-휴게시간-VLOOKUP(A4187,지정휴게시간,2,FALSE),K4187-J4187-휴게시간))</f>
        <v/>
      </c>
      <c r="M4187" s="142" t="str">
        <f>IFERROR(VLOOKUP(Text(A4187,"m월 d일"),양력휴일,2,FALSE),IFERROR(VLOOKUP(Text(B4187,"m월 d일"),음력휴일,2,FALSE),IFERROR(VLOOKUP(A4187,양력지정휴일,2,FALSE), IFERROR(VLOOKUP(B4187,음력지정휴일,2,FALSE), ""))))</f>
        <v/>
      </c>
      <c r="N4187" s="128"/>
      <c r="O4187" s="128" t="str">
        <f>IFERROR(VLOOKUP(N4187,연차지정일수,2,FALSE),"")</f>
        <v/>
      </c>
      <c r="P4187" s="143"/>
      <c r="Q4187" s="2"/>
    </row>
    <row r="4188">
      <c r="A4188" s="129">
        <v>48383.0</v>
      </c>
      <c r="B4188" s="129">
        <f>VLOOKUP($A4188,달력데이터,MATCH("음력 날짜",달력제목,0),FALSE)</f>
        <v>48345</v>
      </c>
      <c r="C4188" s="128">
        <f t="shared" si="1"/>
        <v>2032</v>
      </c>
      <c r="D4188" s="128">
        <f t="shared" si="2"/>
        <v>6</v>
      </c>
      <c r="E4188" s="128">
        <f t="shared" si="3"/>
        <v>2</v>
      </c>
      <c r="F4188" s="128">
        <f t="shared" si="4"/>
        <v>2032</v>
      </c>
      <c r="G4188" s="128">
        <f t="shared" si="5"/>
        <v>6</v>
      </c>
      <c r="H4188" s="128">
        <f t="shared" si="6"/>
        <v>18</v>
      </c>
      <c r="I4188" s="128" t="str">
        <f t="shared" si="7"/>
        <v>금</v>
      </c>
      <c r="J4188" s="99"/>
      <c r="K4188" s="99"/>
      <c r="L4188" s="141" t="str">
        <f>IF(J4188-K4188=0,,IFERROR(K4188-J4188-휴게시간-VLOOKUP(A4188,지정휴게시간,2,FALSE),K4188-J4188-휴게시간))</f>
        <v/>
      </c>
      <c r="M4188" s="142" t="str">
        <f>IFERROR(VLOOKUP(Text(A4188,"m월 d일"),양력휴일,2,FALSE),IFERROR(VLOOKUP(Text(B4188,"m월 d일"),음력휴일,2,FALSE),IFERROR(VLOOKUP(A4188,양력지정휴일,2,FALSE), IFERROR(VLOOKUP(B4188,음력지정휴일,2,FALSE), ""))))</f>
        <v/>
      </c>
      <c r="N4188" s="128"/>
      <c r="O4188" s="128" t="str">
        <f>IFERROR(VLOOKUP(N4188,연차지정일수,2,FALSE),"")</f>
        <v/>
      </c>
      <c r="P4188" s="143"/>
      <c r="Q4188" s="2"/>
    </row>
    <row r="4189">
      <c r="A4189" s="129">
        <v>48384.0</v>
      </c>
      <c r="B4189" s="129">
        <f>VLOOKUP($A4189,달력데이터,MATCH("음력 날짜",달력제목,0),FALSE)</f>
        <v>48346</v>
      </c>
      <c r="C4189" s="128">
        <f t="shared" si="1"/>
        <v>2032</v>
      </c>
      <c r="D4189" s="128">
        <f t="shared" si="2"/>
        <v>6</v>
      </c>
      <c r="E4189" s="128">
        <f t="shared" si="3"/>
        <v>2</v>
      </c>
      <c r="F4189" s="128">
        <f t="shared" si="4"/>
        <v>2032</v>
      </c>
      <c r="G4189" s="128">
        <f t="shared" si="5"/>
        <v>6</v>
      </c>
      <c r="H4189" s="128">
        <f t="shared" si="6"/>
        <v>19</v>
      </c>
      <c r="I4189" s="128" t="str">
        <f t="shared" si="7"/>
        <v>토</v>
      </c>
      <c r="J4189" s="99"/>
      <c r="K4189" s="99"/>
      <c r="L4189" s="141" t="str">
        <f>IF(J4189-K4189=0,,IFERROR(K4189-J4189-휴게시간-VLOOKUP(A4189,지정휴게시간,2,FALSE),K4189-J4189-휴게시간))</f>
        <v/>
      </c>
      <c r="M4189" s="142" t="str">
        <f>IFERROR(VLOOKUP(Text(A4189,"m월 d일"),양력휴일,2,FALSE),IFERROR(VLOOKUP(Text(B4189,"m월 d일"),음력휴일,2,FALSE),IFERROR(VLOOKUP(A4189,양력지정휴일,2,FALSE), IFERROR(VLOOKUP(B4189,음력지정휴일,2,FALSE), ""))))</f>
        <v/>
      </c>
      <c r="N4189" s="128"/>
      <c r="O4189" s="128" t="str">
        <f>IFERROR(VLOOKUP(N4189,연차지정일수,2,FALSE),"")</f>
        <v/>
      </c>
      <c r="P4189" s="143"/>
      <c r="Q4189" s="2"/>
    </row>
    <row r="4190">
      <c r="A4190" s="129">
        <v>48385.0</v>
      </c>
      <c r="B4190" s="129">
        <f>VLOOKUP($A4190,달력데이터,MATCH("음력 날짜",달력제목,0),FALSE)</f>
        <v>48347</v>
      </c>
      <c r="C4190" s="128">
        <f t="shared" si="1"/>
        <v>2032</v>
      </c>
      <c r="D4190" s="128">
        <f t="shared" si="2"/>
        <v>6</v>
      </c>
      <c r="E4190" s="128">
        <f t="shared" si="3"/>
        <v>2</v>
      </c>
      <c r="F4190" s="128">
        <f t="shared" si="4"/>
        <v>2032</v>
      </c>
      <c r="G4190" s="128">
        <f t="shared" si="5"/>
        <v>6</v>
      </c>
      <c r="H4190" s="128">
        <f t="shared" si="6"/>
        <v>20</v>
      </c>
      <c r="I4190" s="128" t="str">
        <f t="shared" si="7"/>
        <v>일</v>
      </c>
      <c r="J4190" s="99"/>
      <c r="K4190" s="99"/>
      <c r="L4190" s="141" t="str">
        <f>IF(J4190-K4190=0,,IFERROR(K4190-J4190-휴게시간-VLOOKUP(A4190,지정휴게시간,2,FALSE),K4190-J4190-휴게시간))</f>
        <v/>
      </c>
      <c r="M4190" s="142" t="str">
        <f>IFERROR(VLOOKUP(Text(A4190,"m월 d일"),양력휴일,2,FALSE),IFERROR(VLOOKUP(Text(B4190,"m월 d일"),음력휴일,2,FALSE),IFERROR(VLOOKUP(A4190,양력지정휴일,2,FALSE), IFERROR(VLOOKUP(B4190,음력지정휴일,2,FALSE), ""))))</f>
        <v/>
      </c>
      <c r="N4190" s="128"/>
      <c r="O4190" s="128" t="str">
        <f>IFERROR(VLOOKUP(N4190,연차지정일수,2,FALSE),"")</f>
        <v/>
      </c>
      <c r="P4190" s="143"/>
      <c r="Q4190" s="2"/>
    </row>
    <row r="4191">
      <c r="A4191" s="129">
        <v>48386.0</v>
      </c>
      <c r="B4191" s="129">
        <f>VLOOKUP($A4191,달력데이터,MATCH("음력 날짜",달력제목,0),FALSE)</f>
        <v>48348</v>
      </c>
      <c r="C4191" s="128">
        <f t="shared" si="1"/>
        <v>2032</v>
      </c>
      <c r="D4191" s="128">
        <f t="shared" si="2"/>
        <v>6</v>
      </c>
      <c r="E4191" s="128">
        <f t="shared" si="3"/>
        <v>3</v>
      </c>
      <c r="F4191" s="128">
        <f t="shared" si="4"/>
        <v>2032</v>
      </c>
      <c r="G4191" s="128">
        <f t="shared" si="5"/>
        <v>6</v>
      </c>
      <c r="H4191" s="128">
        <f t="shared" si="6"/>
        <v>21</v>
      </c>
      <c r="I4191" s="128" t="str">
        <f t="shared" si="7"/>
        <v>월</v>
      </c>
      <c r="J4191" s="99"/>
      <c r="K4191" s="99"/>
      <c r="L4191" s="141" t="str">
        <f>IF(J4191-K4191=0,,IFERROR(K4191-J4191-휴게시간-VLOOKUP(A4191,지정휴게시간,2,FALSE),K4191-J4191-휴게시간))</f>
        <v/>
      </c>
      <c r="M4191" s="142" t="str">
        <f>IFERROR(VLOOKUP(Text(A4191,"m월 d일"),양력휴일,2,FALSE),IFERROR(VLOOKUP(Text(B4191,"m월 d일"),음력휴일,2,FALSE),IFERROR(VLOOKUP(A4191,양력지정휴일,2,FALSE), IFERROR(VLOOKUP(B4191,음력지정휴일,2,FALSE), ""))))</f>
        <v/>
      </c>
      <c r="N4191" s="128"/>
      <c r="O4191" s="128" t="str">
        <f>IFERROR(VLOOKUP(N4191,연차지정일수,2,FALSE),"")</f>
        <v/>
      </c>
      <c r="P4191" s="143"/>
      <c r="Q4191" s="2"/>
    </row>
    <row r="4192">
      <c r="A4192" s="129">
        <v>48387.0</v>
      </c>
      <c r="B4192" s="129">
        <f>VLOOKUP($A4192,달력데이터,MATCH("음력 날짜",달력제목,0),FALSE)</f>
        <v>48349</v>
      </c>
      <c r="C4192" s="128">
        <f t="shared" si="1"/>
        <v>2032</v>
      </c>
      <c r="D4192" s="128">
        <f t="shared" si="2"/>
        <v>6</v>
      </c>
      <c r="E4192" s="128">
        <f t="shared" si="3"/>
        <v>3</v>
      </c>
      <c r="F4192" s="128">
        <f t="shared" si="4"/>
        <v>2032</v>
      </c>
      <c r="G4192" s="128">
        <f t="shared" si="5"/>
        <v>6</v>
      </c>
      <c r="H4192" s="128">
        <f t="shared" si="6"/>
        <v>22</v>
      </c>
      <c r="I4192" s="128" t="str">
        <f t="shared" si="7"/>
        <v>화</v>
      </c>
      <c r="J4192" s="99"/>
      <c r="K4192" s="99"/>
      <c r="L4192" s="141" t="str">
        <f>IF(J4192-K4192=0,,IFERROR(K4192-J4192-휴게시간-VLOOKUP(A4192,지정휴게시간,2,FALSE),K4192-J4192-휴게시간))</f>
        <v/>
      </c>
      <c r="M4192" s="142" t="str">
        <f>IFERROR(VLOOKUP(Text(A4192,"m월 d일"),양력휴일,2,FALSE),IFERROR(VLOOKUP(Text(B4192,"m월 d일"),음력휴일,2,FALSE),IFERROR(VLOOKUP(A4192,양력지정휴일,2,FALSE), IFERROR(VLOOKUP(B4192,음력지정휴일,2,FALSE), ""))))</f>
        <v/>
      </c>
      <c r="N4192" s="128"/>
      <c r="O4192" s="128" t="str">
        <f>IFERROR(VLOOKUP(N4192,연차지정일수,2,FALSE),"")</f>
        <v/>
      </c>
      <c r="P4192" s="143"/>
      <c r="Q4192" s="2"/>
    </row>
    <row r="4193">
      <c r="A4193" s="129">
        <v>48388.0</v>
      </c>
      <c r="B4193" s="129">
        <f>VLOOKUP($A4193,달력데이터,MATCH("음력 날짜",달력제목,0),FALSE)</f>
        <v>48350</v>
      </c>
      <c r="C4193" s="128">
        <f t="shared" si="1"/>
        <v>2032</v>
      </c>
      <c r="D4193" s="128">
        <f t="shared" si="2"/>
        <v>6</v>
      </c>
      <c r="E4193" s="128">
        <f t="shared" si="3"/>
        <v>3</v>
      </c>
      <c r="F4193" s="128">
        <f t="shared" si="4"/>
        <v>2032</v>
      </c>
      <c r="G4193" s="128">
        <f t="shared" si="5"/>
        <v>6</v>
      </c>
      <c r="H4193" s="128">
        <f t="shared" si="6"/>
        <v>23</v>
      </c>
      <c r="I4193" s="128" t="str">
        <f t="shared" si="7"/>
        <v>수</v>
      </c>
      <c r="J4193" s="99"/>
      <c r="K4193" s="99"/>
      <c r="L4193" s="141" t="str">
        <f>IF(J4193-K4193=0,,IFERROR(K4193-J4193-휴게시간-VLOOKUP(A4193,지정휴게시간,2,FALSE),K4193-J4193-휴게시간))</f>
        <v/>
      </c>
      <c r="M4193" s="142" t="str">
        <f>IFERROR(VLOOKUP(Text(A4193,"m월 d일"),양력휴일,2,FALSE),IFERROR(VLOOKUP(Text(B4193,"m월 d일"),음력휴일,2,FALSE),IFERROR(VLOOKUP(A4193,양력지정휴일,2,FALSE), IFERROR(VLOOKUP(B4193,음력지정휴일,2,FALSE), ""))))</f>
        <v/>
      </c>
      <c r="N4193" s="128"/>
      <c r="O4193" s="128" t="str">
        <f>IFERROR(VLOOKUP(N4193,연차지정일수,2,FALSE),"")</f>
        <v/>
      </c>
      <c r="P4193" s="143"/>
      <c r="Q4193" s="2"/>
    </row>
    <row r="4194">
      <c r="A4194" s="129">
        <v>48389.0</v>
      </c>
      <c r="B4194" s="129">
        <f>VLOOKUP($A4194,달력데이터,MATCH("음력 날짜",달력제목,0),FALSE)</f>
        <v>48351</v>
      </c>
      <c r="C4194" s="128">
        <f t="shared" si="1"/>
        <v>2032</v>
      </c>
      <c r="D4194" s="128">
        <f t="shared" si="2"/>
        <v>6</v>
      </c>
      <c r="E4194" s="128">
        <f t="shared" si="3"/>
        <v>3</v>
      </c>
      <c r="F4194" s="128">
        <f t="shared" si="4"/>
        <v>2032</v>
      </c>
      <c r="G4194" s="128">
        <f t="shared" si="5"/>
        <v>6</v>
      </c>
      <c r="H4194" s="128">
        <f t="shared" si="6"/>
        <v>24</v>
      </c>
      <c r="I4194" s="128" t="str">
        <f t="shared" si="7"/>
        <v>목</v>
      </c>
      <c r="J4194" s="99"/>
      <c r="K4194" s="99"/>
      <c r="L4194" s="141" t="str">
        <f>IF(J4194-K4194=0,,IFERROR(K4194-J4194-휴게시간-VLOOKUP(A4194,지정휴게시간,2,FALSE),K4194-J4194-휴게시간))</f>
        <v/>
      </c>
      <c r="M4194" s="142" t="str">
        <f>IFERROR(VLOOKUP(Text(A4194,"m월 d일"),양력휴일,2,FALSE),IFERROR(VLOOKUP(Text(B4194,"m월 d일"),음력휴일,2,FALSE),IFERROR(VLOOKUP(A4194,양력지정휴일,2,FALSE), IFERROR(VLOOKUP(B4194,음력지정휴일,2,FALSE), ""))))</f>
        <v/>
      </c>
      <c r="N4194" s="128"/>
      <c r="O4194" s="128" t="str">
        <f>IFERROR(VLOOKUP(N4194,연차지정일수,2,FALSE),"")</f>
        <v/>
      </c>
      <c r="P4194" s="143"/>
      <c r="Q4194" s="2"/>
    </row>
    <row r="4195">
      <c r="A4195" s="129">
        <v>48390.0</v>
      </c>
      <c r="B4195" s="129">
        <f>VLOOKUP($A4195,달력데이터,MATCH("음력 날짜",달력제목,0),FALSE)</f>
        <v>48352</v>
      </c>
      <c r="C4195" s="128">
        <f t="shared" si="1"/>
        <v>2032</v>
      </c>
      <c r="D4195" s="128">
        <f t="shared" si="2"/>
        <v>6</v>
      </c>
      <c r="E4195" s="128">
        <f t="shared" si="3"/>
        <v>3</v>
      </c>
      <c r="F4195" s="128">
        <f t="shared" si="4"/>
        <v>2032</v>
      </c>
      <c r="G4195" s="128">
        <f t="shared" si="5"/>
        <v>6</v>
      </c>
      <c r="H4195" s="128">
        <f t="shared" si="6"/>
        <v>25</v>
      </c>
      <c r="I4195" s="128" t="str">
        <f t="shared" si="7"/>
        <v>금</v>
      </c>
      <c r="J4195" s="99"/>
      <c r="K4195" s="99"/>
      <c r="L4195" s="141" t="str">
        <f>IF(J4195-K4195=0,,IFERROR(K4195-J4195-휴게시간-VLOOKUP(A4195,지정휴게시간,2,FALSE),K4195-J4195-휴게시간))</f>
        <v/>
      </c>
      <c r="M4195" s="142" t="str">
        <f>IFERROR(VLOOKUP(Text(A4195,"m월 d일"),양력휴일,2,FALSE),IFERROR(VLOOKUP(Text(B4195,"m월 d일"),음력휴일,2,FALSE),IFERROR(VLOOKUP(A4195,양력지정휴일,2,FALSE), IFERROR(VLOOKUP(B4195,음력지정휴일,2,FALSE), ""))))</f>
        <v/>
      </c>
      <c r="N4195" s="128"/>
      <c r="O4195" s="128" t="str">
        <f>IFERROR(VLOOKUP(N4195,연차지정일수,2,FALSE),"")</f>
        <v/>
      </c>
      <c r="P4195" s="143"/>
      <c r="Q4195" s="2"/>
    </row>
    <row r="4196">
      <c r="A4196" s="129">
        <v>48391.0</v>
      </c>
      <c r="B4196" s="129">
        <f>VLOOKUP($A4196,달력데이터,MATCH("음력 날짜",달력제목,0),FALSE)</f>
        <v>48353</v>
      </c>
      <c r="C4196" s="128">
        <f t="shared" si="1"/>
        <v>2032</v>
      </c>
      <c r="D4196" s="128">
        <f t="shared" si="2"/>
        <v>6</v>
      </c>
      <c r="E4196" s="128">
        <f t="shared" si="3"/>
        <v>3</v>
      </c>
      <c r="F4196" s="128">
        <f t="shared" si="4"/>
        <v>2032</v>
      </c>
      <c r="G4196" s="128">
        <f t="shared" si="5"/>
        <v>6</v>
      </c>
      <c r="H4196" s="128">
        <f t="shared" si="6"/>
        <v>26</v>
      </c>
      <c r="I4196" s="128" t="str">
        <f t="shared" si="7"/>
        <v>토</v>
      </c>
      <c r="J4196" s="99"/>
      <c r="K4196" s="99"/>
      <c r="L4196" s="141" t="str">
        <f>IF(J4196-K4196=0,,IFERROR(K4196-J4196-휴게시간-VLOOKUP(A4196,지정휴게시간,2,FALSE),K4196-J4196-휴게시간))</f>
        <v/>
      </c>
      <c r="M4196" s="142" t="str">
        <f>IFERROR(VLOOKUP(Text(A4196,"m월 d일"),양력휴일,2,FALSE),IFERROR(VLOOKUP(Text(B4196,"m월 d일"),음력휴일,2,FALSE),IFERROR(VLOOKUP(A4196,양력지정휴일,2,FALSE), IFERROR(VLOOKUP(B4196,음력지정휴일,2,FALSE), ""))))</f>
        <v/>
      </c>
      <c r="N4196" s="128"/>
      <c r="O4196" s="128" t="str">
        <f>IFERROR(VLOOKUP(N4196,연차지정일수,2,FALSE),"")</f>
        <v/>
      </c>
      <c r="P4196" s="143"/>
      <c r="Q4196" s="2"/>
    </row>
    <row r="4197">
      <c r="A4197" s="129">
        <v>48392.0</v>
      </c>
      <c r="B4197" s="129">
        <f>VLOOKUP($A4197,달력데이터,MATCH("음력 날짜",달력제목,0),FALSE)</f>
        <v>48354</v>
      </c>
      <c r="C4197" s="128">
        <f t="shared" si="1"/>
        <v>2032</v>
      </c>
      <c r="D4197" s="128">
        <f t="shared" si="2"/>
        <v>6</v>
      </c>
      <c r="E4197" s="128">
        <f t="shared" si="3"/>
        <v>3</v>
      </c>
      <c r="F4197" s="128">
        <f t="shared" si="4"/>
        <v>2032</v>
      </c>
      <c r="G4197" s="128">
        <f t="shared" si="5"/>
        <v>6</v>
      </c>
      <c r="H4197" s="128">
        <f t="shared" si="6"/>
        <v>27</v>
      </c>
      <c r="I4197" s="128" t="str">
        <f t="shared" si="7"/>
        <v>일</v>
      </c>
      <c r="J4197" s="99"/>
      <c r="K4197" s="99"/>
      <c r="L4197" s="141" t="str">
        <f>IF(J4197-K4197=0,,IFERROR(K4197-J4197-휴게시간-VLOOKUP(A4197,지정휴게시간,2,FALSE),K4197-J4197-휴게시간))</f>
        <v/>
      </c>
      <c r="M4197" s="142" t="str">
        <f>IFERROR(VLOOKUP(Text(A4197,"m월 d일"),양력휴일,2,FALSE),IFERROR(VLOOKUP(Text(B4197,"m월 d일"),음력휴일,2,FALSE),IFERROR(VLOOKUP(A4197,양력지정휴일,2,FALSE), IFERROR(VLOOKUP(B4197,음력지정휴일,2,FALSE), ""))))</f>
        <v/>
      </c>
      <c r="N4197" s="128"/>
      <c r="O4197" s="128" t="str">
        <f>IFERROR(VLOOKUP(N4197,연차지정일수,2,FALSE),"")</f>
        <v/>
      </c>
      <c r="P4197" s="143"/>
      <c r="Q4197" s="2"/>
    </row>
    <row r="4198">
      <c r="A4198" s="129">
        <v>48393.0</v>
      </c>
      <c r="B4198" s="129">
        <f>VLOOKUP($A4198,달력데이터,MATCH("음력 날짜",달력제목,0),FALSE)</f>
        <v>48355</v>
      </c>
      <c r="C4198" s="128">
        <f t="shared" si="1"/>
        <v>2032</v>
      </c>
      <c r="D4198" s="128">
        <f t="shared" si="2"/>
        <v>6</v>
      </c>
      <c r="E4198" s="128">
        <f t="shared" si="3"/>
        <v>4</v>
      </c>
      <c r="F4198" s="128">
        <f t="shared" si="4"/>
        <v>2032</v>
      </c>
      <c r="G4198" s="128">
        <f t="shared" si="5"/>
        <v>6</v>
      </c>
      <c r="H4198" s="128">
        <f t="shared" si="6"/>
        <v>28</v>
      </c>
      <c r="I4198" s="128" t="str">
        <f t="shared" si="7"/>
        <v>월</v>
      </c>
      <c r="J4198" s="99"/>
      <c r="K4198" s="99"/>
      <c r="L4198" s="141" t="str">
        <f>IF(J4198-K4198=0,,IFERROR(K4198-J4198-휴게시간-VLOOKUP(A4198,지정휴게시간,2,FALSE),K4198-J4198-휴게시간))</f>
        <v/>
      </c>
      <c r="M4198" s="142" t="str">
        <f>IFERROR(VLOOKUP(Text(A4198,"m월 d일"),양력휴일,2,FALSE),IFERROR(VLOOKUP(Text(B4198,"m월 d일"),음력휴일,2,FALSE),IFERROR(VLOOKUP(A4198,양력지정휴일,2,FALSE), IFERROR(VLOOKUP(B4198,음력지정휴일,2,FALSE), ""))))</f>
        <v/>
      </c>
      <c r="N4198" s="128"/>
      <c r="O4198" s="128" t="str">
        <f>IFERROR(VLOOKUP(N4198,연차지정일수,2,FALSE),"")</f>
        <v/>
      </c>
      <c r="P4198" s="143"/>
      <c r="Q4198" s="2"/>
    </row>
    <row r="4199">
      <c r="A4199" s="129">
        <v>48394.0</v>
      </c>
      <c r="B4199" s="129">
        <f>VLOOKUP($A4199,달력데이터,MATCH("음력 날짜",달력제목,0),FALSE)</f>
        <v>48356</v>
      </c>
      <c r="C4199" s="128">
        <f t="shared" si="1"/>
        <v>2032</v>
      </c>
      <c r="D4199" s="128">
        <f t="shared" si="2"/>
        <v>6</v>
      </c>
      <c r="E4199" s="128">
        <f t="shared" si="3"/>
        <v>4</v>
      </c>
      <c r="F4199" s="128">
        <f t="shared" si="4"/>
        <v>2032</v>
      </c>
      <c r="G4199" s="128">
        <f t="shared" si="5"/>
        <v>6</v>
      </c>
      <c r="H4199" s="128">
        <f t="shared" si="6"/>
        <v>29</v>
      </c>
      <c r="I4199" s="128" t="str">
        <f t="shared" si="7"/>
        <v>화</v>
      </c>
      <c r="J4199" s="99"/>
      <c r="K4199" s="99"/>
      <c r="L4199" s="141" t="str">
        <f>IF(J4199-K4199=0,,IFERROR(K4199-J4199-휴게시간-VLOOKUP(A4199,지정휴게시간,2,FALSE),K4199-J4199-휴게시간))</f>
        <v/>
      </c>
      <c r="M4199" s="142" t="str">
        <f>IFERROR(VLOOKUP(Text(A4199,"m월 d일"),양력휴일,2,FALSE),IFERROR(VLOOKUP(Text(B4199,"m월 d일"),음력휴일,2,FALSE),IFERROR(VLOOKUP(A4199,양력지정휴일,2,FALSE), IFERROR(VLOOKUP(B4199,음력지정휴일,2,FALSE), ""))))</f>
        <v/>
      </c>
      <c r="N4199" s="128"/>
      <c r="O4199" s="128" t="str">
        <f>IFERROR(VLOOKUP(N4199,연차지정일수,2,FALSE),"")</f>
        <v/>
      </c>
      <c r="P4199" s="143"/>
      <c r="Q4199" s="2"/>
    </row>
    <row r="4200">
      <c r="A4200" s="129">
        <v>48395.0</v>
      </c>
      <c r="B4200" s="129">
        <f>VLOOKUP($A4200,달력데이터,MATCH("음력 날짜",달력제목,0),FALSE)</f>
        <v>48357</v>
      </c>
      <c r="C4200" s="128">
        <f t="shared" si="1"/>
        <v>2032</v>
      </c>
      <c r="D4200" s="128">
        <f t="shared" si="2"/>
        <v>6</v>
      </c>
      <c r="E4200" s="128">
        <f t="shared" si="3"/>
        <v>4</v>
      </c>
      <c r="F4200" s="128">
        <f t="shared" si="4"/>
        <v>2032</v>
      </c>
      <c r="G4200" s="128">
        <f t="shared" si="5"/>
        <v>6</v>
      </c>
      <c r="H4200" s="128">
        <f t="shared" si="6"/>
        <v>30</v>
      </c>
      <c r="I4200" s="128" t="str">
        <f t="shared" si="7"/>
        <v>수</v>
      </c>
      <c r="J4200" s="99"/>
      <c r="K4200" s="99"/>
      <c r="L4200" s="141" t="str">
        <f>IF(J4200-K4200=0,,IFERROR(K4200-J4200-휴게시간-VLOOKUP(A4200,지정휴게시간,2,FALSE),K4200-J4200-휴게시간))</f>
        <v/>
      </c>
      <c r="M4200" s="142" t="str">
        <f>IFERROR(VLOOKUP(Text(A4200,"m월 d일"),양력휴일,2,FALSE),IFERROR(VLOOKUP(Text(B4200,"m월 d일"),음력휴일,2,FALSE),IFERROR(VLOOKUP(A4200,양력지정휴일,2,FALSE), IFERROR(VLOOKUP(B4200,음력지정휴일,2,FALSE), ""))))</f>
        <v/>
      </c>
      <c r="N4200" s="128"/>
      <c r="O4200" s="128" t="str">
        <f>IFERROR(VLOOKUP(N4200,연차지정일수,2,FALSE),"")</f>
        <v/>
      </c>
      <c r="P4200" s="143"/>
      <c r="Q4200" s="2"/>
    </row>
    <row r="4201">
      <c r="A4201" s="129">
        <v>48396.0</v>
      </c>
      <c r="B4201" s="129">
        <f>VLOOKUP($A4201,달력데이터,MATCH("음력 날짜",달력제목,0),FALSE)</f>
        <v>48358</v>
      </c>
      <c r="C4201" s="128">
        <f t="shared" si="1"/>
        <v>2032</v>
      </c>
      <c r="D4201" s="128">
        <f t="shared" si="2"/>
        <v>6</v>
      </c>
      <c r="E4201" s="128">
        <f t="shared" si="3"/>
        <v>4</v>
      </c>
      <c r="F4201" s="128">
        <f t="shared" si="4"/>
        <v>2032</v>
      </c>
      <c r="G4201" s="128">
        <f t="shared" si="5"/>
        <v>7</v>
      </c>
      <c r="H4201" s="128">
        <f t="shared" si="6"/>
        <v>1</v>
      </c>
      <c r="I4201" s="128" t="str">
        <f t="shared" si="7"/>
        <v>목</v>
      </c>
      <c r="J4201" s="99"/>
      <c r="K4201" s="99"/>
      <c r="L4201" s="141" t="str">
        <f>IF(J4201-K4201=0,,IFERROR(K4201-J4201-휴게시간-VLOOKUP(A4201,지정휴게시간,2,FALSE),K4201-J4201-휴게시간))</f>
        <v/>
      </c>
      <c r="M4201" s="142" t="str">
        <f>IFERROR(VLOOKUP(Text(A4201,"m월 d일"),양력휴일,2,FALSE),IFERROR(VLOOKUP(Text(B4201,"m월 d일"),음력휴일,2,FALSE),IFERROR(VLOOKUP(A4201,양력지정휴일,2,FALSE), IFERROR(VLOOKUP(B4201,음력지정휴일,2,FALSE), ""))))</f>
        <v/>
      </c>
      <c r="N4201" s="128"/>
      <c r="O4201" s="128" t="str">
        <f>IFERROR(VLOOKUP(N4201,연차지정일수,2,FALSE),"")</f>
        <v/>
      </c>
      <c r="P4201" s="143"/>
      <c r="Q4201" s="2"/>
    </row>
    <row r="4202">
      <c r="A4202" s="129">
        <v>48397.0</v>
      </c>
      <c r="B4202" s="129">
        <f>VLOOKUP($A4202,달력데이터,MATCH("음력 날짜",달력제목,0),FALSE)</f>
        <v>48359</v>
      </c>
      <c r="C4202" s="128">
        <f t="shared" si="1"/>
        <v>2032</v>
      </c>
      <c r="D4202" s="128">
        <f t="shared" si="2"/>
        <v>6</v>
      </c>
      <c r="E4202" s="128">
        <f t="shared" si="3"/>
        <v>4</v>
      </c>
      <c r="F4202" s="128">
        <f t="shared" si="4"/>
        <v>2032</v>
      </c>
      <c r="G4202" s="128">
        <f t="shared" si="5"/>
        <v>7</v>
      </c>
      <c r="H4202" s="128">
        <f t="shared" si="6"/>
        <v>2</v>
      </c>
      <c r="I4202" s="128" t="str">
        <f t="shared" si="7"/>
        <v>금</v>
      </c>
      <c r="J4202" s="99"/>
      <c r="K4202" s="99"/>
      <c r="L4202" s="141" t="str">
        <f>IF(J4202-K4202=0,,IFERROR(K4202-J4202-휴게시간-VLOOKUP(A4202,지정휴게시간,2,FALSE),K4202-J4202-휴게시간))</f>
        <v/>
      </c>
      <c r="M4202" s="142" t="str">
        <f>IFERROR(VLOOKUP(Text(A4202,"m월 d일"),양력휴일,2,FALSE),IFERROR(VLOOKUP(Text(B4202,"m월 d일"),음력휴일,2,FALSE),IFERROR(VLOOKUP(A4202,양력지정휴일,2,FALSE), IFERROR(VLOOKUP(B4202,음력지정휴일,2,FALSE), ""))))</f>
        <v/>
      </c>
      <c r="N4202" s="128"/>
      <c r="O4202" s="128" t="str">
        <f>IFERROR(VLOOKUP(N4202,연차지정일수,2,FALSE),"")</f>
        <v/>
      </c>
      <c r="P4202" s="143"/>
      <c r="Q4202" s="2"/>
    </row>
    <row r="4203">
      <c r="A4203" s="129">
        <v>48398.0</v>
      </c>
      <c r="B4203" s="129">
        <f>VLOOKUP($A4203,달력데이터,MATCH("음력 날짜",달력제목,0),FALSE)</f>
        <v>48360</v>
      </c>
      <c r="C4203" s="128">
        <f t="shared" si="1"/>
        <v>2032</v>
      </c>
      <c r="D4203" s="128">
        <f t="shared" si="2"/>
        <v>6</v>
      </c>
      <c r="E4203" s="128">
        <f t="shared" si="3"/>
        <v>4</v>
      </c>
      <c r="F4203" s="128">
        <f t="shared" si="4"/>
        <v>2032</v>
      </c>
      <c r="G4203" s="128">
        <f t="shared" si="5"/>
        <v>7</v>
      </c>
      <c r="H4203" s="128">
        <f t="shared" si="6"/>
        <v>3</v>
      </c>
      <c r="I4203" s="128" t="str">
        <f t="shared" si="7"/>
        <v>토</v>
      </c>
      <c r="J4203" s="99"/>
      <c r="K4203" s="99"/>
      <c r="L4203" s="141" t="str">
        <f>IF(J4203-K4203=0,,IFERROR(K4203-J4203-휴게시간-VLOOKUP(A4203,지정휴게시간,2,FALSE),K4203-J4203-휴게시간))</f>
        <v/>
      </c>
      <c r="M4203" s="142" t="str">
        <f>IFERROR(VLOOKUP(Text(A4203,"m월 d일"),양력휴일,2,FALSE),IFERROR(VLOOKUP(Text(B4203,"m월 d일"),음력휴일,2,FALSE),IFERROR(VLOOKUP(A4203,양력지정휴일,2,FALSE), IFERROR(VLOOKUP(B4203,음력지정휴일,2,FALSE), ""))))</f>
        <v/>
      </c>
      <c r="N4203" s="128"/>
      <c r="O4203" s="128" t="str">
        <f>IFERROR(VLOOKUP(N4203,연차지정일수,2,FALSE),"")</f>
        <v/>
      </c>
      <c r="P4203" s="143"/>
      <c r="Q4203" s="2"/>
    </row>
    <row r="4204">
      <c r="A4204" s="129">
        <v>48399.0</v>
      </c>
      <c r="B4204" s="129">
        <f>VLOOKUP($A4204,달력데이터,MATCH("음력 날짜",달력제목,0),FALSE)</f>
        <v>48361</v>
      </c>
      <c r="C4204" s="128">
        <f t="shared" si="1"/>
        <v>2032</v>
      </c>
      <c r="D4204" s="128">
        <f t="shared" si="2"/>
        <v>6</v>
      </c>
      <c r="E4204" s="128">
        <f t="shared" si="3"/>
        <v>4</v>
      </c>
      <c r="F4204" s="128">
        <f t="shared" si="4"/>
        <v>2032</v>
      </c>
      <c r="G4204" s="128">
        <f t="shared" si="5"/>
        <v>7</v>
      </c>
      <c r="H4204" s="128">
        <f t="shared" si="6"/>
        <v>4</v>
      </c>
      <c r="I4204" s="128" t="str">
        <f t="shared" si="7"/>
        <v>일</v>
      </c>
      <c r="J4204" s="99"/>
      <c r="K4204" s="99"/>
      <c r="L4204" s="141" t="str">
        <f>IF(J4204-K4204=0,,IFERROR(K4204-J4204-휴게시간-VLOOKUP(A4204,지정휴게시간,2,FALSE),K4204-J4204-휴게시간))</f>
        <v/>
      </c>
      <c r="M4204" s="142" t="str">
        <f>IFERROR(VLOOKUP(Text(A4204,"m월 d일"),양력휴일,2,FALSE),IFERROR(VLOOKUP(Text(B4204,"m월 d일"),음력휴일,2,FALSE),IFERROR(VLOOKUP(A4204,양력지정휴일,2,FALSE), IFERROR(VLOOKUP(B4204,음력지정휴일,2,FALSE), ""))))</f>
        <v/>
      </c>
      <c r="N4204" s="128"/>
      <c r="O4204" s="128" t="str">
        <f>IFERROR(VLOOKUP(N4204,연차지정일수,2,FALSE),"")</f>
        <v/>
      </c>
      <c r="P4204" s="143"/>
      <c r="Q4204" s="2"/>
    </row>
    <row r="4205">
      <c r="A4205" s="129">
        <v>48400.0</v>
      </c>
      <c r="B4205" s="129">
        <f>VLOOKUP($A4205,달력데이터,MATCH("음력 날짜",달력제목,0),FALSE)</f>
        <v>48362</v>
      </c>
      <c r="C4205" s="128">
        <f t="shared" si="1"/>
        <v>2032</v>
      </c>
      <c r="D4205" s="128">
        <f t="shared" si="2"/>
        <v>7</v>
      </c>
      <c r="E4205" s="128">
        <f t="shared" si="3"/>
        <v>1</v>
      </c>
      <c r="F4205" s="128">
        <f t="shared" si="4"/>
        <v>2032</v>
      </c>
      <c r="G4205" s="128">
        <f t="shared" si="5"/>
        <v>7</v>
      </c>
      <c r="H4205" s="128">
        <f t="shared" si="6"/>
        <v>5</v>
      </c>
      <c r="I4205" s="128" t="str">
        <f t="shared" si="7"/>
        <v>월</v>
      </c>
      <c r="J4205" s="99"/>
      <c r="K4205" s="99"/>
      <c r="L4205" s="141" t="str">
        <f>IF(J4205-K4205=0,,IFERROR(K4205-J4205-휴게시간-VLOOKUP(A4205,지정휴게시간,2,FALSE),K4205-J4205-휴게시간))</f>
        <v/>
      </c>
      <c r="M4205" s="142" t="str">
        <f>IFERROR(VLOOKUP(Text(A4205,"m월 d일"),양력휴일,2,FALSE),IFERROR(VLOOKUP(Text(B4205,"m월 d일"),음력휴일,2,FALSE),IFERROR(VLOOKUP(A4205,양력지정휴일,2,FALSE), IFERROR(VLOOKUP(B4205,음력지정휴일,2,FALSE), ""))))</f>
        <v/>
      </c>
      <c r="N4205" s="128"/>
      <c r="O4205" s="128" t="str">
        <f>IFERROR(VLOOKUP(N4205,연차지정일수,2,FALSE),"")</f>
        <v/>
      </c>
      <c r="P4205" s="143"/>
      <c r="Q4205" s="2"/>
    </row>
    <row r="4206">
      <c r="A4206" s="129">
        <v>48401.0</v>
      </c>
      <c r="B4206" s="129">
        <f>VLOOKUP($A4206,달력데이터,MATCH("음력 날짜",달력제목,0),FALSE)</f>
        <v>48363</v>
      </c>
      <c r="C4206" s="128">
        <f t="shared" si="1"/>
        <v>2032</v>
      </c>
      <c r="D4206" s="128">
        <f t="shared" si="2"/>
        <v>7</v>
      </c>
      <c r="E4206" s="128">
        <f t="shared" si="3"/>
        <v>1</v>
      </c>
      <c r="F4206" s="128">
        <f t="shared" si="4"/>
        <v>2032</v>
      </c>
      <c r="G4206" s="128">
        <f t="shared" si="5"/>
        <v>7</v>
      </c>
      <c r="H4206" s="128">
        <f t="shared" si="6"/>
        <v>6</v>
      </c>
      <c r="I4206" s="128" t="str">
        <f t="shared" si="7"/>
        <v>화</v>
      </c>
      <c r="J4206" s="99"/>
      <c r="K4206" s="99"/>
      <c r="L4206" s="141" t="str">
        <f>IF(J4206-K4206=0,,IFERROR(K4206-J4206-휴게시간-VLOOKUP(A4206,지정휴게시간,2,FALSE),K4206-J4206-휴게시간))</f>
        <v/>
      </c>
      <c r="M4206" s="142" t="str">
        <f>IFERROR(VLOOKUP(Text(A4206,"m월 d일"),양력휴일,2,FALSE),IFERROR(VLOOKUP(Text(B4206,"m월 d일"),음력휴일,2,FALSE),IFERROR(VLOOKUP(A4206,양력지정휴일,2,FALSE), IFERROR(VLOOKUP(B4206,음력지정휴일,2,FALSE), ""))))</f>
        <v/>
      </c>
      <c r="N4206" s="128"/>
      <c r="O4206" s="128" t="str">
        <f>IFERROR(VLOOKUP(N4206,연차지정일수,2,FALSE),"")</f>
        <v/>
      </c>
      <c r="P4206" s="143"/>
      <c r="Q4206" s="2"/>
    </row>
    <row r="4207">
      <c r="A4207" s="129">
        <v>48402.0</v>
      </c>
      <c r="B4207" s="129">
        <f>VLOOKUP($A4207,달력데이터,MATCH("음력 날짜",달력제목,0),FALSE)</f>
        <v>48366</v>
      </c>
      <c r="C4207" s="128">
        <f t="shared" si="1"/>
        <v>2032</v>
      </c>
      <c r="D4207" s="128">
        <f t="shared" si="2"/>
        <v>7</v>
      </c>
      <c r="E4207" s="128">
        <f t="shared" si="3"/>
        <v>1</v>
      </c>
      <c r="F4207" s="128">
        <f t="shared" si="4"/>
        <v>2032</v>
      </c>
      <c r="G4207" s="128">
        <f t="shared" si="5"/>
        <v>7</v>
      </c>
      <c r="H4207" s="128">
        <f t="shared" si="6"/>
        <v>7</v>
      </c>
      <c r="I4207" s="128" t="str">
        <f t="shared" si="7"/>
        <v>수</v>
      </c>
      <c r="J4207" s="99"/>
      <c r="K4207" s="99"/>
      <c r="L4207" s="141" t="str">
        <f>IF(J4207-K4207=0,,IFERROR(K4207-J4207-휴게시간-VLOOKUP(A4207,지정휴게시간,2,FALSE),K4207-J4207-휴게시간))</f>
        <v/>
      </c>
      <c r="M4207" s="142" t="str">
        <f>IFERROR(VLOOKUP(Text(A4207,"m월 d일"),양력휴일,2,FALSE),IFERROR(VLOOKUP(Text(B4207,"m월 d일"),음력휴일,2,FALSE),IFERROR(VLOOKUP(A4207,양력지정휴일,2,FALSE), IFERROR(VLOOKUP(B4207,음력지정휴일,2,FALSE), ""))))</f>
        <v/>
      </c>
      <c r="N4207" s="128"/>
      <c r="O4207" s="128" t="str">
        <f>IFERROR(VLOOKUP(N4207,연차지정일수,2,FALSE),"")</f>
        <v/>
      </c>
      <c r="P4207" s="143"/>
      <c r="Q4207" s="2"/>
    </row>
    <row r="4208">
      <c r="A4208" s="129">
        <v>48403.0</v>
      </c>
      <c r="B4208" s="129">
        <f>VLOOKUP($A4208,달력데이터,MATCH("음력 날짜",달력제목,0),FALSE)</f>
        <v>48367</v>
      </c>
      <c r="C4208" s="128">
        <f t="shared" si="1"/>
        <v>2032</v>
      </c>
      <c r="D4208" s="128">
        <f t="shared" si="2"/>
        <v>7</v>
      </c>
      <c r="E4208" s="128">
        <f t="shared" si="3"/>
        <v>1</v>
      </c>
      <c r="F4208" s="128">
        <f t="shared" si="4"/>
        <v>2032</v>
      </c>
      <c r="G4208" s="128">
        <f t="shared" si="5"/>
        <v>7</v>
      </c>
      <c r="H4208" s="128">
        <f t="shared" si="6"/>
        <v>8</v>
      </c>
      <c r="I4208" s="128" t="str">
        <f t="shared" si="7"/>
        <v>목</v>
      </c>
      <c r="J4208" s="99"/>
      <c r="K4208" s="99"/>
      <c r="L4208" s="141" t="str">
        <f>IF(J4208-K4208=0,,IFERROR(K4208-J4208-휴게시간-VLOOKUP(A4208,지정휴게시간,2,FALSE),K4208-J4208-휴게시간))</f>
        <v/>
      </c>
      <c r="M4208" s="142" t="str">
        <f>IFERROR(VLOOKUP(Text(A4208,"m월 d일"),양력휴일,2,FALSE),IFERROR(VLOOKUP(Text(B4208,"m월 d일"),음력휴일,2,FALSE),IFERROR(VLOOKUP(A4208,양력지정휴일,2,FALSE), IFERROR(VLOOKUP(B4208,음력지정휴일,2,FALSE), ""))))</f>
        <v/>
      </c>
      <c r="N4208" s="128"/>
      <c r="O4208" s="128" t="str">
        <f>IFERROR(VLOOKUP(N4208,연차지정일수,2,FALSE),"")</f>
        <v/>
      </c>
      <c r="P4208" s="143"/>
      <c r="Q4208" s="2"/>
    </row>
    <row r="4209">
      <c r="A4209" s="129">
        <v>48404.0</v>
      </c>
      <c r="B4209" s="129">
        <f>VLOOKUP($A4209,달력데이터,MATCH("음력 날짜",달력제목,0),FALSE)</f>
        <v>48368</v>
      </c>
      <c r="C4209" s="128">
        <f t="shared" si="1"/>
        <v>2032</v>
      </c>
      <c r="D4209" s="128">
        <f t="shared" si="2"/>
        <v>7</v>
      </c>
      <c r="E4209" s="128">
        <f t="shared" si="3"/>
        <v>1</v>
      </c>
      <c r="F4209" s="128">
        <f t="shared" si="4"/>
        <v>2032</v>
      </c>
      <c r="G4209" s="128">
        <f t="shared" si="5"/>
        <v>7</v>
      </c>
      <c r="H4209" s="128">
        <f t="shared" si="6"/>
        <v>9</v>
      </c>
      <c r="I4209" s="128" t="str">
        <f t="shared" si="7"/>
        <v>금</v>
      </c>
      <c r="J4209" s="99"/>
      <c r="K4209" s="99"/>
      <c r="L4209" s="141" t="str">
        <f>IF(J4209-K4209=0,,IFERROR(K4209-J4209-휴게시간-VLOOKUP(A4209,지정휴게시간,2,FALSE),K4209-J4209-휴게시간))</f>
        <v/>
      </c>
      <c r="M4209" s="142" t="str">
        <f>IFERROR(VLOOKUP(Text(A4209,"m월 d일"),양력휴일,2,FALSE),IFERROR(VLOOKUP(Text(B4209,"m월 d일"),음력휴일,2,FALSE),IFERROR(VLOOKUP(A4209,양력지정휴일,2,FALSE), IFERROR(VLOOKUP(B4209,음력지정휴일,2,FALSE), ""))))</f>
        <v/>
      </c>
      <c r="N4209" s="128"/>
      <c r="O4209" s="128" t="str">
        <f>IFERROR(VLOOKUP(N4209,연차지정일수,2,FALSE),"")</f>
        <v/>
      </c>
      <c r="P4209" s="143"/>
      <c r="Q4209" s="2"/>
    </row>
    <row r="4210">
      <c r="A4210" s="129">
        <v>48405.0</v>
      </c>
      <c r="B4210" s="129">
        <f>VLOOKUP($A4210,달력데이터,MATCH("음력 날짜",달력제목,0),FALSE)</f>
        <v>48369</v>
      </c>
      <c r="C4210" s="128">
        <f t="shared" si="1"/>
        <v>2032</v>
      </c>
      <c r="D4210" s="128">
        <f t="shared" si="2"/>
        <v>7</v>
      </c>
      <c r="E4210" s="128">
        <f t="shared" si="3"/>
        <v>1</v>
      </c>
      <c r="F4210" s="128">
        <f t="shared" si="4"/>
        <v>2032</v>
      </c>
      <c r="G4210" s="128">
        <f t="shared" si="5"/>
        <v>7</v>
      </c>
      <c r="H4210" s="128">
        <f t="shared" si="6"/>
        <v>10</v>
      </c>
      <c r="I4210" s="128" t="str">
        <f t="shared" si="7"/>
        <v>토</v>
      </c>
      <c r="J4210" s="99"/>
      <c r="K4210" s="99"/>
      <c r="L4210" s="141" t="str">
        <f>IF(J4210-K4210=0,,IFERROR(K4210-J4210-휴게시간-VLOOKUP(A4210,지정휴게시간,2,FALSE),K4210-J4210-휴게시간))</f>
        <v/>
      </c>
      <c r="M4210" s="142" t="str">
        <f>IFERROR(VLOOKUP(Text(A4210,"m월 d일"),양력휴일,2,FALSE),IFERROR(VLOOKUP(Text(B4210,"m월 d일"),음력휴일,2,FALSE),IFERROR(VLOOKUP(A4210,양력지정휴일,2,FALSE), IFERROR(VLOOKUP(B4210,음력지정휴일,2,FALSE), ""))))</f>
        <v/>
      </c>
      <c r="N4210" s="128"/>
      <c r="O4210" s="128" t="str">
        <f>IFERROR(VLOOKUP(N4210,연차지정일수,2,FALSE),"")</f>
        <v/>
      </c>
      <c r="P4210" s="143"/>
      <c r="Q4210" s="2"/>
    </row>
    <row r="4211">
      <c r="A4211" s="129">
        <v>48406.0</v>
      </c>
      <c r="B4211" s="129">
        <f>VLOOKUP($A4211,달력데이터,MATCH("음력 날짜",달력제목,0),FALSE)</f>
        <v>48370</v>
      </c>
      <c r="C4211" s="128">
        <f t="shared" si="1"/>
        <v>2032</v>
      </c>
      <c r="D4211" s="128">
        <f t="shared" si="2"/>
        <v>7</v>
      </c>
      <c r="E4211" s="128">
        <f t="shared" si="3"/>
        <v>1</v>
      </c>
      <c r="F4211" s="128">
        <f t="shared" si="4"/>
        <v>2032</v>
      </c>
      <c r="G4211" s="128">
        <f t="shared" si="5"/>
        <v>7</v>
      </c>
      <c r="H4211" s="128">
        <f t="shared" si="6"/>
        <v>11</v>
      </c>
      <c r="I4211" s="128" t="str">
        <f t="shared" si="7"/>
        <v>일</v>
      </c>
      <c r="J4211" s="99"/>
      <c r="K4211" s="99"/>
      <c r="L4211" s="141" t="str">
        <f>IF(J4211-K4211=0,,IFERROR(K4211-J4211-휴게시간-VLOOKUP(A4211,지정휴게시간,2,FALSE),K4211-J4211-휴게시간))</f>
        <v/>
      </c>
      <c r="M4211" s="142" t="str">
        <f>IFERROR(VLOOKUP(Text(A4211,"m월 d일"),양력휴일,2,FALSE),IFERROR(VLOOKUP(Text(B4211,"m월 d일"),음력휴일,2,FALSE),IFERROR(VLOOKUP(A4211,양력지정휴일,2,FALSE), IFERROR(VLOOKUP(B4211,음력지정휴일,2,FALSE), ""))))</f>
        <v/>
      </c>
      <c r="N4211" s="128"/>
      <c r="O4211" s="128" t="str">
        <f>IFERROR(VLOOKUP(N4211,연차지정일수,2,FALSE),"")</f>
        <v/>
      </c>
      <c r="P4211" s="143"/>
      <c r="Q4211" s="2"/>
    </row>
    <row r="4212">
      <c r="A4212" s="129">
        <v>48407.0</v>
      </c>
      <c r="B4212" s="129">
        <f>VLOOKUP($A4212,달력데이터,MATCH("음력 날짜",달력제목,0),FALSE)</f>
        <v>48371</v>
      </c>
      <c r="C4212" s="128">
        <f t="shared" si="1"/>
        <v>2032</v>
      </c>
      <c r="D4212" s="128">
        <f t="shared" si="2"/>
        <v>7</v>
      </c>
      <c r="E4212" s="128">
        <f t="shared" si="3"/>
        <v>2</v>
      </c>
      <c r="F4212" s="128">
        <f t="shared" si="4"/>
        <v>2032</v>
      </c>
      <c r="G4212" s="128">
        <f t="shared" si="5"/>
        <v>7</v>
      </c>
      <c r="H4212" s="128">
        <f t="shared" si="6"/>
        <v>12</v>
      </c>
      <c r="I4212" s="128" t="str">
        <f t="shared" si="7"/>
        <v>월</v>
      </c>
      <c r="J4212" s="99"/>
      <c r="K4212" s="99"/>
      <c r="L4212" s="141" t="str">
        <f>IF(J4212-K4212=0,,IFERROR(K4212-J4212-휴게시간-VLOOKUP(A4212,지정휴게시간,2,FALSE),K4212-J4212-휴게시간))</f>
        <v/>
      </c>
      <c r="M4212" s="142" t="str">
        <f>IFERROR(VLOOKUP(Text(A4212,"m월 d일"),양력휴일,2,FALSE),IFERROR(VLOOKUP(Text(B4212,"m월 d일"),음력휴일,2,FALSE),IFERROR(VLOOKUP(A4212,양력지정휴일,2,FALSE), IFERROR(VLOOKUP(B4212,음력지정휴일,2,FALSE), ""))))</f>
        <v/>
      </c>
      <c r="N4212" s="128"/>
      <c r="O4212" s="128" t="str">
        <f>IFERROR(VLOOKUP(N4212,연차지정일수,2,FALSE),"")</f>
        <v/>
      </c>
      <c r="P4212" s="143"/>
      <c r="Q4212" s="2"/>
    </row>
    <row r="4213">
      <c r="A4213" s="129">
        <v>48408.0</v>
      </c>
      <c r="B4213" s="129">
        <f>VLOOKUP($A4213,달력데이터,MATCH("음력 날짜",달력제목,0),FALSE)</f>
        <v>48372</v>
      </c>
      <c r="C4213" s="128">
        <f t="shared" si="1"/>
        <v>2032</v>
      </c>
      <c r="D4213" s="128">
        <f t="shared" si="2"/>
        <v>7</v>
      </c>
      <c r="E4213" s="128">
        <f t="shared" si="3"/>
        <v>2</v>
      </c>
      <c r="F4213" s="128">
        <f t="shared" si="4"/>
        <v>2032</v>
      </c>
      <c r="G4213" s="128">
        <f t="shared" si="5"/>
        <v>7</v>
      </c>
      <c r="H4213" s="128">
        <f t="shared" si="6"/>
        <v>13</v>
      </c>
      <c r="I4213" s="128" t="str">
        <f t="shared" si="7"/>
        <v>화</v>
      </c>
      <c r="J4213" s="99"/>
      <c r="K4213" s="99"/>
      <c r="L4213" s="141" t="str">
        <f>IF(J4213-K4213=0,,IFERROR(K4213-J4213-휴게시간-VLOOKUP(A4213,지정휴게시간,2,FALSE),K4213-J4213-휴게시간))</f>
        <v/>
      </c>
      <c r="M4213" s="142" t="str">
        <f>IFERROR(VLOOKUP(Text(A4213,"m월 d일"),양력휴일,2,FALSE),IFERROR(VLOOKUP(Text(B4213,"m월 d일"),음력휴일,2,FALSE),IFERROR(VLOOKUP(A4213,양력지정휴일,2,FALSE), IFERROR(VLOOKUP(B4213,음력지정휴일,2,FALSE), ""))))</f>
        <v/>
      </c>
      <c r="N4213" s="128"/>
      <c r="O4213" s="128" t="str">
        <f>IFERROR(VLOOKUP(N4213,연차지정일수,2,FALSE),"")</f>
        <v/>
      </c>
      <c r="P4213" s="143"/>
      <c r="Q4213" s="2"/>
    </row>
    <row r="4214">
      <c r="A4214" s="129">
        <v>48409.0</v>
      </c>
      <c r="B4214" s="129">
        <f>VLOOKUP($A4214,달력데이터,MATCH("음력 날짜",달력제목,0),FALSE)</f>
        <v>48373</v>
      </c>
      <c r="C4214" s="128">
        <f t="shared" si="1"/>
        <v>2032</v>
      </c>
      <c r="D4214" s="128">
        <f t="shared" si="2"/>
        <v>7</v>
      </c>
      <c r="E4214" s="128">
        <f t="shared" si="3"/>
        <v>2</v>
      </c>
      <c r="F4214" s="128">
        <f t="shared" si="4"/>
        <v>2032</v>
      </c>
      <c r="G4214" s="128">
        <f t="shared" si="5"/>
        <v>7</v>
      </c>
      <c r="H4214" s="128">
        <f t="shared" si="6"/>
        <v>14</v>
      </c>
      <c r="I4214" s="128" t="str">
        <f t="shared" si="7"/>
        <v>수</v>
      </c>
      <c r="J4214" s="99"/>
      <c r="K4214" s="99"/>
      <c r="L4214" s="141" t="str">
        <f>IF(J4214-K4214=0,,IFERROR(K4214-J4214-휴게시간-VLOOKUP(A4214,지정휴게시간,2,FALSE),K4214-J4214-휴게시간))</f>
        <v/>
      </c>
      <c r="M4214" s="142" t="str">
        <f>IFERROR(VLOOKUP(Text(A4214,"m월 d일"),양력휴일,2,FALSE),IFERROR(VLOOKUP(Text(B4214,"m월 d일"),음력휴일,2,FALSE),IFERROR(VLOOKUP(A4214,양력지정휴일,2,FALSE), IFERROR(VLOOKUP(B4214,음력지정휴일,2,FALSE), ""))))</f>
        <v/>
      </c>
      <c r="N4214" s="128"/>
      <c r="O4214" s="128" t="str">
        <f>IFERROR(VLOOKUP(N4214,연차지정일수,2,FALSE),"")</f>
        <v/>
      </c>
      <c r="P4214" s="143"/>
      <c r="Q4214" s="2"/>
    </row>
    <row r="4215">
      <c r="A4215" s="129">
        <v>48410.0</v>
      </c>
      <c r="B4215" s="129">
        <f>VLOOKUP($A4215,달력데이터,MATCH("음력 날짜",달력제목,0),FALSE)</f>
        <v>48374</v>
      </c>
      <c r="C4215" s="128">
        <f t="shared" si="1"/>
        <v>2032</v>
      </c>
      <c r="D4215" s="128">
        <f t="shared" si="2"/>
        <v>7</v>
      </c>
      <c r="E4215" s="128">
        <f t="shared" si="3"/>
        <v>2</v>
      </c>
      <c r="F4215" s="128">
        <f t="shared" si="4"/>
        <v>2032</v>
      </c>
      <c r="G4215" s="128">
        <f t="shared" si="5"/>
        <v>7</v>
      </c>
      <c r="H4215" s="128">
        <f t="shared" si="6"/>
        <v>15</v>
      </c>
      <c r="I4215" s="128" t="str">
        <f t="shared" si="7"/>
        <v>목</v>
      </c>
      <c r="J4215" s="99"/>
      <c r="K4215" s="99"/>
      <c r="L4215" s="141" t="str">
        <f>IF(J4215-K4215=0,,IFERROR(K4215-J4215-휴게시간-VLOOKUP(A4215,지정휴게시간,2,FALSE),K4215-J4215-휴게시간))</f>
        <v/>
      </c>
      <c r="M4215" s="142" t="str">
        <f>IFERROR(VLOOKUP(Text(A4215,"m월 d일"),양력휴일,2,FALSE),IFERROR(VLOOKUP(Text(B4215,"m월 d일"),음력휴일,2,FALSE),IFERROR(VLOOKUP(A4215,양력지정휴일,2,FALSE), IFERROR(VLOOKUP(B4215,음력지정휴일,2,FALSE), ""))))</f>
        <v/>
      </c>
      <c r="N4215" s="128"/>
      <c r="O4215" s="128" t="str">
        <f>IFERROR(VLOOKUP(N4215,연차지정일수,2,FALSE),"")</f>
        <v/>
      </c>
      <c r="P4215" s="143"/>
      <c r="Q4215" s="2"/>
    </row>
    <row r="4216">
      <c r="A4216" s="129">
        <v>48411.0</v>
      </c>
      <c r="B4216" s="129">
        <f>VLOOKUP($A4216,달력데이터,MATCH("음력 날짜",달력제목,0),FALSE)</f>
        <v>48375</v>
      </c>
      <c r="C4216" s="128">
        <f t="shared" si="1"/>
        <v>2032</v>
      </c>
      <c r="D4216" s="128">
        <f t="shared" si="2"/>
        <v>7</v>
      </c>
      <c r="E4216" s="128">
        <f t="shared" si="3"/>
        <v>2</v>
      </c>
      <c r="F4216" s="128">
        <f t="shared" si="4"/>
        <v>2032</v>
      </c>
      <c r="G4216" s="128">
        <f t="shared" si="5"/>
        <v>7</v>
      </c>
      <c r="H4216" s="128">
        <f t="shared" si="6"/>
        <v>16</v>
      </c>
      <c r="I4216" s="128" t="str">
        <f t="shared" si="7"/>
        <v>금</v>
      </c>
      <c r="J4216" s="99"/>
      <c r="K4216" s="99"/>
      <c r="L4216" s="141" t="str">
        <f>IF(J4216-K4216=0,,IFERROR(K4216-J4216-휴게시간-VLOOKUP(A4216,지정휴게시간,2,FALSE),K4216-J4216-휴게시간))</f>
        <v/>
      </c>
      <c r="M4216" s="142" t="str">
        <f>IFERROR(VLOOKUP(Text(A4216,"m월 d일"),양력휴일,2,FALSE),IFERROR(VLOOKUP(Text(B4216,"m월 d일"),음력휴일,2,FALSE),IFERROR(VLOOKUP(A4216,양력지정휴일,2,FALSE), IFERROR(VLOOKUP(B4216,음력지정휴일,2,FALSE), ""))))</f>
        <v/>
      </c>
      <c r="N4216" s="128"/>
      <c r="O4216" s="128" t="str">
        <f>IFERROR(VLOOKUP(N4216,연차지정일수,2,FALSE),"")</f>
        <v/>
      </c>
      <c r="P4216" s="143"/>
      <c r="Q4216" s="2"/>
    </row>
    <row r="4217">
      <c r="A4217" s="129">
        <v>48412.0</v>
      </c>
      <c r="B4217" s="129">
        <f>VLOOKUP($A4217,달력데이터,MATCH("음력 날짜",달력제목,0),FALSE)</f>
        <v>48376</v>
      </c>
      <c r="C4217" s="128">
        <f t="shared" si="1"/>
        <v>2032</v>
      </c>
      <c r="D4217" s="128">
        <f t="shared" si="2"/>
        <v>7</v>
      </c>
      <c r="E4217" s="128">
        <f t="shared" si="3"/>
        <v>2</v>
      </c>
      <c r="F4217" s="128">
        <f t="shared" si="4"/>
        <v>2032</v>
      </c>
      <c r="G4217" s="128">
        <f t="shared" si="5"/>
        <v>7</v>
      </c>
      <c r="H4217" s="128">
        <f t="shared" si="6"/>
        <v>17</v>
      </c>
      <c r="I4217" s="128" t="str">
        <f t="shared" si="7"/>
        <v>토</v>
      </c>
      <c r="J4217" s="99"/>
      <c r="K4217" s="99"/>
      <c r="L4217" s="141" t="str">
        <f>IF(J4217-K4217=0,,IFERROR(K4217-J4217-휴게시간-VLOOKUP(A4217,지정휴게시간,2,FALSE),K4217-J4217-휴게시간))</f>
        <v/>
      </c>
      <c r="M4217" s="142" t="str">
        <f>IFERROR(VLOOKUP(Text(A4217,"m월 d일"),양력휴일,2,FALSE),IFERROR(VLOOKUP(Text(B4217,"m월 d일"),음력휴일,2,FALSE),IFERROR(VLOOKUP(A4217,양력지정휴일,2,FALSE), IFERROR(VLOOKUP(B4217,음력지정휴일,2,FALSE), ""))))</f>
        <v/>
      </c>
      <c r="N4217" s="128"/>
      <c r="O4217" s="128" t="str">
        <f>IFERROR(VLOOKUP(N4217,연차지정일수,2,FALSE),"")</f>
        <v/>
      </c>
      <c r="P4217" s="143"/>
      <c r="Q4217" s="2"/>
    </row>
    <row r="4218">
      <c r="A4218" s="129">
        <v>48413.0</v>
      </c>
      <c r="B4218" s="129">
        <f>VLOOKUP($A4218,달력데이터,MATCH("음력 날짜",달력제목,0),FALSE)</f>
        <v>48377</v>
      </c>
      <c r="C4218" s="128">
        <f t="shared" si="1"/>
        <v>2032</v>
      </c>
      <c r="D4218" s="128">
        <f t="shared" si="2"/>
        <v>7</v>
      </c>
      <c r="E4218" s="128">
        <f t="shared" si="3"/>
        <v>2</v>
      </c>
      <c r="F4218" s="128">
        <f t="shared" si="4"/>
        <v>2032</v>
      </c>
      <c r="G4218" s="128">
        <f t="shared" si="5"/>
        <v>7</v>
      </c>
      <c r="H4218" s="128">
        <f t="shared" si="6"/>
        <v>18</v>
      </c>
      <c r="I4218" s="128" t="str">
        <f t="shared" si="7"/>
        <v>일</v>
      </c>
      <c r="J4218" s="99"/>
      <c r="K4218" s="99"/>
      <c r="L4218" s="141" t="str">
        <f>IF(J4218-K4218=0,,IFERROR(K4218-J4218-휴게시간-VLOOKUP(A4218,지정휴게시간,2,FALSE),K4218-J4218-휴게시간))</f>
        <v/>
      </c>
      <c r="M4218" s="142" t="str">
        <f>IFERROR(VLOOKUP(Text(A4218,"m월 d일"),양력휴일,2,FALSE),IFERROR(VLOOKUP(Text(B4218,"m월 d일"),음력휴일,2,FALSE),IFERROR(VLOOKUP(A4218,양력지정휴일,2,FALSE), IFERROR(VLOOKUP(B4218,음력지정휴일,2,FALSE), ""))))</f>
        <v/>
      </c>
      <c r="N4218" s="128"/>
      <c r="O4218" s="128" t="str">
        <f>IFERROR(VLOOKUP(N4218,연차지정일수,2,FALSE),"")</f>
        <v/>
      </c>
      <c r="P4218" s="143"/>
      <c r="Q4218" s="2"/>
    </row>
    <row r="4219">
      <c r="A4219" s="129">
        <v>48414.0</v>
      </c>
      <c r="B4219" s="129">
        <f>VLOOKUP($A4219,달력데이터,MATCH("음력 날짜",달력제목,0),FALSE)</f>
        <v>48378</v>
      </c>
      <c r="C4219" s="128">
        <f t="shared" si="1"/>
        <v>2032</v>
      </c>
      <c r="D4219" s="128">
        <f t="shared" si="2"/>
        <v>7</v>
      </c>
      <c r="E4219" s="128">
        <f t="shared" si="3"/>
        <v>3</v>
      </c>
      <c r="F4219" s="128">
        <f t="shared" si="4"/>
        <v>2032</v>
      </c>
      <c r="G4219" s="128">
        <f t="shared" si="5"/>
        <v>7</v>
      </c>
      <c r="H4219" s="128">
        <f t="shared" si="6"/>
        <v>19</v>
      </c>
      <c r="I4219" s="128" t="str">
        <f t="shared" si="7"/>
        <v>월</v>
      </c>
      <c r="J4219" s="99"/>
      <c r="K4219" s="99"/>
      <c r="L4219" s="141" t="str">
        <f>IF(J4219-K4219=0,,IFERROR(K4219-J4219-휴게시간-VLOOKUP(A4219,지정휴게시간,2,FALSE),K4219-J4219-휴게시간))</f>
        <v/>
      </c>
      <c r="M4219" s="142" t="str">
        <f>IFERROR(VLOOKUP(Text(A4219,"m월 d일"),양력휴일,2,FALSE),IFERROR(VLOOKUP(Text(B4219,"m월 d일"),음력휴일,2,FALSE),IFERROR(VLOOKUP(A4219,양력지정휴일,2,FALSE), IFERROR(VLOOKUP(B4219,음력지정휴일,2,FALSE), ""))))</f>
        <v/>
      </c>
      <c r="N4219" s="128"/>
      <c r="O4219" s="128" t="str">
        <f>IFERROR(VLOOKUP(N4219,연차지정일수,2,FALSE),"")</f>
        <v/>
      </c>
      <c r="P4219" s="143"/>
      <c r="Q4219" s="2"/>
    </row>
    <row r="4220">
      <c r="A4220" s="129">
        <v>48415.0</v>
      </c>
      <c r="B4220" s="129">
        <f>VLOOKUP($A4220,달력데이터,MATCH("음력 날짜",달력제목,0),FALSE)</f>
        <v>48379</v>
      </c>
      <c r="C4220" s="128">
        <f t="shared" si="1"/>
        <v>2032</v>
      </c>
      <c r="D4220" s="128">
        <f t="shared" si="2"/>
        <v>7</v>
      </c>
      <c r="E4220" s="128">
        <f t="shared" si="3"/>
        <v>3</v>
      </c>
      <c r="F4220" s="128">
        <f t="shared" si="4"/>
        <v>2032</v>
      </c>
      <c r="G4220" s="128">
        <f t="shared" si="5"/>
        <v>7</v>
      </c>
      <c r="H4220" s="128">
        <f t="shared" si="6"/>
        <v>20</v>
      </c>
      <c r="I4220" s="128" t="str">
        <f t="shared" si="7"/>
        <v>화</v>
      </c>
      <c r="J4220" s="99"/>
      <c r="K4220" s="99"/>
      <c r="L4220" s="141" t="str">
        <f>IF(J4220-K4220=0,,IFERROR(K4220-J4220-휴게시간-VLOOKUP(A4220,지정휴게시간,2,FALSE),K4220-J4220-휴게시간))</f>
        <v/>
      </c>
      <c r="M4220" s="142" t="str">
        <f>IFERROR(VLOOKUP(Text(A4220,"m월 d일"),양력휴일,2,FALSE),IFERROR(VLOOKUP(Text(B4220,"m월 d일"),음력휴일,2,FALSE),IFERROR(VLOOKUP(A4220,양력지정휴일,2,FALSE), IFERROR(VLOOKUP(B4220,음력지정휴일,2,FALSE), ""))))</f>
        <v/>
      </c>
      <c r="N4220" s="128"/>
      <c r="O4220" s="128" t="str">
        <f>IFERROR(VLOOKUP(N4220,연차지정일수,2,FALSE),"")</f>
        <v/>
      </c>
      <c r="P4220" s="143"/>
      <c r="Q4220" s="2"/>
    </row>
    <row r="4221">
      <c r="A4221" s="129">
        <v>48416.0</v>
      </c>
      <c r="B4221" s="129">
        <f>VLOOKUP($A4221,달력데이터,MATCH("음력 날짜",달력제목,0),FALSE)</f>
        <v>48380</v>
      </c>
      <c r="C4221" s="128">
        <f t="shared" si="1"/>
        <v>2032</v>
      </c>
      <c r="D4221" s="128">
        <f t="shared" si="2"/>
        <v>7</v>
      </c>
      <c r="E4221" s="128">
        <f t="shared" si="3"/>
        <v>3</v>
      </c>
      <c r="F4221" s="128">
        <f t="shared" si="4"/>
        <v>2032</v>
      </c>
      <c r="G4221" s="128">
        <f t="shared" si="5"/>
        <v>7</v>
      </c>
      <c r="H4221" s="128">
        <f t="shared" si="6"/>
        <v>21</v>
      </c>
      <c r="I4221" s="128" t="str">
        <f t="shared" si="7"/>
        <v>수</v>
      </c>
      <c r="J4221" s="99"/>
      <c r="K4221" s="99"/>
      <c r="L4221" s="141" t="str">
        <f>IF(J4221-K4221=0,,IFERROR(K4221-J4221-휴게시간-VLOOKUP(A4221,지정휴게시간,2,FALSE),K4221-J4221-휴게시간))</f>
        <v/>
      </c>
      <c r="M4221" s="142" t="str">
        <f>IFERROR(VLOOKUP(Text(A4221,"m월 d일"),양력휴일,2,FALSE),IFERROR(VLOOKUP(Text(B4221,"m월 d일"),음력휴일,2,FALSE),IFERROR(VLOOKUP(A4221,양력지정휴일,2,FALSE), IFERROR(VLOOKUP(B4221,음력지정휴일,2,FALSE), ""))))</f>
        <v/>
      </c>
      <c r="N4221" s="128"/>
      <c r="O4221" s="128" t="str">
        <f>IFERROR(VLOOKUP(N4221,연차지정일수,2,FALSE),"")</f>
        <v/>
      </c>
      <c r="P4221" s="143"/>
      <c r="Q4221" s="2"/>
    </row>
    <row r="4222">
      <c r="A4222" s="129">
        <v>48417.0</v>
      </c>
      <c r="B4222" s="129">
        <f>VLOOKUP($A4222,달력데이터,MATCH("음력 날짜",달력제목,0),FALSE)</f>
        <v>48381</v>
      </c>
      <c r="C4222" s="128">
        <f t="shared" si="1"/>
        <v>2032</v>
      </c>
      <c r="D4222" s="128">
        <f t="shared" si="2"/>
        <v>7</v>
      </c>
      <c r="E4222" s="128">
        <f t="shared" si="3"/>
        <v>3</v>
      </c>
      <c r="F4222" s="128">
        <f t="shared" si="4"/>
        <v>2032</v>
      </c>
      <c r="G4222" s="128">
        <f t="shared" si="5"/>
        <v>7</v>
      </c>
      <c r="H4222" s="128">
        <f t="shared" si="6"/>
        <v>22</v>
      </c>
      <c r="I4222" s="128" t="str">
        <f t="shared" si="7"/>
        <v>목</v>
      </c>
      <c r="J4222" s="99"/>
      <c r="K4222" s="99"/>
      <c r="L4222" s="141" t="str">
        <f>IF(J4222-K4222=0,,IFERROR(K4222-J4222-휴게시간-VLOOKUP(A4222,지정휴게시간,2,FALSE),K4222-J4222-휴게시간))</f>
        <v/>
      </c>
      <c r="M4222" s="142" t="str">
        <f>IFERROR(VLOOKUP(Text(A4222,"m월 d일"),양력휴일,2,FALSE),IFERROR(VLOOKUP(Text(B4222,"m월 d일"),음력휴일,2,FALSE),IFERROR(VLOOKUP(A4222,양력지정휴일,2,FALSE), IFERROR(VLOOKUP(B4222,음력지정휴일,2,FALSE), ""))))</f>
        <v/>
      </c>
      <c r="N4222" s="128"/>
      <c r="O4222" s="128" t="str">
        <f>IFERROR(VLOOKUP(N4222,연차지정일수,2,FALSE),"")</f>
        <v/>
      </c>
      <c r="P4222" s="143"/>
      <c r="Q4222" s="2"/>
    </row>
    <row r="4223">
      <c r="A4223" s="129">
        <v>48418.0</v>
      </c>
      <c r="B4223" s="129">
        <f>VLOOKUP($A4223,달력데이터,MATCH("음력 날짜",달력제목,0),FALSE)</f>
        <v>48382</v>
      </c>
      <c r="C4223" s="128">
        <f t="shared" si="1"/>
        <v>2032</v>
      </c>
      <c r="D4223" s="128">
        <f t="shared" si="2"/>
        <v>7</v>
      </c>
      <c r="E4223" s="128">
        <f t="shared" si="3"/>
        <v>3</v>
      </c>
      <c r="F4223" s="128">
        <f t="shared" si="4"/>
        <v>2032</v>
      </c>
      <c r="G4223" s="128">
        <f t="shared" si="5"/>
        <v>7</v>
      </c>
      <c r="H4223" s="128">
        <f t="shared" si="6"/>
        <v>23</v>
      </c>
      <c r="I4223" s="128" t="str">
        <f t="shared" si="7"/>
        <v>금</v>
      </c>
      <c r="J4223" s="99"/>
      <c r="K4223" s="99"/>
      <c r="L4223" s="141" t="str">
        <f>IF(J4223-K4223=0,,IFERROR(K4223-J4223-휴게시간-VLOOKUP(A4223,지정휴게시간,2,FALSE),K4223-J4223-휴게시간))</f>
        <v/>
      </c>
      <c r="M4223" s="142" t="str">
        <f>IFERROR(VLOOKUP(Text(A4223,"m월 d일"),양력휴일,2,FALSE),IFERROR(VLOOKUP(Text(B4223,"m월 d일"),음력휴일,2,FALSE),IFERROR(VLOOKUP(A4223,양력지정휴일,2,FALSE), IFERROR(VLOOKUP(B4223,음력지정휴일,2,FALSE), ""))))</f>
        <v/>
      </c>
      <c r="N4223" s="128"/>
      <c r="O4223" s="128" t="str">
        <f>IFERROR(VLOOKUP(N4223,연차지정일수,2,FALSE),"")</f>
        <v/>
      </c>
      <c r="P4223" s="143"/>
      <c r="Q4223" s="2"/>
    </row>
    <row r="4224">
      <c r="A4224" s="129">
        <v>48419.0</v>
      </c>
      <c r="B4224" s="129">
        <f>VLOOKUP($A4224,달력데이터,MATCH("음력 날짜",달력제목,0),FALSE)</f>
        <v>48383</v>
      </c>
      <c r="C4224" s="128">
        <f t="shared" si="1"/>
        <v>2032</v>
      </c>
      <c r="D4224" s="128">
        <f t="shared" si="2"/>
        <v>7</v>
      </c>
      <c r="E4224" s="128">
        <f t="shared" si="3"/>
        <v>3</v>
      </c>
      <c r="F4224" s="128">
        <f t="shared" si="4"/>
        <v>2032</v>
      </c>
      <c r="G4224" s="128">
        <f t="shared" si="5"/>
        <v>7</v>
      </c>
      <c r="H4224" s="128">
        <f t="shared" si="6"/>
        <v>24</v>
      </c>
      <c r="I4224" s="128" t="str">
        <f t="shared" si="7"/>
        <v>토</v>
      </c>
      <c r="J4224" s="99"/>
      <c r="K4224" s="99"/>
      <c r="L4224" s="141" t="str">
        <f>IF(J4224-K4224=0,,IFERROR(K4224-J4224-휴게시간-VLOOKUP(A4224,지정휴게시간,2,FALSE),K4224-J4224-휴게시간))</f>
        <v/>
      </c>
      <c r="M4224" s="142" t="str">
        <f>IFERROR(VLOOKUP(Text(A4224,"m월 d일"),양력휴일,2,FALSE),IFERROR(VLOOKUP(Text(B4224,"m월 d일"),음력휴일,2,FALSE),IFERROR(VLOOKUP(A4224,양력지정휴일,2,FALSE), IFERROR(VLOOKUP(B4224,음력지정휴일,2,FALSE), ""))))</f>
        <v/>
      </c>
      <c r="N4224" s="128"/>
      <c r="O4224" s="128" t="str">
        <f>IFERROR(VLOOKUP(N4224,연차지정일수,2,FALSE),"")</f>
        <v/>
      </c>
      <c r="P4224" s="143"/>
      <c r="Q4224" s="2"/>
    </row>
    <row r="4225">
      <c r="A4225" s="129">
        <v>48420.0</v>
      </c>
      <c r="B4225" s="129">
        <f>VLOOKUP($A4225,달력데이터,MATCH("음력 날짜",달력제목,0),FALSE)</f>
        <v>48384</v>
      </c>
      <c r="C4225" s="128">
        <f t="shared" si="1"/>
        <v>2032</v>
      </c>
      <c r="D4225" s="128">
        <f t="shared" si="2"/>
        <v>7</v>
      </c>
      <c r="E4225" s="128">
        <f t="shared" si="3"/>
        <v>3</v>
      </c>
      <c r="F4225" s="128">
        <f t="shared" si="4"/>
        <v>2032</v>
      </c>
      <c r="G4225" s="128">
        <f t="shared" si="5"/>
        <v>7</v>
      </c>
      <c r="H4225" s="128">
        <f t="shared" si="6"/>
        <v>25</v>
      </c>
      <c r="I4225" s="128" t="str">
        <f t="shared" si="7"/>
        <v>일</v>
      </c>
      <c r="J4225" s="99"/>
      <c r="K4225" s="99"/>
      <c r="L4225" s="141" t="str">
        <f>IF(J4225-K4225=0,,IFERROR(K4225-J4225-휴게시간-VLOOKUP(A4225,지정휴게시간,2,FALSE),K4225-J4225-휴게시간))</f>
        <v/>
      </c>
      <c r="M4225" s="142" t="str">
        <f>IFERROR(VLOOKUP(Text(A4225,"m월 d일"),양력휴일,2,FALSE),IFERROR(VLOOKUP(Text(B4225,"m월 d일"),음력휴일,2,FALSE),IFERROR(VLOOKUP(A4225,양력지정휴일,2,FALSE), IFERROR(VLOOKUP(B4225,음력지정휴일,2,FALSE), ""))))</f>
        <v/>
      </c>
      <c r="N4225" s="128"/>
      <c r="O4225" s="128" t="str">
        <f>IFERROR(VLOOKUP(N4225,연차지정일수,2,FALSE),"")</f>
        <v/>
      </c>
      <c r="P4225" s="143"/>
      <c r="Q4225" s="2"/>
    </row>
    <row r="4226">
      <c r="A4226" s="129">
        <v>48421.0</v>
      </c>
      <c r="B4226" s="129">
        <f>VLOOKUP($A4226,달력데이터,MATCH("음력 날짜",달력제목,0),FALSE)</f>
        <v>48385</v>
      </c>
      <c r="C4226" s="128">
        <f t="shared" si="1"/>
        <v>2032</v>
      </c>
      <c r="D4226" s="128">
        <f t="shared" si="2"/>
        <v>7</v>
      </c>
      <c r="E4226" s="128">
        <f t="shared" si="3"/>
        <v>4</v>
      </c>
      <c r="F4226" s="128">
        <f t="shared" si="4"/>
        <v>2032</v>
      </c>
      <c r="G4226" s="128">
        <f t="shared" si="5"/>
        <v>7</v>
      </c>
      <c r="H4226" s="128">
        <f t="shared" si="6"/>
        <v>26</v>
      </c>
      <c r="I4226" s="128" t="str">
        <f t="shared" si="7"/>
        <v>월</v>
      </c>
      <c r="J4226" s="99"/>
      <c r="K4226" s="99"/>
      <c r="L4226" s="141" t="str">
        <f>IF(J4226-K4226=0,,IFERROR(K4226-J4226-휴게시간-VLOOKUP(A4226,지정휴게시간,2,FALSE),K4226-J4226-휴게시간))</f>
        <v/>
      </c>
      <c r="M4226" s="142" t="str">
        <f>IFERROR(VLOOKUP(Text(A4226,"m월 d일"),양력휴일,2,FALSE),IFERROR(VLOOKUP(Text(B4226,"m월 d일"),음력휴일,2,FALSE),IFERROR(VLOOKUP(A4226,양력지정휴일,2,FALSE), IFERROR(VLOOKUP(B4226,음력지정휴일,2,FALSE), ""))))</f>
        <v/>
      </c>
      <c r="N4226" s="128"/>
      <c r="O4226" s="128" t="str">
        <f>IFERROR(VLOOKUP(N4226,연차지정일수,2,FALSE),"")</f>
        <v/>
      </c>
      <c r="P4226" s="143"/>
      <c r="Q4226" s="2"/>
    </row>
    <row r="4227">
      <c r="A4227" s="129">
        <v>48422.0</v>
      </c>
      <c r="B4227" s="129">
        <f>VLOOKUP($A4227,달력데이터,MATCH("음력 날짜",달력제목,0),FALSE)</f>
        <v>48386</v>
      </c>
      <c r="C4227" s="128">
        <f t="shared" si="1"/>
        <v>2032</v>
      </c>
      <c r="D4227" s="128">
        <f t="shared" si="2"/>
        <v>7</v>
      </c>
      <c r="E4227" s="128">
        <f t="shared" si="3"/>
        <v>4</v>
      </c>
      <c r="F4227" s="128">
        <f t="shared" si="4"/>
        <v>2032</v>
      </c>
      <c r="G4227" s="128">
        <f t="shared" si="5"/>
        <v>7</v>
      </c>
      <c r="H4227" s="128">
        <f t="shared" si="6"/>
        <v>27</v>
      </c>
      <c r="I4227" s="128" t="str">
        <f t="shared" si="7"/>
        <v>화</v>
      </c>
      <c r="J4227" s="99"/>
      <c r="K4227" s="99"/>
      <c r="L4227" s="141" t="str">
        <f>IF(J4227-K4227=0,,IFERROR(K4227-J4227-휴게시간-VLOOKUP(A4227,지정휴게시간,2,FALSE),K4227-J4227-휴게시간))</f>
        <v/>
      </c>
      <c r="M4227" s="142" t="str">
        <f>IFERROR(VLOOKUP(Text(A4227,"m월 d일"),양력휴일,2,FALSE),IFERROR(VLOOKUP(Text(B4227,"m월 d일"),음력휴일,2,FALSE),IFERROR(VLOOKUP(A4227,양력지정휴일,2,FALSE), IFERROR(VLOOKUP(B4227,음력지정휴일,2,FALSE), ""))))</f>
        <v/>
      </c>
      <c r="N4227" s="128"/>
      <c r="O4227" s="128" t="str">
        <f>IFERROR(VLOOKUP(N4227,연차지정일수,2,FALSE),"")</f>
        <v/>
      </c>
      <c r="P4227" s="143"/>
      <c r="Q4227" s="2"/>
    </row>
    <row r="4228">
      <c r="A4228" s="129">
        <v>48423.0</v>
      </c>
      <c r="B4228" s="129">
        <f>VLOOKUP($A4228,달력데이터,MATCH("음력 날짜",달력제목,0),FALSE)</f>
        <v>48387</v>
      </c>
      <c r="C4228" s="128">
        <f t="shared" si="1"/>
        <v>2032</v>
      </c>
      <c r="D4228" s="128">
        <f t="shared" si="2"/>
        <v>7</v>
      </c>
      <c r="E4228" s="128">
        <f t="shared" si="3"/>
        <v>4</v>
      </c>
      <c r="F4228" s="128">
        <f t="shared" si="4"/>
        <v>2032</v>
      </c>
      <c r="G4228" s="128">
        <f t="shared" si="5"/>
        <v>7</v>
      </c>
      <c r="H4228" s="128">
        <f t="shared" si="6"/>
        <v>28</v>
      </c>
      <c r="I4228" s="128" t="str">
        <f t="shared" si="7"/>
        <v>수</v>
      </c>
      <c r="J4228" s="99"/>
      <c r="K4228" s="99"/>
      <c r="L4228" s="141" t="str">
        <f>IF(J4228-K4228=0,,IFERROR(K4228-J4228-휴게시간-VLOOKUP(A4228,지정휴게시간,2,FALSE),K4228-J4228-휴게시간))</f>
        <v/>
      </c>
      <c r="M4228" s="142" t="str">
        <f>IFERROR(VLOOKUP(Text(A4228,"m월 d일"),양력휴일,2,FALSE),IFERROR(VLOOKUP(Text(B4228,"m월 d일"),음력휴일,2,FALSE),IFERROR(VLOOKUP(A4228,양력지정휴일,2,FALSE), IFERROR(VLOOKUP(B4228,음력지정휴일,2,FALSE), ""))))</f>
        <v/>
      </c>
      <c r="N4228" s="128"/>
      <c r="O4228" s="128" t="str">
        <f>IFERROR(VLOOKUP(N4228,연차지정일수,2,FALSE),"")</f>
        <v/>
      </c>
      <c r="P4228" s="143"/>
      <c r="Q4228" s="2"/>
    </row>
    <row r="4229">
      <c r="A4229" s="129">
        <v>48424.0</v>
      </c>
      <c r="B4229" s="129">
        <f>VLOOKUP($A4229,달력데이터,MATCH("음력 날짜",달력제목,0),FALSE)</f>
        <v>48388</v>
      </c>
      <c r="C4229" s="128">
        <f t="shared" si="1"/>
        <v>2032</v>
      </c>
      <c r="D4229" s="128">
        <f t="shared" si="2"/>
        <v>7</v>
      </c>
      <c r="E4229" s="128">
        <f t="shared" si="3"/>
        <v>4</v>
      </c>
      <c r="F4229" s="128">
        <f t="shared" si="4"/>
        <v>2032</v>
      </c>
      <c r="G4229" s="128">
        <f t="shared" si="5"/>
        <v>7</v>
      </c>
      <c r="H4229" s="128">
        <f t="shared" si="6"/>
        <v>29</v>
      </c>
      <c r="I4229" s="128" t="str">
        <f t="shared" si="7"/>
        <v>목</v>
      </c>
      <c r="J4229" s="99"/>
      <c r="K4229" s="99"/>
      <c r="L4229" s="141" t="str">
        <f>IF(J4229-K4229=0,,IFERROR(K4229-J4229-휴게시간-VLOOKUP(A4229,지정휴게시간,2,FALSE),K4229-J4229-휴게시간))</f>
        <v/>
      </c>
      <c r="M4229" s="142" t="str">
        <f>IFERROR(VLOOKUP(Text(A4229,"m월 d일"),양력휴일,2,FALSE),IFERROR(VLOOKUP(Text(B4229,"m월 d일"),음력휴일,2,FALSE),IFERROR(VLOOKUP(A4229,양력지정휴일,2,FALSE), IFERROR(VLOOKUP(B4229,음력지정휴일,2,FALSE), ""))))</f>
        <v/>
      </c>
      <c r="N4229" s="128"/>
      <c r="O4229" s="128" t="str">
        <f>IFERROR(VLOOKUP(N4229,연차지정일수,2,FALSE),"")</f>
        <v/>
      </c>
      <c r="P4229" s="143"/>
      <c r="Q4229" s="2"/>
    </row>
    <row r="4230">
      <c r="A4230" s="129">
        <v>48425.0</v>
      </c>
      <c r="B4230" s="129">
        <f>VLOOKUP($A4230,달력데이터,MATCH("음력 날짜",달력제목,0),FALSE)</f>
        <v>48389</v>
      </c>
      <c r="C4230" s="128">
        <f t="shared" si="1"/>
        <v>2032</v>
      </c>
      <c r="D4230" s="128">
        <f t="shared" si="2"/>
        <v>7</v>
      </c>
      <c r="E4230" s="128">
        <f t="shared" si="3"/>
        <v>4</v>
      </c>
      <c r="F4230" s="128">
        <f t="shared" si="4"/>
        <v>2032</v>
      </c>
      <c r="G4230" s="128">
        <f t="shared" si="5"/>
        <v>7</v>
      </c>
      <c r="H4230" s="128">
        <f t="shared" si="6"/>
        <v>30</v>
      </c>
      <c r="I4230" s="128" t="str">
        <f t="shared" si="7"/>
        <v>금</v>
      </c>
      <c r="J4230" s="99"/>
      <c r="K4230" s="99"/>
      <c r="L4230" s="141" t="str">
        <f>IF(J4230-K4230=0,,IFERROR(K4230-J4230-휴게시간-VLOOKUP(A4230,지정휴게시간,2,FALSE),K4230-J4230-휴게시간))</f>
        <v/>
      </c>
      <c r="M4230" s="142" t="str">
        <f>IFERROR(VLOOKUP(Text(A4230,"m월 d일"),양력휴일,2,FALSE),IFERROR(VLOOKUP(Text(B4230,"m월 d일"),음력휴일,2,FALSE),IFERROR(VLOOKUP(A4230,양력지정휴일,2,FALSE), IFERROR(VLOOKUP(B4230,음력지정휴일,2,FALSE), ""))))</f>
        <v/>
      </c>
      <c r="N4230" s="128"/>
      <c r="O4230" s="128" t="str">
        <f>IFERROR(VLOOKUP(N4230,연차지정일수,2,FALSE),"")</f>
        <v/>
      </c>
      <c r="P4230" s="143"/>
      <c r="Q4230" s="2"/>
    </row>
    <row r="4231">
      <c r="A4231" s="129">
        <v>48426.0</v>
      </c>
      <c r="B4231" s="129">
        <f>VLOOKUP($A4231,달력데이터,MATCH("음력 날짜",달력제목,0),FALSE)</f>
        <v>48390</v>
      </c>
      <c r="C4231" s="128">
        <f t="shared" si="1"/>
        <v>2032</v>
      </c>
      <c r="D4231" s="128">
        <f t="shared" si="2"/>
        <v>7</v>
      </c>
      <c r="E4231" s="128">
        <f t="shared" si="3"/>
        <v>4</v>
      </c>
      <c r="F4231" s="128">
        <f t="shared" si="4"/>
        <v>2032</v>
      </c>
      <c r="G4231" s="128">
        <f t="shared" si="5"/>
        <v>7</v>
      </c>
      <c r="H4231" s="128">
        <f t="shared" si="6"/>
        <v>31</v>
      </c>
      <c r="I4231" s="128" t="str">
        <f t="shared" si="7"/>
        <v>토</v>
      </c>
      <c r="J4231" s="99"/>
      <c r="K4231" s="99"/>
      <c r="L4231" s="141" t="str">
        <f>IF(J4231-K4231=0,,IFERROR(K4231-J4231-휴게시간-VLOOKUP(A4231,지정휴게시간,2,FALSE),K4231-J4231-휴게시간))</f>
        <v/>
      </c>
      <c r="M4231" s="142" t="str">
        <f>IFERROR(VLOOKUP(Text(A4231,"m월 d일"),양력휴일,2,FALSE),IFERROR(VLOOKUP(Text(B4231,"m월 d일"),음력휴일,2,FALSE),IFERROR(VLOOKUP(A4231,양력지정휴일,2,FALSE), IFERROR(VLOOKUP(B4231,음력지정휴일,2,FALSE), ""))))</f>
        <v/>
      </c>
      <c r="N4231" s="128"/>
      <c r="O4231" s="128" t="str">
        <f>IFERROR(VLOOKUP(N4231,연차지정일수,2,FALSE),"")</f>
        <v/>
      </c>
      <c r="P4231" s="143"/>
      <c r="Q4231" s="2"/>
    </row>
    <row r="4232">
      <c r="A4232" s="129">
        <v>48427.0</v>
      </c>
      <c r="B4232" s="129">
        <f>VLOOKUP($A4232,달력데이터,MATCH("음력 날짜",달력제목,0),FALSE)</f>
        <v>48391</v>
      </c>
      <c r="C4232" s="128">
        <f t="shared" si="1"/>
        <v>2032</v>
      </c>
      <c r="D4232" s="128">
        <f t="shared" si="2"/>
        <v>7</v>
      </c>
      <c r="E4232" s="128">
        <f t="shared" si="3"/>
        <v>4</v>
      </c>
      <c r="F4232" s="128">
        <f t="shared" si="4"/>
        <v>2032</v>
      </c>
      <c r="G4232" s="128">
        <f t="shared" si="5"/>
        <v>8</v>
      </c>
      <c r="H4232" s="128">
        <f t="shared" si="6"/>
        <v>1</v>
      </c>
      <c r="I4232" s="128" t="str">
        <f t="shared" si="7"/>
        <v>일</v>
      </c>
      <c r="J4232" s="99"/>
      <c r="K4232" s="99"/>
      <c r="L4232" s="141" t="str">
        <f>IF(J4232-K4232=0,,IFERROR(K4232-J4232-휴게시간-VLOOKUP(A4232,지정휴게시간,2,FALSE),K4232-J4232-휴게시간))</f>
        <v/>
      </c>
      <c r="M4232" s="142" t="str">
        <f>IFERROR(VLOOKUP(Text(A4232,"m월 d일"),양력휴일,2,FALSE),IFERROR(VLOOKUP(Text(B4232,"m월 d일"),음력휴일,2,FALSE),IFERROR(VLOOKUP(A4232,양력지정휴일,2,FALSE), IFERROR(VLOOKUP(B4232,음력지정휴일,2,FALSE), ""))))</f>
        <v/>
      </c>
      <c r="N4232" s="128"/>
      <c r="O4232" s="128" t="str">
        <f>IFERROR(VLOOKUP(N4232,연차지정일수,2,FALSE),"")</f>
        <v/>
      </c>
      <c r="P4232" s="143"/>
      <c r="Q4232" s="2"/>
    </row>
    <row r="4233">
      <c r="A4233" s="129">
        <v>48428.0</v>
      </c>
      <c r="B4233" s="129">
        <f>VLOOKUP($A4233,달력데이터,MATCH("음력 날짜",달력제목,0),FALSE)</f>
        <v>48392</v>
      </c>
      <c r="C4233" s="128">
        <f t="shared" si="1"/>
        <v>2032</v>
      </c>
      <c r="D4233" s="128">
        <f t="shared" si="2"/>
        <v>8</v>
      </c>
      <c r="E4233" s="128">
        <f t="shared" si="3"/>
        <v>1</v>
      </c>
      <c r="F4233" s="128">
        <f t="shared" si="4"/>
        <v>2032</v>
      </c>
      <c r="G4233" s="128">
        <f t="shared" si="5"/>
        <v>8</v>
      </c>
      <c r="H4233" s="128">
        <f t="shared" si="6"/>
        <v>2</v>
      </c>
      <c r="I4233" s="128" t="str">
        <f t="shared" si="7"/>
        <v>월</v>
      </c>
      <c r="J4233" s="99"/>
      <c r="K4233" s="99"/>
      <c r="L4233" s="141" t="str">
        <f>IF(J4233-K4233=0,,IFERROR(K4233-J4233-휴게시간-VLOOKUP(A4233,지정휴게시간,2,FALSE),K4233-J4233-휴게시간))</f>
        <v/>
      </c>
      <c r="M4233" s="142" t="str">
        <f>IFERROR(VLOOKUP(Text(A4233,"m월 d일"),양력휴일,2,FALSE),IFERROR(VLOOKUP(Text(B4233,"m월 d일"),음력휴일,2,FALSE),IFERROR(VLOOKUP(A4233,양력지정휴일,2,FALSE), IFERROR(VLOOKUP(B4233,음력지정휴일,2,FALSE), ""))))</f>
        <v/>
      </c>
      <c r="N4233" s="128"/>
      <c r="O4233" s="128" t="str">
        <f>IFERROR(VLOOKUP(N4233,연차지정일수,2,FALSE),"")</f>
        <v/>
      </c>
      <c r="P4233" s="143"/>
      <c r="Q4233" s="2"/>
    </row>
    <row r="4234">
      <c r="A4234" s="129">
        <v>48429.0</v>
      </c>
      <c r="B4234" s="129">
        <f>VLOOKUP($A4234,달력데이터,MATCH("음력 날짜",달력제목,0),FALSE)</f>
        <v>48393</v>
      </c>
      <c r="C4234" s="128">
        <f t="shared" si="1"/>
        <v>2032</v>
      </c>
      <c r="D4234" s="128">
        <f t="shared" si="2"/>
        <v>8</v>
      </c>
      <c r="E4234" s="128">
        <f t="shared" si="3"/>
        <v>1</v>
      </c>
      <c r="F4234" s="128">
        <f t="shared" si="4"/>
        <v>2032</v>
      </c>
      <c r="G4234" s="128">
        <f t="shared" si="5"/>
        <v>8</v>
      </c>
      <c r="H4234" s="128">
        <f t="shared" si="6"/>
        <v>3</v>
      </c>
      <c r="I4234" s="128" t="str">
        <f t="shared" si="7"/>
        <v>화</v>
      </c>
      <c r="J4234" s="99"/>
      <c r="K4234" s="99"/>
      <c r="L4234" s="141" t="str">
        <f>IF(J4234-K4234=0,,IFERROR(K4234-J4234-휴게시간-VLOOKUP(A4234,지정휴게시간,2,FALSE),K4234-J4234-휴게시간))</f>
        <v/>
      </c>
      <c r="M4234" s="142" t="str">
        <f>IFERROR(VLOOKUP(Text(A4234,"m월 d일"),양력휴일,2,FALSE),IFERROR(VLOOKUP(Text(B4234,"m월 d일"),음력휴일,2,FALSE),IFERROR(VLOOKUP(A4234,양력지정휴일,2,FALSE), IFERROR(VLOOKUP(B4234,음력지정휴일,2,FALSE), ""))))</f>
        <v/>
      </c>
      <c r="N4234" s="128"/>
      <c r="O4234" s="128" t="str">
        <f>IFERROR(VLOOKUP(N4234,연차지정일수,2,FALSE),"")</f>
        <v/>
      </c>
      <c r="P4234" s="143"/>
      <c r="Q4234" s="2"/>
    </row>
    <row r="4235">
      <c r="A4235" s="129">
        <v>48430.0</v>
      </c>
      <c r="B4235" s="129">
        <f>VLOOKUP($A4235,달력데이터,MATCH("음력 날짜",달력제목,0),FALSE)</f>
        <v>48394</v>
      </c>
      <c r="C4235" s="128">
        <f t="shared" si="1"/>
        <v>2032</v>
      </c>
      <c r="D4235" s="128">
        <f t="shared" si="2"/>
        <v>8</v>
      </c>
      <c r="E4235" s="128">
        <f t="shared" si="3"/>
        <v>1</v>
      </c>
      <c r="F4235" s="128">
        <f t="shared" si="4"/>
        <v>2032</v>
      </c>
      <c r="G4235" s="128">
        <f t="shared" si="5"/>
        <v>8</v>
      </c>
      <c r="H4235" s="128">
        <f t="shared" si="6"/>
        <v>4</v>
      </c>
      <c r="I4235" s="128" t="str">
        <f t="shared" si="7"/>
        <v>수</v>
      </c>
      <c r="J4235" s="99"/>
      <c r="K4235" s="99"/>
      <c r="L4235" s="141" t="str">
        <f>IF(J4235-K4235=0,,IFERROR(K4235-J4235-휴게시간-VLOOKUP(A4235,지정휴게시간,2,FALSE),K4235-J4235-휴게시간))</f>
        <v/>
      </c>
      <c r="M4235" s="142" t="str">
        <f>IFERROR(VLOOKUP(Text(A4235,"m월 d일"),양력휴일,2,FALSE),IFERROR(VLOOKUP(Text(B4235,"m월 d일"),음력휴일,2,FALSE),IFERROR(VLOOKUP(A4235,양력지정휴일,2,FALSE), IFERROR(VLOOKUP(B4235,음력지정휴일,2,FALSE), ""))))</f>
        <v/>
      </c>
      <c r="N4235" s="128"/>
      <c r="O4235" s="128" t="str">
        <f>IFERROR(VLOOKUP(N4235,연차지정일수,2,FALSE),"")</f>
        <v/>
      </c>
      <c r="P4235" s="143"/>
      <c r="Q4235" s="2"/>
    </row>
    <row r="4236">
      <c r="A4236" s="129">
        <v>48431.0</v>
      </c>
      <c r="B4236" s="129">
        <f>VLOOKUP($A4236,달력데이터,MATCH("음력 날짜",달력제목,0),FALSE)</f>
        <v>48395</v>
      </c>
      <c r="C4236" s="128">
        <f t="shared" si="1"/>
        <v>2032</v>
      </c>
      <c r="D4236" s="128">
        <f t="shared" si="2"/>
        <v>8</v>
      </c>
      <c r="E4236" s="128">
        <f t="shared" si="3"/>
        <v>1</v>
      </c>
      <c r="F4236" s="128">
        <f t="shared" si="4"/>
        <v>2032</v>
      </c>
      <c r="G4236" s="128">
        <f t="shared" si="5"/>
        <v>8</v>
      </c>
      <c r="H4236" s="128">
        <f t="shared" si="6"/>
        <v>5</v>
      </c>
      <c r="I4236" s="128" t="str">
        <f t="shared" si="7"/>
        <v>목</v>
      </c>
      <c r="J4236" s="99"/>
      <c r="K4236" s="99"/>
      <c r="L4236" s="141" t="str">
        <f>IF(J4236-K4236=0,,IFERROR(K4236-J4236-휴게시간-VLOOKUP(A4236,지정휴게시간,2,FALSE),K4236-J4236-휴게시간))</f>
        <v/>
      </c>
      <c r="M4236" s="142" t="str">
        <f>IFERROR(VLOOKUP(Text(A4236,"m월 d일"),양력휴일,2,FALSE),IFERROR(VLOOKUP(Text(B4236,"m월 d일"),음력휴일,2,FALSE),IFERROR(VLOOKUP(A4236,양력지정휴일,2,FALSE), IFERROR(VLOOKUP(B4236,음력지정휴일,2,FALSE), ""))))</f>
        <v/>
      </c>
      <c r="N4236" s="128"/>
      <c r="O4236" s="128" t="str">
        <f>IFERROR(VLOOKUP(N4236,연차지정일수,2,FALSE),"")</f>
        <v/>
      </c>
      <c r="P4236" s="143"/>
      <c r="Q4236" s="2"/>
    </row>
    <row r="4237">
      <c r="A4237" s="129">
        <v>48432.0</v>
      </c>
      <c r="B4237" s="129">
        <f>VLOOKUP($A4237,달력데이터,MATCH("음력 날짜",달력제목,0),FALSE)</f>
        <v>48396</v>
      </c>
      <c r="C4237" s="128">
        <f t="shared" si="1"/>
        <v>2032</v>
      </c>
      <c r="D4237" s="128">
        <f t="shared" si="2"/>
        <v>8</v>
      </c>
      <c r="E4237" s="128">
        <f t="shared" si="3"/>
        <v>1</v>
      </c>
      <c r="F4237" s="128">
        <f t="shared" si="4"/>
        <v>2032</v>
      </c>
      <c r="G4237" s="128">
        <f t="shared" si="5"/>
        <v>8</v>
      </c>
      <c r="H4237" s="128">
        <f t="shared" si="6"/>
        <v>6</v>
      </c>
      <c r="I4237" s="128" t="str">
        <f t="shared" si="7"/>
        <v>금</v>
      </c>
      <c r="J4237" s="99"/>
      <c r="K4237" s="99"/>
      <c r="L4237" s="141" t="str">
        <f>IF(J4237-K4237=0,,IFERROR(K4237-J4237-휴게시간-VLOOKUP(A4237,지정휴게시간,2,FALSE),K4237-J4237-휴게시간))</f>
        <v/>
      </c>
      <c r="M4237" s="142" t="str">
        <f>IFERROR(VLOOKUP(Text(A4237,"m월 d일"),양력휴일,2,FALSE),IFERROR(VLOOKUP(Text(B4237,"m월 d일"),음력휴일,2,FALSE),IFERROR(VLOOKUP(A4237,양력지정휴일,2,FALSE), IFERROR(VLOOKUP(B4237,음력지정휴일,2,FALSE), ""))))</f>
        <v/>
      </c>
      <c r="N4237" s="128"/>
      <c r="O4237" s="128" t="str">
        <f>IFERROR(VLOOKUP(N4237,연차지정일수,2,FALSE),"")</f>
        <v/>
      </c>
      <c r="P4237" s="143"/>
      <c r="Q4237" s="2"/>
    </row>
    <row r="4238">
      <c r="A4238" s="129">
        <v>48433.0</v>
      </c>
      <c r="B4238" s="129">
        <f>VLOOKUP($A4238,달력데이터,MATCH("음력 날짜",달력제목,0),FALSE)</f>
        <v>48397</v>
      </c>
      <c r="C4238" s="128">
        <f t="shared" si="1"/>
        <v>2032</v>
      </c>
      <c r="D4238" s="128">
        <f t="shared" si="2"/>
        <v>8</v>
      </c>
      <c r="E4238" s="128">
        <f t="shared" si="3"/>
        <v>1</v>
      </c>
      <c r="F4238" s="128">
        <f t="shared" si="4"/>
        <v>2032</v>
      </c>
      <c r="G4238" s="128">
        <f t="shared" si="5"/>
        <v>8</v>
      </c>
      <c r="H4238" s="128">
        <f t="shared" si="6"/>
        <v>7</v>
      </c>
      <c r="I4238" s="128" t="str">
        <f t="shared" si="7"/>
        <v>토</v>
      </c>
      <c r="J4238" s="99"/>
      <c r="K4238" s="99"/>
      <c r="L4238" s="141" t="str">
        <f>IF(J4238-K4238=0,,IFERROR(K4238-J4238-휴게시간-VLOOKUP(A4238,지정휴게시간,2,FALSE),K4238-J4238-휴게시간))</f>
        <v/>
      </c>
      <c r="M4238" s="142" t="str">
        <f>IFERROR(VLOOKUP(Text(A4238,"m월 d일"),양력휴일,2,FALSE),IFERROR(VLOOKUP(Text(B4238,"m월 d일"),음력휴일,2,FALSE),IFERROR(VLOOKUP(A4238,양력지정휴일,2,FALSE), IFERROR(VLOOKUP(B4238,음력지정휴일,2,FALSE), ""))))</f>
        <v/>
      </c>
      <c r="N4238" s="128"/>
      <c r="O4238" s="128" t="str">
        <f>IFERROR(VLOOKUP(N4238,연차지정일수,2,FALSE),"")</f>
        <v/>
      </c>
      <c r="P4238" s="143"/>
      <c r="Q4238" s="2"/>
    </row>
    <row r="4239">
      <c r="A4239" s="129">
        <v>48434.0</v>
      </c>
      <c r="B4239" s="129">
        <f>VLOOKUP($A4239,달력데이터,MATCH("음력 날짜",달력제목,0),FALSE)</f>
        <v>48398</v>
      </c>
      <c r="C4239" s="128">
        <f t="shared" si="1"/>
        <v>2032</v>
      </c>
      <c r="D4239" s="128">
        <f t="shared" si="2"/>
        <v>8</v>
      </c>
      <c r="E4239" s="128">
        <f t="shared" si="3"/>
        <v>1</v>
      </c>
      <c r="F4239" s="128">
        <f t="shared" si="4"/>
        <v>2032</v>
      </c>
      <c r="G4239" s="128">
        <f t="shared" si="5"/>
        <v>8</v>
      </c>
      <c r="H4239" s="128">
        <f t="shared" si="6"/>
        <v>8</v>
      </c>
      <c r="I4239" s="128" t="str">
        <f t="shared" si="7"/>
        <v>일</v>
      </c>
      <c r="J4239" s="99"/>
      <c r="K4239" s="99"/>
      <c r="L4239" s="141" t="str">
        <f>IF(J4239-K4239=0,,IFERROR(K4239-J4239-휴게시간-VLOOKUP(A4239,지정휴게시간,2,FALSE),K4239-J4239-휴게시간))</f>
        <v/>
      </c>
      <c r="M4239" s="142" t="str">
        <f>IFERROR(VLOOKUP(Text(A4239,"m월 d일"),양력휴일,2,FALSE),IFERROR(VLOOKUP(Text(B4239,"m월 d일"),음력휴일,2,FALSE),IFERROR(VLOOKUP(A4239,양력지정휴일,2,FALSE), IFERROR(VLOOKUP(B4239,음력지정휴일,2,FALSE), ""))))</f>
        <v/>
      </c>
      <c r="N4239" s="128"/>
      <c r="O4239" s="128" t="str">
        <f>IFERROR(VLOOKUP(N4239,연차지정일수,2,FALSE),"")</f>
        <v/>
      </c>
      <c r="P4239" s="143"/>
      <c r="Q4239" s="2"/>
    </row>
    <row r="4240">
      <c r="A4240" s="129">
        <v>48435.0</v>
      </c>
      <c r="B4240" s="129">
        <f>VLOOKUP($A4240,달력데이터,MATCH("음력 날짜",달력제목,0),FALSE)</f>
        <v>48399</v>
      </c>
      <c r="C4240" s="128">
        <f t="shared" si="1"/>
        <v>2032</v>
      </c>
      <c r="D4240" s="128">
        <f t="shared" si="2"/>
        <v>8</v>
      </c>
      <c r="E4240" s="128">
        <f t="shared" si="3"/>
        <v>2</v>
      </c>
      <c r="F4240" s="128">
        <f t="shared" si="4"/>
        <v>2032</v>
      </c>
      <c r="G4240" s="128">
        <f t="shared" si="5"/>
        <v>8</v>
      </c>
      <c r="H4240" s="128">
        <f t="shared" si="6"/>
        <v>9</v>
      </c>
      <c r="I4240" s="128" t="str">
        <f t="shared" si="7"/>
        <v>월</v>
      </c>
      <c r="J4240" s="99"/>
      <c r="K4240" s="99"/>
      <c r="L4240" s="141" t="str">
        <f>IF(J4240-K4240=0,,IFERROR(K4240-J4240-휴게시간-VLOOKUP(A4240,지정휴게시간,2,FALSE),K4240-J4240-휴게시간))</f>
        <v/>
      </c>
      <c r="M4240" s="142" t="str">
        <f>IFERROR(VLOOKUP(Text(A4240,"m월 d일"),양력휴일,2,FALSE),IFERROR(VLOOKUP(Text(B4240,"m월 d일"),음력휴일,2,FALSE),IFERROR(VLOOKUP(A4240,양력지정휴일,2,FALSE), IFERROR(VLOOKUP(B4240,음력지정휴일,2,FALSE), ""))))</f>
        <v/>
      </c>
      <c r="N4240" s="128"/>
      <c r="O4240" s="128" t="str">
        <f>IFERROR(VLOOKUP(N4240,연차지정일수,2,FALSE),"")</f>
        <v/>
      </c>
      <c r="P4240" s="143"/>
      <c r="Q4240" s="2"/>
    </row>
    <row r="4241">
      <c r="A4241" s="129">
        <v>48436.0</v>
      </c>
      <c r="B4241" s="129">
        <f>VLOOKUP($A4241,달력데이터,MATCH("음력 날짜",달력제목,0),FALSE)</f>
        <v>48400</v>
      </c>
      <c r="C4241" s="128">
        <f t="shared" si="1"/>
        <v>2032</v>
      </c>
      <c r="D4241" s="128">
        <f t="shared" si="2"/>
        <v>8</v>
      </c>
      <c r="E4241" s="128">
        <f t="shared" si="3"/>
        <v>2</v>
      </c>
      <c r="F4241" s="128">
        <f t="shared" si="4"/>
        <v>2032</v>
      </c>
      <c r="G4241" s="128">
        <f t="shared" si="5"/>
        <v>8</v>
      </c>
      <c r="H4241" s="128">
        <f t="shared" si="6"/>
        <v>10</v>
      </c>
      <c r="I4241" s="128" t="str">
        <f t="shared" si="7"/>
        <v>화</v>
      </c>
      <c r="J4241" s="99"/>
      <c r="K4241" s="99"/>
      <c r="L4241" s="141" t="str">
        <f>IF(J4241-K4241=0,,IFERROR(K4241-J4241-휴게시간-VLOOKUP(A4241,지정휴게시간,2,FALSE),K4241-J4241-휴게시간))</f>
        <v/>
      </c>
      <c r="M4241" s="142" t="str">
        <f>IFERROR(VLOOKUP(Text(A4241,"m월 d일"),양력휴일,2,FALSE),IFERROR(VLOOKUP(Text(B4241,"m월 d일"),음력휴일,2,FALSE),IFERROR(VLOOKUP(A4241,양력지정휴일,2,FALSE), IFERROR(VLOOKUP(B4241,음력지정휴일,2,FALSE), ""))))</f>
        <v/>
      </c>
      <c r="N4241" s="128"/>
      <c r="O4241" s="128" t="str">
        <f>IFERROR(VLOOKUP(N4241,연차지정일수,2,FALSE),"")</f>
        <v/>
      </c>
      <c r="P4241" s="143"/>
      <c r="Q4241" s="2"/>
    </row>
    <row r="4242">
      <c r="A4242" s="129">
        <v>48437.0</v>
      </c>
      <c r="B4242" s="129">
        <f>VLOOKUP($A4242,달력데이터,MATCH("음력 날짜",달력제목,0),FALSE)</f>
        <v>48401</v>
      </c>
      <c r="C4242" s="128">
        <f t="shared" si="1"/>
        <v>2032</v>
      </c>
      <c r="D4242" s="128">
        <f t="shared" si="2"/>
        <v>8</v>
      </c>
      <c r="E4242" s="128">
        <f t="shared" si="3"/>
        <v>2</v>
      </c>
      <c r="F4242" s="128">
        <f t="shared" si="4"/>
        <v>2032</v>
      </c>
      <c r="G4242" s="128">
        <f t="shared" si="5"/>
        <v>8</v>
      </c>
      <c r="H4242" s="128">
        <f t="shared" si="6"/>
        <v>11</v>
      </c>
      <c r="I4242" s="128" t="str">
        <f t="shared" si="7"/>
        <v>수</v>
      </c>
      <c r="J4242" s="99"/>
      <c r="K4242" s="99"/>
      <c r="L4242" s="141" t="str">
        <f>IF(J4242-K4242=0,,IFERROR(K4242-J4242-휴게시간-VLOOKUP(A4242,지정휴게시간,2,FALSE),K4242-J4242-휴게시간))</f>
        <v/>
      </c>
      <c r="M4242" s="142" t="str">
        <f>IFERROR(VLOOKUP(Text(A4242,"m월 d일"),양력휴일,2,FALSE),IFERROR(VLOOKUP(Text(B4242,"m월 d일"),음력휴일,2,FALSE),IFERROR(VLOOKUP(A4242,양력지정휴일,2,FALSE), IFERROR(VLOOKUP(B4242,음력지정휴일,2,FALSE), ""))))</f>
        <v/>
      </c>
      <c r="N4242" s="128"/>
      <c r="O4242" s="128" t="str">
        <f>IFERROR(VLOOKUP(N4242,연차지정일수,2,FALSE),"")</f>
        <v/>
      </c>
      <c r="P4242" s="143"/>
      <c r="Q4242" s="2"/>
    </row>
    <row r="4243">
      <c r="A4243" s="129">
        <v>48438.0</v>
      </c>
      <c r="B4243" s="129">
        <f>VLOOKUP($A4243,달력데이터,MATCH("음력 날짜",달력제목,0),FALSE)</f>
        <v>48402</v>
      </c>
      <c r="C4243" s="128">
        <f t="shared" si="1"/>
        <v>2032</v>
      </c>
      <c r="D4243" s="128">
        <f t="shared" si="2"/>
        <v>8</v>
      </c>
      <c r="E4243" s="128">
        <f t="shared" si="3"/>
        <v>2</v>
      </c>
      <c r="F4243" s="128">
        <f t="shared" si="4"/>
        <v>2032</v>
      </c>
      <c r="G4243" s="128">
        <f t="shared" si="5"/>
        <v>8</v>
      </c>
      <c r="H4243" s="128">
        <f t="shared" si="6"/>
        <v>12</v>
      </c>
      <c r="I4243" s="128" t="str">
        <f t="shared" si="7"/>
        <v>목</v>
      </c>
      <c r="J4243" s="99"/>
      <c r="K4243" s="99"/>
      <c r="L4243" s="141" t="str">
        <f>IF(J4243-K4243=0,,IFERROR(K4243-J4243-휴게시간-VLOOKUP(A4243,지정휴게시간,2,FALSE),K4243-J4243-휴게시간))</f>
        <v/>
      </c>
      <c r="M4243" s="142" t="str">
        <f>IFERROR(VLOOKUP(Text(A4243,"m월 d일"),양력휴일,2,FALSE),IFERROR(VLOOKUP(Text(B4243,"m월 d일"),음력휴일,2,FALSE),IFERROR(VLOOKUP(A4243,양력지정휴일,2,FALSE), IFERROR(VLOOKUP(B4243,음력지정휴일,2,FALSE), ""))))</f>
        <v/>
      </c>
      <c r="N4243" s="128"/>
      <c r="O4243" s="128" t="str">
        <f>IFERROR(VLOOKUP(N4243,연차지정일수,2,FALSE),"")</f>
        <v/>
      </c>
      <c r="P4243" s="143"/>
      <c r="Q4243" s="2"/>
    </row>
    <row r="4244">
      <c r="A4244" s="129">
        <v>48439.0</v>
      </c>
      <c r="B4244" s="129">
        <f>VLOOKUP($A4244,달력데이터,MATCH("음력 날짜",달력제목,0),FALSE)</f>
        <v>48403</v>
      </c>
      <c r="C4244" s="128">
        <f t="shared" si="1"/>
        <v>2032</v>
      </c>
      <c r="D4244" s="128">
        <f t="shared" si="2"/>
        <v>8</v>
      </c>
      <c r="E4244" s="128">
        <f t="shared" si="3"/>
        <v>2</v>
      </c>
      <c r="F4244" s="128">
        <f t="shared" si="4"/>
        <v>2032</v>
      </c>
      <c r="G4244" s="128">
        <f t="shared" si="5"/>
        <v>8</v>
      </c>
      <c r="H4244" s="128">
        <f t="shared" si="6"/>
        <v>13</v>
      </c>
      <c r="I4244" s="128" t="str">
        <f t="shared" si="7"/>
        <v>금</v>
      </c>
      <c r="J4244" s="99"/>
      <c r="K4244" s="99"/>
      <c r="L4244" s="141" t="str">
        <f>IF(J4244-K4244=0,,IFERROR(K4244-J4244-휴게시간-VLOOKUP(A4244,지정휴게시간,2,FALSE),K4244-J4244-휴게시간))</f>
        <v/>
      </c>
      <c r="M4244" s="142" t="str">
        <f>IFERROR(VLOOKUP(Text(A4244,"m월 d일"),양력휴일,2,FALSE),IFERROR(VLOOKUP(Text(B4244,"m월 d일"),음력휴일,2,FALSE),IFERROR(VLOOKUP(A4244,양력지정휴일,2,FALSE), IFERROR(VLOOKUP(B4244,음력지정휴일,2,FALSE), ""))))</f>
        <v/>
      </c>
      <c r="N4244" s="128"/>
      <c r="O4244" s="128" t="str">
        <f>IFERROR(VLOOKUP(N4244,연차지정일수,2,FALSE),"")</f>
        <v/>
      </c>
      <c r="P4244" s="143"/>
      <c r="Q4244" s="2"/>
    </row>
    <row r="4245">
      <c r="A4245" s="129">
        <v>48440.0</v>
      </c>
      <c r="B4245" s="129">
        <f>VLOOKUP($A4245,달력데이터,MATCH("음력 날짜",달력제목,0),FALSE)</f>
        <v>48404</v>
      </c>
      <c r="C4245" s="128">
        <f t="shared" si="1"/>
        <v>2032</v>
      </c>
      <c r="D4245" s="128">
        <f t="shared" si="2"/>
        <v>8</v>
      </c>
      <c r="E4245" s="128">
        <f t="shared" si="3"/>
        <v>2</v>
      </c>
      <c r="F4245" s="128">
        <f t="shared" si="4"/>
        <v>2032</v>
      </c>
      <c r="G4245" s="128">
        <f t="shared" si="5"/>
        <v>8</v>
      </c>
      <c r="H4245" s="128">
        <f t="shared" si="6"/>
        <v>14</v>
      </c>
      <c r="I4245" s="128" t="str">
        <f t="shared" si="7"/>
        <v>토</v>
      </c>
      <c r="J4245" s="99"/>
      <c r="K4245" s="99"/>
      <c r="L4245" s="141" t="str">
        <f>IF(J4245-K4245=0,,IFERROR(K4245-J4245-휴게시간-VLOOKUP(A4245,지정휴게시간,2,FALSE),K4245-J4245-휴게시간))</f>
        <v/>
      </c>
      <c r="M4245" s="142" t="str">
        <f>IFERROR(VLOOKUP(Text(A4245,"m월 d일"),양력휴일,2,FALSE),IFERROR(VLOOKUP(Text(B4245,"m월 d일"),음력휴일,2,FALSE),IFERROR(VLOOKUP(A4245,양력지정휴일,2,FALSE), IFERROR(VLOOKUP(B4245,음력지정휴일,2,FALSE), ""))))</f>
        <v/>
      </c>
      <c r="N4245" s="128"/>
      <c r="O4245" s="128" t="str">
        <f>IFERROR(VLOOKUP(N4245,연차지정일수,2,FALSE),"")</f>
        <v/>
      </c>
      <c r="P4245" s="143"/>
      <c r="Q4245" s="2"/>
    </row>
    <row r="4246">
      <c r="A4246" s="129">
        <v>48441.0</v>
      </c>
      <c r="B4246" s="129">
        <f>VLOOKUP($A4246,달력데이터,MATCH("음력 날짜",달력제목,0),FALSE)</f>
        <v>48405</v>
      </c>
      <c r="C4246" s="128">
        <f t="shared" si="1"/>
        <v>2032</v>
      </c>
      <c r="D4246" s="128">
        <f t="shared" si="2"/>
        <v>8</v>
      </c>
      <c r="E4246" s="128">
        <f t="shared" si="3"/>
        <v>2</v>
      </c>
      <c r="F4246" s="128">
        <f t="shared" si="4"/>
        <v>2032</v>
      </c>
      <c r="G4246" s="128">
        <f t="shared" si="5"/>
        <v>8</v>
      </c>
      <c r="H4246" s="128">
        <f t="shared" si="6"/>
        <v>15</v>
      </c>
      <c r="I4246" s="128" t="str">
        <f t="shared" si="7"/>
        <v>일</v>
      </c>
      <c r="J4246" s="99"/>
      <c r="K4246" s="99"/>
      <c r="L4246" s="141" t="str">
        <f>IF(J4246-K4246=0,,IFERROR(K4246-J4246-휴게시간-VLOOKUP(A4246,지정휴게시간,2,FALSE),K4246-J4246-휴게시간))</f>
        <v/>
      </c>
      <c r="M4246" s="142" t="str">
        <f>IFERROR(VLOOKUP(Text(A4246,"m월 d일"),양력휴일,2,FALSE),IFERROR(VLOOKUP(Text(B4246,"m월 d일"),음력휴일,2,FALSE),IFERROR(VLOOKUP(A4246,양력지정휴일,2,FALSE), IFERROR(VLOOKUP(B4246,음력지정휴일,2,FALSE), ""))))</f>
        <v>광복절</v>
      </c>
      <c r="N4246" s="128"/>
      <c r="O4246" s="128" t="str">
        <f>IFERROR(VLOOKUP(N4246,연차지정일수,2,FALSE),"")</f>
        <v/>
      </c>
      <c r="P4246" s="143"/>
      <c r="Q4246" s="2"/>
    </row>
    <row r="4247">
      <c r="A4247" s="129">
        <v>48442.0</v>
      </c>
      <c r="B4247" s="129">
        <f>VLOOKUP($A4247,달력데이터,MATCH("음력 날짜",달력제목,0),FALSE)</f>
        <v>48406</v>
      </c>
      <c r="C4247" s="128">
        <f t="shared" si="1"/>
        <v>2032</v>
      </c>
      <c r="D4247" s="128">
        <f t="shared" si="2"/>
        <v>8</v>
      </c>
      <c r="E4247" s="128">
        <f t="shared" si="3"/>
        <v>3</v>
      </c>
      <c r="F4247" s="128">
        <f t="shared" si="4"/>
        <v>2032</v>
      </c>
      <c r="G4247" s="128">
        <f t="shared" si="5"/>
        <v>8</v>
      </c>
      <c r="H4247" s="128">
        <f t="shared" si="6"/>
        <v>16</v>
      </c>
      <c r="I4247" s="128" t="str">
        <f t="shared" si="7"/>
        <v>월</v>
      </c>
      <c r="J4247" s="99"/>
      <c r="K4247" s="99"/>
      <c r="L4247" s="141" t="str">
        <f>IF(J4247-K4247=0,,IFERROR(K4247-J4247-휴게시간-VLOOKUP(A4247,지정휴게시간,2,FALSE),K4247-J4247-휴게시간))</f>
        <v/>
      </c>
      <c r="M4247" s="142" t="str">
        <f>IFERROR(VLOOKUP(Text(A4247,"m월 d일"),양력휴일,2,FALSE),IFERROR(VLOOKUP(Text(B4247,"m월 d일"),음력휴일,2,FALSE),IFERROR(VLOOKUP(A4247,양력지정휴일,2,FALSE), IFERROR(VLOOKUP(B4247,음력지정휴일,2,FALSE), ""))))</f>
        <v/>
      </c>
      <c r="N4247" s="128"/>
      <c r="O4247" s="128" t="str">
        <f>IFERROR(VLOOKUP(N4247,연차지정일수,2,FALSE),"")</f>
        <v/>
      </c>
      <c r="P4247" s="143"/>
      <c r="Q4247" s="2"/>
    </row>
    <row r="4248">
      <c r="A4248" s="129">
        <v>48443.0</v>
      </c>
      <c r="B4248" s="129">
        <f>VLOOKUP($A4248,달력데이터,MATCH("음력 날짜",달력제목,0),FALSE)</f>
        <v>48407</v>
      </c>
      <c r="C4248" s="128">
        <f t="shared" si="1"/>
        <v>2032</v>
      </c>
      <c r="D4248" s="128">
        <f t="shared" si="2"/>
        <v>8</v>
      </c>
      <c r="E4248" s="128">
        <f t="shared" si="3"/>
        <v>3</v>
      </c>
      <c r="F4248" s="128">
        <f t="shared" si="4"/>
        <v>2032</v>
      </c>
      <c r="G4248" s="128">
        <f t="shared" si="5"/>
        <v>8</v>
      </c>
      <c r="H4248" s="128">
        <f t="shared" si="6"/>
        <v>17</v>
      </c>
      <c r="I4248" s="128" t="str">
        <f t="shared" si="7"/>
        <v>화</v>
      </c>
      <c r="J4248" s="99"/>
      <c r="K4248" s="99"/>
      <c r="L4248" s="141" t="str">
        <f>IF(J4248-K4248=0,,IFERROR(K4248-J4248-휴게시간-VLOOKUP(A4248,지정휴게시간,2,FALSE),K4248-J4248-휴게시간))</f>
        <v/>
      </c>
      <c r="M4248" s="142" t="str">
        <f>IFERROR(VLOOKUP(Text(A4248,"m월 d일"),양력휴일,2,FALSE),IFERROR(VLOOKUP(Text(B4248,"m월 d일"),음력휴일,2,FALSE),IFERROR(VLOOKUP(A4248,양력지정휴일,2,FALSE), IFERROR(VLOOKUP(B4248,음력지정휴일,2,FALSE), ""))))</f>
        <v/>
      </c>
      <c r="N4248" s="128"/>
      <c r="O4248" s="128" t="str">
        <f>IFERROR(VLOOKUP(N4248,연차지정일수,2,FALSE),"")</f>
        <v/>
      </c>
      <c r="P4248" s="143"/>
      <c r="Q4248" s="2"/>
    </row>
    <row r="4249">
      <c r="A4249" s="129">
        <v>48444.0</v>
      </c>
      <c r="B4249" s="129">
        <f>VLOOKUP($A4249,달력데이터,MATCH("음력 날짜",달력제목,0),FALSE)</f>
        <v>48408</v>
      </c>
      <c r="C4249" s="128">
        <f t="shared" si="1"/>
        <v>2032</v>
      </c>
      <c r="D4249" s="128">
        <f t="shared" si="2"/>
        <v>8</v>
      </c>
      <c r="E4249" s="128">
        <f t="shared" si="3"/>
        <v>3</v>
      </c>
      <c r="F4249" s="128">
        <f t="shared" si="4"/>
        <v>2032</v>
      </c>
      <c r="G4249" s="128">
        <f t="shared" si="5"/>
        <v>8</v>
      </c>
      <c r="H4249" s="128">
        <f t="shared" si="6"/>
        <v>18</v>
      </c>
      <c r="I4249" s="128" t="str">
        <f t="shared" si="7"/>
        <v>수</v>
      </c>
      <c r="J4249" s="99"/>
      <c r="K4249" s="99"/>
      <c r="L4249" s="141" t="str">
        <f>IF(J4249-K4249=0,,IFERROR(K4249-J4249-휴게시간-VLOOKUP(A4249,지정휴게시간,2,FALSE),K4249-J4249-휴게시간))</f>
        <v/>
      </c>
      <c r="M4249" s="142" t="str">
        <f>IFERROR(VLOOKUP(Text(A4249,"m월 d일"),양력휴일,2,FALSE),IFERROR(VLOOKUP(Text(B4249,"m월 d일"),음력휴일,2,FALSE),IFERROR(VLOOKUP(A4249,양력지정휴일,2,FALSE), IFERROR(VLOOKUP(B4249,음력지정휴일,2,FALSE), ""))))</f>
        <v/>
      </c>
      <c r="N4249" s="128"/>
      <c r="O4249" s="128" t="str">
        <f>IFERROR(VLOOKUP(N4249,연차지정일수,2,FALSE),"")</f>
        <v/>
      </c>
      <c r="P4249" s="143"/>
      <c r="Q4249" s="2"/>
    </row>
    <row r="4250">
      <c r="A4250" s="129">
        <v>48445.0</v>
      </c>
      <c r="B4250" s="129">
        <f>VLOOKUP($A4250,달력데이터,MATCH("음력 날짜",달력제목,0),FALSE)</f>
        <v>48409</v>
      </c>
      <c r="C4250" s="128">
        <f t="shared" si="1"/>
        <v>2032</v>
      </c>
      <c r="D4250" s="128">
        <f t="shared" si="2"/>
        <v>8</v>
      </c>
      <c r="E4250" s="128">
        <f t="shared" si="3"/>
        <v>3</v>
      </c>
      <c r="F4250" s="128">
        <f t="shared" si="4"/>
        <v>2032</v>
      </c>
      <c r="G4250" s="128">
        <f t="shared" si="5"/>
        <v>8</v>
      </c>
      <c r="H4250" s="128">
        <f t="shared" si="6"/>
        <v>19</v>
      </c>
      <c r="I4250" s="128" t="str">
        <f t="shared" si="7"/>
        <v>목</v>
      </c>
      <c r="J4250" s="99"/>
      <c r="K4250" s="99"/>
      <c r="L4250" s="141" t="str">
        <f>IF(J4250-K4250=0,,IFERROR(K4250-J4250-휴게시간-VLOOKUP(A4250,지정휴게시간,2,FALSE),K4250-J4250-휴게시간))</f>
        <v/>
      </c>
      <c r="M4250" s="142" t="str">
        <f>IFERROR(VLOOKUP(Text(A4250,"m월 d일"),양력휴일,2,FALSE),IFERROR(VLOOKUP(Text(B4250,"m월 d일"),음력휴일,2,FALSE),IFERROR(VLOOKUP(A4250,양력지정휴일,2,FALSE), IFERROR(VLOOKUP(B4250,음력지정휴일,2,FALSE), ""))))</f>
        <v/>
      </c>
      <c r="N4250" s="128"/>
      <c r="O4250" s="128" t="str">
        <f>IFERROR(VLOOKUP(N4250,연차지정일수,2,FALSE),"")</f>
        <v/>
      </c>
      <c r="P4250" s="143"/>
      <c r="Q4250" s="2"/>
    </row>
    <row r="4251">
      <c r="A4251" s="129">
        <v>48446.0</v>
      </c>
      <c r="B4251" s="129">
        <f>VLOOKUP($A4251,달력데이터,MATCH("음력 날짜",달력제목,0),FALSE)</f>
        <v>48410</v>
      </c>
      <c r="C4251" s="128">
        <f t="shared" si="1"/>
        <v>2032</v>
      </c>
      <c r="D4251" s="128">
        <f t="shared" si="2"/>
        <v>8</v>
      </c>
      <c r="E4251" s="128">
        <f t="shared" si="3"/>
        <v>3</v>
      </c>
      <c r="F4251" s="128">
        <f t="shared" si="4"/>
        <v>2032</v>
      </c>
      <c r="G4251" s="128">
        <f t="shared" si="5"/>
        <v>8</v>
      </c>
      <c r="H4251" s="128">
        <f t="shared" si="6"/>
        <v>20</v>
      </c>
      <c r="I4251" s="128" t="str">
        <f t="shared" si="7"/>
        <v>금</v>
      </c>
      <c r="J4251" s="99"/>
      <c r="K4251" s="99"/>
      <c r="L4251" s="141" t="str">
        <f>IF(J4251-K4251=0,,IFERROR(K4251-J4251-휴게시간-VLOOKUP(A4251,지정휴게시간,2,FALSE),K4251-J4251-휴게시간))</f>
        <v/>
      </c>
      <c r="M4251" s="142" t="str">
        <f>IFERROR(VLOOKUP(Text(A4251,"m월 d일"),양력휴일,2,FALSE),IFERROR(VLOOKUP(Text(B4251,"m월 d일"),음력휴일,2,FALSE),IFERROR(VLOOKUP(A4251,양력지정휴일,2,FALSE), IFERROR(VLOOKUP(B4251,음력지정휴일,2,FALSE), ""))))</f>
        <v/>
      </c>
      <c r="N4251" s="128"/>
      <c r="O4251" s="128" t="str">
        <f>IFERROR(VLOOKUP(N4251,연차지정일수,2,FALSE),"")</f>
        <v/>
      </c>
      <c r="P4251" s="143"/>
      <c r="Q4251" s="2"/>
    </row>
    <row r="4252">
      <c r="A4252" s="129">
        <v>48447.0</v>
      </c>
      <c r="B4252" s="129">
        <f>VLOOKUP($A4252,달력데이터,MATCH("음력 날짜",달력제목,0),FALSE)</f>
        <v>48411</v>
      </c>
      <c r="C4252" s="128">
        <f t="shared" si="1"/>
        <v>2032</v>
      </c>
      <c r="D4252" s="128">
        <f t="shared" si="2"/>
        <v>8</v>
      </c>
      <c r="E4252" s="128">
        <f t="shared" si="3"/>
        <v>3</v>
      </c>
      <c r="F4252" s="128">
        <f t="shared" si="4"/>
        <v>2032</v>
      </c>
      <c r="G4252" s="128">
        <f t="shared" si="5"/>
        <v>8</v>
      </c>
      <c r="H4252" s="128">
        <f t="shared" si="6"/>
        <v>21</v>
      </c>
      <c r="I4252" s="128" t="str">
        <f t="shared" si="7"/>
        <v>토</v>
      </c>
      <c r="J4252" s="99"/>
      <c r="K4252" s="99"/>
      <c r="L4252" s="141" t="str">
        <f>IF(J4252-K4252=0,,IFERROR(K4252-J4252-휴게시간-VLOOKUP(A4252,지정휴게시간,2,FALSE),K4252-J4252-휴게시간))</f>
        <v/>
      </c>
      <c r="M4252" s="142" t="str">
        <f>IFERROR(VLOOKUP(Text(A4252,"m월 d일"),양력휴일,2,FALSE),IFERROR(VLOOKUP(Text(B4252,"m월 d일"),음력휴일,2,FALSE),IFERROR(VLOOKUP(A4252,양력지정휴일,2,FALSE), IFERROR(VLOOKUP(B4252,음력지정휴일,2,FALSE), ""))))</f>
        <v/>
      </c>
      <c r="N4252" s="128"/>
      <c r="O4252" s="128" t="str">
        <f>IFERROR(VLOOKUP(N4252,연차지정일수,2,FALSE),"")</f>
        <v/>
      </c>
      <c r="P4252" s="143"/>
      <c r="Q4252" s="2"/>
    </row>
    <row r="4253">
      <c r="A4253" s="129">
        <v>48448.0</v>
      </c>
      <c r="B4253" s="129">
        <f>VLOOKUP($A4253,달력데이터,MATCH("음력 날짜",달력제목,0),FALSE)</f>
        <v>48412</v>
      </c>
      <c r="C4253" s="128">
        <f t="shared" si="1"/>
        <v>2032</v>
      </c>
      <c r="D4253" s="128">
        <f t="shared" si="2"/>
        <v>8</v>
      </c>
      <c r="E4253" s="128">
        <f t="shared" si="3"/>
        <v>3</v>
      </c>
      <c r="F4253" s="128">
        <f t="shared" si="4"/>
        <v>2032</v>
      </c>
      <c r="G4253" s="128">
        <f t="shared" si="5"/>
        <v>8</v>
      </c>
      <c r="H4253" s="128">
        <f t="shared" si="6"/>
        <v>22</v>
      </c>
      <c r="I4253" s="128" t="str">
        <f t="shared" si="7"/>
        <v>일</v>
      </c>
      <c r="J4253" s="99"/>
      <c r="K4253" s="99"/>
      <c r="L4253" s="141" t="str">
        <f>IF(J4253-K4253=0,,IFERROR(K4253-J4253-휴게시간-VLOOKUP(A4253,지정휴게시간,2,FALSE),K4253-J4253-휴게시간))</f>
        <v/>
      </c>
      <c r="M4253" s="142" t="str">
        <f>IFERROR(VLOOKUP(Text(A4253,"m월 d일"),양력휴일,2,FALSE),IFERROR(VLOOKUP(Text(B4253,"m월 d일"),음력휴일,2,FALSE),IFERROR(VLOOKUP(A4253,양력지정휴일,2,FALSE), IFERROR(VLOOKUP(B4253,음력지정휴일,2,FALSE), ""))))</f>
        <v/>
      </c>
      <c r="N4253" s="128"/>
      <c r="O4253" s="128" t="str">
        <f>IFERROR(VLOOKUP(N4253,연차지정일수,2,FALSE),"")</f>
        <v/>
      </c>
      <c r="P4253" s="143"/>
      <c r="Q4253" s="2"/>
    </row>
    <row r="4254">
      <c r="A4254" s="129">
        <v>48449.0</v>
      </c>
      <c r="B4254" s="129">
        <f>VLOOKUP($A4254,달력데이터,MATCH("음력 날짜",달력제목,0),FALSE)</f>
        <v>48413</v>
      </c>
      <c r="C4254" s="128">
        <f t="shared" si="1"/>
        <v>2032</v>
      </c>
      <c r="D4254" s="128">
        <f t="shared" si="2"/>
        <v>8</v>
      </c>
      <c r="E4254" s="128">
        <f t="shared" si="3"/>
        <v>4</v>
      </c>
      <c r="F4254" s="128">
        <f t="shared" si="4"/>
        <v>2032</v>
      </c>
      <c r="G4254" s="128">
        <f t="shared" si="5"/>
        <v>8</v>
      </c>
      <c r="H4254" s="128">
        <f t="shared" si="6"/>
        <v>23</v>
      </c>
      <c r="I4254" s="128" t="str">
        <f t="shared" si="7"/>
        <v>월</v>
      </c>
      <c r="J4254" s="99"/>
      <c r="K4254" s="99"/>
      <c r="L4254" s="141" t="str">
        <f>IF(J4254-K4254=0,,IFERROR(K4254-J4254-휴게시간-VLOOKUP(A4254,지정휴게시간,2,FALSE),K4254-J4254-휴게시간))</f>
        <v/>
      </c>
      <c r="M4254" s="142" t="str">
        <f>IFERROR(VLOOKUP(Text(A4254,"m월 d일"),양력휴일,2,FALSE),IFERROR(VLOOKUP(Text(B4254,"m월 d일"),음력휴일,2,FALSE),IFERROR(VLOOKUP(A4254,양력지정휴일,2,FALSE), IFERROR(VLOOKUP(B4254,음력지정휴일,2,FALSE), ""))))</f>
        <v/>
      </c>
      <c r="N4254" s="128"/>
      <c r="O4254" s="128" t="str">
        <f>IFERROR(VLOOKUP(N4254,연차지정일수,2,FALSE),"")</f>
        <v/>
      </c>
      <c r="P4254" s="143"/>
      <c r="Q4254" s="2"/>
    </row>
    <row r="4255">
      <c r="A4255" s="129">
        <v>48450.0</v>
      </c>
      <c r="B4255" s="129">
        <f>VLOOKUP($A4255,달력데이터,MATCH("음력 날짜",달력제목,0),FALSE)</f>
        <v>48414</v>
      </c>
      <c r="C4255" s="128">
        <f t="shared" si="1"/>
        <v>2032</v>
      </c>
      <c r="D4255" s="128">
        <f t="shared" si="2"/>
        <v>8</v>
      </c>
      <c r="E4255" s="128">
        <f t="shared" si="3"/>
        <v>4</v>
      </c>
      <c r="F4255" s="128">
        <f t="shared" si="4"/>
        <v>2032</v>
      </c>
      <c r="G4255" s="128">
        <f t="shared" si="5"/>
        <v>8</v>
      </c>
      <c r="H4255" s="128">
        <f t="shared" si="6"/>
        <v>24</v>
      </c>
      <c r="I4255" s="128" t="str">
        <f t="shared" si="7"/>
        <v>화</v>
      </c>
      <c r="J4255" s="99"/>
      <c r="K4255" s="99"/>
      <c r="L4255" s="141" t="str">
        <f>IF(J4255-K4255=0,,IFERROR(K4255-J4255-휴게시간-VLOOKUP(A4255,지정휴게시간,2,FALSE),K4255-J4255-휴게시간))</f>
        <v/>
      </c>
      <c r="M4255" s="142" t="str">
        <f>IFERROR(VLOOKUP(Text(A4255,"m월 d일"),양력휴일,2,FALSE),IFERROR(VLOOKUP(Text(B4255,"m월 d일"),음력휴일,2,FALSE),IFERROR(VLOOKUP(A4255,양력지정휴일,2,FALSE), IFERROR(VLOOKUP(B4255,음력지정휴일,2,FALSE), ""))))</f>
        <v/>
      </c>
      <c r="N4255" s="128"/>
      <c r="O4255" s="128" t="str">
        <f>IFERROR(VLOOKUP(N4255,연차지정일수,2,FALSE),"")</f>
        <v/>
      </c>
      <c r="P4255" s="143"/>
      <c r="Q4255" s="2"/>
    </row>
    <row r="4256">
      <c r="A4256" s="129">
        <v>48451.0</v>
      </c>
      <c r="B4256" s="129">
        <f>VLOOKUP($A4256,달력데이터,MATCH("음력 날짜",달력제목,0),FALSE)</f>
        <v>48415</v>
      </c>
      <c r="C4256" s="128">
        <f t="shared" si="1"/>
        <v>2032</v>
      </c>
      <c r="D4256" s="128">
        <f t="shared" si="2"/>
        <v>8</v>
      </c>
      <c r="E4256" s="128">
        <f t="shared" si="3"/>
        <v>4</v>
      </c>
      <c r="F4256" s="128">
        <f t="shared" si="4"/>
        <v>2032</v>
      </c>
      <c r="G4256" s="128">
        <f t="shared" si="5"/>
        <v>8</v>
      </c>
      <c r="H4256" s="128">
        <f t="shared" si="6"/>
        <v>25</v>
      </c>
      <c r="I4256" s="128" t="str">
        <f t="shared" si="7"/>
        <v>수</v>
      </c>
      <c r="J4256" s="99"/>
      <c r="K4256" s="99"/>
      <c r="L4256" s="141" t="str">
        <f>IF(J4256-K4256=0,,IFERROR(K4256-J4256-휴게시간-VLOOKUP(A4256,지정휴게시간,2,FALSE),K4256-J4256-휴게시간))</f>
        <v/>
      </c>
      <c r="M4256" s="142" t="str">
        <f>IFERROR(VLOOKUP(Text(A4256,"m월 d일"),양력휴일,2,FALSE),IFERROR(VLOOKUP(Text(B4256,"m월 d일"),음력휴일,2,FALSE),IFERROR(VLOOKUP(A4256,양력지정휴일,2,FALSE), IFERROR(VLOOKUP(B4256,음력지정휴일,2,FALSE), ""))))</f>
        <v/>
      </c>
      <c r="N4256" s="128"/>
      <c r="O4256" s="128" t="str">
        <f>IFERROR(VLOOKUP(N4256,연차지정일수,2,FALSE),"")</f>
        <v/>
      </c>
      <c r="P4256" s="143"/>
      <c r="Q4256" s="2"/>
    </row>
    <row r="4257">
      <c r="A4257" s="129">
        <v>48452.0</v>
      </c>
      <c r="B4257" s="129">
        <f>VLOOKUP($A4257,달력데이터,MATCH("음력 날짜",달력제목,0),FALSE)</f>
        <v>48416</v>
      </c>
      <c r="C4257" s="128">
        <f t="shared" si="1"/>
        <v>2032</v>
      </c>
      <c r="D4257" s="128">
        <f t="shared" si="2"/>
        <v>8</v>
      </c>
      <c r="E4257" s="128">
        <f t="shared" si="3"/>
        <v>4</v>
      </c>
      <c r="F4257" s="128">
        <f t="shared" si="4"/>
        <v>2032</v>
      </c>
      <c r="G4257" s="128">
        <f t="shared" si="5"/>
        <v>8</v>
      </c>
      <c r="H4257" s="128">
        <f t="shared" si="6"/>
        <v>26</v>
      </c>
      <c r="I4257" s="128" t="str">
        <f t="shared" si="7"/>
        <v>목</v>
      </c>
      <c r="J4257" s="99"/>
      <c r="K4257" s="99"/>
      <c r="L4257" s="141" t="str">
        <f>IF(J4257-K4257=0,,IFERROR(K4257-J4257-휴게시간-VLOOKUP(A4257,지정휴게시간,2,FALSE),K4257-J4257-휴게시간))</f>
        <v/>
      </c>
      <c r="M4257" s="142" t="str">
        <f>IFERROR(VLOOKUP(Text(A4257,"m월 d일"),양력휴일,2,FALSE),IFERROR(VLOOKUP(Text(B4257,"m월 d일"),음력휴일,2,FALSE),IFERROR(VLOOKUP(A4257,양력지정휴일,2,FALSE), IFERROR(VLOOKUP(B4257,음력지정휴일,2,FALSE), ""))))</f>
        <v/>
      </c>
      <c r="N4257" s="128"/>
      <c r="O4257" s="128" t="str">
        <f>IFERROR(VLOOKUP(N4257,연차지정일수,2,FALSE),"")</f>
        <v/>
      </c>
      <c r="P4257" s="143"/>
      <c r="Q4257" s="2"/>
    </row>
    <row r="4258">
      <c r="A4258" s="129">
        <v>48453.0</v>
      </c>
      <c r="B4258" s="129">
        <f>VLOOKUP($A4258,달력데이터,MATCH("음력 날짜",달력제목,0),FALSE)</f>
        <v>48417</v>
      </c>
      <c r="C4258" s="128">
        <f t="shared" si="1"/>
        <v>2032</v>
      </c>
      <c r="D4258" s="128">
        <f t="shared" si="2"/>
        <v>8</v>
      </c>
      <c r="E4258" s="128">
        <f t="shared" si="3"/>
        <v>4</v>
      </c>
      <c r="F4258" s="128">
        <f t="shared" si="4"/>
        <v>2032</v>
      </c>
      <c r="G4258" s="128">
        <f t="shared" si="5"/>
        <v>8</v>
      </c>
      <c r="H4258" s="128">
        <f t="shared" si="6"/>
        <v>27</v>
      </c>
      <c r="I4258" s="128" t="str">
        <f t="shared" si="7"/>
        <v>금</v>
      </c>
      <c r="J4258" s="99"/>
      <c r="K4258" s="99"/>
      <c r="L4258" s="141" t="str">
        <f>IF(J4258-K4258=0,,IFERROR(K4258-J4258-휴게시간-VLOOKUP(A4258,지정휴게시간,2,FALSE),K4258-J4258-휴게시간))</f>
        <v/>
      </c>
      <c r="M4258" s="142" t="str">
        <f>IFERROR(VLOOKUP(Text(A4258,"m월 d일"),양력휴일,2,FALSE),IFERROR(VLOOKUP(Text(B4258,"m월 d일"),음력휴일,2,FALSE),IFERROR(VLOOKUP(A4258,양력지정휴일,2,FALSE), IFERROR(VLOOKUP(B4258,음력지정휴일,2,FALSE), ""))))</f>
        <v/>
      </c>
      <c r="N4258" s="128"/>
      <c r="O4258" s="128" t="str">
        <f>IFERROR(VLOOKUP(N4258,연차지정일수,2,FALSE),"")</f>
        <v/>
      </c>
      <c r="P4258" s="143"/>
      <c r="Q4258" s="2"/>
    </row>
    <row r="4259">
      <c r="A4259" s="129">
        <v>48454.0</v>
      </c>
      <c r="B4259" s="129">
        <f>VLOOKUP($A4259,달력데이터,MATCH("음력 날짜",달력제목,0),FALSE)</f>
        <v>48418</v>
      </c>
      <c r="C4259" s="128">
        <f t="shared" si="1"/>
        <v>2032</v>
      </c>
      <c r="D4259" s="128">
        <f t="shared" si="2"/>
        <v>8</v>
      </c>
      <c r="E4259" s="128">
        <f t="shared" si="3"/>
        <v>4</v>
      </c>
      <c r="F4259" s="128">
        <f t="shared" si="4"/>
        <v>2032</v>
      </c>
      <c r="G4259" s="128">
        <f t="shared" si="5"/>
        <v>8</v>
      </c>
      <c r="H4259" s="128">
        <f t="shared" si="6"/>
        <v>28</v>
      </c>
      <c r="I4259" s="128" t="str">
        <f t="shared" si="7"/>
        <v>토</v>
      </c>
      <c r="J4259" s="99"/>
      <c r="K4259" s="99"/>
      <c r="L4259" s="141" t="str">
        <f>IF(J4259-K4259=0,,IFERROR(K4259-J4259-휴게시간-VLOOKUP(A4259,지정휴게시간,2,FALSE),K4259-J4259-휴게시간))</f>
        <v/>
      </c>
      <c r="M4259" s="142" t="str">
        <f>IFERROR(VLOOKUP(Text(A4259,"m월 d일"),양력휴일,2,FALSE),IFERROR(VLOOKUP(Text(B4259,"m월 d일"),음력휴일,2,FALSE),IFERROR(VLOOKUP(A4259,양력지정휴일,2,FALSE), IFERROR(VLOOKUP(B4259,음력지정휴일,2,FALSE), ""))))</f>
        <v/>
      </c>
      <c r="N4259" s="128"/>
      <c r="O4259" s="128" t="str">
        <f>IFERROR(VLOOKUP(N4259,연차지정일수,2,FALSE),"")</f>
        <v/>
      </c>
      <c r="P4259" s="143"/>
      <c r="Q4259" s="2"/>
    </row>
    <row r="4260">
      <c r="A4260" s="129">
        <v>48455.0</v>
      </c>
      <c r="B4260" s="129">
        <f>VLOOKUP($A4260,달력데이터,MATCH("음력 날짜",달력제목,0),FALSE)</f>
        <v>48419</v>
      </c>
      <c r="C4260" s="128">
        <f t="shared" si="1"/>
        <v>2032</v>
      </c>
      <c r="D4260" s="128">
        <f t="shared" si="2"/>
        <v>8</v>
      </c>
      <c r="E4260" s="128">
        <f t="shared" si="3"/>
        <v>4</v>
      </c>
      <c r="F4260" s="128">
        <f t="shared" si="4"/>
        <v>2032</v>
      </c>
      <c r="G4260" s="128">
        <f t="shared" si="5"/>
        <v>8</v>
      </c>
      <c r="H4260" s="128">
        <f t="shared" si="6"/>
        <v>29</v>
      </c>
      <c r="I4260" s="128" t="str">
        <f t="shared" si="7"/>
        <v>일</v>
      </c>
      <c r="J4260" s="99"/>
      <c r="K4260" s="99"/>
      <c r="L4260" s="141" t="str">
        <f>IF(J4260-K4260=0,,IFERROR(K4260-J4260-휴게시간-VLOOKUP(A4260,지정휴게시간,2,FALSE),K4260-J4260-휴게시간))</f>
        <v/>
      </c>
      <c r="M4260" s="142" t="str">
        <f>IFERROR(VLOOKUP(Text(A4260,"m월 d일"),양력휴일,2,FALSE),IFERROR(VLOOKUP(Text(B4260,"m월 d일"),음력휴일,2,FALSE),IFERROR(VLOOKUP(A4260,양력지정휴일,2,FALSE), IFERROR(VLOOKUP(B4260,음력지정휴일,2,FALSE), ""))))</f>
        <v/>
      </c>
      <c r="N4260" s="128"/>
      <c r="O4260" s="128" t="str">
        <f>IFERROR(VLOOKUP(N4260,연차지정일수,2,FALSE),"")</f>
        <v/>
      </c>
      <c r="P4260" s="143"/>
      <c r="Q4260" s="2"/>
    </row>
    <row r="4261">
      <c r="A4261" s="129">
        <v>48456.0</v>
      </c>
      <c r="B4261" s="129">
        <f>VLOOKUP($A4261,달력데이터,MATCH("음력 날짜",달력제목,0),FALSE)</f>
        <v>48420</v>
      </c>
      <c r="C4261" s="128">
        <f t="shared" si="1"/>
        <v>2032</v>
      </c>
      <c r="D4261" s="128">
        <f t="shared" si="2"/>
        <v>8</v>
      </c>
      <c r="E4261" s="128">
        <f t="shared" si="3"/>
        <v>5</v>
      </c>
      <c r="F4261" s="128">
        <f t="shared" si="4"/>
        <v>2032</v>
      </c>
      <c r="G4261" s="128">
        <f t="shared" si="5"/>
        <v>8</v>
      </c>
      <c r="H4261" s="128">
        <f t="shared" si="6"/>
        <v>30</v>
      </c>
      <c r="I4261" s="128" t="str">
        <f t="shared" si="7"/>
        <v>월</v>
      </c>
      <c r="J4261" s="99"/>
      <c r="K4261" s="99"/>
      <c r="L4261" s="141" t="str">
        <f>IF(J4261-K4261=0,,IFERROR(K4261-J4261-휴게시간-VLOOKUP(A4261,지정휴게시간,2,FALSE),K4261-J4261-휴게시간))</f>
        <v/>
      </c>
      <c r="M4261" s="142" t="str">
        <f>IFERROR(VLOOKUP(Text(A4261,"m월 d일"),양력휴일,2,FALSE),IFERROR(VLOOKUP(Text(B4261,"m월 d일"),음력휴일,2,FALSE),IFERROR(VLOOKUP(A4261,양력지정휴일,2,FALSE), IFERROR(VLOOKUP(B4261,음력지정휴일,2,FALSE), ""))))</f>
        <v/>
      </c>
      <c r="N4261" s="128"/>
      <c r="O4261" s="128" t="str">
        <f>IFERROR(VLOOKUP(N4261,연차지정일수,2,FALSE),"")</f>
        <v/>
      </c>
      <c r="P4261" s="143"/>
      <c r="Q4261" s="2"/>
    </row>
    <row r="4262">
      <c r="A4262" s="129">
        <v>48457.0</v>
      </c>
      <c r="B4262" s="129">
        <f>VLOOKUP($A4262,달력데이터,MATCH("음력 날짜",달력제목,0),FALSE)</f>
        <v>48421</v>
      </c>
      <c r="C4262" s="128">
        <f t="shared" si="1"/>
        <v>2032</v>
      </c>
      <c r="D4262" s="128">
        <f t="shared" si="2"/>
        <v>8</v>
      </c>
      <c r="E4262" s="128">
        <f t="shared" si="3"/>
        <v>5</v>
      </c>
      <c r="F4262" s="128">
        <f t="shared" si="4"/>
        <v>2032</v>
      </c>
      <c r="G4262" s="128">
        <f t="shared" si="5"/>
        <v>8</v>
      </c>
      <c r="H4262" s="128">
        <f t="shared" si="6"/>
        <v>31</v>
      </c>
      <c r="I4262" s="128" t="str">
        <f t="shared" si="7"/>
        <v>화</v>
      </c>
      <c r="J4262" s="99"/>
      <c r="K4262" s="99"/>
      <c r="L4262" s="141" t="str">
        <f>IF(J4262-K4262=0,,IFERROR(K4262-J4262-휴게시간-VLOOKUP(A4262,지정휴게시간,2,FALSE),K4262-J4262-휴게시간))</f>
        <v/>
      </c>
      <c r="M4262" s="142" t="str">
        <f>IFERROR(VLOOKUP(Text(A4262,"m월 d일"),양력휴일,2,FALSE),IFERROR(VLOOKUP(Text(B4262,"m월 d일"),음력휴일,2,FALSE),IFERROR(VLOOKUP(A4262,양력지정휴일,2,FALSE), IFERROR(VLOOKUP(B4262,음력지정휴일,2,FALSE), ""))))</f>
        <v/>
      </c>
      <c r="N4262" s="128"/>
      <c r="O4262" s="128" t="str">
        <f>IFERROR(VLOOKUP(N4262,연차지정일수,2,FALSE),"")</f>
        <v/>
      </c>
      <c r="P4262" s="143"/>
      <c r="Q4262" s="2"/>
    </row>
    <row r="4263">
      <c r="A4263" s="129">
        <v>48458.0</v>
      </c>
      <c r="B4263" s="129">
        <f>VLOOKUP($A4263,달력데이터,MATCH("음력 날짜",달력제목,0),FALSE)</f>
        <v>48422</v>
      </c>
      <c r="C4263" s="128">
        <f t="shared" si="1"/>
        <v>2032</v>
      </c>
      <c r="D4263" s="128">
        <f t="shared" si="2"/>
        <v>8</v>
      </c>
      <c r="E4263" s="128">
        <f t="shared" si="3"/>
        <v>5</v>
      </c>
      <c r="F4263" s="128">
        <f t="shared" si="4"/>
        <v>2032</v>
      </c>
      <c r="G4263" s="128">
        <f t="shared" si="5"/>
        <v>9</v>
      </c>
      <c r="H4263" s="128">
        <f t="shared" si="6"/>
        <v>1</v>
      </c>
      <c r="I4263" s="128" t="str">
        <f t="shared" si="7"/>
        <v>수</v>
      </c>
      <c r="J4263" s="99"/>
      <c r="K4263" s="99"/>
      <c r="L4263" s="141" t="str">
        <f>IF(J4263-K4263=0,,IFERROR(K4263-J4263-휴게시간-VLOOKUP(A4263,지정휴게시간,2,FALSE),K4263-J4263-휴게시간))</f>
        <v/>
      </c>
      <c r="M4263" s="142" t="str">
        <f>IFERROR(VLOOKUP(Text(A4263,"m월 d일"),양력휴일,2,FALSE),IFERROR(VLOOKUP(Text(B4263,"m월 d일"),음력휴일,2,FALSE),IFERROR(VLOOKUP(A4263,양력지정휴일,2,FALSE), IFERROR(VLOOKUP(B4263,음력지정휴일,2,FALSE), ""))))</f>
        <v/>
      </c>
      <c r="N4263" s="128"/>
      <c r="O4263" s="128" t="str">
        <f>IFERROR(VLOOKUP(N4263,연차지정일수,2,FALSE),"")</f>
        <v/>
      </c>
      <c r="P4263" s="143"/>
      <c r="Q4263" s="2"/>
    </row>
    <row r="4264">
      <c r="A4264" s="129">
        <v>48459.0</v>
      </c>
      <c r="B4264" s="129">
        <f>VLOOKUP($A4264,달력데이터,MATCH("음력 날짜",달력제목,0),FALSE)</f>
        <v>48423</v>
      </c>
      <c r="C4264" s="128">
        <f t="shared" si="1"/>
        <v>2032</v>
      </c>
      <c r="D4264" s="128">
        <f t="shared" si="2"/>
        <v>8</v>
      </c>
      <c r="E4264" s="128">
        <f t="shared" si="3"/>
        <v>5</v>
      </c>
      <c r="F4264" s="128">
        <f t="shared" si="4"/>
        <v>2032</v>
      </c>
      <c r="G4264" s="128">
        <f t="shared" si="5"/>
        <v>9</v>
      </c>
      <c r="H4264" s="128">
        <f t="shared" si="6"/>
        <v>2</v>
      </c>
      <c r="I4264" s="128" t="str">
        <f t="shared" si="7"/>
        <v>목</v>
      </c>
      <c r="J4264" s="99"/>
      <c r="K4264" s="99"/>
      <c r="L4264" s="141" t="str">
        <f>IF(J4264-K4264=0,,IFERROR(K4264-J4264-휴게시간-VLOOKUP(A4264,지정휴게시간,2,FALSE),K4264-J4264-휴게시간))</f>
        <v/>
      </c>
      <c r="M4264" s="142" t="str">
        <f>IFERROR(VLOOKUP(Text(A4264,"m월 d일"),양력휴일,2,FALSE),IFERROR(VLOOKUP(Text(B4264,"m월 d일"),음력휴일,2,FALSE),IFERROR(VLOOKUP(A4264,양력지정휴일,2,FALSE), IFERROR(VLOOKUP(B4264,음력지정휴일,2,FALSE), ""))))</f>
        <v/>
      </c>
      <c r="N4264" s="128"/>
      <c r="O4264" s="128" t="str">
        <f>IFERROR(VLOOKUP(N4264,연차지정일수,2,FALSE),"")</f>
        <v/>
      </c>
      <c r="P4264" s="143"/>
      <c r="Q4264" s="2"/>
    </row>
    <row r="4265">
      <c r="A4265" s="129">
        <v>48460.0</v>
      </c>
      <c r="B4265" s="129">
        <f>VLOOKUP($A4265,달력데이터,MATCH("음력 날짜",달력제목,0),FALSE)</f>
        <v>48424</v>
      </c>
      <c r="C4265" s="128">
        <f t="shared" si="1"/>
        <v>2032</v>
      </c>
      <c r="D4265" s="128">
        <f t="shared" si="2"/>
        <v>8</v>
      </c>
      <c r="E4265" s="128">
        <f t="shared" si="3"/>
        <v>5</v>
      </c>
      <c r="F4265" s="128">
        <f t="shared" si="4"/>
        <v>2032</v>
      </c>
      <c r="G4265" s="128">
        <f t="shared" si="5"/>
        <v>9</v>
      </c>
      <c r="H4265" s="128">
        <f t="shared" si="6"/>
        <v>3</v>
      </c>
      <c r="I4265" s="128" t="str">
        <f t="shared" si="7"/>
        <v>금</v>
      </c>
      <c r="J4265" s="99"/>
      <c r="K4265" s="99"/>
      <c r="L4265" s="141" t="str">
        <f>IF(J4265-K4265=0,,IFERROR(K4265-J4265-휴게시간-VLOOKUP(A4265,지정휴게시간,2,FALSE),K4265-J4265-휴게시간))</f>
        <v/>
      </c>
      <c r="M4265" s="142" t="str">
        <f>IFERROR(VLOOKUP(Text(A4265,"m월 d일"),양력휴일,2,FALSE),IFERROR(VLOOKUP(Text(B4265,"m월 d일"),음력휴일,2,FALSE),IFERROR(VLOOKUP(A4265,양력지정휴일,2,FALSE), IFERROR(VLOOKUP(B4265,음력지정휴일,2,FALSE), ""))))</f>
        <v/>
      </c>
      <c r="N4265" s="128"/>
      <c r="O4265" s="128" t="str">
        <f>IFERROR(VLOOKUP(N4265,연차지정일수,2,FALSE),"")</f>
        <v/>
      </c>
      <c r="P4265" s="143"/>
      <c r="Q4265" s="2"/>
    </row>
    <row r="4266">
      <c r="A4266" s="129">
        <v>48461.0</v>
      </c>
      <c r="B4266" s="129">
        <f>VLOOKUP($A4266,달력데이터,MATCH("음력 날짜",달력제목,0),FALSE)</f>
        <v>48425</v>
      </c>
      <c r="C4266" s="128">
        <f t="shared" si="1"/>
        <v>2032</v>
      </c>
      <c r="D4266" s="128">
        <f t="shared" si="2"/>
        <v>8</v>
      </c>
      <c r="E4266" s="128">
        <f t="shared" si="3"/>
        <v>5</v>
      </c>
      <c r="F4266" s="128">
        <f t="shared" si="4"/>
        <v>2032</v>
      </c>
      <c r="G4266" s="128">
        <f t="shared" si="5"/>
        <v>9</v>
      </c>
      <c r="H4266" s="128">
        <f t="shared" si="6"/>
        <v>4</v>
      </c>
      <c r="I4266" s="128" t="str">
        <f t="shared" si="7"/>
        <v>토</v>
      </c>
      <c r="J4266" s="99"/>
      <c r="K4266" s="99"/>
      <c r="L4266" s="141" t="str">
        <f>IF(J4266-K4266=0,,IFERROR(K4266-J4266-휴게시간-VLOOKUP(A4266,지정휴게시간,2,FALSE),K4266-J4266-휴게시간))</f>
        <v/>
      </c>
      <c r="M4266" s="142" t="str">
        <f>IFERROR(VLOOKUP(Text(A4266,"m월 d일"),양력휴일,2,FALSE),IFERROR(VLOOKUP(Text(B4266,"m월 d일"),음력휴일,2,FALSE),IFERROR(VLOOKUP(A4266,양력지정휴일,2,FALSE), IFERROR(VLOOKUP(B4266,음력지정휴일,2,FALSE), ""))))</f>
        <v/>
      </c>
      <c r="N4266" s="128"/>
      <c r="O4266" s="128" t="str">
        <f>IFERROR(VLOOKUP(N4266,연차지정일수,2,FALSE),"")</f>
        <v/>
      </c>
      <c r="P4266" s="143"/>
      <c r="Q4266" s="2"/>
    </row>
    <row r="4267">
      <c r="A4267" s="129">
        <v>48462.0</v>
      </c>
      <c r="B4267" s="129">
        <f>VLOOKUP($A4267,달력데이터,MATCH("음력 날짜",달력제목,0),FALSE)</f>
        <v>48427</v>
      </c>
      <c r="C4267" s="128">
        <f t="shared" si="1"/>
        <v>2032</v>
      </c>
      <c r="D4267" s="128">
        <f t="shared" si="2"/>
        <v>8</v>
      </c>
      <c r="E4267" s="128">
        <f t="shared" si="3"/>
        <v>5</v>
      </c>
      <c r="F4267" s="128">
        <f t="shared" si="4"/>
        <v>2032</v>
      </c>
      <c r="G4267" s="128">
        <f t="shared" si="5"/>
        <v>9</v>
      </c>
      <c r="H4267" s="128">
        <f t="shared" si="6"/>
        <v>5</v>
      </c>
      <c r="I4267" s="128" t="str">
        <f t="shared" si="7"/>
        <v>일</v>
      </c>
      <c r="J4267" s="99"/>
      <c r="K4267" s="99"/>
      <c r="L4267" s="141" t="str">
        <f>IF(J4267-K4267=0,,IFERROR(K4267-J4267-휴게시간-VLOOKUP(A4267,지정휴게시간,2,FALSE),K4267-J4267-휴게시간))</f>
        <v/>
      </c>
      <c r="M4267" s="142" t="str">
        <f>IFERROR(VLOOKUP(Text(A4267,"m월 d일"),양력휴일,2,FALSE),IFERROR(VLOOKUP(Text(B4267,"m월 d일"),음력휴일,2,FALSE),IFERROR(VLOOKUP(A4267,양력지정휴일,2,FALSE), IFERROR(VLOOKUP(B4267,음력지정휴일,2,FALSE), ""))))</f>
        <v/>
      </c>
      <c r="N4267" s="128"/>
      <c r="O4267" s="128" t="str">
        <f>IFERROR(VLOOKUP(N4267,연차지정일수,2,FALSE),"")</f>
        <v/>
      </c>
      <c r="P4267" s="143"/>
      <c r="Q4267" s="2"/>
    </row>
    <row r="4268">
      <c r="A4268" s="129">
        <v>48463.0</v>
      </c>
      <c r="B4268" s="129">
        <f>VLOOKUP($A4268,달력데이터,MATCH("음력 날짜",달력제목,0),FALSE)</f>
        <v>48428</v>
      </c>
      <c r="C4268" s="128">
        <f t="shared" si="1"/>
        <v>2032</v>
      </c>
      <c r="D4268" s="128">
        <f t="shared" si="2"/>
        <v>9</v>
      </c>
      <c r="E4268" s="128">
        <f t="shared" si="3"/>
        <v>1</v>
      </c>
      <c r="F4268" s="128">
        <f t="shared" si="4"/>
        <v>2032</v>
      </c>
      <c r="G4268" s="128">
        <f t="shared" si="5"/>
        <v>9</v>
      </c>
      <c r="H4268" s="128">
        <f t="shared" si="6"/>
        <v>6</v>
      </c>
      <c r="I4268" s="128" t="str">
        <f t="shared" si="7"/>
        <v>월</v>
      </c>
      <c r="J4268" s="99"/>
      <c r="K4268" s="99"/>
      <c r="L4268" s="141" t="str">
        <f>IF(J4268-K4268=0,,IFERROR(K4268-J4268-휴게시간-VLOOKUP(A4268,지정휴게시간,2,FALSE),K4268-J4268-휴게시간))</f>
        <v/>
      </c>
      <c r="M4268" s="142" t="str">
        <f>IFERROR(VLOOKUP(Text(A4268,"m월 d일"),양력휴일,2,FALSE),IFERROR(VLOOKUP(Text(B4268,"m월 d일"),음력휴일,2,FALSE),IFERROR(VLOOKUP(A4268,양력지정휴일,2,FALSE), IFERROR(VLOOKUP(B4268,음력지정휴일,2,FALSE), ""))))</f>
        <v/>
      </c>
      <c r="N4268" s="128"/>
      <c r="O4268" s="128" t="str">
        <f>IFERROR(VLOOKUP(N4268,연차지정일수,2,FALSE),"")</f>
        <v/>
      </c>
      <c r="P4268" s="143"/>
      <c r="Q4268" s="2"/>
    </row>
    <row r="4269">
      <c r="A4269" s="129">
        <v>48464.0</v>
      </c>
      <c r="B4269" s="129">
        <f>VLOOKUP($A4269,달력데이터,MATCH("음력 날짜",달력제목,0),FALSE)</f>
        <v>48429</v>
      </c>
      <c r="C4269" s="128">
        <f t="shared" si="1"/>
        <v>2032</v>
      </c>
      <c r="D4269" s="128">
        <f t="shared" si="2"/>
        <v>9</v>
      </c>
      <c r="E4269" s="128">
        <f t="shared" si="3"/>
        <v>1</v>
      </c>
      <c r="F4269" s="128">
        <f t="shared" si="4"/>
        <v>2032</v>
      </c>
      <c r="G4269" s="128">
        <f t="shared" si="5"/>
        <v>9</v>
      </c>
      <c r="H4269" s="128">
        <f t="shared" si="6"/>
        <v>7</v>
      </c>
      <c r="I4269" s="128" t="str">
        <f t="shared" si="7"/>
        <v>화</v>
      </c>
      <c r="J4269" s="99"/>
      <c r="K4269" s="99"/>
      <c r="L4269" s="141" t="str">
        <f>IF(J4269-K4269=0,,IFERROR(K4269-J4269-휴게시간-VLOOKUP(A4269,지정휴게시간,2,FALSE),K4269-J4269-휴게시간))</f>
        <v/>
      </c>
      <c r="M4269" s="142" t="str">
        <f>IFERROR(VLOOKUP(Text(A4269,"m월 d일"),양력휴일,2,FALSE),IFERROR(VLOOKUP(Text(B4269,"m월 d일"),음력휴일,2,FALSE),IFERROR(VLOOKUP(A4269,양력지정휴일,2,FALSE), IFERROR(VLOOKUP(B4269,음력지정휴일,2,FALSE), ""))))</f>
        <v/>
      </c>
      <c r="N4269" s="128"/>
      <c r="O4269" s="128" t="str">
        <f>IFERROR(VLOOKUP(N4269,연차지정일수,2,FALSE),"")</f>
        <v/>
      </c>
      <c r="P4269" s="143"/>
      <c r="Q4269" s="2"/>
    </row>
    <row r="4270">
      <c r="A4270" s="129">
        <v>48465.0</v>
      </c>
      <c r="B4270" s="129">
        <f>VLOOKUP($A4270,달력데이터,MATCH("음력 날짜",달력제목,0),FALSE)</f>
        <v>48430</v>
      </c>
      <c r="C4270" s="128">
        <f t="shared" si="1"/>
        <v>2032</v>
      </c>
      <c r="D4270" s="128">
        <f t="shared" si="2"/>
        <v>9</v>
      </c>
      <c r="E4270" s="128">
        <f t="shared" si="3"/>
        <v>1</v>
      </c>
      <c r="F4270" s="128">
        <f t="shared" si="4"/>
        <v>2032</v>
      </c>
      <c r="G4270" s="128">
        <f t="shared" si="5"/>
        <v>9</v>
      </c>
      <c r="H4270" s="128">
        <f t="shared" si="6"/>
        <v>8</v>
      </c>
      <c r="I4270" s="128" t="str">
        <f t="shared" si="7"/>
        <v>수</v>
      </c>
      <c r="J4270" s="99"/>
      <c r="K4270" s="99"/>
      <c r="L4270" s="141" t="str">
        <f>IF(J4270-K4270=0,,IFERROR(K4270-J4270-휴게시간-VLOOKUP(A4270,지정휴게시간,2,FALSE),K4270-J4270-휴게시간))</f>
        <v/>
      </c>
      <c r="M4270" s="142" t="str">
        <f>IFERROR(VLOOKUP(Text(A4270,"m월 d일"),양력휴일,2,FALSE),IFERROR(VLOOKUP(Text(B4270,"m월 d일"),음력휴일,2,FALSE),IFERROR(VLOOKUP(A4270,양력지정휴일,2,FALSE), IFERROR(VLOOKUP(B4270,음력지정휴일,2,FALSE), ""))))</f>
        <v/>
      </c>
      <c r="N4270" s="128"/>
      <c r="O4270" s="128" t="str">
        <f>IFERROR(VLOOKUP(N4270,연차지정일수,2,FALSE),"")</f>
        <v/>
      </c>
      <c r="P4270" s="143"/>
      <c r="Q4270" s="2"/>
    </row>
    <row r="4271">
      <c r="A4271" s="129">
        <v>48466.0</v>
      </c>
      <c r="B4271" s="129">
        <f>VLOOKUP($A4271,달력데이터,MATCH("음력 날짜",달력제목,0),FALSE)</f>
        <v>48431</v>
      </c>
      <c r="C4271" s="128">
        <f t="shared" si="1"/>
        <v>2032</v>
      </c>
      <c r="D4271" s="128">
        <f t="shared" si="2"/>
        <v>9</v>
      </c>
      <c r="E4271" s="128">
        <f t="shared" si="3"/>
        <v>1</v>
      </c>
      <c r="F4271" s="128">
        <f t="shared" si="4"/>
        <v>2032</v>
      </c>
      <c r="G4271" s="128">
        <f t="shared" si="5"/>
        <v>9</v>
      </c>
      <c r="H4271" s="128">
        <f t="shared" si="6"/>
        <v>9</v>
      </c>
      <c r="I4271" s="128" t="str">
        <f t="shared" si="7"/>
        <v>목</v>
      </c>
      <c r="J4271" s="99"/>
      <c r="K4271" s="99"/>
      <c r="L4271" s="141" t="str">
        <f>IF(J4271-K4271=0,,IFERROR(K4271-J4271-휴게시간-VLOOKUP(A4271,지정휴게시간,2,FALSE),K4271-J4271-휴게시간))</f>
        <v/>
      </c>
      <c r="M4271" s="142" t="str">
        <f>IFERROR(VLOOKUP(Text(A4271,"m월 d일"),양력휴일,2,FALSE),IFERROR(VLOOKUP(Text(B4271,"m월 d일"),음력휴일,2,FALSE),IFERROR(VLOOKUP(A4271,양력지정휴일,2,FALSE), IFERROR(VLOOKUP(B4271,음력지정휴일,2,FALSE), ""))))</f>
        <v/>
      </c>
      <c r="N4271" s="128"/>
      <c r="O4271" s="128" t="str">
        <f>IFERROR(VLOOKUP(N4271,연차지정일수,2,FALSE),"")</f>
        <v/>
      </c>
      <c r="P4271" s="143"/>
      <c r="Q4271" s="2"/>
    </row>
    <row r="4272">
      <c r="A4272" s="129">
        <v>48467.0</v>
      </c>
      <c r="B4272" s="129">
        <f>VLOOKUP($A4272,달력데이터,MATCH("음력 날짜",달력제목,0),FALSE)</f>
        <v>48432</v>
      </c>
      <c r="C4272" s="128">
        <f t="shared" si="1"/>
        <v>2032</v>
      </c>
      <c r="D4272" s="128">
        <f t="shared" si="2"/>
        <v>9</v>
      </c>
      <c r="E4272" s="128">
        <f t="shared" si="3"/>
        <v>1</v>
      </c>
      <c r="F4272" s="128">
        <f t="shared" si="4"/>
        <v>2032</v>
      </c>
      <c r="G4272" s="128">
        <f t="shared" si="5"/>
        <v>9</v>
      </c>
      <c r="H4272" s="128">
        <f t="shared" si="6"/>
        <v>10</v>
      </c>
      <c r="I4272" s="128" t="str">
        <f t="shared" si="7"/>
        <v>금</v>
      </c>
      <c r="J4272" s="99"/>
      <c r="K4272" s="99"/>
      <c r="L4272" s="141" t="str">
        <f>IF(J4272-K4272=0,,IFERROR(K4272-J4272-휴게시간-VLOOKUP(A4272,지정휴게시간,2,FALSE),K4272-J4272-휴게시간))</f>
        <v/>
      </c>
      <c r="M4272" s="142" t="str">
        <f>IFERROR(VLOOKUP(Text(A4272,"m월 d일"),양력휴일,2,FALSE),IFERROR(VLOOKUP(Text(B4272,"m월 d일"),음력휴일,2,FALSE),IFERROR(VLOOKUP(A4272,양력지정휴일,2,FALSE), IFERROR(VLOOKUP(B4272,음력지정휴일,2,FALSE), ""))))</f>
        <v/>
      </c>
      <c r="N4272" s="128"/>
      <c r="O4272" s="128" t="str">
        <f>IFERROR(VLOOKUP(N4272,연차지정일수,2,FALSE),"")</f>
        <v/>
      </c>
      <c r="P4272" s="143"/>
      <c r="Q4272" s="2"/>
    </row>
    <row r="4273">
      <c r="A4273" s="129">
        <v>48468.0</v>
      </c>
      <c r="B4273" s="129">
        <f>VLOOKUP($A4273,달력데이터,MATCH("음력 날짜",달력제목,0),FALSE)</f>
        <v>48433</v>
      </c>
      <c r="C4273" s="128">
        <f t="shared" si="1"/>
        <v>2032</v>
      </c>
      <c r="D4273" s="128">
        <f t="shared" si="2"/>
        <v>9</v>
      </c>
      <c r="E4273" s="128">
        <f t="shared" si="3"/>
        <v>1</v>
      </c>
      <c r="F4273" s="128">
        <f t="shared" si="4"/>
        <v>2032</v>
      </c>
      <c r="G4273" s="128">
        <f t="shared" si="5"/>
        <v>9</v>
      </c>
      <c r="H4273" s="128">
        <f t="shared" si="6"/>
        <v>11</v>
      </c>
      <c r="I4273" s="128" t="str">
        <f t="shared" si="7"/>
        <v>토</v>
      </c>
      <c r="J4273" s="99"/>
      <c r="K4273" s="99"/>
      <c r="L4273" s="141" t="str">
        <f>IF(J4273-K4273=0,,IFERROR(K4273-J4273-휴게시간-VLOOKUP(A4273,지정휴게시간,2,FALSE),K4273-J4273-휴게시간))</f>
        <v/>
      </c>
      <c r="M4273" s="142" t="str">
        <f>IFERROR(VLOOKUP(Text(A4273,"m월 d일"),양력휴일,2,FALSE),IFERROR(VLOOKUP(Text(B4273,"m월 d일"),음력휴일,2,FALSE),IFERROR(VLOOKUP(A4273,양력지정휴일,2,FALSE), IFERROR(VLOOKUP(B4273,음력지정휴일,2,FALSE), ""))))</f>
        <v/>
      </c>
      <c r="N4273" s="128"/>
      <c r="O4273" s="128" t="str">
        <f>IFERROR(VLOOKUP(N4273,연차지정일수,2,FALSE),"")</f>
        <v/>
      </c>
      <c r="P4273" s="143"/>
      <c r="Q4273" s="2"/>
    </row>
    <row r="4274">
      <c r="A4274" s="129">
        <v>48469.0</v>
      </c>
      <c r="B4274" s="129">
        <f>VLOOKUP($A4274,달력데이터,MATCH("음력 날짜",달력제목,0),FALSE)</f>
        <v>48434</v>
      </c>
      <c r="C4274" s="128">
        <f t="shared" si="1"/>
        <v>2032</v>
      </c>
      <c r="D4274" s="128">
        <f t="shared" si="2"/>
        <v>9</v>
      </c>
      <c r="E4274" s="128">
        <f t="shared" si="3"/>
        <v>1</v>
      </c>
      <c r="F4274" s="128">
        <f t="shared" si="4"/>
        <v>2032</v>
      </c>
      <c r="G4274" s="128">
        <f t="shared" si="5"/>
        <v>9</v>
      </c>
      <c r="H4274" s="128">
        <f t="shared" si="6"/>
        <v>12</v>
      </c>
      <c r="I4274" s="128" t="str">
        <f t="shared" si="7"/>
        <v>일</v>
      </c>
      <c r="J4274" s="99"/>
      <c r="K4274" s="99"/>
      <c r="L4274" s="141" t="str">
        <f>IF(J4274-K4274=0,,IFERROR(K4274-J4274-휴게시간-VLOOKUP(A4274,지정휴게시간,2,FALSE),K4274-J4274-휴게시간))</f>
        <v/>
      </c>
      <c r="M4274" s="142" t="str">
        <f>IFERROR(VLOOKUP(Text(A4274,"m월 d일"),양력휴일,2,FALSE),IFERROR(VLOOKUP(Text(B4274,"m월 d일"),음력휴일,2,FALSE),IFERROR(VLOOKUP(A4274,양력지정휴일,2,FALSE), IFERROR(VLOOKUP(B4274,음력지정휴일,2,FALSE), ""))))</f>
        <v/>
      </c>
      <c r="N4274" s="128"/>
      <c r="O4274" s="128" t="str">
        <f>IFERROR(VLOOKUP(N4274,연차지정일수,2,FALSE),"")</f>
        <v/>
      </c>
      <c r="P4274" s="143"/>
      <c r="Q4274" s="2"/>
    </row>
    <row r="4275">
      <c r="A4275" s="129">
        <v>48470.0</v>
      </c>
      <c r="B4275" s="129">
        <f>VLOOKUP($A4275,달력데이터,MATCH("음력 날짜",달력제목,0),FALSE)</f>
        <v>48435</v>
      </c>
      <c r="C4275" s="128">
        <f t="shared" si="1"/>
        <v>2032</v>
      </c>
      <c r="D4275" s="128">
        <f t="shared" si="2"/>
        <v>9</v>
      </c>
      <c r="E4275" s="128">
        <f t="shared" si="3"/>
        <v>2</v>
      </c>
      <c r="F4275" s="128">
        <f t="shared" si="4"/>
        <v>2032</v>
      </c>
      <c r="G4275" s="128">
        <f t="shared" si="5"/>
        <v>9</v>
      </c>
      <c r="H4275" s="128">
        <f t="shared" si="6"/>
        <v>13</v>
      </c>
      <c r="I4275" s="128" t="str">
        <f t="shared" si="7"/>
        <v>월</v>
      </c>
      <c r="J4275" s="99"/>
      <c r="K4275" s="99"/>
      <c r="L4275" s="141" t="str">
        <f>IF(J4275-K4275=0,,IFERROR(K4275-J4275-휴게시간-VLOOKUP(A4275,지정휴게시간,2,FALSE),K4275-J4275-휴게시간))</f>
        <v/>
      </c>
      <c r="M4275" s="142" t="str">
        <f>IFERROR(VLOOKUP(Text(A4275,"m월 d일"),양력휴일,2,FALSE),IFERROR(VLOOKUP(Text(B4275,"m월 d일"),음력휴일,2,FALSE),IFERROR(VLOOKUP(A4275,양력지정휴일,2,FALSE), IFERROR(VLOOKUP(B4275,음력지정휴일,2,FALSE), ""))))</f>
        <v/>
      </c>
      <c r="N4275" s="128"/>
      <c r="O4275" s="128" t="str">
        <f>IFERROR(VLOOKUP(N4275,연차지정일수,2,FALSE),"")</f>
        <v/>
      </c>
      <c r="P4275" s="143"/>
      <c r="Q4275" s="2"/>
    </row>
    <row r="4276">
      <c r="A4276" s="129">
        <v>48471.0</v>
      </c>
      <c r="B4276" s="129">
        <f>VLOOKUP($A4276,달력데이터,MATCH("음력 날짜",달력제목,0),FALSE)</f>
        <v>48436</v>
      </c>
      <c r="C4276" s="128">
        <f t="shared" si="1"/>
        <v>2032</v>
      </c>
      <c r="D4276" s="128">
        <f t="shared" si="2"/>
        <v>9</v>
      </c>
      <c r="E4276" s="128">
        <f t="shared" si="3"/>
        <v>2</v>
      </c>
      <c r="F4276" s="128">
        <f t="shared" si="4"/>
        <v>2032</v>
      </c>
      <c r="G4276" s="128">
        <f t="shared" si="5"/>
        <v>9</v>
      </c>
      <c r="H4276" s="128">
        <f t="shared" si="6"/>
        <v>14</v>
      </c>
      <c r="I4276" s="128" t="str">
        <f t="shared" si="7"/>
        <v>화</v>
      </c>
      <c r="J4276" s="99"/>
      <c r="K4276" s="99"/>
      <c r="L4276" s="141" t="str">
        <f>IF(J4276-K4276=0,,IFERROR(K4276-J4276-휴게시간-VLOOKUP(A4276,지정휴게시간,2,FALSE),K4276-J4276-휴게시간))</f>
        <v/>
      </c>
      <c r="M4276" s="142" t="str">
        <f>IFERROR(VLOOKUP(Text(A4276,"m월 d일"),양력휴일,2,FALSE),IFERROR(VLOOKUP(Text(B4276,"m월 d일"),음력휴일,2,FALSE),IFERROR(VLOOKUP(A4276,양력지정휴일,2,FALSE), IFERROR(VLOOKUP(B4276,음력지정휴일,2,FALSE), ""))))</f>
        <v/>
      </c>
      <c r="N4276" s="128"/>
      <c r="O4276" s="128" t="str">
        <f>IFERROR(VLOOKUP(N4276,연차지정일수,2,FALSE),"")</f>
        <v/>
      </c>
      <c r="P4276" s="143"/>
      <c r="Q4276" s="2"/>
    </row>
    <row r="4277">
      <c r="A4277" s="129">
        <v>48472.0</v>
      </c>
      <c r="B4277" s="129">
        <f>VLOOKUP($A4277,달력데이터,MATCH("음력 날짜",달력제목,0),FALSE)</f>
        <v>48437</v>
      </c>
      <c r="C4277" s="128">
        <f t="shared" si="1"/>
        <v>2032</v>
      </c>
      <c r="D4277" s="128">
        <f t="shared" si="2"/>
        <v>9</v>
      </c>
      <c r="E4277" s="128">
        <f t="shared" si="3"/>
        <v>2</v>
      </c>
      <c r="F4277" s="128">
        <f t="shared" si="4"/>
        <v>2032</v>
      </c>
      <c r="G4277" s="128">
        <f t="shared" si="5"/>
        <v>9</v>
      </c>
      <c r="H4277" s="128">
        <f t="shared" si="6"/>
        <v>15</v>
      </c>
      <c r="I4277" s="128" t="str">
        <f t="shared" si="7"/>
        <v>수</v>
      </c>
      <c r="J4277" s="99"/>
      <c r="K4277" s="99"/>
      <c r="L4277" s="141" t="str">
        <f>IF(J4277-K4277=0,,IFERROR(K4277-J4277-휴게시간-VLOOKUP(A4277,지정휴게시간,2,FALSE),K4277-J4277-휴게시간))</f>
        <v/>
      </c>
      <c r="M4277" s="142" t="str">
        <f>IFERROR(VLOOKUP(Text(A4277,"m월 d일"),양력휴일,2,FALSE),IFERROR(VLOOKUP(Text(B4277,"m월 d일"),음력휴일,2,FALSE),IFERROR(VLOOKUP(A4277,양력지정휴일,2,FALSE), IFERROR(VLOOKUP(B4277,음력지정휴일,2,FALSE), ""))))</f>
        <v/>
      </c>
      <c r="N4277" s="128"/>
      <c r="O4277" s="128" t="str">
        <f>IFERROR(VLOOKUP(N4277,연차지정일수,2,FALSE),"")</f>
        <v/>
      </c>
      <c r="P4277" s="143"/>
      <c r="Q4277" s="2"/>
    </row>
    <row r="4278">
      <c r="A4278" s="129">
        <v>48473.0</v>
      </c>
      <c r="B4278" s="129">
        <f>VLOOKUP($A4278,달력데이터,MATCH("음력 날짜",달력제목,0),FALSE)</f>
        <v>48438</v>
      </c>
      <c r="C4278" s="128">
        <f t="shared" si="1"/>
        <v>2032</v>
      </c>
      <c r="D4278" s="128">
        <f t="shared" si="2"/>
        <v>9</v>
      </c>
      <c r="E4278" s="128">
        <f t="shared" si="3"/>
        <v>2</v>
      </c>
      <c r="F4278" s="128">
        <f t="shared" si="4"/>
        <v>2032</v>
      </c>
      <c r="G4278" s="128">
        <f t="shared" si="5"/>
        <v>9</v>
      </c>
      <c r="H4278" s="128">
        <f t="shared" si="6"/>
        <v>16</v>
      </c>
      <c r="I4278" s="128" t="str">
        <f t="shared" si="7"/>
        <v>목</v>
      </c>
      <c r="J4278" s="99"/>
      <c r="K4278" s="99"/>
      <c r="L4278" s="141" t="str">
        <f>IF(J4278-K4278=0,,IFERROR(K4278-J4278-휴게시간-VLOOKUP(A4278,지정휴게시간,2,FALSE),K4278-J4278-휴게시간))</f>
        <v/>
      </c>
      <c r="M4278" s="142" t="str">
        <f>IFERROR(VLOOKUP(Text(A4278,"m월 d일"),양력휴일,2,FALSE),IFERROR(VLOOKUP(Text(B4278,"m월 d일"),음력휴일,2,FALSE),IFERROR(VLOOKUP(A4278,양력지정휴일,2,FALSE), IFERROR(VLOOKUP(B4278,음력지정휴일,2,FALSE), ""))))</f>
        <v/>
      </c>
      <c r="N4278" s="128"/>
      <c r="O4278" s="128" t="str">
        <f>IFERROR(VLOOKUP(N4278,연차지정일수,2,FALSE),"")</f>
        <v/>
      </c>
      <c r="P4278" s="143"/>
      <c r="Q4278" s="2"/>
    </row>
    <row r="4279">
      <c r="A4279" s="129">
        <v>48474.0</v>
      </c>
      <c r="B4279" s="129">
        <f>VLOOKUP($A4279,달력데이터,MATCH("음력 날짜",달력제목,0),FALSE)</f>
        <v>48439</v>
      </c>
      <c r="C4279" s="128">
        <f t="shared" si="1"/>
        <v>2032</v>
      </c>
      <c r="D4279" s="128">
        <f t="shared" si="2"/>
        <v>9</v>
      </c>
      <c r="E4279" s="128">
        <f t="shared" si="3"/>
        <v>2</v>
      </c>
      <c r="F4279" s="128">
        <f t="shared" si="4"/>
        <v>2032</v>
      </c>
      <c r="G4279" s="128">
        <f t="shared" si="5"/>
        <v>9</v>
      </c>
      <c r="H4279" s="128">
        <f t="shared" si="6"/>
        <v>17</v>
      </c>
      <c r="I4279" s="128" t="str">
        <f t="shared" si="7"/>
        <v>금</v>
      </c>
      <c r="J4279" s="99"/>
      <c r="K4279" s="99"/>
      <c r="L4279" s="141" t="str">
        <f>IF(J4279-K4279=0,,IFERROR(K4279-J4279-휴게시간-VLOOKUP(A4279,지정휴게시간,2,FALSE),K4279-J4279-휴게시간))</f>
        <v/>
      </c>
      <c r="M4279" s="142" t="str">
        <f>IFERROR(VLOOKUP(Text(A4279,"m월 d일"),양력휴일,2,FALSE),IFERROR(VLOOKUP(Text(B4279,"m월 d일"),음력휴일,2,FALSE),IFERROR(VLOOKUP(A4279,양력지정휴일,2,FALSE), IFERROR(VLOOKUP(B4279,음력지정휴일,2,FALSE), ""))))</f>
        <v/>
      </c>
      <c r="N4279" s="128"/>
      <c r="O4279" s="128" t="str">
        <f>IFERROR(VLOOKUP(N4279,연차지정일수,2,FALSE),"")</f>
        <v/>
      </c>
      <c r="P4279" s="143"/>
      <c r="Q4279" s="2"/>
    </row>
    <row r="4280">
      <c r="A4280" s="129">
        <v>48475.0</v>
      </c>
      <c r="B4280" s="129">
        <f>VLOOKUP($A4280,달력데이터,MATCH("음력 날짜",달력제목,0),FALSE)</f>
        <v>48440</v>
      </c>
      <c r="C4280" s="128">
        <f t="shared" si="1"/>
        <v>2032</v>
      </c>
      <c r="D4280" s="128">
        <f t="shared" si="2"/>
        <v>9</v>
      </c>
      <c r="E4280" s="128">
        <f t="shared" si="3"/>
        <v>2</v>
      </c>
      <c r="F4280" s="128">
        <f t="shared" si="4"/>
        <v>2032</v>
      </c>
      <c r="G4280" s="128">
        <f t="shared" si="5"/>
        <v>9</v>
      </c>
      <c r="H4280" s="128">
        <f t="shared" si="6"/>
        <v>18</v>
      </c>
      <c r="I4280" s="128" t="str">
        <f t="shared" si="7"/>
        <v>토</v>
      </c>
      <c r="J4280" s="99"/>
      <c r="K4280" s="99"/>
      <c r="L4280" s="141" t="str">
        <f>IF(J4280-K4280=0,,IFERROR(K4280-J4280-휴게시간-VLOOKUP(A4280,지정휴게시간,2,FALSE),K4280-J4280-휴게시간))</f>
        <v/>
      </c>
      <c r="M4280" s="142" t="str">
        <f>IFERROR(VLOOKUP(Text(A4280,"m월 d일"),양력휴일,2,FALSE),IFERROR(VLOOKUP(Text(B4280,"m월 d일"),음력휴일,2,FALSE),IFERROR(VLOOKUP(A4280,양력지정휴일,2,FALSE), IFERROR(VLOOKUP(B4280,음력지정휴일,2,FALSE), ""))))</f>
        <v>추석연휴</v>
      </c>
      <c r="N4280" s="128"/>
      <c r="O4280" s="128" t="str">
        <f>IFERROR(VLOOKUP(N4280,연차지정일수,2,FALSE),"")</f>
        <v/>
      </c>
      <c r="P4280" s="143"/>
      <c r="Q4280" s="2"/>
    </row>
    <row r="4281">
      <c r="A4281" s="129">
        <v>48476.0</v>
      </c>
      <c r="B4281" s="129">
        <f>VLOOKUP($A4281,달력데이터,MATCH("음력 날짜",달력제목,0),FALSE)</f>
        <v>48441</v>
      </c>
      <c r="C4281" s="128">
        <f t="shared" si="1"/>
        <v>2032</v>
      </c>
      <c r="D4281" s="128">
        <f t="shared" si="2"/>
        <v>9</v>
      </c>
      <c r="E4281" s="128">
        <f t="shared" si="3"/>
        <v>2</v>
      </c>
      <c r="F4281" s="128">
        <f t="shared" si="4"/>
        <v>2032</v>
      </c>
      <c r="G4281" s="128">
        <f t="shared" si="5"/>
        <v>9</v>
      </c>
      <c r="H4281" s="128">
        <f t="shared" si="6"/>
        <v>19</v>
      </c>
      <c r="I4281" s="128" t="str">
        <f t="shared" si="7"/>
        <v>일</v>
      </c>
      <c r="J4281" s="99"/>
      <c r="K4281" s="99"/>
      <c r="L4281" s="141" t="str">
        <f>IF(J4281-K4281=0,,IFERROR(K4281-J4281-휴게시간-VLOOKUP(A4281,지정휴게시간,2,FALSE),K4281-J4281-휴게시간))</f>
        <v/>
      </c>
      <c r="M4281" s="142" t="str">
        <f>IFERROR(VLOOKUP(Text(A4281,"m월 d일"),양력휴일,2,FALSE),IFERROR(VLOOKUP(Text(B4281,"m월 d일"),음력휴일,2,FALSE),IFERROR(VLOOKUP(A4281,양력지정휴일,2,FALSE), IFERROR(VLOOKUP(B4281,음력지정휴일,2,FALSE), ""))))</f>
        <v>추석연휴</v>
      </c>
      <c r="N4281" s="128"/>
      <c r="O4281" s="128" t="str">
        <f>IFERROR(VLOOKUP(N4281,연차지정일수,2,FALSE),"")</f>
        <v/>
      </c>
      <c r="P4281" s="143"/>
      <c r="Q4281" s="2"/>
    </row>
    <row r="4282">
      <c r="A4282" s="129">
        <v>48477.0</v>
      </c>
      <c r="B4282" s="129">
        <f>VLOOKUP($A4282,달력데이터,MATCH("음력 날짜",달력제목,0),FALSE)</f>
        <v>48442</v>
      </c>
      <c r="C4282" s="128">
        <f t="shared" si="1"/>
        <v>2032</v>
      </c>
      <c r="D4282" s="128">
        <f t="shared" si="2"/>
        <v>9</v>
      </c>
      <c r="E4282" s="128">
        <f t="shared" si="3"/>
        <v>3</v>
      </c>
      <c r="F4282" s="128">
        <f t="shared" si="4"/>
        <v>2032</v>
      </c>
      <c r="G4282" s="128">
        <f t="shared" si="5"/>
        <v>9</v>
      </c>
      <c r="H4282" s="128">
        <f t="shared" si="6"/>
        <v>20</v>
      </c>
      <c r="I4282" s="128" t="str">
        <f t="shared" si="7"/>
        <v>월</v>
      </c>
      <c r="J4282" s="99"/>
      <c r="K4282" s="99"/>
      <c r="L4282" s="141" t="str">
        <f>IF(J4282-K4282=0,,IFERROR(K4282-J4282-휴게시간-VLOOKUP(A4282,지정휴게시간,2,FALSE),K4282-J4282-휴게시간))</f>
        <v/>
      </c>
      <c r="M4282" s="142" t="str">
        <f>IFERROR(VLOOKUP(Text(A4282,"m월 d일"),양력휴일,2,FALSE),IFERROR(VLOOKUP(Text(B4282,"m월 d일"),음력휴일,2,FALSE),IFERROR(VLOOKUP(A4282,양력지정휴일,2,FALSE), IFERROR(VLOOKUP(B4282,음력지정휴일,2,FALSE), ""))))</f>
        <v>추석연휴</v>
      </c>
      <c r="N4282" s="128"/>
      <c r="O4282" s="128" t="str">
        <f>IFERROR(VLOOKUP(N4282,연차지정일수,2,FALSE),"")</f>
        <v/>
      </c>
      <c r="P4282" s="143"/>
      <c r="Q4282" s="2"/>
    </row>
    <row r="4283">
      <c r="A4283" s="129">
        <v>48478.0</v>
      </c>
      <c r="B4283" s="129">
        <f>VLOOKUP($A4283,달력데이터,MATCH("음력 날짜",달력제목,0),FALSE)</f>
        <v>48443</v>
      </c>
      <c r="C4283" s="128">
        <f t="shared" si="1"/>
        <v>2032</v>
      </c>
      <c r="D4283" s="128">
        <f t="shared" si="2"/>
        <v>9</v>
      </c>
      <c r="E4283" s="128">
        <f t="shared" si="3"/>
        <v>3</v>
      </c>
      <c r="F4283" s="128">
        <f t="shared" si="4"/>
        <v>2032</v>
      </c>
      <c r="G4283" s="128">
        <f t="shared" si="5"/>
        <v>9</v>
      </c>
      <c r="H4283" s="128">
        <f t="shared" si="6"/>
        <v>21</v>
      </c>
      <c r="I4283" s="128" t="str">
        <f t="shared" si="7"/>
        <v>화</v>
      </c>
      <c r="J4283" s="99"/>
      <c r="K4283" s="99"/>
      <c r="L4283" s="141" t="str">
        <f>IF(J4283-K4283=0,,IFERROR(K4283-J4283-휴게시간-VLOOKUP(A4283,지정휴게시간,2,FALSE),K4283-J4283-휴게시간))</f>
        <v/>
      </c>
      <c r="M4283" s="142" t="str">
        <f>IFERROR(VLOOKUP(Text(A4283,"m월 d일"),양력휴일,2,FALSE),IFERROR(VLOOKUP(Text(B4283,"m월 d일"),음력휴일,2,FALSE),IFERROR(VLOOKUP(A4283,양력지정휴일,2,FALSE), IFERROR(VLOOKUP(B4283,음력지정휴일,2,FALSE), ""))))</f>
        <v/>
      </c>
      <c r="N4283" s="128"/>
      <c r="O4283" s="128" t="str">
        <f>IFERROR(VLOOKUP(N4283,연차지정일수,2,FALSE),"")</f>
        <v/>
      </c>
      <c r="P4283" s="143"/>
      <c r="Q4283" s="2"/>
    </row>
    <row r="4284">
      <c r="A4284" s="129">
        <v>48479.0</v>
      </c>
      <c r="B4284" s="129">
        <f>VLOOKUP($A4284,달력데이터,MATCH("음력 날짜",달력제목,0),FALSE)</f>
        <v>48444</v>
      </c>
      <c r="C4284" s="128">
        <f t="shared" si="1"/>
        <v>2032</v>
      </c>
      <c r="D4284" s="128">
        <f t="shared" si="2"/>
        <v>9</v>
      </c>
      <c r="E4284" s="128">
        <f t="shared" si="3"/>
        <v>3</v>
      </c>
      <c r="F4284" s="128">
        <f t="shared" si="4"/>
        <v>2032</v>
      </c>
      <c r="G4284" s="128">
        <f t="shared" si="5"/>
        <v>9</v>
      </c>
      <c r="H4284" s="128">
        <f t="shared" si="6"/>
        <v>22</v>
      </c>
      <c r="I4284" s="128" t="str">
        <f t="shared" si="7"/>
        <v>수</v>
      </c>
      <c r="J4284" s="99"/>
      <c r="K4284" s="99"/>
      <c r="L4284" s="141" t="str">
        <f>IF(J4284-K4284=0,,IFERROR(K4284-J4284-휴게시간-VLOOKUP(A4284,지정휴게시간,2,FALSE),K4284-J4284-휴게시간))</f>
        <v/>
      </c>
      <c r="M4284" s="142" t="str">
        <f>IFERROR(VLOOKUP(Text(A4284,"m월 d일"),양력휴일,2,FALSE),IFERROR(VLOOKUP(Text(B4284,"m월 d일"),음력휴일,2,FALSE),IFERROR(VLOOKUP(A4284,양력지정휴일,2,FALSE), IFERROR(VLOOKUP(B4284,음력지정휴일,2,FALSE), ""))))</f>
        <v/>
      </c>
      <c r="N4284" s="128"/>
      <c r="O4284" s="128" t="str">
        <f>IFERROR(VLOOKUP(N4284,연차지정일수,2,FALSE),"")</f>
        <v/>
      </c>
      <c r="P4284" s="143"/>
      <c r="Q4284" s="2"/>
    </row>
    <row r="4285">
      <c r="A4285" s="129">
        <v>48480.0</v>
      </c>
      <c r="B4285" s="129">
        <f>VLOOKUP($A4285,달력데이터,MATCH("음력 날짜",달력제목,0),FALSE)</f>
        <v>48445</v>
      </c>
      <c r="C4285" s="128">
        <f t="shared" si="1"/>
        <v>2032</v>
      </c>
      <c r="D4285" s="128">
        <f t="shared" si="2"/>
        <v>9</v>
      </c>
      <c r="E4285" s="128">
        <f t="shared" si="3"/>
        <v>3</v>
      </c>
      <c r="F4285" s="128">
        <f t="shared" si="4"/>
        <v>2032</v>
      </c>
      <c r="G4285" s="128">
        <f t="shared" si="5"/>
        <v>9</v>
      </c>
      <c r="H4285" s="128">
        <f t="shared" si="6"/>
        <v>23</v>
      </c>
      <c r="I4285" s="128" t="str">
        <f t="shared" si="7"/>
        <v>목</v>
      </c>
      <c r="J4285" s="99"/>
      <c r="K4285" s="99"/>
      <c r="L4285" s="141" t="str">
        <f>IF(J4285-K4285=0,,IFERROR(K4285-J4285-휴게시간-VLOOKUP(A4285,지정휴게시간,2,FALSE),K4285-J4285-휴게시간))</f>
        <v/>
      </c>
      <c r="M4285" s="142" t="str">
        <f>IFERROR(VLOOKUP(Text(A4285,"m월 d일"),양력휴일,2,FALSE),IFERROR(VLOOKUP(Text(B4285,"m월 d일"),음력휴일,2,FALSE),IFERROR(VLOOKUP(A4285,양력지정휴일,2,FALSE), IFERROR(VLOOKUP(B4285,음력지정휴일,2,FALSE), ""))))</f>
        <v/>
      </c>
      <c r="N4285" s="128"/>
      <c r="O4285" s="128" t="str">
        <f>IFERROR(VLOOKUP(N4285,연차지정일수,2,FALSE),"")</f>
        <v/>
      </c>
      <c r="P4285" s="143"/>
      <c r="Q4285" s="2"/>
    </row>
    <row r="4286">
      <c r="A4286" s="129">
        <v>48481.0</v>
      </c>
      <c r="B4286" s="129">
        <f>VLOOKUP($A4286,달력데이터,MATCH("음력 날짜",달력제목,0),FALSE)</f>
        <v>48446</v>
      </c>
      <c r="C4286" s="128">
        <f t="shared" si="1"/>
        <v>2032</v>
      </c>
      <c r="D4286" s="128">
        <f t="shared" si="2"/>
        <v>9</v>
      </c>
      <c r="E4286" s="128">
        <f t="shared" si="3"/>
        <v>3</v>
      </c>
      <c r="F4286" s="128">
        <f t="shared" si="4"/>
        <v>2032</v>
      </c>
      <c r="G4286" s="128">
        <f t="shared" si="5"/>
        <v>9</v>
      </c>
      <c r="H4286" s="128">
        <f t="shared" si="6"/>
        <v>24</v>
      </c>
      <c r="I4286" s="128" t="str">
        <f t="shared" si="7"/>
        <v>금</v>
      </c>
      <c r="J4286" s="99"/>
      <c r="K4286" s="99"/>
      <c r="L4286" s="141" t="str">
        <f>IF(J4286-K4286=0,,IFERROR(K4286-J4286-휴게시간-VLOOKUP(A4286,지정휴게시간,2,FALSE),K4286-J4286-휴게시간))</f>
        <v/>
      </c>
      <c r="M4286" s="142" t="str">
        <f>IFERROR(VLOOKUP(Text(A4286,"m월 d일"),양력휴일,2,FALSE),IFERROR(VLOOKUP(Text(B4286,"m월 d일"),음력휴일,2,FALSE),IFERROR(VLOOKUP(A4286,양력지정휴일,2,FALSE), IFERROR(VLOOKUP(B4286,음력지정휴일,2,FALSE), ""))))</f>
        <v/>
      </c>
      <c r="N4286" s="128"/>
      <c r="O4286" s="128" t="str">
        <f>IFERROR(VLOOKUP(N4286,연차지정일수,2,FALSE),"")</f>
        <v/>
      </c>
      <c r="P4286" s="143"/>
      <c r="Q4286" s="2"/>
    </row>
    <row r="4287">
      <c r="A4287" s="129">
        <v>48482.0</v>
      </c>
      <c r="B4287" s="129">
        <f>VLOOKUP($A4287,달력데이터,MATCH("음력 날짜",달력제목,0),FALSE)</f>
        <v>48447</v>
      </c>
      <c r="C4287" s="128">
        <f t="shared" si="1"/>
        <v>2032</v>
      </c>
      <c r="D4287" s="128">
        <f t="shared" si="2"/>
        <v>9</v>
      </c>
      <c r="E4287" s="128">
        <f t="shared" si="3"/>
        <v>3</v>
      </c>
      <c r="F4287" s="128">
        <f t="shared" si="4"/>
        <v>2032</v>
      </c>
      <c r="G4287" s="128">
        <f t="shared" si="5"/>
        <v>9</v>
      </c>
      <c r="H4287" s="128">
        <f t="shared" si="6"/>
        <v>25</v>
      </c>
      <c r="I4287" s="128" t="str">
        <f t="shared" si="7"/>
        <v>토</v>
      </c>
      <c r="J4287" s="99"/>
      <c r="K4287" s="99"/>
      <c r="L4287" s="141" t="str">
        <f>IF(J4287-K4287=0,,IFERROR(K4287-J4287-휴게시간-VLOOKUP(A4287,지정휴게시간,2,FALSE),K4287-J4287-휴게시간))</f>
        <v/>
      </c>
      <c r="M4287" s="142" t="str">
        <f>IFERROR(VLOOKUP(Text(A4287,"m월 d일"),양력휴일,2,FALSE),IFERROR(VLOOKUP(Text(B4287,"m월 d일"),음력휴일,2,FALSE),IFERROR(VLOOKUP(A4287,양력지정휴일,2,FALSE), IFERROR(VLOOKUP(B4287,음력지정휴일,2,FALSE), ""))))</f>
        <v/>
      </c>
      <c r="N4287" s="128"/>
      <c r="O4287" s="128" t="str">
        <f>IFERROR(VLOOKUP(N4287,연차지정일수,2,FALSE),"")</f>
        <v/>
      </c>
      <c r="P4287" s="143"/>
      <c r="Q4287" s="2"/>
    </row>
    <row r="4288">
      <c r="A4288" s="129">
        <v>48483.0</v>
      </c>
      <c r="B4288" s="129">
        <f>VLOOKUP($A4288,달력데이터,MATCH("음력 날짜",달력제목,0),FALSE)</f>
        <v>48448</v>
      </c>
      <c r="C4288" s="128">
        <f t="shared" si="1"/>
        <v>2032</v>
      </c>
      <c r="D4288" s="128">
        <f t="shared" si="2"/>
        <v>9</v>
      </c>
      <c r="E4288" s="128">
        <f t="shared" si="3"/>
        <v>3</v>
      </c>
      <c r="F4288" s="128">
        <f t="shared" si="4"/>
        <v>2032</v>
      </c>
      <c r="G4288" s="128">
        <f t="shared" si="5"/>
        <v>9</v>
      </c>
      <c r="H4288" s="128">
        <f t="shared" si="6"/>
        <v>26</v>
      </c>
      <c r="I4288" s="128" t="str">
        <f t="shared" si="7"/>
        <v>일</v>
      </c>
      <c r="J4288" s="99"/>
      <c r="K4288" s="99"/>
      <c r="L4288" s="141" t="str">
        <f>IF(J4288-K4288=0,,IFERROR(K4288-J4288-휴게시간-VLOOKUP(A4288,지정휴게시간,2,FALSE),K4288-J4288-휴게시간))</f>
        <v/>
      </c>
      <c r="M4288" s="142" t="str">
        <f>IFERROR(VLOOKUP(Text(A4288,"m월 d일"),양력휴일,2,FALSE),IFERROR(VLOOKUP(Text(B4288,"m월 d일"),음력휴일,2,FALSE),IFERROR(VLOOKUP(A4288,양력지정휴일,2,FALSE), IFERROR(VLOOKUP(B4288,음력지정휴일,2,FALSE), ""))))</f>
        <v/>
      </c>
      <c r="N4288" s="128"/>
      <c r="O4288" s="128" t="str">
        <f>IFERROR(VLOOKUP(N4288,연차지정일수,2,FALSE),"")</f>
        <v/>
      </c>
      <c r="P4288" s="143"/>
      <c r="Q4288" s="2"/>
    </row>
    <row r="4289">
      <c r="A4289" s="129">
        <v>48484.0</v>
      </c>
      <c r="B4289" s="129">
        <f>VLOOKUP($A4289,달력데이터,MATCH("음력 날짜",달력제목,0),FALSE)</f>
        <v>48449</v>
      </c>
      <c r="C4289" s="128">
        <f t="shared" si="1"/>
        <v>2032</v>
      </c>
      <c r="D4289" s="128">
        <f t="shared" si="2"/>
        <v>9</v>
      </c>
      <c r="E4289" s="128">
        <f t="shared" si="3"/>
        <v>4</v>
      </c>
      <c r="F4289" s="128">
        <f t="shared" si="4"/>
        <v>2032</v>
      </c>
      <c r="G4289" s="128">
        <f t="shared" si="5"/>
        <v>9</v>
      </c>
      <c r="H4289" s="128">
        <f t="shared" si="6"/>
        <v>27</v>
      </c>
      <c r="I4289" s="128" t="str">
        <f t="shared" si="7"/>
        <v>월</v>
      </c>
      <c r="J4289" s="99"/>
      <c r="K4289" s="99"/>
      <c r="L4289" s="141" t="str">
        <f>IF(J4289-K4289=0,,IFERROR(K4289-J4289-휴게시간-VLOOKUP(A4289,지정휴게시간,2,FALSE),K4289-J4289-휴게시간))</f>
        <v/>
      </c>
      <c r="M4289" s="142" t="str">
        <f>IFERROR(VLOOKUP(Text(A4289,"m월 d일"),양력휴일,2,FALSE),IFERROR(VLOOKUP(Text(B4289,"m월 d일"),음력휴일,2,FALSE),IFERROR(VLOOKUP(A4289,양력지정휴일,2,FALSE), IFERROR(VLOOKUP(B4289,음력지정휴일,2,FALSE), ""))))</f>
        <v/>
      </c>
      <c r="N4289" s="128"/>
      <c r="O4289" s="128" t="str">
        <f>IFERROR(VLOOKUP(N4289,연차지정일수,2,FALSE),"")</f>
        <v/>
      </c>
      <c r="P4289" s="143"/>
      <c r="Q4289" s="2"/>
    </row>
    <row r="4290">
      <c r="A4290" s="129">
        <v>48485.0</v>
      </c>
      <c r="B4290" s="129">
        <f>VLOOKUP($A4290,달력데이터,MATCH("음력 날짜",달력제목,0),FALSE)</f>
        <v>48450</v>
      </c>
      <c r="C4290" s="128">
        <f t="shared" si="1"/>
        <v>2032</v>
      </c>
      <c r="D4290" s="128">
        <f t="shared" si="2"/>
        <v>9</v>
      </c>
      <c r="E4290" s="128">
        <f t="shared" si="3"/>
        <v>4</v>
      </c>
      <c r="F4290" s="128">
        <f t="shared" si="4"/>
        <v>2032</v>
      </c>
      <c r="G4290" s="128">
        <f t="shared" si="5"/>
        <v>9</v>
      </c>
      <c r="H4290" s="128">
        <f t="shared" si="6"/>
        <v>28</v>
      </c>
      <c r="I4290" s="128" t="str">
        <f t="shared" si="7"/>
        <v>화</v>
      </c>
      <c r="J4290" s="99"/>
      <c r="K4290" s="99"/>
      <c r="L4290" s="141" t="str">
        <f>IF(J4290-K4290=0,,IFERROR(K4290-J4290-휴게시간-VLOOKUP(A4290,지정휴게시간,2,FALSE),K4290-J4290-휴게시간))</f>
        <v/>
      </c>
      <c r="M4290" s="142" t="str">
        <f>IFERROR(VLOOKUP(Text(A4290,"m월 d일"),양력휴일,2,FALSE),IFERROR(VLOOKUP(Text(B4290,"m월 d일"),음력휴일,2,FALSE),IFERROR(VLOOKUP(A4290,양력지정휴일,2,FALSE), IFERROR(VLOOKUP(B4290,음력지정휴일,2,FALSE), ""))))</f>
        <v/>
      </c>
      <c r="N4290" s="128"/>
      <c r="O4290" s="128" t="str">
        <f>IFERROR(VLOOKUP(N4290,연차지정일수,2,FALSE),"")</f>
        <v/>
      </c>
      <c r="P4290" s="143"/>
      <c r="Q4290" s="2"/>
    </row>
    <row r="4291">
      <c r="A4291" s="129">
        <v>48486.0</v>
      </c>
      <c r="B4291" s="129">
        <f>VLOOKUP($A4291,달력데이터,MATCH("음력 날짜",달력제목,0),FALSE)</f>
        <v>48451</v>
      </c>
      <c r="C4291" s="128">
        <f t="shared" si="1"/>
        <v>2032</v>
      </c>
      <c r="D4291" s="128">
        <f t="shared" si="2"/>
        <v>9</v>
      </c>
      <c r="E4291" s="128">
        <f t="shared" si="3"/>
        <v>4</v>
      </c>
      <c r="F4291" s="128">
        <f t="shared" si="4"/>
        <v>2032</v>
      </c>
      <c r="G4291" s="128">
        <f t="shared" si="5"/>
        <v>9</v>
      </c>
      <c r="H4291" s="128">
        <f t="shared" si="6"/>
        <v>29</v>
      </c>
      <c r="I4291" s="128" t="str">
        <f t="shared" si="7"/>
        <v>수</v>
      </c>
      <c r="J4291" s="99"/>
      <c r="K4291" s="99"/>
      <c r="L4291" s="141" t="str">
        <f>IF(J4291-K4291=0,,IFERROR(K4291-J4291-휴게시간-VLOOKUP(A4291,지정휴게시간,2,FALSE),K4291-J4291-휴게시간))</f>
        <v/>
      </c>
      <c r="M4291" s="142" t="str">
        <f>IFERROR(VLOOKUP(Text(A4291,"m월 d일"),양력휴일,2,FALSE),IFERROR(VLOOKUP(Text(B4291,"m월 d일"),음력휴일,2,FALSE),IFERROR(VLOOKUP(A4291,양력지정휴일,2,FALSE), IFERROR(VLOOKUP(B4291,음력지정휴일,2,FALSE), ""))))</f>
        <v/>
      </c>
      <c r="N4291" s="128"/>
      <c r="O4291" s="128" t="str">
        <f>IFERROR(VLOOKUP(N4291,연차지정일수,2,FALSE),"")</f>
        <v/>
      </c>
      <c r="P4291" s="143"/>
      <c r="Q4291" s="2"/>
    </row>
    <row r="4292">
      <c r="A4292" s="129">
        <v>48487.0</v>
      </c>
      <c r="B4292" s="129">
        <f>VLOOKUP($A4292,달력데이터,MATCH("음력 날짜",달력제목,0),FALSE)</f>
        <v>48452</v>
      </c>
      <c r="C4292" s="128">
        <f t="shared" si="1"/>
        <v>2032</v>
      </c>
      <c r="D4292" s="128">
        <f t="shared" si="2"/>
        <v>9</v>
      </c>
      <c r="E4292" s="128">
        <f t="shared" si="3"/>
        <v>4</v>
      </c>
      <c r="F4292" s="128">
        <f t="shared" si="4"/>
        <v>2032</v>
      </c>
      <c r="G4292" s="128">
        <f t="shared" si="5"/>
        <v>9</v>
      </c>
      <c r="H4292" s="128">
        <f t="shared" si="6"/>
        <v>30</v>
      </c>
      <c r="I4292" s="128" t="str">
        <f t="shared" si="7"/>
        <v>목</v>
      </c>
      <c r="J4292" s="99"/>
      <c r="K4292" s="99"/>
      <c r="L4292" s="141" t="str">
        <f>IF(J4292-K4292=0,,IFERROR(K4292-J4292-휴게시간-VLOOKUP(A4292,지정휴게시간,2,FALSE),K4292-J4292-휴게시간))</f>
        <v/>
      </c>
      <c r="M4292" s="142" t="str">
        <f>IFERROR(VLOOKUP(Text(A4292,"m월 d일"),양력휴일,2,FALSE),IFERROR(VLOOKUP(Text(B4292,"m월 d일"),음력휴일,2,FALSE),IFERROR(VLOOKUP(A4292,양력지정휴일,2,FALSE), IFERROR(VLOOKUP(B4292,음력지정휴일,2,FALSE), ""))))</f>
        <v/>
      </c>
      <c r="N4292" s="128"/>
      <c r="O4292" s="128" t="str">
        <f>IFERROR(VLOOKUP(N4292,연차지정일수,2,FALSE),"")</f>
        <v/>
      </c>
      <c r="P4292" s="143"/>
      <c r="Q4292" s="2"/>
    </row>
    <row r="4293">
      <c r="A4293" s="129">
        <v>48488.0</v>
      </c>
      <c r="B4293" s="129">
        <f>VLOOKUP($A4293,달력데이터,MATCH("음력 날짜",달력제목,0),FALSE)</f>
        <v>48453</v>
      </c>
      <c r="C4293" s="128">
        <f t="shared" si="1"/>
        <v>2032</v>
      </c>
      <c r="D4293" s="128">
        <f t="shared" si="2"/>
        <v>9</v>
      </c>
      <c r="E4293" s="128">
        <f t="shared" si="3"/>
        <v>4</v>
      </c>
      <c r="F4293" s="128">
        <f t="shared" si="4"/>
        <v>2032</v>
      </c>
      <c r="G4293" s="128">
        <f t="shared" si="5"/>
        <v>10</v>
      </c>
      <c r="H4293" s="128">
        <f t="shared" si="6"/>
        <v>1</v>
      </c>
      <c r="I4293" s="128" t="str">
        <f t="shared" si="7"/>
        <v>금</v>
      </c>
      <c r="J4293" s="99"/>
      <c r="K4293" s="99"/>
      <c r="L4293" s="141" t="str">
        <f>IF(J4293-K4293=0,,IFERROR(K4293-J4293-휴게시간-VLOOKUP(A4293,지정휴게시간,2,FALSE),K4293-J4293-휴게시간))</f>
        <v/>
      </c>
      <c r="M4293" s="142" t="str">
        <f>IFERROR(VLOOKUP(Text(A4293,"m월 d일"),양력휴일,2,FALSE),IFERROR(VLOOKUP(Text(B4293,"m월 d일"),음력휴일,2,FALSE),IFERROR(VLOOKUP(A4293,양력지정휴일,2,FALSE), IFERROR(VLOOKUP(B4293,음력지정휴일,2,FALSE), ""))))</f>
        <v/>
      </c>
      <c r="N4293" s="128"/>
      <c r="O4293" s="128" t="str">
        <f>IFERROR(VLOOKUP(N4293,연차지정일수,2,FALSE),"")</f>
        <v/>
      </c>
      <c r="P4293" s="143"/>
      <c r="Q4293" s="2"/>
    </row>
    <row r="4294">
      <c r="A4294" s="129">
        <v>48489.0</v>
      </c>
      <c r="B4294" s="129">
        <f>VLOOKUP($A4294,달력데이터,MATCH("음력 날짜",달력제목,0),FALSE)</f>
        <v>48454</v>
      </c>
      <c r="C4294" s="128">
        <f t="shared" si="1"/>
        <v>2032</v>
      </c>
      <c r="D4294" s="128">
        <f t="shared" si="2"/>
        <v>9</v>
      </c>
      <c r="E4294" s="128">
        <f t="shared" si="3"/>
        <v>4</v>
      </c>
      <c r="F4294" s="128">
        <f t="shared" si="4"/>
        <v>2032</v>
      </c>
      <c r="G4294" s="128">
        <f t="shared" si="5"/>
        <v>10</v>
      </c>
      <c r="H4294" s="128">
        <f t="shared" si="6"/>
        <v>2</v>
      </c>
      <c r="I4294" s="128" t="str">
        <f t="shared" si="7"/>
        <v>토</v>
      </c>
      <c r="J4294" s="99"/>
      <c r="K4294" s="99"/>
      <c r="L4294" s="141" t="str">
        <f>IF(J4294-K4294=0,,IFERROR(K4294-J4294-휴게시간-VLOOKUP(A4294,지정휴게시간,2,FALSE),K4294-J4294-휴게시간))</f>
        <v/>
      </c>
      <c r="M4294" s="142" t="str">
        <f>IFERROR(VLOOKUP(Text(A4294,"m월 d일"),양력휴일,2,FALSE),IFERROR(VLOOKUP(Text(B4294,"m월 d일"),음력휴일,2,FALSE),IFERROR(VLOOKUP(A4294,양력지정휴일,2,FALSE), IFERROR(VLOOKUP(B4294,음력지정휴일,2,FALSE), ""))))</f>
        <v/>
      </c>
      <c r="N4294" s="128"/>
      <c r="O4294" s="128" t="str">
        <f>IFERROR(VLOOKUP(N4294,연차지정일수,2,FALSE),"")</f>
        <v/>
      </c>
      <c r="P4294" s="143"/>
      <c r="Q4294" s="2"/>
    </row>
    <row r="4295">
      <c r="A4295" s="129">
        <v>48490.0</v>
      </c>
      <c r="B4295" s="129">
        <f>VLOOKUP($A4295,달력데이터,MATCH("음력 날짜",달력제목,0),FALSE)</f>
        <v>48455</v>
      </c>
      <c r="C4295" s="128">
        <f t="shared" si="1"/>
        <v>2032</v>
      </c>
      <c r="D4295" s="128">
        <f t="shared" si="2"/>
        <v>9</v>
      </c>
      <c r="E4295" s="128">
        <f t="shared" si="3"/>
        <v>4</v>
      </c>
      <c r="F4295" s="128">
        <f t="shared" si="4"/>
        <v>2032</v>
      </c>
      <c r="G4295" s="128">
        <f t="shared" si="5"/>
        <v>10</v>
      </c>
      <c r="H4295" s="128">
        <f t="shared" si="6"/>
        <v>3</v>
      </c>
      <c r="I4295" s="128" t="str">
        <f t="shared" si="7"/>
        <v>일</v>
      </c>
      <c r="J4295" s="99"/>
      <c r="K4295" s="99"/>
      <c r="L4295" s="141" t="str">
        <f>IF(J4295-K4295=0,,IFERROR(K4295-J4295-휴게시간-VLOOKUP(A4295,지정휴게시간,2,FALSE),K4295-J4295-휴게시간))</f>
        <v/>
      </c>
      <c r="M4295" s="142" t="str">
        <f>IFERROR(VLOOKUP(Text(A4295,"m월 d일"),양력휴일,2,FALSE),IFERROR(VLOOKUP(Text(B4295,"m월 d일"),음력휴일,2,FALSE),IFERROR(VLOOKUP(A4295,양력지정휴일,2,FALSE), IFERROR(VLOOKUP(B4295,음력지정휴일,2,FALSE), ""))))</f>
        <v>개천절</v>
      </c>
      <c r="N4295" s="128"/>
      <c r="O4295" s="128" t="str">
        <f>IFERROR(VLOOKUP(N4295,연차지정일수,2,FALSE),"")</f>
        <v/>
      </c>
      <c r="P4295" s="143"/>
      <c r="Q4295" s="2"/>
    </row>
    <row r="4296">
      <c r="A4296" s="129">
        <v>48491.0</v>
      </c>
      <c r="B4296" s="129">
        <f>VLOOKUP($A4296,달력데이터,MATCH("음력 날짜",달력제목,0),FALSE)</f>
        <v>48458</v>
      </c>
      <c r="C4296" s="128">
        <f t="shared" si="1"/>
        <v>2032</v>
      </c>
      <c r="D4296" s="128">
        <f t="shared" si="2"/>
        <v>10</v>
      </c>
      <c r="E4296" s="128">
        <f t="shared" si="3"/>
        <v>1</v>
      </c>
      <c r="F4296" s="128">
        <f t="shared" si="4"/>
        <v>2032</v>
      </c>
      <c r="G4296" s="128">
        <f t="shared" si="5"/>
        <v>10</v>
      </c>
      <c r="H4296" s="128">
        <f t="shared" si="6"/>
        <v>4</v>
      </c>
      <c r="I4296" s="128" t="str">
        <f t="shared" si="7"/>
        <v>월</v>
      </c>
      <c r="J4296" s="99"/>
      <c r="K4296" s="99"/>
      <c r="L4296" s="141" t="str">
        <f>IF(J4296-K4296=0,,IFERROR(K4296-J4296-휴게시간-VLOOKUP(A4296,지정휴게시간,2,FALSE),K4296-J4296-휴게시간))</f>
        <v/>
      </c>
      <c r="M4296" s="142" t="str">
        <f>IFERROR(VLOOKUP(Text(A4296,"m월 d일"),양력휴일,2,FALSE),IFERROR(VLOOKUP(Text(B4296,"m월 d일"),음력휴일,2,FALSE),IFERROR(VLOOKUP(A4296,양력지정휴일,2,FALSE), IFERROR(VLOOKUP(B4296,음력지정휴일,2,FALSE), ""))))</f>
        <v/>
      </c>
      <c r="N4296" s="128"/>
      <c r="O4296" s="128" t="str">
        <f>IFERROR(VLOOKUP(N4296,연차지정일수,2,FALSE),"")</f>
        <v/>
      </c>
      <c r="P4296" s="143"/>
      <c r="Q4296" s="2"/>
    </row>
    <row r="4297">
      <c r="A4297" s="129">
        <v>48492.0</v>
      </c>
      <c r="B4297" s="129">
        <f>VLOOKUP($A4297,달력데이터,MATCH("음력 날짜",달력제목,0),FALSE)</f>
        <v>48459</v>
      </c>
      <c r="C4297" s="128">
        <f t="shared" si="1"/>
        <v>2032</v>
      </c>
      <c r="D4297" s="128">
        <f t="shared" si="2"/>
        <v>10</v>
      </c>
      <c r="E4297" s="128">
        <f t="shared" si="3"/>
        <v>1</v>
      </c>
      <c r="F4297" s="128">
        <f t="shared" si="4"/>
        <v>2032</v>
      </c>
      <c r="G4297" s="128">
        <f t="shared" si="5"/>
        <v>10</v>
      </c>
      <c r="H4297" s="128">
        <f t="shared" si="6"/>
        <v>5</v>
      </c>
      <c r="I4297" s="128" t="str">
        <f t="shared" si="7"/>
        <v>화</v>
      </c>
      <c r="J4297" s="99"/>
      <c r="K4297" s="99"/>
      <c r="L4297" s="141" t="str">
        <f>IF(J4297-K4297=0,,IFERROR(K4297-J4297-휴게시간-VLOOKUP(A4297,지정휴게시간,2,FALSE),K4297-J4297-휴게시간))</f>
        <v/>
      </c>
      <c r="M4297" s="142" t="str">
        <f>IFERROR(VLOOKUP(Text(A4297,"m월 d일"),양력휴일,2,FALSE),IFERROR(VLOOKUP(Text(B4297,"m월 d일"),음력휴일,2,FALSE),IFERROR(VLOOKUP(A4297,양력지정휴일,2,FALSE), IFERROR(VLOOKUP(B4297,음력지정휴일,2,FALSE), ""))))</f>
        <v/>
      </c>
      <c r="N4297" s="128"/>
      <c r="O4297" s="128" t="str">
        <f>IFERROR(VLOOKUP(N4297,연차지정일수,2,FALSE),"")</f>
        <v/>
      </c>
      <c r="P4297" s="143"/>
      <c r="Q4297" s="2"/>
    </row>
    <row r="4298">
      <c r="A4298" s="129">
        <v>48493.0</v>
      </c>
      <c r="B4298" s="129">
        <f>VLOOKUP($A4298,달력데이터,MATCH("음력 날짜",달력제목,0),FALSE)</f>
        <v>48460</v>
      </c>
      <c r="C4298" s="128">
        <f t="shared" si="1"/>
        <v>2032</v>
      </c>
      <c r="D4298" s="128">
        <f t="shared" si="2"/>
        <v>10</v>
      </c>
      <c r="E4298" s="128">
        <f t="shared" si="3"/>
        <v>1</v>
      </c>
      <c r="F4298" s="128">
        <f t="shared" si="4"/>
        <v>2032</v>
      </c>
      <c r="G4298" s="128">
        <f t="shared" si="5"/>
        <v>10</v>
      </c>
      <c r="H4298" s="128">
        <f t="shared" si="6"/>
        <v>6</v>
      </c>
      <c r="I4298" s="128" t="str">
        <f t="shared" si="7"/>
        <v>수</v>
      </c>
      <c r="J4298" s="99"/>
      <c r="K4298" s="99"/>
      <c r="L4298" s="141" t="str">
        <f>IF(J4298-K4298=0,,IFERROR(K4298-J4298-휴게시간-VLOOKUP(A4298,지정휴게시간,2,FALSE),K4298-J4298-휴게시간))</f>
        <v/>
      </c>
      <c r="M4298" s="142" t="str">
        <f>IFERROR(VLOOKUP(Text(A4298,"m월 d일"),양력휴일,2,FALSE),IFERROR(VLOOKUP(Text(B4298,"m월 d일"),음력휴일,2,FALSE),IFERROR(VLOOKUP(A4298,양력지정휴일,2,FALSE), IFERROR(VLOOKUP(B4298,음력지정휴일,2,FALSE), ""))))</f>
        <v/>
      </c>
      <c r="N4298" s="128"/>
      <c r="O4298" s="128" t="str">
        <f>IFERROR(VLOOKUP(N4298,연차지정일수,2,FALSE),"")</f>
        <v/>
      </c>
      <c r="P4298" s="143"/>
      <c r="Q4298" s="2"/>
    </row>
    <row r="4299">
      <c r="A4299" s="129">
        <v>48494.0</v>
      </c>
      <c r="B4299" s="129">
        <f>VLOOKUP($A4299,달력데이터,MATCH("음력 날짜",달력제목,0),FALSE)</f>
        <v>48461</v>
      </c>
      <c r="C4299" s="128">
        <f t="shared" si="1"/>
        <v>2032</v>
      </c>
      <c r="D4299" s="128">
        <f t="shared" si="2"/>
        <v>10</v>
      </c>
      <c r="E4299" s="128">
        <f t="shared" si="3"/>
        <v>1</v>
      </c>
      <c r="F4299" s="128">
        <f t="shared" si="4"/>
        <v>2032</v>
      </c>
      <c r="G4299" s="128">
        <f t="shared" si="5"/>
        <v>10</v>
      </c>
      <c r="H4299" s="128">
        <f t="shared" si="6"/>
        <v>7</v>
      </c>
      <c r="I4299" s="128" t="str">
        <f t="shared" si="7"/>
        <v>목</v>
      </c>
      <c r="J4299" s="99"/>
      <c r="K4299" s="99"/>
      <c r="L4299" s="141" t="str">
        <f>IF(J4299-K4299=0,,IFERROR(K4299-J4299-휴게시간-VLOOKUP(A4299,지정휴게시간,2,FALSE),K4299-J4299-휴게시간))</f>
        <v/>
      </c>
      <c r="M4299" s="142" t="str">
        <f>IFERROR(VLOOKUP(Text(A4299,"m월 d일"),양력휴일,2,FALSE),IFERROR(VLOOKUP(Text(B4299,"m월 d일"),음력휴일,2,FALSE),IFERROR(VLOOKUP(A4299,양력지정휴일,2,FALSE), IFERROR(VLOOKUP(B4299,음력지정휴일,2,FALSE), ""))))</f>
        <v/>
      </c>
      <c r="N4299" s="128"/>
      <c r="O4299" s="128" t="str">
        <f>IFERROR(VLOOKUP(N4299,연차지정일수,2,FALSE),"")</f>
        <v/>
      </c>
      <c r="P4299" s="143"/>
      <c r="Q4299" s="2"/>
    </row>
    <row r="4300">
      <c r="A4300" s="129">
        <v>48495.0</v>
      </c>
      <c r="B4300" s="129">
        <f>VLOOKUP($A4300,달력데이터,MATCH("음력 날짜",달력제목,0),FALSE)</f>
        <v>48462</v>
      </c>
      <c r="C4300" s="128">
        <f t="shared" si="1"/>
        <v>2032</v>
      </c>
      <c r="D4300" s="128">
        <f t="shared" si="2"/>
        <v>10</v>
      </c>
      <c r="E4300" s="128">
        <f t="shared" si="3"/>
        <v>1</v>
      </c>
      <c r="F4300" s="128">
        <f t="shared" si="4"/>
        <v>2032</v>
      </c>
      <c r="G4300" s="128">
        <f t="shared" si="5"/>
        <v>10</v>
      </c>
      <c r="H4300" s="128">
        <f t="shared" si="6"/>
        <v>8</v>
      </c>
      <c r="I4300" s="128" t="str">
        <f t="shared" si="7"/>
        <v>금</v>
      </c>
      <c r="J4300" s="99"/>
      <c r="K4300" s="99"/>
      <c r="L4300" s="141" t="str">
        <f>IF(J4300-K4300=0,,IFERROR(K4300-J4300-휴게시간-VLOOKUP(A4300,지정휴게시간,2,FALSE),K4300-J4300-휴게시간))</f>
        <v/>
      </c>
      <c r="M4300" s="142" t="str">
        <f>IFERROR(VLOOKUP(Text(A4300,"m월 d일"),양력휴일,2,FALSE),IFERROR(VLOOKUP(Text(B4300,"m월 d일"),음력휴일,2,FALSE),IFERROR(VLOOKUP(A4300,양력지정휴일,2,FALSE), IFERROR(VLOOKUP(B4300,음력지정휴일,2,FALSE), ""))))</f>
        <v/>
      </c>
      <c r="N4300" s="128"/>
      <c r="O4300" s="128" t="str">
        <f>IFERROR(VLOOKUP(N4300,연차지정일수,2,FALSE),"")</f>
        <v/>
      </c>
      <c r="P4300" s="143"/>
      <c r="Q4300" s="2"/>
    </row>
    <row r="4301">
      <c r="A4301" s="129">
        <v>48496.0</v>
      </c>
      <c r="B4301" s="129">
        <f>VLOOKUP($A4301,달력데이터,MATCH("음력 날짜",달력제목,0),FALSE)</f>
        <v>48463</v>
      </c>
      <c r="C4301" s="128">
        <f t="shared" si="1"/>
        <v>2032</v>
      </c>
      <c r="D4301" s="128">
        <f t="shared" si="2"/>
        <v>10</v>
      </c>
      <c r="E4301" s="128">
        <f t="shared" si="3"/>
        <v>1</v>
      </c>
      <c r="F4301" s="128">
        <f t="shared" si="4"/>
        <v>2032</v>
      </c>
      <c r="G4301" s="128">
        <f t="shared" si="5"/>
        <v>10</v>
      </c>
      <c r="H4301" s="128">
        <f t="shared" si="6"/>
        <v>9</v>
      </c>
      <c r="I4301" s="128" t="str">
        <f t="shared" si="7"/>
        <v>토</v>
      </c>
      <c r="J4301" s="99"/>
      <c r="K4301" s="99"/>
      <c r="L4301" s="141" t="str">
        <f>IF(J4301-K4301=0,,IFERROR(K4301-J4301-휴게시간-VLOOKUP(A4301,지정휴게시간,2,FALSE),K4301-J4301-휴게시간))</f>
        <v/>
      </c>
      <c r="M4301" s="142" t="str">
        <f>IFERROR(VLOOKUP(Text(A4301,"m월 d일"),양력휴일,2,FALSE),IFERROR(VLOOKUP(Text(B4301,"m월 d일"),음력휴일,2,FALSE),IFERROR(VLOOKUP(A4301,양력지정휴일,2,FALSE), IFERROR(VLOOKUP(B4301,음력지정휴일,2,FALSE), ""))))</f>
        <v>한글날</v>
      </c>
      <c r="N4301" s="128"/>
      <c r="O4301" s="128" t="str">
        <f>IFERROR(VLOOKUP(N4301,연차지정일수,2,FALSE),"")</f>
        <v/>
      </c>
      <c r="P4301" s="143"/>
      <c r="Q4301" s="2"/>
    </row>
    <row r="4302">
      <c r="A4302" s="129">
        <v>48497.0</v>
      </c>
      <c r="B4302" s="129">
        <f>VLOOKUP($A4302,달력데이터,MATCH("음력 날짜",달력제목,0),FALSE)</f>
        <v>48464</v>
      </c>
      <c r="C4302" s="128">
        <f t="shared" si="1"/>
        <v>2032</v>
      </c>
      <c r="D4302" s="128">
        <f t="shared" si="2"/>
        <v>10</v>
      </c>
      <c r="E4302" s="128">
        <f t="shared" si="3"/>
        <v>1</v>
      </c>
      <c r="F4302" s="128">
        <f t="shared" si="4"/>
        <v>2032</v>
      </c>
      <c r="G4302" s="128">
        <f t="shared" si="5"/>
        <v>10</v>
      </c>
      <c r="H4302" s="128">
        <f t="shared" si="6"/>
        <v>10</v>
      </c>
      <c r="I4302" s="128" t="str">
        <f t="shared" si="7"/>
        <v>일</v>
      </c>
      <c r="J4302" s="99"/>
      <c r="K4302" s="99"/>
      <c r="L4302" s="141" t="str">
        <f>IF(J4302-K4302=0,,IFERROR(K4302-J4302-휴게시간-VLOOKUP(A4302,지정휴게시간,2,FALSE),K4302-J4302-휴게시간))</f>
        <v/>
      </c>
      <c r="M4302" s="142" t="str">
        <f>IFERROR(VLOOKUP(Text(A4302,"m월 d일"),양력휴일,2,FALSE),IFERROR(VLOOKUP(Text(B4302,"m월 d일"),음력휴일,2,FALSE),IFERROR(VLOOKUP(A4302,양력지정휴일,2,FALSE), IFERROR(VLOOKUP(B4302,음력지정휴일,2,FALSE), ""))))</f>
        <v/>
      </c>
      <c r="N4302" s="128"/>
      <c r="O4302" s="128" t="str">
        <f>IFERROR(VLOOKUP(N4302,연차지정일수,2,FALSE),"")</f>
        <v/>
      </c>
      <c r="P4302" s="143"/>
      <c r="Q4302" s="2"/>
    </row>
    <row r="4303">
      <c r="A4303" s="129">
        <v>48498.0</v>
      </c>
      <c r="B4303" s="129">
        <f>VLOOKUP($A4303,달력데이터,MATCH("음력 날짜",달력제목,0),FALSE)</f>
        <v>48465</v>
      </c>
      <c r="C4303" s="128">
        <f t="shared" si="1"/>
        <v>2032</v>
      </c>
      <c r="D4303" s="128">
        <f t="shared" si="2"/>
        <v>10</v>
      </c>
      <c r="E4303" s="128">
        <f t="shared" si="3"/>
        <v>2</v>
      </c>
      <c r="F4303" s="128">
        <f t="shared" si="4"/>
        <v>2032</v>
      </c>
      <c r="G4303" s="128">
        <f t="shared" si="5"/>
        <v>10</v>
      </c>
      <c r="H4303" s="128">
        <f t="shared" si="6"/>
        <v>11</v>
      </c>
      <c r="I4303" s="128" t="str">
        <f t="shared" si="7"/>
        <v>월</v>
      </c>
      <c r="J4303" s="99"/>
      <c r="K4303" s="99"/>
      <c r="L4303" s="141" t="str">
        <f>IF(J4303-K4303=0,,IFERROR(K4303-J4303-휴게시간-VLOOKUP(A4303,지정휴게시간,2,FALSE),K4303-J4303-휴게시간))</f>
        <v/>
      </c>
      <c r="M4303" s="142" t="str">
        <f>IFERROR(VLOOKUP(Text(A4303,"m월 d일"),양력휴일,2,FALSE),IFERROR(VLOOKUP(Text(B4303,"m월 d일"),음력휴일,2,FALSE),IFERROR(VLOOKUP(A4303,양력지정휴일,2,FALSE), IFERROR(VLOOKUP(B4303,음력지정휴일,2,FALSE), ""))))</f>
        <v/>
      </c>
      <c r="N4303" s="128"/>
      <c r="O4303" s="128" t="str">
        <f>IFERROR(VLOOKUP(N4303,연차지정일수,2,FALSE),"")</f>
        <v/>
      </c>
      <c r="P4303" s="143"/>
      <c r="Q4303" s="2"/>
    </row>
    <row r="4304">
      <c r="A4304" s="129">
        <v>48499.0</v>
      </c>
      <c r="B4304" s="129">
        <f>VLOOKUP($A4304,달력데이터,MATCH("음력 날짜",달력제목,0),FALSE)</f>
        <v>48466</v>
      </c>
      <c r="C4304" s="128">
        <f t="shared" si="1"/>
        <v>2032</v>
      </c>
      <c r="D4304" s="128">
        <f t="shared" si="2"/>
        <v>10</v>
      </c>
      <c r="E4304" s="128">
        <f t="shared" si="3"/>
        <v>2</v>
      </c>
      <c r="F4304" s="128">
        <f t="shared" si="4"/>
        <v>2032</v>
      </c>
      <c r="G4304" s="128">
        <f t="shared" si="5"/>
        <v>10</v>
      </c>
      <c r="H4304" s="128">
        <f t="shared" si="6"/>
        <v>12</v>
      </c>
      <c r="I4304" s="128" t="str">
        <f t="shared" si="7"/>
        <v>화</v>
      </c>
      <c r="J4304" s="99"/>
      <c r="K4304" s="99"/>
      <c r="L4304" s="141" t="str">
        <f>IF(J4304-K4304=0,,IFERROR(K4304-J4304-휴게시간-VLOOKUP(A4304,지정휴게시간,2,FALSE),K4304-J4304-휴게시간))</f>
        <v/>
      </c>
      <c r="M4304" s="142" t="str">
        <f>IFERROR(VLOOKUP(Text(A4304,"m월 d일"),양력휴일,2,FALSE),IFERROR(VLOOKUP(Text(B4304,"m월 d일"),음력휴일,2,FALSE),IFERROR(VLOOKUP(A4304,양력지정휴일,2,FALSE), IFERROR(VLOOKUP(B4304,음력지정휴일,2,FALSE), ""))))</f>
        <v/>
      </c>
      <c r="N4304" s="128"/>
      <c r="O4304" s="128" t="str">
        <f>IFERROR(VLOOKUP(N4304,연차지정일수,2,FALSE),"")</f>
        <v/>
      </c>
      <c r="P4304" s="143"/>
      <c r="Q4304" s="2"/>
    </row>
    <row r="4305">
      <c r="A4305" s="129">
        <v>48500.0</v>
      </c>
      <c r="B4305" s="129">
        <f>VLOOKUP($A4305,달력데이터,MATCH("음력 날짜",달력제목,0),FALSE)</f>
        <v>48467</v>
      </c>
      <c r="C4305" s="128">
        <f t="shared" si="1"/>
        <v>2032</v>
      </c>
      <c r="D4305" s="128">
        <f t="shared" si="2"/>
        <v>10</v>
      </c>
      <c r="E4305" s="128">
        <f t="shared" si="3"/>
        <v>2</v>
      </c>
      <c r="F4305" s="128">
        <f t="shared" si="4"/>
        <v>2032</v>
      </c>
      <c r="G4305" s="128">
        <f t="shared" si="5"/>
        <v>10</v>
      </c>
      <c r="H4305" s="128">
        <f t="shared" si="6"/>
        <v>13</v>
      </c>
      <c r="I4305" s="128" t="str">
        <f t="shared" si="7"/>
        <v>수</v>
      </c>
      <c r="J4305" s="99"/>
      <c r="K4305" s="99"/>
      <c r="L4305" s="141" t="str">
        <f>IF(J4305-K4305=0,,IFERROR(K4305-J4305-휴게시간-VLOOKUP(A4305,지정휴게시간,2,FALSE),K4305-J4305-휴게시간))</f>
        <v/>
      </c>
      <c r="M4305" s="142" t="str">
        <f>IFERROR(VLOOKUP(Text(A4305,"m월 d일"),양력휴일,2,FALSE),IFERROR(VLOOKUP(Text(B4305,"m월 d일"),음력휴일,2,FALSE),IFERROR(VLOOKUP(A4305,양력지정휴일,2,FALSE), IFERROR(VLOOKUP(B4305,음력지정휴일,2,FALSE), ""))))</f>
        <v/>
      </c>
      <c r="N4305" s="128"/>
      <c r="O4305" s="128" t="str">
        <f>IFERROR(VLOOKUP(N4305,연차지정일수,2,FALSE),"")</f>
        <v/>
      </c>
      <c r="P4305" s="143"/>
      <c r="Q4305" s="2"/>
    </row>
    <row r="4306">
      <c r="A4306" s="129">
        <v>48501.0</v>
      </c>
      <c r="B4306" s="129">
        <f>VLOOKUP($A4306,달력데이터,MATCH("음력 날짜",달력제목,0),FALSE)</f>
        <v>48468</v>
      </c>
      <c r="C4306" s="128">
        <f t="shared" si="1"/>
        <v>2032</v>
      </c>
      <c r="D4306" s="128">
        <f t="shared" si="2"/>
        <v>10</v>
      </c>
      <c r="E4306" s="128">
        <f t="shared" si="3"/>
        <v>2</v>
      </c>
      <c r="F4306" s="128">
        <f t="shared" si="4"/>
        <v>2032</v>
      </c>
      <c r="G4306" s="128">
        <f t="shared" si="5"/>
        <v>10</v>
      </c>
      <c r="H4306" s="128">
        <f t="shared" si="6"/>
        <v>14</v>
      </c>
      <c r="I4306" s="128" t="str">
        <f t="shared" si="7"/>
        <v>목</v>
      </c>
      <c r="J4306" s="99"/>
      <c r="K4306" s="99"/>
      <c r="L4306" s="141" t="str">
        <f>IF(J4306-K4306=0,,IFERROR(K4306-J4306-휴게시간-VLOOKUP(A4306,지정휴게시간,2,FALSE),K4306-J4306-휴게시간))</f>
        <v/>
      </c>
      <c r="M4306" s="142" t="str">
        <f>IFERROR(VLOOKUP(Text(A4306,"m월 d일"),양력휴일,2,FALSE),IFERROR(VLOOKUP(Text(B4306,"m월 d일"),음력휴일,2,FALSE),IFERROR(VLOOKUP(A4306,양력지정휴일,2,FALSE), IFERROR(VLOOKUP(B4306,음력지정휴일,2,FALSE), ""))))</f>
        <v/>
      </c>
      <c r="N4306" s="128"/>
      <c r="O4306" s="128" t="str">
        <f>IFERROR(VLOOKUP(N4306,연차지정일수,2,FALSE),"")</f>
        <v/>
      </c>
      <c r="P4306" s="143"/>
      <c r="Q4306" s="2"/>
    </row>
    <row r="4307">
      <c r="A4307" s="129">
        <v>48502.0</v>
      </c>
      <c r="B4307" s="129">
        <f>VLOOKUP($A4307,달력데이터,MATCH("음력 날짜",달력제목,0),FALSE)</f>
        <v>48469</v>
      </c>
      <c r="C4307" s="128">
        <f t="shared" si="1"/>
        <v>2032</v>
      </c>
      <c r="D4307" s="128">
        <f t="shared" si="2"/>
        <v>10</v>
      </c>
      <c r="E4307" s="128">
        <f t="shared" si="3"/>
        <v>2</v>
      </c>
      <c r="F4307" s="128">
        <f t="shared" si="4"/>
        <v>2032</v>
      </c>
      <c r="G4307" s="128">
        <f t="shared" si="5"/>
        <v>10</v>
      </c>
      <c r="H4307" s="128">
        <f t="shared" si="6"/>
        <v>15</v>
      </c>
      <c r="I4307" s="128" t="str">
        <f t="shared" si="7"/>
        <v>금</v>
      </c>
      <c r="J4307" s="99"/>
      <c r="K4307" s="99"/>
      <c r="L4307" s="141" t="str">
        <f>IF(J4307-K4307=0,,IFERROR(K4307-J4307-휴게시간-VLOOKUP(A4307,지정휴게시간,2,FALSE),K4307-J4307-휴게시간))</f>
        <v/>
      </c>
      <c r="M4307" s="142" t="str">
        <f>IFERROR(VLOOKUP(Text(A4307,"m월 d일"),양력휴일,2,FALSE),IFERROR(VLOOKUP(Text(B4307,"m월 d일"),음력휴일,2,FALSE),IFERROR(VLOOKUP(A4307,양력지정휴일,2,FALSE), IFERROR(VLOOKUP(B4307,음력지정휴일,2,FALSE), ""))))</f>
        <v/>
      </c>
      <c r="N4307" s="128"/>
      <c r="O4307" s="128" t="str">
        <f>IFERROR(VLOOKUP(N4307,연차지정일수,2,FALSE),"")</f>
        <v/>
      </c>
      <c r="P4307" s="143"/>
      <c r="Q4307" s="2"/>
    </row>
    <row r="4308">
      <c r="A4308" s="129">
        <v>48503.0</v>
      </c>
      <c r="B4308" s="129">
        <f>VLOOKUP($A4308,달력데이터,MATCH("음력 날짜",달력제목,0),FALSE)</f>
        <v>48470</v>
      </c>
      <c r="C4308" s="128">
        <f t="shared" si="1"/>
        <v>2032</v>
      </c>
      <c r="D4308" s="128">
        <f t="shared" si="2"/>
        <v>10</v>
      </c>
      <c r="E4308" s="128">
        <f t="shared" si="3"/>
        <v>2</v>
      </c>
      <c r="F4308" s="128">
        <f t="shared" si="4"/>
        <v>2032</v>
      </c>
      <c r="G4308" s="128">
        <f t="shared" si="5"/>
        <v>10</v>
      </c>
      <c r="H4308" s="128">
        <f t="shared" si="6"/>
        <v>16</v>
      </c>
      <c r="I4308" s="128" t="str">
        <f t="shared" si="7"/>
        <v>토</v>
      </c>
      <c r="J4308" s="99"/>
      <c r="K4308" s="99"/>
      <c r="L4308" s="141" t="str">
        <f>IF(J4308-K4308=0,,IFERROR(K4308-J4308-휴게시간-VLOOKUP(A4308,지정휴게시간,2,FALSE),K4308-J4308-휴게시간))</f>
        <v/>
      </c>
      <c r="M4308" s="142" t="str">
        <f>IFERROR(VLOOKUP(Text(A4308,"m월 d일"),양력휴일,2,FALSE),IFERROR(VLOOKUP(Text(B4308,"m월 d일"),음력휴일,2,FALSE),IFERROR(VLOOKUP(A4308,양력지정휴일,2,FALSE), IFERROR(VLOOKUP(B4308,음력지정휴일,2,FALSE), ""))))</f>
        <v/>
      </c>
      <c r="N4308" s="128"/>
      <c r="O4308" s="128" t="str">
        <f>IFERROR(VLOOKUP(N4308,연차지정일수,2,FALSE),"")</f>
        <v/>
      </c>
      <c r="P4308" s="143"/>
      <c r="Q4308" s="2"/>
    </row>
    <row r="4309">
      <c r="A4309" s="129">
        <v>48504.0</v>
      </c>
      <c r="B4309" s="129">
        <f>VLOOKUP($A4309,달력데이터,MATCH("음력 날짜",달력제목,0),FALSE)</f>
        <v>48471</v>
      </c>
      <c r="C4309" s="128">
        <f t="shared" si="1"/>
        <v>2032</v>
      </c>
      <c r="D4309" s="128">
        <f t="shared" si="2"/>
        <v>10</v>
      </c>
      <c r="E4309" s="128">
        <f t="shared" si="3"/>
        <v>2</v>
      </c>
      <c r="F4309" s="128">
        <f t="shared" si="4"/>
        <v>2032</v>
      </c>
      <c r="G4309" s="128">
        <f t="shared" si="5"/>
        <v>10</v>
      </c>
      <c r="H4309" s="128">
        <f t="shared" si="6"/>
        <v>17</v>
      </c>
      <c r="I4309" s="128" t="str">
        <f t="shared" si="7"/>
        <v>일</v>
      </c>
      <c r="J4309" s="99"/>
      <c r="K4309" s="99"/>
      <c r="L4309" s="141" t="str">
        <f>IF(J4309-K4309=0,,IFERROR(K4309-J4309-휴게시간-VLOOKUP(A4309,지정휴게시간,2,FALSE),K4309-J4309-휴게시간))</f>
        <v/>
      </c>
      <c r="M4309" s="142" t="str">
        <f>IFERROR(VLOOKUP(Text(A4309,"m월 d일"),양력휴일,2,FALSE),IFERROR(VLOOKUP(Text(B4309,"m월 d일"),음력휴일,2,FALSE),IFERROR(VLOOKUP(A4309,양력지정휴일,2,FALSE), IFERROR(VLOOKUP(B4309,음력지정휴일,2,FALSE), ""))))</f>
        <v/>
      </c>
      <c r="N4309" s="128"/>
      <c r="O4309" s="128" t="str">
        <f>IFERROR(VLOOKUP(N4309,연차지정일수,2,FALSE),"")</f>
        <v/>
      </c>
      <c r="P4309" s="143"/>
      <c r="Q4309" s="2"/>
    </row>
    <row r="4310">
      <c r="A4310" s="129">
        <v>48505.0</v>
      </c>
      <c r="B4310" s="129">
        <f>VLOOKUP($A4310,달력데이터,MATCH("음력 날짜",달력제목,0),FALSE)</f>
        <v>48472</v>
      </c>
      <c r="C4310" s="128">
        <f t="shared" si="1"/>
        <v>2032</v>
      </c>
      <c r="D4310" s="128">
        <f t="shared" si="2"/>
        <v>10</v>
      </c>
      <c r="E4310" s="128">
        <f t="shared" si="3"/>
        <v>3</v>
      </c>
      <c r="F4310" s="128">
        <f t="shared" si="4"/>
        <v>2032</v>
      </c>
      <c r="G4310" s="128">
        <f t="shared" si="5"/>
        <v>10</v>
      </c>
      <c r="H4310" s="128">
        <f t="shared" si="6"/>
        <v>18</v>
      </c>
      <c r="I4310" s="128" t="str">
        <f t="shared" si="7"/>
        <v>월</v>
      </c>
      <c r="J4310" s="99"/>
      <c r="K4310" s="99"/>
      <c r="L4310" s="141" t="str">
        <f>IF(J4310-K4310=0,,IFERROR(K4310-J4310-휴게시간-VLOOKUP(A4310,지정휴게시간,2,FALSE),K4310-J4310-휴게시간))</f>
        <v/>
      </c>
      <c r="M4310" s="142" t="str">
        <f>IFERROR(VLOOKUP(Text(A4310,"m월 d일"),양력휴일,2,FALSE),IFERROR(VLOOKUP(Text(B4310,"m월 d일"),음력휴일,2,FALSE),IFERROR(VLOOKUP(A4310,양력지정휴일,2,FALSE), IFERROR(VLOOKUP(B4310,음력지정휴일,2,FALSE), ""))))</f>
        <v/>
      </c>
      <c r="N4310" s="128"/>
      <c r="O4310" s="128" t="str">
        <f>IFERROR(VLOOKUP(N4310,연차지정일수,2,FALSE),"")</f>
        <v/>
      </c>
      <c r="P4310" s="143"/>
      <c r="Q4310" s="2"/>
    </row>
    <row r="4311">
      <c r="A4311" s="129">
        <v>48506.0</v>
      </c>
      <c r="B4311" s="129">
        <f>VLOOKUP($A4311,달력데이터,MATCH("음력 날짜",달력제목,0),FALSE)</f>
        <v>48473</v>
      </c>
      <c r="C4311" s="128">
        <f t="shared" si="1"/>
        <v>2032</v>
      </c>
      <c r="D4311" s="128">
        <f t="shared" si="2"/>
        <v>10</v>
      </c>
      <c r="E4311" s="128">
        <f t="shared" si="3"/>
        <v>3</v>
      </c>
      <c r="F4311" s="128">
        <f t="shared" si="4"/>
        <v>2032</v>
      </c>
      <c r="G4311" s="128">
        <f t="shared" si="5"/>
        <v>10</v>
      </c>
      <c r="H4311" s="128">
        <f t="shared" si="6"/>
        <v>19</v>
      </c>
      <c r="I4311" s="128" t="str">
        <f t="shared" si="7"/>
        <v>화</v>
      </c>
      <c r="J4311" s="99"/>
      <c r="K4311" s="99"/>
      <c r="L4311" s="141" t="str">
        <f>IF(J4311-K4311=0,,IFERROR(K4311-J4311-휴게시간-VLOOKUP(A4311,지정휴게시간,2,FALSE),K4311-J4311-휴게시간))</f>
        <v/>
      </c>
      <c r="M4311" s="142" t="str">
        <f>IFERROR(VLOOKUP(Text(A4311,"m월 d일"),양력휴일,2,FALSE),IFERROR(VLOOKUP(Text(B4311,"m월 d일"),음력휴일,2,FALSE),IFERROR(VLOOKUP(A4311,양력지정휴일,2,FALSE), IFERROR(VLOOKUP(B4311,음력지정휴일,2,FALSE), ""))))</f>
        <v/>
      </c>
      <c r="N4311" s="128"/>
      <c r="O4311" s="128" t="str">
        <f>IFERROR(VLOOKUP(N4311,연차지정일수,2,FALSE),"")</f>
        <v/>
      </c>
      <c r="P4311" s="143"/>
      <c r="Q4311" s="2"/>
    </row>
    <row r="4312">
      <c r="A4312" s="129">
        <v>48507.0</v>
      </c>
      <c r="B4312" s="129">
        <f>VLOOKUP($A4312,달력데이터,MATCH("음력 날짜",달력제목,0),FALSE)</f>
        <v>48474</v>
      </c>
      <c r="C4312" s="128">
        <f t="shared" si="1"/>
        <v>2032</v>
      </c>
      <c r="D4312" s="128">
        <f t="shared" si="2"/>
        <v>10</v>
      </c>
      <c r="E4312" s="128">
        <f t="shared" si="3"/>
        <v>3</v>
      </c>
      <c r="F4312" s="128">
        <f t="shared" si="4"/>
        <v>2032</v>
      </c>
      <c r="G4312" s="128">
        <f t="shared" si="5"/>
        <v>10</v>
      </c>
      <c r="H4312" s="128">
        <f t="shared" si="6"/>
        <v>20</v>
      </c>
      <c r="I4312" s="128" t="str">
        <f t="shared" si="7"/>
        <v>수</v>
      </c>
      <c r="J4312" s="99"/>
      <c r="K4312" s="99"/>
      <c r="L4312" s="141" t="str">
        <f>IF(J4312-K4312=0,,IFERROR(K4312-J4312-휴게시간-VLOOKUP(A4312,지정휴게시간,2,FALSE),K4312-J4312-휴게시간))</f>
        <v/>
      </c>
      <c r="M4312" s="142" t="str">
        <f>IFERROR(VLOOKUP(Text(A4312,"m월 d일"),양력휴일,2,FALSE),IFERROR(VLOOKUP(Text(B4312,"m월 d일"),음력휴일,2,FALSE),IFERROR(VLOOKUP(A4312,양력지정휴일,2,FALSE), IFERROR(VLOOKUP(B4312,음력지정휴일,2,FALSE), ""))))</f>
        <v/>
      </c>
      <c r="N4312" s="128"/>
      <c r="O4312" s="128" t="str">
        <f>IFERROR(VLOOKUP(N4312,연차지정일수,2,FALSE),"")</f>
        <v/>
      </c>
      <c r="P4312" s="143"/>
      <c r="Q4312" s="2"/>
    </row>
    <row r="4313">
      <c r="A4313" s="129">
        <v>48508.0</v>
      </c>
      <c r="B4313" s="129">
        <f>VLOOKUP($A4313,달력데이터,MATCH("음력 날짜",달력제목,0),FALSE)</f>
        <v>48475</v>
      </c>
      <c r="C4313" s="128">
        <f t="shared" si="1"/>
        <v>2032</v>
      </c>
      <c r="D4313" s="128">
        <f t="shared" si="2"/>
        <v>10</v>
      </c>
      <c r="E4313" s="128">
        <f t="shared" si="3"/>
        <v>3</v>
      </c>
      <c r="F4313" s="128">
        <f t="shared" si="4"/>
        <v>2032</v>
      </c>
      <c r="G4313" s="128">
        <f t="shared" si="5"/>
        <v>10</v>
      </c>
      <c r="H4313" s="128">
        <f t="shared" si="6"/>
        <v>21</v>
      </c>
      <c r="I4313" s="128" t="str">
        <f t="shared" si="7"/>
        <v>목</v>
      </c>
      <c r="J4313" s="99"/>
      <c r="K4313" s="99"/>
      <c r="L4313" s="141" t="str">
        <f>IF(J4313-K4313=0,,IFERROR(K4313-J4313-휴게시간-VLOOKUP(A4313,지정휴게시간,2,FALSE),K4313-J4313-휴게시간))</f>
        <v/>
      </c>
      <c r="M4313" s="142" t="str">
        <f>IFERROR(VLOOKUP(Text(A4313,"m월 d일"),양력휴일,2,FALSE),IFERROR(VLOOKUP(Text(B4313,"m월 d일"),음력휴일,2,FALSE),IFERROR(VLOOKUP(A4313,양력지정휴일,2,FALSE), IFERROR(VLOOKUP(B4313,음력지정휴일,2,FALSE), ""))))</f>
        <v/>
      </c>
      <c r="N4313" s="128"/>
      <c r="O4313" s="128" t="str">
        <f>IFERROR(VLOOKUP(N4313,연차지정일수,2,FALSE),"")</f>
        <v/>
      </c>
      <c r="P4313" s="143"/>
      <c r="Q4313" s="2"/>
    </row>
    <row r="4314">
      <c r="A4314" s="129">
        <v>48509.0</v>
      </c>
      <c r="B4314" s="129">
        <f>VLOOKUP($A4314,달력데이터,MATCH("음력 날짜",달력제목,0),FALSE)</f>
        <v>48476</v>
      </c>
      <c r="C4314" s="128">
        <f t="shared" si="1"/>
        <v>2032</v>
      </c>
      <c r="D4314" s="128">
        <f t="shared" si="2"/>
        <v>10</v>
      </c>
      <c r="E4314" s="128">
        <f t="shared" si="3"/>
        <v>3</v>
      </c>
      <c r="F4314" s="128">
        <f t="shared" si="4"/>
        <v>2032</v>
      </c>
      <c r="G4314" s="128">
        <f t="shared" si="5"/>
        <v>10</v>
      </c>
      <c r="H4314" s="128">
        <f t="shared" si="6"/>
        <v>22</v>
      </c>
      <c r="I4314" s="128" t="str">
        <f t="shared" si="7"/>
        <v>금</v>
      </c>
      <c r="J4314" s="99"/>
      <c r="K4314" s="99"/>
      <c r="L4314" s="141" t="str">
        <f>IF(J4314-K4314=0,,IFERROR(K4314-J4314-휴게시간-VLOOKUP(A4314,지정휴게시간,2,FALSE),K4314-J4314-휴게시간))</f>
        <v/>
      </c>
      <c r="M4314" s="142" t="str">
        <f>IFERROR(VLOOKUP(Text(A4314,"m월 d일"),양력휴일,2,FALSE),IFERROR(VLOOKUP(Text(B4314,"m월 d일"),음력휴일,2,FALSE),IFERROR(VLOOKUP(A4314,양력지정휴일,2,FALSE), IFERROR(VLOOKUP(B4314,음력지정휴일,2,FALSE), ""))))</f>
        <v/>
      </c>
      <c r="N4314" s="128"/>
      <c r="O4314" s="128" t="str">
        <f>IFERROR(VLOOKUP(N4314,연차지정일수,2,FALSE),"")</f>
        <v/>
      </c>
      <c r="P4314" s="143"/>
      <c r="Q4314" s="2"/>
    </row>
    <row r="4315">
      <c r="A4315" s="129">
        <v>48510.0</v>
      </c>
      <c r="B4315" s="129">
        <f>VLOOKUP($A4315,달력데이터,MATCH("음력 날짜",달력제목,0),FALSE)</f>
        <v>48477</v>
      </c>
      <c r="C4315" s="128">
        <f t="shared" si="1"/>
        <v>2032</v>
      </c>
      <c r="D4315" s="128">
        <f t="shared" si="2"/>
        <v>10</v>
      </c>
      <c r="E4315" s="128">
        <f t="shared" si="3"/>
        <v>3</v>
      </c>
      <c r="F4315" s="128">
        <f t="shared" si="4"/>
        <v>2032</v>
      </c>
      <c r="G4315" s="128">
        <f t="shared" si="5"/>
        <v>10</v>
      </c>
      <c r="H4315" s="128">
        <f t="shared" si="6"/>
        <v>23</v>
      </c>
      <c r="I4315" s="128" t="str">
        <f t="shared" si="7"/>
        <v>토</v>
      </c>
      <c r="J4315" s="99"/>
      <c r="K4315" s="99"/>
      <c r="L4315" s="141" t="str">
        <f>IF(J4315-K4315=0,,IFERROR(K4315-J4315-휴게시간-VLOOKUP(A4315,지정휴게시간,2,FALSE),K4315-J4315-휴게시간))</f>
        <v/>
      </c>
      <c r="M4315" s="142" t="str">
        <f>IFERROR(VLOOKUP(Text(A4315,"m월 d일"),양력휴일,2,FALSE),IFERROR(VLOOKUP(Text(B4315,"m월 d일"),음력휴일,2,FALSE),IFERROR(VLOOKUP(A4315,양력지정휴일,2,FALSE), IFERROR(VLOOKUP(B4315,음력지정휴일,2,FALSE), ""))))</f>
        <v/>
      </c>
      <c r="N4315" s="128"/>
      <c r="O4315" s="128" t="str">
        <f>IFERROR(VLOOKUP(N4315,연차지정일수,2,FALSE),"")</f>
        <v/>
      </c>
      <c r="P4315" s="143"/>
      <c r="Q4315" s="2"/>
    </row>
    <row r="4316">
      <c r="A4316" s="129">
        <v>48511.0</v>
      </c>
      <c r="B4316" s="129">
        <f>VLOOKUP($A4316,달력데이터,MATCH("음력 날짜",달력제목,0),FALSE)</f>
        <v>48478</v>
      </c>
      <c r="C4316" s="128">
        <f t="shared" si="1"/>
        <v>2032</v>
      </c>
      <c r="D4316" s="128">
        <f t="shared" si="2"/>
        <v>10</v>
      </c>
      <c r="E4316" s="128">
        <f t="shared" si="3"/>
        <v>3</v>
      </c>
      <c r="F4316" s="128">
        <f t="shared" si="4"/>
        <v>2032</v>
      </c>
      <c r="G4316" s="128">
        <f t="shared" si="5"/>
        <v>10</v>
      </c>
      <c r="H4316" s="128">
        <f t="shared" si="6"/>
        <v>24</v>
      </c>
      <c r="I4316" s="128" t="str">
        <f t="shared" si="7"/>
        <v>일</v>
      </c>
      <c r="J4316" s="99"/>
      <c r="K4316" s="99"/>
      <c r="L4316" s="141" t="str">
        <f>IF(J4316-K4316=0,,IFERROR(K4316-J4316-휴게시간-VLOOKUP(A4316,지정휴게시간,2,FALSE),K4316-J4316-휴게시간))</f>
        <v/>
      </c>
      <c r="M4316" s="142" t="str">
        <f>IFERROR(VLOOKUP(Text(A4316,"m월 d일"),양력휴일,2,FALSE),IFERROR(VLOOKUP(Text(B4316,"m월 d일"),음력휴일,2,FALSE),IFERROR(VLOOKUP(A4316,양력지정휴일,2,FALSE), IFERROR(VLOOKUP(B4316,음력지정휴일,2,FALSE), ""))))</f>
        <v/>
      </c>
      <c r="N4316" s="128"/>
      <c r="O4316" s="128" t="str">
        <f>IFERROR(VLOOKUP(N4316,연차지정일수,2,FALSE),"")</f>
        <v/>
      </c>
      <c r="P4316" s="143"/>
      <c r="Q4316" s="2"/>
    </row>
    <row r="4317">
      <c r="A4317" s="129">
        <v>48512.0</v>
      </c>
      <c r="B4317" s="129">
        <f>VLOOKUP($A4317,달력데이터,MATCH("음력 날짜",달력제목,0),FALSE)</f>
        <v>48479</v>
      </c>
      <c r="C4317" s="128">
        <f t="shared" si="1"/>
        <v>2032</v>
      </c>
      <c r="D4317" s="128">
        <f t="shared" si="2"/>
        <v>10</v>
      </c>
      <c r="E4317" s="128">
        <f t="shared" si="3"/>
        <v>4</v>
      </c>
      <c r="F4317" s="128">
        <f t="shared" si="4"/>
        <v>2032</v>
      </c>
      <c r="G4317" s="128">
        <f t="shared" si="5"/>
        <v>10</v>
      </c>
      <c r="H4317" s="128">
        <f t="shared" si="6"/>
        <v>25</v>
      </c>
      <c r="I4317" s="128" t="str">
        <f t="shared" si="7"/>
        <v>월</v>
      </c>
      <c r="J4317" s="99"/>
      <c r="K4317" s="99"/>
      <c r="L4317" s="141" t="str">
        <f>IF(J4317-K4317=0,,IFERROR(K4317-J4317-휴게시간-VLOOKUP(A4317,지정휴게시간,2,FALSE),K4317-J4317-휴게시간))</f>
        <v/>
      </c>
      <c r="M4317" s="142" t="str">
        <f>IFERROR(VLOOKUP(Text(A4317,"m월 d일"),양력휴일,2,FALSE),IFERROR(VLOOKUP(Text(B4317,"m월 d일"),음력휴일,2,FALSE),IFERROR(VLOOKUP(A4317,양력지정휴일,2,FALSE), IFERROR(VLOOKUP(B4317,음력지정휴일,2,FALSE), ""))))</f>
        <v/>
      </c>
      <c r="N4317" s="128"/>
      <c r="O4317" s="128" t="str">
        <f>IFERROR(VLOOKUP(N4317,연차지정일수,2,FALSE),"")</f>
        <v/>
      </c>
      <c r="P4317" s="143"/>
      <c r="Q4317" s="2"/>
    </row>
    <row r="4318">
      <c r="A4318" s="129">
        <v>48513.0</v>
      </c>
      <c r="B4318" s="129">
        <f>VLOOKUP($A4318,달력데이터,MATCH("음력 날짜",달력제목,0),FALSE)</f>
        <v>48480</v>
      </c>
      <c r="C4318" s="128">
        <f t="shared" si="1"/>
        <v>2032</v>
      </c>
      <c r="D4318" s="128">
        <f t="shared" si="2"/>
        <v>10</v>
      </c>
      <c r="E4318" s="128">
        <f t="shared" si="3"/>
        <v>4</v>
      </c>
      <c r="F4318" s="128">
        <f t="shared" si="4"/>
        <v>2032</v>
      </c>
      <c r="G4318" s="128">
        <f t="shared" si="5"/>
        <v>10</v>
      </c>
      <c r="H4318" s="128">
        <f t="shared" si="6"/>
        <v>26</v>
      </c>
      <c r="I4318" s="128" t="str">
        <f t="shared" si="7"/>
        <v>화</v>
      </c>
      <c r="J4318" s="99"/>
      <c r="K4318" s="99"/>
      <c r="L4318" s="141" t="str">
        <f>IF(J4318-K4318=0,,IFERROR(K4318-J4318-휴게시간-VLOOKUP(A4318,지정휴게시간,2,FALSE),K4318-J4318-휴게시간))</f>
        <v/>
      </c>
      <c r="M4318" s="142" t="str">
        <f>IFERROR(VLOOKUP(Text(A4318,"m월 d일"),양력휴일,2,FALSE),IFERROR(VLOOKUP(Text(B4318,"m월 d일"),음력휴일,2,FALSE),IFERROR(VLOOKUP(A4318,양력지정휴일,2,FALSE), IFERROR(VLOOKUP(B4318,음력지정휴일,2,FALSE), ""))))</f>
        <v/>
      </c>
      <c r="N4318" s="128"/>
      <c r="O4318" s="128" t="str">
        <f>IFERROR(VLOOKUP(N4318,연차지정일수,2,FALSE),"")</f>
        <v/>
      </c>
      <c r="P4318" s="143"/>
      <c r="Q4318" s="2"/>
    </row>
    <row r="4319">
      <c r="A4319" s="129">
        <v>48514.0</v>
      </c>
      <c r="B4319" s="129">
        <f>VLOOKUP($A4319,달력데이터,MATCH("음력 날짜",달력제목,0),FALSE)</f>
        <v>48481</v>
      </c>
      <c r="C4319" s="128">
        <f t="shared" si="1"/>
        <v>2032</v>
      </c>
      <c r="D4319" s="128">
        <f t="shared" si="2"/>
        <v>10</v>
      </c>
      <c r="E4319" s="128">
        <f t="shared" si="3"/>
        <v>4</v>
      </c>
      <c r="F4319" s="128">
        <f t="shared" si="4"/>
        <v>2032</v>
      </c>
      <c r="G4319" s="128">
        <f t="shared" si="5"/>
        <v>10</v>
      </c>
      <c r="H4319" s="128">
        <f t="shared" si="6"/>
        <v>27</v>
      </c>
      <c r="I4319" s="128" t="str">
        <f t="shared" si="7"/>
        <v>수</v>
      </c>
      <c r="J4319" s="99"/>
      <c r="K4319" s="99"/>
      <c r="L4319" s="141" t="str">
        <f>IF(J4319-K4319=0,,IFERROR(K4319-J4319-휴게시간-VLOOKUP(A4319,지정휴게시간,2,FALSE),K4319-J4319-휴게시간))</f>
        <v/>
      </c>
      <c r="M4319" s="142" t="str">
        <f>IFERROR(VLOOKUP(Text(A4319,"m월 d일"),양력휴일,2,FALSE),IFERROR(VLOOKUP(Text(B4319,"m월 d일"),음력휴일,2,FALSE),IFERROR(VLOOKUP(A4319,양력지정휴일,2,FALSE), IFERROR(VLOOKUP(B4319,음력지정휴일,2,FALSE), ""))))</f>
        <v/>
      </c>
      <c r="N4319" s="128"/>
      <c r="O4319" s="128" t="str">
        <f>IFERROR(VLOOKUP(N4319,연차지정일수,2,FALSE),"")</f>
        <v/>
      </c>
      <c r="P4319" s="143"/>
      <c r="Q4319" s="2"/>
    </row>
    <row r="4320">
      <c r="A4320" s="129">
        <v>48515.0</v>
      </c>
      <c r="B4320" s="129">
        <f>VLOOKUP($A4320,달력데이터,MATCH("음력 날짜",달력제목,0),FALSE)</f>
        <v>48482</v>
      </c>
      <c r="C4320" s="128">
        <f t="shared" si="1"/>
        <v>2032</v>
      </c>
      <c r="D4320" s="128">
        <f t="shared" si="2"/>
        <v>10</v>
      </c>
      <c r="E4320" s="128">
        <f t="shared" si="3"/>
        <v>4</v>
      </c>
      <c r="F4320" s="128">
        <f t="shared" si="4"/>
        <v>2032</v>
      </c>
      <c r="G4320" s="128">
        <f t="shared" si="5"/>
        <v>10</v>
      </c>
      <c r="H4320" s="128">
        <f t="shared" si="6"/>
        <v>28</v>
      </c>
      <c r="I4320" s="128" t="str">
        <f t="shared" si="7"/>
        <v>목</v>
      </c>
      <c r="J4320" s="99"/>
      <c r="K4320" s="99"/>
      <c r="L4320" s="141" t="str">
        <f>IF(J4320-K4320=0,,IFERROR(K4320-J4320-휴게시간-VLOOKUP(A4320,지정휴게시간,2,FALSE),K4320-J4320-휴게시간))</f>
        <v/>
      </c>
      <c r="M4320" s="142" t="str">
        <f>IFERROR(VLOOKUP(Text(A4320,"m월 d일"),양력휴일,2,FALSE),IFERROR(VLOOKUP(Text(B4320,"m월 d일"),음력휴일,2,FALSE),IFERROR(VLOOKUP(A4320,양력지정휴일,2,FALSE), IFERROR(VLOOKUP(B4320,음력지정휴일,2,FALSE), ""))))</f>
        <v/>
      </c>
      <c r="N4320" s="128"/>
      <c r="O4320" s="128" t="str">
        <f>IFERROR(VLOOKUP(N4320,연차지정일수,2,FALSE),"")</f>
        <v/>
      </c>
      <c r="P4320" s="143"/>
      <c r="Q4320" s="2"/>
    </row>
    <row r="4321">
      <c r="A4321" s="129">
        <v>48516.0</v>
      </c>
      <c r="B4321" s="129">
        <f>VLOOKUP($A4321,달력데이터,MATCH("음력 날짜",달력제목,0),FALSE)</f>
        <v>48483</v>
      </c>
      <c r="C4321" s="128">
        <f t="shared" si="1"/>
        <v>2032</v>
      </c>
      <c r="D4321" s="128">
        <f t="shared" si="2"/>
        <v>10</v>
      </c>
      <c r="E4321" s="128">
        <f t="shared" si="3"/>
        <v>4</v>
      </c>
      <c r="F4321" s="128">
        <f t="shared" si="4"/>
        <v>2032</v>
      </c>
      <c r="G4321" s="128">
        <f t="shared" si="5"/>
        <v>10</v>
      </c>
      <c r="H4321" s="128">
        <f t="shared" si="6"/>
        <v>29</v>
      </c>
      <c r="I4321" s="128" t="str">
        <f t="shared" si="7"/>
        <v>금</v>
      </c>
      <c r="J4321" s="99"/>
      <c r="K4321" s="99"/>
      <c r="L4321" s="141" t="str">
        <f>IF(J4321-K4321=0,,IFERROR(K4321-J4321-휴게시간-VLOOKUP(A4321,지정휴게시간,2,FALSE),K4321-J4321-휴게시간))</f>
        <v/>
      </c>
      <c r="M4321" s="142" t="str">
        <f>IFERROR(VLOOKUP(Text(A4321,"m월 d일"),양력휴일,2,FALSE),IFERROR(VLOOKUP(Text(B4321,"m월 d일"),음력휴일,2,FALSE),IFERROR(VLOOKUP(A4321,양력지정휴일,2,FALSE), IFERROR(VLOOKUP(B4321,음력지정휴일,2,FALSE), ""))))</f>
        <v/>
      </c>
      <c r="N4321" s="128"/>
      <c r="O4321" s="128" t="str">
        <f>IFERROR(VLOOKUP(N4321,연차지정일수,2,FALSE),"")</f>
        <v/>
      </c>
      <c r="P4321" s="143"/>
      <c r="Q4321" s="2"/>
    </row>
    <row r="4322">
      <c r="A4322" s="129">
        <v>48517.0</v>
      </c>
      <c r="B4322" s="129">
        <f>VLOOKUP($A4322,달력데이터,MATCH("음력 날짜",달력제목,0),FALSE)</f>
        <v>48484</v>
      </c>
      <c r="C4322" s="128">
        <f t="shared" si="1"/>
        <v>2032</v>
      </c>
      <c r="D4322" s="128">
        <f t="shared" si="2"/>
        <v>10</v>
      </c>
      <c r="E4322" s="128">
        <f t="shared" si="3"/>
        <v>4</v>
      </c>
      <c r="F4322" s="128">
        <f t="shared" si="4"/>
        <v>2032</v>
      </c>
      <c r="G4322" s="128">
        <f t="shared" si="5"/>
        <v>10</v>
      </c>
      <c r="H4322" s="128">
        <f t="shared" si="6"/>
        <v>30</v>
      </c>
      <c r="I4322" s="128" t="str">
        <f t="shared" si="7"/>
        <v>토</v>
      </c>
      <c r="J4322" s="99"/>
      <c r="K4322" s="99"/>
      <c r="L4322" s="141" t="str">
        <f>IF(J4322-K4322=0,,IFERROR(K4322-J4322-휴게시간-VLOOKUP(A4322,지정휴게시간,2,FALSE),K4322-J4322-휴게시간))</f>
        <v/>
      </c>
      <c r="M4322" s="142" t="str">
        <f>IFERROR(VLOOKUP(Text(A4322,"m월 d일"),양력휴일,2,FALSE),IFERROR(VLOOKUP(Text(B4322,"m월 d일"),음력휴일,2,FALSE),IFERROR(VLOOKUP(A4322,양력지정휴일,2,FALSE), IFERROR(VLOOKUP(B4322,음력지정휴일,2,FALSE), ""))))</f>
        <v/>
      </c>
      <c r="N4322" s="128"/>
      <c r="O4322" s="128" t="str">
        <f>IFERROR(VLOOKUP(N4322,연차지정일수,2,FALSE),"")</f>
        <v/>
      </c>
      <c r="P4322" s="143"/>
      <c r="Q4322" s="2"/>
    </row>
    <row r="4323">
      <c r="A4323" s="129">
        <v>48518.0</v>
      </c>
      <c r="B4323" s="129">
        <f>VLOOKUP($A4323,달력데이터,MATCH("음력 날짜",달력제목,0),FALSE)</f>
        <v>48485</v>
      </c>
      <c r="C4323" s="128">
        <f t="shared" si="1"/>
        <v>2032</v>
      </c>
      <c r="D4323" s="128">
        <f t="shared" si="2"/>
        <v>10</v>
      </c>
      <c r="E4323" s="128">
        <f t="shared" si="3"/>
        <v>4</v>
      </c>
      <c r="F4323" s="128">
        <f t="shared" si="4"/>
        <v>2032</v>
      </c>
      <c r="G4323" s="128">
        <f t="shared" si="5"/>
        <v>10</v>
      </c>
      <c r="H4323" s="128">
        <f t="shared" si="6"/>
        <v>31</v>
      </c>
      <c r="I4323" s="128" t="str">
        <f t="shared" si="7"/>
        <v>일</v>
      </c>
      <c r="J4323" s="99"/>
      <c r="K4323" s="99"/>
      <c r="L4323" s="141" t="str">
        <f>IF(J4323-K4323=0,,IFERROR(K4323-J4323-휴게시간-VLOOKUP(A4323,지정휴게시간,2,FALSE),K4323-J4323-휴게시간))</f>
        <v/>
      </c>
      <c r="M4323" s="142" t="str">
        <f>IFERROR(VLOOKUP(Text(A4323,"m월 d일"),양력휴일,2,FALSE),IFERROR(VLOOKUP(Text(B4323,"m월 d일"),음력휴일,2,FALSE),IFERROR(VLOOKUP(A4323,양력지정휴일,2,FALSE), IFERROR(VLOOKUP(B4323,음력지정휴일,2,FALSE), ""))))</f>
        <v/>
      </c>
      <c r="N4323" s="128"/>
      <c r="O4323" s="128" t="str">
        <f>IFERROR(VLOOKUP(N4323,연차지정일수,2,FALSE),"")</f>
        <v/>
      </c>
      <c r="P4323" s="143"/>
      <c r="Q4323" s="2"/>
    </row>
    <row r="4324">
      <c r="A4324" s="129">
        <v>48519.0</v>
      </c>
      <c r="B4324" s="129">
        <f>VLOOKUP($A4324,달력데이터,MATCH("음력 날짜",달력제목,0),FALSE)</f>
        <v>48486</v>
      </c>
      <c r="C4324" s="128">
        <f t="shared" si="1"/>
        <v>2032</v>
      </c>
      <c r="D4324" s="128">
        <f t="shared" si="2"/>
        <v>10</v>
      </c>
      <c r="E4324" s="128">
        <f t="shared" si="3"/>
        <v>1</v>
      </c>
      <c r="F4324" s="128">
        <f t="shared" si="4"/>
        <v>2032</v>
      </c>
      <c r="G4324" s="128">
        <f t="shared" si="5"/>
        <v>11</v>
      </c>
      <c r="H4324" s="128">
        <f t="shared" si="6"/>
        <v>1</v>
      </c>
      <c r="I4324" s="128" t="str">
        <f t="shared" si="7"/>
        <v>월</v>
      </c>
      <c r="J4324" s="99"/>
      <c r="K4324" s="99"/>
      <c r="L4324" s="141" t="str">
        <f>IF(J4324-K4324=0,,IFERROR(K4324-J4324-휴게시간-VLOOKUP(A4324,지정휴게시간,2,FALSE),K4324-J4324-휴게시간))</f>
        <v/>
      </c>
      <c r="M4324" s="142" t="str">
        <f>IFERROR(VLOOKUP(Text(A4324,"m월 d일"),양력휴일,2,FALSE),IFERROR(VLOOKUP(Text(B4324,"m월 d일"),음력휴일,2,FALSE),IFERROR(VLOOKUP(A4324,양력지정휴일,2,FALSE), IFERROR(VLOOKUP(B4324,음력지정휴일,2,FALSE), ""))))</f>
        <v/>
      </c>
      <c r="N4324" s="128"/>
      <c r="O4324" s="128" t="str">
        <f>IFERROR(VLOOKUP(N4324,연차지정일수,2,FALSE),"")</f>
        <v/>
      </c>
      <c r="P4324" s="143"/>
      <c r="Q4324" s="2"/>
    </row>
    <row r="4325">
      <c r="A4325" s="129">
        <v>48520.0</v>
      </c>
      <c r="B4325" s="129">
        <f>VLOOKUP($A4325,달력데이터,MATCH("음력 날짜",달력제목,0),FALSE)</f>
        <v>48487</v>
      </c>
      <c r="C4325" s="128">
        <f t="shared" si="1"/>
        <v>2032</v>
      </c>
      <c r="D4325" s="128">
        <f t="shared" si="2"/>
        <v>10</v>
      </c>
      <c r="E4325" s="128">
        <f t="shared" si="3"/>
        <v>1</v>
      </c>
      <c r="F4325" s="128">
        <f t="shared" si="4"/>
        <v>2032</v>
      </c>
      <c r="G4325" s="128">
        <f t="shared" si="5"/>
        <v>11</v>
      </c>
      <c r="H4325" s="128">
        <f t="shared" si="6"/>
        <v>2</v>
      </c>
      <c r="I4325" s="128" t="str">
        <f t="shared" si="7"/>
        <v>화</v>
      </c>
      <c r="J4325" s="99"/>
      <c r="K4325" s="99"/>
      <c r="L4325" s="141" t="str">
        <f>IF(J4325-K4325=0,,IFERROR(K4325-J4325-휴게시간-VLOOKUP(A4325,지정휴게시간,2,FALSE),K4325-J4325-휴게시간))</f>
        <v/>
      </c>
      <c r="M4325" s="142" t="str">
        <f>IFERROR(VLOOKUP(Text(A4325,"m월 d일"),양력휴일,2,FALSE),IFERROR(VLOOKUP(Text(B4325,"m월 d일"),음력휴일,2,FALSE),IFERROR(VLOOKUP(A4325,양력지정휴일,2,FALSE), IFERROR(VLOOKUP(B4325,음력지정휴일,2,FALSE), ""))))</f>
        <v/>
      </c>
      <c r="N4325" s="128"/>
      <c r="O4325" s="128" t="str">
        <f>IFERROR(VLOOKUP(N4325,연차지정일수,2,FALSE),"")</f>
        <v/>
      </c>
      <c r="P4325" s="143"/>
      <c r="Q4325" s="2"/>
    </row>
    <row r="4326">
      <c r="A4326" s="129">
        <v>48521.0</v>
      </c>
      <c r="B4326" s="129">
        <f>VLOOKUP($A4326,달력데이터,MATCH("음력 날짜",달력제목,0),FALSE)</f>
        <v>48488</v>
      </c>
      <c r="C4326" s="128">
        <f t="shared" si="1"/>
        <v>2032</v>
      </c>
      <c r="D4326" s="128">
        <f t="shared" si="2"/>
        <v>10</v>
      </c>
      <c r="E4326" s="128">
        <f t="shared" si="3"/>
        <v>1</v>
      </c>
      <c r="F4326" s="128">
        <f t="shared" si="4"/>
        <v>2032</v>
      </c>
      <c r="G4326" s="128">
        <f t="shared" si="5"/>
        <v>11</v>
      </c>
      <c r="H4326" s="128">
        <f t="shared" si="6"/>
        <v>3</v>
      </c>
      <c r="I4326" s="128" t="str">
        <f t="shared" si="7"/>
        <v>수</v>
      </c>
      <c r="J4326" s="99"/>
      <c r="K4326" s="99"/>
      <c r="L4326" s="141" t="str">
        <f>IF(J4326-K4326=0,,IFERROR(K4326-J4326-휴게시간-VLOOKUP(A4326,지정휴게시간,2,FALSE),K4326-J4326-휴게시간))</f>
        <v/>
      </c>
      <c r="M4326" s="142" t="str">
        <f>IFERROR(VLOOKUP(Text(A4326,"m월 d일"),양력휴일,2,FALSE),IFERROR(VLOOKUP(Text(B4326,"m월 d일"),음력휴일,2,FALSE),IFERROR(VLOOKUP(A4326,양력지정휴일,2,FALSE), IFERROR(VLOOKUP(B4326,음력지정휴일,2,FALSE), ""))))</f>
        <v/>
      </c>
      <c r="N4326" s="128"/>
      <c r="O4326" s="128" t="str">
        <f>IFERROR(VLOOKUP(N4326,연차지정일수,2,FALSE),"")</f>
        <v/>
      </c>
      <c r="P4326" s="143"/>
      <c r="Q4326" s="2"/>
    </row>
    <row r="4327">
      <c r="A4327" s="129">
        <v>48522.0</v>
      </c>
      <c r="B4327" s="129">
        <f>VLOOKUP($A4327,달력데이터,MATCH("음력 날짜",달력제목,0),FALSE)</f>
        <v>48489</v>
      </c>
      <c r="C4327" s="128">
        <f t="shared" si="1"/>
        <v>2032</v>
      </c>
      <c r="D4327" s="128">
        <f t="shared" si="2"/>
        <v>10</v>
      </c>
      <c r="E4327" s="128">
        <f t="shared" si="3"/>
        <v>1</v>
      </c>
      <c r="F4327" s="128">
        <f t="shared" si="4"/>
        <v>2032</v>
      </c>
      <c r="G4327" s="128">
        <f t="shared" si="5"/>
        <v>11</v>
      </c>
      <c r="H4327" s="128">
        <f t="shared" si="6"/>
        <v>4</v>
      </c>
      <c r="I4327" s="128" t="str">
        <f t="shared" si="7"/>
        <v>목</v>
      </c>
      <c r="J4327" s="99"/>
      <c r="K4327" s="99"/>
      <c r="L4327" s="141" t="str">
        <f>IF(J4327-K4327=0,,IFERROR(K4327-J4327-휴게시간-VLOOKUP(A4327,지정휴게시간,2,FALSE),K4327-J4327-휴게시간))</f>
        <v/>
      </c>
      <c r="M4327" s="142" t="str">
        <f>IFERROR(VLOOKUP(Text(A4327,"m월 d일"),양력휴일,2,FALSE),IFERROR(VLOOKUP(Text(B4327,"m월 d일"),음력휴일,2,FALSE),IFERROR(VLOOKUP(A4327,양력지정휴일,2,FALSE), IFERROR(VLOOKUP(B4327,음력지정휴일,2,FALSE), ""))))</f>
        <v/>
      </c>
      <c r="N4327" s="128"/>
      <c r="O4327" s="128" t="str">
        <f>IFERROR(VLOOKUP(N4327,연차지정일수,2,FALSE),"")</f>
        <v/>
      </c>
      <c r="P4327" s="143"/>
      <c r="Q4327" s="2"/>
    </row>
    <row r="4328">
      <c r="A4328" s="129">
        <v>48523.0</v>
      </c>
      <c r="B4328" s="129">
        <f>VLOOKUP($A4328,달력데이터,MATCH("음력 날짜",달력제목,0),FALSE)</f>
        <v>48490</v>
      </c>
      <c r="C4328" s="128">
        <f t="shared" si="1"/>
        <v>2032</v>
      </c>
      <c r="D4328" s="128">
        <f t="shared" si="2"/>
        <v>10</v>
      </c>
      <c r="E4328" s="128">
        <f t="shared" si="3"/>
        <v>1</v>
      </c>
      <c r="F4328" s="128">
        <f t="shared" si="4"/>
        <v>2032</v>
      </c>
      <c r="G4328" s="128">
        <f t="shared" si="5"/>
        <v>11</v>
      </c>
      <c r="H4328" s="128">
        <f t="shared" si="6"/>
        <v>5</v>
      </c>
      <c r="I4328" s="128" t="str">
        <f t="shared" si="7"/>
        <v>금</v>
      </c>
      <c r="J4328" s="99"/>
      <c r="K4328" s="99"/>
      <c r="L4328" s="141" t="str">
        <f>IF(J4328-K4328=0,,IFERROR(K4328-J4328-휴게시간-VLOOKUP(A4328,지정휴게시간,2,FALSE),K4328-J4328-휴게시간))</f>
        <v/>
      </c>
      <c r="M4328" s="142" t="str">
        <f>IFERROR(VLOOKUP(Text(A4328,"m월 d일"),양력휴일,2,FALSE),IFERROR(VLOOKUP(Text(B4328,"m월 d일"),음력휴일,2,FALSE),IFERROR(VLOOKUP(A4328,양력지정휴일,2,FALSE), IFERROR(VLOOKUP(B4328,음력지정휴일,2,FALSE), ""))))</f>
        <v/>
      </c>
      <c r="N4328" s="128"/>
      <c r="O4328" s="128" t="str">
        <f>IFERROR(VLOOKUP(N4328,연차지정일수,2,FALSE),"")</f>
        <v/>
      </c>
      <c r="P4328" s="143"/>
      <c r="Q4328" s="2"/>
    </row>
    <row r="4329">
      <c r="A4329" s="129">
        <v>48524.0</v>
      </c>
      <c r="B4329" s="129">
        <f>VLOOKUP($A4329,달력데이터,MATCH("음력 날짜",달력제목,0),FALSE)</f>
        <v>48491</v>
      </c>
      <c r="C4329" s="128">
        <f t="shared" si="1"/>
        <v>2032</v>
      </c>
      <c r="D4329" s="128">
        <f t="shared" si="2"/>
        <v>10</v>
      </c>
      <c r="E4329" s="128">
        <f t="shared" si="3"/>
        <v>1</v>
      </c>
      <c r="F4329" s="128">
        <f t="shared" si="4"/>
        <v>2032</v>
      </c>
      <c r="G4329" s="128">
        <f t="shared" si="5"/>
        <v>11</v>
      </c>
      <c r="H4329" s="128">
        <f t="shared" si="6"/>
        <v>6</v>
      </c>
      <c r="I4329" s="128" t="str">
        <f t="shared" si="7"/>
        <v>토</v>
      </c>
      <c r="J4329" s="99"/>
      <c r="K4329" s="99"/>
      <c r="L4329" s="141" t="str">
        <f>IF(J4329-K4329=0,,IFERROR(K4329-J4329-휴게시간-VLOOKUP(A4329,지정휴게시간,2,FALSE),K4329-J4329-휴게시간))</f>
        <v/>
      </c>
      <c r="M4329" s="142" t="str">
        <f>IFERROR(VLOOKUP(Text(A4329,"m월 d일"),양력휴일,2,FALSE),IFERROR(VLOOKUP(Text(B4329,"m월 d일"),음력휴일,2,FALSE),IFERROR(VLOOKUP(A4329,양력지정휴일,2,FALSE), IFERROR(VLOOKUP(B4329,음력지정휴일,2,FALSE), ""))))</f>
        <v/>
      </c>
      <c r="N4329" s="128"/>
      <c r="O4329" s="128" t="str">
        <f>IFERROR(VLOOKUP(N4329,연차지정일수,2,FALSE),"")</f>
        <v/>
      </c>
      <c r="P4329" s="143"/>
      <c r="Q4329" s="2"/>
    </row>
    <row r="4330">
      <c r="A4330" s="129">
        <v>48525.0</v>
      </c>
      <c r="B4330" s="129">
        <f>VLOOKUP($A4330,달력데이터,MATCH("음력 날짜",달력제목,0),FALSE)</f>
        <v>48492</v>
      </c>
      <c r="C4330" s="128">
        <f t="shared" si="1"/>
        <v>2032</v>
      </c>
      <c r="D4330" s="128">
        <f t="shared" si="2"/>
        <v>10</v>
      </c>
      <c r="E4330" s="128">
        <f t="shared" si="3"/>
        <v>1</v>
      </c>
      <c r="F4330" s="128">
        <f t="shared" si="4"/>
        <v>2032</v>
      </c>
      <c r="G4330" s="128">
        <f t="shared" si="5"/>
        <v>11</v>
      </c>
      <c r="H4330" s="128">
        <f t="shared" si="6"/>
        <v>7</v>
      </c>
      <c r="I4330" s="128" t="str">
        <f t="shared" si="7"/>
        <v>일</v>
      </c>
      <c r="J4330" s="99"/>
      <c r="K4330" s="99"/>
      <c r="L4330" s="141" t="str">
        <f>IF(J4330-K4330=0,,IFERROR(K4330-J4330-휴게시간-VLOOKUP(A4330,지정휴게시간,2,FALSE),K4330-J4330-휴게시간))</f>
        <v/>
      </c>
      <c r="M4330" s="142" t="str">
        <f>IFERROR(VLOOKUP(Text(A4330,"m월 d일"),양력휴일,2,FALSE),IFERROR(VLOOKUP(Text(B4330,"m월 d일"),음력휴일,2,FALSE),IFERROR(VLOOKUP(A4330,양력지정휴일,2,FALSE), IFERROR(VLOOKUP(B4330,음력지정휴일,2,FALSE), ""))))</f>
        <v/>
      </c>
      <c r="N4330" s="128"/>
      <c r="O4330" s="128" t="str">
        <f>IFERROR(VLOOKUP(N4330,연차지정일수,2,FALSE),"")</f>
        <v/>
      </c>
      <c r="P4330" s="143"/>
      <c r="Q4330" s="2"/>
    </row>
    <row r="4331">
      <c r="A4331" s="129">
        <v>48526.0</v>
      </c>
      <c r="B4331" s="129">
        <f>VLOOKUP($A4331,달력데이터,MATCH("음력 날짜",달력제목,0),FALSE)</f>
        <v>48493</v>
      </c>
      <c r="C4331" s="128">
        <f t="shared" si="1"/>
        <v>2032</v>
      </c>
      <c r="D4331" s="128">
        <f t="shared" si="2"/>
        <v>11</v>
      </c>
      <c r="E4331" s="128">
        <f t="shared" si="3"/>
        <v>2</v>
      </c>
      <c r="F4331" s="128">
        <f t="shared" si="4"/>
        <v>2032</v>
      </c>
      <c r="G4331" s="128">
        <f t="shared" si="5"/>
        <v>11</v>
      </c>
      <c r="H4331" s="128">
        <f t="shared" si="6"/>
        <v>8</v>
      </c>
      <c r="I4331" s="128" t="str">
        <f t="shared" si="7"/>
        <v>월</v>
      </c>
      <c r="J4331" s="99"/>
      <c r="K4331" s="99"/>
      <c r="L4331" s="141" t="str">
        <f>IF(J4331-K4331=0,,IFERROR(K4331-J4331-휴게시간-VLOOKUP(A4331,지정휴게시간,2,FALSE),K4331-J4331-휴게시간))</f>
        <v/>
      </c>
      <c r="M4331" s="142" t="str">
        <f>IFERROR(VLOOKUP(Text(A4331,"m월 d일"),양력휴일,2,FALSE),IFERROR(VLOOKUP(Text(B4331,"m월 d일"),음력휴일,2,FALSE),IFERROR(VLOOKUP(A4331,양력지정휴일,2,FALSE), IFERROR(VLOOKUP(B4331,음력지정휴일,2,FALSE), ""))))</f>
        <v/>
      </c>
      <c r="N4331" s="128"/>
      <c r="O4331" s="128" t="str">
        <f>IFERROR(VLOOKUP(N4331,연차지정일수,2,FALSE),"")</f>
        <v/>
      </c>
      <c r="P4331" s="143"/>
      <c r="Q4331" s="2"/>
    </row>
    <row r="4332">
      <c r="A4332" s="129">
        <v>48527.0</v>
      </c>
      <c r="B4332" s="129">
        <f>VLOOKUP($A4332,달력데이터,MATCH("음력 날짜",달력제목,0),FALSE)</f>
        <v>48494</v>
      </c>
      <c r="C4332" s="128">
        <f t="shared" si="1"/>
        <v>2032</v>
      </c>
      <c r="D4332" s="128">
        <f t="shared" si="2"/>
        <v>11</v>
      </c>
      <c r="E4332" s="128">
        <f t="shared" si="3"/>
        <v>2</v>
      </c>
      <c r="F4332" s="128">
        <f t="shared" si="4"/>
        <v>2032</v>
      </c>
      <c r="G4332" s="128">
        <f t="shared" si="5"/>
        <v>11</v>
      </c>
      <c r="H4332" s="128">
        <f t="shared" si="6"/>
        <v>9</v>
      </c>
      <c r="I4332" s="128" t="str">
        <f t="shared" si="7"/>
        <v>화</v>
      </c>
      <c r="J4332" s="99"/>
      <c r="K4332" s="99"/>
      <c r="L4332" s="141" t="str">
        <f>IF(J4332-K4332=0,,IFERROR(K4332-J4332-휴게시간-VLOOKUP(A4332,지정휴게시간,2,FALSE),K4332-J4332-휴게시간))</f>
        <v/>
      </c>
      <c r="M4332" s="142" t="str">
        <f>IFERROR(VLOOKUP(Text(A4332,"m월 d일"),양력휴일,2,FALSE),IFERROR(VLOOKUP(Text(B4332,"m월 d일"),음력휴일,2,FALSE),IFERROR(VLOOKUP(A4332,양력지정휴일,2,FALSE), IFERROR(VLOOKUP(B4332,음력지정휴일,2,FALSE), ""))))</f>
        <v/>
      </c>
      <c r="N4332" s="128"/>
      <c r="O4332" s="128" t="str">
        <f>IFERROR(VLOOKUP(N4332,연차지정일수,2,FALSE),"")</f>
        <v/>
      </c>
      <c r="P4332" s="143"/>
      <c r="Q4332" s="2"/>
    </row>
    <row r="4333">
      <c r="A4333" s="129">
        <v>48528.0</v>
      </c>
      <c r="B4333" s="129">
        <f>VLOOKUP($A4333,달력데이터,MATCH("음력 날짜",달력제목,0),FALSE)</f>
        <v>48495</v>
      </c>
      <c r="C4333" s="128">
        <f t="shared" si="1"/>
        <v>2032</v>
      </c>
      <c r="D4333" s="128">
        <f t="shared" si="2"/>
        <v>11</v>
      </c>
      <c r="E4333" s="128">
        <f t="shared" si="3"/>
        <v>2</v>
      </c>
      <c r="F4333" s="128">
        <f t="shared" si="4"/>
        <v>2032</v>
      </c>
      <c r="G4333" s="128">
        <f t="shared" si="5"/>
        <v>11</v>
      </c>
      <c r="H4333" s="128">
        <f t="shared" si="6"/>
        <v>10</v>
      </c>
      <c r="I4333" s="128" t="str">
        <f t="shared" si="7"/>
        <v>수</v>
      </c>
      <c r="J4333" s="99"/>
      <c r="K4333" s="99"/>
      <c r="L4333" s="141" t="str">
        <f>IF(J4333-K4333=0,,IFERROR(K4333-J4333-휴게시간-VLOOKUP(A4333,지정휴게시간,2,FALSE),K4333-J4333-휴게시간))</f>
        <v/>
      </c>
      <c r="M4333" s="142" t="str">
        <f>IFERROR(VLOOKUP(Text(A4333,"m월 d일"),양력휴일,2,FALSE),IFERROR(VLOOKUP(Text(B4333,"m월 d일"),음력휴일,2,FALSE),IFERROR(VLOOKUP(A4333,양력지정휴일,2,FALSE), IFERROR(VLOOKUP(B4333,음력지정휴일,2,FALSE), ""))))</f>
        <v/>
      </c>
      <c r="N4333" s="128"/>
      <c r="O4333" s="128" t="str">
        <f>IFERROR(VLOOKUP(N4333,연차지정일수,2,FALSE),"")</f>
        <v/>
      </c>
      <c r="P4333" s="143"/>
      <c r="Q4333" s="2"/>
    </row>
    <row r="4334">
      <c r="A4334" s="129">
        <v>48529.0</v>
      </c>
      <c r="B4334" s="129">
        <f>VLOOKUP($A4334,달력데이터,MATCH("음력 날짜",달력제목,0),FALSE)</f>
        <v>48496</v>
      </c>
      <c r="C4334" s="128">
        <f t="shared" si="1"/>
        <v>2032</v>
      </c>
      <c r="D4334" s="128">
        <f t="shared" si="2"/>
        <v>11</v>
      </c>
      <c r="E4334" s="128">
        <f t="shared" si="3"/>
        <v>2</v>
      </c>
      <c r="F4334" s="128">
        <f t="shared" si="4"/>
        <v>2032</v>
      </c>
      <c r="G4334" s="128">
        <f t="shared" si="5"/>
        <v>11</v>
      </c>
      <c r="H4334" s="128">
        <f t="shared" si="6"/>
        <v>11</v>
      </c>
      <c r="I4334" s="128" t="str">
        <f t="shared" si="7"/>
        <v>목</v>
      </c>
      <c r="J4334" s="99"/>
      <c r="K4334" s="99"/>
      <c r="L4334" s="141" t="str">
        <f>IF(J4334-K4334=0,,IFERROR(K4334-J4334-휴게시간-VLOOKUP(A4334,지정휴게시간,2,FALSE),K4334-J4334-휴게시간))</f>
        <v/>
      </c>
      <c r="M4334" s="142" t="str">
        <f>IFERROR(VLOOKUP(Text(A4334,"m월 d일"),양력휴일,2,FALSE),IFERROR(VLOOKUP(Text(B4334,"m월 d일"),음력휴일,2,FALSE),IFERROR(VLOOKUP(A4334,양력지정휴일,2,FALSE), IFERROR(VLOOKUP(B4334,음력지정휴일,2,FALSE), ""))))</f>
        <v/>
      </c>
      <c r="N4334" s="128"/>
      <c r="O4334" s="128" t="str">
        <f>IFERROR(VLOOKUP(N4334,연차지정일수,2,FALSE),"")</f>
        <v/>
      </c>
      <c r="P4334" s="143"/>
      <c r="Q4334" s="2"/>
    </row>
    <row r="4335">
      <c r="A4335" s="129">
        <v>48530.0</v>
      </c>
      <c r="B4335" s="129">
        <f>VLOOKUP($A4335,달력데이터,MATCH("음력 날짜",달력제목,0),FALSE)</f>
        <v>48497</v>
      </c>
      <c r="C4335" s="128">
        <f t="shared" si="1"/>
        <v>2032</v>
      </c>
      <c r="D4335" s="128">
        <f t="shared" si="2"/>
        <v>11</v>
      </c>
      <c r="E4335" s="128">
        <f t="shared" si="3"/>
        <v>2</v>
      </c>
      <c r="F4335" s="128">
        <f t="shared" si="4"/>
        <v>2032</v>
      </c>
      <c r="G4335" s="128">
        <f t="shared" si="5"/>
        <v>11</v>
      </c>
      <c r="H4335" s="128">
        <f t="shared" si="6"/>
        <v>12</v>
      </c>
      <c r="I4335" s="128" t="str">
        <f t="shared" si="7"/>
        <v>금</v>
      </c>
      <c r="J4335" s="99"/>
      <c r="K4335" s="99"/>
      <c r="L4335" s="141" t="str">
        <f>IF(J4335-K4335=0,,IFERROR(K4335-J4335-휴게시간-VLOOKUP(A4335,지정휴게시간,2,FALSE),K4335-J4335-휴게시간))</f>
        <v/>
      </c>
      <c r="M4335" s="142" t="str">
        <f>IFERROR(VLOOKUP(Text(A4335,"m월 d일"),양력휴일,2,FALSE),IFERROR(VLOOKUP(Text(B4335,"m월 d일"),음력휴일,2,FALSE),IFERROR(VLOOKUP(A4335,양력지정휴일,2,FALSE), IFERROR(VLOOKUP(B4335,음력지정휴일,2,FALSE), ""))))</f>
        <v/>
      </c>
      <c r="N4335" s="128"/>
      <c r="O4335" s="128" t="str">
        <f>IFERROR(VLOOKUP(N4335,연차지정일수,2,FALSE),"")</f>
        <v/>
      </c>
      <c r="P4335" s="143"/>
      <c r="Q4335" s="2"/>
    </row>
    <row r="4336">
      <c r="A4336" s="129">
        <v>48531.0</v>
      </c>
      <c r="B4336" s="129">
        <f>VLOOKUP($A4336,달력데이터,MATCH("음력 날짜",달력제목,0),FALSE)</f>
        <v>48498</v>
      </c>
      <c r="C4336" s="128">
        <f t="shared" si="1"/>
        <v>2032</v>
      </c>
      <c r="D4336" s="128">
        <f t="shared" si="2"/>
        <v>11</v>
      </c>
      <c r="E4336" s="128">
        <f t="shared" si="3"/>
        <v>2</v>
      </c>
      <c r="F4336" s="128">
        <f t="shared" si="4"/>
        <v>2032</v>
      </c>
      <c r="G4336" s="128">
        <f t="shared" si="5"/>
        <v>11</v>
      </c>
      <c r="H4336" s="128">
        <f t="shared" si="6"/>
        <v>13</v>
      </c>
      <c r="I4336" s="128" t="str">
        <f t="shared" si="7"/>
        <v>토</v>
      </c>
      <c r="J4336" s="99"/>
      <c r="K4336" s="99"/>
      <c r="L4336" s="141" t="str">
        <f>IF(J4336-K4336=0,,IFERROR(K4336-J4336-휴게시간-VLOOKUP(A4336,지정휴게시간,2,FALSE),K4336-J4336-휴게시간))</f>
        <v/>
      </c>
      <c r="M4336" s="142" t="str">
        <f>IFERROR(VLOOKUP(Text(A4336,"m월 d일"),양력휴일,2,FALSE),IFERROR(VLOOKUP(Text(B4336,"m월 d일"),음력휴일,2,FALSE),IFERROR(VLOOKUP(A4336,양력지정휴일,2,FALSE), IFERROR(VLOOKUP(B4336,음력지정휴일,2,FALSE), ""))))</f>
        <v/>
      </c>
      <c r="N4336" s="128"/>
      <c r="O4336" s="128" t="str">
        <f>IFERROR(VLOOKUP(N4336,연차지정일수,2,FALSE),"")</f>
        <v/>
      </c>
      <c r="P4336" s="143"/>
      <c r="Q4336" s="2"/>
    </row>
    <row r="4337">
      <c r="A4337" s="129">
        <v>48532.0</v>
      </c>
      <c r="B4337" s="129">
        <f>VLOOKUP($A4337,달력데이터,MATCH("음력 날짜",달력제목,0),FALSE)</f>
        <v>48499</v>
      </c>
      <c r="C4337" s="128">
        <f t="shared" si="1"/>
        <v>2032</v>
      </c>
      <c r="D4337" s="128">
        <f t="shared" si="2"/>
        <v>11</v>
      </c>
      <c r="E4337" s="128">
        <f t="shared" si="3"/>
        <v>2</v>
      </c>
      <c r="F4337" s="128">
        <f t="shared" si="4"/>
        <v>2032</v>
      </c>
      <c r="G4337" s="128">
        <f t="shared" si="5"/>
        <v>11</v>
      </c>
      <c r="H4337" s="128">
        <f t="shared" si="6"/>
        <v>14</v>
      </c>
      <c r="I4337" s="128" t="str">
        <f t="shared" si="7"/>
        <v>일</v>
      </c>
      <c r="J4337" s="99"/>
      <c r="K4337" s="99"/>
      <c r="L4337" s="141" t="str">
        <f>IF(J4337-K4337=0,,IFERROR(K4337-J4337-휴게시간-VLOOKUP(A4337,지정휴게시간,2,FALSE),K4337-J4337-휴게시간))</f>
        <v/>
      </c>
      <c r="M4337" s="142" t="str">
        <f>IFERROR(VLOOKUP(Text(A4337,"m월 d일"),양력휴일,2,FALSE),IFERROR(VLOOKUP(Text(B4337,"m월 d일"),음력휴일,2,FALSE),IFERROR(VLOOKUP(A4337,양력지정휴일,2,FALSE), IFERROR(VLOOKUP(B4337,음력지정휴일,2,FALSE), ""))))</f>
        <v/>
      </c>
      <c r="N4337" s="128"/>
      <c r="O4337" s="128" t="str">
        <f>IFERROR(VLOOKUP(N4337,연차지정일수,2,FALSE),"")</f>
        <v/>
      </c>
      <c r="P4337" s="143"/>
      <c r="Q4337" s="2"/>
    </row>
    <row r="4338">
      <c r="A4338" s="129">
        <v>48533.0</v>
      </c>
      <c r="B4338" s="129">
        <f>VLOOKUP($A4338,달력데이터,MATCH("음력 날짜",달력제목,0),FALSE)</f>
        <v>48500</v>
      </c>
      <c r="C4338" s="128">
        <f t="shared" si="1"/>
        <v>2032</v>
      </c>
      <c r="D4338" s="128">
        <f t="shared" si="2"/>
        <v>11</v>
      </c>
      <c r="E4338" s="128">
        <f t="shared" si="3"/>
        <v>3</v>
      </c>
      <c r="F4338" s="128">
        <f t="shared" si="4"/>
        <v>2032</v>
      </c>
      <c r="G4338" s="128">
        <f t="shared" si="5"/>
        <v>11</v>
      </c>
      <c r="H4338" s="128">
        <f t="shared" si="6"/>
        <v>15</v>
      </c>
      <c r="I4338" s="128" t="str">
        <f t="shared" si="7"/>
        <v>월</v>
      </c>
      <c r="J4338" s="99"/>
      <c r="K4338" s="99"/>
      <c r="L4338" s="141" t="str">
        <f>IF(J4338-K4338=0,,IFERROR(K4338-J4338-휴게시간-VLOOKUP(A4338,지정휴게시간,2,FALSE),K4338-J4338-휴게시간))</f>
        <v/>
      </c>
      <c r="M4338" s="142" t="str">
        <f>IFERROR(VLOOKUP(Text(A4338,"m월 d일"),양력휴일,2,FALSE),IFERROR(VLOOKUP(Text(B4338,"m월 d일"),음력휴일,2,FALSE),IFERROR(VLOOKUP(A4338,양력지정휴일,2,FALSE), IFERROR(VLOOKUP(B4338,음력지정휴일,2,FALSE), ""))))</f>
        <v/>
      </c>
      <c r="N4338" s="128"/>
      <c r="O4338" s="128" t="str">
        <f>IFERROR(VLOOKUP(N4338,연차지정일수,2,FALSE),"")</f>
        <v/>
      </c>
      <c r="P4338" s="143"/>
      <c r="Q4338" s="2"/>
    </row>
    <row r="4339">
      <c r="A4339" s="129">
        <v>48534.0</v>
      </c>
      <c r="B4339" s="129">
        <f>VLOOKUP($A4339,달력데이터,MATCH("음력 날짜",달력제목,0),FALSE)</f>
        <v>48501</v>
      </c>
      <c r="C4339" s="128">
        <f t="shared" si="1"/>
        <v>2032</v>
      </c>
      <c r="D4339" s="128">
        <f t="shared" si="2"/>
        <v>11</v>
      </c>
      <c r="E4339" s="128">
        <f t="shared" si="3"/>
        <v>3</v>
      </c>
      <c r="F4339" s="128">
        <f t="shared" si="4"/>
        <v>2032</v>
      </c>
      <c r="G4339" s="128">
        <f t="shared" si="5"/>
        <v>11</v>
      </c>
      <c r="H4339" s="128">
        <f t="shared" si="6"/>
        <v>16</v>
      </c>
      <c r="I4339" s="128" t="str">
        <f t="shared" si="7"/>
        <v>화</v>
      </c>
      <c r="J4339" s="99"/>
      <c r="K4339" s="99"/>
      <c r="L4339" s="141" t="str">
        <f>IF(J4339-K4339=0,,IFERROR(K4339-J4339-휴게시간-VLOOKUP(A4339,지정휴게시간,2,FALSE),K4339-J4339-휴게시간))</f>
        <v/>
      </c>
      <c r="M4339" s="142" t="str">
        <f>IFERROR(VLOOKUP(Text(A4339,"m월 d일"),양력휴일,2,FALSE),IFERROR(VLOOKUP(Text(B4339,"m월 d일"),음력휴일,2,FALSE),IFERROR(VLOOKUP(A4339,양력지정휴일,2,FALSE), IFERROR(VLOOKUP(B4339,음력지정휴일,2,FALSE), ""))))</f>
        <v/>
      </c>
      <c r="N4339" s="128"/>
      <c r="O4339" s="128" t="str">
        <f>IFERROR(VLOOKUP(N4339,연차지정일수,2,FALSE),"")</f>
        <v/>
      </c>
      <c r="P4339" s="143"/>
      <c r="Q4339" s="2"/>
    </row>
    <row r="4340">
      <c r="A4340" s="129">
        <v>48535.0</v>
      </c>
      <c r="B4340" s="129">
        <f>VLOOKUP($A4340,달력데이터,MATCH("음력 날짜",달력제목,0),FALSE)</f>
        <v>48502</v>
      </c>
      <c r="C4340" s="128">
        <f t="shared" si="1"/>
        <v>2032</v>
      </c>
      <c r="D4340" s="128">
        <f t="shared" si="2"/>
        <v>11</v>
      </c>
      <c r="E4340" s="128">
        <f t="shared" si="3"/>
        <v>3</v>
      </c>
      <c r="F4340" s="128">
        <f t="shared" si="4"/>
        <v>2032</v>
      </c>
      <c r="G4340" s="128">
        <f t="shared" si="5"/>
        <v>11</v>
      </c>
      <c r="H4340" s="128">
        <f t="shared" si="6"/>
        <v>17</v>
      </c>
      <c r="I4340" s="128" t="str">
        <f t="shared" si="7"/>
        <v>수</v>
      </c>
      <c r="J4340" s="99"/>
      <c r="K4340" s="99"/>
      <c r="L4340" s="141" t="str">
        <f>IF(J4340-K4340=0,,IFERROR(K4340-J4340-휴게시간-VLOOKUP(A4340,지정휴게시간,2,FALSE),K4340-J4340-휴게시간))</f>
        <v/>
      </c>
      <c r="M4340" s="142" t="str">
        <f>IFERROR(VLOOKUP(Text(A4340,"m월 d일"),양력휴일,2,FALSE),IFERROR(VLOOKUP(Text(B4340,"m월 d일"),음력휴일,2,FALSE),IFERROR(VLOOKUP(A4340,양력지정휴일,2,FALSE), IFERROR(VLOOKUP(B4340,음력지정휴일,2,FALSE), ""))))</f>
        <v/>
      </c>
      <c r="N4340" s="128"/>
      <c r="O4340" s="128" t="str">
        <f>IFERROR(VLOOKUP(N4340,연차지정일수,2,FALSE),"")</f>
        <v/>
      </c>
      <c r="P4340" s="143"/>
      <c r="Q4340" s="2"/>
    </row>
    <row r="4341">
      <c r="A4341" s="129">
        <v>48536.0</v>
      </c>
      <c r="B4341" s="129">
        <f>VLOOKUP($A4341,달력데이터,MATCH("음력 날짜",달력제목,0),FALSE)</f>
        <v>48503</v>
      </c>
      <c r="C4341" s="128">
        <f t="shared" si="1"/>
        <v>2032</v>
      </c>
      <c r="D4341" s="128">
        <f t="shared" si="2"/>
        <v>11</v>
      </c>
      <c r="E4341" s="128">
        <f t="shared" si="3"/>
        <v>3</v>
      </c>
      <c r="F4341" s="128">
        <f t="shared" si="4"/>
        <v>2032</v>
      </c>
      <c r="G4341" s="128">
        <f t="shared" si="5"/>
        <v>11</v>
      </c>
      <c r="H4341" s="128">
        <f t="shared" si="6"/>
        <v>18</v>
      </c>
      <c r="I4341" s="128" t="str">
        <f t="shared" si="7"/>
        <v>목</v>
      </c>
      <c r="J4341" s="99"/>
      <c r="K4341" s="99"/>
      <c r="L4341" s="141" t="str">
        <f>IF(J4341-K4341=0,,IFERROR(K4341-J4341-휴게시간-VLOOKUP(A4341,지정휴게시간,2,FALSE),K4341-J4341-휴게시간))</f>
        <v/>
      </c>
      <c r="M4341" s="142" t="str">
        <f>IFERROR(VLOOKUP(Text(A4341,"m월 d일"),양력휴일,2,FALSE),IFERROR(VLOOKUP(Text(B4341,"m월 d일"),음력휴일,2,FALSE),IFERROR(VLOOKUP(A4341,양력지정휴일,2,FALSE), IFERROR(VLOOKUP(B4341,음력지정휴일,2,FALSE), ""))))</f>
        <v/>
      </c>
      <c r="N4341" s="128"/>
      <c r="O4341" s="128" t="str">
        <f>IFERROR(VLOOKUP(N4341,연차지정일수,2,FALSE),"")</f>
        <v/>
      </c>
      <c r="P4341" s="143"/>
      <c r="Q4341" s="2"/>
    </row>
    <row r="4342">
      <c r="A4342" s="129">
        <v>48537.0</v>
      </c>
      <c r="B4342" s="129">
        <f>VLOOKUP($A4342,달력데이터,MATCH("음력 날짜",달력제목,0),FALSE)</f>
        <v>48504</v>
      </c>
      <c r="C4342" s="128">
        <f t="shared" si="1"/>
        <v>2032</v>
      </c>
      <c r="D4342" s="128">
        <f t="shared" si="2"/>
        <v>11</v>
      </c>
      <c r="E4342" s="128">
        <f t="shared" si="3"/>
        <v>3</v>
      </c>
      <c r="F4342" s="128">
        <f t="shared" si="4"/>
        <v>2032</v>
      </c>
      <c r="G4342" s="128">
        <f t="shared" si="5"/>
        <v>11</v>
      </c>
      <c r="H4342" s="128">
        <f t="shared" si="6"/>
        <v>19</v>
      </c>
      <c r="I4342" s="128" t="str">
        <f t="shared" si="7"/>
        <v>금</v>
      </c>
      <c r="J4342" s="99"/>
      <c r="K4342" s="99"/>
      <c r="L4342" s="141" t="str">
        <f>IF(J4342-K4342=0,,IFERROR(K4342-J4342-휴게시간-VLOOKUP(A4342,지정휴게시간,2,FALSE),K4342-J4342-휴게시간))</f>
        <v/>
      </c>
      <c r="M4342" s="142" t="str">
        <f>IFERROR(VLOOKUP(Text(A4342,"m월 d일"),양력휴일,2,FALSE),IFERROR(VLOOKUP(Text(B4342,"m월 d일"),음력휴일,2,FALSE),IFERROR(VLOOKUP(A4342,양력지정휴일,2,FALSE), IFERROR(VLOOKUP(B4342,음력지정휴일,2,FALSE), ""))))</f>
        <v/>
      </c>
      <c r="N4342" s="128"/>
      <c r="O4342" s="128" t="str">
        <f>IFERROR(VLOOKUP(N4342,연차지정일수,2,FALSE),"")</f>
        <v/>
      </c>
      <c r="P4342" s="143"/>
      <c r="Q4342" s="2"/>
    </row>
    <row r="4343">
      <c r="A4343" s="129">
        <v>48538.0</v>
      </c>
      <c r="B4343" s="129">
        <f>VLOOKUP($A4343,달력데이터,MATCH("음력 날짜",달력제목,0),FALSE)</f>
        <v>48505</v>
      </c>
      <c r="C4343" s="128">
        <f t="shared" si="1"/>
        <v>2032</v>
      </c>
      <c r="D4343" s="128">
        <f t="shared" si="2"/>
        <v>11</v>
      </c>
      <c r="E4343" s="128">
        <f t="shared" si="3"/>
        <v>3</v>
      </c>
      <c r="F4343" s="128">
        <f t="shared" si="4"/>
        <v>2032</v>
      </c>
      <c r="G4343" s="128">
        <f t="shared" si="5"/>
        <v>11</v>
      </c>
      <c r="H4343" s="128">
        <f t="shared" si="6"/>
        <v>20</v>
      </c>
      <c r="I4343" s="128" t="str">
        <f t="shared" si="7"/>
        <v>토</v>
      </c>
      <c r="J4343" s="99"/>
      <c r="K4343" s="99"/>
      <c r="L4343" s="141" t="str">
        <f>IF(J4343-K4343=0,,IFERROR(K4343-J4343-휴게시간-VLOOKUP(A4343,지정휴게시간,2,FALSE),K4343-J4343-휴게시간))</f>
        <v/>
      </c>
      <c r="M4343" s="142" t="str">
        <f>IFERROR(VLOOKUP(Text(A4343,"m월 d일"),양력휴일,2,FALSE),IFERROR(VLOOKUP(Text(B4343,"m월 d일"),음력휴일,2,FALSE),IFERROR(VLOOKUP(A4343,양력지정휴일,2,FALSE), IFERROR(VLOOKUP(B4343,음력지정휴일,2,FALSE), ""))))</f>
        <v/>
      </c>
      <c r="N4343" s="128"/>
      <c r="O4343" s="128" t="str">
        <f>IFERROR(VLOOKUP(N4343,연차지정일수,2,FALSE),"")</f>
        <v/>
      </c>
      <c r="P4343" s="143"/>
      <c r="Q4343" s="2"/>
    </row>
    <row r="4344">
      <c r="A4344" s="129">
        <v>48539.0</v>
      </c>
      <c r="B4344" s="129">
        <f>VLOOKUP($A4344,달력데이터,MATCH("음력 날짜",달력제목,0),FALSE)</f>
        <v>48506</v>
      </c>
      <c r="C4344" s="128">
        <f t="shared" si="1"/>
        <v>2032</v>
      </c>
      <c r="D4344" s="128">
        <f t="shared" si="2"/>
        <v>11</v>
      </c>
      <c r="E4344" s="128">
        <f t="shared" si="3"/>
        <v>3</v>
      </c>
      <c r="F4344" s="128">
        <f t="shared" si="4"/>
        <v>2032</v>
      </c>
      <c r="G4344" s="128">
        <f t="shared" si="5"/>
        <v>11</v>
      </c>
      <c r="H4344" s="128">
        <f t="shared" si="6"/>
        <v>21</v>
      </c>
      <c r="I4344" s="128" t="str">
        <f t="shared" si="7"/>
        <v>일</v>
      </c>
      <c r="J4344" s="99"/>
      <c r="K4344" s="99"/>
      <c r="L4344" s="141" t="str">
        <f>IF(J4344-K4344=0,,IFERROR(K4344-J4344-휴게시간-VLOOKUP(A4344,지정휴게시간,2,FALSE),K4344-J4344-휴게시간))</f>
        <v/>
      </c>
      <c r="M4344" s="142" t="str">
        <f>IFERROR(VLOOKUP(Text(A4344,"m월 d일"),양력휴일,2,FALSE),IFERROR(VLOOKUP(Text(B4344,"m월 d일"),음력휴일,2,FALSE),IFERROR(VLOOKUP(A4344,양력지정휴일,2,FALSE), IFERROR(VLOOKUP(B4344,음력지정휴일,2,FALSE), ""))))</f>
        <v/>
      </c>
      <c r="N4344" s="128"/>
      <c r="O4344" s="128" t="str">
        <f>IFERROR(VLOOKUP(N4344,연차지정일수,2,FALSE),"")</f>
        <v/>
      </c>
      <c r="P4344" s="143"/>
      <c r="Q4344" s="2"/>
    </row>
    <row r="4345">
      <c r="A4345" s="129">
        <v>48540.0</v>
      </c>
      <c r="B4345" s="129">
        <f>VLOOKUP($A4345,달력데이터,MATCH("음력 날짜",달력제목,0),FALSE)</f>
        <v>48507</v>
      </c>
      <c r="C4345" s="128">
        <f t="shared" si="1"/>
        <v>2032</v>
      </c>
      <c r="D4345" s="128">
        <f t="shared" si="2"/>
        <v>11</v>
      </c>
      <c r="E4345" s="128">
        <f t="shared" si="3"/>
        <v>4</v>
      </c>
      <c r="F4345" s="128">
        <f t="shared" si="4"/>
        <v>2032</v>
      </c>
      <c r="G4345" s="128">
        <f t="shared" si="5"/>
        <v>11</v>
      </c>
      <c r="H4345" s="128">
        <f t="shared" si="6"/>
        <v>22</v>
      </c>
      <c r="I4345" s="128" t="str">
        <f t="shared" si="7"/>
        <v>월</v>
      </c>
      <c r="J4345" s="99"/>
      <c r="K4345" s="99"/>
      <c r="L4345" s="141" t="str">
        <f>IF(J4345-K4345=0,,IFERROR(K4345-J4345-휴게시간-VLOOKUP(A4345,지정휴게시간,2,FALSE),K4345-J4345-휴게시간))</f>
        <v/>
      </c>
      <c r="M4345" s="142" t="str">
        <f>IFERROR(VLOOKUP(Text(A4345,"m월 d일"),양력휴일,2,FALSE),IFERROR(VLOOKUP(Text(B4345,"m월 d일"),음력휴일,2,FALSE),IFERROR(VLOOKUP(A4345,양력지정휴일,2,FALSE), IFERROR(VLOOKUP(B4345,음력지정휴일,2,FALSE), ""))))</f>
        <v/>
      </c>
      <c r="N4345" s="128"/>
      <c r="O4345" s="128" t="str">
        <f>IFERROR(VLOOKUP(N4345,연차지정일수,2,FALSE),"")</f>
        <v/>
      </c>
      <c r="P4345" s="143"/>
      <c r="Q4345" s="2"/>
    </row>
    <row r="4346">
      <c r="A4346" s="129">
        <v>48541.0</v>
      </c>
      <c r="B4346" s="129">
        <f>VLOOKUP($A4346,달력데이터,MATCH("음력 날짜",달력제목,0),FALSE)</f>
        <v>48508</v>
      </c>
      <c r="C4346" s="128">
        <f t="shared" si="1"/>
        <v>2032</v>
      </c>
      <c r="D4346" s="128">
        <f t="shared" si="2"/>
        <v>11</v>
      </c>
      <c r="E4346" s="128">
        <f t="shared" si="3"/>
        <v>4</v>
      </c>
      <c r="F4346" s="128">
        <f t="shared" si="4"/>
        <v>2032</v>
      </c>
      <c r="G4346" s="128">
        <f t="shared" si="5"/>
        <v>11</v>
      </c>
      <c r="H4346" s="128">
        <f t="shared" si="6"/>
        <v>23</v>
      </c>
      <c r="I4346" s="128" t="str">
        <f t="shared" si="7"/>
        <v>화</v>
      </c>
      <c r="J4346" s="99"/>
      <c r="K4346" s="99"/>
      <c r="L4346" s="141" t="str">
        <f>IF(J4346-K4346=0,,IFERROR(K4346-J4346-휴게시간-VLOOKUP(A4346,지정휴게시간,2,FALSE),K4346-J4346-휴게시간))</f>
        <v/>
      </c>
      <c r="M4346" s="142" t="str">
        <f>IFERROR(VLOOKUP(Text(A4346,"m월 d일"),양력휴일,2,FALSE),IFERROR(VLOOKUP(Text(B4346,"m월 d일"),음력휴일,2,FALSE),IFERROR(VLOOKUP(A4346,양력지정휴일,2,FALSE), IFERROR(VLOOKUP(B4346,음력지정휴일,2,FALSE), ""))))</f>
        <v/>
      </c>
      <c r="N4346" s="128"/>
      <c r="O4346" s="128" t="str">
        <f>IFERROR(VLOOKUP(N4346,연차지정일수,2,FALSE),"")</f>
        <v/>
      </c>
      <c r="P4346" s="143"/>
      <c r="Q4346" s="2"/>
    </row>
    <row r="4347">
      <c r="A4347" s="129">
        <v>48542.0</v>
      </c>
      <c r="B4347" s="129">
        <f>VLOOKUP($A4347,달력데이터,MATCH("음력 날짜",달력제목,0),FALSE)</f>
        <v>48509</v>
      </c>
      <c r="C4347" s="128">
        <f t="shared" si="1"/>
        <v>2032</v>
      </c>
      <c r="D4347" s="128">
        <f t="shared" si="2"/>
        <v>11</v>
      </c>
      <c r="E4347" s="128">
        <f t="shared" si="3"/>
        <v>4</v>
      </c>
      <c r="F4347" s="128">
        <f t="shared" si="4"/>
        <v>2032</v>
      </c>
      <c r="G4347" s="128">
        <f t="shared" si="5"/>
        <v>11</v>
      </c>
      <c r="H4347" s="128">
        <f t="shared" si="6"/>
        <v>24</v>
      </c>
      <c r="I4347" s="128" t="str">
        <f t="shared" si="7"/>
        <v>수</v>
      </c>
      <c r="J4347" s="99"/>
      <c r="K4347" s="99"/>
      <c r="L4347" s="141" t="str">
        <f>IF(J4347-K4347=0,,IFERROR(K4347-J4347-휴게시간-VLOOKUP(A4347,지정휴게시간,2,FALSE),K4347-J4347-휴게시간))</f>
        <v/>
      </c>
      <c r="M4347" s="142" t="str">
        <f>IFERROR(VLOOKUP(Text(A4347,"m월 d일"),양력휴일,2,FALSE),IFERROR(VLOOKUP(Text(B4347,"m월 d일"),음력휴일,2,FALSE),IFERROR(VLOOKUP(A4347,양력지정휴일,2,FALSE), IFERROR(VLOOKUP(B4347,음력지정휴일,2,FALSE), ""))))</f>
        <v/>
      </c>
      <c r="N4347" s="128"/>
      <c r="O4347" s="128" t="str">
        <f>IFERROR(VLOOKUP(N4347,연차지정일수,2,FALSE),"")</f>
        <v/>
      </c>
      <c r="P4347" s="143"/>
      <c r="Q4347" s="2"/>
    </row>
    <row r="4348">
      <c r="A4348" s="129">
        <v>48543.0</v>
      </c>
      <c r="B4348" s="129">
        <f>VLOOKUP($A4348,달력데이터,MATCH("음력 날짜",달력제목,0),FALSE)</f>
        <v>48510</v>
      </c>
      <c r="C4348" s="128">
        <f t="shared" si="1"/>
        <v>2032</v>
      </c>
      <c r="D4348" s="128">
        <f t="shared" si="2"/>
        <v>11</v>
      </c>
      <c r="E4348" s="128">
        <f t="shared" si="3"/>
        <v>4</v>
      </c>
      <c r="F4348" s="128">
        <f t="shared" si="4"/>
        <v>2032</v>
      </c>
      <c r="G4348" s="128">
        <f t="shared" si="5"/>
        <v>11</v>
      </c>
      <c r="H4348" s="128">
        <f t="shared" si="6"/>
        <v>25</v>
      </c>
      <c r="I4348" s="128" t="str">
        <f t="shared" si="7"/>
        <v>목</v>
      </c>
      <c r="J4348" s="99"/>
      <c r="K4348" s="99"/>
      <c r="L4348" s="141" t="str">
        <f>IF(J4348-K4348=0,,IFERROR(K4348-J4348-휴게시간-VLOOKUP(A4348,지정휴게시간,2,FALSE),K4348-J4348-휴게시간))</f>
        <v/>
      </c>
      <c r="M4348" s="142" t="str">
        <f>IFERROR(VLOOKUP(Text(A4348,"m월 d일"),양력휴일,2,FALSE),IFERROR(VLOOKUP(Text(B4348,"m월 d일"),음력휴일,2,FALSE),IFERROR(VLOOKUP(A4348,양력지정휴일,2,FALSE), IFERROR(VLOOKUP(B4348,음력지정휴일,2,FALSE), ""))))</f>
        <v/>
      </c>
      <c r="N4348" s="128"/>
      <c r="O4348" s="128" t="str">
        <f>IFERROR(VLOOKUP(N4348,연차지정일수,2,FALSE),"")</f>
        <v/>
      </c>
      <c r="P4348" s="143"/>
      <c r="Q4348" s="2"/>
    </row>
    <row r="4349">
      <c r="A4349" s="129">
        <v>48544.0</v>
      </c>
      <c r="B4349" s="129">
        <f>VLOOKUP($A4349,달력데이터,MATCH("음력 날짜",달력제목,0),FALSE)</f>
        <v>48511</v>
      </c>
      <c r="C4349" s="128">
        <f t="shared" si="1"/>
        <v>2032</v>
      </c>
      <c r="D4349" s="128">
        <f t="shared" si="2"/>
        <v>11</v>
      </c>
      <c r="E4349" s="128">
        <f t="shared" si="3"/>
        <v>4</v>
      </c>
      <c r="F4349" s="128">
        <f t="shared" si="4"/>
        <v>2032</v>
      </c>
      <c r="G4349" s="128">
        <f t="shared" si="5"/>
        <v>11</v>
      </c>
      <c r="H4349" s="128">
        <f t="shared" si="6"/>
        <v>26</v>
      </c>
      <c r="I4349" s="128" t="str">
        <f t="shared" si="7"/>
        <v>금</v>
      </c>
      <c r="J4349" s="99"/>
      <c r="K4349" s="99"/>
      <c r="L4349" s="141" t="str">
        <f>IF(J4349-K4349=0,,IFERROR(K4349-J4349-휴게시간-VLOOKUP(A4349,지정휴게시간,2,FALSE),K4349-J4349-휴게시간))</f>
        <v/>
      </c>
      <c r="M4349" s="142" t="str">
        <f>IFERROR(VLOOKUP(Text(A4349,"m월 d일"),양력휴일,2,FALSE),IFERROR(VLOOKUP(Text(B4349,"m월 d일"),음력휴일,2,FALSE),IFERROR(VLOOKUP(A4349,양력지정휴일,2,FALSE), IFERROR(VLOOKUP(B4349,음력지정휴일,2,FALSE), ""))))</f>
        <v/>
      </c>
      <c r="N4349" s="128"/>
      <c r="O4349" s="128" t="str">
        <f>IFERROR(VLOOKUP(N4349,연차지정일수,2,FALSE),"")</f>
        <v/>
      </c>
      <c r="P4349" s="143"/>
      <c r="Q4349" s="2"/>
    </row>
    <row r="4350">
      <c r="A4350" s="129">
        <v>48545.0</v>
      </c>
      <c r="B4350" s="129">
        <f>VLOOKUP($A4350,달력데이터,MATCH("음력 날짜",달력제목,0),FALSE)</f>
        <v>48512</v>
      </c>
      <c r="C4350" s="128">
        <f t="shared" si="1"/>
        <v>2032</v>
      </c>
      <c r="D4350" s="128">
        <f t="shared" si="2"/>
        <v>11</v>
      </c>
      <c r="E4350" s="128">
        <f t="shared" si="3"/>
        <v>4</v>
      </c>
      <c r="F4350" s="128">
        <f t="shared" si="4"/>
        <v>2032</v>
      </c>
      <c r="G4350" s="128">
        <f t="shared" si="5"/>
        <v>11</v>
      </c>
      <c r="H4350" s="128">
        <f t="shared" si="6"/>
        <v>27</v>
      </c>
      <c r="I4350" s="128" t="str">
        <f t="shared" si="7"/>
        <v>토</v>
      </c>
      <c r="J4350" s="99"/>
      <c r="K4350" s="99"/>
      <c r="L4350" s="141" t="str">
        <f>IF(J4350-K4350=0,,IFERROR(K4350-J4350-휴게시간-VLOOKUP(A4350,지정휴게시간,2,FALSE),K4350-J4350-휴게시간))</f>
        <v/>
      </c>
      <c r="M4350" s="142" t="str">
        <f>IFERROR(VLOOKUP(Text(A4350,"m월 d일"),양력휴일,2,FALSE),IFERROR(VLOOKUP(Text(B4350,"m월 d일"),음력휴일,2,FALSE),IFERROR(VLOOKUP(A4350,양력지정휴일,2,FALSE), IFERROR(VLOOKUP(B4350,음력지정휴일,2,FALSE), ""))))</f>
        <v/>
      </c>
      <c r="N4350" s="128"/>
      <c r="O4350" s="128" t="str">
        <f>IFERROR(VLOOKUP(N4350,연차지정일수,2,FALSE),"")</f>
        <v/>
      </c>
      <c r="P4350" s="143"/>
      <c r="Q4350" s="2"/>
    </row>
    <row r="4351">
      <c r="A4351" s="129">
        <v>48546.0</v>
      </c>
      <c r="B4351" s="129">
        <f>VLOOKUP($A4351,달력데이터,MATCH("음력 날짜",달력제목,0),FALSE)</f>
        <v>48513</v>
      </c>
      <c r="C4351" s="128">
        <f t="shared" si="1"/>
        <v>2032</v>
      </c>
      <c r="D4351" s="128">
        <f t="shared" si="2"/>
        <v>11</v>
      </c>
      <c r="E4351" s="128">
        <f t="shared" si="3"/>
        <v>4</v>
      </c>
      <c r="F4351" s="128">
        <f t="shared" si="4"/>
        <v>2032</v>
      </c>
      <c r="G4351" s="128">
        <f t="shared" si="5"/>
        <v>11</v>
      </c>
      <c r="H4351" s="128">
        <f t="shared" si="6"/>
        <v>28</v>
      </c>
      <c r="I4351" s="128" t="str">
        <f t="shared" si="7"/>
        <v>일</v>
      </c>
      <c r="J4351" s="99"/>
      <c r="K4351" s="99"/>
      <c r="L4351" s="141" t="str">
        <f>IF(J4351-K4351=0,,IFERROR(K4351-J4351-휴게시간-VLOOKUP(A4351,지정휴게시간,2,FALSE),K4351-J4351-휴게시간))</f>
        <v/>
      </c>
      <c r="M4351" s="142" t="str">
        <f>IFERROR(VLOOKUP(Text(A4351,"m월 d일"),양력휴일,2,FALSE),IFERROR(VLOOKUP(Text(B4351,"m월 d일"),음력휴일,2,FALSE),IFERROR(VLOOKUP(A4351,양력지정휴일,2,FALSE), IFERROR(VLOOKUP(B4351,음력지정휴일,2,FALSE), ""))))</f>
        <v/>
      </c>
      <c r="N4351" s="128"/>
      <c r="O4351" s="128" t="str">
        <f>IFERROR(VLOOKUP(N4351,연차지정일수,2,FALSE),"")</f>
        <v/>
      </c>
      <c r="P4351" s="143"/>
      <c r="Q4351" s="2"/>
    </row>
    <row r="4352">
      <c r="A4352" s="129">
        <v>48547.0</v>
      </c>
      <c r="B4352" s="129">
        <f>VLOOKUP($A4352,달력데이터,MATCH("음력 날짜",달력제목,0),FALSE)</f>
        <v>48514</v>
      </c>
      <c r="C4352" s="128">
        <f t="shared" si="1"/>
        <v>2032</v>
      </c>
      <c r="D4352" s="128">
        <f t="shared" si="2"/>
        <v>11</v>
      </c>
      <c r="E4352" s="128">
        <f t="shared" si="3"/>
        <v>5</v>
      </c>
      <c r="F4352" s="128">
        <f t="shared" si="4"/>
        <v>2032</v>
      </c>
      <c r="G4352" s="128">
        <f t="shared" si="5"/>
        <v>11</v>
      </c>
      <c r="H4352" s="128">
        <f t="shared" si="6"/>
        <v>29</v>
      </c>
      <c r="I4352" s="128" t="str">
        <f t="shared" si="7"/>
        <v>월</v>
      </c>
      <c r="J4352" s="99"/>
      <c r="K4352" s="99"/>
      <c r="L4352" s="141" t="str">
        <f>IF(J4352-K4352=0,,IFERROR(K4352-J4352-휴게시간-VLOOKUP(A4352,지정휴게시간,2,FALSE),K4352-J4352-휴게시간))</f>
        <v/>
      </c>
      <c r="M4352" s="142" t="str">
        <f>IFERROR(VLOOKUP(Text(A4352,"m월 d일"),양력휴일,2,FALSE),IFERROR(VLOOKUP(Text(B4352,"m월 d일"),음력휴일,2,FALSE),IFERROR(VLOOKUP(A4352,양력지정휴일,2,FALSE), IFERROR(VLOOKUP(B4352,음력지정휴일,2,FALSE), ""))))</f>
        <v/>
      </c>
      <c r="N4352" s="128"/>
      <c r="O4352" s="128" t="str">
        <f>IFERROR(VLOOKUP(N4352,연차지정일수,2,FALSE),"")</f>
        <v/>
      </c>
      <c r="P4352" s="143"/>
      <c r="Q4352" s="2"/>
    </row>
    <row r="4353">
      <c r="A4353" s="129">
        <v>48548.0</v>
      </c>
      <c r="B4353" s="129">
        <f>VLOOKUP($A4353,달력데이터,MATCH("음력 날짜",달력제목,0),FALSE)</f>
        <v>48515</v>
      </c>
      <c r="C4353" s="128">
        <f t="shared" si="1"/>
        <v>2032</v>
      </c>
      <c r="D4353" s="128">
        <f t="shared" si="2"/>
        <v>11</v>
      </c>
      <c r="E4353" s="128">
        <f t="shared" si="3"/>
        <v>5</v>
      </c>
      <c r="F4353" s="128">
        <f t="shared" si="4"/>
        <v>2032</v>
      </c>
      <c r="G4353" s="128">
        <f t="shared" si="5"/>
        <v>11</v>
      </c>
      <c r="H4353" s="128">
        <f t="shared" si="6"/>
        <v>30</v>
      </c>
      <c r="I4353" s="128" t="str">
        <f t="shared" si="7"/>
        <v>화</v>
      </c>
      <c r="J4353" s="99"/>
      <c r="K4353" s="99"/>
      <c r="L4353" s="141" t="str">
        <f>IF(J4353-K4353=0,,IFERROR(K4353-J4353-휴게시간-VLOOKUP(A4353,지정휴게시간,2,FALSE),K4353-J4353-휴게시간))</f>
        <v/>
      </c>
      <c r="M4353" s="142" t="str">
        <f>IFERROR(VLOOKUP(Text(A4353,"m월 d일"),양력휴일,2,FALSE),IFERROR(VLOOKUP(Text(B4353,"m월 d일"),음력휴일,2,FALSE),IFERROR(VLOOKUP(A4353,양력지정휴일,2,FALSE), IFERROR(VLOOKUP(B4353,음력지정휴일,2,FALSE), ""))))</f>
        <v/>
      </c>
      <c r="N4353" s="128"/>
      <c r="O4353" s="128" t="str">
        <f>IFERROR(VLOOKUP(N4353,연차지정일수,2,FALSE),"")</f>
        <v/>
      </c>
      <c r="P4353" s="143"/>
      <c r="Q4353" s="2"/>
    </row>
    <row r="4354">
      <c r="A4354" s="129">
        <v>48549.0</v>
      </c>
      <c r="B4354" s="129">
        <f>VLOOKUP($A4354,달력데이터,MATCH("음력 날짜",달력제목,0),FALSE)</f>
        <v>48516</v>
      </c>
      <c r="C4354" s="128">
        <f t="shared" si="1"/>
        <v>2032</v>
      </c>
      <c r="D4354" s="128">
        <f t="shared" si="2"/>
        <v>11</v>
      </c>
      <c r="E4354" s="128">
        <f t="shared" si="3"/>
        <v>5</v>
      </c>
      <c r="F4354" s="128">
        <f t="shared" si="4"/>
        <v>2032</v>
      </c>
      <c r="G4354" s="128">
        <f t="shared" si="5"/>
        <v>12</v>
      </c>
      <c r="H4354" s="128">
        <f t="shared" si="6"/>
        <v>1</v>
      </c>
      <c r="I4354" s="128" t="str">
        <f t="shared" si="7"/>
        <v>수</v>
      </c>
      <c r="J4354" s="99"/>
      <c r="K4354" s="99"/>
      <c r="L4354" s="141" t="str">
        <f>IF(J4354-K4354=0,,IFERROR(K4354-J4354-휴게시간-VLOOKUP(A4354,지정휴게시간,2,FALSE),K4354-J4354-휴게시간))</f>
        <v/>
      </c>
      <c r="M4354" s="142" t="str">
        <f>IFERROR(VLOOKUP(Text(A4354,"m월 d일"),양력휴일,2,FALSE),IFERROR(VLOOKUP(Text(B4354,"m월 d일"),음력휴일,2,FALSE),IFERROR(VLOOKUP(A4354,양력지정휴일,2,FALSE), IFERROR(VLOOKUP(B4354,음력지정휴일,2,FALSE), ""))))</f>
        <v/>
      </c>
      <c r="N4354" s="128"/>
      <c r="O4354" s="128" t="str">
        <f>IFERROR(VLOOKUP(N4354,연차지정일수,2,FALSE),"")</f>
        <v/>
      </c>
      <c r="P4354" s="143"/>
      <c r="Q4354" s="2"/>
    </row>
    <row r="4355">
      <c r="A4355" s="129">
        <v>48550.0</v>
      </c>
      <c r="B4355" s="129">
        <f>VLOOKUP($A4355,달력데이터,MATCH("음력 날짜",달력제목,0),FALSE)</f>
        <v>48517</v>
      </c>
      <c r="C4355" s="128">
        <f t="shared" si="1"/>
        <v>2032</v>
      </c>
      <c r="D4355" s="128">
        <f t="shared" si="2"/>
        <v>11</v>
      </c>
      <c r="E4355" s="128">
        <f t="shared" si="3"/>
        <v>5</v>
      </c>
      <c r="F4355" s="128">
        <f t="shared" si="4"/>
        <v>2032</v>
      </c>
      <c r="G4355" s="128">
        <f t="shared" si="5"/>
        <v>12</v>
      </c>
      <c r="H4355" s="128">
        <f t="shared" si="6"/>
        <v>2</v>
      </c>
      <c r="I4355" s="128" t="str">
        <f t="shared" si="7"/>
        <v>목</v>
      </c>
      <c r="J4355" s="99"/>
      <c r="K4355" s="99"/>
      <c r="L4355" s="141" t="str">
        <f>IF(J4355-K4355=0,,IFERROR(K4355-J4355-휴게시간-VLOOKUP(A4355,지정휴게시간,2,FALSE),K4355-J4355-휴게시간))</f>
        <v/>
      </c>
      <c r="M4355" s="142" t="str">
        <f>IFERROR(VLOOKUP(Text(A4355,"m월 d일"),양력휴일,2,FALSE),IFERROR(VLOOKUP(Text(B4355,"m월 d일"),음력휴일,2,FALSE),IFERROR(VLOOKUP(A4355,양력지정휴일,2,FALSE), IFERROR(VLOOKUP(B4355,음력지정휴일,2,FALSE), ""))))</f>
        <v/>
      </c>
      <c r="N4355" s="128"/>
      <c r="O4355" s="128" t="str">
        <f>IFERROR(VLOOKUP(N4355,연차지정일수,2,FALSE),"")</f>
        <v/>
      </c>
      <c r="P4355" s="143"/>
      <c r="Q4355" s="2"/>
    </row>
    <row r="4356">
      <c r="A4356" s="129">
        <v>48551.0</v>
      </c>
      <c r="B4356" s="129">
        <f>VLOOKUP($A4356,달력데이터,MATCH("음력 날짜",달력제목,0),FALSE)</f>
        <v>48519</v>
      </c>
      <c r="C4356" s="128">
        <f t="shared" si="1"/>
        <v>2032</v>
      </c>
      <c r="D4356" s="128">
        <f t="shared" si="2"/>
        <v>11</v>
      </c>
      <c r="E4356" s="128">
        <f t="shared" si="3"/>
        <v>5</v>
      </c>
      <c r="F4356" s="128">
        <f t="shared" si="4"/>
        <v>2032</v>
      </c>
      <c r="G4356" s="128">
        <f t="shared" si="5"/>
        <v>12</v>
      </c>
      <c r="H4356" s="128">
        <f t="shared" si="6"/>
        <v>3</v>
      </c>
      <c r="I4356" s="128" t="str">
        <f t="shared" si="7"/>
        <v>금</v>
      </c>
      <c r="J4356" s="99"/>
      <c r="K4356" s="99"/>
      <c r="L4356" s="141" t="str">
        <f>IF(J4356-K4356=0,,IFERROR(K4356-J4356-휴게시간-VLOOKUP(A4356,지정휴게시간,2,FALSE),K4356-J4356-휴게시간))</f>
        <v/>
      </c>
      <c r="M4356" s="142" t="str">
        <f>IFERROR(VLOOKUP(Text(A4356,"m월 d일"),양력휴일,2,FALSE),IFERROR(VLOOKUP(Text(B4356,"m월 d일"),음력휴일,2,FALSE),IFERROR(VLOOKUP(A4356,양력지정휴일,2,FALSE), IFERROR(VLOOKUP(B4356,음력지정휴일,2,FALSE), ""))))</f>
        <v/>
      </c>
      <c r="N4356" s="128"/>
      <c r="O4356" s="128" t="str">
        <f>IFERROR(VLOOKUP(N4356,연차지정일수,2,FALSE),"")</f>
        <v/>
      </c>
      <c r="P4356" s="143"/>
      <c r="Q4356" s="2"/>
    </row>
    <row r="4357">
      <c r="A4357" s="129">
        <v>48552.0</v>
      </c>
      <c r="B4357" s="129">
        <f>VLOOKUP($A4357,달력데이터,MATCH("음력 날짜",달력제목,0),FALSE)</f>
        <v>48520</v>
      </c>
      <c r="C4357" s="128">
        <f t="shared" si="1"/>
        <v>2032</v>
      </c>
      <c r="D4357" s="128">
        <f t="shared" si="2"/>
        <v>11</v>
      </c>
      <c r="E4357" s="128">
        <f t="shared" si="3"/>
        <v>5</v>
      </c>
      <c r="F4357" s="128">
        <f t="shared" si="4"/>
        <v>2032</v>
      </c>
      <c r="G4357" s="128">
        <f t="shared" si="5"/>
        <v>12</v>
      </c>
      <c r="H4357" s="128">
        <f t="shared" si="6"/>
        <v>4</v>
      </c>
      <c r="I4357" s="128" t="str">
        <f t="shared" si="7"/>
        <v>토</v>
      </c>
      <c r="J4357" s="99"/>
      <c r="K4357" s="99"/>
      <c r="L4357" s="141" t="str">
        <f>IF(J4357-K4357=0,,IFERROR(K4357-J4357-휴게시간-VLOOKUP(A4357,지정휴게시간,2,FALSE),K4357-J4357-휴게시간))</f>
        <v/>
      </c>
      <c r="M4357" s="142" t="str">
        <f>IFERROR(VLOOKUP(Text(A4357,"m월 d일"),양력휴일,2,FALSE),IFERROR(VLOOKUP(Text(B4357,"m월 d일"),음력휴일,2,FALSE),IFERROR(VLOOKUP(A4357,양력지정휴일,2,FALSE), IFERROR(VLOOKUP(B4357,음력지정휴일,2,FALSE), ""))))</f>
        <v/>
      </c>
      <c r="N4357" s="128"/>
      <c r="O4357" s="128" t="str">
        <f>IFERROR(VLOOKUP(N4357,연차지정일수,2,FALSE),"")</f>
        <v/>
      </c>
      <c r="P4357" s="143"/>
      <c r="Q4357" s="2"/>
    </row>
    <row r="4358">
      <c r="A4358" s="129">
        <v>48553.0</v>
      </c>
      <c r="B4358" s="129">
        <f>VLOOKUP($A4358,달력데이터,MATCH("음력 날짜",달력제목,0),FALSE)</f>
        <v>48521</v>
      </c>
      <c r="C4358" s="128">
        <f t="shared" si="1"/>
        <v>2032</v>
      </c>
      <c r="D4358" s="128">
        <f t="shared" si="2"/>
        <v>11</v>
      </c>
      <c r="E4358" s="128">
        <f t="shared" si="3"/>
        <v>5</v>
      </c>
      <c r="F4358" s="128">
        <f t="shared" si="4"/>
        <v>2032</v>
      </c>
      <c r="G4358" s="128">
        <f t="shared" si="5"/>
        <v>12</v>
      </c>
      <c r="H4358" s="128">
        <f t="shared" si="6"/>
        <v>5</v>
      </c>
      <c r="I4358" s="128" t="str">
        <f t="shared" si="7"/>
        <v>일</v>
      </c>
      <c r="J4358" s="99"/>
      <c r="K4358" s="99"/>
      <c r="L4358" s="141" t="str">
        <f>IF(J4358-K4358=0,,IFERROR(K4358-J4358-휴게시간-VLOOKUP(A4358,지정휴게시간,2,FALSE),K4358-J4358-휴게시간))</f>
        <v/>
      </c>
      <c r="M4358" s="142" t="str">
        <f>IFERROR(VLOOKUP(Text(A4358,"m월 d일"),양력휴일,2,FALSE),IFERROR(VLOOKUP(Text(B4358,"m월 d일"),음력휴일,2,FALSE),IFERROR(VLOOKUP(A4358,양력지정휴일,2,FALSE), IFERROR(VLOOKUP(B4358,음력지정휴일,2,FALSE), ""))))</f>
        <v/>
      </c>
      <c r="N4358" s="128"/>
      <c r="O4358" s="128" t="str">
        <f>IFERROR(VLOOKUP(N4358,연차지정일수,2,FALSE),"")</f>
        <v/>
      </c>
      <c r="P4358" s="143"/>
      <c r="Q4358" s="2"/>
    </row>
    <row r="4359">
      <c r="A4359" s="129">
        <v>48554.0</v>
      </c>
      <c r="B4359" s="129">
        <f>VLOOKUP($A4359,달력데이터,MATCH("음력 날짜",달력제목,0),FALSE)</f>
        <v>48522</v>
      </c>
      <c r="C4359" s="128">
        <f t="shared" si="1"/>
        <v>2032</v>
      </c>
      <c r="D4359" s="128">
        <f t="shared" si="2"/>
        <v>12</v>
      </c>
      <c r="E4359" s="128">
        <f t="shared" si="3"/>
        <v>1</v>
      </c>
      <c r="F4359" s="128">
        <f t="shared" si="4"/>
        <v>2032</v>
      </c>
      <c r="G4359" s="128">
        <f t="shared" si="5"/>
        <v>12</v>
      </c>
      <c r="H4359" s="128">
        <f t="shared" si="6"/>
        <v>6</v>
      </c>
      <c r="I4359" s="128" t="str">
        <f t="shared" si="7"/>
        <v>월</v>
      </c>
      <c r="J4359" s="99"/>
      <c r="K4359" s="99"/>
      <c r="L4359" s="141" t="str">
        <f>IF(J4359-K4359=0,,IFERROR(K4359-J4359-휴게시간-VLOOKUP(A4359,지정휴게시간,2,FALSE),K4359-J4359-휴게시간))</f>
        <v/>
      </c>
      <c r="M4359" s="142" t="str">
        <f>IFERROR(VLOOKUP(Text(A4359,"m월 d일"),양력휴일,2,FALSE),IFERROR(VLOOKUP(Text(B4359,"m월 d일"),음력휴일,2,FALSE),IFERROR(VLOOKUP(A4359,양력지정휴일,2,FALSE), IFERROR(VLOOKUP(B4359,음력지정휴일,2,FALSE), ""))))</f>
        <v/>
      </c>
      <c r="N4359" s="128"/>
      <c r="O4359" s="128" t="str">
        <f>IFERROR(VLOOKUP(N4359,연차지정일수,2,FALSE),"")</f>
        <v/>
      </c>
      <c r="P4359" s="143"/>
      <c r="Q4359" s="2"/>
    </row>
    <row r="4360">
      <c r="A4360" s="129">
        <v>48555.0</v>
      </c>
      <c r="B4360" s="129">
        <f>VLOOKUP($A4360,달력데이터,MATCH("음력 날짜",달력제목,0),FALSE)</f>
        <v>48523</v>
      </c>
      <c r="C4360" s="128">
        <f t="shared" si="1"/>
        <v>2032</v>
      </c>
      <c r="D4360" s="128">
        <f t="shared" si="2"/>
        <v>12</v>
      </c>
      <c r="E4360" s="128">
        <f t="shared" si="3"/>
        <v>1</v>
      </c>
      <c r="F4360" s="128">
        <f t="shared" si="4"/>
        <v>2032</v>
      </c>
      <c r="G4360" s="128">
        <f t="shared" si="5"/>
        <v>12</v>
      </c>
      <c r="H4360" s="128">
        <f t="shared" si="6"/>
        <v>7</v>
      </c>
      <c r="I4360" s="128" t="str">
        <f t="shared" si="7"/>
        <v>화</v>
      </c>
      <c r="J4360" s="99"/>
      <c r="K4360" s="99"/>
      <c r="L4360" s="141" t="str">
        <f>IF(J4360-K4360=0,,IFERROR(K4360-J4360-휴게시간-VLOOKUP(A4360,지정휴게시간,2,FALSE),K4360-J4360-휴게시간))</f>
        <v/>
      </c>
      <c r="M4360" s="142" t="str">
        <f>IFERROR(VLOOKUP(Text(A4360,"m월 d일"),양력휴일,2,FALSE),IFERROR(VLOOKUP(Text(B4360,"m월 d일"),음력휴일,2,FALSE),IFERROR(VLOOKUP(A4360,양력지정휴일,2,FALSE), IFERROR(VLOOKUP(B4360,음력지정휴일,2,FALSE), ""))))</f>
        <v/>
      </c>
      <c r="N4360" s="128"/>
      <c r="O4360" s="128" t="str">
        <f>IFERROR(VLOOKUP(N4360,연차지정일수,2,FALSE),"")</f>
        <v/>
      </c>
      <c r="P4360" s="143"/>
      <c r="Q4360" s="2"/>
    </row>
    <row r="4361">
      <c r="A4361" s="129">
        <v>48556.0</v>
      </c>
      <c r="B4361" s="129">
        <f>VLOOKUP($A4361,달력데이터,MATCH("음력 날짜",달력제목,0),FALSE)</f>
        <v>48524</v>
      </c>
      <c r="C4361" s="128">
        <f t="shared" si="1"/>
        <v>2032</v>
      </c>
      <c r="D4361" s="128">
        <f t="shared" si="2"/>
        <v>12</v>
      </c>
      <c r="E4361" s="128">
        <f t="shared" si="3"/>
        <v>1</v>
      </c>
      <c r="F4361" s="128">
        <f t="shared" si="4"/>
        <v>2032</v>
      </c>
      <c r="G4361" s="128">
        <f t="shared" si="5"/>
        <v>12</v>
      </c>
      <c r="H4361" s="128">
        <f t="shared" si="6"/>
        <v>8</v>
      </c>
      <c r="I4361" s="128" t="str">
        <f t="shared" si="7"/>
        <v>수</v>
      </c>
      <c r="J4361" s="99"/>
      <c r="K4361" s="99"/>
      <c r="L4361" s="141" t="str">
        <f>IF(J4361-K4361=0,,IFERROR(K4361-J4361-휴게시간-VLOOKUP(A4361,지정휴게시간,2,FALSE),K4361-J4361-휴게시간))</f>
        <v/>
      </c>
      <c r="M4361" s="142" t="str">
        <f>IFERROR(VLOOKUP(Text(A4361,"m월 d일"),양력휴일,2,FALSE),IFERROR(VLOOKUP(Text(B4361,"m월 d일"),음력휴일,2,FALSE),IFERROR(VLOOKUP(A4361,양력지정휴일,2,FALSE), IFERROR(VLOOKUP(B4361,음력지정휴일,2,FALSE), ""))))</f>
        <v/>
      </c>
      <c r="N4361" s="128"/>
      <c r="O4361" s="128" t="str">
        <f>IFERROR(VLOOKUP(N4361,연차지정일수,2,FALSE),"")</f>
        <v/>
      </c>
      <c r="P4361" s="143"/>
      <c r="Q4361" s="2"/>
    </row>
    <row r="4362">
      <c r="A4362" s="129">
        <v>48557.0</v>
      </c>
      <c r="B4362" s="129">
        <f>VLOOKUP($A4362,달력데이터,MATCH("음력 날짜",달력제목,0),FALSE)</f>
        <v>48525</v>
      </c>
      <c r="C4362" s="128">
        <f t="shared" si="1"/>
        <v>2032</v>
      </c>
      <c r="D4362" s="128">
        <f t="shared" si="2"/>
        <v>12</v>
      </c>
      <c r="E4362" s="128">
        <f t="shared" si="3"/>
        <v>1</v>
      </c>
      <c r="F4362" s="128">
        <f t="shared" si="4"/>
        <v>2032</v>
      </c>
      <c r="G4362" s="128">
        <f t="shared" si="5"/>
        <v>12</v>
      </c>
      <c r="H4362" s="128">
        <f t="shared" si="6"/>
        <v>9</v>
      </c>
      <c r="I4362" s="128" t="str">
        <f t="shared" si="7"/>
        <v>목</v>
      </c>
      <c r="J4362" s="99"/>
      <c r="K4362" s="99"/>
      <c r="L4362" s="141" t="str">
        <f>IF(J4362-K4362=0,,IFERROR(K4362-J4362-휴게시간-VLOOKUP(A4362,지정휴게시간,2,FALSE),K4362-J4362-휴게시간))</f>
        <v/>
      </c>
      <c r="M4362" s="142" t="str">
        <f>IFERROR(VLOOKUP(Text(A4362,"m월 d일"),양력휴일,2,FALSE),IFERROR(VLOOKUP(Text(B4362,"m월 d일"),음력휴일,2,FALSE),IFERROR(VLOOKUP(A4362,양력지정휴일,2,FALSE), IFERROR(VLOOKUP(B4362,음력지정휴일,2,FALSE), ""))))</f>
        <v/>
      </c>
      <c r="N4362" s="128"/>
      <c r="O4362" s="128" t="str">
        <f>IFERROR(VLOOKUP(N4362,연차지정일수,2,FALSE),"")</f>
        <v/>
      </c>
      <c r="P4362" s="143"/>
      <c r="Q4362" s="2"/>
    </row>
    <row r="4363">
      <c r="A4363" s="129">
        <v>48558.0</v>
      </c>
      <c r="B4363" s="129">
        <f>VLOOKUP($A4363,달력데이터,MATCH("음력 날짜",달력제목,0),FALSE)</f>
        <v>48526</v>
      </c>
      <c r="C4363" s="128">
        <f t="shared" si="1"/>
        <v>2032</v>
      </c>
      <c r="D4363" s="128">
        <f t="shared" si="2"/>
        <v>12</v>
      </c>
      <c r="E4363" s="128">
        <f t="shared" si="3"/>
        <v>1</v>
      </c>
      <c r="F4363" s="128">
        <f t="shared" si="4"/>
        <v>2032</v>
      </c>
      <c r="G4363" s="128">
        <f t="shared" si="5"/>
        <v>12</v>
      </c>
      <c r="H4363" s="128">
        <f t="shared" si="6"/>
        <v>10</v>
      </c>
      <c r="I4363" s="128" t="str">
        <f t="shared" si="7"/>
        <v>금</v>
      </c>
      <c r="J4363" s="99"/>
      <c r="K4363" s="99"/>
      <c r="L4363" s="141" t="str">
        <f>IF(J4363-K4363=0,,IFERROR(K4363-J4363-휴게시간-VLOOKUP(A4363,지정휴게시간,2,FALSE),K4363-J4363-휴게시간))</f>
        <v/>
      </c>
      <c r="M4363" s="142" t="str">
        <f>IFERROR(VLOOKUP(Text(A4363,"m월 d일"),양력휴일,2,FALSE),IFERROR(VLOOKUP(Text(B4363,"m월 d일"),음력휴일,2,FALSE),IFERROR(VLOOKUP(A4363,양력지정휴일,2,FALSE), IFERROR(VLOOKUP(B4363,음력지정휴일,2,FALSE), ""))))</f>
        <v/>
      </c>
      <c r="N4363" s="128"/>
      <c r="O4363" s="128" t="str">
        <f>IFERROR(VLOOKUP(N4363,연차지정일수,2,FALSE),"")</f>
        <v/>
      </c>
      <c r="P4363" s="143"/>
      <c r="Q4363" s="2"/>
    </row>
    <row r="4364">
      <c r="A4364" s="129">
        <v>48559.0</v>
      </c>
      <c r="B4364" s="129">
        <f>VLOOKUP($A4364,달력데이터,MATCH("음력 날짜",달력제목,0),FALSE)</f>
        <v>48527</v>
      </c>
      <c r="C4364" s="128">
        <f t="shared" si="1"/>
        <v>2032</v>
      </c>
      <c r="D4364" s="128">
        <f t="shared" si="2"/>
        <v>12</v>
      </c>
      <c r="E4364" s="128">
        <f t="shared" si="3"/>
        <v>1</v>
      </c>
      <c r="F4364" s="128">
        <f t="shared" si="4"/>
        <v>2032</v>
      </c>
      <c r="G4364" s="128">
        <f t="shared" si="5"/>
        <v>12</v>
      </c>
      <c r="H4364" s="128">
        <f t="shared" si="6"/>
        <v>11</v>
      </c>
      <c r="I4364" s="128" t="str">
        <f t="shared" si="7"/>
        <v>토</v>
      </c>
      <c r="J4364" s="99"/>
      <c r="K4364" s="99"/>
      <c r="L4364" s="141" t="str">
        <f>IF(J4364-K4364=0,,IFERROR(K4364-J4364-휴게시간-VLOOKUP(A4364,지정휴게시간,2,FALSE),K4364-J4364-휴게시간))</f>
        <v/>
      </c>
      <c r="M4364" s="142" t="str">
        <f>IFERROR(VLOOKUP(Text(A4364,"m월 d일"),양력휴일,2,FALSE),IFERROR(VLOOKUP(Text(B4364,"m월 d일"),음력휴일,2,FALSE),IFERROR(VLOOKUP(A4364,양력지정휴일,2,FALSE), IFERROR(VLOOKUP(B4364,음력지정휴일,2,FALSE), ""))))</f>
        <v/>
      </c>
      <c r="N4364" s="128"/>
      <c r="O4364" s="128" t="str">
        <f>IFERROR(VLOOKUP(N4364,연차지정일수,2,FALSE),"")</f>
        <v/>
      </c>
      <c r="P4364" s="143"/>
      <c r="Q4364" s="2"/>
    </row>
    <row r="4365">
      <c r="A4365" s="129">
        <v>48560.0</v>
      </c>
      <c r="B4365" s="129">
        <f>VLOOKUP($A4365,달력데이터,MATCH("음력 날짜",달력제목,0),FALSE)</f>
        <v>48528</v>
      </c>
      <c r="C4365" s="128">
        <f t="shared" si="1"/>
        <v>2032</v>
      </c>
      <c r="D4365" s="128">
        <f t="shared" si="2"/>
        <v>12</v>
      </c>
      <c r="E4365" s="128">
        <f t="shared" si="3"/>
        <v>1</v>
      </c>
      <c r="F4365" s="128">
        <f t="shared" si="4"/>
        <v>2032</v>
      </c>
      <c r="G4365" s="128">
        <f t="shared" si="5"/>
        <v>12</v>
      </c>
      <c r="H4365" s="128">
        <f t="shared" si="6"/>
        <v>12</v>
      </c>
      <c r="I4365" s="128" t="str">
        <f t="shared" si="7"/>
        <v>일</v>
      </c>
      <c r="J4365" s="99"/>
      <c r="K4365" s="99"/>
      <c r="L4365" s="141" t="str">
        <f>IF(J4365-K4365=0,,IFERROR(K4365-J4365-휴게시간-VLOOKUP(A4365,지정휴게시간,2,FALSE),K4365-J4365-휴게시간))</f>
        <v/>
      </c>
      <c r="M4365" s="142" t="str">
        <f>IFERROR(VLOOKUP(Text(A4365,"m월 d일"),양력휴일,2,FALSE),IFERROR(VLOOKUP(Text(B4365,"m월 d일"),음력휴일,2,FALSE),IFERROR(VLOOKUP(A4365,양력지정휴일,2,FALSE), IFERROR(VLOOKUP(B4365,음력지정휴일,2,FALSE), ""))))</f>
        <v/>
      </c>
      <c r="N4365" s="128"/>
      <c r="O4365" s="128" t="str">
        <f>IFERROR(VLOOKUP(N4365,연차지정일수,2,FALSE),"")</f>
        <v/>
      </c>
      <c r="P4365" s="143"/>
      <c r="Q4365" s="2"/>
    </row>
    <row r="4366">
      <c r="A4366" s="129">
        <v>48561.0</v>
      </c>
      <c r="B4366" s="129">
        <f>VLOOKUP($A4366,달력데이터,MATCH("음력 날짜",달력제목,0),FALSE)</f>
        <v>48529</v>
      </c>
      <c r="C4366" s="128">
        <f t="shared" si="1"/>
        <v>2032</v>
      </c>
      <c r="D4366" s="128">
        <f t="shared" si="2"/>
        <v>12</v>
      </c>
      <c r="E4366" s="128">
        <f t="shared" si="3"/>
        <v>2</v>
      </c>
      <c r="F4366" s="128">
        <f t="shared" si="4"/>
        <v>2032</v>
      </c>
      <c r="G4366" s="128">
        <f t="shared" si="5"/>
        <v>12</v>
      </c>
      <c r="H4366" s="128">
        <f t="shared" si="6"/>
        <v>13</v>
      </c>
      <c r="I4366" s="128" t="str">
        <f t="shared" si="7"/>
        <v>월</v>
      </c>
      <c r="J4366" s="99"/>
      <c r="K4366" s="99"/>
      <c r="L4366" s="141" t="str">
        <f>IF(J4366-K4366=0,,IFERROR(K4366-J4366-휴게시간-VLOOKUP(A4366,지정휴게시간,2,FALSE),K4366-J4366-휴게시간))</f>
        <v/>
      </c>
      <c r="M4366" s="142" t="str">
        <f>IFERROR(VLOOKUP(Text(A4366,"m월 d일"),양력휴일,2,FALSE),IFERROR(VLOOKUP(Text(B4366,"m월 d일"),음력휴일,2,FALSE),IFERROR(VLOOKUP(A4366,양력지정휴일,2,FALSE), IFERROR(VLOOKUP(B4366,음력지정휴일,2,FALSE), ""))))</f>
        <v/>
      </c>
      <c r="N4366" s="128"/>
      <c r="O4366" s="128" t="str">
        <f>IFERROR(VLOOKUP(N4366,연차지정일수,2,FALSE),"")</f>
        <v/>
      </c>
      <c r="P4366" s="143"/>
      <c r="Q4366" s="2"/>
    </row>
    <row r="4367">
      <c r="A4367" s="129">
        <v>48562.0</v>
      </c>
      <c r="B4367" s="129">
        <f>VLOOKUP($A4367,달력데이터,MATCH("음력 날짜",달력제목,0),FALSE)</f>
        <v>48530</v>
      </c>
      <c r="C4367" s="128">
        <f t="shared" si="1"/>
        <v>2032</v>
      </c>
      <c r="D4367" s="128">
        <f t="shared" si="2"/>
        <v>12</v>
      </c>
      <c r="E4367" s="128">
        <f t="shared" si="3"/>
        <v>2</v>
      </c>
      <c r="F4367" s="128">
        <f t="shared" si="4"/>
        <v>2032</v>
      </c>
      <c r="G4367" s="128">
        <f t="shared" si="5"/>
        <v>12</v>
      </c>
      <c r="H4367" s="128">
        <f t="shared" si="6"/>
        <v>14</v>
      </c>
      <c r="I4367" s="128" t="str">
        <f t="shared" si="7"/>
        <v>화</v>
      </c>
      <c r="J4367" s="99"/>
      <c r="K4367" s="99"/>
      <c r="L4367" s="141" t="str">
        <f>IF(J4367-K4367=0,,IFERROR(K4367-J4367-휴게시간-VLOOKUP(A4367,지정휴게시간,2,FALSE),K4367-J4367-휴게시간))</f>
        <v/>
      </c>
      <c r="M4367" s="142" t="str">
        <f>IFERROR(VLOOKUP(Text(A4367,"m월 d일"),양력휴일,2,FALSE),IFERROR(VLOOKUP(Text(B4367,"m월 d일"),음력휴일,2,FALSE),IFERROR(VLOOKUP(A4367,양력지정휴일,2,FALSE), IFERROR(VLOOKUP(B4367,음력지정휴일,2,FALSE), ""))))</f>
        <v/>
      </c>
      <c r="N4367" s="128"/>
      <c r="O4367" s="128" t="str">
        <f>IFERROR(VLOOKUP(N4367,연차지정일수,2,FALSE),"")</f>
        <v/>
      </c>
      <c r="P4367" s="143"/>
      <c r="Q4367" s="2"/>
    </row>
    <row r="4368">
      <c r="A4368" s="129">
        <v>48563.0</v>
      </c>
      <c r="B4368" s="129">
        <f>VLOOKUP($A4368,달력데이터,MATCH("음력 날짜",달력제목,0),FALSE)</f>
        <v>48531</v>
      </c>
      <c r="C4368" s="128">
        <f t="shared" si="1"/>
        <v>2032</v>
      </c>
      <c r="D4368" s="128">
        <f t="shared" si="2"/>
        <v>12</v>
      </c>
      <c r="E4368" s="128">
        <f t="shared" si="3"/>
        <v>2</v>
      </c>
      <c r="F4368" s="128">
        <f t="shared" si="4"/>
        <v>2032</v>
      </c>
      <c r="G4368" s="128">
        <f t="shared" si="5"/>
        <v>12</v>
      </c>
      <c r="H4368" s="128">
        <f t="shared" si="6"/>
        <v>15</v>
      </c>
      <c r="I4368" s="128" t="str">
        <f t="shared" si="7"/>
        <v>수</v>
      </c>
      <c r="J4368" s="99"/>
      <c r="K4368" s="99"/>
      <c r="L4368" s="141" t="str">
        <f>IF(J4368-K4368=0,,IFERROR(K4368-J4368-휴게시간-VLOOKUP(A4368,지정휴게시간,2,FALSE),K4368-J4368-휴게시간))</f>
        <v/>
      </c>
      <c r="M4368" s="142" t="str">
        <f>IFERROR(VLOOKUP(Text(A4368,"m월 d일"),양력휴일,2,FALSE),IFERROR(VLOOKUP(Text(B4368,"m월 d일"),음력휴일,2,FALSE),IFERROR(VLOOKUP(A4368,양력지정휴일,2,FALSE), IFERROR(VLOOKUP(B4368,음력지정휴일,2,FALSE), ""))))</f>
        <v/>
      </c>
      <c r="N4368" s="128"/>
      <c r="O4368" s="128" t="str">
        <f>IFERROR(VLOOKUP(N4368,연차지정일수,2,FALSE),"")</f>
        <v/>
      </c>
      <c r="P4368" s="143"/>
      <c r="Q4368" s="2"/>
    </row>
    <row r="4369">
      <c r="A4369" s="129">
        <v>48564.0</v>
      </c>
      <c r="B4369" s="129">
        <f>VLOOKUP($A4369,달력데이터,MATCH("음력 날짜",달력제목,0),FALSE)</f>
        <v>48532</v>
      </c>
      <c r="C4369" s="128">
        <f t="shared" si="1"/>
        <v>2032</v>
      </c>
      <c r="D4369" s="128">
        <f t="shared" si="2"/>
        <v>12</v>
      </c>
      <c r="E4369" s="128">
        <f t="shared" si="3"/>
        <v>2</v>
      </c>
      <c r="F4369" s="128">
        <f t="shared" si="4"/>
        <v>2032</v>
      </c>
      <c r="G4369" s="128">
        <f t="shared" si="5"/>
        <v>12</v>
      </c>
      <c r="H4369" s="128">
        <f t="shared" si="6"/>
        <v>16</v>
      </c>
      <c r="I4369" s="128" t="str">
        <f t="shared" si="7"/>
        <v>목</v>
      </c>
      <c r="J4369" s="99"/>
      <c r="K4369" s="99"/>
      <c r="L4369" s="141" t="str">
        <f>IF(J4369-K4369=0,,IFERROR(K4369-J4369-휴게시간-VLOOKUP(A4369,지정휴게시간,2,FALSE),K4369-J4369-휴게시간))</f>
        <v/>
      </c>
      <c r="M4369" s="142" t="str">
        <f>IFERROR(VLOOKUP(Text(A4369,"m월 d일"),양력휴일,2,FALSE),IFERROR(VLOOKUP(Text(B4369,"m월 d일"),음력휴일,2,FALSE),IFERROR(VLOOKUP(A4369,양력지정휴일,2,FALSE), IFERROR(VLOOKUP(B4369,음력지정휴일,2,FALSE), ""))))</f>
        <v/>
      </c>
      <c r="N4369" s="128"/>
      <c r="O4369" s="128" t="str">
        <f>IFERROR(VLOOKUP(N4369,연차지정일수,2,FALSE),"")</f>
        <v/>
      </c>
      <c r="P4369" s="143"/>
      <c r="Q4369" s="2"/>
    </row>
    <row r="4370">
      <c r="A4370" s="129">
        <v>48565.0</v>
      </c>
      <c r="B4370" s="129">
        <f>VLOOKUP($A4370,달력데이터,MATCH("음력 날짜",달력제목,0),FALSE)</f>
        <v>48533</v>
      </c>
      <c r="C4370" s="128">
        <f t="shared" si="1"/>
        <v>2032</v>
      </c>
      <c r="D4370" s="128">
        <f t="shared" si="2"/>
        <v>12</v>
      </c>
      <c r="E4370" s="128">
        <f t="shared" si="3"/>
        <v>2</v>
      </c>
      <c r="F4370" s="128">
        <f t="shared" si="4"/>
        <v>2032</v>
      </c>
      <c r="G4370" s="128">
        <f t="shared" si="5"/>
        <v>12</v>
      </c>
      <c r="H4370" s="128">
        <f t="shared" si="6"/>
        <v>17</v>
      </c>
      <c r="I4370" s="128" t="str">
        <f t="shared" si="7"/>
        <v>금</v>
      </c>
      <c r="J4370" s="99"/>
      <c r="K4370" s="99"/>
      <c r="L4370" s="141" t="str">
        <f>IF(J4370-K4370=0,,IFERROR(K4370-J4370-휴게시간-VLOOKUP(A4370,지정휴게시간,2,FALSE),K4370-J4370-휴게시간))</f>
        <v/>
      </c>
      <c r="M4370" s="142" t="str">
        <f>IFERROR(VLOOKUP(Text(A4370,"m월 d일"),양력휴일,2,FALSE),IFERROR(VLOOKUP(Text(B4370,"m월 d일"),음력휴일,2,FALSE),IFERROR(VLOOKUP(A4370,양력지정휴일,2,FALSE), IFERROR(VLOOKUP(B4370,음력지정휴일,2,FALSE), ""))))</f>
        <v/>
      </c>
      <c r="N4370" s="128"/>
      <c r="O4370" s="128" t="str">
        <f>IFERROR(VLOOKUP(N4370,연차지정일수,2,FALSE),"")</f>
        <v/>
      </c>
      <c r="P4370" s="143"/>
      <c r="Q4370" s="2"/>
    </row>
    <row r="4371">
      <c r="A4371" s="129">
        <v>48566.0</v>
      </c>
      <c r="B4371" s="129">
        <f>VLOOKUP($A4371,달력데이터,MATCH("음력 날짜",달력제목,0),FALSE)</f>
        <v>48534</v>
      </c>
      <c r="C4371" s="128">
        <f t="shared" si="1"/>
        <v>2032</v>
      </c>
      <c r="D4371" s="128">
        <f t="shared" si="2"/>
        <v>12</v>
      </c>
      <c r="E4371" s="128">
        <f t="shared" si="3"/>
        <v>2</v>
      </c>
      <c r="F4371" s="128">
        <f t="shared" si="4"/>
        <v>2032</v>
      </c>
      <c r="G4371" s="128">
        <f t="shared" si="5"/>
        <v>12</v>
      </c>
      <c r="H4371" s="128">
        <f t="shared" si="6"/>
        <v>18</v>
      </c>
      <c r="I4371" s="128" t="str">
        <f t="shared" si="7"/>
        <v>토</v>
      </c>
      <c r="J4371" s="99"/>
      <c r="K4371" s="99"/>
      <c r="L4371" s="141" t="str">
        <f>IF(J4371-K4371=0,,IFERROR(K4371-J4371-휴게시간-VLOOKUP(A4371,지정휴게시간,2,FALSE),K4371-J4371-휴게시간))</f>
        <v/>
      </c>
      <c r="M4371" s="142" t="str">
        <f>IFERROR(VLOOKUP(Text(A4371,"m월 d일"),양력휴일,2,FALSE),IFERROR(VLOOKUP(Text(B4371,"m월 d일"),음력휴일,2,FALSE),IFERROR(VLOOKUP(A4371,양력지정휴일,2,FALSE), IFERROR(VLOOKUP(B4371,음력지정휴일,2,FALSE), ""))))</f>
        <v/>
      </c>
      <c r="N4371" s="128"/>
      <c r="O4371" s="128" t="str">
        <f>IFERROR(VLOOKUP(N4371,연차지정일수,2,FALSE),"")</f>
        <v/>
      </c>
      <c r="P4371" s="143"/>
      <c r="Q4371" s="2"/>
    </row>
    <row r="4372">
      <c r="A4372" s="129">
        <v>48567.0</v>
      </c>
      <c r="B4372" s="129">
        <f>VLOOKUP($A4372,달력데이터,MATCH("음력 날짜",달력제목,0),FALSE)</f>
        <v>48535</v>
      </c>
      <c r="C4372" s="128">
        <f t="shared" si="1"/>
        <v>2032</v>
      </c>
      <c r="D4372" s="128">
        <f t="shared" si="2"/>
        <v>12</v>
      </c>
      <c r="E4372" s="128">
        <f t="shared" si="3"/>
        <v>2</v>
      </c>
      <c r="F4372" s="128">
        <f t="shared" si="4"/>
        <v>2032</v>
      </c>
      <c r="G4372" s="128">
        <f t="shared" si="5"/>
        <v>12</v>
      </c>
      <c r="H4372" s="128">
        <f t="shared" si="6"/>
        <v>19</v>
      </c>
      <c r="I4372" s="128" t="str">
        <f t="shared" si="7"/>
        <v>일</v>
      </c>
      <c r="J4372" s="99"/>
      <c r="K4372" s="99"/>
      <c r="L4372" s="141" t="str">
        <f>IF(J4372-K4372=0,,IFERROR(K4372-J4372-휴게시간-VLOOKUP(A4372,지정휴게시간,2,FALSE),K4372-J4372-휴게시간))</f>
        <v/>
      </c>
      <c r="M4372" s="142" t="str">
        <f>IFERROR(VLOOKUP(Text(A4372,"m월 d일"),양력휴일,2,FALSE),IFERROR(VLOOKUP(Text(B4372,"m월 d일"),음력휴일,2,FALSE),IFERROR(VLOOKUP(A4372,양력지정휴일,2,FALSE), IFERROR(VLOOKUP(B4372,음력지정휴일,2,FALSE), ""))))</f>
        <v/>
      </c>
      <c r="N4372" s="128"/>
      <c r="O4372" s="128" t="str">
        <f>IFERROR(VLOOKUP(N4372,연차지정일수,2,FALSE),"")</f>
        <v/>
      </c>
      <c r="P4372" s="143"/>
      <c r="Q4372" s="2"/>
    </row>
    <row r="4373">
      <c r="A4373" s="129">
        <v>48568.0</v>
      </c>
      <c r="B4373" s="129">
        <f>VLOOKUP($A4373,달력데이터,MATCH("음력 날짜",달력제목,0),FALSE)</f>
        <v>48536</v>
      </c>
      <c r="C4373" s="128">
        <f t="shared" si="1"/>
        <v>2032</v>
      </c>
      <c r="D4373" s="128">
        <f t="shared" si="2"/>
        <v>12</v>
      </c>
      <c r="E4373" s="128">
        <f t="shared" si="3"/>
        <v>3</v>
      </c>
      <c r="F4373" s="128">
        <f t="shared" si="4"/>
        <v>2032</v>
      </c>
      <c r="G4373" s="128">
        <f t="shared" si="5"/>
        <v>12</v>
      </c>
      <c r="H4373" s="128">
        <f t="shared" si="6"/>
        <v>20</v>
      </c>
      <c r="I4373" s="128" t="str">
        <f t="shared" si="7"/>
        <v>월</v>
      </c>
      <c r="J4373" s="99"/>
      <c r="K4373" s="99"/>
      <c r="L4373" s="141" t="str">
        <f>IF(J4373-K4373=0,,IFERROR(K4373-J4373-휴게시간-VLOOKUP(A4373,지정휴게시간,2,FALSE),K4373-J4373-휴게시간))</f>
        <v/>
      </c>
      <c r="M4373" s="142" t="str">
        <f>IFERROR(VLOOKUP(Text(A4373,"m월 d일"),양력휴일,2,FALSE),IFERROR(VLOOKUP(Text(B4373,"m월 d일"),음력휴일,2,FALSE),IFERROR(VLOOKUP(A4373,양력지정휴일,2,FALSE), IFERROR(VLOOKUP(B4373,음력지정휴일,2,FALSE), ""))))</f>
        <v/>
      </c>
      <c r="N4373" s="128"/>
      <c r="O4373" s="128" t="str">
        <f>IFERROR(VLOOKUP(N4373,연차지정일수,2,FALSE),"")</f>
        <v/>
      </c>
      <c r="P4373" s="143"/>
      <c r="Q4373" s="2"/>
    </row>
    <row r="4374">
      <c r="A4374" s="129">
        <v>48569.0</v>
      </c>
      <c r="B4374" s="129">
        <f>VLOOKUP($A4374,달력데이터,MATCH("음력 날짜",달력제목,0),FALSE)</f>
        <v>48537</v>
      </c>
      <c r="C4374" s="128">
        <f t="shared" si="1"/>
        <v>2032</v>
      </c>
      <c r="D4374" s="128">
        <f t="shared" si="2"/>
        <v>12</v>
      </c>
      <c r="E4374" s="128">
        <f t="shared" si="3"/>
        <v>3</v>
      </c>
      <c r="F4374" s="128">
        <f t="shared" si="4"/>
        <v>2032</v>
      </c>
      <c r="G4374" s="128">
        <f t="shared" si="5"/>
        <v>12</v>
      </c>
      <c r="H4374" s="128">
        <f t="shared" si="6"/>
        <v>21</v>
      </c>
      <c r="I4374" s="128" t="str">
        <f t="shared" si="7"/>
        <v>화</v>
      </c>
      <c r="J4374" s="99"/>
      <c r="K4374" s="99"/>
      <c r="L4374" s="141" t="str">
        <f>IF(J4374-K4374=0,,IFERROR(K4374-J4374-휴게시간-VLOOKUP(A4374,지정휴게시간,2,FALSE),K4374-J4374-휴게시간))</f>
        <v/>
      </c>
      <c r="M4374" s="142" t="str">
        <f>IFERROR(VLOOKUP(Text(A4374,"m월 d일"),양력휴일,2,FALSE),IFERROR(VLOOKUP(Text(B4374,"m월 d일"),음력휴일,2,FALSE),IFERROR(VLOOKUP(A4374,양력지정휴일,2,FALSE), IFERROR(VLOOKUP(B4374,음력지정휴일,2,FALSE), ""))))</f>
        <v/>
      </c>
      <c r="N4374" s="128"/>
      <c r="O4374" s="128" t="str">
        <f>IFERROR(VLOOKUP(N4374,연차지정일수,2,FALSE),"")</f>
        <v/>
      </c>
      <c r="P4374" s="143"/>
      <c r="Q4374" s="2"/>
    </row>
    <row r="4375">
      <c r="A4375" s="129">
        <v>48570.0</v>
      </c>
      <c r="B4375" s="129">
        <f>VLOOKUP($A4375,달력데이터,MATCH("음력 날짜",달력제목,0),FALSE)</f>
        <v>48538</v>
      </c>
      <c r="C4375" s="128">
        <f t="shared" si="1"/>
        <v>2032</v>
      </c>
      <c r="D4375" s="128">
        <f t="shared" si="2"/>
        <v>12</v>
      </c>
      <c r="E4375" s="128">
        <f t="shared" si="3"/>
        <v>3</v>
      </c>
      <c r="F4375" s="128">
        <f t="shared" si="4"/>
        <v>2032</v>
      </c>
      <c r="G4375" s="128">
        <f t="shared" si="5"/>
        <v>12</v>
      </c>
      <c r="H4375" s="128">
        <f t="shared" si="6"/>
        <v>22</v>
      </c>
      <c r="I4375" s="128" t="str">
        <f t="shared" si="7"/>
        <v>수</v>
      </c>
      <c r="J4375" s="99"/>
      <c r="K4375" s="99"/>
      <c r="L4375" s="141" t="str">
        <f>IF(J4375-K4375=0,,IFERROR(K4375-J4375-휴게시간-VLOOKUP(A4375,지정휴게시간,2,FALSE),K4375-J4375-휴게시간))</f>
        <v/>
      </c>
      <c r="M4375" s="142" t="str">
        <f>IFERROR(VLOOKUP(Text(A4375,"m월 d일"),양력휴일,2,FALSE),IFERROR(VLOOKUP(Text(B4375,"m월 d일"),음력휴일,2,FALSE),IFERROR(VLOOKUP(A4375,양력지정휴일,2,FALSE), IFERROR(VLOOKUP(B4375,음력지정휴일,2,FALSE), ""))))</f>
        <v/>
      </c>
      <c r="N4375" s="128"/>
      <c r="O4375" s="128" t="str">
        <f>IFERROR(VLOOKUP(N4375,연차지정일수,2,FALSE),"")</f>
        <v/>
      </c>
      <c r="P4375" s="143"/>
      <c r="Q4375" s="2"/>
    </row>
    <row r="4376">
      <c r="A4376" s="129">
        <v>48571.0</v>
      </c>
      <c r="B4376" s="129">
        <f>VLOOKUP($A4376,달력데이터,MATCH("음력 날짜",달력제목,0),FALSE)</f>
        <v>48539</v>
      </c>
      <c r="C4376" s="128">
        <f t="shared" si="1"/>
        <v>2032</v>
      </c>
      <c r="D4376" s="128">
        <f t="shared" si="2"/>
        <v>12</v>
      </c>
      <c r="E4376" s="128">
        <f t="shared" si="3"/>
        <v>3</v>
      </c>
      <c r="F4376" s="128">
        <f t="shared" si="4"/>
        <v>2032</v>
      </c>
      <c r="G4376" s="128">
        <f t="shared" si="5"/>
        <v>12</v>
      </c>
      <c r="H4376" s="128">
        <f t="shared" si="6"/>
        <v>23</v>
      </c>
      <c r="I4376" s="128" t="str">
        <f t="shared" si="7"/>
        <v>목</v>
      </c>
      <c r="J4376" s="99"/>
      <c r="K4376" s="99"/>
      <c r="L4376" s="141" t="str">
        <f>IF(J4376-K4376=0,,IFERROR(K4376-J4376-휴게시간-VLOOKUP(A4376,지정휴게시간,2,FALSE),K4376-J4376-휴게시간))</f>
        <v/>
      </c>
      <c r="M4376" s="142" t="str">
        <f>IFERROR(VLOOKUP(Text(A4376,"m월 d일"),양력휴일,2,FALSE),IFERROR(VLOOKUP(Text(B4376,"m월 d일"),음력휴일,2,FALSE),IFERROR(VLOOKUP(A4376,양력지정휴일,2,FALSE), IFERROR(VLOOKUP(B4376,음력지정휴일,2,FALSE), ""))))</f>
        <v/>
      </c>
      <c r="N4376" s="128"/>
      <c r="O4376" s="128" t="str">
        <f>IFERROR(VLOOKUP(N4376,연차지정일수,2,FALSE),"")</f>
        <v/>
      </c>
      <c r="P4376" s="143"/>
      <c r="Q4376" s="2"/>
    </row>
    <row r="4377">
      <c r="A4377" s="129">
        <v>48572.0</v>
      </c>
      <c r="B4377" s="129">
        <f>VLOOKUP($A4377,달력데이터,MATCH("음력 날짜",달력제목,0),FALSE)</f>
        <v>48540</v>
      </c>
      <c r="C4377" s="128">
        <f t="shared" si="1"/>
        <v>2032</v>
      </c>
      <c r="D4377" s="128">
        <f t="shared" si="2"/>
        <v>12</v>
      </c>
      <c r="E4377" s="128">
        <f t="shared" si="3"/>
        <v>3</v>
      </c>
      <c r="F4377" s="128">
        <f t="shared" si="4"/>
        <v>2032</v>
      </c>
      <c r="G4377" s="128">
        <f t="shared" si="5"/>
        <v>12</v>
      </c>
      <c r="H4377" s="128">
        <f t="shared" si="6"/>
        <v>24</v>
      </c>
      <c r="I4377" s="128" t="str">
        <f t="shared" si="7"/>
        <v>금</v>
      </c>
      <c r="J4377" s="99"/>
      <c r="K4377" s="99"/>
      <c r="L4377" s="141" t="str">
        <f>IF(J4377-K4377=0,,IFERROR(K4377-J4377-휴게시간-VLOOKUP(A4377,지정휴게시간,2,FALSE),K4377-J4377-휴게시간))</f>
        <v/>
      </c>
      <c r="M4377" s="142" t="str">
        <f>IFERROR(VLOOKUP(Text(A4377,"m월 d일"),양력휴일,2,FALSE),IFERROR(VLOOKUP(Text(B4377,"m월 d일"),음력휴일,2,FALSE),IFERROR(VLOOKUP(A4377,양력지정휴일,2,FALSE), IFERROR(VLOOKUP(B4377,음력지정휴일,2,FALSE), ""))))</f>
        <v/>
      </c>
      <c r="N4377" s="128"/>
      <c r="O4377" s="128" t="str">
        <f>IFERROR(VLOOKUP(N4377,연차지정일수,2,FALSE),"")</f>
        <v/>
      </c>
      <c r="P4377" s="143"/>
      <c r="Q4377" s="2"/>
    </row>
    <row r="4378">
      <c r="A4378" s="129">
        <v>48573.0</v>
      </c>
      <c r="B4378" s="129">
        <f>VLOOKUP($A4378,달력데이터,MATCH("음력 날짜",달력제목,0),FALSE)</f>
        <v>48541</v>
      </c>
      <c r="C4378" s="128">
        <f t="shared" si="1"/>
        <v>2032</v>
      </c>
      <c r="D4378" s="128">
        <f t="shared" si="2"/>
        <v>12</v>
      </c>
      <c r="E4378" s="128">
        <f t="shared" si="3"/>
        <v>3</v>
      </c>
      <c r="F4378" s="128">
        <f t="shared" si="4"/>
        <v>2032</v>
      </c>
      <c r="G4378" s="128">
        <f t="shared" si="5"/>
        <v>12</v>
      </c>
      <c r="H4378" s="128">
        <f t="shared" si="6"/>
        <v>25</v>
      </c>
      <c r="I4378" s="128" t="str">
        <f t="shared" si="7"/>
        <v>토</v>
      </c>
      <c r="J4378" s="99"/>
      <c r="K4378" s="99"/>
      <c r="L4378" s="141" t="str">
        <f>IF(J4378-K4378=0,,IFERROR(K4378-J4378-휴게시간-VLOOKUP(A4378,지정휴게시간,2,FALSE),K4378-J4378-휴게시간))</f>
        <v/>
      </c>
      <c r="M4378" s="142" t="str">
        <f>IFERROR(VLOOKUP(Text(A4378,"m월 d일"),양력휴일,2,FALSE),IFERROR(VLOOKUP(Text(B4378,"m월 d일"),음력휴일,2,FALSE),IFERROR(VLOOKUP(A4378,양력지정휴일,2,FALSE), IFERROR(VLOOKUP(B4378,음력지정휴일,2,FALSE), ""))))</f>
        <v>기독탄신일</v>
      </c>
      <c r="N4378" s="128"/>
      <c r="O4378" s="128" t="str">
        <f>IFERROR(VLOOKUP(N4378,연차지정일수,2,FALSE),"")</f>
        <v/>
      </c>
      <c r="P4378" s="143"/>
      <c r="Q4378" s="2"/>
    </row>
    <row r="4379">
      <c r="A4379" s="129">
        <v>48574.0</v>
      </c>
      <c r="B4379" s="129">
        <f>VLOOKUP($A4379,달력데이터,MATCH("음력 날짜",달력제목,0),FALSE)</f>
        <v>48542</v>
      </c>
      <c r="C4379" s="128">
        <f t="shared" si="1"/>
        <v>2032</v>
      </c>
      <c r="D4379" s="128">
        <f t="shared" si="2"/>
        <v>12</v>
      </c>
      <c r="E4379" s="128">
        <f t="shared" si="3"/>
        <v>3</v>
      </c>
      <c r="F4379" s="128">
        <f t="shared" si="4"/>
        <v>2032</v>
      </c>
      <c r="G4379" s="128">
        <f t="shared" si="5"/>
        <v>12</v>
      </c>
      <c r="H4379" s="128">
        <f t="shared" si="6"/>
        <v>26</v>
      </c>
      <c r="I4379" s="128" t="str">
        <f t="shared" si="7"/>
        <v>일</v>
      </c>
      <c r="J4379" s="99"/>
      <c r="K4379" s="99"/>
      <c r="L4379" s="141" t="str">
        <f>IF(J4379-K4379=0,,IFERROR(K4379-J4379-휴게시간-VLOOKUP(A4379,지정휴게시간,2,FALSE),K4379-J4379-휴게시간))</f>
        <v/>
      </c>
      <c r="M4379" s="142" t="str">
        <f>IFERROR(VLOOKUP(Text(A4379,"m월 d일"),양력휴일,2,FALSE),IFERROR(VLOOKUP(Text(B4379,"m월 d일"),음력휴일,2,FALSE),IFERROR(VLOOKUP(A4379,양력지정휴일,2,FALSE), IFERROR(VLOOKUP(B4379,음력지정휴일,2,FALSE), ""))))</f>
        <v/>
      </c>
      <c r="N4379" s="128"/>
      <c r="O4379" s="128" t="str">
        <f>IFERROR(VLOOKUP(N4379,연차지정일수,2,FALSE),"")</f>
        <v/>
      </c>
      <c r="P4379" s="143"/>
      <c r="Q4379" s="2"/>
    </row>
    <row r="4380">
      <c r="A4380" s="129">
        <v>48575.0</v>
      </c>
      <c r="B4380" s="129">
        <f>VLOOKUP($A4380,달력데이터,MATCH("음력 날짜",달력제목,0),FALSE)</f>
        <v>48543</v>
      </c>
      <c r="C4380" s="128">
        <f t="shared" si="1"/>
        <v>2032</v>
      </c>
      <c r="D4380" s="128">
        <f t="shared" si="2"/>
        <v>12</v>
      </c>
      <c r="E4380" s="128">
        <f t="shared" si="3"/>
        <v>4</v>
      </c>
      <c r="F4380" s="128">
        <f t="shared" si="4"/>
        <v>2032</v>
      </c>
      <c r="G4380" s="128">
        <f t="shared" si="5"/>
        <v>12</v>
      </c>
      <c r="H4380" s="128">
        <f t="shared" si="6"/>
        <v>27</v>
      </c>
      <c r="I4380" s="128" t="str">
        <f t="shared" si="7"/>
        <v>월</v>
      </c>
      <c r="J4380" s="99"/>
      <c r="K4380" s="99"/>
      <c r="L4380" s="141" t="str">
        <f>IF(J4380-K4380=0,,IFERROR(K4380-J4380-휴게시간-VLOOKUP(A4380,지정휴게시간,2,FALSE),K4380-J4380-휴게시간))</f>
        <v/>
      </c>
      <c r="M4380" s="142" t="str">
        <f>IFERROR(VLOOKUP(Text(A4380,"m월 d일"),양력휴일,2,FALSE),IFERROR(VLOOKUP(Text(B4380,"m월 d일"),음력휴일,2,FALSE),IFERROR(VLOOKUP(A4380,양력지정휴일,2,FALSE), IFERROR(VLOOKUP(B4380,음력지정휴일,2,FALSE), ""))))</f>
        <v/>
      </c>
      <c r="N4380" s="128"/>
      <c r="O4380" s="128" t="str">
        <f>IFERROR(VLOOKUP(N4380,연차지정일수,2,FALSE),"")</f>
        <v/>
      </c>
      <c r="P4380" s="143"/>
      <c r="Q4380" s="2"/>
    </row>
    <row r="4381">
      <c r="A4381" s="129">
        <v>48576.0</v>
      </c>
      <c r="B4381" s="129">
        <f>VLOOKUP($A4381,달력데이터,MATCH("음력 날짜",달력제목,0),FALSE)</f>
        <v>48544</v>
      </c>
      <c r="C4381" s="128">
        <f t="shared" si="1"/>
        <v>2032</v>
      </c>
      <c r="D4381" s="128">
        <f t="shared" si="2"/>
        <v>12</v>
      </c>
      <c r="E4381" s="128">
        <f t="shared" si="3"/>
        <v>4</v>
      </c>
      <c r="F4381" s="128">
        <f t="shared" si="4"/>
        <v>2032</v>
      </c>
      <c r="G4381" s="128">
        <f t="shared" si="5"/>
        <v>12</v>
      </c>
      <c r="H4381" s="128">
        <f t="shared" si="6"/>
        <v>28</v>
      </c>
      <c r="I4381" s="128" t="str">
        <f t="shared" si="7"/>
        <v>화</v>
      </c>
      <c r="J4381" s="99"/>
      <c r="K4381" s="99"/>
      <c r="L4381" s="141" t="str">
        <f>IF(J4381-K4381=0,,IFERROR(K4381-J4381-휴게시간-VLOOKUP(A4381,지정휴게시간,2,FALSE),K4381-J4381-휴게시간))</f>
        <v/>
      </c>
      <c r="M4381" s="142" t="str">
        <f>IFERROR(VLOOKUP(Text(A4381,"m월 d일"),양력휴일,2,FALSE),IFERROR(VLOOKUP(Text(B4381,"m월 d일"),음력휴일,2,FALSE),IFERROR(VLOOKUP(A4381,양력지정휴일,2,FALSE), IFERROR(VLOOKUP(B4381,음력지정휴일,2,FALSE), ""))))</f>
        <v/>
      </c>
      <c r="N4381" s="128"/>
      <c r="O4381" s="128" t="str">
        <f>IFERROR(VLOOKUP(N4381,연차지정일수,2,FALSE),"")</f>
        <v/>
      </c>
      <c r="P4381" s="143"/>
      <c r="Q4381" s="2"/>
    </row>
    <row r="4382">
      <c r="A4382" s="129">
        <v>48577.0</v>
      </c>
      <c r="B4382" s="129">
        <f>VLOOKUP($A4382,달력데이터,MATCH("음력 날짜",달력제목,0),FALSE)</f>
        <v>48545</v>
      </c>
      <c r="C4382" s="128">
        <f t="shared" si="1"/>
        <v>2032</v>
      </c>
      <c r="D4382" s="128">
        <f t="shared" si="2"/>
        <v>12</v>
      </c>
      <c r="E4382" s="128">
        <f t="shared" si="3"/>
        <v>4</v>
      </c>
      <c r="F4382" s="128">
        <f t="shared" si="4"/>
        <v>2032</v>
      </c>
      <c r="G4382" s="128">
        <f t="shared" si="5"/>
        <v>12</v>
      </c>
      <c r="H4382" s="128">
        <f t="shared" si="6"/>
        <v>29</v>
      </c>
      <c r="I4382" s="128" t="str">
        <f t="shared" si="7"/>
        <v>수</v>
      </c>
      <c r="J4382" s="99"/>
      <c r="K4382" s="99"/>
      <c r="L4382" s="141" t="str">
        <f>IF(J4382-K4382=0,,IFERROR(K4382-J4382-휴게시간-VLOOKUP(A4382,지정휴게시간,2,FALSE),K4382-J4382-휴게시간))</f>
        <v/>
      </c>
      <c r="M4382" s="142" t="str">
        <f>IFERROR(VLOOKUP(Text(A4382,"m월 d일"),양력휴일,2,FALSE),IFERROR(VLOOKUP(Text(B4382,"m월 d일"),음력휴일,2,FALSE),IFERROR(VLOOKUP(A4382,양력지정휴일,2,FALSE), IFERROR(VLOOKUP(B4382,음력지정휴일,2,FALSE), ""))))</f>
        <v/>
      </c>
      <c r="N4382" s="128"/>
      <c r="O4382" s="128" t="str">
        <f>IFERROR(VLOOKUP(N4382,연차지정일수,2,FALSE),"")</f>
        <v/>
      </c>
      <c r="P4382" s="143"/>
      <c r="Q4382" s="2"/>
    </row>
    <row r="4383">
      <c r="A4383" s="129">
        <v>48578.0</v>
      </c>
      <c r="B4383" s="129">
        <f>VLOOKUP($A4383,달력데이터,MATCH("음력 날짜",달력제목,0),FALSE)</f>
        <v>48546</v>
      </c>
      <c r="C4383" s="128">
        <f t="shared" si="1"/>
        <v>2032</v>
      </c>
      <c r="D4383" s="128">
        <f t="shared" si="2"/>
        <v>12</v>
      </c>
      <c r="E4383" s="128">
        <f t="shared" si="3"/>
        <v>4</v>
      </c>
      <c r="F4383" s="128">
        <f t="shared" si="4"/>
        <v>2032</v>
      </c>
      <c r="G4383" s="128">
        <f t="shared" si="5"/>
        <v>12</v>
      </c>
      <c r="H4383" s="128">
        <f t="shared" si="6"/>
        <v>30</v>
      </c>
      <c r="I4383" s="128" t="str">
        <f t="shared" si="7"/>
        <v>목</v>
      </c>
      <c r="J4383" s="99"/>
      <c r="K4383" s="99"/>
      <c r="L4383" s="141" t="str">
        <f>IF(J4383-K4383=0,,IFERROR(K4383-J4383-휴게시간-VLOOKUP(A4383,지정휴게시간,2,FALSE),K4383-J4383-휴게시간))</f>
        <v/>
      </c>
      <c r="M4383" s="142" t="str">
        <f>IFERROR(VLOOKUP(Text(A4383,"m월 d일"),양력휴일,2,FALSE),IFERROR(VLOOKUP(Text(B4383,"m월 d일"),음력휴일,2,FALSE),IFERROR(VLOOKUP(A4383,양력지정휴일,2,FALSE), IFERROR(VLOOKUP(B4383,음력지정휴일,2,FALSE), ""))))</f>
        <v/>
      </c>
      <c r="N4383" s="128"/>
      <c r="O4383" s="128" t="str">
        <f>IFERROR(VLOOKUP(N4383,연차지정일수,2,FALSE),"")</f>
        <v/>
      </c>
      <c r="P4383" s="143"/>
      <c r="Q4383" s="2"/>
    </row>
    <row r="4384">
      <c r="A4384" s="129">
        <v>48579.0</v>
      </c>
      <c r="B4384" s="129">
        <f>VLOOKUP($A4384,달력데이터,MATCH("음력 날짜",달력제목,0),FALSE)</f>
        <v>48547</v>
      </c>
      <c r="C4384" s="128">
        <f t="shared" si="1"/>
        <v>2032</v>
      </c>
      <c r="D4384" s="128">
        <f t="shared" si="2"/>
        <v>12</v>
      </c>
      <c r="E4384" s="128">
        <f t="shared" si="3"/>
        <v>4</v>
      </c>
      <c r="F4384" s="128">
        <f t="shared" si="4"/>
        <v>2032</v>
      </c>
      <c r="G4384" s="128">
        <f t="shared" si="5"/>
        <v>12</v>
      </c>
      <c r="H4384" s="128">
        <f t="shared" si="6"/>
        <v>31</v>
      </c>
      <c r="I4384" s="128" t="str">
        <f t="shared" si="7"/>
        <v>금</v>
      </c>
      <c r="J4384" s="99"/>
      <c r="K4384" s="99"/>
      <c r="L4384" s="141" t="str">
        <f>IF(J4384-K4384=0,,IFERROR(K4384-J4384-휴게시간-VLOOKUP(A4384,지정휴게시간,2,FALSE),K4384-J4384-휴게시간))</f>
        <v/>
      </c>
      <c r="M4384" s="142" t="str">
        <f>IFERROR(VLOOKUP(Text(A4384,"m월 d일"),양력휴일,2,FALSE),IFERROR(VLOOKUP(Text(B4384,"m월 d일"),음력휴일,2,FALSE),IFERROR(VLOOKUP(A4384,양력지정휴일,2,FALSE), IFERROR(VLOOKUP(B4384,음력지정휴일,2,FALSE), ""))))</f>
        <v/>
      </c>
      <c r="N4384" s="128"/>
      <c r="O4384" s="128" t="str">
        <f>IFERROR(VLOOKUP(N4384,연차지정일수,2,FALSE),"")</f>
        <v/>
      </c>
      <c r="P4384" s="143"/>
      <c r="Q4384" s="2"/>
    </row>
  </sheetData>
  <autoFilter ref="$A$1:$P$4384"/>
  <conditionalFormatting sqref="A2:O4384">
    <cfRule type="expression" dxfId="0" priority="1">
      <formula>WEEKDAY($A2)=7</formula>
    </cfRule>
  </conditionalFormatting>
  <conditionalFormatting sqref="A2:O4384">
    <cfRule type="expression" dxfId="1" priority="2">
      <formula>WEEKDAY($A2)=1</formula>
    </cfRule>
  </conditionalFormatting>
  <conditionalFormatting sqref="Q104">
    <cfRule type="notContainsBlanks" dxfId="2" priority="3">
      <formula>LEN(TRIM(Q104))&gt;0</formula>
    </cfRule>
  </conditionalFormatting>
  <conditionalFormatting sqref="A2:O4384">
    <cfRule type="expression" dxfId="1" priority="4">
      <formula>$M2&lt;&gt;""</formula>
    </cfRule>
  </conditionalFormatting>
  <dataValidations>
    <dataValidation type="list" allowBlank="1" showErrorMessage="1" sqref="N2:N4384">
      <formula1>연차목록</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86"/>
    <col customWidth="1" min="2" max="2" width="8.14"/>
    <col customWidth="1" min="3" max="3" width="11.86"/>
    <col customWidth="1" min="4" max="6" width="12.43"/>
    <col customWidth="1" min="7" max="7" width="18.43"/>
    <col customWidth="1" min="8" max="8" width="20.0"/>
    <col customWidth="1" min="9" max="9" width="1.57"/>
  </cols>
  <sheetData>
    <row r="1">
      <c r="A1" s="180" t="s">
        <v>326</v>
      </c>
      <c r="B1" s="180" t="s">
        <v>327</v>
      </c>
      <c r="C1" s="181" t="s">
        <v>328</v>
      </c>
      <c r="D1" s="180" t="s">
        <v>329</v>
      </c>
      <c r="E1" s="180" t="s">
        <v>330</v>
      </c>
      <c r="F1" s="180" t="s">
        <v>331</v>
      </c>
      <c r="G1" s="182" t="s">
        <v>332</v>
      </c>
      <c r="H1" s="182" t="s">
        <v>333</v>
      </c>
      <c r="I1" s="2"/>
    </row>
    <row r="2">
      <c r="A2" s="183">
        <v>44197.0</v>
      </c>
      <c r="B2" s="184" t="s">
        <v>334</v>
      </c>
      <c r="C2" s="183">
        <v>44153.0</v>
      </c>
      <c r="D2" s="184" t="s">
        <v>335</v>
      </c>
      <c r="E2" s="184" t="s">
        <v>336</v>
      </c>
      <c r="F2" s="184" t="s">
        <v>337</v>
      </c>
      <c r="G2" s="185">
        <v>18.0</v>
      </c>
      <c r="H2" s="186">
        <v>0.0</v>
      </c>
      <c r="I2" s="2"/>
    </row>
    <row r="3">
      <c r="A3" s="183">
        <v>44198.0</v>
      </c>
      <c r="B3" s="184" t="s">
        <v>338</v>
      </c>
      <c r="C3" s="183">
        <v>44154.0</v>
      </c>
      <c r="D3" s="184" t="s">
        <v>335</v>
      </c>
      <c r="E3" s="184" t="s">
        <v>336</v>
      </c>
      <c r="F3" s="184" t="s">
        <v>339</v>
      </c>
      <c r="G3" s="186">
        <v>19.0</v>
      </c>
      <c r="H3" s="186">
        <v>0.0</v>
      </c>
      <c r="I3" s="2"/>
    </row>
    <row r="4">
      <c r="A4" s="183">
        <v>44199.0</v>
      </c>
      <c r="B4" s="184" t="s">
        <v>340</v>
      </c>
      <c r="C4" s="183">
        <v>44155.0</v>
      </c>
      <c r="D4" s="184" t="s">
        <v>335</v>
      </c>
      <c r="E4" s="184" t="s">
        <v>336</v>
      </c>
      <c r="F4" s="184" t="s">
        <v>341</v>
      </c>
      <c r="G4" s="186">
        <v>20.0</v>
      </c>
      <c r="H4" s="186">
        <v>0.0</v>
      </c>
      <c r="I4" s="2"/>
    </row>
    <row r="5">
      <c r="A5" s="183">
        <v>44200.0</v>
      </c>
      <c r="B5" s="184" t="s">
        <v>342</v>
      </c>
      <c r="C5" s="183">
        <v>44156.0</v>
      </c>
      <c r="D5" s="184" t="s">
        <v>335</v>
      </c>
      <c r="E5" s="184" t="s">
        <v>336</v>
      </c>
      <c r="F5" s="184" t="s">
        <v>343</v>
      </c>
      <c r="G5" s="186">
        <v>21.0</v>
      </c>
      <c r="H5" s="186">
        <v>0.0</v>
      </c>
      <c r="I5" s="2"/>
    </row>
    <row r="6">
      <c r="A6" s="183">
        <v>44201.0</v>
      </c>
      <c r="B6" s="184" t="s">
        <v>344</v>
      </c>
      <c r="C6" s="183">
        <v>44157.0</v>
      </c>
      <c r="D6" s="184" t="s">
        <v>335</v>
      </c>
      <c r="E6" s="184" t="s">
        <v>336</v>
      </c>
      <c r="F6" s="184" t="s">
        <v>345</v>
      </c>
      <c r="G6" s="186">
        <v>22.0</v>
      </c>
      <c r="H6" s="186">
        <v>0.0</v>
      </c>
      <c r="I6" s="2"/>
    </row>
    <row r="7">
      <c r="A7" s="183">
        <v>44202.0</v>
      </c>
      <c r="B7" s="184" t="s">
        <v>346</v>
      </c>
      <c r="C7" s="183">
        <v>44158.0</v>
      </c>
      <c r="D7" s="184" t="s">
        <v>335</v>
      </c>
      <c r="E7" s="184" t="s">
        <v>336</v>
      </c>
      <c r="F7" s="184" t="s">
        <v>347</v>
      </c>
      <c r="G7" s="186">
        <v>23.0</v>
      </c>
      <c r="H7" s="186">
        <v>0.0</v>
      </c>
      <c r="I7" s="2"/>
    </row>
    <row r="8">
      <c r="A8" s="183">
        <v>44203.0</v>
      </c>
      <c r="B8" s="184" t="s">
        <v>348</v>
      </c>
      <c r="C8" s="183">
        <v>44159.0</v>
      </c>
      <c r="D8" s="184" t="s">
        <v>335</v>
      </c>
      <c r="E8" s="184" t="s">
        <v>336</v>
      </c>
      <c r="F8" s="184" t="s">
        <v>349</v>
      </c>
      <c r="G8" s="186">
        <v>24.0</v>
      </c>
      <c r="H8" s="186">
        <v>0.0</v>
      </c>
      <c r="I8" s="2"/>
    </row>
    <row r="9">
      <c r="A9" s="183">
        <v>44204.0</v>
      </c>
      <c r="B9" s="184" t="s">
        <v>334</v>
      </c>
      <c r="C9" s="183">
        <v>44160.0</v>
      </c>
      <c r="D9" s="184" t="s">
        <v>335</v>
      </c>
      <c r="E9" s="184" t="s">
        <v>336</v>
      </c>
      <c r="F9" s="184" t="s">
        <v>350</v>
      </c>
      <c r="G9" s="186">
        <v>25.0</v>
      </c>
      <c r="H9" s="186">
        <v>0.0</v>
      </c>
      <c r="I9" s="2"/>
    </row>
    <row r="10">
      <c r="A10" s="183">
        <v>44205.0</v>
      </c>
      <c r="B10" s="184" t="s">
        <v>338</v>
      </c>
      <c r="C10" s="183">
        <v>44161.0</v>
      </c>
      <c r="D10" s="184" t="s">
        <v>335</v>
      </c>
      <c r="E10" s="184" t="s">
        <v>336</v>
      </c>
      <c r="F10" s="184" t="s">
        <v>351</v>
      </c>
      <c r="G10" s="186">
        <v>26.0</v>
      </c>
      <c r="H10" s="186">
        <v>0.0</v>
      </c>
      <c r="I10" s="2"/>
    </row>
    <row r="11">
      <c r="A11" s="183">
        <v>44206.0</v>
      </c>
      <c r="B11" s="184" t="s">
        <v>340</v>
      </c>
      <c r="C11" s="183">
        <v>44162.0</v>
      </c>
      <c r="D11" s="184" t="s">
        <v>335</v>
      </c>
      <c r="E11" s="184" t="s">
        <v>336</v>
      </c>
      <c r="F11" s="184" t="s">
        <v>352</v>
      </c>
      <c r="G11" s="186">
        <v>27.0</v>
      </c>
      <c r="H11" s="186">
        <v>0.0</v>
      </c>
      <c r="I11" s="2"/>
    </row>
    <row r="12">
      <c r="A12" s="183">
        <v>44207.0</v>
      </c>
      <c r="B12" s="184" t="s">
        <v>342</v>
      </c>
      <c r="C12" s="183">
        <v>44163.0</v>
      </c>
      <c r="D12" s="184" t="s">
        <v>335</v>
      </c>
      <c r="E12" s="184" t="s">
        <v>336</v>
      </c>
      <c r="F12" s="184" t="s">
        <v>353</v>
      </c>
      <c r="G12" s="186">
        <v>28.0</v>
      </c>
      <c r="H12" s="186">
        <v>0.0</v>
      </c>
      <c r="I12" s="2"/>
    </row>
    <row r="13">
      <c r="A13" s="183">
        <v>44208.0</v>
      </c>
      <c r="B13" s="184" t="s">
        <v>344</v>
      </c>
      <c r="C13" s="183">
        <v>44164.0</v>
      </c>
      <c r="D13" s="184" t="s">
        <v>335</v>
      </c>
      <c r="E13" s="184" t="s">
        <v>336</v>
      </c>
      <c r="F13" s="184" t="s">
        <v>354</v>
      </c>
      <c r="G13" s="186">
        <v>29.0</v>
      </c>
      <c r="H13" s="186">
        <v>0.0</v>
      </c>
      <c r="I13" s="2"/>
    </row>
    <row r="14">
      <c r="A14" s="183">
        <v>44209.0</v>
      </c>
      <c r="B14" s="184" t="s">
        <v>346</v>
      </c>
      <c r="C14" s="183">
        <v>44166.0</v>
      </c>
      <c r="D14" s="184" t="s">
        <v>335</v>
      </c>
      <c r="E14" s="184" t="s">
        <v>355</v>
      </c>
      <c r="F14" s="184" t="s">
        <v>356</v>
      </c>
      <c r="G14" s="186">
        <v>1.0</v>
      </c>
      <c r="H14" s="186">
        <v>0.0</v>
      </c>
      <c r="I14" s="2"/>
    </row>
    <row r="15">
      <c r="A15" s="183">
        <v>44210.0</v>
      </c>
      <c r="B15" s="184" t="s">
        <v>348</v>
      </c>
      <c r="C15" s="183">
        <v>44167.0</v>
      </c>
      <c r="D15" s="184" t="s">
        <v>335</v>
      </c>
      <c r="E15" s="184" t="s">
        <v>355</v>
      </c>
      <c r="F15" s="184" t="s">
        <v>357</v>
      </c>
      <c r="G15" s="186">
        <v>2.0</v>
      </c>
      <c r="H15" s="186">
        <v>0.0</v>
      </c>
      <c r="I15" s="2"/>
    </row>
    <row r="16">
      <c r="A16" s="183">
        <v>44211.0</v>
      </c>
      <c r="B16" s="184" t="s">
        <v>334</v>
      </c>
      <c r="C16" s="183">
        <v>44168.0</v>
      </c>
      <c r="D16" s="184" t="s">
        <v>335</v>
      </c>
      <c r="E16" s="184" t="s">
        <v>355</v>
      </c>
      <c r="F16" s="184" t="s">
        <v>358</v>
      </c>
      <c r="G16" s="186">
        <v>3.0</v>
      </c>
      <c r="H16" s="186">
        <v>0.0</v>
      </c>
      <c r="I16" s="2"/>
    </row>
    <row r="17">
      <c r="A17" s="183">
        <v>44212.0</v>
      </c>
      <c r="B17" s="184" t="s">
        <v>338</v>
      </c>
      <c r="C17" s="183">
        <v>44169.0</v>
      </c>
      <c r="D17" s="184" t="s">
        <v>335</v>
      </c>
      <c r="E17" s="184" t="s">
        <v>355</v>
      </c>
      <c r="F17" s="184" t="s">
        <v>359</v>
      </c>
      <c r="G17" s="186">
        <v>4.0</v>
      </c>
      <c r="H17" s="186">
        <v>0.0</v>
      </c>
      <c r="I17" s="2"/>
    </row>
    <row r="18">
      <c r="A18" s="183">
        <v>44213.0</v>
      </c>
      <c r="B18" s="184" t="s">
        <v>340</v>
      </c>
      <c r="C18" s="183">
        <v>44170.0</v>
      </c>
      <c r="D18" s="184" t="s">
        <v>335</v>
      </c>
      <c r="E18" s="184" t="s">
        <v>355</v>
      </c>
      <c r="F18" s="184" t="s">
        <v>360</v>
      </c>
      <c r="G18" s="186">
        <v>5.0</v>
      </c>
      <c r="H18" s="186">
        <v>0.0</v>
      </c>
      <c r="I18" s="2"/>
    </row>
    <row r="19">
      <c r="A19" s="183">
        <v>44214.0</v>
      </c>
      <c r="B19" s="184" t="s">
        <v>342</v>
      </c>
      <c r="C19" s="183">
        <v>44171.0</v>
      </c>
      <c r="D19" s="184" t="s">
        <v>335</v>
      </c>
      <c r="E19" s="184" t="s">
        <v>355</v>
      </c>
      <c r="F19" s="184" t="s">
        <v>361</v>
      </c>
      <c r="G19" s="186">
        <v>6.0</v>
      </c>
      <c r="H19" s="186">
        <v>0.0</v>
      </c>
      <c r="I19" s="2"/>
    </row>
    <row r="20">
      <c r="A20" s="183">
        <v>44215.0</v>
      </c>
      <c r="B20" s="184" t="s">
        <v>344</v>
      </c>
      <c r="C20" s="183">
        <v>44172.0</v>
      </c>
      <c r="D20" s="184" t="s">
        <v>335</v>
      </c>
      <c r="E20" s="184" t="s">
        <v>355</v>
      </c>
      <c r="F20" s="184" t="s">
        <v>362</v>
      </c>
      <c r="G20" s="186">
        <v>7.0</v>
      </c>
      <c r="H20" s="186">
        <v>0.0</v>
      </c>
      <c r="I20" s="2"/>
    </row>
    <row r="21">
      <c r="A21" s="183">
        <v>44216.0</v>
      </c>
      <c r="B21" s="184" t="s">
        <v>346</v>
      </c>
      <c r="C21" s="183">
        <v>44173.0</v>
      </c>
      <c r="D21" s="184" t="s">
        <v>335</v>
      </c>
      <c r="E21" s="184" t="s">
        <v>355</v>
      </c>
      <c r="F21" s="184" t="s">
        <v>363</v>
      </c>
      <c r="G21" s="186">
        <v>8.0</v>
      </c>
      <c r="H21" s="186">
        <v>0.0</v>
      </c>
      <c r="I21" s="2"/>
    </row>
    <row r="22">
      <c r="A22" s="183">
        <v>44217.0</v>
      </c>
      <c r="B22" s="184" t="s">
        <v>348</v>
      </c>
      <c r="C22" s="183">
        <v>44174.0</v>
      </c>
      <c r="D22" s="184" t="s">
        <v>335</v>
      </c>
      <c r="E22" s="184" t="s">
        <v>355</v>
      </c>
      <c r="F22" s="184" t="s">
        <v>364</v>
      </c>
      <c r="G22" s="186">
        <v>9.0</v>
      </c>
      <c r="H22" s="186">
        <v>0.0</v>
      </c>
      <c r="I22" s="2"/>
    </row>
    <row r="23">
      <c r="A23" s="183">
        <v>44218.0</v>
      </c>
      <c r="B23" s="184" t="s">
        <v>334</v>
      </c>
      <c r="C23" s="183">
        <v>44175.0</v>
      </c>
      <c r="D23" s="184" t="s">
        <v>335</v>
      </c>
      <c r="E23" s="184" t="s">
        <v>355</v>
      </c>
      <c r="F23" s="184" t="s">
        <v>365</v>
      </c>
      <c r="G23" s="186">
        <v>10.0</v>
      </c>
      <c r="H23" s="186">
        <v>0.0</v>
      </c>
      <c r="I23" s="2"/>
    </row>
    <row r="24">
      <c r="A24" s="183">
        <v>44219.0</v>
      </c>
      <c r="B24" s="184" t="s">
        <v>338</v>
      </c>
      <c r="C24" s="183">
        <v>44176.0</v>
      </c>
      <c r="D24" s="184" t="s">
        <v>335</v>
      </c>
      <c r="E24" s="184" t="s">
        <v>355</v>
      </c>
      <c r="F24" s="184" t="s">
        <v>366</v>
      </c>
      <c r="G24" s="186">
        <v>11.0</v>
      </c>
      <c r="H24" s="186">
        <v>0.0</v>
      </c>
      <c r="I24" s="2"/>
    </row>
    <row r="25">
      <c r="A25" s="183">
        <v>44220.0</v>
      </c>
      <c r="B25" s="184" t="s">
        <v>340</v>
      </c>
      <c r="C25" s="183">
        <v>44177.0</v>
      </c>
      <c r="D25" s="184" t="s">
        <v>335</v>
      </c>
      <c r="E25" s="184" t="s">
        <v>355</v>
      </c>
      <c r="F25" s="184" t="s">
        <v>367</v>
      </c>
      <c r="G25" s="186">
        <v>12.0</v>
      </c>
      <c r="H25" s="186">
        <v>0.0</v>
      </c>
      <c r="I25" s="2"/>
    </row>
    <row r="26">
      <c r="A26" s="183">
        <v>44221.0</v>
      </c>
      <c r="B26" s="184" t="s">
        <v>342</v>
      </c>
      <c r="C26" s="183">
        <v>44178.0</v>
      </c>
      <c r="D26" s="184" t="s">
        <v>335</v>
      </c>
      <c r="E26" s="184" t="s">
        <v>355</v>
      </c>
      <c r="F26" s="184" t="s">
        <v>368</v>
      </c>
      <c r="G26" s="186">
        <v>13.0</v>
      </c>
      <c r="H26" s="186">
        <v>0.0</v>
      </c>
      <c r="I26" s="2"/>
    </row>
    <row r="27">
      <c r="A27" s="183">
        <v>44222.0</v>
      </c>
      <c r="B27" s="184" t="s">
        <v>344</v>
      </c>
      <c r="C27" s="183">
        <v>44179.0</v>
      </c>
      <c r="D27" s="184" t="s">
        <v>335</v>
      </c>
      <c r="E27" s="184" t="s">
        <v>355</v>
      </c>
      <c r="F27" s="184" t="s">
        <v>369</v>
      </c>
      <c r="G27" s="186">
        <v>14.0</v>
      </c>
      <c r="H27" s="186">
        <v>0.0</v>
      </c>
      <c r="I27" s="2"/>
    </row>
    <row r="28">
      <c r="A28" s="183">
        <v>44223.0</v>
      </c>
      <c r="B28" s="184" t="s">
        <v>346</v>
      </c>
      <c r="C28" s="183">
        <v>44180.0</v>
      </c>
      <c r="D28" s="184" t="s">
        <v>335</v>
      </c>
      <c r="E28" s="184" t="s">
        <v>355</v>
      </c>
      <c r="F28" s="184" t="s">
        <v>370</v>
      </c>
      <c r="G28" s="186">
        <v>15.0</v>
      </c>
      <c r="H28" s="186">
        <v>0.0</v>
      </c>
      <c r="I28" s="2"/>
    </row>
    <row r="29">
      <c r="A29" s="183">
        <v>44224.0</v>
      </c>
      <c r="B29" s="184" t="s">
        <v>348</v>
      </c>
      <c r="C29" s="183">
        <v>44181.0</v>
      </c>
      <c r="D29" s="184" t="s">
        <v>335</v>
      </c>
      <c r="E29" s="184" t="s">
        <v>355</v>
      </c>
      <c r="F29" s="184" t="s">
        <v>371</v>
      </c>
      <c r="G29" s="186">
        <v>16.0</v>
      </c>
      <c r="H29" s="186">
        <v>0.0</v>
      </c>
      <c r="I29" s="2"/>
    </row>
    <row r="30">
      <c r="A30" s="183">
        <v>44225.0</v>
      </c>
      <c r="B30" s="184" t="s">
        <v>334</v>
      </c>
      <c r="C30" s="183">
        <v>44182.0</v>
      </c>
      <c r="D30" s="184" t="s">
        <v>335</v>
      </c>
      <c r="E30" s="184" t="s">
        <v>355</v>
      </c>
      <c r="F30" s="184" t="s">
        <v>372</v>
      </c>
      <c r="G30" s="186">
        <v>17.0</v>
      </c>
      <c r="H30" s="186">
        <v>0.0</v>
      </c>
      <c r="I30" s="2"/>
    </row>
    <row r="31">
      <c r="A31" s="183">
        <v>44226.0</v>
      </c>
      <c r="B31" s="184" t="s">
        <v>338</v>
      </c>
      <c r="C31" s="183">
        <v>44183.0</v>
      </c>
      <c r="D31" s="184" t="s">
        <v>335</v>
      </c>
      <c r="E31" s="184" t="s">
        <v>355</v>
      </c>
      <c r="F31" s="184" t="s">
        <v>373</v>
      </c>
      <c r="G31" s="186">
        <v>18.0</v>
      </c>
      <c r="H31" s="186">
        <v>0.0</v>
      </c>
      <c r="I31" s="2"/>
    </row>
    <row r="32">
      <c r="A32" s="183">
        <v>44227.0</v>
      </c>
      <c r="B32" s="184" t="s">
        <v>340</v>
      </c>
      <c r="C32" s="183">
        <v>44184.0</v>
      </c>
      <c r="D32" s="184" t="s">
        <v>335</v>
      </c>
      <c r="E32" s="184" t="s">
        <v>355</v>
      </c>
      <c r="F32" s="184" t="s">
        <v>374</v>
      </c>
      <c r="G32" s="186">
        <v>19.0</v>
      </c>
      <c r="H32" s="186">
        <v>0.0</v>
      </c>
      <c r="I32" s="2"/>
    </row>
    <row r="33">
      <c r="A33" s="183">
        <v>44470.0</v>
      </c>
      <c r="B33" s="184" t="s">
        <v>334</v>
      </c>
      <c r="C33" s="183">
        <v>44433.0</v>
      </c>
      <c r="D33" s="184" t="s">
        <v>375</v>
      </c>
      <c r="E33" s="184" t="s">
        <v>376</v>
      </c>
      <c r="F33" s="184" t="s">
        <v>377</v>
      </c>
      <c r="G33" s="186">
        <v>25.0</v>
      </c>
      <c r="H33" s="186">
        <v>0.0</v>
      </c>
      <c r="I33" s="2"/>
    </row>
    <row r="34">
      <c r="A34" s="183">
        <v>44471.0</v>
      </c>
      <c r="B34" s="184" t="s">
        <v>338</v>
      </c>
      <c r="C34" s="183">
        <v>44434.0</v>
      </c>
      <c r="D34" s="184" t="s">
        <v>375</v>
      </c>
      <c r="E34" s="184" t="s">
        <v>376</v>
      </c>
      <c r="F34" s="184" t="s">
        <v>378</v>
      </c>
      <c r="G34" s="186">
        <v>26.0</v>
      </c>
      <c r="H34" s="186">
        <v>0.0</v>
      </c>
      <c r="I34" s="2"/>
    </row>
    <row r="35">
      <c r="A35" s="183">
        <v>44472.0</v>
      </c>
      <c r="B35" s="184" t="s">
        <v>340</v>
      </c>
      <c r="C35" s="183">
        <v>44435.0</v>
      </c>
      <c r="D35" s="184" t="s">
        <v>375</v>
      </c>
      <c r="E35" s="184" t="s">
        <v>376</v>
      </c>
      <c r="F35" s="184" t="s">
        <v>379</v>
      </c>
      <c r="G35" s="186">
        <v>27.0</v>
      </c>
      <c r="H35" s="186">
        <v>0.0</v>
      </c>
      <c r="I35" s="2"/>
    </row>
    <row r="36">
      <c r="A36" s="183">
        <v>44473.0</v>
      </c>
      <c r="B36" s="184" t="s">
        <v>342</v>
      </c>
      <c r="C36" s="183">
        <v>44436.0</v>
      </c>
      <c r="D36" s="184" t="s">
        <v>375</v>
      </c>
      <c r="E36" s="184" t="s">
        <v>376</v>
      </c>
      <c r="F36" s="184" t="s">
        <v>380</v>
      </c>
      <c r="G36" s="186">
        <v>28.0</v>
      </c>
      <c r="H36" s="186">
        <v>0.0</v>
      </c>
      <c r="I36" s="2"/>
    </row>
    <row r="37">
      <c r="A37" s="183">
        <v>44474.0</v>
      </c>
      <c r="B37" s="184" t="s">
        <v>344</v>
      </c>
      <c r="C37" s="183">
        <v>44437.0</v>
      </c>
      <c r="D37" s="184" t="s">
        <v>375</v>
      </c>
      <c r="E37" s="184" t="s">
        <v>376</v>
      </c>
      <c r="F37" s="184" t="s">
        <v>381</v>
      </c>
      <c r="G37" s="186">
        <v>29.0</v>
      </c>
      <c r="H37" s="186">
        <v>0.0</v>
      </c>
      <c r="I37" s="2"/>
    </row>
    <row r="38">
      <c r="A38" s="183">
        <v>44475.0</v>
      </c>
      <c r="B38" s="184" t="s">
        <v>346</v>
      </c>
      <c r="C38" s="183">
        <v>44440.0</v>
      </c>
      <c r="D38" s="184" t="s">
        <v>375</v>
      </c>
      <c r="E38" s="184" t="s">
        <v>382</v>
      </c>
      <c r="F38" s="184" t="s">
        <v>383</v>
      </c>
      <c r="G38" s="186">
        <v>1.0</v>
      </c>
      <c r="H38" s="186">
        <v>0.0</v>
      </c>
      <c r="I38" s="2"/>
    </row>
    <row r="39">
      <c r="A39" s="183">
        <v>44476.0</v>
      </c>
      <c r="B39" s="184" t="s">
        <v>348</v>
      </c>
      <c r="C39" s="183">
        <v>44441.0</v>
      </c>
      <c r="D39" s="184" t="s">
        <v>375</v>
      </c>
      <c r="E39" s="184" t="s">
        <v>382</v>
      </c>
      <c r="F39" s="184" t="s">
        <v>384</v>
      </c>
      <c r="G39" s="186">
        <v>2.0</v>
      </c>
      <c r="H39" s="186">
        <v>0.0</v>
      </c>
      <c r="I39" s="2"/>
    </row>
    <row r="40">
      <c r="A40" s="183">
        <v>44477.0</v>
      </c>
      <c r="B40" s="184" t="s">
        <v>334</v>
      </c>
      <c r="C40" s="183">
        <v>44442.0</v>
      </c>
      <c r="D40" s="184" t="s">
        <v>375</v>
      </c>
      <c r="E40" s="184" t="s">
        <v>382</v>
      </c>
      <c r="F40" s="184" t="s">
        <v>385</v>
      </c>
      <c r="G40" s="186">
        <v>3.0</v>
      </c>
      <c r="H40" s="186">
        <v>0.0</v>
      </c>
      <c r="I40" s="2"/>
    </row>
    <row r="41">
      <c r="A41" s="183">
        <v>44478.0</v>
      </c>
      <c r="B41" s="184" t="s">
        <v>338</v>
      </c>
      <c r="C41" s="183">
        <v>44443.0</v>
      </c>
      <c r="D41" s="184" t="s">
        <v>375</v>
      </c>
      <c r="E41" s="184" t="s">
        <v>382</v>
      </c>
      <c r="F41" s="184" t="s">
        <v>386</v>
      </c>
      <c r="G41" s="186">
        <v>4.0</v>
      </c>
      <c r="H41" s="186">
        <v>0.0</v>
      </c>
      <c r="I41" s="2"/>
    </row>
    <row r="42">
      <c r="A42" s="183">
        <v>44479.0</v>
      </c>
      <c r="B42" s="184" t="s">
        <v>340</v>
      </c>
      <c r="C42" s="183">
        <v>44444.0</v>
      </c>
      <c r="D42" s="184" t="s">
        <v>375</v>
      </c>
      <c r="E42" s="184" t="s">
        <v>382</v>
      </c>
      <c r="F42" s="184" t="s">
        <v>387</v>
      </c>
      <c r="G42" s="186">
        <v>5.0</v>
      </c>
      <c r="H42" s="186">
        <v>0.0</v>
      </c>
      <c r="I42" s="2"/>
    </row>
    <row r="43">
      <c r="A43" s="183">
        <v>44480.0</v>
      </c>
      <c r="B43" s="184" t="s">
        <v>342</v>
      </c>
      <c r="C43" s="183">
        <v>44445.0</v>
      </c>
      <c r="D43" s="184" t="s">
        <v>375</v>
      </c>
      <c r="E43" s="184" t="s">
        <v>382</v>
      </c>
      <c r="F43" s="184" t="s">
        <v>388</v>
      </c>
      <c r="G43" s="186">
        <v>6.0</v>
      </c>
      <c r="H43" s="186">
        <v>0.0</v>
      </c>
      <c r="I43" s="2"/>
    </row>
    <row r="44">
      <c r="A44" s="183">
        <v>44481.0</v>
      </c>
      <c r="B44" s="184" t="s">
        <v>344</v>
      </c>
      <c r="C44" s="183">
        <v>44446.0</v>
      </c>
      <c r="D44" s="184" t="s">
        <v>375</v>
      </c>
      <c r="E44" s="184" t="s">
        <v>382</v>
      </c>
      <c r="F44" s="184" t="s">
        <v>389</v>
      </c>
      <c r="G44" s="186">
        <v>7.0</v>
      </c>
      <c r="H44" s="186">
        <v>0.0</v>
      </c>
      <c r="I44" s="2"/>
    </row>
    <row r="45">
      <c r="A45" s="183">
        <v>44482.0</v>
      </c>
      <c r="B45" s="184" t="s">
        <v>346</v>
      </c>
      <c r="C45" s="183">
        <v>44447.0</v>
      </c>
      <c r="D45" s="184" t="s">
        <v>375</v>
      </c>
      <c r="E45" s="184" t="s">
        <v>382</v>
      </c>
      <c r="F45" s="184" t="s">
        <v>390</v>
      </c>
      <c r="G45" s="186">
        <v>8.0</v>
      </c>
      <c r="H45" s="186">
        <v>0.0</v>
      </c>
      <c r="I45" s="2"/>
    </row>
    <row r="46">
      <c r="A46" s="183">
        <v>44483.0</v>
      </c>
      <c r="B46" s="184" t="s">
        <v>348</v>
      </c>
      <c r="C46" s="183">
        <v>44448.0</v>
      </c>
      <c r="D46" s="184" t="s">
        <v>375</v>
      </c>
      <c r="E46" s="184" t="s">
        <v>382</v>
      </c>
      <c r="F46" s="184" t="s">
        <v>391</v>
      </c>
      <c r="G46" s="186">
        <v>9.0</v>
      </c>
      <c r="H46" s="186">
        <v>0.0</v>
      </c>
      <c r="I46" s="2"/>
    </row>
    <row r="47">
      <c r="A47" s="183">
        <v>44484.0</v>
      </c>
      <c r="B47" s="184" t="s">
        <v>334</v>
      </c>
      <c r="C47" s="183">
        <v>44449.0</v>
      </c>
      <c r="D47" s="184" t="s">
        <v>375</v>
      </c>
      <c r="E47" s="184" t="s">
        <v>382</v>
      </c>
      <c r="F47" s="184" t="s">
        <v>392</v>
      </c>
      <c r="G47" s="186">
        <v>10.0</v>
      </c>
      <c r="H47" s="186">
        <v>0.0</v>
      </c>
      <c r="I47" s="2"/>
    </row>
    <row r="48">
      <c r="A48" s="183">
        <v>44485.0</v>
      </c>
      <c r="B48" s="184" t="s">
        <v>338</v>
      </c>
      <c r="C48" s="183">
        <v>44450.0</v>
      </c>
      <c r="D48" s="184" t="s">
        <v>375</v>
      </c>
      <c r="E48" s="184" t="s">
        <v>382</v>
      </c>
      <c r="F48" s="184" t="s">
        <v>393</v>
      </c>
      <c r="G48" s="186">
        <v>11.0</v>
      </c>
      <c r="H48" s="186">
        <v>0.0</v>
      </c>
      <c r="I48" s="2"/>
    </row>
    <row r="49">
      <c r="A49" s="183">
        <v>44486.0</v>
      </c>
      <c r="B49" s="184" t="s">
        <v>340</v>
      </c>
      <c r="C49" s="183">
        <v>44451.0</v>
      </c>
      <c r="D49" s="184" t="s">
        <v>375</v>
      </c>
      <c r="E49" s="184" t="s">
        <v>382</v>
      </c>
      <c r="F49" s="184" t="s">
        <v>394</v>
      </c>
      <c r="G49" s="186">
        <v>12.0</v>
      </c>
      <c r="H49" s="186">
        <v>0.0</v>
      </c>
      <c r="I49" s="2"/>
    </row>
    <row r="50">
      <c r="A50" s="183">
        <v>44487.0</v>
      </c>
      <c r="B50" s="184" t="s">
        <v>342</v>
      </c>
      <c r="C50" s="183">
        <v>44452.0</v>
      </c>
      <c r="D50" s="184" t="s">
        <v>375</v>
      </c>
      <c r="E50" s="184" t="s">
        <v>382</v>
      </c>
      <c r="F50" s="184" t="s">
        <v>395</v>
      </c>
      <c r="G50" s="186">
        <v>13.0</v>
      </c>
      <c r="H50" s="186">
        <v>0.0</v>
      </c>
      <c r="I50" s="2"/>
    </row>
    <row r="51">
      <c r="A51" s="183">
        <v>44488.0</v>
      </c>
      <c r="B51" s="184" t="s">
        <v>344</v>
      </c>
      <c r="C51" s="183">
        <v>44453.0</v>
      </c>
      <c r="D51" s="184" t="s">
        <v>375</v>
      </c>
      <c r="E51" s="184" t="s">
        <v>382</v>
      </c>
      <c r="F51" s="184" t="s">
        <v>396</v>
      </c>
      <c r="G51" s="186">
        <v>14.0</v>
      </c>
      <c r="H51" s="186">
        <v>0.0</v>
      </c>
      <c r="I51" s="2"/>
    </row>
    <row r="52">
      <c r="A52" s="183">
        <v>44489.0</v>
      </c>
      <c r="B52" s="184" t="s">
        <v>346</v>
      </c>
      <c r="C52" s="183">
        <v>44454.0</v>
      </c>
      <c r="D52" s="184" t="s">
        <v>375</v>
      </c>
      <c r="E52" s="184" t="s">
        <v>382</v>
      </c>
      <c r="F52" s="184" t="s">
        <v>397</v>
      </c>
      <c r="G52" s="186">
        <v>15.0</v>
      </c>
      <c r="H52" s="186">
        <v>0.0</v>
      </c>
      <c r="I52" s="2"/>
    </row>
    <row r="53">
      <c r="A53" s="183">
        <v>44490.0</v>
      </c>
      <c r="B53" s="184" t="s">
        <v>348</v>
      </c>
      <c r="C53" s="183">
        <v>44455.0</v>
      </c>
      <c r="D53" s="184" t="s">
        <v>375</v>
      </c>
      <c r="E53" s="184" t="s">
        <v>382</v>
      </c>
      <c r="F53" s="184" t="s">
        <v>398</v>
      </c>
      <c r="G53" s="186">
        <v>16.0</v>
      </c>
      <c r="H53" s="186">
        <v>0.0</v>
      </c>
      <c r="I53" s="2"/>
    </row>
    <row r="54">
      <c r="A54" s="183">
        <v>44491.0</v>
      </c>
      <c r="B54" s="184" t="s">
        <v>334</v>
      </c>
      <c r="C54" s="183">
        <v>44456.0</v>
      </c>
      <c r="D54" s="184" t="s">
        <v>375</v>
      </c>
      <c r="E54" s="184" t="s">
        <v>382</v>
      </c>
      <c r="F54" s="184" t="s">
        <v>399</v>
      </c>
      <c r="G54" s="186">
        <v>17.0</v>
      </c>
      <c r="H54" s="186">
        <v>0.0</v>
      </c>
      <c r="I54" s="2"/>
    </row>
    <row r="55">
      <c r="A55" s="183">
        <v>44492.0</v>
      </c>
      <c r="B55" s="184" t="s">
        <v>338</v>
      </c>
      <c r="C55" s="183">
        <v>44457.0</v>
      </c>
      <c r="D55" s="184" t="s">
        <v>375</v>
      </c>
      <c r="E55" s="184" t="s">
        <v>382</v>
      </c>
      <c r="F55" s="184" t="s">
        <v>400</v>
      </c>
      <c r="G55" s="186">
        <v>18.0</v>
      </c>
      <c r="H55" s="186">
        <v>0.0</v>
      </c>
      <c r="I55" s="2"/>
    </row>
    <row r="56">
      <c r="A56" s="183">
        <v>44493.0</v>
      </c>
      <c r="B56" s="184" t="s">
        <v>340</v>
      </c>
      <c r="C56" s="183">
        <v>44458.0</v>
      </c>
      <c r="D56" s="184" t="s">
        <v>375</v>
      </c>
      <c r="E56" s="184" t="s">
        <v>382</v>
      </c>
      <c r="F56" s="184" t="s">
        <v>401</v>
      </c>
      <c r="G56" s="186">
        <v>19.0</v>
      </c>
      <c r="H56" s="186">
        <v>0.0</v>
      </c>
      <c r="I56" s="2"/>
    </row>
    <row r="57">
      <c r="A57" s="183">
        <v>44494.0</v>
      </c>
      <c r="B57" s="184" t="s">
        <v>342</v>
      </c>
      <c r="C57" s="183">
        <v>44459.0</v>
      </c>
      <c r="D57" s="184" t="s">
        <v>375</v>
      </c>
      <c r="E57" s="184" t="s">
        <v>382</v>
      </c>
      <c r="F57" s="184" t="s">
        <v>402</v>
      </c>
      <c r="G57" s="186">
        <v>20.0</v>
      </c>
      <c r="H57" s="186">
        <v>0.0</v>
      </c>
      <c r="I57" s="2"/>
    </row>
    <row r="58">
      <c r="A58" s="183">
        <v>44495.0</v>
      </c>
      <c r="B58" s="184" t="s">
        <v>344</v>
      </c>
      <c r="C58" s="183">
        <v>44460.0</v>
      </c>
      <c r="D58" s="184" t="s">
        <v>375</v>
      </c>
      <c r="E58" s="184" t="s">
        <v>382</v>
      </c>
      <c r="F58" s="184" t="s">
        <v>403</v>
      </c>
      <c r="G58" s="186">
        <v>21.0</v>
      </c>
      <c r="H58" s="186">
        <v>0.0</v>
      </c>
      <c r="I58" s="2"/>
    </row>
    <row r="59">
      <c r="A59" s="183">
        <v>44496.0</v>
      </c>
      <c r="B59" s="184" t="s">
        <v>346</v>
      </c>
      <c r="C59" s="183">
        <v>44461.0</v>
      </c>
      <c r="D59" s="184" t="s">
        <v>375</v>
      </c>
      <c r="E59" s="184" t="s">
        <v>382</v>
      </c>
      <c r="F59" s="184" t="s">
        <v>404</v>
      </c>
      <c r="G59" s="186">
        <v>22.0</v>
      </c>
      <c r="H59" s="186">
        <v>0.0</v>
      </c>
      <c r="I59" s="2"/>
    </row>
    <row r="60">
      <c r="A60" s="183">
        <v>44497.0</v>
      </c>
      <c r="B60" s="184" t="s">
        <v>348</v>
      </c>
      <c r="C60" s="183">
        <v>44462.0</v>
      </c>
      <c r="D60" s="184" t="s">
        <v>375</v>
      </c>
      <c r="E60" s="184" t="s">
        <v>382</v>
      </c>
      <c r="F60" s="184" t="s">
        <v>337</v>
      </c>
      <c r="G60" s="186">
        <v>23.0</v>
      </c>
      <c r="H60" s="186">
        <v>0.0</v>
      </c>
      <c r="I60" s="2"/>
    </row>
    <row r="61">
      <c r="A61" s="183">
        <v>44498.0</v>
      </c>
      <c r="B61" s="184" t="s">
        <v>334</v>
      </c>
      <c r="C61" s="183">
        <v>44463.0</v>
      </c>
      <c r="D61" s="184" t="s">
        <v>375</v>
      </c>
      <c r="E61" s="184" t="s">
        <v>382</v>
      </c>
      <c r="F61" s="184" t="s">
        <v>339</v>
      </c>
      <c r="G61" s="186">
        <v>24.0</v>
      </c>
      <c r="H61" s="186">
        <v>0.0</v>
      </c>
      <c r="I61" s="2"/>
    </row>
    <row r="62">
      <c r="A62" s="183">
        <v>44499.0</v>
      </c>
      <c r="B62" s="184" t="s">
        <v>338</v>
      </c>
      <c r="C62" s="183">
        <v>44464.0</v>
      </c>
      <c r="D62" s="184" t="s">
        <v>375</v>
      </c>
      <c r="E62" s="184" t="s">
        <v>382</v>
      </c>
      <c r="F62" s="184" t="s">
        <v>341</v>
      </c>
      <c r="G62" s="186">
        <v>25.0</v>
      </c>
      <c r="H62" s="186">
        <v>0.0</v>
      </c>
      <c r="I62" s="2"/>
    </row>
    <row r="63">
      <c r="A63" s="183">
        <v>44500.0</v>
      </c>
      <c r="B63" s="184" t="s">
        <v>340</v>
      </c>
      <c r="C63" s="183">
        <v>44465.0</v>
      </c>
      <c r="D63" s="184" t="s">
        <v>375</v>
      </c>
      <c r="E63" s="184" t="s">
        <v>382</v>
      </c>
      <c r="F63" s="184" t="s">
        <v>343</v>
      </c>
      <c r="G63" s="186">
        <v>26.0</v>
      </c>
      <c r="H63" s="186">
        <v>0.0</v>
      </c>
      <c r="I63" s="2"/>
    </row>
    <row r="64">
      <c r="A64" s="183">
        <v>44501.0</v>
      </c>
      <c r="B64" s="184" t="s">
        <v>342</v>
      </c>
      <c r="C64" s="183">
        <v>44466.0</v>
      </c>
      <c r="D64" s="184" t="s">
        <v>375</v>
      </c>
      <c r="E64" s="184" t="s">
        <v>382</v>
      </c>
      <c r="F64" s="184" t="s">
        <v>345</v>
      </c>
      <c r="G64" s="186">
        <v>27.0</v>
      </c>
      <c r="H64" s="186">
        <v>0.0</v>
      </c>
      <c r="I64" s="2"/>
    </row>
    <row r="65">
      <c r="A65" s="183">
        <v>44502.0</v>
      </c>
      <c r="B65" s="184" t="s">
        <v>344</v>
      </c>
      <c r="C65" s="183">
        <v>44467.0</v>
      </c>
      <c r="D65" s="184" t="s">
        <v>375</v>
      </c>
      <c r="E65" s="184" t="s">
        <v>382</v>
      </c>
      <c r="F65" s="184" t="s">
        <v>347</v>
      </c>
      <c r="G65" s="186">
        <v>28.0</v>
      </c>
      <c r="H65" s="186">
        <v>0.0</v>
      </c>
      <c r="I65" s="2"/>
    </row>
    <row r="66">
      <c r="A66" s="183">
        <v>44503.0</v>
      </c>
      <c r="B66" s="184" t="s">
        <v>346</v>
      </c>
      <c r="C66" s="183">
        <v>44468.0</v>
      </c>
      <c r="D66" s="184" t="s">
        <v>375</v>
      </c>
      <c r="E66" s="184" t="s">
        <v>382</v>
      </c>
      <c r="F66" s="184" t="s">
        <v>349</v>
      </c>
      <c r="G66" s="186">
        <v>29.0</v>
      </c>
      <c r="H66" s="186">
        <v>0.0</v>
      </c>
      <c r="I66" s="2"/>
    </row>
    <row r="67">
      <c r="A67" s="183">
        <v>44504.0</v>
      </c>
      <c r="B67" s="184" t="s">
        <v>348</v>
      </c>
      <c r="C67" s="183">
        <v>44469.0</v>
      </c>
      <c r="D67" s="184" t="s">
        <v>375</v>
      </c>
      <c r="E67" s="184" t="s">
        <v>382</v>
      </c>
      <c r="F67" s="184" t="s">
        <v>350</v>
      </c>
      <c r="G67" s="186">
        <v>30.0</v>
      </c>
      <c r="H67" s="186">
        <v>0.0</v>
      </c>
      <c r="I67" s="2"/>
    </row>
    <row r="68">
      <c r="A68" s="183">
        <v>44505.0</v>
      </c>
      <c r="B68" s="184" t="s">
        <v>334</v>
      </c>
      <c r="C68" s="183">
        <v>44470.0</v>
      </c>
      <c r="D68" s="184" t="s">
        <v>375</v>
      </c>
      <c r="E68" s="184" t="s">
        <v>405</v>
      </c>
      <c r="F68" s="184" t="s">
        <v>351</v>
      </c>
      <c r="G68" s="186">
        <v>1.0</v>
      </c>
      <c r="H68" s="186">
        <v>0.0</v>
      </c>
      <c r="I68" s="2"/>
    </row>
    <row r="69">
      <c r="A69" s="183">
        <v>44506.0</v>
      </c>
      <c r="B69" s="184" t="s">
        <v>338</v>
      </c>
      <c r="C69" s="183">
        <v>44471.0</v>
      </c>
      <c r="D69" s="184" t="s">
        <v>375</v>
      </c>
      <c r="E69" s="184" t="s">
        <v>405</v>
      </c>
      <c r="F69" s="184" t="s">
        <v>352</v>
      </c>
      <c r="G69" s="186">
        <v>2.0</v>
      </c>
      <c r="H69" s="186">
        <v>0.0</v>
      </c>
      <c r="I69" s="2"/>
    </row>
    <row r="70">
      <c r="A70" s="183">
        <v>44507.0</v>
      </c>
      <c r="B70" s="184" t="s">
        <v>340</v>
      </c>
      <c r="C70" s="183">
        <v>44472.0</v>
      </c>
      <c r="D70" s="184" t="s">
        <v>375</v>
      </c>
      <c r="E70" s="184" t="s">
        <v>405</v>
      </c>
      <c r="F70" s="184" t="s">
        <v>353</v>
      </c>
      <c r="G70" s="186">
        <v>3.0</v>
      </c>
      <c r="H70" s="186">
        <v>0.0</v>
      </c>
      <c r="I70" s="2"/>
    </row>
    <row r="71">
      <c r="A71" s="183">
        <v>44508.0</v>
      </c>
      <c r="B71" s="184" t="s">
        <v>342</v>
      </c>
      <c r="C71" s="183">
        <v>44473.0</v>
      </c>
      <c r="D71" s="184" t="s">
        <v>375</v>
      </c>
      <c r="E71" s="184" t="s">
        <v>405</v>
      </c>
      <c r="F71" s="184" t="s">
        <v>354</v>
      </c>
      <c r="G71" s="186">
        <v>4.0</v>
      </c>
      <c r="H71" s="186">
        <v>0.0</v>
      </c>
      <c r="I71" s="2"/>
    </row>
    <row r="72">
      <c r="A72" s="183">
        <v>44509.0</v>
      </c>
      <c r="B72" s="184" t="s">
        <v>344</v>
      </c>
      <c r="C72" s="183">
        <v>44474.0</v>
      </c>
      <c r="D72" s="184" t="s">
        <v>375</v>
      </c>
      <c r="E72" s="184" t="s">
        <v>405</v>
      </c>
      <c r="F72" s="184" t="s">
        <v>356</v>
      </c>
      <c r="G72" s="186">
        <v>5.0</v>
      </c>
      <c r="H72" s="186">
        <v>0.0</v>
      </c>
      <c r="I72" s="2"/>
    </row>
    <row r="73">
      <c r="A73" s="183">
        <v>44510.0</v>
      </c>
      <c r="B73" s="184" t="s">
        <v>346</v>
      </c>
      <c r="C73" s="183">
        <v>44475.0</v>
      </c>
      <c r="D73" s="184" t="s">
        <v>375</v>
      </c>
      <c r="E73" s="184" t="s">
        <v>405</v>
      </c>
      <c r="F73" s="184" t="s">
        <v>357</v>
      </c>
      <c r="G73" s="186">
        <v>6.0</v>
      </c>
      <c r="H73" s="186">
        <v>0.0</v>
      </c>
      <c r="I73" s="2"/>
    </row>
    <row r="74">
      <c r="A74" s="183">
        <v>44511.0</v>
      </c>
      <c r="B74" s="184" t="s">
        <v>348</v>
      </c>
      <c r="C74" s="183">
        <v>44476.0</v>
      </c>
      <c r="D74" s="184" t="s">
        <v>375</v>
      </c>
      <c r="E74" s="184" t="s">
        <v>405</v>
      </c>
      <c r="F74" s="184" t="s">
        <v>358</v>
      </c>
      <c r="G74" s="186">
        <v>7.0</v>
      </c>
      <c r="H74" s="186">
        <v>0.0</v>
      </c>
      <c r="I74" s="2"/>
    </row>
    <row r="75">
      <c r="A75" s="183">
        <v>44512.0</v>
      </c>
      <c r="B75" s="184" t="s">
        <v>334</v>
      </c>
      <c r="C75" s="183">
        <v>44477.0</v>
      </c>
      <c r="D75" s="184" t="s">
        <v>375</v>
      </c>
      <c r="E75" s="184" t="s">
        <v>405</v>
      </c>
      <c r="F75" s="184" t="s">
        <v>359</v>
      </c>
      <c r="G75" s="186">
        <v>8.0</v>
      </c>
      <c r="H75" s="186">
        <v>0.0</v>
      </c>
      <c r="I75" s="2"/>
    </row>
    <row r="76">
      <c r="A76" s="183">
        <v>44513.0</v>
      </c>
      <c r="B76" s="184" t="s">
        <v>338</v>
      </c>
      <c r="C76" s="183">
        <v>44478.0</v>
      </c>
      <c r="D76" s="184" t="s">
        <v>375</v>
      </c>
      <c r="E76" s="184" t="s">
        <v>405</v>
      </c>
      <c r="F76" s="184" t="s">
        <v>360</v>
      </c>
      <c r="G76" s="186">
        <v>9.0</v>
      </c>
      <c r="H76" s="186">
        <v>0.0</v>
      </c>
      <c r="I76" s="2"/>
    </row>
    <row r="77">
      <c r="A77" s="183">
        <v>44514.0</v>
      </c>
      <c r="B77" s="184" t="s">
        <v>340</v>
      </c>
      <c r="C77" s="183">
        <v>44479.0</v>
      </c>
      <c r="D77" s="184" t="s">
        <v>375</v>
      </c>
      <c r="E77" s="184" t="s">
        <v>405</v>
      </c>
      <c r="F77" s="184" t="s">
        <v>361</v>
      </c>
      <c r="G77" s="186">
        <v>10.0</v>
      </c>
      <c r="H77" s="186">
        <v>0.0</v>
      </c>
      <c r="I77" s="2"/>
    </row>
    <row r="78">
      <c r="A78" s="183">
        <v>44515.0</v>
      </c>
      <c r="B78" s="184" t="s">
        <v>342</v>
      </c>
      <c r="C78" s="183">
        <v>44480.0</v>
      </c>
      <c r="D78" s="184" t="s">
        <v>375</v>
      </c>
      <c r="E78" s="184" t="s">
        <v>405</v>
      </c>
      <c r="F78" s="184" t="s">
        <v>362</v>
      </c>
      <c r="G78" s="186">
        <v>11.0</v>
      </c>
      <c r="H78" s="186">
        <v>0.0</v>
      </c>
      <c r="I78" s="2"/>
    </row>
    <row r="79">
      <c r="A79" s="183">
        <v>44516.0</v>
      </c>
      <c r="B79" s="184" t="s">
        <v>344</v>
      </c>
      <c r="C79" s="183">
        <v>44481.0</v>
      </c>
      <c r="D79" s="184" t="s">
        <v>375</v>
      </c>
      <c r="E79" s="184" t="s">
        <v>405</v>
      </c>
      <c r="F79" s="184" t="s">
        <v>363</v>
      </c>
      <c r="G79" s="186">
        <v>12.0</v>
      </c>
      <c r="H79" s="186">
        <v>0.0</v>
      </c>
      <c r="I79" s="2"/>
    </row>
    <row r="80">
      <c r="A80" s="183">
        <v>44517.0</v>
      </c>
      <c r="B80" s="184" t="s">
        <v>346</v>
      </c>
      <c r="C80" s="183">
        <v>44482.0</v>
      </c>
      <c r="D80" s="184" t="s">
        <v>375</v>
      </c>
      <c r="E80" s="184" t="s">
        <v>405</v>
      </c>
      <c r="F80" s="184" t="s">
        <v>364</v>
      </c>
      <c r="G80" s="186">
        <v>13.0</v>
      </c>
      <c r="H80" s="186">
        <v>0.0</v>
      </c>
      <c r="I80" s="2"/>
    </row>
    <row r="81">
      <c r="A81" s="183">
        <v>44518.0</v>
      </c>
      <c r="B81" s="184" t="s">
        <v>348</v>
      </c>
      <c r="C81" s="183">
        <v>44483.0</v>
      </c>
      <c r="D81" s="184" t="s">
        <v>375</v>
      </c>
      <c r="E81" s="184" t="s">
        <v>405</v>
      </c>
      <c r="F81" s="184" t="s">
        <v>365</v>
      </c>
      <c r="G81" s="186">
        <v>14.0</v>
      </c>
      <c r="H81" s="186">
        <v>0.0</v>
      </c>
      <c r="I81" s="2"/>
    </row>
    <row r="82">
      <c r="A82" s="183">
        <v>44519.0</v>
      </c>
      <c r="B82" s="184" t="s">
        <v>334</v>
      </c>
      <c r="C82" s="183">
        <v>44484.0</v>
      </c>
      <c r="D82" s="184" t="s">
        <v>375</v>
      </c>
      <c r="E82" s="184" t="s">
        <v>405</v>
      </c>
      <c r="F82" s="184" t="s">
        <v>366</v>
      </c>
      <c r="G82" s="186">
        <v>15.0</v>
      </c>
      <c r="H82" s="186">
        <v>0.0</v>
      </c>
      <c r="I82" s="2"/>
    </row>
    <row r="83">
      <c r="A83" s="183">
        <v>44520.0</v>
      </c>
      <c r="B83" s="184" t="s">
        <v>338</v>
      </c>
      <c r="C83" s="183">
        <v>44485.0</v>
      </c>
      <c r="D83" s="184" t="s">
        <v>375</v>
      </c>
      <c r="E83" s="184" t="s">
        <v>405</v>
      </c>
      <c r="F83" s="184" t="s">
        <v>367</v>
      </c>
      <c r="G83" s="186">
        <v>16.0</v>
      </c>
      <c r="H83" s="186">
        <v>0.0</v>
      </c>
      <c r="I83" s="2"/>
    </row>
    <row r="84">
      <c r="A84" s="183">
        <v>44521.0</v>
      </c>
      <c r="B84" s="184" t="s">
        <v>340</v>
      </c>
      <c r="C84" s="183">
        <v>44486.0</v>
      </c>
      <c r="D84" s="184" t="s">
        <v>375</v>
      </c>
      <c r="E84" s="184" t="s">
        <v>405</v>
      </c>
      <c r="F84" s="184" t="s">
        <v>368</v>
      </c>
      <c r="G84" s="186">
        <v>17.0</v>
      </c>
      <c r="H84" s="186">
        <v>0.0</v>
      </c>
      <c r="I84" s="2"/>
    </row>
    <row r="85">
      <c r="A85" s="183">
        <v>44522.0</v>
      </c>
      <c r="B85" s="184" t="s">
        <v>342</v>
      </c>
      <c r="C85" s="183">
        <v>44487.0</v>
      </c>
      <c r="D85" s="184" t="s">
        <v>375</v>
      </c>
      <c r="E85" s="184" t="s">
        <v>405</v>
      </c>
      <c r="F85" s="184" t="s">
        <v>369</v>
      </c>
      <c r="G85" s="186">
        <v>18.0</v>
      </c>
      <c r="H85" s="186">
        <v>0.0</v>
      </c>
      <c r="I85" s="2"/>
    </row>
    <row r="86">
      <c r="A86" s="183">
        <v>44523.0</v>
      </c>
      <c r="B86" s="184" t="s">
        <v>344</v>
      </c>
      <c r="C86" s="183">
        <v>44488.0</v>
      </c>
      <c r="D86" s="184" t="s">
        <v>375</v>
      </c>
      <c r="E86" s="184" t="s">
        <v>405</v>
      </c>
      <c r="F86" s="184" t="s">
        <v>370</v>
      </c>
      <c r="G86" s="186">
        <v>19.0</v>
      </c>
      <c r="H86" s="186">
        <v>0.0</v>
      </c>
      <c r="I86" s="2"/>
    </row>
    <row r="87">
      <c r="A87" s="183">
        <v>44524.0</v>
      </c>
      <c r="B87" s="184" t="s">
        <v>346</v>
      </c>
      <c r="C87" s="183">
        <v>44489.0</v>
      </c>
      <c r="D87" s="184" t="s">
        <v>375</v>
      </c>
      <c r="E87" s="184" t="s">
        <v>405</v>
      </c>
      <c r="F87" s="184" t="s">
        <v>371</v>
      </c>
      <c r="G87" s="186">
        <v>20.0</v>
      </c>
      <c r="H87" s="186">
        <v>0.0</v>
      </c>
      <c r="I87" s="2"/>
    </row>
    <row r="88">
      <c r="A88" s="183">
        <v>44525.0</v>
      </c>
      <c r="B88" s="184" t="s">
        <v>348</v>
      </c>
      <c r="C88" s="183">
        <v>44490.0</v>
      </c>
      <c r="D88" s="184" t="s">
        <v>375</v>
      </c>
      <c r="E88" s="184" t="s">
        <v>405</v>
      </c>
      <c r="F88" s="184" t="s">
        <v>372</v>
      </c>
      <c r="G88" s="186">
        <v>21.0</v>
      </c>
      <c r="H88" s="186">
        <v>0.0</v>
      </c>
      <c r="I88" s="2"/>
    </row>
    <row r="89">
      <c r="A89" s="183">
        <v>44526.0</v>
      </c>
      <c r="B89" s="184" t="s">
        <v>334</v>
      </c>
      <c r="C89" s="183">
        <v>44491.0</v>
      </c>
      <c r="D89" s="184" t="s">
        <v>375</v>
      </c>
      <c r="E89" s="184" t="s">
        <v>405</v>
      </c>
      <c r="F89" s="184" t="s">
        <v>373</v>
      </c>
      <c r="G89" s="186">
        <v>22.0</v>
      </c>
      <c r="H89" s="186">
        <v>0.0</v>
      </c>
      <c r="I89" s="2"/>
    </row>
    <row r="90">
      <c r="A90" s="183">
        <v>44527.0</v>
      </c>
      <c r="B90" s="184" t="s">
        <v>338</v>
      </c>
      <c r="C90" s="183">
        <v>44492.0</v>
      </c>
      <c r="D90" s="184" t="s">
        <v>375</v>
      </c>
      <c r="E90" s="184" t="s">
        <v>405</v>
      </c>
      <c r="F90" s="184" t="s">
        <v>374</v>
      </c>
      <c r="G90" s="186">
        <v>23.0</v>
      </c>
      <c r="H90" s="186">
        <v>0.0</v>
      </c>
      <c r="I90" s="2"/>
    </row>
    <row r="91">
      <c r="A91" s="183">
        <v>44528.0</v>
      </c>
      <c r="B91" s="184" t="s">
        <v>340</v>
      </c>
      <c r="C91" s="183">
        <v>44493.0</v>
      </c>
      <c r="D91" s="184" t="s">
        <v>375</v>
      </c>
      <c r="E91" s="184" t="s">
        <v>405</v>
      </c>
      <c r="F91" s="184" t="s">
        <v>406</v>
      </c>
      <c r="G91" s="186">
        <v>24.0</v>
      </c>
      <c r="H91" s="186">
        <v>0.0</v>
      </c>
      <c r="I91" s="2"/>
    </row>
    <row r="92">
      <c r="A92" s="183">
        <v>44529.0</v>
      </c>
      <c r="B92" s="184" t="s">
        <v>342</v>
      </c>
      <c r="C92" s="183">
        <v>44494.0</v>
      </c>
      <c r="D92" s="184" t="s">
        <v>375</v>
      </c>
      <c r="E92" s="184" t="s">
        <v>405</v>
      </c>
      <c r="F92" s="184" t="s">
        <v>407</v>
      </c>
      <c r="G92" s="186">
        <v>25.0</v>
      </c>
      <c r="H92" s="186">
        <v>0.0</v>
      </c>
      <c r="I92" s="2"/>
    </row>
    <row r="93">
      <c r="A93" s="183">
        <v>44530.0</v>
      </c>
      <c r="B93" s="184" t="s">
        <v>344</v>
      </c>
      <c r="C93" s="183">
        <v>44495.0</v>
      </c>
      <c r="D93" s="184" t="s">
        <v>375</v>
      </c>
      <c r="E93" s="184" t="s">
        <v>405</v>
      </c>
      <c r="F93" s="184" t="s">
        <v>377</v>
      </c>
      <c r="G93" s="186">
        <v>26.0</v>
      </c>
      <c r="H93" s="186">
        <v>0.0</v>
      </c>
      <c r="I93" s="2"/>
    </row>
    <row r="94">
      <c r="A94" s="183">
        <v>44531.0</v>
      </c>
      <c r="B94" s="184" t="s">
        <v>346</v>
      </c>
      <c r="C94" s="183">
        <v>44496.0</v>
      </c>
      <c r="D94" s="184" t="s">
        <v>375</v>
      </c>
      <c r="E94" s="184" t="s">
        <v>405</v>
      </c>
      <c r="F94" s="184" t="s">
        <v>378</v>
      </c>
      <c r="G94" s="186">
        <v>27.0</v>
      </c>
      <c r="H94" s="186">
        <v>0.0</v>
      </c>
      <c r="I94" s="2"/>
    </row>
    <row r="95">
      <c r="A95" s="183">
        <v>44532.0</v>
      </c>
      <c r="B95" s="184" t="s">
        <v>348</v>
      </c>
      <c r="C95" s="183">
        <v>44497.0</v>
      </c>
      <c r="D95" s="184" t="s">
        <v>375</v>
      </c>
      <c r="E95" s="184" t="s">
        <v>405</v>
      </c>
      <c r="F95" s="184" t="s">
        <v>379</v>
      </c>
      <c r="G95" s="186">
        <v>28.0</v>
      </c>
      <c r="H95" s="186">
        <v>0.0</v>
      </c>
      <c r="I95" s="2"/>
    </row>
    <row r="96">
      <c r="A96" s="183">
        <v>44533.0</v>
      </c>
      <c r="B96" s="184" t="s">
        <v>334</v>
      </c>
      <c r="C96" s="183">
        <v>44498.0</v>
      </c>
      <c r="D96" s="184" t="s">
        <v>375</v>
      </c>
      <c r="E96" s="184" t="s">
        <v>405</v>
      </c>
      <c r="F96" s="184" t="s">
        <v>380</v>
      </c>
      <c r="G96" s="186">
        <v>29.0</v>
      </c>
      <c r="H96" s="186">
        <v>0.0</v>
      </c>
      <c r="I96" s="2"/>
    </row>
    <row r="97">
      <c r="A97" s="183">
        <v>44534.0</v>
      </c>
      <c r="B97" s="184" t="s">
        <v>338</v>
      </c>
      <c r="C97" s="183">
        <v>44501.0</v>
      </c>
      <c r="D97" s="184" t="s">
        <v>375</v>
      </c>
      <c r="E97" s="184" t="s">
        <v>408</v>
      </c>
      <c r="F97" s="184" t="s">
        <v>381</v>
      </c>
      <c r="G97" s="186">
        <v>1.0</v>
      </c>
      <c r="H97" s="186">
        <v>0.0</v>
      </c>
      <c r="I97" s="2"/>
    </row>
    <row r="98">
      <c r="A98" s="183">
        <v>44535.0</v>
      </c>
      <c r="B98" s="184" t="s">
        <v>340</v>
      </c>
      <c r="C98" s="183">
        <v>44502.0</v>
      </c>
      <c r="D98" s="184" t="s">
        <v>375</v>
      </c>
      <c r="E98" s="184" t="s">
        <v>408</v>
      </c>
      <c r="F98" s="184" t="s">
        <v>383</v>
      </c>
      <c r="G98" s="186">
        <v>2.0</v>
      </c>
      <c r="H98" s="186">
        <v>0.0</v>
      </c>
      <c r="I98" s="2"/>
    </row>
    <row r="99">
      <c r="A99" s="183">
        <v>44536.0</v>
      </c>
      <c r="B99" s="184" t="s">
        <v>342</v>
      </c>
      <c r="C99" s="183">
        <v>44503.0</v>
      </c>
      <c r="D99" s="184" t="s">
        <v>375</v>
      </c>
      <c r="E99" s="184" t="s">
        <v>408</v>
      </c>
      <c r="F99" s="184" t="s">
        <v>384</v>
      </c>
      <c r="G99" s="186">
        <v>3.0</v>
      </c>
      <c r="H99" s="186">
        <v>0.0</v>
      </c>
      <c r="I99" s="2"/>
    </row>
    <row r="100">
      <c r="A100" s="183">
        <v>44537.0</v>
      </c>
      <c r="B100" s="184" t="s">
        <v>344</v>
      </c>
      <c r="C100" s="183">
        <v>44504.0</v>
      </c>
      <c r="D100" s="184" t="s">
        <v>375</v>
      </c>
      <c r="E100" s="184" t="s">
        <v>408</v>
      </c>
      <c r="F100" s="184" t="s">
        <v>385</v>
      </c>
      <c r="G100" s="186">
        <v>4.0</v>
      </c>
      <c r="H100" s="186">
        <v>0.0</v>
      </c>
      <c r="I100" s="2"/>
    </row>
    <row r="101">
      <c r="A101" s="183">
        <v>44538.0</v>
      </c>
      <c r="B101" s="184" t="s">
        <v>346</v>
      </c>
      <c r="C101" s="183">
        <v>44505.0</v>
      </c>
      <c r="D101" s="184" t="s">
        <v>375</v>
      </c>
      <c r="E101" s="184" t="s">
        <v>408</v>
      </c>
      <c r="F101" s="184" t="s">
        <v>386</v>
      </c>
      <c r="G101" s="186">
        <v>5.0</v>
      </c>
      <c r="H101" s="186">
        <v>0.0</v>
      </c>
      <c r="I101" s="2"/>
    </row>
    <row r="102">
      <c r="A102" s="183">
        <v>44539.0</v>
      </c>
      <c r="B102" s="184" t="s">
        <v>348</v>
      </c>
      <c r="C102" s="183">
        <v>44506.0</v>
      </c>
      <c r="D102" s="184" t="s">
        <v>375</v>
      </c>
      <c r="E102" s="184" t="s">
        <v>408</v>
      </c>
      <c r="F102" s="184" t="s">
        <v>387</v>
      </c>
      <c r="G102" s="186">
        <v>6.0</v>
      </c>
      <c r="H102" s="186">
        <v>0.0</v>
      </c>
      <c r="I102" s="2"/>
    </row>
    <row r="103">
      <c r="A103" s="183">
        <v>44540.0</v>
      </c>
      <c r="B103" s="184" t="s">
        <v>334</v>
      </c>
      <c r="C103" s="183">
        <v>44507.0</v>
      </c>
      <c r="D103" s="184" t="s">
        <v>375</v>
      </c>
      <c r="E103" s="184" t="s">
        <v>408</v>
      </c>
      <c r="F103" s="184" t="s">
        <v>388</v>
      </c>
      <c r="G103" s="186">
        <v>7.0</v>
      </c>
      <c r="H103" s="186">
        <v>0.0</v>
      </c>
      <c r="I103" s="2"/>
    </row>
    <row r="104">
      <c r="A104" s="183">
        <v>44541.0</v>
      </c>
      <c r="B104" s="184" t="s">
        <v>338</v>
      </c>
      <c r="C104" s="183">
        <v>44508.0</v>
      </c>
      <c r="D104" s="184" t="s">
        <v>375</v>
      </c>
      <c r="E104" s="184" t="s">
        <v>408</v>
      </c>
      <c r="F104" s="184" t="s">
        <v>389</v>
      </c>
      <c r="G104" s="186">
        <v>8.0</v>
      </c>
      <c r="H104" s="186">
        <v>0.0</v>
      </c>
      <c r="I104" s="2"/>
    </row>
    <row r="105">
      <c r="A105" s="183">
        <v>44542.0</v>
      </c>
      <c r="B105" s="184" t="s">
        <v>340</v>
      </c>
      <c r="C105" s="183">
        <v>44509.0</v>
      </c>
      <c r="D105" s="184" t="s">
        <v>375</v>
      </c>
      <c r="E105" s="184" t="s">
        <v>408</v>
      </c>
      <c r="F105" s="184" t="s">
        <v>390</v>
      </c>
      <c r="G105" s="186">
        <v>9.0</v>
      </c>
      <c r="H105" s="186">
        <v>0.0</v>
      </c>
      <c r="I105" s="2"/>
    </row>
    <row r="106">
      <c r="A106" s="183">
        <v>44543.0</v>
      </c>
      <c r="B106" s="184" t="s">
        <v>342</v>
      </c>
      <c r="C106" s="183">
        <v>44510.0</v>
      </c>
      <c r="D106" s="184" t="s">
        <v>375</v>
      </c>
      <c r="E106" s="184" t="s">
        <v>408</v>
      </c>
      <c r="F106" s="184" t="s">
        <v>391</v>
      </c>
      <c r="G106" s="186">
        <v>10.0</v>
      </c>
      <c r="H106" s="186">
        <v>0.0</v>
      </c>
      <c r="I106" s="2"/>
    </row>
    <row r="107">
      <c r="A107" s="183">
        <v>44544.0</v>
      </c>
      <c r="B107" s="184" t="s">
        <v>344</v>
      </c>
      <c r="C107" s="183">
        <v>44511.0</v>
      </c>
      <c r="D107" s="184" t="s">
        <v>375</v>
      </c>
      <c r="E107" s="184" t="s">
        <v>408</v>
      </c>
      <c r="F107" s="184" t="s">
        <v>392</v>
      </c>
      <c r="G107" s="186">
        <v>11.0</v>
      </c>
      <c r="H107" s="186">
        <v>0.0</v>
      </c>
      <c r="I107" s="2"/>
    </row>
    <row r="108">
      <c r="A108" s="183">
        <v>44545.0</v>
      </c>
      <c r="B108" s="184" t="s">
        <v>346</v>
      </c>
      <c r="C108" s="183">
        <v>44512.0</v>
      </c>
      <c r="D108" s="184" t="s">
        <v>375</v>
      </c>
      <c r="E108" s="184" t="s">
        <v>408</v>
      </c>
      <c r="F108" s="184" t="s">
        <v>393</v>
      </c>
      <c r="G108" s="186">
        <v>12.0</v>
      </c>
      <c r="H108" s="186">
        <v>0.0</v>
      </c>
      <c r="I108" s="2"/>
    </row>
    <row r="109">
      <c r="A109" s="183">
        <v>44546.0</v>
      </c>
      <c r="B109" s="184" t="s">
        <v>348</v>
      </c>
      <c r="C109" s="183">
        <v>44513.0</v>
      </c>
      <c r="D109" s="184" t="s">
        <v>375</v>
      </c>
      <c r="E109" s="184" t="s">
        <v>408</v>
      </c>
      <c r="F109" s="184" t="s">
        <v>394</v>
      </c>
      <c r="G109" s="186">
        <v>13.0</v>
      </c>
      <c r="H109" s="186">
        <v>0.0</v>
      </c>
      <c r="I109" s="2"/>
    </row>
    <row r="110">
      <c r="A110" s="183">
        <v>44547.0</v>
      </c>
      <c r="B110" s="184" t="s">
        <v>334</v>
      </c>
      <c r="C110" s="183">
        <v>44514.0</v>
      </c>
      <c r="D110" s="184" t="s">
        <v>375</v>
      </c>
      <c r="E110" s="184" t="s">
        <v>408</v>
      </c>
      <c r="F110" s="184" t="s">
        <v>395</v>
      </c>
      <c r="G110" s="186">
        <v>14.0</v>
      </c>
      <c r="H110" s="186">
        <v>0.0</v>
      </c>
      <c r="I110" s="2"/>
    </row>
    <row r="111">
      <c r="A111" s="183">
        <v>44548.0</v>
      </c>
      <c r="B111" s="184" t="s">
        <v>338</v>
      </c>
      <c r="C111" s="183">
        <v>44515.0</v>
      </c>
      <c r="D111" s="184" t="s">
        <v>375</v>
      </c>
      <c r="E111" s="184" t="s">
        <v>408</v>
      </c>
      <c r="F111" s="184" t="s">
        <v>396</v>
      </c>
      <c r="G111" s="186">
        <v>15.0</v>
      </c>
      <c r="H111" s="186">
        <v>0.0</v>
      </c>
      <c r="I111" s="2"/>
    </row>
    <row r="112">
      <c r="A112" s="183">
        <v>44549.0</v>
      </c>
      <c r="B112" s="184" t="s">
        <v>340</v>
      </c>
      <c r="C112" s="183">
        <v>44516.0</v>
      </c>
      <c r="D112" s="184" t="s">
        <v>375</v>
      </c>
      <c r="E112" s="184" t="s">
        <v>408</v>
      </c>
      <c r="F112" s="184" t="s">
        <v>397</v>
      </c>
      <c r="G112" s="186">
        <v>16.0</v>
      </c>
      <c r="H112" s="186">
        <v>0.0</v>
      </c>
      <c r="I112" s="2"/>
    </row>
    <row r="113">
      <c r="A113" s="183">
        <v>44550.0</v>
      </c>
      <c r="B113" s="184" t="s">
        <v>342</v>
      </c>
      <c r="C113" s="183">
        <v>44517.0</v>
      </c>
      <c r="D113" s="184" t="s">
        <v>375</v>
      </c>
      <c r="E113" s="184" t="s">
        <v>408</v>
      </c>
      <c r="F113" s="184" t="s">
        <v>398</v>
      </c>
      <c r="G113" s="186">
        <v>17.0</v>
      </c>
      <c r="H113" s="186">
        <v>0.0</v>
      </c>
      <c r="I113" s="2"/>
    </row>
    <row r="114">
      <c r="A114" s="183">
        <v>44551.0</v>
      </c>
      <c r="B114" s="184" t="s">
        <v>344</v>
      </c>
      <c r="C114" s="183">
        <v>44518.0</v>
      </c>
      <c r="D114" s="184" t="s">
        <v>375</v>
      </c>
      <c r="E114" s="184" t="s">
        <v>408</v>
      </c>
      <c r="F114" s="184" t="s">
        <v>399</v>
      </c>
      <c r="G114" s="186">
        <v>18.0</v>
      </c>
      <c r="H114" s="186">
        <v>0.0</v>
      </c>
      <c r="I114" s="2"/>
    </row>
    <row r="115">
      <c r="A115" s="183">
        <v>44552.0</v>
      </c>
      <c r="B115" s="184" t="s">
        <v>346</v>
      </c>
      <c r="C115" s="183">
        <v>44519.0</v>
      </c>
      <c r="D115" s="184" t="s">
        <v>375</v>
      </c>
      <c r="E115" s="184" t="s">
        <v>408</v>
      </c>
      <c r="F115" s="184" t="s">
        <v>400</v>
      </c>
      <c r="G115" s="186">
        <v>19.0</v>
      </c>
      <c r="H115" s="186">
        <v>0.0</v>
      </c>
      <c r="I115" s="2"/>
    </row>
    <row r="116">
      <c r="A116" s="183">
        <v>44553.0</v>
      </c>
      <c r="B116" s="184" t="s">
        <v>348</v>
      </c>
      <c r="C116" s="183">
        <v>44520.0</v>
      </c>
      <c r="D116" s="184" t="s">
        <v>375</v>
      </c>
      <c r="E116" s="184" t="s">
        <v>408</v>
      </c>
      <c r="F116" s="184" t="s">
        <v>401</v>
      </c>
      <c r="G116" s="186">
        <v>20.0</v>
      </c>
      <c r="H116" s="186">
        <v>0.0</v>
      </c>
      <c r="I116" s="2"/>
    </row>
    <row r="117">
      <c r="A117" s="183">
        <v>44554.0</v>
      </c>
      <c r="B117" s="184" t="s">
        <v>334</v>
      </c>
      <c r="C117" s="183">
        <v>44521.0</v>
      </c>
      <c r="D117" s="184" t="s">
        <v>375</v>
      </c>
      <c r="E117" s="184" t="s">
        <v>408</v>
      </c>
      <c r="F117" s="184" t="s">
        <v>402</v>
      </c>
      <c r="G117" s="186">
        <v>21.0</v>
      </c>
      <c r="H117" s="186">
        <v>0.0</v>
      </c>
      <c r="I117" s="2"/>
    </row>
    <row r="118">
      <c r="A118" s="183">
        <v>44555.0</v>
      </c>
      <c r="B118" s="184" t="s">
        <v>338</v>
      </c>
      <c r="C118" s="183">
        <v>44522.0</v>
      </c>
      <c r="D118" s="184" t="s">
        <v>375</v>
      </c>
      <c r="E118" s="184" t="s">
        <v>408</v>
      </c>
      <c r="F118" s="184" t="s">
        <v>403</v>
      </c>
      <c r="G118" s="186">
        <v>22.0</v>
      </c>
      <c r="H118" s="186">
        <v>0.0</v>
      </c>
      <c r="I118" s="2"/>
    </row>
    <row r="119">
      <c r="A119" s="183">
        <v>44556.0</v>
      </c>
      <c r="B119" s="184" t="s">
        <v>340</v>
      </c>
      <c r="C119" s="183">
        <v>44523.0</v>
      </c>
      <c r="D119" s="184" t="s">
        <v>375</v>
      </c>
      <c r="E119" s="184" t="s">
        <v>408</v>
      </c>
      <c r="F119" s="184" t="s">
        <v>404</v>
      </c>
      <c r="G119" s="186">
        <v>23.0</v>
      </c>
      <c r="H119" s="186">
        <v>0.0</v>
      </c>
      <c r="I119" s="2"/>
    </row>
    <row r="120">
      <c r="A120" s="183">
        <v>44557.0</v>
      </c>
      <c r="B120" s="184" t="s">
        <v>342</v>
      </c>
      <c r="C120" s="183">
        <v>44524.0</v>
      </c>
      <c r="D120" s="184" t="s">
        <v>375</v>
      </c>
      <c r="E120" s="184" t="s">
        <v>408</v>
      </c>
      <c r="F120" s="184" t="s">
        <v>337</v>
      </c>
      <c r="G120" s="186">
        <v>24.0</v>
      </c>
      <c r="H120" s="186">
        <v>0.0</v>
      </c>
      <c r="I120" s="2"/>
    </row>
    <row r="121">
      <c r="A121" s="183">
        <v>44558.0</v>
      </c>
      <c r="B121" s="184" t="s">
        <v>344</v>
      </c>
      <c r="C121" s="183">
        <v>44525.0</v>
      </c>
      <c r="D121" s="184" t="s">
        <v>375</v>
      </c>
      <c r="E121" s="184" t="s">
        <v>408</v>
      </c>
      <c r="F121" s="184" t="s">
        <v>339</v>
      </c>
      <c r="G121" s="186">
        <v>25.0</v>
      </c>
      <c r="H121" s="186">
        <v>0.0</v>
      </c>
      <c r="I121" s="2"/>
    </row>
    <row r="122">
      <c r="A122" s="183">
        <v>44559.0</v>
      </c>
      <c r="B122" s="184" t="s">
        <v>346</v>
      </c>
      <c r="C122" s="183">
        <v>44526.0</v>
      </c>
      <c r="D122" s="184" t="s">
        <v>375</v>
      </c>
      <c r="E122" s="184" t="s">
        <v>408</v>
      </c>
      <c r="F122" s="184" t="s">
        <v>341</v>
      </c>
      <c r="G122" s="186">
        <v>26.0</v>
      </c>
      <c r="H122" s="186">
        <v>0.0</v>
      </c>
      <c r="I122" s="2"/>
    </row>
    <row r="123">
      <c r="A123" s="183">
        <v>44560.0</v>
      </c>
      <c r="B123" s="184" t="s">
        <v>348</v>
      </c>
      <c r="C123" s="183">
        <v>44527.0</v>
      </c>
      <c r="D123" s="184" t="s">
        <v>375</v>
      </c>
      <c r="E123" s="184" t="s">
        <v>408</v>
      </c>
      <c r="F123" s="184" t="s">
        <v>343</v>
      </c>
      <c r="G123" s="186">
        <v>27.0</v>
      </c>
      <c r="H123" s="186">
        <v>0.0</v>
      </c>
      <c r="I123" s="2"/>
    </row>
    <row r="124">
      <c r="A124" s="183">
        <v>44561.0</v>
      </c>
      <c r="B124" s="184" t="s">
        <v>334</v>
      </c>
      <c r="C124" s="183">
        <v>44528.0</v>
      </c>
      <c r="D124" s="184" t="s">
        <v>375</v>
      </c>
      <c r="E124" s="184" t="s">
        <v>408</v>
      </c>
      <c r="F124" s="184" t="s">
        <v>345</v>
      </c>
      <c r="G124" s="186">
        <v>28.0</v>
      </c>
      <c r="H124" s="186">
        <v>0.0</v>
      </c>
      <c r="I124" s="2"/>
    </row>
    <row r="125">
      <c r="A125" s="183">
        <v>44228.0</v>
      </c>
      <c r="B125" s="184" t="s">
        <v>342</v>
      </c>
      <c r="C125" s="183">
        <v>44185.0</v>
      </c>
      <c r="D125" s="184" t="s">
        <v>335</v>
      </c>
      <c r="E125" s="184" t="s">
        <v>355</v>
      </c>
      <c r="F125" s="184" t="s">
        <v>406</v>
      </c>
      <c r="G125" s="186">
        <v>20.0</v>
      </c>
      <c r="H125" s="186">
        <v>0.0</v>
      </c>
      <c r="I125" s="2"/>
    </row>
    <row r="126">
      <c r="A126" s="183">
        <v>44229.0</v>
      </c>
      <c r="B126" s="184" t="s">
        <v>344</v>
      </c>
      <c r="C126" s="183">
        <v>44186.0</v>
      </c>
      <c r="D126" s="184" t="s">
        <v>335</v>
      </c>
      <c r="E126" s="184" t="s">
        <v>355</v>
      </c>
      <c r="F126" s="184" t="s">
        <v>407</v>
      </c>
      <c r="G126" s="186">
        <v>21.0</v>
      </c>
      <c r="H126" s="186">
        <v>0.0</v>
      </c>
      <c r="I126" s="2"/>
    </row>
    <row r="127">
      <c r="A127" s="183">
        <v>44230.0</v>
      </c>
      <c r="B127" s="184" t="s">
        <v>346</v>
      </c>
      <c r="C127" s="183">
        <v>44187.0</v>
      </c>
      <c r="D127" s="184" t="s">
        <v>335</v>
      </c>
      <c r="E127" s="184" t="s">
        <v>355</v>
      </c>
      <c r="F127" s="184" t="s">
        <v>377</v>
      </c>
      <c r="G127" s="186">
        <v>22.0</v>
      </c>
      <c r="H127" s="186">
        <v>0.0</v>
      </c>
      <c r="I127" s="2"/>
    </row>
    <row r="128">
      <c r="A128" s="183">
        <v>44231.0</v>
      </c>
      <c r="B128" s="184" t="s">
        <v>348</v>
      </c>
      <c r="C128" s="183">
        <v>44188.0</v>
      </c>
      <c r="D128" s="184" t="s">
        <v>335</v>
      </c>
      <c r="E128" s="184" t="s">
        <v>355</v>
      </c>
      <c r="F128" s="184" t="s">
        <v>378</v>
      </c>
      <c r="G128" s="186">
        <v>23.0</v>
      </c>
      <c r="H128" s="186">
        <v>0.0</v>
      </c>
      <c r="I128" s="2"/>
    </row>
    <row r="129">
      <c r="A129" s="183">
        <v>44232.0</v>
      </c>
      <c r="B129" s="184" t="s">
        <v>334</v>
      </c>
      <c r="C129" s="183">
        <v>44189.0</v>
      </c>
      <c r="D129" s="184" t="s">
        <v>335</v>
      </c>
      <c r="E129" s="184" t="s">
        <v>355</v>
      </c>
      <c r="F129" s="184" t="s">
        <v>379</v>
      </c>
      <c r="G129" s="186">
        <v>24.0</v>
      </c>
      <c r="H129" s="186">
        <v>0.0</v>
      </c>
      <c r="I129" s="2"/>
    </row>
    <row r="130">
      <c r="A130" s="183">
        <v>44233.0</v>
      </c>
      <c r="B130" s="184" t="s">
        <v>338</v>
      </c>
      <c r="C130" s="183">
        <v>44190.0</v>
      </c>
      <c r="D130" s="184" t="s">
        <v>335</v>
      </c>
      <c r="E130" s="184" t="s">
        <v>355</v>
      </c>
      <c r="F130" s="184" t="s">
        <v>380</v>
      </c>
      <c r="G130" s="186">
        <v>25.0</v>
      </c>
      <c r="H130" s="186">
        <v>0.0</v>
      </c>
      <c r="I130" s="2"/>
    </row>
    <row r="131">
      <c r="A131" s="183">
        <v>44234.0</v>
      </c>
      <c r="B131" s="184" t="s">
        <v>340</v>
      </c>
      <c r="C131" s="183">
        <v>44191.0</v>
      </c>
      <c r="D131" s="184" t="s">
        <v>335</v>
      </c>
      <c r="E131" s="184" t="s">
        <v>355</v>
      </c>
      <c r="F131" s="184" t="s">
        <v>381</v>
      </c>
      <c r="G131" s="186">
        <v>26.0</v>
      </c>
      <c r="H131" s="186">
        <v>0.0</v>
      </c>
      <c r="I131" s="2"/>
    </row>
    <row r="132">
      <c r="A132" s="183">
        <v>44235.0</v>
      </c>
      <c r="B132" s="184" t="s">
        <v>342</v>
      </c>
      <c r="C132" s="183">
        <v>44192.0</v>
      </c>
      <c r="D132" s="184" t="s">
        <v>335</v>
      </c>
      <c r="E132" s="184" t="s">
        <v>355</v>
      </c>
      <c r="F132" s="184" t="s">
        <v>383</v>
      </c>
      <c r="G132" s="186">
        <v>27.0</v>
      </c>
      <c r="H132" s="186">
        <v>0.0</v>
      </c>
      <c r="I132" s="2"/>
    </row>
    <row r="133">
      <c r="A133" s="183">
        <v>44236.0</v>
      </c>
      <c r="B133" s="184" t="s">
        <v>344</v>
      </c>
      <c r="C133" s="183">
        <v>44193.0</v>
      </c>
      <c r="D133" s="184" t="s">
        <v>335</v>
      </c>
      <c r="E133" s="184" t="s">
        <v>355</v>
      </c>
      <c r="F133" s="184" t="s">
        <v>384</v>
      </c>
      <c r="G133" s="186">
        <v>28.0</v>
      </c>
      <c r="H133" s="186">
        <v>0.0</v>
      </c>
      <c r="I133" s="2"/>
    </row>
    <row r="134">
      <c r="A134" s="183">
        <v>44237.0</v>
      </c>
      <c r="B134" s="184" t="s">
        <v>346</v>
      </c>
      <c r="C134" s="183">
        <v>44194.0</v>
      </c>
      <c r="D134" s="184" t="s">
        <v>335</v>
      </c>
      <c r="E134" s="184" t="s">
        <v>355</v>
      </c>
      <c r="F134" s="184" t="s">
        <v>385</v>
      </c>
      <c r="G134" s="186">
        <v>29.0</v>
      </c>
      <c r="H134" s="186">
        <v>0.0</v>
      </c>
      <c r="I134" s="2"/>
    </row>
    <row r="135">
      <c r="A135" s="183">
        <v>44238.0</v>
      </c>
      <c r="B135" s="184" t="s">
        <v>348</v>
      </c>
      <c r="C135" s="183">
        <v>44195.0</v>
      </c>
      <c r="D135" s="184" t="s">
        <v>335</v>
      </c>
      <c r="E135" s="184" t="s">
        <v>355</v>
      </c>
      <c r="F135" s="184" t="s">
        <v>386</v>
      </c>
      <c r="G135" s="186">
        <v>30.0</v>
      </c>
      <c r="H135" s="186">
        <v>0.0</v>
      </c>
      <c r="I135" s="2"/>
    </row>
    <row r="136">
      <c r="A136" s="183">
        <v>44239.0</v>
      </c>
      <c r="B136" s="184" t="s">
        <v>334</v>
      </c>
      <c r="C136" s="183">
        <v>44197.0</v>
      </c>
      <c r="D136" s="184" t="s">
        <v>375</v>
      </c>
      <c r="E136" s="184" t="s">
        <v>409</v>
      </c>
      <c r="F136" s="184" t="s">
        <v>387</v>
      </c>
      <c r="G136" s="186">
        <v>1.0</v>
      </c>
      <c r="H136" s="186">
        <v>0.0</v>
      </c>
      <c r="I136" s="2"/>
    </row>
    <row r="137">
      <c r="A137" s="183">
        <v>44240.0</v>
      </c>
      <c r="B137" s="184" t="s">
        <v>338</v>
      </c>
      <c r="C137" s="183">
        <v>44198.0</v>
      </c>
      <c r="D137" s="184" t="s">
        <v>375</v>
      </c>
      <c r="E137" s="184" t="s">
        <v>409</v>
      </c>
      <c r="F137" s="184" t="s">
        <v>388</v>
      </c>
      <c r="G137" s="186">
        <v>2.0</v>
      </c>
      <c r="H137" s="186">
        <v>0.0</v>
      </c>
      <c r="I137" s="2"/>
    </row>
    <row r="138">
      <c r="A138" s="183">
        <v>44241.0</v>
      </c>
      <c r="B138" s="184" t="s">
        <v>340</v>
      </c>
      <c r="C138" s="183">
        <v>44199.0</v>
      </c>
      <c r="D138" s="184" t="s">
        <v>375</v>
      </c>
      <c r="E138" s="184" t="s">
        <v>409</v>
      </c>
      <c r="F138" s="184" t="s">
        <v>389</v>
      </c>
      <c r="G138" s="186">
        <v>3.0</v>
      </c>
      <c r="H138" s="186">
        <v>0.0</v>
      </c>
      <c r="I138" s="2"/>
    </row>
    <row r="139">
      <c r="A139" s="183">
        <v>44242.0</v>
      </c>
      <c r="B139" s="184" t="s">
        <v>342</v>
      </c>
      <c r="C139" s="183">
        <v>44200.0</v>
      </c>
      <c r="D139" s="184" t="s">
        <v>375</v>
      </c>
      <c r="E139" s="184" t="s">
        <v>409</v>
      </c>
      <c r="F139" s="184" t="s">
        <v>390</v>
      </c>
      <c r="G139" s="186">
        <v>4.0</v>
      </c>
      <c r="H139" s="186">
        <v>0.0</v>
      </c>
      <c r="I139" s="2"/>
    </row>
    <row r="140">
      <c r="A140" s="183">
        <v>44243.0</v>
      </c>
      <c r="B140" s="184" t="s">
        <v>344</v>
      </c>
      <c r="C140" s="183">
        <v>44201.0</v>
      </c>
      <c r="D140" s="184" t="s">
        <v>375</v>
      </c>
      <c r="E140" s="184" t="s">
        <v>409</v>
      </c>
      <c r="F140" s="184" t="s">
        <v>391</v>
      </c>
      <c r="G140" s="186">
        <v>5.0</v>
      </c>
      <c r="H140" s="186">
        <v>0.0</v>
      </c>
      <c r="I140" s="2"/>
    </row>
    <row r="141">
      <c r="A141" s="183">
        <v>44244.0</v>
      </c>
      <c r="B141" s="184" t="s">
        <v>346</v>
      </c>
      <c r="C141" s="183">
        <v>44202.0</v>
      </c>
      <c r="D141" s="184" t="s">
        <v>375</v>
      </c>
      <c r="E141" s="184" t="s">
        <v>409</v>
      </c>
      <c r="F141" s="184" t="s">
        <v>392</v>
      </c>
      <c r="G141" s="186">
        <v>6.0</v>
      </c>
      <c r="H141" s="186">
        <v>0.0</v>
      </c>
      <c r="I141" s="2"/>
    </row>
    <row r="142">
      <c r="A142" s="183">
        <v>44245.0</v>
      </c>
      <c r="B142" s="184" t="s">
        <v>348</v>
      </c>
      <c r="C142" s="183">
        <v>44203.0</v>
      </c>
      <c r="D142" s="184" t="s">
        <v>375</v>
      </c>
      <c r="E142" s="184" t="s">
        <v>409</v>
      </c>
      <c r="F142" s="184" t="s">
        <v>393</v>
      </c>
      <c r="G142" s="186">
        <v>7.0</v>
      </c>
      <c r="H142" s="186">
        <v>0.0</v>
      </c>
      <c r="I142" s="2"/>
    </row>
    <row r="143">
      <c r="A143" s="183">
        <v>44246.0</v>
      </c>
      <c r="B143" s="184" t="s">
        <v>334</v>
      </c>
      <c r="C143" s="183">
        <v>44204.0</v>
      </c>
      <c r="D143" s="184" t="s">
        <v>375</v>
      </c>
      <c r="E143" s="184" t="s">
        <v>409</v>
      </c>
      <c r="F143" s="184" t="s">
        <v>394</v>
      </c>
      <c r="G143" s="186">
        <v>8.0</v>
      </c>
      <c r="H143" s="186">
        <v>0.0</v>
      </c>
      <c r="I143" s="2"/>
    </row>
    <row r="144">
      <c r="A144" s="183">
        <v>44247.0</v>
      </c>
      <c r="B144" s="184" t="s">
        <v>338</v>
      </c>
      <c r="C144" s="183">
        <v>44205.0</v>
      </c>
      <c r="D144" s="184" t="s">
        <v>375</v>
      </c>
      <c r="E144" s="184" t="s">
        <v>409</v>
      </c>
      <c r="F144" s="184" t="s">
        <v>395</v>
      </c>
      <c r="G144" s="186">
        <v>9.0</v>
      </c>
      <c r="H144" s="186">
        <v>0.0</v>
      </c>
      <c r="I144" s="2"/>
    </row>
    <row r="145">
      <c r="A145" s="183">
        <v>44248.0</v>
      </c>
      <c r="B145" s="184" t="s">
        <v>340</v>
      </c>
      <c r="C145" s="183">
        <v>44206.0</v>
      </c>
      <c r="D145" s="184" t="s">
        <v>375</v>
      </c>
      <c r="E145" s="184" t="s">
        <v>409</v>
      </c>
      <c r="F145" s="184" t="s">
        <v>396</v>
      </c>
      <c r="G145" s="186">
        <v>10.0</v>
      </c>
      <c r="H145" s="186">
        <v>0.0</v>
      </c>
      <c r="I145" s="2"/>
    </row>
    <row r="146">
      <c r="A146" s="183">
        <v>44249.0</v>
      </c>
      <c r="B146" s="184" t="s">
        <v>342</v>
      </c>
      <c r="C146" s="183">
        <v>44207.0</v>
      </c>
      <c r="D146" s="184" t="s">
        <v>375</v>
      </c>
      <c r="E146" s="184" t="s">
        <v>409</v>
      </c>
      <c r="F146" s="184" t="s">
        <v>397</v>
      </c>
      <c r="G146" s="186">
        <v>11.0</v>
      </c>
      <c r="H146" s="186">
        <v>0.0</v>
      </c>
      <c r="I146" s="2"/>
    </row>
    <row r="147">
      <c r="A147" s="183">
        <v>44250.0</v>
      </c>
      <c r="B147" s="184" t="s">
        <v>344</v>
      </c>
      <c r="C147" s="183">
        <v>44208.0</v>
      </c>
      <c r="D147" s="184" t="s">
        <v>375</v>
      </c>
      <c r="E147" s="184" t="s">
        <v>409</v>
      </c>
      <c r="F147" s="184" t="s">
        <v>398</v>
      </c>
      <c r="G147" s="186">
        <v>12.0</v>
      </c>
      <c r="H147" s="186">
        <v>0.0</v>
      </c>
      <c r="I147" s="2"/>
    </row>
    <row r="148">
      <c r="A148" s="183">
        <v>44251.0</v>
      </c>
      <c r="B148" s="184" t="s">
        <v>346</v>
      </c>
      <c r="C148" s="183">
        <v>44209.0</v>
      </c>
      <c r="D148" s="184" t="s">
        <v>375</v>
      </c>
      <c r="E148" s="184" t="s">
        <v>409</v>
      </c>
      <c r="F148" s="184" t="s">
        <v>399</v>
      </c>
      <c r="G148" s="186">
        <v>13.0</v>
      </c>
      <c r="H148" s="186">
        <v>0.0</v>
      </c>
      <c r="I148" s="2"/>
    </row>
    <row r="149">
      <c r="A149" s="183">
        <v>44252.0</v>
      </c>
      <c r="B149" s="184" t="s">
        <v>348</v>
      </c>
      <c r="C149" s="183">
        <v>44210.0</v>
      </c>
      <c r="D149" s="184" t="s">
        <v>375</v>
      </c>
      <c r="E149" s="184" t="s">
        <v>409</v>
      </c>
      <c r="F149" s="184" t="s">
        <v>400</v>
      </c>
      <c r="G149" s="186">
        <v>14.0</v>
      </c>
      <c r="H149" s="186">
        <v>0.0</v>
      </c>
      <c r="I149" s="2"/>
    </row>
    <row r="150">
      <c r="A150" s="183">
        <v>44253.0</v>
      </c>
      <c r="B150" s="184" t="s">
        <v>334</v>
      </c>
      <c r="C150" s="183">
        <v>44211.0</v>
      </c>
      <c r="D150" s="184" t="s">
        <v>375</v>
      </c>
      <c r="E150" s="184" t="s">
        <v>409</v>
      </c>
      <c r="F150" s="184" t="s">
        <v>401</v>
      </c>
      <c r="G150" s="186">
        <v>15.0</v>
      </c>
      <c r="H150" s="186">
        <v>0.0</v>
      </c>
      <c r="I150" s="2"/>
    </row>
    <row r="151">
      <c r="A151" s="183">
        <v>44254.0</v>
      </c>
      <c r="B151" s="184" t="s">
        <v>338</v>
      </c>
      <c r="C151" s="183">
        <v>44212.0</v>
      </c>
      <c r="D151" s="184" t="s">
        <v>375</v>
      </c>
      <c r="E151" s="184" t="s">
        <v>409</v>
      </c>
      <c r="F151" s="184" t="s">
        <v>402</v>
      </c>
      <c r="G151" s="186">
        <v>16.0</v>
      </c>
      <c r="H151" s="186">
        <v>0.0</v>
      </c>
      <c r="I151" s="2"/>
    </row>
    <row r="152">
      <c r="A152" s="183">
        <v>44255.0</v>
      </c>
      <c r="B152" s="184" t="s">
        <v>340</v>
      </c>
      <c r="C152" s="183">
        <v>44213.0</v>
      </c>
      <c r="D152" s="184" t="s">
        <v>375</v>
      </c>
      <c r="E152" s="184" t="s">
        <v>409</v>
      </c>
      <c r="F152" s="184" t="s">
        <v>403</v>
      </c>
      <c r="G152" s="186">
        <v>17.0</v>
      </c>
      <c r="H152" s="186">
        <v>0.0</v>
      </c>
      <c r="I152" s="2"/>
    </row>
    <row r="153">
      <c r="A153" s="183">
        <v>44256.0</v>
      </c>
      <c r="B153" s="184" t="s">
        <v>342</v>
      </c>
      <c r="C153" s="183">
        <v>44214.0</v>
      </c>
      <c r="D153" s="184" t="s">
        <v>375</v>
      </c>
      <c r="E153" s="184" t="s">
        <v>409</v>
      </c>
      <c r="F153" s="184" t="s">
        <v>404</v>
      </c>
      <c r="G153" s="186">
        <v>18.0</v>
      </c>
      <c r="H153" s="186">
        <v>0.0</v>
      </c>
      <c r="I153" s="2"/>
    </row>
    <row r="154">
      <c r="A154" s="183">
        <v>44257.0</v>
      </c>
      <c r="B154" s="184" t="s">
        <v>344</v>
      </c>
      <c r="C154" s="183">
        <v>44215.0</v>
      </c>
      <c r="D154" s="184" t="s">
        <v>375</v>
      </c>
      <c r="E154" s="184" t="s">
        <v>409</v>
      </c>
      <c r="F154" s="184" t="s">
        <v>337</v>
      </c>
      <c r="G154" s="186">
        <v>19.0</v>
      </c>
      <c r="H154" s="186">
        <v>0.0</v>
      </c>
      <c r="I154" s="2"/>
    </row>
    <row r="155">
      <c r="A155" s="183">
        <v>44258.0</v>
      </c>
      <c r="B155" s="184" t="s">
        <v>346</v>
      </c>
      <c r="C155" s="183">
        <v>44216.0</v>
      </c>
      <c r="D155" s="184" t="s">
        <v>375</v>
      </c>
      <c r="E155" s="184" t="s">
        <v>409</v>
      </c>
      <c r="F155" s="184" t="s">
        <v>339</v>
      </c>
      <c r="G155" s="186">
        <v>20.0</v>
      </c>
      <c r="H155" s="186">
        <v>0.0</v>
      </c>
      <c r="I155" s="2"/>
    </row>
    <row r="156">
      <c r="A156" s="183">
        <v>44259.0</v>
      </c>
      <c r="B156" s="184" t="s">
        <v>348</v>
      </c>
      <c r="C156" s="183">
        <v>44217.0</v>
      </c>
      <c r="D156" s="184" t="s">
        <v>375</v>
      </c>
      <c r="E156" s="184" t="s">
        <v>409</v>
      </c>
      <c r="F156" s="184" t="s">
        <v>341</v>
      </c>
      <c r="G156" s="186">
        <v>21.0</v>
      </c>
      <c r="H156" s="186">
        <v>0.0</v>
      </c>
      <c r="I156" s="2"/>
    </row>
    <row r="157">
      <c r="A157" s="183">
        <v>44260.0</v>
      </c>
      <c r="B157" s="184" t="s">
        <v>334</v>
      </c>
      <c r="C157" s="183">
        <v>44218.0</v>
      </c>
      <c r="D157" s="184" t="s">
        <v>375</v>
      </c>
      <c r="E157" s="184" t="s">
        <v>409</v>
      </c>
      <c r="F157" s="184" t="s">
        <v>343</v>
      </c>
      <c r="G157" s="186">
        <v>22.0</v>
      </c>
      <c r="H157" s="186">
        <v>0.0</v>
      </c>
      <c r="I157" s="2"/>
    </row>
    <row r="158">
      <c r="A158" s="183">
        <v>44261.0</v>
      </c>
      <c r="B158" s="184" t="s">
        <v>338</v>
      </c>
      <c r="C158" s="183">
        <v>44219.0</v>
      </c>
      <c r="D158" s="184" t="s">
        <v>375</v>
      </c>
      <c r="E158" s="184" t="s">
        <v>409</v>
      </c>
      <c r="F158" s="184" t="s">
        <v>345</v>
      </c>
      <c r="G158" s="186">
        <v>23.0</v>
      </c>
      <c r="H158" s="186">
        <v>0.0</v>
      </c>
      <c r="I158" s="2"/>
    </row>
    <row r="159">
      <c r="A159" s="183">
        <v>44262.0</v>
      </c>
      <c r="B159" s="184" t="s">
        <v>340</v>
      </c>
      <c r="C159" s="183">
        <v>44220.0</v>
      </c>
      <c r="D159" s="184" t="s">
        <v>375</v>
      </c>
      <c r="E159" s="184" t="s">
        <v>409</v>
      </c>
      <c r="F159" s="184" t="s">
        <v>347</v>
      </c>
      <c r="G159" s="186">
        <v>24.0</v>
      </c>
      <c r="H159" s="186">
        <v>0.0</v>
      </c>
      <c r="I159" s="2"/>
    </row>
    <row r="160">
      <c r="A160" s="183">
        <v>44263.0</v>
      </c>
      <c r="B160" s="184" t="s">
        <v>342</v>
      </c>
      <c r="C160" s="183">
        <v>44221.0</v>
      </c>
      <c r="D160" s="184" t="s">
        <v>375</v>
      </c>
      <c r="E160" s="184" t="s">
        <v>409</v>
      </c>
      <c r="F160" s="184" t="s">
        <v>349</v>
      </c>
      <c r="G160" s="186">
        <v>25.0</v>
      </c>
      <c r="H160" s="186">
        <v>0.0</v>
      </c>
      <c r="I160" s="2"/>
    </row>
    <row r="161">
      <c r="A161" s="183">
        <v>44264.0</v>
      </c>
      <c r="B161" s="184" t="s">
        <v>344</v>
      </c>
      <c r="C161" s="183">
        <v>44222.0</v>
      </c>
      <c r="D161" s="184" t="s">
        <v>375</v>
      </c>
      <c r="E161" s="184" t="s">
        <v>409</v>
      </c>
      <c r="F161" s="184" t="s">
        <v>350</v>
      </c>
      <c r="G161" s="186">
        <v>26.0</v>
      </c>
      <c r="H161" s="186">
        <v>0.0</v>
      </c>
      <c r="I161" s="2"/>
    </row>
    <row r="162">
      <c r="A162" s="183">
        <v>44265.0</v>
      </c>
      <c r="B162" s="184" t="s">
        <v>346</v>
      </c>
      <c r="C162" s="183">
        <v>44223.0</v>
      </c>
      <c r="D162" s="184" t="s">
        <v>375</v>
      </c>
      <c r="E162" s="184" t="s">
        <v>409</v>
      </c>
      <c r="F162" s="184" t="s">
        <v>351</v>
      </c>
      <c r="G162" s="186">
        <v>27.0</v>
      </c>
      <c r="H162" s="186">
        <v>0.0</v>
      </c>
      <c r="I162" s="2"/>
    </row>
    <row r="163">
      <c r="A163" s="183">
        <v>44266.0</v>
      </c>
      <c r="B163" s="184" t="s">
        <v>348</v>
      </c>
      <c r="C163" s="183">
        <v>44224.0</v>
      </c>
      <c r="D163" s="184" t="s">
        <v>375</v>
      </c>
      <c r="E163" s="184" t="s">
        <v>409</v>
      </c>
      <c r="F163" s="184" t="s">
        <v>352</v>
      </c>
      <c r="G163" s="186">
        <v>28.0</v>
      </c>
      <c r="H163" s="186">
        <v>0.0</v>
      </c>
      <c r="I163" s="2"/>
    </row>
    <row r="164">
      <c r="A164" s="183">
        <v>44267.0</v>
      </c>
      <c r="B164" s="184" t="s">
        <v>334</v>
      </c>
      <c r="C164" s="183">
        <v>44225.0</v>
      </c>
      <c r="D164" s="184" t="s">
        <v>375</v>
      </c>
      <c r="E164" s="184" t="s">
        <v>409</v>
      </c>
      <c r="F164" s="184" t="s">
        <v>353</v>
      </c>
      <c r="G164" s="186">
        <v>29.0</v>
      </c>
      <c r="H164" s="186">
        <v>0.0</v>
      </c>
      <c r="I164" s="2"/>
    </row>
    <row r="165">
      <c r="A165" s="183">
        <v>44268.0</v>
      </c>
      <c r="B165" s="184" t="s">
        <v>338</v>
      </c>
      <c r="C165" s="183">
        <v>44228.0</v>
      </c>
      <c r="D165" s="184" t="s">
        <v>375</v>
      </c>
      <c r="E165" s="184" t="s">
        <v>410</v>
      </c>
      <c r="F165" s="184" t="s">
        <v>354</v>
      </c>
      <c r="G165" s="186">
        <v>1.0</v>
      </c>
      <c r="H165" s="186">
        <v>0.0</v>
      </c>
      <c r="I165" s="2"/>
    </row>
    <row r="166">
      <c r="A166" s="183">
        <v>44269.0</v>
      </c>
      <c r="B166" s="184" t="s">
        <v>340</v>
      </c>
      <c r="C166" s="183">
        <v>44229.0</v>
      </c>
      <c r="D166" s="184" t="s">
        <v>375</v>
      </c>
      <c r="E166" s="184" t="s">
        <v>410</v>
      </c>
      <c r="F166" s="184" t="s">
        <v>356</v>
      </c>
      <c r="G166" s="186">
        <v>2.0</v>
      </c>
      <c r="H166" s="186">
        <v>0.0</v>
      </c>
      <c r="I166" s="2"/>
    </row>
    <row r="167">
      <c r="A167" s="183">
        <v>44270.0</v>
      </c>
      <c r="B167" s="184" t="s">
        <v>342</v>
      </c>
      <c r="C167" s="183">
        <v>44230.0</v>
      </c>
      <c r="D167" s="184" t="s">
        <v>375</v>
      </c>
      <c r="E167" s="184" t="s">
        <v>410</v>
      </c>
      <c r="F167" s="184" t="s">
        <v>357</v>
      </c>
      <c r="G167" s="186">
        <v>3.0</v>
      </c>
      <c r="H167" s="186">
        <v>0.0</v>
      </c>
      <c r="I167" s="2"/>
    </row>
    <row r="168">
      <c r="A168" s="183">
        <v>44271.0</v>
      </c>
      <c r="B168" s="184" t="s">
        <v>344</v>
      </c>
      <c r="C168" s="183">
        <v>44231.0</v>
      </c>
      <c r="D168" s="184" t="s">
        <v>375</v>
      </c>
      <c r="E168" s="184" t="s">
        <v>410</v>
      </c>
      <c r="F168" s="184" t="s">
        <v>358</v>
      </c>
      <c r="G168" s="186">
        <v>4.0</v>
      </c>
      <c r="H168" s="186">
        <v>0.0</v>
      </c>
      <c r="I168" s="2"/>
    </row>
    <row r="169">
      <c r="A169" s="183">
        <v>44272.0</v>
      </c>
      <c r="B169" s="184" t="s">
        <v>346</v>
      </c>
      <c r="C169" s="183">
        <v>44232.0</v>
      </c>
      <c r="D169" s="184" t="s">
        <v>375</v>
      </c>
      <c r="E169" s="184" t="s">
        <v>410</v>
      </c>
      <c r="F169" s="184" t="s">
        <v>359</v>
      </c>
      <c r="G169" s="186">
        <v>5.0</v>
      </c>
      <c r="H169" s="186">
        <v>0.0</v>
      </c>
      <c r="I169" s="2"/>
    </row>
    <row r="170">
      <c r="A170" s="183">
        <v>44273.0</v>
      </c>
      <c r="B170" s="184" t="s">
        <v>348</v>
      </c>
      <c r="C170" s="183">
        <v>44233.0</v>
      </c>
      <c r="D170" s="184" t="s">
        <v>375</v>
      </c>
      <c r="E170" s="184" t="s">
        <v>410</v>
      </c>
      <c r="F170" s="184" t="s">
        <v>360</v>
      </c>
      <c r="G170" s="186">
        <v>6.0</v>
      </c>
      <c r="H170" s="186">
        <v>0.0</v>
      </c>
      <c r="I170" s="2"/>
    </row>
    <row r="171">
      <c r="A171" s="183">
        <v>44274.0</v>
      </c>
      <c r="B171" s="184" t="s">
        <v>334</v>
      </c>
      <c r="C171" s="183">
        <v>44234.0</v>
      </c>
      <c r="D171" s="184" t="s">
        <v>375</v>
      </c>
      <c r="E171" s="184" t="s">
        <v>410</v>
      </c>
      <c r="F171" s="184" t="s">
        <v>361</v>
      </c>
      <c r="G171" s="186">
        <v>7.0</v>
      </c>
      <c r="H171" s="186">
        <v>0.0</v>
      </c>
      <c r="I171" s="2"/>
    </row>
    <row r="172">
      <c r="A172" s="183">
        <v>44275.0</v>
      </c>
      <c r="B172" s="184" t="s">
        <v>338</v>
      </c>
      <c r="C172" s="183">
        <v>44235.0</v>
      </c>
      <c r="D172" s="184" t="s">
        <v>375</v>
      </c>
      <c r="E172" s="184" t="s">
        <v>410</v>
      </c>
      <c r="F172" s="184" t="s">
        <v>362</v>
      </c>
      <c r="G172" s="186">
        <v>8.0</v>
      </c>
      <c r="H172" s="186">
        <v>0.0</v>
      </c>
      <c r="I172" s="2"/>
    </row>
    <row r="173">
      <c r="A173" s="183">
        <v>44276.0</v>
      </c>
      <c r="B173" s="184" t="s">
        <v>340</v>
      </c>
      <c r="C173" s="183">
        <v>44236.0</v>
      </c>
      <c r="D173" s="184" t="s">
        <v>375</v>
      </c>
      <c r="E173" s="184" t="s">
        <v>410</v>
      </c>
      <c r="F173" s="184" t="s">
        <v>363</v>
      </c>
      <c r="G173" s="186">
        <v>9.0</v>
      </c>
      <c r="H173" s="186">
        <v>0.0</v>
      </c>
      <c r="I173" s="2"/>
    </row>
    <row r="174">
      <c r="A174" s="183">
        <v>44277.0</v>
      </c>
      <c r="B174" s="184" t="s">
        <v>342</v>
      </c>
      <c r="C174" s="183">
        <v>44237.0</v>
      </c>
      <c r="D174" s="184" t="s">
        <v>375</v>
      </c>
      <c r="E174" s="184" t="s">
        <v>410</v>
      </c>
      <c r="F174" s="184" t="s">
        <v>364</v>
      </c>
      <c r="G174" s="186">
        <v>10.0</v>
      </c>
      <c r="H174" s="186">
        <v>0.0</v>
      </c>
      <c r="I174" s="2"/>
    </row>
    <row r="175">
      <c r="A175" s="183">
        <v>44278.0</v>
      </c>
      <c r="B175" s="184" t="s">
        <v>344</v>
      </c>
      <c r="C175" s="183">
        <v>44238.0</v>
      </c>
      <c r="D175" s="184" t="s">
        <v>375</v>
      </c>
      <c r="E175" s="184" t="s">
        <v>410</v>
      </c>
      <c r="F175" s="184" t="s">
        <v>365</v>
      </c>
      <c r="G175" s="186">
        <v>11.0</v>
      </c>
      <c r="H175" s="186">
        <v>0.0</v>
      </c>
      <c r="I175" s="2"/>
    </row>
    <row r="176">
      <c r="A176" s="183">
        <v>44279.0</v>
      </c>
      <c r="B176" s="184" t="s">
        <v>346</v>
      </c>
      <c r="C176" s="183">
        <v>44239.0</v>
      </c>
      <c r="D176" s="184" t="s">
        <v>375</v>
      </c>
      <c r="E176" s="184" t="s">
        <v>410</v>
      </c>
      <c r="F176" s="184" t="s">
        <v>366</v>
      </c>
      <c r="G176" s="186">
        <v>12.0</v>
      </c>
      <c r="H176" s="186">
        <v>0.0</v>
      </c>
      <c r="I176" s="2"/>
    </row>
    <row r="177">
      <c r="A177" s="183">
        <v>44280.0</v>
      </c>
      <c r="B177" s="184" t="s">
        <v>348</v>
      </c>
      <c r="C177" s="183">
        <v>44240.0</v>
      </c>
      <c r="D177" s="184" t="s">
        <v>375</v>
      </c>
      <c r="E177" s="184" t="s">
        <v>410</v>
      </c>
      <c r="F177" s="184" t="s">
        <v>367</v>
      </c>
      <c r="G177" s="186">
        <v>13.0</v>
      </c>
      <c r="H177" s="186">
        <v>0.0</v>
      </c>
      <c r="I177" s="2"/>
    </row>
    <row r="178">
      <c r="A178" s="183">
        <v>44281.0</v>
      </c>
      <c r="B178" s="184" t="s">
        <v>334</v>
      </c>
      <c r="C178" s="183">
        <v>44241.0</v>
      </c>
      <c r="D178" s="184" t="s">
        <v>375</v>
      </c>
      <c r="E178" s="184" t="s">
        <v>410</v>
      </c>
      <c r="F178" s="184" t="s">
        <v>368</v>
      </c>
      <c r="G178" s="186">
        <v>14.0</v>
      </c>
      <c r="H178" s="186">
        <v>0.0</v>
      </c>
      <c r="I178" s="2"/>
    </row>
    <row r="179">
      <c r="A179" s="183">
        <v>44282.0</v>
      </c>
      <c r="B179" s="184" t="s">
        <v>338</v>
      </c>
      <c r="C179" s="183">
        <v>44242.0</v>
      </c>
      <c r="D179" s="184" t="s">
        <v>375</v>
      </c>
      <c r="E179" s="184" t="s">
        <v>410</v>
      </c>
      <c r="F179" s="184" t="s">
        <v>369</v>
      </c>
      <c r="G179" s="186">
        <v>15.0</v>
      </c>
      <c r="H179" s="186">
        <v>0.0</v>
      </c>
      <c r="I179" s="2"/>
    </row>
    <row r="180">
      <c r="A180" s="183">
        <v>44283.0</v>
      </c>
      <c r="B180" s="184" t="s">
        <v>340</v>
      </c>
      <c r="C180" s="183">
        <v>44243.0</v>
      </c>
      <c r="D180" s="184" t="s">
        <v>375</v>
      </c>
      <c r="E180" s="184" t="s">
        <v>410</v>
      </c>
      <c r="F180" s="184" t="s">
        <v>370</v>
      </c>
      <c r="G180" s="186">
        <v>16.0</v>
      </c>
      <c r="H180" s="186">
        <v>0.0</v>
      </c>
      <c r="I180" s="2"/>
    </row>
    <row r="181">
      <c r="A181" s="183">
        <v>44284.0</v>
      </c>
      <c r="B181" s="184" t="s">
        <v>342</v>
      </c>
      <c r="C181" s="183">
        <v>44244.0</v>
      </c>
      <c r="D181" s="184" t="s">
        <v>375</v>
      </c>
      <c r="E181" s="184" t="s">
        <v>410</v>
      </c>
      <c r="F181" s="184" t="s">
        <v>371</v>
      </c>
      <c r="G181" s="186">
        <v>17.0</v>
      </c>
      <c r="H181" s="186">
        <v>0.0</v>
      </c>
      <c r="I181" s="2"/>
    </row>
    <row r="182">
      <c r="A182" s="183">
        <v>44285.0</v>
      </c>
      <c r="B182" s="184" t="s">
        <v>344</v>
      </c>
      <c r="C182" s="183">
        <v>44245.0</v>
      </c>
      <c r="D182" s="184" t="s">
        <v>375</v>
      </c>
      <c r="E182" s="184" t="s">
        <v>410</v>
      </c>
      <c r="F182" s="184" t="s">
        <v>372</v>
      </c>
      <c r="G182" s="186">
        <v>18.0</v>
      </c>
      <c r="H182" s="186">
        <v>0.0</v>
      </c>
      <c r="I182" s="2"/>
    </row>
    <row r="183">
      <c r="A183" s="183">
        <v>44286.0</v>
      </c>
      <c r="B183" s="184" t="s">
        <v>346</v>
      </c>
      <c r="C183" s="183">
        <v>44246.0</v>
      </c>
      <c r="D183" s="184" t="s">
        <v>375</v>
      </c>
      <c r="E183" s="184" t="s">
        <v>410</v>
      </c>
      <c r="F183" s="184" t="s">
        <v>373</v>
      </c>
      <c r="G183" s="186">
        <v>19.0</v>
      </c>
      <c r="H183" s="186">
        <v>0.0</v>
      </c>
      <c r="I183" s="2"/>
    </row>
    <row r="184">
      <c r="A184" s="183">
        <v>44287.0</v>
      </c>
      <c r="B184" s="184" t="s">
        <v>348</v>
      </c>
      <c r="C184" s="183">
        <v>44247.0</v>
      </c>
      <c r="D184" s="184" t="s">
        <v>375</v>
      </c>
      <c r="E184" s="184" t="s">
        <v>410</v>
      </c>
      <c r="F184" s="184" t="s">
        <v>374</v>
      </c>
      <c r="G184" s="186">
        <v>20.0</v>
      </c>
      <c r="H184" s="186">
        <v>0.0</v>
      </c>
      <c r="I184" s="2"/>
    </row>
    <row r="185">
      <c r="A185" s="183">
        <v>44288.0</v>
      </c>
      <c r="B185" s="184" t="s">
        <v>334</v>
      </c>
      <c r="C185" s="183">
        <v>44248.0</v>
      </c>
      <c r="D185" s="184" t="s">
        <v>375</v>
      </c>
      <c r="E185" s="184" t="s">
        <v>410</v>
      </c>
      <c r="F185" s="184" t="s">
        <v>406</v>
      </c>
      <c r="G185" s="186">
        <v>21.0</v>
      </c>
      <c r="H185" s="186">
        <v>0.0</v>
      </c>
      <c r="I185" s="2"/>
    </row>
    <row r="186">
      <c r="A186" s="183">
        <v>44289.0</v>
      </c>
      <c r="B186" s="184" t="s">
        <v>338</v>
      </c>
      <c r="C186" s="183">
        <v>44249.0</v>
      </c>
      <c r="D186" s="184" t="s">
        <v>375</v>
      </c>
      <c r="E186" s="184" t="s">
        <v>410</v>
      </c>
      <c r="F186" s="184" t="s">
        <v>407</v>
      </c>
      <c r="G186" s="186">
        <v>22.0</v>
      </c>
      <c r="H186" s="186">
        <v>0.0</v>
      </c>
      <c r="I186" s="2"/>
    </row>
    <row r="187">
      <c r="A187" s="183">
        <v>44290.0</v>
      </c>
      <c r="B187" s="184" t="s">
        <v>340</v>
      </c>
      <c r="C187" s="183">
        <v>44250.0</v>
      </c>
      <c r="D187" s="184" t="s">
        <v>375</v>
      </c>
      <c r="E187" s="184" t="s">
        <v>410</v>
      </c>
      <c r="F187" s="184" t="s">
        <v>377</v>
      </c>
      <c r="G187" s="186">
        <v>23.0</v>
      </c>
      <c r="H187" s="186">
        <v>0.0</v>
      </c>
      <c r="I187" s="2"/>
    </row>
    <row r="188">
      <c r="A188" s="183">
        <v>44291.0</v>
      </c>
      <c r="B188" s="184" t="s">
        <v>342</v>
      </c>
      <c r="C188" s="183">
        <v>44251.0</v>
      </c>
      <c r="D188" s="184" t="s">
        <v>375</v>
      </c>
      <c r="E188" s="184" t="s">
        <v>410</v>
      </c>
      <c r="F188" s="184" t="s">
        <v>378</v>
      </c>
      <c r="G188" s="186">
        <v>24.0</v>
      </c>
      <c r="H188" s="186">
        <v>0.0</v>
      </c>
      <c r="I188" s="2"/>
    </row>
    <row r="189">
      <c r="A189" s="183">
        <v>44292.0</v>
      </c>
      <c r="B189" s="184" t="s">
        <v>344</v>
      </c>
      <c r="C189" s="183">
        <v>44252.0</v>
      </c>
      <c r="D189" s="184" t="s">
        <v>375</v>
      </c>
      <c r="E189" s="184" t="s">
        <v>410</v>
      </c>
      <c r="F189" s="184" t="s">
        <v>379</v>
      </c>
      <c r="G189" s="186">
        <v>25.0</v>
      </c>
      <c r="H189" s="186">
        <v>0.0</v>
      </c>
      <c r="I189" s="2"/>
    </row>
    <row r="190">
      <c r="A190" s="183">
        <v>44293.0</v>
      </c>
      <c r="B190" s="184" t="s">
        <v>346</v>
      </c>
      <c r="C190" s="183">
        <v>44253.0</v>
      </c>
      <c r="D190" s="184" t="s">
        <v>375</v>
      </c>
      <c r="E190" s="184" t="s">
        <v>410</v>
      </c>
      <c r="F190" s="184" t="s">
        <v>380</v>
      </c>
      <c r="G190" s="186">
        <v>26.0</v>
      </c>
      <c r="H190" s="186">
        <v>0.0</v>
      </c>
      <c r="I190" s="2"/>
    </row>
    <row r="191">
      <c r="A191" s="183">
        <v>44294.0</v>
      </c>
      <c r="B191" s="184" t="s">
        <v>348</v>
      </c>
      <c r="C191" s="183">
        <v>44254.0</v>
      </c>
      <c r="D191" s="184" t="s">
        <v>375</v>
      </c>
      <c r="E191" s="184" t="s">
        <v>410</v>
      </c>
      <c r="F191" s="184" t="s">
        <v>381</v>
      </c>
      <c r="G191" s="186">
        <v>27.0</v>
      </c>
      <c r="H191" s="186">
        <v>0.0</v>
      </c>
      <c r="I191" s="2"/>
    </row>
    <row r="192">
      <c r="A192" s="183">
        <v>44295.0</v>
      </c>
      <c r="B192" s="184" t="s">
        <v>334</v>
      </c>
      <c r="C192" s="183">
        <v>44255.0</v>
      </c>
      <c r="D192" s="184" t="s">
        <v>375</v>
      </c>
      <c r="E192" s="184" t="s">
        <v>410</v>
      </c>
      <c r="F192" s="184" t="s">
        <v>383</v>
      </c>
      <c r="G192" s="186">
        <v>28.0</v>
      </c>
      <c r="H192" s="186">
        <v>0.0</v>
      </c>
      <c r="I192" s="2"/>
    </row>
    <row r="193">
      <c r="A193" s="183">
        <v>44296.0</v>
      </c>
      <c r="B193" s="184" t="s">
        <v>338</v>
      </c>
      <c r="C193" s="187" t="s">
        <v>164</v>
      </c>
      <c r="D193" s="184" t="s">
        <v>375</v>
      </c>
      <c r="E193" s="184" t="s">
        <v>410</v>
      </c>
      <c r="F193" s="184" t="s">
        <v>384</v>
      </c>
      <c r="G193" s="186">
        <v>29.0</v>
      </c>
      <c r="H193" s="186">
        <v>0.0</v>
      </c>
      <c r="I193" s="2"/>
    </row>
    <row r="194">
      <c r="A194" s="183">
        <v>44297.0</v>
      </c>
      <c r="B194" s="184" t="s">
        <v>340</v>
      </c>
      <c r="C194" s="187" t="s">
        <v>163</v>
      </c>
      <c r="D194" s="184" t="s">
        <v>375</v>
      </c>
      <c r="E194" s="184" t="s">
        <v>410</v>
      </c>
      <c r="F194" s="184" t="s">
        <v>385</v>
      </c>
      <c r="G194" s="186">
        <v>30.0</v>
      </c>
      <c r="H194" s="186">
        <v>0.0</v>
      </c>
      <c r="I194" s="2"/>
    </row>
    <row r="195">
      <c r="A195" s="183">
        <v>44298.0</v>
      </c>
      <c r="B195" s="184" t="s">
        <v>342</v>
      </c>
      <c r="C195" s="183">
        <v>44256.0</v>
      </c>
      <c r="D195" s="184" t="s">
        <v>375</v>
      </c>
      <c r="E195" s="184" t="s">
        <v>411</v>
      </c>
      <c r="F195" s="184" t="s">
        <v>386</v>
      </c>
      <c r="G195" s="186">
        <v>1.0</v>
      </c>
      <c r="H195" s="186">
        <v>0.0</v>
      </c>
      <c r="I195" s="2"/>
    </row>
    <row r="196">
      <c r="A196" s="183">
        <v>44299.0</v>
      </c>
      <c r="B196" s="184" t="s">
        <v>344</v>
      </c>
      <c r="C196" s="183">
        <v>44257.0</v>
      </c>
      <c r="D196" s="184" t="s">
        <v>375</v>
      </c>
      <c r="E196" s="184" t="s">
        <v>411</v>
      </c>
      <c r="F196" s="184" t="s">
        <v>387</v>
      </c>
      <c r="G196" s="186">
        <v>2.0</v>
      </c>
      <c r="H196" s="186">
        <v>0.0</v>
      </c>
      <c r="I196" s="2"/>
    </row>
    <row r="197">
      <c r="A197" s="183">
        <v>44300.0</v>
      </c>
      <c r="B197" s="184" t="s">
        <v>346</v>
      </c>
      <c r="C197" s="183">
        <v>44258.0</v>
      </c>
      <c r="D197" s="184" t="s">
        <v>375</v>
      </c>
      <c r="E197" s="184" t="s">
        <v>411</v>
      </c>
      <c r="F197" s="184" t="s">
        <v>388</v>
      </c>
      <c r="G197" s="186">
        <v>3.0</v>
      </c>
      <c r="H197" s="186">
        <v>0.0</v>
      </c>
      <c r="I197" s="2"/>
    </row>
    <row r="198">
      <c r="A198" s="183">
        <v>44301.0</v>
      </c>
      <c r="B198" s="184" t="s">
        <v>348</v>
      </c>
      <c r="C198" s="183">
        <v>44259.0</v>
      </c>
      <c r="D198" s="184" t="s">
        <v>375</v>
      </c>
      <c r="E198" s="184" t="s">
        <v>411</v>
      </c>
      <c r="F198" s="184" t="s">
        <v>389</v>
      </c>
      <c r="G198" s="186">
        <v>4.0</v>
      </c>
      <c r="H198" s="186">
        <v>0.0</v>
      </c>
      <c r="I198" s="2"/>
    </row>
    <row r="199">
      <c r="A199" s="183">
        <v>44302.0</v>
      </c>
      <c r="B199" s="184" t="s">
        <v>334</v>
      </c>
      <c r="C199" s="183">
        <v>44260.0</v>
      </c>
      <c r="D199" s="184" t="s">
        <v>375</v>
      </c>
      <c r="E199" s="184" t="s">
        <v>411</v>
      </c>
      <c r="F199" s="184" t="s">
        <v>390</v>
      </c>
      <c r="G199" s="186">
        <v>5.0</v>
      </c>
      <c r="H199" s="186">
        <v>0.0</v>
      </c>
      <c r="I199" s="2"/>
    </row>
    <row r="200">
      <c r="A200" s="183">
        <v>44303.0</v>
      </c>
      <c r="B200" s="184" t="s">
        <v>338</v>
      </c>
      <c r="C200" s="183">
        <v>44261.0</v>
      </c>
      <c r="D200" s="184" t="s">
        <v>375</v>
      </c>
      <c r="E200" s="184" t="s">
        <v>411</v>
      </c>
      <c r="F200" s="184" t="s">
        <v>391</v>
      </c>
      <c r="G200" s="186">
        <v>6.0</v>
      </c>
      <c r="H200" s="186">
        <v>0.0</v>
      </c>
      <c r="I200" s="2"/>
    </row>
    <row r="201">
      <c r="A201" s="183">
        <v>44304.0</v>
      </c>
      <c r="B201" s="184" t="s">
        <v>340</v>
      </c>
      <c r="C201" s="183">
        <v>44262.0</v>
      </c>
      <c r="D201" s="184" t="s">
        <v>375</v>
      </c>
      <c r="E201" s="184" t="s">
        <v>411</v>
      </c>
      <c r="F201" s="184" t="s">
        <v>392</v>
      </c>
      <c r="G201" s="186">
        <v>7.0</v>
      </c>
      <c r="H201" s="186">
        <v>0.0</v>
      </c>
      <c r="I201" s="2"/>
    </row>
    <row r="202">
      <c r="A202" s="183">
        <v>44305.0</v>
      </c>
      <c r="B202" s="184" t="s">
        <v>342</v>
      </c>
      <c r="C202" s="183">
        <v>44263.0</v>
      </c>
      <c r="D202" s="184" t="s">
        <v>375</v>
      </c>
      <c r="E202" s="184" t="s">
        <v>411</v>
      </c>
      <c r="F202" s="184" t="s">
        <v>393</v>
      </c>
      <c r="G202" s="186">
        <v>8.0</v>
      </c>
      <c r="H202" s="186">
        <v>0.0</v>
      </c>
      <c r="I202" s="2"/>
    </row>
    <row r="203">
      <c r="A203" s="183">
        <v>44306.0</v>
      </c>
      <c r="B203" s="184" t="s">
        <v>344</v>
      </c>
      <c r="C203" s="183">
        <v>44264.0</v>
      </c>
      <c r="D203" s="184" t="s">
        <v>375</v>
      </c>
      <c r="E203" s="184" t="s">
        <v>411</v>
      </c>
      <c r="F203" s="184" t="s">
        <v>394</v>
      </c>
      <c r="G203" s="186">
        <v>9.0</v>
      </c>
      <c r="H203" s="186">
        <v>0.0</v>
      </c>
      <c r="I203" s="2"/>
    </row>
    <row r="204">
      <c r="A204" s="183">
        <v>44307.0</v>
      </c>
      <c r="B204" s="184" t="s">
        <v>346</v>
      </c>
      <c r="C204" s="183">
        <v>44265.0</v>
      </c>
      <c r="D204" s="184" t="s">
        <v>375</v>
      </c>
      <c r="E204" s="184" t="s">
        <v>411</v>
      </c>
      <c r="F204" s="184" t="s">
        <v>395</v>
      </c>
      <c r="G204" s="186">
        <v>10.0</v>
      </c>
      <c r="H204" s="186">
        <v>0.0</v>
      </c>
      <c r="I204" s="2"/>
    </row>
    <row r="205">
      <c r="A205" s="183">
        <v>44308.0</v>
      </c>
      <c r="B205" s="184" t="s">
        <v>348</v>
      </c>
      <c r="C205" s="183">
        <v>44266.0</v>
      </c>
      <c r="D205" s="184" t="s">
        <v>375</v>
      </c>
      <c r="E205" s="184" t="s">
        <v>411</v>
      </c>
      <c r="F205" s="184" t="s">
        <v>396</v>
      </c>
      <c r="G205" s="186">
        <v>11.0</v>
      </c>
      <c r="H205" s="186">
        <v>0.0</v>
      </c>
      <c r="I205" s="2"/>
    </row>
    <row r="206">
      <c r="A206" s="183">
        <v>44309.0</v>
      </c>
      <c r="B206" s="184" t="s">
        <v>334</v>
      </c>
      <c r="C206" s="183">
        <v>44267.0</v>
      </c>
      <c r="D206" s="184" t="s">
        <v>375</v>
      </c>
      <c r="E206" s="184" t="s">
        <v>411</v>
      </c>
      <c r="F206" s="184" t="s">
        <v>397</v>
      </c>
      <c r="G206" s="186">
        <v>12.0</v>
      </c>
      <c r="H206" s="186">
        <v>0.0</v>
      </c>
      <c r="I206" s="2"/>
    </row>
    <row r="207">
      <c r="A207" s="183">
        <v>44310.0</v>
      </c>
      <c r="B207" s="184" t="s">
        <v>338</v>
      </c>
      <c r="C207" s="183">
        <v>44268.0</v>
      </c>
      <c r="D207" s="184" t="s">
        <v>375</v>
      </c>
      <c r="E207" s="184" t="s">
        <v>411</v>
      </c>
      <c r="F207" s="184" t="s">
        <v>398</v>
      </c>
      <c r="G207" s="186">
        <v>13.0</v>
      </c>
      <c r="H207" s="186">
        <v>0.0</v>
      </c>
      <c r="I207" s="2"/>
    </row>
    <row r="208">
      <c r="A208" s="183">
        <v>44311.0</v>
      </c>
      <c r="B208" s="184" t="s">
        <v>340</v>
      </c>
      <c r="C208" s="183">
        <v>44269.0</v>
      </c>
      <c r="D208" s="184" t="s">
        <v>375</v>
      </c>
      <c r="E208" s="184" t="s">
        <v>411</v>
      </c>
      <c r="F208" s="184" t="s">
        <v>399</v>
      </c>
      <c r="G208" s="186">
        <v>14.0</v>
      </c>
      <c r="H208" s="186">
        <v>0.0</v>
      </c>
      <c r="I208" s="2"/>
    </row>
    <row r="209">
      <c r="A209" s="183">
        <v>44312.0</v>
      </c>
      <c r="B209" s="184" t="s">
        <v>342</v>
      </c>
      <c r="C209" s="183">
        <v>44270.0</v>
      </c>
      <c r="D209" s="184" t="s">
        <v>375</v>
      </c>
      <c r="E209" s="184" t="s">
        <v>411</v>
      </c>
      <c r="F209" s="184" t="s">
        <v>400</v>
      </c>
      <c r="G209" s="186">
        <v>15.0</v>
      </c>
      <c r="H209" s="186">
        <v>0.0</v>
      </c>
      <c r="I209" s="2"/>
    </row>
    <row r="210">
      <c r="A210" s="183">
        <v>44313.0</v>
      </c>
      <c r="B210" s="184" t="s">
        <v>344</v>
      </c>
      <c r="C210" s="183">
        <v>44271.0</v>
      </c>
      <c r="D210" s="184" t="s">
        <v>375</v>
      </c>
      <c r="E210" s="184" t="s">
        <v>411</v>
      </c>
      <c r="F210" s="184" t="s">
        <v>401</v>
      </c>
      <c r="G210" s="186">
        <v>16.0</v>
      </c>
      <c r="H210" s="186">
        <v>0.0</v>
      </c>
      <c r="I210" s="2"/>
    </row>
    <row r="211">
      <c r="A211" s="183">
        <v>44314.0</v>
      </c>
      <c r="B211" s="184" t="s">
        <v>346</v>
      </c>
      <c r="C211" s="183">
        <v>44272.0</v>
      </c>
      <c r="D211" s="184" t="s">
        <v>375</v>
      </c>
      <c r="E211" s="184" t="s">
        <v>411</v>
      </c>
      <c r="F211" s="184" t="s">
        <v>402</v>
      </c>
      <c r="G211" s="186">
        <v>17.0</v>
      </c>
      <c r="H211" s="186">
        <v>0.0</v>
      </c>
      <c r="I211" s="2"/>
    </row>
    <row r="212">
      <c r="A212" s="183">
        <v>44315.0</v>
      </c>
      <c r="B212" s="184" t="s">
        <v>348</v>
      </c>
      <c r="C212" s="183">
        <v>44273.0</v>
      </c>
      <c r="D212" s="184" t="s">
        <v>375</v>
      </c>
      <c r="E212" s="184" t="s">
        <v>411</v>
      </c>
      <c r="F212" s="184" t="s">
        <v>403</v>
      </c>
      <c r="G212" s="186">
        <v>18.0</v>
      </c>
      <c r="H212" s="186">
        <v>0.0</v>
      </c>
      <c r="I212" s="2"/>
    </row>
    <row r="213">
      <c r="A213" s="183">
        <v>44316.0</v>
      </c>
      <c r="B213" s="184" t="s">
        <v>334</v>
      </c>
      <c r="C213" s="183">
        <v>44274.0</v>
      </c>
      <c r="D213" s="184" t="s">
        <v>375</v>
      </c>
      <c r="E213" s="184" t="s">
        <v>411</v>
      </c>
      <c r="F213" s="184" t="s">
        <v>404</v>
      </c>
      <c r="G213" s="186">
        <v>19.0</v>
      </c>
      <c r="H213" s="186">
        <v>0.0</v>
      </c>
      <c r="I213" s="2"/>
    </row>
    <row r="214">
      <c r="A214" s="183">
        <v>44317.0</v>
      </c>
      <c r="B214" s="184" t="s">
        <v>338</v>
      </c>
      <c r="C214" s="183">
        <v>44275.0</v>
      </c>
      <c r="D214" s="184" t="s">
        <v>375</v>
      </c>
      <c r="E214" s="184" t="s">
        <v>411</v>
      </c>
      <c r="F214" s="184" t="s">
        <v>337</v>
      </c>
      <c r="G214" s="186">
        <v>20.0</v>
      </c>
      <c r="H214" s="186">
        <v>0.0</v>
      </c>
      <c r="I214" s="2"/>
    </row>
    <row r="215">
      <c r="A215" s="183">
        <v>44318.0</v>
      </c>
      <c r="B215" s="184" t="s">
        <v>340</v>
      </c>
      <c r="C215" s="183">
        <v>44276.0</v>
      </c>
      <c r="D215" s="184" t="s">
        <v>375</v>
      </c>
      <c r="E215" s="184" t="s">
        <v>411</v>
      </c>
      <c r="F215" s="184" t="s">
        <v>339</v>
      </c>
      <c r="G215" s="186">
        <v>21.0</v>
      </c>
      <c r="H215" s="186">
        <v>0.0</v>
      </c>
      <c r="I215" s="2"/>
    </row>
    <row r="216">
      <c r="A216" s="183">
        <v>44319.0</v>
      </c>
      <c r="B216" s="184" t="s">
        <v>342</v>
      </c>
      <c r="C216" s="183">
        <v>44277.0</v>
      </c>
      <c r="D216" s="184" t="s">
        <v>375</v>
      </c>
      <c r="E216" s="184" t="s">
        <v>411</v>
      </c>
      <c r="F216" s="184" t="s">
        <v>341</v>
      </c>
      <c r="G216" s="186">
        <v>22.0</v>
      </c>
      <c r="H216" s="186">
        <v>0.0</v>
      </c>
      <c r="I216" s="2"/>
    </row>
    <row r="217">
      <c r="A217" s="183">
        <v>44320.0</v>
      </c>
      <c r="B217" s="184" t="s">
        <v>344</v>
      </c>
      <c r="C217" s="183">
        <v>44278.0</v>
      </c>
      <c r="D217" s="184" t="s">
        <v>375</v>
      </c>
      <c r="E217" s="184" t="s">
        <v>411</v>
      </c>
      <c r="F217" s="184" t="s">
        <v>343</v>
      </c>
      <c r="G217" s="186">
        <v>23.0</v>
      </c>
      <c r="H217" s="186">
        <v>0.0</v>
      </c>
      <c r="I217" s="2"/>
    </row>
    <row r="218">
      <c r="A218" s="183">
        <v>44321.0</v>
      </c>
      <c r="B218" s="184" t="s">
        <v>346</v>
      </c>
      <c r="C218" s="183">
        <v>44279.0</v>
      </c>
      <c r="D218" s="184" t="s">
        <v>375</v>
      </c>
      <c r="E218" s="184" t="s">
        <v>411</v>
      </c>
      <c r="F218" s="184" t="s">
        <v>345</v>
      </c>
      <c r="G218" s="186">
        <v>24.0</v>
      </c>
      <c r="H218" s="186">
        <v>0.0</v>
      </c>
      <c r="I218" s="2"/>
    </row>
    <row r="219">
      <c r="A219" s="183">
        <v>44322.0</v>
      </c>
      <c r="B219" s="184" t="s">
        <v>348</v>
      </c>
      <c r="C219" s="183">
        <v>44280.0</v>
      </c>
      <c r="D219" s="184" t="s">
        <v>375</v>
      </c>
      <c r="E219" s="184" t="s">
        <v>411</v>
      </c>
      <c r="F219" s="184" t="s">
        <v>347</v>
      </c>
      <c r="G219" s="186">
        <v>25.0</v>
      </c>
      <c r="H219" s="186">
        <v>0.0</v>
      </c>
      <c r="I219" s="2"/>
    </row>
    <row r="220">
      <c r="A220" s="183">
        <v>44323.0</v>
      </c>
      <c r="B220" s="184" t="s">
        <v>334</v>
      </c>
      <c r="C220" s="183">
        <v>44281.0</v>
      </c>
      <c r="D220" s="184" t="s">
        <v>375</v>
      </c>
      <c r="E220" s="184" t="s">
        <v>411</v>
      </c>
      <c r="F220" s="184" t="s">
        <v>349</v>
      </c>
      <c r="G220" s="186">
        <v>26.0</v>
      </c>
      <c r="H220" s="186">
        <v>0.0</v>
      </c>
      <c r="I220" s="2"/>
    </row>
    <row r="221">
      <c r="A221" s="183">
        <v>44324.0</v>
      </c>
      <c r="B221" s="184" t="s">
        <v>338</v>
      </c>
      <c r="C221" s="183">
        <v>44282.0</v>
      </c>
      <c r="D221" s="184" t="s">
        <v>375</v>
      </c>
      <c r="E221" s="184" t="s">
        <v>411</v>
      </c>
      <c r="F221" s="184" t="s">
        <v>350</v>
      </c>
      <c r="G221" s="186">
        <v>27.0</v>
      </c>
      <c r="H221" s="186">
        <v>0.0</v>
      </c>
      <c r="I221" s="2"/>
    </row>
    <row r="222">
      <c r="A222" s="183">
        <v>44325.0</v>
      </c>
      <c r="B222" s="184" t="s">
        <v>340</v>
      </c>
      <c r="C222" s="183">
        <v>44283.0</v>
      </c>
      <c r="D222" s="184" t="s">
        <v>375</v>
      </c>
      <c r="E222" s="184" t="s">
        <v>411</v>
      </c>
      <c r="F222" s="184" t="s">
        <v>351</v>
      </c>
      <c r="G222" s="186">
        <v>28.0</v>
      </c>
      <c r="H222" s="186">
        <v>0.0</v>
      </c>
      <c r="I222" s="2"/>
    </row>
    <row r="223">
      <c r="A223" s="183">
        <v>44326.0</v>
      </c>
      <c r="B223" s="184" t="s">
        <v>342</v>
      </c>
      <c r="C223" s="183">
        <v>44284.0</v>
      </c>
      <c r="D223" s="184" t="s">
        <v>375</v>
      </c>
      <c r="E223" s="184" t="s">
        <v>411</v>
      </c>
      <c r="F223" s="184" t="s">
        <v>352</v>
      </c>
      <c r="G223" s="186">
        <v>29.0</v>
      </c>
      <c r="H223" s="186">
        <v>0.0</v>
      </c>
      <c r="I223" s="2"/>
    </row>
    <row r="224">
      <c r="A224" s="183">
        <v>44327.0</v>
      </c>
      <c r="B224" s="184" t="s">
        <v>344</v>
      </c>
      <c r="C224" s="183">
        <v>44285.0</v>
      </c>
      <c r="D224" s="184" t="s">
        <v>375</v>
      </c>
      <c r="E224" s="184" t="s">
        <v>411</v>
      </c>
      <c r="F224" s="184" t="s">
        <v>353</v>
      </c>
      <c r="G224" s="186">
        <v>30.0</v>
      </c>
      <c r="H224" s="186">
        <v>0.0</v>
      </c>
      <c r="I224" s="2"/>
    </row>
    <row r="225">
      <c r="A225" s="183">
        <v>44328.0</v>
      </c>
      <c r="B225" s="184" t="s">
        <v>346</v>
      </c>
      <c r="C225" s="183">
        <v>44287.0</v>
      </c>
      <c r="D225" s="184" t="s">
        <v>375</v>
      </c>
      <c r="E225" s="184" t="s">
        <v>412</v>
      </c>
      <c r="F225" s="184" t="s">
        <v>354</v>
      </c>
      <c r="G225" s="186">
        <v>1.0</v>
      </c>
      <c r="H225" s="186">
        <v>0.0</v>
      </c>
      <c r="I225" s="2"/>
    </row>
    <row r="226">
      <c r="A226" s="183">
        <v>44329.0</v>
      </c>
      <c r="B226" s="184" t="s">
        <v>348</v>
      </c>
      <c r="C226" s="183">
        <v>44288.0</v>
      </c>
      <c r="D226" s="184" t="s">
        <v>375</v>
      </c>
      <c r="E226" s="184" t="s">
        <v>412</v>
      </c>
      <c r="F226" s="184" t="s">
        <v>356</v>
      </c>
      <c r="G226" s="186">
        <v>2.0</v>
      </c>
      <c r="H226" s="186">
        <v>0.0</v>
      </c>
      <c r="I226" s="2"/>
    </row>
    <row r="227">
      <c r="A227" s="183">
        <v>44330.0</v>
      </c>
      <c r="B227" s="184" t="s">
        <v>334</v>
      </c>
      <c r="C227" s="183">
        <v>44289.0</v>
      </c>
      <c r="D227" s="184" t="s">
        <v>375</v>
      </c>
      <c r="E227" s="184" t="s">
        <v>412</v>
      </c>
      <c r="F227" s="184" t="s">
        <v>357</v>
      </c>
      <c r="G227" s="186">
        <v>3.0</v>
      </c>
      <c r="H227" s="186">
        <v>0.0</v>
      </c>
      <c r="I227" s="2"/>
    </row>
    <row r="228">
      <c r="A228" s="183">
        <v>44331.0</v>
      </c>
      <c r="B228" s="184" t="s">
        <v>338</v>
      </c>
      <c r="C228" s="183">
        <v>44290.0</v>
      </c>
      <c r="D228" s="184" t="s">
        <v>375</v>
      </c>
      <c r="E228" s="184" t="s">
        <v>412</v>
      </c>
      <c r="F228" s="184" t="s">
        <v>358</v>
      </c>
      <c r="G228" s="186">
        <v>4.0</v>
      </c>
      <c r="H228" s="186">
        <v>0.0</v>
      </c>
      <c r="I228" s="2"/>
    </row>
    <row r="229">
      <c r="A229" s="183">
        <v>44332.0</v>
      </c>
      <c r="B229" s="184" t="s">
        <v>340</v>
      </c>
      <c r="C229" s="183">
        <v>44291.0</v>
      </c>
      <c r="D229" s="184" t="s">
        <v>375</v>
      </c>
      <c r="E229" s="184" t="s">
        <v>412</v>
      </c>
      <c r="F229" s="184" t="s">
        <v>359</v>
      </c>
      <c r="G229" s="186">
        <v>5.0</v>
      </c>
      <c r="H229" s="186">
        <v>0.0</v>
      </c>
      <c r="I229" s="2"/>
    </row>
    <row r="230">
      <c r="A230" s="183">
        <v>44333.0</v>
      </c>
      <c r="B230" s="184" t="s">
        <v>342</v>
      </c>
      <c r="C230" s="183">
        <v>44292.0</v>
      </c>
      <c r="D230" s="184" t="s">
        <v>375</v>
      </c>
      <c r="E230" s="184" t="s">
        <v>412</v>
      </c>
      <c r="F230" s="184" t="s">
        <v>360</v>
      </c>
      <c r="G230" s="186">
        <v>6.0</v>
      </c>
      <c r="H230" s="186">
        <v>0.0</v>
      </c>
      <c r="I230" s="2"/>
    </row>
    <row r="231">
      <c r="A231" s="183">
        <v>44334.0</v>
      </c>
      <c r="B231" s="184" t="s">
        <v>344</v>
      </c>
      <c r="C231" s="183">
        <v>44293.0</v>
      </c>
      <c r="D231" s="184" t="s">
        <v>375</v>
      </c>
      <c r="E231" s="184" t="s">
        <v>412</v>
      </c>
      <c r="F231" s="184" t="s">
        <v>361</v>
      </c>
      <c r="G231" s="186">
        <v>7.0</v>
      </c>
      <c r="H231" s="186">
        <v>0.0</v>
      </c>
      <c r="I231" s="2"/>
    </row>
    <row r="232">
      <c r="A232" s="183">
        <v>44335.0</v>
      </c>
      <c r="B232" s="184" t="s">
        <v>346</v>
      </c>
      <c r="C232" s="183">
        <v>44294.0</v>
      </c>
      <c r="D232" s="184" t="s">
        <v>375</v>
      </c>
      <c r="E232" s="184" t="s">
        <v>412</v>
      </c>
      <c r="F232" s="184" t="s">
        <v>362</v>
      </c>
      <c r="G232" s="186">
        <v>8.0</v>
      </c>
      <c r="H232" s="186">
        <v>0.0</v>
      </c>
      <c r="I232" s="2"/>
    </row>
    <row r="233">
      <c r="A233" s="183">
        <v>44336.0</v>
      </c>
      <c r="B233" s="184" t="s">
        <v>348</v>
      </c>
      <c r="C233" s="183">
        <v>44295.0</v>
      </c>
      <c r="D233" s="184" t="s">
        <v>375</v>
      </c>
      <c r="E233" s="184" t="s">
        <v>412</v>
      </c>
      <c r="F233" s="184" t="s">
        <v>363</v>
      </c>
      <c r="G233" s="186">
        <v>9.0</v>
      </c>
      <c r="H233" s="186">
        <v>0.0</v>
      </c>
      <c r="I233" s="2"/>
    </row>
    <row r="234">
      <c r="A234" s="183">
        <v>44337.0</v>
      </c>
      <c r="B234" s="184" t="s">
        <v>334</v>
      </c>
      <c r="C234" s="183">
        <v>44296.0</v>
      </c>
      <c r="D234" s="184" t="s">
        <v>375</v>
      </c>
      <c r="E234" s="184" t="s">
        <v>412</v>
      </c>
      <c r="F234" s="184" t="s">
        <v>364</v>
      </c>
      <c r="G234" s="186">
        <v>10.0</v>
      </c>
      <c r="H234" s="186">
        <v>0.0</v>
      </c>
      <c r="I234" s="2"/>
    </row>
    <row r="235">
      <c r="A235" s="183">
        <v>44338.0</v>
      </c>
      <c r="B235" s="184" t="s">
        <v>338</v>
      </c>
      <c r="C235" s="183">
        <v>44297.0</v>
      </c>
      <c r="D235" s="184" t="s">
        <v>375</v>
      </c>
      <c r="E235" s="184" t="s">
        <v>412</v>
      </c>
      <c r="F235" s="184" t="s">
        <v>365</v>
      </c>
      <c r="G235" s="186">
        <v>11.0</v>
      </c>
      <c r="H235" s="186">
        <v>0.0</v>
      </c>
      <c r="I235" s="2"/>
    </row>
    <row r="236">
      <c r="A236" s="183">
        <v>44339.0</v>
      </c>
      <c r="B236" s="184" t="s">
        <v>340</v>
      </c>
      <c r="C236" s="183">
        <v>44298.0</v>
      </c>
      <c r="D236" s="184" t="s">
        <v>375</v>
      </c>
      <c r="E236" s="184" t="s">
        <v>412</v>
      </c>
      <c r="F236" s="184" t="s">
        <v>366</v>
      </c>
      <c r="G236" s="186">
        <v>12.0</v>
      </c>
      <c r="H236" s="186">
        <v>0.0</v>
      </c>
      <c r="I236" s="2"/>
    </row>
    <row r="237">
      <c r="A237" s="183">
        <v>44340.0</v>
      </c>
      <c r="B237" s="184" t="s">
        <v>342</v>
      </c>
      <c r="C237" s="183">
        <v>44299.0</v>
      </c>
      <c r="D237" s="184" t="s">
        <v>375</v>
      </c>
      <c r="E237" s="184" t="s">
        <v>412</v>
      </c>
      <c r="F237" s="184" t="s">
        <v>367</v>
      </c>
      <c r="G237" s="186">
        <v>13.0</v>
      </c>
      <c r="H237" s="186">
        <v>0.0</v>
      </c>
      <c r="I237" s="2"/>
    </row>
    <row r="238">
      <c r="A238" s="183">
        <v>44341.0</v>
      </c>
      <c r="B238" s="184" t="s">
        <v>344</v>
      </c>
      <c r="C238" s="183">
        <v>44300.0</v>
      </c>
      <c r="D238" s="184" t="s">
        <v>375</v>
      </c>
      <c r="E238" s="184" t="s">
        <v>412</v>
      </c>
      <c r="F238" s="184" t="s">
        <v>368</v>
      </c>
      <c r="G238" s="186">
        <v>14.0</v>
      </c>
      <c r="H238" s="186">
        <v>0.0</v>
      </c>
      <c r="I238" s="2"/>
    </row>
    <row r="239">
      <c r="A239" s="183">
        <v>44342.0</v>
      </c>
      <c r="B239" s="184" t="s">
        <v>346</v>
      </c>
      <c r="C239" s="183">
        <v>44301.0</v>
      </c>
      <c r="D239" s="184" t="s">
        <v>375</v>
      </c>
      <c r="E239" s="184" t="s">
        <v>412</v>
      </c>
      <c r="F239" s="184" t="s">
        <v>369</v>
      </c>
      <c r="G239" s="186">
        <v>15.0</v>
      </c>
      <c r="H239" s="186">
        <v>0.0</v>
      </c>
      <c r="I239" s="2"/>
    </row>
    <row r="240">
      <c r="A240" s="183">
        <v>44343.0</v>
      </c>
      <c r="B240" s="184" t="s">
        <v>348</v>
      </c>
      <c r="C240" s="183">
        <v>44302.0</v>
      </c>
      <c r="D240" s="184" t="s">
        <v>375</v>
      </c>
      <c r="E240" s="184" t="s">
        <v>412</v>
      </c>
      <c r="F240" s="184" t="s">
        <v>370</v>
      </c>
      <c r="G240" s="186">
        <v>16.0</v>
      </c>
      <c r="H240" s="186">
        <v>0.0</v>
      </c>
      <c r="I240" s="2"/>
    </row>
    <row r="241">
      <c r="A241" s="183">
        <v>44344.0</v>
      </c>
      <c r="B241" s="184" t="s">
        <v>334</v>
      </c>
      <c r="C241" s="183">
        <v>44303.0</v>
      </c>
      <c r="D241" s="184" t="s">
        <v>375</v>
      </c>
      <c r="E241" s="184" t="s">
        <v>412</v>
      </c>
      <c r="F241" s="184" t="s">
        <v>371</v>
      </c>
      <c r="G241" s="186">
        <v>17.0</v>
      </c>
      <c r="H241" s="186">
        <v>0.0</v>
      </c>
      <c r="I241" s="2"/>
    </row>
    <row r="242">
      <c r="A242" s="183">
        <v>44345.0</v>
      </c>
      <c r="B242" s="184" t="s">
        <v>338</v>
      </c>
      <c r="C242" s="183">
        <v>44304.0</v>
      </c>
      <c r="D242" s="184" t="s">
        <v>375</v>
      </c>
      <c r="E242" s="184" t="s">
        <v>412</v>
      </c>
      <c r="F242" s="184" t="s">
        <v>372</v>
      </c>
      <c r="G242" s="186">
        <v>18.0</v>
      </c>
      <c r="H242" s="186">
        <v>0.0</v>
      </c>
      <c r="I242" s="2"/>
    </row>
    <row r="243">
      <c r="A243" s="183">
        <v>44346.0</v>
      </c>
      <c r="B243" s="184" t="s">
        <v>340</v>
      </c>
      <c r="C243" s="183">
        <v>44305.0</v>
      </c>
      <c r="D243" s="184" t="s">
        <v>375</v>
      </c>
      <c r="E243" s="184" t="s">
        <v>412</v>
      </c>
      <c r="F243" s="184" t="s">
        <v>373</v>
      </c>
      <c r="G243" s="186">
        <v>19.0</v>
      </c>
      <c r="H243" s="186">
        <v>0.0</v>
      </c>
      <c r="I243" s="2"/>
    </row>
    <row r="244">
      <c r="A244" s="183">
        <v>44347.0</v>
      </c>
      <c r="B244" s="184" t="s">
        <v>342</v>
      </c>
      <c r="C244" s="183">
        <v>44306.0</v>
      </c>
      <c r="D244" s="184" t="s">
        <v>375</v>
      </c>
      <c r="E244" s="184" t="s">
        <v>412</v>
      </c>
      <c r="F244" s="184" t="s">
        <v>374</v>
      </c>
      <c r="G244" s="186">
        <v>20.0</v>
      </c>
      <c r="H244" s="186">
        <v>0.0</v>
      </c>
      <c r="I244" s="2"/>
    </row>
    <row r="245">
      <c r="A245" s="183">
        <v>44348.0</v>
      </c>
      <c r="B245" s="184" t="s">
        <v>344</v>
      </c>
      <c r="C245" s="183">
        <v>44307.0</v>
      </c>
      <c r="D245" s="184" t="s">
        <v>375</v>
      </c>
      <c r="E245" s="184" t="s">
        <v>412</v>
      </c>
      <c r="F245" s="184" t="s">
        <v>406</v>
      </c>
      <c r="G245" s="186">
        <v>21.0</v>
      </c>
      <c r="H245" s="186">
        <v>0.0</v>
      </c>
      <c r="I245" s="2"/>
    </row>
    <row r="246">
      <c r="A246" s="183">
        <v>44349.0</v>
      </c>
      <c r="B246" s="184" t="s">
        <v>346</v>
      </c>
      <c r="C246" s="183">
        <v>44308.0</v>
      </c>
      <c r="D246" s="184" t="s">
        <v>375</v>
      </c>
      <c r="E246" s="184" t="s">
        <v>412</v>
      </c>
      <c r="F246" s="184" t="s">
        <v>407</v>
      </c>
      <c r="G246" s="186">
        <v>22.0</v>
      </c>
      <c r="H246" s="186">
        <v>0.0</v>
      </c>
      <c r="I246" s="2"/>
    </row>
    <row r="247">
      <c r="A247" s="183">
        <v>44350.0</v>
      </c>
      <c r="B247" s="184" t="s">
        <v>348</v>
      </c>
      <c r="C247" s="183">
        <v>44309.0</v>
      </c>
      <c r="D247" s="184" t="s">
        <v>375</v>
      </c>
      <c r="E247" s="184" t="s">
        <v>412</v>
      </c>
      <c r="F247" s="184" t="s">
        <v>377</v>
      </c>
      <c r="G247" s="186">
        <v>23.0</v>
      </c>
      <c r="H247" s="186">
        <v>0.0</v>
      </c>
      <c r="I247" s="2"/>
    </row>
    <row r="248">
      <c r="A248" s="183">
        <v>44351.0</v>
      </c>
      <c r="B248" s="184" t="s">
        <v>334</v>
      </c>
      <c r="C248" s="183">
        <v>44310.0</v>
      </c>
      <c r="D248" s="184" t="s">
        <v>375</v>
      </c>
      <c r="E248" s="184" t="s">
        <v>412</v>
      </c>
      <c r="F248" s="184" t="s">
        <v>378</v>
      </c>
      <c r="G248" s="186">
        <v>24.0</v>
      </c>
      <c r="H248" s="186">
        <v>0.0</v>
      </c>
      <c r="I248" s="2"/>
    </row>
    <row r="249">
      <c r="A249" s="183">
        <v>44352.0</v>
      </c>
      <c r="B249" s="184" t="s">
        <v>338</v>
      </c>
      <c r="C249" s="183">
        <v>44311.0</v>
      </c>
      <c r="D249" s="184" t="s">
        <v>375</v>
      </c>
      <c r="E249" s="184" t="s">
        <v>412</v>
      </c>
      <c r="F249" s="184" t="s">
        <v>379</v>
      </c>
      <c r="G249" s="186">
        <v>25.0</v>
      </c>
      <c r="H249" s="186">
        <v>0.0</v>
      </c>
      <c r="I249" s="2"/>
    </row>
    <row r="250">
      <c r="A250" s="183">
        <v>44353.0</v>
      </c>
      <c r="B250" s="184" t="s">
        <v>340</v>
      </c>
      <c r="C250" s="183">
        <v>44312.0</v>
      </c>
      <c r="D250" s="184" t="s">
        <v>375</v>
      </c>
      <c r="E250" s="184" t="s">
        <v>412</v>
      </c>
      <c r="F250" s="184" t="s">
        <v>380</v>
      </c>
      <c r="G250" s="186">
        <v>26.0</v>
      </c>
      <c r="H250" s="186">
        <v>0.0</v>
      </c>
      <c r="I250" s="2"/>
    </row>
    <row r="251">
      <c r="A251" s="183">
        <v>44354.0</v>
      </c>
      <c r="B251" s="184" t="s">
        <v>342</v>
      </c>
      <c r="C251" s="183">
        <v>44313.0</v>
      </c>
      <c r="D251" s="184" t="s">
        <v>375</v>
      </c>
      <c r="E251" s="184" t="s">
        <v>412</v>
      </c>
      <c r="F251" s="184" t="s">
        <v>381</v>
      </c>
      <c r="G251" s="186">
        <v>27.0</v>
      </c>
      <c r="H251" s="186">
        <v>0.0</v>
      </c>
      <c r="I251" s="2"/>
    </row>
    <row r="252">
      <c r="A252" s="183">
        <v>44355.0</v>
      </c>
      <c r="B252" s="184" t="s">
        <v>344</v>
      </c>
      <c r="C252" s="183">
        <v>44314.0</v>
      </c>
      <c r="D252" s="184" t="s">
        <v>375</v>
      </c>
      <c r="E252" s="184" t="s">
        <v>412</v>
      </c>
      <c r="F252" s="184" t="s">
        <v>383</v>
      </c>
      <c r="G252" s="186">
        <v>28.0</v>
      </c>
      <c r="H252" s="186">
        <v>0.0</v>
      </c>
      <c r="I252" s="2"/>
    </row>
    <row r="253">
      <c r="A253" s="183">
        <v>44356.0</v>
      </c>
      <c r="B253" s="184" t="s">
        <v>346</v>
      </c>
      <c r="C253" s="183">
        <v>44315.0</v>
      </c>
      <c r="D253" s="184" t="s">
        <v>375</v>
      </c>
      <c r="E253" s="184" t="s">
        <v>412</v>
      </c>
      <c r="F253" s="184" t="s">
        <v>384</v>
      </c>
      <c r="G253" s="186">
        <v>29.0</v>
      </c>
      <c r="H253" s="186">
        <v>0.0</v>
      </c>
      <c r="I253" s="2"/>
    </row>
    <row r="254">
      <c r="A254" s="183">
        <v>44357.0</v>
      </c>
      <c r="B254" s="184" t="s">
        <v>348</v>
      </c>
      <c r="C254" s="183">
        <v>44317.0</v>
      </c>
      <c r="D254" s="184" t="s">
        <v>375</v>
      </c>
      <c r="E254" s="184" t="s">
        <v>413</v>
      </c>
      <c r="F254" s="184" t="s">
        <v>385</v>
      </c>
      <c r="G254" s="186">
        <v>1.0</v>
      </c>
      <c r="H254" s="186">
        <v>0.0</v>
      </c>
      <c r="I254" s="2"/>
    </row>
    <row r="255">
      <c r="A255" s="183">
        <v>44358.0</v>
      </c>
      <c r="B255" s="184" t="s">
        <v>334</v>
      </c>
      <c r="C255" s="183">
        <v>44318.0</v>
      </c>
      <c r="D255" s="184" t="s">
        <v>375</v>
      </c>
      <c r="E255" s="184" t="s">
        <v>413</v>
      </c>
      <c r="F255" s="184" t="s">
        <v>386</v>
      </c>
      <c r="G255" s="186">
        <v>2.0</v>
      </c>
      <c r="H255" s="186">
        <v>0.0</v>
      </c>
      <c r="I255" s="2"/>
    </row>
    <row r="256">
      <c r="A256" s="183">
        <v>44359.0</v>
      </c>
      <c r="B256" s="184" t="s">
        <v>338</v>
      </c>
      <c r="C256" s="183">
        <v>44319.0</v>
      </c>
      <c r="D256" s="184" t="s">
        <v>375</v>
      </c>
      <c r="E256" s="184" t="s">
        <v>413</v>
      </c>
      <c r="F256" s="184" t="s">
        <v>387</v>
      </c>
      <c r="G256" s="186">
        <v>3.0</v>
      </c>
      <c r="H256" s="186">
        <v>0.0</v>
      </c>
      <c r="I256" s="2"/>
    </row>
    <row r="257">
      <c r="A257" s="183">
        <v>44360.0</v>
      </c>
      <c r="B257" s="184" t="s">
        <v>340</v>
      </c>
      <c r="C257" s="183">
        <v>44320.0</v>
      </c>
      <c r="D257" s="184" t="s">
        <v>375</v>
      </c>
      <c r="E257" s="184" t="s">
        <v>413</v>
      </c>
      <c r="F257" s="184" t="s">
        <v>388</v>
      </c>
      <c r="G257" s="186">
        <v>4.0</v>
      </c>
      <c r="H257" s="186">
        <v>0.0</v>
      </c>
      <c r="I257" s="2"/>
    </row>
    <row r="258">
      <c r="A258" s="183">
        <v>44361.0</v>
      </c>
      <c r="B258" s="184" t="s">
        <v>342</v>
      </c>
      <c r="C258" s="183">
        <v>44321.0</v>
      </c>
      <c r="D258" s="184" t="s">
        <v>375</v>
      </c>
      <c r="E258" s="184" t="s">
        <v>413</v>
      </c>
      <c r="F258" s="184" t="s">
        <v>389</v>
      </c>
      <c r="G258" s="186">
        <v>5.0</v>
      </c>
      <c r="H258" s="186">
        <v>0.0</v>
      </c>
      <c r="I258" s="2"/>
    </row>
    <row r="259">
      <c r="A259" s="183">
        <v>44362.0</v>
      </c>
      <c r="B259" s="184" t="s">
        <v>344</v>
      </c>
      <c r="C259" s="183">
        <v>44322.0</v>
      </c>
      <c r="D259" s="184" t="s">
        <v>375</v>
      </c>
      <c r="E259" s="184" t="s">
        <v>413</v>
      </c>
      <c r="F259" s="184" t="s">
        <v>390</v>
      </c>
      <c r="G259" s="186">
        <v>6.0</v>
      </c>
      <c r="H259" s="186">
        <v>0.0</v>
      </c>
      <c r="I259" s="2"/>
    </row>
    <row r="260">
      <c r="A260" s="183">
        <v>44363.0</v>
      </c>
      <c r="B260" s="184" t="s">
        <v>346</v>
      </c>
      <c r="C260" s="183">
        <v>44323.0</v>
      </c>
      <c r="D260" s="184" t="s">
        <v>375</v>
      </c>
      <c r="E260" s="184" t="s">
        <v>413</v>
      </c>
      <c r="F260" s="184" t="s">
        <v>391</v>
      </c>
      <c r="G260" s="186">
        <v>7.0</v>
      </c>
      <c r="H260" s="186">
        <v>0.0</v>
      </c>
      <c r="I260" s="2"/>
    </row>
    <row r="261">
      <c r="A261" s="183">
        <v>44364.0</v>
      </c>
      <c r="B261" s="184" t="s">
        <v>348</v>
      </c>
      <c r="C261" s="183">
        <v>44324.0</v>
      </c>
      <c r="D261" s="184" t="s">
        <v>375</v>
      </c>
      <c r="E261" s="184" t="s">
        <v>413</v>
      </c>
      <c r="F261" s="184" t="s">
        <v>392</v>
      </c>
      <c r="G261" s="186">
        <v>8.0</v>
      </c>
      <c r="H261" s="186">
        <v>0.0</v>
      </c>
      <c r="I261" s="2"/>
    </row>
    <row r="262">
      <c r="A262" s="183">
        <v>44365.0</v>
      </c>
      <c r="B262" s="184" t="s">
        <v>334</v>
      </c>
      <c r="C262" s="183">
        <v>44325.0</v>
      </c>
      <c r="D262" s="184" t="s">
        <v>375</v>
      </c>
      <c r="E262" s="184" t="s">
        <v>413</v>
      </c>
      <c r="F262" s="184" t="s">
        <v>393</v>
      </c>
      <c r="G262" s="186">
        <v>9.0</v>
      </c>
      <c r="H262" s="186">
        <v>0.0</v>
      </c>
      <c r="I262" s="2"/>
    </row>
    <row r="263">
      <c r="A263" s="183">
        <v>44366.0</v>
      </c>
      <c r="B263" s="184" t="s">
        <v>338</v>
      </c>
      <c r="C263" s="183">
        <v>44326.0</v>
      </c>
      <c r="D263" s="184" t="s">
        <v>375</v>
      </c>
      <c r="E263" s="184" t="s">
        <v>413</v>
      </c>
      <c r="F263" s="184" t="s">
        <v>394</v>
      </c>
      <c r="G263" s="186">
        <v>10.0</v>
      </c>
      <c r="H263" s="186">
        <v>0.0</v>
      </c>
      <c r="I263" s="2"/>
    </row>
    <row r="264">
      <c r="A264" s="183">
        <v>44367.0</v>
      </c>
      <c r="B264" s="184" t="s">
        <v>340</v>
      </c>
      <c r="C264" s="183">
        <v>44327.0</v>
      </c>
      <c r="D264" s="184" t="s">
        <v>375</v>
      </c>
      <c r="E264" s="184" t="s">
        <v>413</v>
      </c>
      <c r="F264" s="184" t="s">
        <v>395</v>
      </c>
      <c r="G264" s="186">
        <v>11.0</v>
      </c>
      <c r="H264" s="186">
        <v>0.0</v>
      </c>
      <c r="I264" s="2"/>
    </row>
    <row r="265">
      <c r="A265" s="183">
        <v>44368.0</v>
      </c>
      <c r="B265" s="184" t="s">
        <v>342</v>
      </c>
      <c r="C265" s="183">
        <v>44328.0</v>
      </c>
      <c r="D265" s="184" t="s">
        <v>375</v>
      </c>
      <c r="E265" s="184" t="s">
        <v>413</v>
      </c>
      <c r="F265" s="184" t="s">
        <v>396</v>
      </c>
      <c r="G265" s="186">
        <v>12.0</v>
      </c>
      <c r="H265" s="186">
        <v>0.0</v>
      </c>
      <c r="I265" s="2"/>
    </row>
    <row r="266">
      <c r="A266" s="183">
        <v>44369.0</v>
      </c>
      <c r="B266" s="184" t="s">
        <v>344</v>
      </c>
      <c r="C266" s="183">
        <v>44329.0</v>
      </c>
      <c r="D266" s="184" t="s">
        <v>375</v>
      </c>
      <c r="E266" s="184" t="s">
        <v>413</v>
      </c>
      <c r="F266" s="184" t="s">
        <v>397</v>
      </c>
      <c r="G266" s="186">
        <v>13.0</v>
      </c>
      <c r="H266" s="186">
        <v>0.0</v>
      </c>
      <c r="I266" s="2"/>
    </row>
    <row r="267">
      <c r="A267" s="183">
        <v>44370.0</v>
      </c>
      <c r="B267" s="184" t="s">
        <v>346</v>
      </c>
      <c r="C267" s="183">
        <v>44330.0</v>
      </c>
      <c r="D267" s="184" t="s">
        <v>375</v>
      </c>
      <c r="E267" s="184" t="s">
        <v>413</v>
      </c>
      <c r="F267" s="184" t="s">
        <v>398</v>
      </c>
      <c r="G267" s="186">
        <v>14.0</v>
      </c>
      <c r="H267" s="186">
        <v>0.0</v>
      </c>
      <c r="I267" s="2"/>
    </row>
    <row r="268">
      <c r="A268" s="183">
        <v>44371.0</v>
      </c>
      <c r="B268" s="184" t="s">
        <v>348</v>
      </c>
      <c r="C268" s="183">
        <v>44331.0</v>
      </c>
      <c r="D268" s="184" t="s">
        <v>375</v>
      </c>
      <c r="E268" s="184" t="s">
        <v>413</v>
      </c>
      <c r="F268" s="184" t="s">
        <v>399</v>
      </c>
      <c r="G268" s="186">
        <v>15.0</v>
      </c>
      <c r="H268" s="186">
        <v>0.0</v>
      </c>
      <c r="I268" s="2"/>
    </row>
    <row r="269">
      <c r="A269" s="183">
        <v>44372.0</v>
      </c>
      <c r="B269" s="184" t="s">
        <v>334</v>
      </c>
      <c r="C269" s="183">
        <v>44332.0</v>
      </c>
      <c r="D269" s="184" t="s">
        <v>375</v>
      </c>
      <c r="E269" s="184" t="s">
        <v>413</v>
      </c>
      <c r="F269" s="184" t="s">
        <v>400</v>
      </c>
      <c r="G269" s="186">
        <v>16.0</v>
      </c>
      <c r="H269" s="186">
        <v>0.0</v>
      </c>
      <c r="I269" s="2"/>
    </row>
    <row r="270">
      <c r="A270" s="183">
        <v>44373.0</v>
      </c>
      <c r="B270" s="184" t="s">
        <v>338</v>
      </c>
      <c r="C270" s="183">
        <v>44333.0</v>
      </c>
      <c r="D270" s="184" t="s">
        <v>375</v>
      </c>
      <c r="E270" s="184" t="s">
        <v>413</v>
      </c>
      <c r="F270" s="184" t="s">
        <v>401</v>
      </c>
      <c r="G270" s="186">
        <v>17.0</v>
      </c>
      <c r="H270" s="186">
        <v>0.0</v>
      </c>
      <c r="I270" s="2"/>
    </row>
    <row r="271">
      <c r="A271" s="183">
        <v>44374.0</v>
      </c>
      <c r="B271" s="184" t="s">
        <v>340</v>
      </c>
      <c r="C271" s="183">
        <v>44334.0</v>
      </c>
      <c r="D271" s="184" t="s">
        <v>375</v>
      </c>
      <c r="E271" s="184" t="s">
        <v>413</v>
      </c>
      <c r="F271" s="184" t="s">
        <v>402</v>
      </c>
      <c r="G271" s="186">
        <v>18.0</v>
      </c>
      <c r="H271" s="186">
        <v>0.0</v>
      </c>
      <c r="I271" s="2"/>
    </row>
    <row r="272">
      <c r="A272" s="183">
        <v>44375.0</v>
      </c>
      <c r="B272" s="184" t="s">
        <v>342</v>
      </c>
      <c r="C272" s="183">
        <v>44335.0</v>
      </c>
      <c r="D272" s="184" t="s">
        <v>375</v>
      </c>
      <c r="E272" s="184" t="s">
        <v>413</v>
      </c>
      <c r="F272" s="184" t="s">
        <v>403</v>
      </c>
      <c r="G272" s="186">
        <v>19.0</v>
      </c>
      <c r="H272" s="186">
        <v>0.0</v>
      </c>
      <c r="I272" s="2"/>
    </row>
    <row r="273">
      <c r="A273" s="183">
        <v>44376.0</v>
      </c>
      <c r="B273" s="184" t="s">
        <v>344</v>
      </c>
      <c r="C273" s="183">
        <v>44336.0</v>
      </c>
      <c r="D273" s="184" t="s">
        <v>375</v>
      </c>
      <c r="E273" s="184" t="s">
        <v>413</v>
      </c>
      <c r="F273" s="184" t="s">
        <v>404</v>
      </c>
      <c r="G273" s="186">
        <v>20.0</v>
      </c>
      <c r="H273" s="186">
        <v>0.0</v>
      </c>
      <c r="I273" s="2"/>
    </row>
    <row r="274">
      <c r="A274" s="183">
        <v>44377.0</v>
      </c>
      <c r="B274" s="184" t="s">
        <v>346</v>
      </c>
      <c r="C274" s="183">
        <v>44337.0</v>
      </c>
      <c r="D274" s="184" t="s">
        <v>375</v>
      </c>
      <c r="E274" s="184" t="s">
        <v>413</v>
      </c>
      <c r="F274" s="184" t="s">
        <v>337</v>
      </c>
      <c r="G274" s="186">
        <v>21.0</v>
      </c>
      <c r="H274" s="186">
        <v>0.0</v>
      </c>
      <c r="I274" s="2"/>
    </row>
    <row r="275">
      <c r="A275" s="183">
        <v>44378.0</v>
      </c>
      <c r="B275" s="184" t="s">
        <v>348</v>
      </c>
      <c r="C275" s="183">
        <v>44338.0</v>
      </c>
      <c r="D275" s="184" t="s">
        <v>375</v>
      </c>
      <c r="E275" s="184" t="s">
        <v>413</v>
      </c>
      <c r="F275" s="184" t="s">
        <v>339</v>
      </c>
      <c r="G275" s="186">
        <v>22.0</v>
      </c>
      <c r="H275" s="186">
        <v>0.0</v>
      </c>
      <c r="I275" s="2"/>
    </row>
    <row r="276">
      <c r="A276" s="183">
        <v>44379.0</v>
      </c>
      <c r="B276" s="184" t="s">
        <v>334</v>
      </c>
      <c r="C276" s="183">
        <v>44339.0</v>
      </c>
      <c r="D276" s="184" t="s">
        <v>375</v>
      </c>
      <c r="E276" s="184" t="s">
        <v>413</v>
      </c>
      <c r="F276" s="184" t="s">
        <v>341</v>
      </c>
      <c r="G276" s="186">
        <v>23.0</v>
      </c>
      <c r="H276" s="186">
        <v>0.0</v>
      </c>
      <c r="I276" s="2"/>
    </row>
    <row r="277">
      <c r="A277" s="183">
        <v>44380.0</v>
      </c>
      <c r="B277" s="184" t="s">
        <v>338</v>
      </c>
      <c r="C277" s="183">
        <v>44340.0</v>
      </c>
      <c r="D277" s="184" t="s">
        <v>375</v>
      </c>
      <c r="E277" s="184" t="s">
        <v>413</v>
      </c>
      <c r="F277" s="184" t="s">
        <v>343</v>
      </c>
      <c r="G277" s="186">
        <v>24.0</v>
      </c>
      <c r="H277" s="186">
        <v>0.0</v>
      </c>
      <c r="I277" s="2"/>
    </row>
    <row r="278">
      <c r="A278" s="183">
        <v>44381.0</v>
      </c>
      <c r="B278" s="184" t="s">
        <v>340</v>
      </c>
      <c r="C278" s="183">
        <v>44341.0</v>
      </c>
      <c r="D278" s="184" t="s">
        <v>375</v>
      </c>
      <c r="E278" s="184" t="s">
        <v>413</v>
      </c>
      <c r="F278" s="184" t="s">
        <v>345</v>
      </c>
      <c r="G278" s="186">
        <v>25.0</v>
      </c>
      <c r="H278" s="186">
        <v>0.0</v>
      </c>
      <c r="I278" s="2"/>
    </row>
    <row r="279">
      <c r="A279" s="183">
        <v>44382.0</v>
      </c>
      <c r="B279" s="184" t="s">
        <v>342</v>
      </c>
      <c r="C279" s="183">
        <v>44342.0</v>
      </c>
      <c r="D279" s="184" t="s">
        <v>375</v>
      </c>
      <c r="E279" s="184" t="s">
        <v>413</v>
      </c>
      <c r="F279" s="184" t="s">
        <v>347</v>
      </c>
      <c r="G279" s="186">
        <v>26.0</v>
      </c>
      <c r="H279" s="186">
        <v>0.0</v>
      </c>
      <c r="I279" s="2"/>
    </row>
    <row r="280">
      <c r="A280" s="183">
        <v>44383.0</v>
      </c>
      <c r="B280" s="184" t="s">
        <v>344</v>
      </c>
      <c r="C280" s="183">
        <v>44343.0</v>
      </c>
      <c r="D280" s="184" t="s">
        <v>375</v>
      </c>
      <c r="E280" s="184" t="s">
        <v>413</v>
      </c>
      <c r="F280" s="184" t="s">
        <v>349</v>
      </c>
      <c r="G280" s="186">
        <v>27.0</v>
      </c>
      <c r="H280" s="186">
        <v>0.0</v>
      </c>
      <c r="I280" s="2"/>
    </row>
    <row r="281">
      <c r="A281" s="183">
        <v>44384.0</v>
      </c>
      <c r="B281" s="184" t="s">
        <v>346</v>
      </c>
      <c r="C281" s="183">
        <v>44344.0</v>
      </c>
      <c r="D281" s="184" t="s">
        <v>375</v>
      </c>
      <c r="E281" s="184" t="s">
        <v>413</v>
      </c>
      <c r="F281" s="184" t="s">
        <v>350</v>
      </c>
      <c r="G281" s="186">
        <v>28.0</v>
      </c>
      <c r="H281" s="186">
        <v>0.0</v>
      </c>
      <c r="I281" s="2"/>
    </row>
    <row r="282">
      <c r="A282" s="183">
        <v>44385.0</v>
      </c>
      <c r="B282" s="184" t="s">
        <v>348</v>
      </c>
      <c r="C282" s="183">
        <v>44345.0</v>
      </c>
      <c r="D282" s="184" t="s">
        <v>375</v>
      </c>
      <c r="E282" s="184" t="s">
        <v>413</v>
      </c>
      <c r="F282" s="184" t="s">
        <v>351</v>
      </c>
      <c r="G282" s="186">
        <v>29.0</v>
      </c>
      <c r="H282" s="186">
        <v>0.0</v>
      </c>
      <c r="I282" s="2"/>
    </row>
    <row r="283">
      <c r="A283" s="183">
        <v>44386.0</v>
      </c>
      <c r="B283" s="184" t="s">
        <v>334</v>
      </c>
      <c r="C283" s="183">
        <v>44346.0</v>
      </c>
      <c r="D283" s="184" t="s">
        <v>375</v>
      </c>
      <c r="E283" s="184" t="s">
        <v>413</v>
      </c>
      <c r="F283" s="184" t="s">
        <v>352</v>
      </c>
      <c r="G283" s="186">
        <v>30.0</v>
      </c>
      <c r="H283" s="186">
        <v>0.0</v>
      </c>
      <c r="I283" s="2"/>
    </row>
    <row r="284">
      <c r="A284" s="183">
        <v>44387.0</v>
      </c>
      <c r="B284" s="184" t="s">
        <v>338</v>
      </c>
      <c r="C284" s="183">
        <v>44348.0</v>
      </c>
      <c r="D284" s="184" t="s">
        <v>375</v>
      </c>
      <c r="E284" s="184" t="s">
        <v>414</v>
      </c>
      <c r="F284" s="184" t="s">
        <v>353</v>
      </c>
      <c r="G284" s="186">
        <v>1.0</v>
      </c>
      <c r="H284" s="186">
        <v>0.0</v>
      </c>
      <c r="I284" s="2"/>
    </row>
    <row r="285">
      <c r="A285" s="183">
        <v>44388.0</v>
      </c>
      <c r="B285" s="184" t="s">
        <v>340</v>
      </c>
      <c r="C285" s="183">
        <v>44349.0</v>
      </c>
      <c r="D285" s="184" t="s">
        <v>375</v>
      </c>
      <c r="E285" s="184" t="s">
        <v>414</v>
      </c>
      <c r="F285" s="184" t="s">
        <v>354</v>
      </c>
      <c r="G285" s="186">
        <v>2.0</v>
      </c>
      <c r="H285" s="186">
        <v>0.0</v>
      </c>
      <c r="I285" s="2"/>
    </row>
    <row r="286">
      <c r="A286" s="183">
        <v>44389.0</v>
      </c>
      <c r="B286" s="184" t="s">
        <v>342</v>
      </c>
      <c r="C286" s="183">
        <v>44350.0</v>
      </c>
      <c r="D286" s="184" t="s">
        <v>375</v>
      </c>
      <c r="E286" s="184" t="s">
        <v>414</v>
      </c>
      <c r="F286" s="184" t="s">
        <v>356</v>
      </c>
      <c r="G286" s="186">
        <v>3.0</v>
      </c>
      <c r="H286" s="186">
        <v>0.0</v>
      </c>
      <c r="I286" s="2"/>
    </row>
    <row r="287">
      <c r="A287" s="183">
        <v>44390.0</v>
      </c>
      <c r="B287" s="184" t="s">
        <v>344</v>
      </c>
      <c r="C287" s="183">
        <v>44351.0</v>
      </c>
      <c r="D287" s="184" t="s">
        <v>375</v>
      </c>
      <c r="E287" s="184" t="s">
        <v>414</v>
      </c>
      <c r="F287" s="184" t="s">
        <v>357</v>
      </c>
      <c r="G287" s="186">
        <v>4.0</v>
      </c>
      <c r="H287" s="186">
        <v>0.0</v>
      </c>
      <c r="I287" s="2"/>
    </row>
    <row r="288">
      <c r="A288" s="183">
        <v>44391.0</v>
      </c>
      <c r="B288" s="184" t="s">
        <v>346</v>
      </c>
      <c r="C288" s="183">
        <v>44352.0</v>
      </c>
      <c r="D288" s="184" t="s">
        <v>375</v>
      </c>
      <c r="E288" s="184" t="s">
        <v>414</v>
      </c>
      <c r="F288" s="184" t="s">
        <v>358</v>
      </c>
      <c r="G288" s="186">
        <v>5.0</v>
      </c>
      <c r="H288" s="186">
        <v>0.0</v>
      </c>
      <c r="I288" s="2"/>
    </row>
    <row r="289">
      <c r="A289" s="183">
        <v>44392.0</v>
      </c>
      <c r="B289" s="184" t="s">
        <v>348</v>
      </c>
      <c r="C289" s="183">
        <v>44353.0</v>
      </c>
      <c r="D289" s="184" t="s">
        <v>375</v>
      </c>
      <c r="E289" s="184" t="s">
        <v>414</v>
      </c>
      <c r="F289" s="184" t="s">
        <v>359</v>
      </c>
      <c r="G289" s="186">
        <v>6.0</v>
      </c>
      <c r="H289" s="186">
        <v>0.0</v>
      </c>
      <c r="I289" s="2"/>
    </row>
    <row r="290">
      <c r="A290" s="183">
        <v>44393.0</v>
      </c>
      <c r="B290" s="184" t="s">
        <v>334</v>
      </c>
      <c r="C290" s="183">
        <v>44354.0</v>
      </c>
      <c r="D290" s="184" t="s">
        <v>375</v>
      </c>
      <c r="E290" s="184" t="s">
        <v>414</v>
      </c>
      <c r="F290" s="184" t="s">
        <v>360</v>
      </c>
      <c r="G290" s="186">
        <v>7.0</v>
      </c>
      <c r="H290" s="186">
        <v>0.0</v>
      </c>
      <c r="I290" s="2"/>
    </row>
    <row r="291">
      <c r="A291" s="183">
        <v>44394.0</v>
      </c>
      <c r="B291" s="184" t="s">
        <v>338</v>
      </c>
      <c r="C291" s="183">
        <v>44355.0</v>
      </c>
      <c r="D291" s="184" t="s">
        <v>375</v>
      </c>
      <c r="E291" s="184" t="s">
        <v>414</v>
      </c>
      <c r="F291" s="184" t="s">
        <v>361</v>
      </c>
      <c r="G291" s="186">
        <v>8.0</v>
      </c>
      <c r="H291" s="186">
        <v>0.0</v>
      </c>
      <c r="I291" s="2"/>
    </row>
    <row r="292">
      <c r="A292" s="183">
        <v>44395.0</v>
      </c>
      <c r="B292" s="184" t="s">
        <v>340</v>
      </c>
      <c r="C292" s="183">
        <v>44356.0</v>
      </c>
      <c r="D292" s="184" t="s">
        <v>375</v>
      </c>
      <c r="E292" s="184" t="s">
        <v>414</v>
      </c>
      <c r="F292" s="184" t="s">
        <v>362</v>
      </c>
      <c r="G292" s="186">
        <v>9.0</v>
      </c>
      <c r="H292" s="186">
        <v>0.0</v>
      </c>
      <c r="I292" s="2"/>
    </row>
    <row r="293">
      <c r="A293" s="183">
        <v>44396.0</v>
      </c>
      <c r="B293" s="184" t="s">
        <v>342</v>
      </c>
      <c r="C293" s="183">
        <v>44357.0</v>
      </c>
      <c r="D293" s="184" t="s">
        <v>375</v>
      </c>
      <c r="E293" s="184" t="s">
        <v>414</v>
      </c>
      <c r="F293" s="184" t="s">
        <v>363</v>
      </c>
      <c r="G293" s="186">
        <v>10.0</v>
      </c>
      <c r="H293" s="186">
        <v>0.0</v>
      </c>
      <c r="I293" s="2"/>
    </row>
    <row r="294">
      <c r="A294" s="183">
        <v>44397.0</v>
      </c>
      <c r="B294" s="184" t="s">
        <v>344</v>
      </c>
      <c r="C294" s="183">
        <v>44358.0</v>
      </c>
      <c r="D294" s="184" t="s">
        <v>375</v>
      </c>
      <c r="E294" s="184" t="s">
        <v>414</v>
      </c>
      <c r="F294" s="184" t="s">
        <v>364</v>
      </c>
      <c r="G294" s="186">
        <v>11.0</v>
      </c>
      <c r="H294" s="186">
        <v>0.0</v>
      </c>
      <c r="I294" s="2"/>
    </row>
    <row r="295">
      <c r="A295" s="183">
        <v>44398.0</v>
      </c>
      <c r="B295" s="184" t="s">
        <v>346</v>
      </c>
      <c r="C295" s="183">
        <v>44359.0</v>
      </c>
      <c r="D295" s="184" t="s">
        <v>375</v>
      </c>
      <c r="E295" s="184" t="s">
        <v>414</v>
      </c>
      <c r="F295" s="184" t="s">
        <v>365</v>
      </c>
      <c r="G295" s="186">
        <v>12.0</v>
      </c>
      <c r="H295" s="186">
        <v>0.0</v>
      </c>
      <c r="I295" s="2"/>
    </row>
    <row r="296">
      <c r="A296" s="183">
        <v>44399.0</v>
      </c>
      <c r="B296" s="184" t="s">
        <v>348</v>
      </c>
      <c r="C296" s="183">
        <v>44360.0</v>
      </c>
      <c r="D296" s="184" t="s">
        <v>375</v>
      </c>
      <c r="E296" s="184" t="s">
        <v>414</v>
      </c>
      <c r="F296" s="184" t="s">
        <v>366</v>
      </c>
      <c r="G296" s="186">
        <v>13.0</v>
      </c>
      <c r="H296" s="186">
        <v>0.0</v>
      </c>
      <c r="I296" s="2"/>
    </row>
    <row r="297">
      <c r="A297" s="183">
        <v>44400.0</v>
      </c>
      <c r="B297" s="184" t="s">
        <v>334</v>
      </c>
      <c r="C297" s="183">
        <v>44361.0</v>
      </c>
      <c r="D297" s="184" t="s">
        <v>375</v>
      </c>
      <c r="E297" s="184" t="s">
        <v>414</v>
      </c>
      <c r="F297" s="184" t="s">
        <v>367</v>
      </c>
      <c r="G297" s="186">
        <v>14.0</v>
      </c>
      <c r="H297" s="186">
        <v>0.0</v>
      </c>
      <c r="I297" s="2"/>
    </row>
    <row r="298">
      <c r="A298" s="183">
        <v>44401.0</v>
      </c>
      <c r="B298" s="184" t="s">
        <v>338</v>
      </c>
      <c r="C298" s="183">
        <v>44362.0</v>
      </c>
      <c r="D298" s="184" t="s">
        <v>375</v>
      </c>
      <c r="E298" s="184" t="s">
        <v>414</v>
      </c>
      <c r="F298" s="184" t="s">
        <v>368</v>
      </c>
      <c r="G298" s="186">
        <v>15.0</v>
      </c>
      <c r="H298" s="186">
        <v>0.0</v>
      </c>
      <c r="I298" s="2"/>
    </row>
    <row r="299">
      <c r="A299" s="183">
        <v>44402.0</v>
      </c>
      <c r="B299" s="184" t="s">
        <v>340</v>
      </c>
      <c r="C299" s="183">
        <v>44363.0</v>
      </c>
      <c r="D299" s="184" t="s">
        <v>375</v>
      </c>
      <c r="E299" s="184" t="s">
        <v>414</v>
      </c>
      <c r="F299" s="184" t="s">
        <v>369</v>
      </c>
      <c r="G299" s="186">
        <v>16.0</v>
      </c>
      <c r="H299" s="186">
        <v>0.0</v>
      </c>
      <c r="I299" s="2"/>
    </row>
    <row r="300">
      <c r="A300" s="183">
        <v>44403.0</v>
      </c>
      <c r="B300" s="184" t="s">
        <v>342</v>
      </c>
      <c r="C300" s="183">
        <v>44364.0</v>
      </c>
      <c r="D300" s="184" t="s">
        <v>375</v>
      </c>
      <c r="E300" s="184" t="s">
        <v>414</v>
      </c>
      <c r="F300" s="184" t="s">
        <v>370</v>
      </c>
      <c r="G300" s="186">
        <v>17.0</v>
      </c>
      <c r="H300" s="186">
        <v>0.0</v>
      </c>
      <c r="I300" s="2"/>
    </row>
    <row r="301">
      <c r="A301" s="183">
        <v>44404.0</v>
      </c>
      <c r="B301" s="184" t="s">
        <v>344</v>
      </c>
      <c r="C301" s="183">
        <v>44365.0</v>
      </c>
      <c r="D301" s="184" t="s">
        <v>375</v>
      </c>
      <c r="E301" s="184" t="s">
        <v>414</v>
      </c>
      <c r="F301" s="184" t="s">
        <v>371</v>
      </c>
      <c r="G301" s="186">
        <v>18.0</v>
      </c>
      <c r="H301" s="186">
        <v>0.0</v>
      </c>
      <c r="I301" s="2"/>
    </row>
    <row r="302">
      <c r="A302" s="183">
        <v>44405.0</v>
      </c>
      <c r="B302" s="184" t="s">
        <v>346</v>
      </c>
      <c r="C302" s="183">
        <v>44366.0</v>
      </c>
      <c r="D302" s="184" t="s">
        <v>375</v>
      </c>
      <c r="E302" s="184" t="s">
        <v>414</v>
      </c>
      <c r="F302" s="184" t="s">
        <v>372</v>
      </c>
      <c r="G302" s="186">
        <v>19.0</v>
      </c>
      <c r="H302" s="186">
        <v>0.0</v>
      </c>
      <c r="I302" s="2"/>
    </row>
    <row r="303">
      <c r="A303" s="183">
        <v>44406.0</v>
      </c>
      <c r="B303" s="184" t="s">
        <v>348</v>
      </c>
      <c r="C303" s="183">
        <v>44367.0</v>
      </c>
      <c r="D303" s="184" t="s">
        <v>375</v>
      </c>
      <c r="E303" s="184" t="s">
        <v>414</v>
      </c>
      <c r="F303" s="184" t="s">
        <v>373</v>
      </c>
      <c r="G303" s="186">
        <v>20.0</v>
      </c>
      <c r="H303" s="186">
        <v>0.0</v>
      </c>
      <c r="I303" s="2"/>
    </row>
    <row r="304">
      <c r="A304" s="183">
        <v>44407.0</v>
      </c>
      <c r="B304" s="184" t="s">
        <v>334</v>
      </c>
      <c r="C304" s="183">
        <v>44368.0</v>
      </c>
      <c r="D304" s="184" t="s">
        <v>375</v>
      </c>
      <c r="E304" s="184" t="s">
        <v>414</v>
      </c>
      <c r="F304" s="184" t="s">
        <v>374</v>
      </c>
      <c r="G304" s="186">
        <v>21.0</v>
      </c>
      <c r="H304" s="186">
        <v>0.0</v>
      </c>
      <c r="I304" s="2"/>
    </row>
    <row r="305">
      <c r="A305" s="183">
        <v>44408.0</v>
      </c>
      <c r="B305" s="184" t="s">
        <v>338</v>
      </c>
      <c r="C305" s="183">
        <v>44369.0</v>
      </c>
      <c r="D305" s="184" t="s">
        <v>375</v>
      </c>
      <c r="E305" s="184" t="s">
        <v>414</v>
      </c>
      <c r="F305" s="184" t="s">
        <v>406</v>
      </c>
      <c r="G305" s="186">
        <v>22.0</v>
      </c>
      <c r="H305" s="186">
        <v>0.0</v>
      </c>
      <c r="I305" s="2"/>
    </row>
    <row r="306">
      <c r="A306" s="183">
        <v>44409.0</v>
      </c>
      <c r="B306" s="184" t="s">
        <v>340</v>
      </c>
      <c r="C306" s="183">
        <v>44370.0</v>
      </c>
      <c r="D306" s="184" t="s">
        <v>375</v>
      </c>
      <c r="E306" s="184" t="s">
        <v>414</v>
      </c>
      <c r="F306" s="184" t="s">
        <v>407</v>
      </c>
      <c r="G306" s="186">
        <v>23.0</v>
      </c>
      <c r="H306" s="186">
        <v>0.0</v>
      </c>
      <c r="I306" s="2"/>
    </row>
    <row r="307">
      <c r="A307" s="183">
        <v>44410.0</v>
      </c>
      <c r="B307" s="184" t="s">
        <v>342</v>
      </c>
      <c r="C307" s="183">
        <v>44371.0</v>
      </c>
      <c r="D307" s="184" t="s">
        <v>375</v>
      </c>
      <c r="E307" s="184" t="s">
        <v>414</v>
      </c>
      <c r="F307" s="184" t="s">
        <v>377</v>
      </c>
      <c r="G307" s="186">
        <v>24.0</v>
      </c>
      <c r="H307" s="186">
        <v>0.0</v>
      </c>
      <c r="I307" s="2"/>
    </row>
    <row r="308">
      <c r="A308" s="183">
        <v>44411.0</v>
      </c>
      <c r="B308" s="184" t="s">
        <v>344</v>
      </c>
      <c r="C308" s="183">
        <v>44372.0</v>
      </c>
      <c r="D308" s="184" t="s">
        <v>375</v>
      </c>
      <c r="E308" s="184" t="s">
        <v>414</v>
      </c>
      <c r="F308" s="184" t="s">
        <v>378</v>
      </c>
      <c r="G308" s="186">
        <v>25.0</v>
      </c>
      <c r="H308" s="186">
        <v>0.0</v>
      </c>
      <c r="I308" s="2"/>
    </row>
    <row r="309">
      <c r="A309" s="183">
        <v>44412.0</v>
      </c>
      <c r="B309" s="184" t="s">
        <v>346</v>
      </c>
      <c r="C309" s="183">
        <v>44373.0</v>
      </c>
      <c r="D309" s="184" t="s">
        <v>375</v>
      </c>
      <c r="E309" s="184" t="s">
        <v>414</v>
      </c>
      <c r="F309" s="184" t="s">
        <v>379</v>
      </c>
      <c r="G309" s="186">
        <v>26.0</v>
      </c>
      <c r="H309" s="186">
        <v>0.0</v>
      </c>
      <c r="I309" s="2"/>
    </row>
    <row r="310">
      <c r="A310" s="183">
        <v>44413.0</v>
      </c>
      <c r="B310" s="184" t="s">
        <v>348</v>
      </c>
      <c r="C310" s="183">
        <v>44374.0</v>
      </c>
      <c r="D310" s="184" t="s">
        <v>375</v>
      </c>
      <c r="E310" s="184" t="s">
        <v>414</v>
      </c>
      <c r="F310" s="184" t="s">
        <v>380</v>
      </c>
      <c r="G310" s="186">
        <v>27.0</v>
      </c>
      <c r="H310" s="186">
        <v>0.0</v>
      </c>
      <c r="I310" s="2"/>
    </row>
    <row r="311">
      <c r="A311" s="183">
        <v>44414.0</v>
      </c>
      <c r="B311" s="184" t="s">
        <v>334</v>
      </c>
      <c r="C311" s="183">
        <v>44375.0</v>
      </c>
      <c r="D311" s="184" t="s">
        <v>375</v>
      </c>
      <c r="E311" s="184" t="s">
        <v>414</v>
      </c>
      <c r="F311" s="184" t="s">
        <v>381</v>
      </c>
      <c r="G311" s="186">
        <v>28.0</v>
      </c>
      <c r="H311" s="186">
        <v>0.0</v>
      </c>
      <c r="I311" s="2"/>
    </row>
    <row r="312">
      <c r="A312" s="183">
        <v>44415.0</v>
      </c>
      <c r="B312" s="184" t="s">
        <v>338</v>
      </c>
      <c r="C312" s="183">
        <v>44376.0</v>
      </c>
      <c r="D312" s="184" t="s">
        <v>375</v>
      </c>
      <c r="E312" s="184" t="s">
        <v>414</v>
      </c>
      <c r="F312" s="184" t="s">
        <v>383</v>
      </c>
      <c r="G312" s="186">
        <v>29.0</v>
      </c>
      <c r="H312" s="186">
        <v>0.0</v>
      </c>
      <c r="I312" s="2"/>
    </row>
    <row r="313">
      <c r="A313" s="183">
        <v>44416.0</v>
      </c>
      <c r="B313" s="184" t="s">
        <v>340</v>
      </c>
      <c r="C313" s="183">
        <v>44378.0</v>
      </c>
      <c r="D313" s="184" t="s">
        <v>375</v>
      </c>
      <c r="E313" s="184" t="s">
        <v>415</v>
      </c>
      <c r="F313" s="184" t="s">
        <v>384</v>
      </c>
      <c r="G313" s="186">
        <v>1.0</v>
      </c>
      <c r="H313" s="186">
        <v>0.0</v>
      </c>
      <c r="I313" s="2"/>
    </row>
    <row r="314">
      <c r="A314" s="183">
        <v>44417.0</v>
      </c>
      <c r="B314" s="184" t="s">
        <v>342</v>
      </c>
      <c r="C314" s="183">
        <v>44379.0</v>
      </c>
      <c r="D314" s="184" t="s">
        <v>375</v>
      </c>
      <c r="E314" s="184" t="s">
        <v>415</v>
      </c>
      <c r="F314" s="184" t="s">
        <v>385</v>
      </c>
      <c r="G314" s="186">
        <v>2.0</v>
      </c>
      <c r="H314" s="186">
        <v>0.0</v>
      </c>
      <c r="I314" s="2"/>
    </row>
    <row r="315">
      <c r="A315" s="183">
        <v>44418.0</v>
      </c>
      <c r="B315" s="184" t="s">
        <v>344</v>
      </c>
      <c r="C315" s="183">
        <v>44380.0</v>
      </c>
      <c r="D315" s="184" t="s">
        <v>375</v>
      </c>
      <c r="E315" s="184" t="s">
        <v>415</v>
      </c>
      <c r="F315" s="184" t="s">
        <v>386</v>
      </c>
      <c r="G315" s="186">
        <v>3.0</v>
      </c>
      <c r="H315" s="186">
        <v>0.0</v>
      </c>
      <c r="I315" s="2"/>
    </row>
    <row r="316">
      <c r="A316" s="183">
        <v>44419.0</v>
      </c>
      <c r="B316" s="184" t="s">
        <v>346</v>
      </c>
      <c r="C316" s="183">
        <v>44381.0</v>
      </c>
      <c r="D316" s="184" t="s">
        <v>375</v>
      </c>
      <c r="E316" s="184" t="s">
        <v>415</v>
      </c>
      <c r="F316" s="184" t="s">
        <v>387</v>
      </c>
      <c r="G316" s="186">
        <v>4.0</v>
      </c>
      <c r="H316" s="186">
        <v>0.0</v>
      </c>
      <c r="I316" s="2"/>
    </row>
    <row r="317">
      <c r="A317" s="183">
        <v>44420.0</v>
      </c>
      <c r="B317" s="184" t="s">
        <v>348</v>
      </c>
      <c r="C317" s="183">
        <v>44382.0</v>
      </c>
      <c r="D317" s="184" t="s">
        <v>375</v>
      </c>
      <c r="E317" s="184" t="s">
        <v>415</v>
      </c>
      <c r="F317" s="184" t="s">
        <v>388</v>
      </c>
      <c r="G317" s="186">
        <v>5.0</v>
      </c>
      <c r="H317" s="186">
        <v>0.0</v>
      </c>
      <c r="I317" s="2"/>
    </row>
    <row r="318">
      <c r="A318" s="183">
        <v>44421.0</v>
      </c>
      <c r="B318" s="184" t="s">
        <v>334</v>
      </c>
      <c r="C318" s="183">
        <v>44383.0</v>
      </c>
      <c r="D318" s="184" t="s">
        <v>375</v>
      </c>
      <c r="E318" s="184" t="s">
        <v>415</v>
      </c>
      <c r="F318" s="184" t="s">
        <v>389</v>
      </c>
      <c r="G318" s="186">
        <v>6.0</v>
      </c>
      <c r="H318" s="186">
        <v>0.0</v>
      </c>
      <c r="I318" s="2"/>
    </row>
    <row r="319">
      <c r="A319" s="183">
        <v>44422.0</v>
      </c>
      <c r="B319" s="184" t="s">
        <v>338</v>
      </c>
      <c r="C319" s="183">
        <v>44384.0</v>
      </c>
      <c r="D319" s="184" t="s">
        <v>375</v>
      </c>
      <c r="E319" s="184" t="s">
        <v>415</v>
      </c>
      <c r="F319" s="184" t="s">
        <v>390</v>
      </c>
      <c r="G319" s="186">
        <v>7.0</v>
      </c>
      <c r="H319" s="186">
        <v>0.0</v>
      </c>
      <c r="I319" s="2"/>
    </row>
    <row r="320">
      <c r="A320" s="183">
        <v>44423.0</v>
      </c>
      <c r="B320" s="184" t="s">
        <v>340</v>
      </c>
      <c r="C320" s="183">
        <v>44385.0</v>
      </c>
      <c r="D320" s="184" t="s">
        <v>375</v>
      </c>
      <c r="E320" s="184" t="s">
        <v>415</v>
      </c>
      <c r="F320" s="184" t="s">
        <v>391</v>
      </c>
      <c r="G320" s="186">
        <v>8.0</v>
      </c>
      <c r="H320" s="186">
        <v>0.0</v>
      </c>
      <c r="I320" s="2"/>
    </row>
    <row r="321">
      <c r="A321" s="183">
        <v>44424.0</v>
      </c>
      <c r="B321" s="184" t="s">
        <v>342</v>
      </c>
      <c r="C321" s="183">
        <v>44386.0</v>
      </c>
      <c r="D321" s="184" t="s">
        <v>375</v>
      </c>
      <c r="E321" s="184" t="s">
        <v>415</v>
      </c>
      <c r="F321" s="184" t="s">
        <v>392</v>
      </c>
      <c r="G321" s="186">
        <v>9.0</v>
      </c>
      <c r="H321" s="186">
        <v>0.0</v>
      </c>
      <c r="I321" s="2"/>
    </row>
    <row r="322">
      <c r="A322" s="183">
        <v>44425.0</v>
      </c>
      <c r="B322" s="184" t="s">
        <v>344</v>
      </c>
      <c r="C322" s="183">
        <v>44387.0</v>
      </c>
      <c r="D322" s="184" t="s">
        <v>375</v>
      </c>
      <c r="E322" s="184" t="s">
        <v>415</v>
      </c>
      <c r="F322" s="184" t="s">
        <v>393</v>
      </c>
      <c r="G322" s="186">
        <v>10.0</v>
      </c>
      <c r="H322" s="186">
        <v>0.0</v>
      </c>
      <c r="I322" s="2"/>
    </row>
    <row r="323">
      <c r="A323" s="183">
        <v>44426.0</v>
      </c>
      <c r="B323" s="184" t="s">
        <v>346</v>
      </c>
      <c r="C323" s="183">
        <v>44388.0</v>
      </c>
      <c r="D323" s="184" t="s">
        <v>375</v>
      </c>
      <c r="E323" s="184" t="s">
        <v>415</v>
      </c>
      <c r="F323" s="184" t="s">
        <v>394</v>
      </c>
      <c r="G323" s="186">
        <v>11.0</v>
      </c>
      <c r="H323" s="186">
        <v>0.0</v>
      </c>
      <c r="I323" s="2"/>
    </row>
    <row r="324">
      <c r="A324" s="183">
        <v>44427.0</v>
      </c>
      <c r="B324" s="184" t="s">
        <v>348</v>
      </c>
      <c r="C324" s="183">
        <v>44389.0</v>
      </c>
      <c r="D324" s="184" t="s">
        <v>375</v>
      </c>
      <c r="E324" s="184" t="s">
        <v>415</v>
      </c>
      <c r="F324" s="184" t="s">
        <v>395</v>
      </c>
      <c r="G324" s="186">
        <v>12.0</v>
      </c>
      <c r="H324" s="186">
        <v>0.0</v>
      </c>
      <c r="I324" s="2"/>
    </row>
    <row r="325">
      <c r="A325" s="183">
        <v>44428.0</v>
      </c>
      <c r="B325" s="184" t="s">
        <v>334</v>
      </c>
      <c r="C325" s="183">
        <v>44390.0</v>
      </c>
      <c r="D325" s="184" t="s">
        <v>375</v>
      </c>
      <c r="E325" s="184" t="s">
        <v>415</v>
      </c>
      <c r="F325" s="184" t="s">
        <v>396</v>
      </c>
      <c r="G325" s="186">
        <v>13.0</v>
      </c>
      <c r="H325" s="186">
        <v>0.0</v>
      </c>
      <c r="I325" s="2"/>
    </row>
    <row r="326">
      <c r="A326" s="183">
        <v>44429.0</v>
      </c>
      <c r="B326" s="184" t="s">
        <v>338</v>
      </c>
      <c r="C326" s="183">
        <v>44391.0</v>
      </c>
      <c r="D326" s="184" t="s">
        <v>375</v>
      </c>
      <c r="E326" s="184" t="s">
        <v>415</v>
      </c>
      <c r="F326" s="184" t="s">
        <v>397</v>
      </c>
      <c r="G326" s="186">
        <v>14.0</v>
      </c>
      <c r="H326" s="186">
        <v>0.0</v>
      </c>
      <c r="I326" s="2"/>
    </row>
    <row r="327">
      <c r="A327" s="183">
        <v>44430.0</v>
      </c>
      <c r="B327" s="184" t="s">
        <v>340</v>
      </c>
      <c r="C327" s="183">
        <v>44392.0</v>
      </c>
      <c r="D327" s="184" t="s">
        <v>375</v>
      </c>
      <c r="E327" s="184" t="s">
        <v>415</v>
      </c>
      <c r="F327" s="184" t="s">
        <v>398</v>
      </c>
      <c r="G327" s="186">
        <v>15.0</v>
      </c>
      <c r="H327" s="186">
        <v>0.0</v>
      </c>
      <c r="I327" s="2"/>
    </row>
    <row r="328">
      <c r="A328" s="183">
        <v>44431.0</v>
      </c>
      <c r="B328" s="184" t="s">
        <v>342</v>
      </c>
      <c r="C328" s="183">
        <v>44393.0</v>
      </c>
      <c r="D328" s="184" t="s">
        <v>375</v>
      </c>
      <c r="E328" s="184" t="s">
        <v>415</v>
      </c>
      <c r="F328" s="184" t="s">
        <v>399</v>
      </c>
      <c r="G328" s="186">
        <v>16.0</v>
      </c>
      <c r="H328" s="186">
        <v>0.0</v>
      </c>
      <c r="I328" s="2"/>
    </row>
    <row r="329">
      <c r="A329" s="183">
        <v>44432.0</v>
      </c>
      <c r="B329" s="184" t="s">
        <v>344</v>
      </c>
      <c r="C329" s="183">
        <v>44394.0</v>
      </c>
      <c r="D329" s="184" t="s">
        <v>375</v>
      </c>
      <c r="E329" s="184" t="s">
        <v>415</v>
      </c>
      <c r="F329" s="184" t="s">
        <v>400</v>
      </c>
      <c r="G329" s="186">
        <v>17.0</v>
      </c>
      <c r="H329" s="186">
        <v>0.0</v>
      </c>
      <c r="I329" s="2"/>
    </row>
    <row r="330">
      <c r="A330" s="183">
        <v>44433.0</v>
      </c>
      <c r="B330" s="184" t="s">
        <v>346</v>
      </c>
      <c r="C330" s="183">
        <v>44395.0</v>
      </c>
      <c r="D330" s="184" t="s">
        <v>375</v>
      </c>
      <c r="E330" s="184" t="s">
        <v>415</v>
      </c>
      <c r="F330" s="184" t="s">
        <v>401</v>
      </c>
      <c r="G330" s="186">
        <v>18.0</v>
      </c>
      <c r="H330" s="186">
        <v>0.0</v>
      </c>
      <c r="I330" s="2"/>
    </row>
    <row r="331">
      <c r="A331" s="183">
        <v>44434.0</v>
      </c>
      <c r="B331" s="184" t="s">
        <v>348</v>
      </c>
      <c r="C331" s="183">
        <v>44396.0</v>
      </c>
      <c r="D331" s="184" t="s">
        <v>375</v>
      </c>
      <c r="E331" s="184" t="s">
        <v>415</v>
      </c>
      <c r="F331" s="184" t="s">
        <v>402</v>
      </c>
      <c r="G331" s="186">
        <v>19.0</v>
      </c>
      <c r="H331" s="186">
        <v>0.0</v>
      </c>
      <c r="I331" s="2"/>
    </row>
    <row r="332">
      <c r="A332" s="183">
        <v>44435.0</v>
      </c>
      <c r="B332" s="184" t="s">
        <v>334</v>
      </c>
      <c r="C332" s="183">
        <v>44397.0</v>
      </c>
      <c r="D332" s="184" t="s">
        <v>375</v>
      </c>
      <c r="E332" s="184" t="s">
        <v>415</v>
      </c>
      <c r="F332" s="184" t="s">
        <v>403</v>
      </c>
      <c r="G332" s="186">
        <v>20.0</v>
      </c>
      <c r="H332" s="186">
        <v>0.0</v>
      </c>
      <c r="I332" s="2"/>
    </row>
    <row r="333">
      <c r="A333" s="183">
        <v>44436.0</v>
      </c>
      <c r="B333" s="184" t="s">
        <v>338</v>
      </c>
      <c r="C333" s="183">
        <v>44398.0</v>
      </c>
      <c r="D333" s="184" t="s">
        <v>375</v>
      </c>
      <c r="E333" s="184" t="s">
        <v>415</v>
      </c>
      <c r="F333" s="184" t="s">
        <v>404</v>
      </c>
      <c r="G333" s="186">
        <v>21.0</v>
      </c>
      <c r="H333" s="186">
        <v>0.0</v>
      </c>
      <c r="I333" s="2"/>
    </row>
    <row r="334">
      <c r="A334" s="183">
        <v>44437.0</v>
      </c>
      <c r="B334" s="184" t="s">
        <v>340</v>
      </c>
      <c r="C334" s="183">
        <v>44399.0</v>
      </c>
      <c r="D334" s="184" t="s">
        <v>375</v>
      </c>
      <c r="E334" s="184" t="s">
        <v>415</v>
      </c>
      <c r="F334" s="184" t="s">
        <v>337</v>
      </c>
      <c r="G334" s="186">
        <v>22.0</v>
      </c>
      <c r="H334" s="186">
        <v>0.0</v>
      </c>
      <c r="I334" s="2"/>
    </row>
    <row r="335">
      <c r="A335" s="183">
        <v>44438.0</v>
      </c>
      <c r="B335" s="184" t="s">
        <v>342</v>
      </c>
      <c r="C335" s="183">
        <v>44400.0</v>
      </c>
      <c r="D335" s="184" t="s">
        <v>375</v>
      </c>
      <c r="E335" s="184" t="s">
        <v>415</v>
      </c>
      <c r="F335" s="184" t="s">
        <v>339</v>
      </c>
      <c r="G335" s="186">
        <v>23.0</v>
      </c>
      <c r="H335" s="186">
        <v>0.0</v>
      </c>
      <c r="I335" s="2"/>
    </row>
    <row r="336">
      <c r="A336" s="183">
        <v>44439.0</v>
      </c>
      <c r="B336" s="184" t="s">
        <v>344</v>
      </c>
      <c r="C336" s="183">
        <v>44401.0</v>
      </c>
      <c r="D336" s="184" t="s">
        <v>375</v>
      </c>
      <c r="E336" s="184" t="s">
        <v>415</v>
      </c>
      <c r="F336" s="184" t="s">
        <v>341</v>
      </c>
      <c r="G336" s="186">
        <v>24.0</v>
      </c>
      <c r="H336" s="186">
        <v>0.0</v>
      </c>
      <c r="I336" s="2"/>
    </row>
    <row r="337">
      <c r="A337" s="183">
        <v>44440.0</v>
      </c>
      <c r="B337" s="184" t="s">
        <v>346</v>
      </c>
      <c r="C337" s="183">
        <v>44402.0</v>
      </c>
      <c r="D337" s="184" t="s">
        <v>375</v>
      </c>
      <c r="E337" s="184" t="s">
        <v>415</v>
      </c>
      <c r="F337" s="184" t="s">
        <v>343</v>
      </c>
      <c r="G337" s="186">
        <v>25.0</v>
      </c>
      <c r="H337" s="186">
        <v>0.0</v>
      </c>
      <c r="I337" s="2"/>
    </row>
    <row r="338">
      <c r="A338" s="183">
        <v>44441.0</v>
      </c>
      <c r="B338" s="184" t="s">
        <v>348</v>
      </c>
      <c r="C338" s="183">
        <v>44403.0</v>
      </c>
      <c r="D338" s="184" t="s">
        <v>375</v>
      </c>
      <c r="E338" s="184" t="s">
        <v>415</v>
      </c>
      <c r="F338" s="184" t="s">
        <v>345</v>
      </c>
      <c r="G338" s="186">
        <v>26.0</v>
      </c>
      <c r="H338" s="186">
        <v>0.0</v>
      </c>
      <c r="I338" s="2"/>
    </row>
    <row r="339">
      <c r="A339" s="183">
        <v>44442.0</v>
      </c>
      <c r="B339" s="184" t="s">
        <v>334</v>
      </c>
      <c r="C339" s="183">
        <v>44404.0</v>
      </c>
      <c r="D339" s="184" t="s">
        <v>375</v>
      </c>
      <c r="E339" s="184" t="s">
        <v>415</v>
      </c>
      <c r="F339" s="184" t="s">
        <v>347</v>
      </c>
      <c r="G339" s="186">
        <v>27.0</v>
      </c>
      <c r="H339" s="186">
        <v>0.0</v>
      </c>
      <c r="I339" s="2"/>
    </row>
    <row r="340">
      <c r="A340" s="183">
        <v>44443.0</v>
      </c>
      <c r="B340" s="184" t="s">
        <v>338</v>
      </c>
      <c r="C340" s="183">
        <v>44405.0</v>
      </c>
      <c r="D340" s="184" t="s">
        <v>375</v>
      </c>
      <c r="E340" s="184" t="s">
        <v>415</v>
      </c>
      <c r="F340" s="184" t="s">
        <v>349</v>
      </c>
      <c r="G340" s="186">
        <v>28.0</v>
      </c>
      <c r="H340" s="186">
        <v>0.0</v>
      </c>
      <c r="I340" s="2"/>
    </row>
    <row r="341">
      <c r="A341" s="183">
        <v>44444.0</v>
      </c>
      <c r="B341" s="184" t="s">
        <v>340</v>
      </c>
      <c r="C341" s="183">
        <v>44406.0</v>
      </c>
      <c r="D341" s="184" t="s">
        <v>375</v>
      </c>
      <c r="E341" s="184" t="s">
        <v>415</v>
      </c>
      <c r="F341" s="184" t="s">
        <v>350</v>
      </c>
      <c r="G341" s="186">
        <v>29.0</v>
      </c>
      <c r="H341" s="186">
        <v>0.0</v>
      </c>
      <c r="I341" s="2"/>
    </row>
    <row r="342">
      <c r="A342" s="183">
        <v>44445.0</v>
      </c>
      <c r="B342" s="184" t="s">
        <v>342</v>
      </c>
      <c r="C342" s="183">
        <v>44407.0</v>
      </c>
      <c r="D342" s="184" t="s">
        <v>375</v>
      </c>
      <c r="E342" s="184" t="s">
        <v>415</v>
      </c>
      <c r="F342" s="184" t="s">
        <v>351</v>
      </c>
      <c r="G342" s="186">
        <v>30.0</v>
      </c>
      <c r="H342" s="186">
        <v>0.0</v>
      </c>
      <c r="I342" s="2"/>
    </row>
    <row r="343">
      <c r="A343" s="183">
        <v>44446.0</v>
      </c>
      <c r="B343" s="184" t="s">
        <v>344</v>
      </c>
      <c r="C343" s="183">
        <v>44409.0</v>
      </c>
      <c r="D343" s="184" t="s">
        <v>375</v>
      </c>
      <c r="E343" s="184" t="s">
        <v>376</v>
      </c>
      <c r="F343" s="184" t="s">
        <v>352</v>
      </c>
      <c r="G343" s="186">
        <v>1.0</v>
      </c>
      <c r="H343" s="186">
        <v>0.0</v>
      </c>
      <c r="I343" s="2"/>
    </row>
    <row r="344">
      <c r="A344" s="183">
        <v>44447.0</v>
      </c>
      <c r="B344" s="184" t="s">
        <v>346</v>
      </c>
      <c r="C344" s="183">
        <v>44410.0</v>
      </c>
      <c r="D344" s="184" t="s">
        <v>375</v>
      </c>
      <c r="E344" s="184" t="s">
        <v>376</v>
      </c>
      <c r="F344" s="184" t="s">
        <v>353</v>
      </c>
      <c r="G344" s="186">
        <v>2.0</v>
      </c>
      <c r="H344" s="186">
        <v>0.0</v>
      </c>
      <c r="I344" s="2"/>
    </row>
    <row r="345">
      <c r="A345" s="183">
        <v>44448.0</v>
      </c>
      <c r="B345" s="184" t="s">
        <v>348</v>
      </c>
      <c r="C345" s="183">
        <v>44411.0</v>
      </c>
      <c r="D345" s="184" t="s">
        <v>375</v>
      </c>
      <c r="E345" s="184" t="s">
        <v>376</v>
      </c>
      <c r="F345" s="184" t="s">
        <v>354</v>
      </c>
      <c r="G345" s="186">
        <v>3.0</v>
      </c>
      <c r="H345" s="186">
        <v>0.0</v>
      </c>
      <c r="I345" s="2"/>
    </row>
    <row r="346">
      <c r="A346" s="183">
        <v>44449.0</v>
      </c>
      <c r="B346" s="184" t="s">
        <v>334</v>
      </c>
      <c r="C346" s="183">
        <v>44412.0</v>
      </c>
      <c r="D346" s="184" t="s">
        <v>375</v>
      </c>
      <c r="E346" s="184" t="s">
        <v>376</v>
      </c>
      <c r="F346" s="184" t="s">
        <v>356</v>
      </c>
      <c r="G346" s="186">
        <v>4.0</v>
      </c>
      <c r="H346" s="186">
        <v>0.0</v>
      </c>
      <c r="I346" s="2"/>
    </row>
    <row r="347">
      <c r="A347" s="183">
        <v>44450.0</v>
      </c>
      <c r="B347" s="184" t="s">
        <v>338</v>
      </c>
      <c r="C347" s="183">
        <v>44413.0</v>
      </c>
      <c r="D347" s="184" t="s">
        <v>375</v>
      </c>
      <c r="E347" s="184" t="s">
        <v>376</v>
      </c>
      <c r="F347" s="184" t="s">
        <v>357</v>
      </c>
      <c r="G347" s="186">
        <v>5.0</v>
      </c>
      <c r="H347" s="186">
        <v>0.0</v>
      </c>
      <c r="I347" s="2"/>
    </row>
    <row r="348">
      <c r="A348" s="183">
        <v>44451.0</v>
      </c>
      <c r="B348" s="184" t="s">
        <v>340</v>
      </c>
      <c r="C348" s="183">
        <v>44414.0</v>
      </c>
      <c r="D348" s="184" t="s">
        <v>375</v>
      </c>
      <c r="E348" s="184" t="s">
        <v>376</v>
      </c>
      <c r="F348" s="184" t="s">
        <v>358</v>
      </c>
      <c r="G348" s="186">
        <v>6.0</v>
      </c>
      <c r="H348" s="186">
        <v>0.0</v>
      </c>
      <c r="I348" s="2"/>
    </row>
    <row r="349">
      <c r="A349" s="183">
        <v>44452.0</v>
      </c>
      <c r="B349" s="184" t="s">
        <v>342</v>
      </c>
      <c r="C349" s="183">
        <v>44415.0</v>
      </c>
      <c r="D349" s="184" t="s">
        <v>375</v>
      </c>
      <c r="E349" s="184" t="s">
        <v>376</v>
      </c>
      <c r="F349" s="184" t="s">
        <v>359</v>
      </c>
      <c r="G349" s="186">
        <v>7.0</v>
      </c>
      <c r="H349" s="186">
        <v>0.0</v>
      </c>
      <c r="I349" s="2"/>
    </row>
    <row r="350">
      <c r="A350" s="183">
        <v>44453.0</v>
      </c>
      <c r="B350" s="184" t="s">
        <v>344</v>
      </c>
      <c r="C350" s="183">
        <v>44416.0</v>
      </c>
      <c r="D350" s="184" t="s">
        <v>375</v>
      </c>
      <c r="E350" s="184" t="s">
        <v>376</v>
      </c>
      <c r="F350" s="184" t="s">
        <v>360</v>
      </c>
      <c r="G350" s="186">
        <v>8.0</v>
      </c>
      <c r="H350" s="186">
        <v>0.0</v>
      </c>
      <c r="I350" s="2"/>
    </row>
    <row r="351">
      <c r="A351" s="183">
        <v>44454.0</v>
      </c>
      <c r="B351" s="184" t="s">
        <v>346</v>
      </c>
      <c r="C351" s="183">
        <v>44417.0</v>
      </c>
      <c r="D351" s="184" t="s">
        <v>375</v>
      </c>
      <c r="E351" s="184" t="s">
        <v>376</v>
      </c>
      <c r="F351" s="184" t="s">
        <v>361</v>
      </c>
      <c r="G351" s="186">
        <v>9.0</v>
      </c>
      <c r="H351" s="186">
        <v>0.0</v>
      </c>
      <c r="I351" s="2"/>
    </row>
    <row r="352">
      <c r="A352" s="183">
        <v>44455.0</v>
      </c>
      <c r="B352" s="184" t="s">
        <v>348</v>
      </c>
      <c r="C352" s="183">
        <v>44418.0</v>
      </c>
      <c r="D352" s="184" t="s">
        <v>375</v>
      </c>
      <c r="E352" s="184" t="s">
        <v>376</v>
      </c>
      <c r="F352" s="184" t="s">
        <v>362</v>
      </c>
      <c r="G352" s="186">
        <v>10.0</v>
      </c>
      <c r="H352" s="186">
        <v>0.0</v>
      </c>
      <c r="I352" s="2"/>
    </row>
    <row r="353">
      <c r="A353" s="183">
        <v>44456.0</v>
      </c>
      <c r="B353" s="184" t="s">
        <v>334</v>
      </c>
      <c r="C353" s="183">
        <v>44419.0</v>
      </c>
      <c r="D353" s="184" t="s">
        <v>375</v>
      </c>
      <c r="E353" s="184" t="s">
        <v>376</v>
      </c>
      <c r="F353" s="184" t="s">
        <v>363</v>
      </c>
      <c r="G353" s="186">
        <v>11.0</v>
      </c>
      <c r="H353" s="186">
        <v>0.0</v>
      </c>
      <c r="I353" s="2"/>
    </row>
    <row r="354">
      <c r="A354" s="183">
        <v>44457.0</v>
      </c>
      <c r="B354" s="184" t="s">
        <v>338</v>
      </c>
      <c r="C354" s="183">
        <v>44420.0</v>
      </c>
      <c r="D354" s="184" t="s">
        <v>375</v>
      </c>
      <c r="E354" s="184" t="s">
        <v>376</v>
      </c>
      <c r="F354" s="184" t="s">
        <v>364</v>
      </c>
      <c r="G354" s="186">
        <v>12.0</v>
      </c>
      <c r="H354" s="186">
        <v>0.0</v>
      </c>
      <c r="I354" s="2"/>
    </row>
    <row r="355">
      <c r="A355" s="183">
        <v>44458.0</v>
      </c>
      <c r="B355" s="184" t="s">
        <v>340</v>
      </c>
      <c r="C355" s="183">
        <v>44421.0</v>
      </c>
      <c r="D355" s="184" t="s">
        <v>375</v>
      </c>
      <c r="E355" s="184" t="s">
        <v>376</v>
      </c>
      <c r="F355" s="184" t="s">
        <v>365</v>
      </c>
      <c r="G355" s="186">
        <v>13.0</v>
      </c>
      <c r="H355" s="186">
        <v>0.0</v>
      </c>
      <c r="I355" s="2"/>
    </row>
    <row r="356">
      <c r="A356" s="183">
        <v>44459.0</v>
      </c>
      <c r="B356" s="184" t="s">
        <v>342</v>
      </c>
      <c r="C356" s="183">
        <v>44422.0</v>
      </c>
      <c r="D356" s="184" t="s">
        <v>375</v>
      </c>
      <c r="E356" s="184" t="s">
        <v>376</v>
      </c>
      <c r="F356" s="184" t="s">
        <v>366</v>
      </c>
      <c r="G356" s="186">
        <v>14.0</v>
      </c>
      <c r="H356" s="186">
        <v>0.0</v>
      </c>
      <c r="I356" s="2"/>
    </row>
    <row r="357">
      <c r="A357" s="183">
        <v>44460.0</v>
      </c>
      <c r="B357" s="184" t="s">
        <v>344</v>
      </c>
      <c r="C357" s="183">
        <v>44423.0</v>
      </c>
      <c r="D357" s="184" t="s">
        <v>375</v>
      </c>
      <c r="E357" s="184" t="s">
        <v>376</v>
      </c>
      <c r="F357" s="184" t="s">
        <v>367</v>
      </c>
      <c r="G357" s="186">
        <v>15.0</v>
      </c>
      <c r="H357" s="186">
        <v>0.0</v>
      </c>
      <c r="I357" s="2"/>
    </row>
    <row r="358">
      <c r="A358" s="183">
        <v>44461.0</v>
      </c>
      <c r="B358" s="184" t="s">
        <v>346</v>
      </c>
      <c r="C358" s="183">
        <v>44424.0</v>
      </c>
      <c r="D358" s="184" t="s">
        <v>375</v>
      </c>
      <c r="E358" s="184" t="s">
        <v>376</v>
      </c>
      <c r="F358" s="184" t="s">
        <v>368</v>
      </c>
      <c r="G358" s="186">
        <v>16.0</v>
      </c>
      <c r="H358" s="186">
        <v>0.0</v>
      </c>
      <c r="I358" s="2"/>
    </row>
    <row r="359">
      <c r="A359" s="183">
        <v>44462.0</v>
      </c>
      <c r="B359" s="184" t="s">
        <v>348</v>
      </c>
      <c r="C359" s="183">
        <v>44425.0</v>
      </c>
      <c r="D359" s="184" t="s">
        <v>375</v>
      </c>
      <c r="E359" s="184" t="s">
        <v>376</v>
      </c>
      <c r="F359" s="184" t="s">
        <v>369</v>
      </c>
      <c r="G359" s="186">
        <v>17.0</v>
      </c>
      <c r="H359" s="186">
        <v>0.0</v>
      </c>
      <c r="I359" s="2"/>
    </row>
    <row r="360">
      <c r="A360" s="183">
        <v>44463.0</v>
      </c>
      <c r="B360" s="184" t="s">
        <v>334</v>
      </c>
      <c r="C360" s="183">
        <v>44426.0</v>
      </c>
      <c r="D360" s="184" t="s">
        <v>375</v>
      </c>
      <c r="E360" s="184" t="s">
        <v>376</v>
      </c>
      <c r="F360" s="184" t="s">
        <v>370</v>
      </c>
      <c r="G360" s="186">
        <v>18.0</v>
      </c>
      <c r="H360" s="186">
        <v>0.0</v>
      </c>
      <c r="I360" s="2"/>
    </row>
    <row r="361">
      <c r="A361" s="183">
        <v>44464.0</v>
      </c>
      <c r="B361" s="184" t="s">
        <v>338</v>
      </c>
      <c r="C361" s="183">
        <v>44427.0</v>
      </c>
      <c r="D361" s="184" t="s">
        <v>375</v>
      </c>
      <c r="E361" s="184" t="s">
        <v>376</v>
      </c>
      <c r="F361" s="184" t="s">
        <v>371</v>
      </c>
      <c r="G361" s="186">
        <v>19.0</v>
      </c>
      <c r="H361" s="186">
        <v>0.0</v>
      </c>
      <c r="I361" s="2"/>
    </row>
    <row r="362">
      <c r="A362" s="183">
        <v>44465.0</v>
      </c>
      <c r="B362" s="184" t="s">
        <v>340</v>
      </c>
      <c r="C362" s="183">
        <v>44428.0</v>
      </c>
      <c r="D362" s="184" t="s">
        <v>375</v>
      </c>
      <c r="E362" s="184" t="s">
        <v>376</v>
      </c>
      <c r="F362" s="184" t="s">
        <v>372</v>
      </c>
      <c r="G362" s="186">
        <v>20.0</v>
      </c>
      <c r="H362" s="186">
        <v>0.0</v>
      </c>
      <c r="I362" s="2"/>
    </row>
    <row r="363">
      <c r="A363" s="183">
        <v>44466.0</v>
      </c>
      <c r="B363" s="184" t="s">
        <v>342</v>
      </c>
      <c r="C363" s="183">
        <v>44429.0</v>
      </c>
      <c r="D363" s="184" t="s">
        <v>375</v>
      </c>
      <c r="E363" s="184" t="s">
        <v>376</v>
      </c>
      <c r="F363" s="184" t="s">
        <v>373</v>
      </c>
      <c r="G363" s="186">
        <v>21.0</v>
      </c>
      <c r="H363" s="186">
        <v>0.0</v>
      </c>
      <c r="I363" s="2"/>
    </row>
    <row r="364">
      <c r="A364" s="183">
        <v>44467.0</v>
      </c>
      <c r="B364" s="184" t="s">
        <v>344</v>
      </c>
      <c r="C364" s="183">
        <v>44430.0</v>
      </c>
      <c r="D364" s="184" t="s">
        <v>375</v>
      </c>
      <c r="E364" s="184" t="s">
        <v>376</v>
      </c>
      <c r="F364" s="184" t="s">
        <v>374</v>
      </c>
      <c r="G364" s="186">
        <v>22.0</v>
      </c>
      <c r="H364" s="186">
        <v>0.0</v>
      </c>
      <c r="I364" s="2"/>
    </row>
    <row r="365">
      <c r="A365" s="183">
        <v>44468.0</v>
      </c>
      <c r="B365" s="184" t="s">
        <v>346</v>
      </c>
      <c r="C365" s="183">
        <v>44431.0</v>
      </c>
      <c r="D365" s="184" t="s">
        <v>375</v>
      </c>
      <c r="E365" s="184" t="s">
        <v>376</v>
      </c>
      <c r="F365" s="184" t="s">
        <v>406</v>
      </c>
      <c r="G365" s="186">
        <v>23.0</v>
      </c>
      <c r="H365" s="186">
        <v>0.0</v>
      </c>
      <c r="I365" s="2"/>
    </row>
    <row r="366">
      <c r="A366" s="183">
        <v>44469.0</v>
      </c>
      <c r="B366" s="184" t="s">
        <v>348</v>
      </c>
      <c r="C366" s="183">
        <v>44432.0</v>
      </c>
      <c r="D366" s="184" t="s">
        <v>375</v>
      </c>
      <c r="E366" s="184" t="s">
        <v>376</v>
      </c>
      <c r="F366" s="184" t="s">
        <v>407</v>
      </c>
      <c r="G366" s="186">
        <v>24.0</v>
      </c>
      <c r="H366" s="186">
        <v>0.0</v>
      </c>
      <c r="I366" s="2"/>
    </row>
    <row r="367">
      <c r="A367" s="183">
        <v>44562.0</v>
      </c>
      <c r="B367" s="184" t="s">
        <v>338</v>
      </c>
      <c r="C367" s="183">
        <v>44529.0</v>
      </c>
      <c r="D367" s="184" t="s">
        <v>375</v>
      </c>
      <c r="E367" s="184" t="s">
        <v>408</v>
      </c>
      <c r="F367" s="184" t="s">
        <v>347</v>
      </c>
      <c r="G367" s="186">
        <v>29.0</v>
      </c>
      <c r="H367" s="186">
        <v>0.0</v>
      </c>
      <c r="I367" s="2"/>
    </row>
    <row r="368">
      <c r="A368" s="183">
        <v>44563.0</v>
      </c>
      <c r="B368" s="184" t="s">
        <v>340</v>
      </c>
      <c r="C368" s="183">
        <v>44530.0</v>
      </c>
      <c r="D368" s="184" t="s">
        <v>375</v>
      </c>
      <c r="E368" s="184" t="s">
        <v>408</v>
      </c>
      <c r="F368" s="184" t="s">
        <v>349</v>
      </c>
      <c r="G368" s="186">
        <v>30.0</v>
      </c>
      <c r="H368" s="186">
        <v>0.0</v>
      </c>
      <c r="I368" s="2"/>
    </row>
    <row r="369">
      <c r="A369" s="183">
        <v>44564.0</v>
      </c>
      <c r="B369" s="184" t="s">
        <v>342</v>
      </c>
      <c r="C369" s="183">
        <v>44531.0</v>
      </c>
      <c r="D369" s="184" t="s">
        <v>375</v>
      </c>
      <c r="E369" s="184" t="s">
        <v>416</v>
      </c>
      <c r="F369" s="184" t="s">
        <v>350</v>
      </c>
      <c r="G369" s="186">
        <v>1.0</v>
      </c>
      <c r="H369" s="186">
        <v>0.0</v>
      </c>
      <c r="I369" s="2"/>
    </row>
    <row r="370">
      <c r="A370" s="183">
        <v>44565.0</v>
      </c>
      <c r="B370" s="184" t="s">
        <v>344</v>
      </c>
      <c r="C370" s="183">
        <v>44532.0</v>
      </c>
      <c r="D370" s="184" t="s">
        <v>375</v>
      </c>
      <c r="E370" s="184" t="s">
        <v>416</v>
      </c>
      <c r="F370" s="184" t="s">
        <v>351</v>
      </c>
      <c r="G370" s="186">
        <v>2.0</v>
      </c>
      <c r="H370" s="186">
        <v>0.0</v>
      </c>
      <c r="I370" s="2"/>
    </row>
    <row r="371">
      <c r="A371" s="183">
        <v>44566.0</v>
      </c>
      <c r="B371" s="184" t="s">
        <v>346</v>
      </c>
      <c r="C371" s="183">
        <v>44533.0</v>
      </c>
      <c r="D371" s="184" t="s">
        <v>375</v>
      </c>
      <c r="E371" s="184" t="s">
        <v>416</v>
      </c>
      <c r="F371" s="184" t="s">
        <v>352</v>
      </c>
      <c r="G371" s="186">
        <v>3.0</v>
      </c>
      <c r="H371" s="186">
        <v>0.0</v>
      </c>
      <c r="I371" s="2"/>
    </row>
    <row r="372">
      <c r="A372" s="183">
        <v>44567.0</v>
      </c>
      <c r="B372" s="184" t="s">
        <v>348</v>
      </c>
      <c r="C372" s="183">
        <v>44534.0</v>
      </c>
      <c r="D372" s="184" t="s">
        <v>375</v>
      </c>
      <c r="E372" s="184" t="s">
        <v>416</v>
      </c>
      <c r="F372" s="184" t="s">
        <v>353</v>
      </c>
      <c r="G372" s="186">
        <v>4.0</v>
      </c>
      <c r="H372" s="186">
        <v>0.0</v>
      </c>
      <c r="I372" s="2"/>
    </row>
    <row r="373">
      <c r="A373" s="183">
        <v>44568.0</v>
      </c>
      <c r="B373" s="184" t="s">
        <v>334</v>
      </c>
      <c r="C373" s="183">
        <v>44535.0</v>
      </c>
      <c r="D373" s="184" t="s">
        <v>375</v>
      </c>
      <c r="E373" s="184" t="s">
        <v>416</v>
      </c>
      <c r="F373" s="184" t="s">
        <v>354</v>
      </c>
      <c r="G373" s="186">
        <v>5.0</v>
      </c>
      <c r="H373" s="186">
        <v>0.0</v>
      </c>
      <c r="I373" s="2"/>
    </row>
    <row r="374">
      <c r="A374" s="183">
        <v>44569.0</v>
      </c>
      <c r="B374" s="184" t="s">
        <v>338</v>
      </c>
      <c r="C374" s="183">
        <v>44536.0</v>
      </c>
      <c r="D374" s="184" t="s">
        <v>375</v>
      </c>
      <c r="E374" s="184" t="s">
        <v>416</v>
      </c>
      <c r="F374" s="184" t="s">
        <v>356</v>
      </c>
      <c r="G374" s="186">
        <v>6.0</v>
      </c>
      <c r="H374" s="186">
        <v>0.0</v>
      </c>
      <c r="I374" s="2"/>
    </row>
    <row r="375">
      <c r="A375" s="183">
        <v>44570.0</v>
      </c>
      <c r="B375" s="184" t="s">
        <v>340</v>
      </c>
      <c r="C375" s="183">
        <v>44537.0</v>
      </c>
      <c r="D375" s="184" t="s">
        <v>375</v>
      </c>
      <c r="E375" s="184" t="s">
        <v>416</v>
      </c>
      <c r="F375" s="184" t="s">
        <v>357</v>
      </c>
      <c r="G375" s="186">
        <v>7.0</v>
      </c>
      <c r="H375" s="186">
        <v>0.0</v>
      </c>
      <c r="I375" s="2"/>
    </row>
    <row r="376">
      <c r="A376" s="183">
        <v>44571.0</v>
      </c>
      <c r="B376" s="184" t="s">
        <v>342</v>
      </c>
      <c r="C376" s="183">
        <v>44538.0</v>
      </c>
      <c r="D376" s="184" t="s">
        <v>375</v>
      </c>
      <c r="E376" s="184" t="s">
        <v>416</v>
      </c>
      <c r="F376" s="184" t="s">
        <v>358</v>
      </c>
      <c r="G376" s="186">
        <v>8.0</v>
      </c>
      <c r="H376" s="186">
        <v>0.0</v>
      </c>
      <c r="I376" s="2"/>
    </row>
    <row r="377">
      <c r="A377" s="183">
        <v>44572.0</v>
      </c>
      <c r="B377" s="184" t="s">
        <v>344</v>
      </c>
      <c r="C377" s="183">
        <v>44539.0</v>
      </c>
      <c r="D377" s="184" t="s">
        <v>375</v>
      </c>
      <c r="E377" s="184" t="s">
        <v>416</v>
      </c>
      <c r="F377" s="184" t="s">
        <v>359</v>
      </c>
      <c r="G377" s="186">
        <v>9.0</v>
      </c>
      <c r="H377" s="186">
        <v>0.0</v>
      </c>
      <c r="I377" s="2"/>
    </row>
    <row r="378">
      <c r="A378" s="183">
        <v>44573.0</v>
      </c>
      <c r="B378" s="184" t="s">
        <v>346</v>
      </c>
      <c r="C378" s="183">
        <v>44540.0</v>
      </c>
      <c r="D378" s="184" t="s">
        <v>375</v>
      </c>
      <c r="E378" s="184" t="s">
        <v>416</v>
      </c>
      <c r="F378" s="184" t="s">
        <v>360</v>
      </c>
      <c r="G378" s="186">
        <v>10.0</v>
      </c>
      <c r="H378" s="186">
        <v>0.0</v>
      </c>
      <c r="I378" s="2"/>
    </row>
    <row r="379">
      <c r="A379" s="183">
        <v>44574.0</v>
      </c>
      <c r="B379" s="184" t="s">
        <v>348</v>
      </c>
      <c r="C379" s="183">
        <v>44541.0</v>
      </c>
      <c r="D379" s="184" t="s">
        <v>375</v>
      </c>
      <c r="E379" s="184" t="s">
        <v>416</v>
      </c>
      <c r="F379" s="184" t="s">
        <v>361</v>
      </c>
      <c r="G379" s="186">
        <v>11.0</v>
      </c>
      <c r="H379" s="186">
        <v>0.0</v>
      </c>
      <c r="I379" s="2"/>
    </row>
    <row r="380">
      <c r="A380" s="183">
        <v>44575.0</v>
      </c>
      <c r="B380" s="184" t="s">
        <v>334</v>
      </c>
      <c r="C380" s="183">
        <v>44542.0</v>
      </c>
      <c r="D380" s="184" t="s">
        <v>375</v>
      </c>
      <c r="E380" s="184" t="s">
        <v>416</v>
      </c>
      <c r="F380" s="184" t="s">
        <v>362</v>
      </c>
      <c r="G380" s="186">
        <v>12.0</v>
      </c>
      <c r="H380" s="186">
        <v>0.0</v>
      </c>
      <c r="I380" s="2"/>
    </row>
    <row r="381">
      <c r="A381" s="183">
        <v>44576.0</v>
      </c>
      <c r="B381" s="184" t="s">
        <v>338</v>
      </c>
      <c r="C381" s="183">
        <v>44543.0</v>
      </c>
      <c r="D381" s="184" t="s">
        <v>375</v>
      </c>
      <c r="E381" s="184" t="s">
        <v>416</v>
      </c>
      <c r="F381" s="184" t="s">
        <v>363</v>
      </c>
      <c r="G381" s="186">
        <v>13.0</v>
      </c>
      <c r="H381" s="186">
        <v>0.0</v>
      </c>
      <c r="I381" s="2"/>
    </row>
    <row r="382">
      <c r="A382" s="183">
        <v>44577.0</v>
      </c>
      <c r="B382" s="184" t="s">
        <v>340</v>
      </c>
      <c r="C382" s="183">
        <v>44544.0</v>
      </c>
      <c r="D382" s="184" t="s">
        <v>375</v>
      </c>
      <c r="E382" s="184" t="s">
        <v>416</v>
      </c>
      <c r="F382" s="184" t="s">
        <v>364</v>
      </c>
      <c r="G382" s="186">
        <v>14.0</v>
      </c>
      <c r="H382" s="186">
        <v>0.0</v>
      </c>
      <c r="I382" s="2"/>
    </row>
    <row r="383">
      <c r="A383" s="183">
        <v>44578.0</v>
      </c>
      <c r="B383" s="184" t="s">
        <v>342</v>
      </c>
      <c r="C383" s="183">
        <v>44545.0</v>
      </c>
      <c r="D383" s="184" t="s">
        <v>375</v>
      </c>
      <c r="E383" s="184" t="s">
        <v>416</v>
      </c>
      <c r="F383" s="184" t="s">
        <v>365</v>
      </c>
      <c r="G383" s="186">
        <v>15.0</v>
      </c>
      <c r="H383" s="186">
        <v>0.0</v>
      </c>
      <c r="I383" s="2"/>
    </row>
    <row r="384">
      <c r="A384" s="183">
        <v>44579.0</v>
      </c>
      <c r="B384" s="184" t="s">
        <v>344</v>
      </c>
      <c r="C384" s="183">
        <v>44546.0</v>
      </c>
      <c r="D384" s="184" t="s">
        <v>375</v>
      </c>
      <c r="E384" s="184" t="s">
        <v>416</v>
      </c>
      <c r="F384" s="184" t="s">
        <v>366</v>
      </c>
      <c r="G384" s="186">
        <v>16.0</v>
      </c>
      <c r="H384" s="186">
        <v>0.0</v>
      </c>
      <c r="I384" s="2"/>
    </row>
    <row r="385">
      <c r="A385" s="183">
        <v>44580.0</v>
      </c>
      <c r="B385" s="184" t="s">
        <v>346</v>
      </c>
      <c r="C385" s="183">
        <v>44547.0</v>
      </c>
      <c r="D385" s="184" t="s">
        <v>375</v>
      </c>
      <c r="E385" s="184" t="s">
        <v>416</v>
      </c>
      <c r="F385" s="184" t="s">
        <v>367</v>
      </c>
      <c r="G385" s="186">
        <v>17.0</v>
      </c>
      <c r="H385" s="186">
        <v>0.0</v>
      </c>
      <c r="I385" s="2"/>
    </row>
    <row r="386">
      <c r="A386" s="183">
        <v>44581.0</v>
      </c>
      <c r="B386" s="184" t="s">
        <v>348</v>
      </c>
      <c r="C386" s="183">
        <v>44548.0</v>
      </c>
      <c r="D386" s="184" t="s">
        <v>375</v>
      </c>
      <c r="E386" s="184" t="s">
        <v>416</v>
      </c>
      <c r="F386" s="184" t="s">
        <v>368</v>
      </c>
      <c r="G386" s="186">
        <v>18.0</v>
      </c>
      <c r="H386" s="186">
        <v>0.0</v>
      </c>
      <c r="I386" s="2"/>
    </row>
    <row r="387">
      <c r="A387" s="183">
        <v>44582.0</v>
      </c>
      <c r="B387" s="184" t="s">
        <v>334</v>
      </c>
      <c r="C387" s="183">
        <v>44549.0</v>
      </c>
      <c r="D387" s="184" t="s">
        <v>375</v>
      </c>
      <c r="E387" s="184" t="s">
        <v>416</v>
      </c>
      <c r="F387" s="184" t="s">
        <v>369</v>
      </c>
      <c r="G387" s="186">
        <v>19.0</v>
      </c>
      <c r="H387" s="186">
        <v>0.0</v>
      </c>
      <c r="I387" s="2"/>
    </row>
    <row r="388">
      <c r="A388" s="183">
        <v>44583.0</v>
      </c>
      <c r="B388" s="184" t="s">
        <v>338</v>
      </c>
      <c r="C388" s="183">
        <v>44550.0</v>
      </c>
      <c r="D388" s="184" t="s">
        <v>375</v>
      </c>
      <c r="E388" s="184" t="s">
        <v>416</v>
      </c>
      <c r="F388" s="184" t="s">
        <v>370</v>
      </c>
      <c r="G388" s="186">
        <v>20.0</v>
      </c>
      <c r="H388" s="186">
        <v>0.0</v>
      </c>
      <c r="I388" s="2"/>
    </row>
    <row r="389">
      <c r="A389" s="183">
        <v>44584.0</v>
      </c>
      <c r="B389" s="184" t="s">
        <v>340</v>
      </c>
      <c r="C389" s="183">
        <v>44551.0</v>
      </c>
      <c r="D389" s="184" t="s">
        <v>375</v>
      </c>
      <c r="E389" s="184" t="s">
        <v>416</v>
      </c>
      <c r="F389" s="184" t="s">
        <v>371</v>
      </c>
      <c r="G389" s="186">
        <v>21.0</v>
      </c>
      <c r="H389" s="186">
        <v>0.0</v>
      </c>
      <c r="I389" s="2"/>
    </row>
    <row r="390">
      <c r="A390" s="183">
        <v>44585.0</v>
      </c>
      <c r="B390" s="184" t="s">
        <v>342</v>
      </c>
      <c r="C390" s="183">
        <v>44552.0</v>
      </c>
      <c r="D390" s="184" t="s">
        <v>375</v>
      </c>
      <c r="E390" s="184" t="s">
        <v>416</v>
      </c>
      <c r="F390" s="184" t="s">
        <v>372</v>
      </c>
      <c r="G390" s="186">
        <v>22.0</v>
      </c>
      <c r="H390" s="186">
        <v>0.0</v>
      </c>
      <c r="I390" s="2"/>
    </row>
    <row r="391">
      <c r="A391" s="183">
        <v>44586.0</v>
      </c>
      <c r="B391" s="184" t="s">
        <v>344</v>
      </c>
      <c r="C391" s="183">
        <v>44553.0</v>
      </c>
      <c r="D391" s="184" t="s">
        <v>375</v>
      </c>
      <c r="E391" s="184" t="s">
        <v>416</v>
      </c>
      <c r="F391" s="184" t="s">
        <v>373</v>
      </c>
      <c r="G391" s="186">
        <v>23.0</v>
      </c>
      <c r="H391" s="186">
        <v>0.0</v>
      </c>
      <c r="I391" s="2"/>
    </row>
    <row r="392">
      <c r="A392" s="183">
        <v>44587.0</v>
      </c>
      <c r="B392" s="184" t="s">
        <v>346</v>
      </c>
      <c r="C392" s="183">
        <v>44554.0</v>
      </c>
      <c r="D392" s="184" t="s">
        <v>375</v>
      </c>
      <c r="E392" s="184" t="s">
        <v>416</v>
      </c>
      <c r="F392" s="184" t="s">
        <v>374</v>
      </c>
      <c r="G392" s="186">
        <v>24.0</v>
      </c>
      <c r="H392" s="186">
        <v>0.0</v>
      </c>
      <c r="I392" s="2"/>
    </row>
    <row r="393">
      <c r="A393" s="183">
        <v>44588.0</v>
      </c>
      <c r="B393" s="184" t="s">
        <v>348</v>
      </c>
      <c r="C393" s="183">
        <v>44555.0</v>
      </c>
      <c r="D393" s="184" t="s">
        <v>375</v>
      </c>
      <c r="E393" s="184" t="s">
        <v>416</v>
      </c>
      <c r="F393" s="184" t="s">
        <v>406</v>
      </c>
      <c r="G393" s="186">
        <v>25.0</v>
      </c>
      <c r="H393" s="186">
        <v>0.0</v>
      </c>
      <c r="I393" s="2"/>
    </row>
    <row r="394">
      <c r="A394" s="183">
        <v>44589.0</v>
      </c>
      <c r="B394" s="184" t="s">
        <v>334</v>
      </c>
      <c r="C394" s="183">
        <v>44556.0</v>
      </c>
      <c r="D394" s="184" t="s">
        <v>375</v>
      </c>
      <c r="E394" s="184" t="s">
        <v>416</v>
      </c>
      <c r="F394" s="184" t="s">
        <v>407</v>
      </c>
      <c r="G394" s="186">
        <v>26.0</v>
      </c>
      <c r="H394" s="186">
        <v>0.0</v>
      </c>
      <c r="I394" s="2"/>
    </row>
    <row r="395">
      <c r="A395" s="183">
        <v>44590.0</v>
      </c>
      <c r="B395" s="184" t="s">
        <v>338</v>
      </c>
      <c r="C395" s="183">
        <v>44557.0</v>
      </c>
      <c r="D395" s="184" t="s">
        <v>375</v>
      </c>
      <c r="E395" s="184" t="s">
        <v>416</v>
      </c>
      <c r="F395" s="184" t="s">
        <v>377</v>
      </c>
      <c r="G395" s="186">
        <v>27.0</v>
      </c>
      <c r="H395" s="186">
        <v>0.0</v>
      </c>
      <c r="I395" s="2"/>
    </row>
    <row r="396">
      <c r="A396" s="183">
        <v>44591.0</v>
      </c>
      <c r="B396" s="184" t="s">
        <v>340</v>
      </c>
      <c r="C396" s="183">
        <v>44558.0</v>
      </c>
      <c r="D396" s="184" t="s">
        <v>375</v>
      </c>
      <c r="E396" s="184" t="s">
        <v>416</v>
      </c>
      <c r="F396" s="184" t="s">
        <v>378</v>
      </c>
      <c r="G396" s="186">
        <v>28.0</v>
      </c>
      <c r="H396" s="186">
        <v>0.0</v>
      </c>
      <c r="I396" s="2"/>
    </row>
    <row r="397">
      <c r="A397" s="183">
        <v>44592.0</v>
      </c>
      <c r="B397" s="184" t="s">
        <v>342</v>
      </c>
      <c r="C397" s="183">
        <v>44559.0</v>
      </c>
      <c r="D397" s="184" t="s">
        <v>375</v>
      </c>
      <c r="E397" s="184" t="s">
        <v>416</v>
      </c>
      <c r="F397" s="184" t="s">
        <v>379</v>
      </c>
      <c r="G397" s="186">
        <v>29.0</v>
      </c>
      <c r="H397" s="186">
        <v>0.0</v>
      </c>
      <c r="I397" s="2"/>
    </row>
    <row r="398">
      <c r="A398" s="183">
        <v>44835.0</v>
      </c>
      <c r="B398" s="184" t="s">
        <v>338</v>
      </c>
      <c r="C398" s="183">
        <v>44810.0</v>
      </c>
      <c r="D398" s="184" t="s">
        <v>417</v>
      </c>
      <c r="E398" s="184" t="s">
        <v>418</v>
      </c>
      <c r="F398" s="184" t="s">
        <v>383</v>
      </c>
      <c r="G398" s="186">
        <v>6.0</v>
      </c>
      <c r="H398" s="186">
        <v>0.0</v>
      </c>
      <c r="I398" s="2"/>
    </row>
    <row r="399">
      <c r="A399" s="183">
        <v>44836.0</v>
      </c>
      <c r="B399" s="184" t="s">
        <v>340</v>
      </c>
      <c r="C399" s="183">
        <v>44811.0</v>
      </c>
      <c r="D399" s="184" t="s">
        <v>417</v>
      </c>
      <c r="E399" s="184" t="s">
        <v>418</v>
      </c>
      <c r="F399" s="184" t="s">
        <v>384</v>
      </c>
      <c r="G399" s="186">
        <v>7.0</v>
      </c>
      <c r="H399" s="186">
        <v>0.0</v>
      </c>
      <c r="I399" s="2"/>
    </row>
    <row r="400">
      <c r="A400" s="183">
        <v>44837.0</v>
      </c>
      <c r="B400" s="184" t="s">
        <v>342</v>
      </c>
      <c r="C400" s="183">
        <v>44812.0</v>
      </c>
      <c r="D400" s="184" t="s">
        <v>417</v>
      </c>
      <c r="E400" s="184" t="s">
        <v>418</v>
      </c>
      <c r="F400" s="184" t="s">
        <v>385</v>
      </c>
      <c r="G400" s="186">
        <v>8.0</v>
      </c>
      <c r="H400" s="186">
        <v>0.0</v>
      </c>
      <c r="I400" s="2"/>
    </row>
    <row r="401">
      <c r="A401" s="183">
        <v>44838.0</v>
      </c>
      <c r="B401" s="184" t="s">
        <v>344</v>
      </c>
      <c r="C401" s="183">
        <v>44813.0</v>
      </c>
      <c r="D401" s="184" t="s">
        <v>417</v>
      </c>
      <c r="E401" s="184" t="s">
        <v>418</v>
      </c>
      <c r="F401" s="184" t="s">
        <v>386</v>
      </c>
      <c r="G401" s="186">
        <v>9.0</v>
      </c>
      <c r="H401" s="186">
        <v>0.0</v>
      </c>
      <c r="I401" s="2"/>
    </row>
    <row r="402">
      <c r="A402" s="183">
        <v>44839.0</v>
      </c>
      <c r="B402" s="184" t="s">
        <v>346</v>
      </c>
      <c r="C402" s="183">
        <v>44814.0</v>
      </c>
      <c r="D402" s="184" t="s">
        <v>417</v>
      </c>
      <c r="E402" s="184" t="s">
        <v>418</v>
      </c>
      <c r="F402" s="184" t="s">
        <v>387</v>
      </c>
      <c r="G402" s="186">
        <v>10.0</v>
      </c>
      <c r="H402" s="186">
        <v>0.0</v>
      </c>
      <c r="I402" s="2"/>
    </row>
    <row r="403">
      <c r="A403" s="183">
        <v>44840.0</v>
      </c>
      <c r="B403" s="184" t="s">
        <v>348</v>
      </c>
      <c r="C403" s="183">
        <v>44815.0</v>
      </c>
      <c r="D403" s="184" t="s">
        <v>417</v>
      </c>
      <c r="E403" s="184" t="s">
        <v>418</v>
      </c>
      <c r="F403" s="184" t="s">
        <v>388</v>
      </c>
      <c r="G403" s="186">
        <v>11.0</v>
      </c>
      <c r="H403" s="186">
        <v>0.0</v>
      </c>
      <c r="I403" s="2"/>
    </row>
    <row r="404">
      <c r="A404" s="183">
        <v>44841.0</v>
      </c>
      <c r="B404" s="184" t="s">
        <v>334</v>
      </c>
      <c r="C404" s="183">
        <v>44816.0</v>
      </c>
      <c r="D404" s="184" t="s">
        <v>417</v>
      </c>
      <c r="E404" s="184" t="s">
        <v>418</v>
      </c>
      <c r="F404" s="184" t="s">
        <v>389</v>
      </c>
      <c r="G404" s="186">
        <v>12.0</v>
      </c>
      <c r="H404" s="186">
        <v>0.0</v>
      </c>
      <c r="I404" s="2"/>
    </row>
    <row r="405">
      <c r="A405" s="183">
        <v>44842.0</v>
      </c>
      <c r="B405" s="184" t="s">
        <v>338</v>
      </c>
      <c r="C405" s="183">
        <v>44817.0</v>
      </c>
      <c r="D405" s="184" t="s">
        <v>417</v>
      </c>
      <c r="E405" s="184" t="s">
        <v>418</v>
      </c>
      <c r="F405" s="184" t="s">
        <v>390</v>
      </c>
      <c r="G405" s="186">
        <v>13.0</v>
      </c>
      <c r="H405" s="186">
        <v>0.0</v>
      </c>
      <c r="I405" s="2"/>
    </row>
    <row r="406">
      <c r="A406" s="183">
        <v>44843.0</v>
      </c>
      <c r="B406" s="184" t="s">
        <v>340</v>
      </c>
      <c r="C406" s="183">
        <v>44818.0</v>
      </c>
      <c r="D406" s="184" t="s">
        <v>417</v>
      </c>
      <c r="E406" s="184" t="s">
        <v>418</v>
      </c>
      <c r="F406" s="184" t="s">
        <v>391</v>
      </c>
      <c r="G406" s="186">
        <v>14.0</v>
      </c>
      <c r="H406" s="186">
        <v>0.0</v>
      </c>
      <c r="I406" s="2"/>
    </row>
    <row r="407">
      <c r="A407" s="183">
        <v>44844.0</v>
      </c>
      <c r="B407" s="184" t="s">
        <v>342</v>
      </c>
      <c r="C407" s="183">
        <v>44819.0</v>
      </c>
      <c r="D407" s="184" t="s">
        <v>417</v>
      </c>
      <c r="E407" s="184" t="s">
        <v>418</v>
      </c>
      <c r="F407" s="184" t="s">
        <v>392</v>
      </c>
      <c r="G407" s="186">
        <v>15.0</v>
      </c>
      <c r="H407" s="186">
        <v>0.0</v>
      </c>
      <c r="I407" s="2"/>
    </row>
    <row r="408">
      <c r="A408" s="183">
        <v>44845.0</v>
      </c>
      <c r="B408" s="184" t="s">
        <v>344</v>
      </c>
      <c r="C408" s="183">
        <v>44820.0</v>
      </c>
      <c r="D408" s="184" t="s">
        <v>417</v>
      </c>
      <c r="E408" s="184" t="s">
        <v>418</v>
      </c>
      <c r="F408" s="184" t="s">
        <v>393</v>
      </c>
      <c r="G408" s="186">
        <v>16.0</v>
      </c>
      <c r="H408" s="186">
        <v>0.0</v>
      </c>
      <c r="I408" s="2"/>
    </row>
    <row r="409">
      <c r="A409" s="183">
        <v>44846.0</v>
      </c>
      <c r="B409" s="184" t="s">
        <v>346</v>
      </c>
      <c r="C409" s="183">
        <v>44821.0</v>
      </c>
      <c r="D409" s="184" t="s">
        <v>417</v>
      </c>
      <c r="E409" s="184" t="s">
        <v>418</v>
      </c>
      <c r="F409" s="184" t="s">
        <v>394</v>
      </c>
      <c r="G409" s="186">
        <v>17.0</v>
      </c>
      <c r="H409" s="186">
        <v>0.0</v>
      </c>
      <c r="I409" s="2"/>
    </row>
    <row r="410">
      <c r="A410" s="183">
        <v>44847.0</v>
      </c>
      <c r="B410" s="184" t="s">
        <v>348</v>
      </c>
      <c r="C410" s="183">
        <v>44822.0</v>
      </c>
      <c r="D410" s="184" t="s">
        <v>417</v>
      </c>
      <c r="E410" s="184" t="s">
        <v>418</v>
      </c>
      <c r="F410" s="184" t="s">
        <v>395</v>
      </c>
      <c r="G410" s="186">
        <v>18.0</v>
      </c>
      <c r="H410" s="186">
        <v>0.0</v>
      </c>
      <c r="I410" s="2"/>
    </row>
    <row r="411">
      <c r="A411" s="183">
        <v>44848.0</v>
      </c>
      <c r="B411" s="184" t="s">
        <v>334</v>
      </c>
      <c r="C411" s="183">
        <v>44823.0</v>
      </c>
      <c r="D411" s="184" t="s">
        <v>417</v>
      </c>
      <c r="E411" s="184" t="s">
        <v>418</v>
      </c>
      <c r="F411" s="184" t="s">
        <v>396</v>
      </c>
      <c r="G411" s="186">
        <v>19.0</v>
      </c>
      <c r="H411" s="186">
        <v>0.0</v>
      </c>
      <c r="I411" s="2"/>
    </row>
    <row r="412">
      <c r="A412" s="183">
        <v>44849.0</v>
      </c>
      <c r="B412" s="184" t="s">
        <v>338</v>
      </c>
      <c r="C412" s="183">
        <v>44824.0</v>
      </c>
      <c r="D412" s="184" t="s">
        <v>417</v>
      </c>
      <c r="E412" s="184" t="s">
        <v>418</v>
      </c>
      <c r="F412" s="184" t="s">
        <v>397</v>
      </c>
      <c r="G412" s="186">
        <v>20.0</v>
      </c>
      <c r="H412" s="186">
        <v>0.0</v>
      </c>
      <c r="I412" s="2"/>
    </row>
    <row r="413">
      <c r="A413" s="183">
        <v>44850.0</v>
      </c>
      <c r="B413" s="184" t="s">
        <v>340</v>
      </c>
      <c r="C413" s="183">
        <v>44825.0</v>
      </c>
      <c r="D413" s="184" t="s">
        <v>417</v>
      </c>
      <c r="E413" s="184" t="s">
        <v>418</v>
      </c>
      <c r="F413" s="184" t="s">
        <v>398</v>
      </c>
      <c r="G413" s="186">
        <v>21.0</v>
      </c>
      <c r="H413" s="186">
        <v>0.0</v>
      </c>
      <c r="I413" s="2"/>
    </row>
    <row r="414">
      <c r="A414" s="183">
        <v>44851.0</v>
      </c>
      <c r="B414" s="184" t="s">
        <v>342</v>
      </c>
      <c r="C414" s="183">
        <v>44826.0</v>
      </c>
      <c r="D414" s="184" t="s">
        <v>417</v>
      </c>
      <c r="E414" s="184" t="s">
        <v>418</v>
      </c>
      <c r="F414" s="184" t="s">
        <v>399</v>
      </c>
      <c r="G414" s="186">
        <v>22.0</v>
      </c>
      <c r="H414" s="186">
        <v>0.0</v>
      </c>
      <c r="I414" s="2"/>
    </row>
    <row r="415">
      <c r="A415" s="183">
        <v>44852.0</v>
      </c>
      <c r="B415" s="184" t="s">
        <v>344</v>
      </c>
      <c r="C415" s="183">
        <v>44827.0</v>
      </c>
      <c r="D415" s="184" t="s">
        <v>417</v>
      </c>
      <c r="E415" s="184" t="s">
        <v>418</v>
      </c>
      <c r="F415" s="184" t="s">
        <v>400</v>
      </c>
      <c r="G415" s="186">
        <v>23.0</v>
      </c>
      <c r="H415" s="186">
        <v>0.0</v>
      </c>
      <c r="I415" s="2"/>
    </row>
    <row r="416">
      <c r="A416" s="183">
        <v>44853.0</v>
      </c>
      <c r="B416" s="184" t="s">
        <v>346</v>
      </c>
      <c r="C416" s="183">
        <v>44828.0</v>
      </c>
      <c r="D416" s="184" t="s">
        <v>417</v>
      </c>
      <c r="E416" s="184" t="s">
        <v>418</v>
      </c>
      <c r="F416" s="184" t="s">
        <v>401</v>
      </c>
      <c r="G416" s="186">
        <v>24.0</v>
      </c>
      <c r="H416" s="186">
        <v>0.0</v>
      </c>
      <c r="I416" s="2"/>
    </row>
    <row r="417">
      <c r="A417" s="183">
        <v>44854.0</v>
      </c>
      <c r="B417" s="184" t="s">
        <v>348</v>
      </c>
      <c r="C417" s="183">
        <v>44829.0</v>
      </c>
      <c r="D417" s="184" t="s">
        <v>417</v>
      </c>
      <c r="E417" s="184" t="s">
        <v>418</v>
      </c>
      <c r="F417" s="184" t="s">
        <v>402</v>
      </c>
      <c r="G417" s="186">
        <v>25.0</v>
      </c>
      <c r="H417" s="186">
        <v>0.0</v>
      </c>
      <c r="I417" s="2"/>
    </row>
    <row r="418">
      <c r="A418" s="183">
        <v>44855.0</v>
      </c>
      <c r="B418" s="184" t="s">
        <v>334</v>
      </c>
      <c r="C418" s="183">
        <v>44830.0</v>
      </c>
      <c r="D418" s="184" t="s">
        <v>417</v>
      </c>
      <c r="E418" s="184" t="s">
        <v>418</v>
      </c>
      <c r="F418" s="184" t="s">
        <v>403</v>
      </c>
      <c r="G418" s="186">
        <v>26.0</v>
      </c>
      <c r="H418" s="186">
        <v>0.0</v>
      </c>
      <c r="I418" s="2"/>
    </row>
    <row r="419">
      <c r="A419" s="183">
        <v>44856.0</v>
      </c>
      <c r="B419" s="184" t="s">
        <v>338</v>
      </c>
      <c r="C419" s="183">
        <v>44831.0</v>
      </c>
      <c r="D419" s="184" t="s">
        <v>417</v>
      </c>
      <c r="E419" s="184" t="s">
        <v>418</v>
      </c>
      <c r="F419" s="184" t="s">
        <v>404</v>
      </c>
      <c r="G419" s="186">
        <v>27.0</v>
      </c>
      <c r="H419" s="186">
        <v>0.0</v>
      </c>
      <c r="I419" s="2"/>
    </row>
    <row r="420">
      <c r="A420" s="183">
        <v>44857.0</v>
      </c>
      <c r="B420" s="184" t="s">
        <v>340</v>
      </c>
      <c r="C420" s="183">
        <v>44832.0</v>
      </c>
      <c r="D420" s="184" t="s">
        <v>417</v>
      </c>
      <c r="E420" s="184" t="s">
        <v>418</v>
      </c>
      <c r="F420" s="184" t="s">
        <v>337</v>
      </c>
      <c r="G420" s="186">
        <v>28.0</v>
      </c>
      <c r="H420" s="186">
        <v>0.0</v>
      </c>
      <c r="I420" s="2"/>
    </row>
    <row r="421">
      <c r="A421" s="183">
        <v>44858.0</v>
      </c>
      <c r="B421" s="184" t="s">
        <v>342</v>
      </c>
      <c r="C421" s="183">
        <v>44833.0</v>
      </c>
      <c r="D421" s="184" t="s">
        <v>417</v>
      </c>
      <c r="E421" s="184" t="s">
        <v>418</v>
      </c>
      <c r="F421" s="184" t="s">
        <v>339</v>
      </c>
      <c r="G421" s="186">
        <v>29.0</v>
      </c>
      <c r="H421" s="186">
        <v>0.0</v>
      </c>
      <c r="I421" s="2"/>
    </row>
    <row r="422">
      <c r="A422" s="183">
        <v>44859.0</v>
      </c>
      <c r="B422" s="184" t="s">
        <v>344</v>
      </c>
      <c r="C422" s="183">
        <v>44835.0</v>
      </c>
      <c r="D422" s="184" t="s">
        <v>417</v>
      </c>
      <c r="E422" s="184" t="s">
        <v>419</v>
      </c>
      <c r="F422" s="184" t="s">
        <v>341</v>
      </c>
      <c r="G422" s="186">
        <v>1.0</v>
      </c>
      <c r="H422" s="186">
        <v>0.0</v>
      </c>
      <c r="I422" s="2"/>
    </row>
    <row r="423">
      <c r="A423" s="183">
        <v>44860.0</v>
      </c>
      <c r="B423" s="184" t="s">
        <v>346</v>
      </c>
      <c r="C423" s="183">
        <v>44836.0</v>
      </c>
      <c r="D423" s="184" t="s">
        <v>417</v>
      </c>
      <c r="E423" s="184" t="s">
        <v>419</v>
      </c>
      <c r="F423" s="184" t="s">
        <v>343</v>
      </c>
      <c r="G423" s="186">
        <v>2.0</v>
      </c>
      <c r="H423" s="186">
        <v>0.0</v>
      </c>
      <c r="I423" s="2"/>
    </row>
    <row r="424">
      <c r="A424" s="183">
        <v>44861.0</v>
      </c>
      <c r="B424" s="184" t="s">
        <v>348</v>
      </c>
      <c r="C424" s="183">
        <v>44837.0</v>
      </c>
      <c r="D424" s="184" t="s">
        <v>417</v>
      </c>
      <c r="E424" s="184" t="s">
        <v>419</v>
      </c>
      <c r="F424" s="184" t="s">
        <v>345</v>
      </c>
      <c r="G424" s="186">
        <v>3.0</v>
      </c>
      <c r="H424" s="186">
        <v>0.0</v>
      </c>
      <c r="I424" s="2"/>
    </row>
    <row r="425">
      <c r="A425" s="183">
        <v>44862.0</v>
      </c>
      <c r="B425" s="184" t="s">
        <v>334</v>
      </c>
      <c r="C425" s="183">
        <v>44838.0</v>
      </c>
      <c r="D425" s="184" t="s">
        <v>417</v>
      </c>
      <c r="E425" s="184" t="s">
        <v>419</v>
      </c>
      <c r="F425" s="184" t="s">
        <v>347</v>
      </c>
      <c r="G425" s="186">
        <v>4.0</v>
      </c>
      <c r="H425" s="186">
        <v>0.0</v>
      </c>
      <c r="I425" s="2"/>
    </row>
    <row r="426">
      <c r="A426" s="183">
        <v>44863.0</v>
      </c>
      <c r="B426" s="184" t="s">
        <v>338</v>
      </c>
      <c r="C426" s="183">
        <v>44839.0</v>
      </c>
      <c r="D426" s="184" t="s">
        <v>417</v>
      </c>
      <c r="E426" s="184" t="s">
        <v>419</v>
      </c>
      <c r="F426" s="184" t="s">
        <v>349</v>
      </c>
      <c r="G426" s="186">
        <v>5.0</v>
      </c>
      <c r="H426" s="186">
        <v>0.0</v>
      </c>
      <c r="I426" s="2"/>
    </row>
    <row r="427">
      <c r="A427" s="183">
        <v>44864.0</v>
      </c>
      <c r="B427" s="184" t="s">
        <v>340</v>
      </c>
      <c r="C427" s="183">
        <v>44840.0</v>
      </c>
      <c r="D427" s="184" t="s">
        <v>417</v>
      </c>
      <c r="E427" s="184" t="s">
        <v>419</v>
      </c>
      <c r="F427" s="184" t="s">
        <v>350</v>
      </c>
      <c r="G427" s="186">
        <v>6.0</v>
      </c>
      <c r="H427" s="186">
        <v>0.0</v>
      </c>
      <c r="I427" s="2"/>
    </row>
    <row r="428">
      <c r="A428" s="183">
        <v>44865.0</v>
      </c>
      <c r="B428" s="184" t="s">
        <v>342</v>
      </c>
      <c r="C428" s="183">
        <v>44841.0</v>
      </c>
      <c r="D428" s="184" t="s">
        <v>417</v>
      </c>
      <c r="E428" s="184" t="s">
        <v>419</v>
      </c>
      <c r="F428" s="184" t="s">
        <v>351</v>
      </c>
      <c r="G428" s="186">
        <v>7.0</v>
      </c>
      <c r="H428" s="186">
        <v>0.0</v>
      </c>
      <c r="I428" s="2"/>
    </row>
    <row r="429">
      <c r="A429" s="183">
        <v>44866.0</v>
      </c>
      <c r="B429" s="184" t="s">
        <v>344</v>
      </c>
      <c r="C429" s="183">
        <v>44842.0</v>
      </c>
      <c r="D429" s="184" t="s">
        <v>417</v>
      </c>
      <c r="E429" s="184" t="s">
        <v>419</v>
      </c>
      <c r="F429" s="184" t="s">
        <v>352</v>
      </c>
      <c r="G429" s="186">
        <v>8.0</v>
      </c>
      <c r="H429" s="186">
        <v>0.0</v>
      </c>
      <c r="I429" s="2"/>
    </row>
    <row r="430">
      <c r="A430" s="183">
        <v>44867.0</v>
      </c>
      <c r="B430" s="184" t="s">
        <v>346</v>
      </c>
      <c r="C430" s="183">
        <v>44843.0</v>
      </c>
      <c r="D430" s="184" t="s">
        <v>417</v>
      </c>
      <c r="E430" s="184" t="s">
        <v>419</v>
      </c>
      <c r="F430" s="184" t="s">
        <v>353</v>
      </c>
      <c r="G430" s="186">
        <v>9.0</v>
      </c>
      <c r="H430" s="186">
        <v>0.0</v>
      </c>
      <c r="I430" s="2"/>
    </row>
    <row r="431">
      <c r="A431" s="183">
        <v>44868.0</v>
      </c>
      <c r="B431" s="184" t="s">
        <v>348</v>
      </c>
      <c r="C431" s="183">
        <v>44844.0</v>
      </c>
      <c r="D431" s="184" t="s">
        <v>417</v>
      </c>
      <c r="E431" s="184" t="s">
        <v>419</v>
      </c>
      <c r="F431" s="184" t="s">
        <v>354</v>
      </c>
      <c r="G431" s="186">
        <v>10.0</v>
      </c>
      <c r="H431" s="186">
        <v>0.0</v>
      </c>
      <c r="I431" s="2"/>
    </row>
    <row r="432">
      <c r="A432" s="183">
        <v>44869.0</v>
      </c>
      <c r="B432" s="184" t="s">
        <v>334</v>
      </c>
      <c r="C432" s="183">
        <v>44845.0</v>
      </c>
      <c r="D432" s="184" t="s">
        <v>417</v>
      </c>
      <c r="E432" s="184" t="s">
        <v>419</v>
      </c>
      <c r="F432" s="184" t="s">
        <v>356</v>
      </c>
      <c r="G432" s="186">
        <v>11.0</v>
      </c>
      <c r="H432" s="186">
        <v>0.0</v>
      </c>
      <c r="I432" s="2"/>
    </row>
    <row r="433">
      <c r="A433" s="183">
        <v>44870.0</v>
      </c>
      <c r="B433" s="184" t="s">
        <v>338</v>
      </c>
      <c r="C433" s="183">
        <v>44846.0</v>
      </c>
      <c r="D433" s="184" t="s">
        <v>417</v>
      </c>
      <c r="E433" s="184" t="s">
        <v>419</v>
      </c>
      <c r="F433" s="184" t="s">
        <v>357</v>
      </c>
      <c r="G433" s="186">
        <v>12.0</v>
      </c>
      <c r="H433" s="186">
        <v>0.0</v>
      </c>
      <c r="I433" s="2"/>
    </row>
    <row r="434">
      <c r="A434" s="183">
        <v>44871.0</v>
      </c>
      <c r="B434" s="184" t="s">
        <v>340</v>
      </c>
      <c r="C434" s="183">
        <v>44847.0</v>
      </c>
      <c r="D434" s="184" t="s">
        <v>417</v>
      </c>
      <c r="E434" s="184" t="s">
        <v>419</v>
      </c>
      <c r="F434" s="184" t="s">
        <v>358</v>
      </c>
      <c r="G434" s="186">
        <v>13.0</v>
      </c>
      <c r="H434" s="186">
        <v>0.0</v>
      </c>
      <c r="I434" s="2"/>
    </row>
    <row r="435">
      <c r="A435" s="183">
        <v>44872.0</v>
      </c>
      <c r="B435" s="184" t="s">
        <v>342</v>
      </c>
      <c r="C435" s="183">
        <v>44848.0</v>
      </c>
      <c r="D435" s="184" t="s">
        <v>417</v>
      </c>
      <c r="E435" s="184" t="s">
        <v>419</v>
      </c>
      <c r="F435" s="184" t="s">
        <v>359</v>
      </c>
      <c r="G435" s="186">
        <v>14.0</v>
      </c>
      <c r="H435" s="186">
        <v>0.0</v>
      </c>
      <c r="I435" s="2"/>
    </row>
    <row r="436">
      <c r="A436" s="183">
        <v>44873.0</v>
      </c>
      <c r="B436" s="184" t="s">
        <v>344</v>
      </c>
      <c r="C436" s="183">
        <v>44849.0</v>
      </c>
      <c r="D436" s="184" t="s">
        <v>417</v>
      </c>
      <c r="E436" s="184" t="s">
        <v>419</v>
      </c>
      <c r="F436" s="184" t="s">
        <v>360</v>
      </c>
      <c r="G436" s="186">
        <v>15.0</v>
      </c>
      <c r="H436" s="186">
        <v>0.0</v>
      </c>
      <c r="I436" s="2"/>
    </row>
    <row r="437">
      <c r="A437" s="183">
        <v>44874.0</v>
      </c>
      <c r="B437" s="184" t="s">
        <v>346</v>
      </c>
      <c r="C437" s="183">
        <v>44850.0</v>
      </c>
      <c r="D437" s="184" t="s">
        <v>417</v>
      </c>
      <c r="E437" s="184" t="s">
        <v>419</v>
      </c>
      <c r="F437" s="184" t="s">
        <v>361</v>
      </c>
      <c r="G437" s="186">
        <v>16.0</v>
      </c>
      <c r="H437" s="186">
        <v>0.0</v>
      </c>
      <c r="I437" s="2"/>
    </row>
    <row r="438">
      <c r="A438" s="183">
        <v>44875.0</v>
      </c>
      <c r="B438" s="184" t="s">
        <v>348</v>
      </c>
      <c r="C438" s="183">
        <v>44851.0</v>
      </c>
      <c r="D438" s="184" t="s">
        <v>417</v>
      </c>
      <c r="E438" s="184" t="s">
        <v>419</v>
      </c>
      <c r="F438" s="184" t="s">
        <v>362</v>
      </c>
      <c r="G438" s="186">
        <v>17.0</v>
      </c>
      <c r="H438" s="186">
        <v>0.0</v>
      </c>
      <c r="I438" s="2"/>
    </row>
    <row r="439">
      <c r="A439" s="183">
        <v>44876.0</v>
      </c>
      <c r="B439" s="184" t="s">
        <v>334</v>
      </c>
      <c r="C439" s="183">
        <v>44852.0</v>
      </c>
      <c r="D439" s="184" t="s">
        <v>417</v>
      </c>
      <c r="E439" s="184" t="s">
        <v>419</v>
      </c>
      <c r="F439" s="184" t="s">
        <v>363</v>
      </c>
      <c r="G439" s="186">
        <v>18.0</v>
      </c>
      <c r="H439" s="186">
        <v>0.0</v>
      </c>
      <c r="I439" s="2"/>
    </row>
    <row r="440">
      <c r="A440" s="183">
        <v>44877.0</v>
      </c>
      <c r="B440" s="184" t="s">
        <v>338</v>
      </c>
      <c r="C440" s="183">
        <v>44853.0</v>
      </c>
      <c r="D440" s="184" t="s">
        <v>417</v>
      </c>
      <c r="E440" s="184" t="s">
        <v>419</v>
      </c>
      <c r="F440" s="184" t="s">
        <v>364</v>
      </c>
      <c r="G440" s="186">
        <v>19.0</v>
      </c>
      <c r="H440" s="186">
        <v>0.0</v>
      </c>
      <c r="I440" s="2"/>
    </row>
    <row r="441">
      <c r="A441" s="183">
        <v>44878.0</v>
      </c>
      <c r="B441" s="184" t="s">
        <v>340</v>
      </c>
      <c r="C441" s="183">
        <v>44854.0</v>
      </c>
      <c r="D441" s="184" t="s">
        <v>417</v>
      </c>
      <c r="E441" s="184" t="s">
        <v>419</v>
      </c>
      <c r="F441" s="184" t="s">
        <v>365</v>
      </c>
      <c r="G441" s="186">
        <v>20.0</v>
      </c>
      <c r="H441" s="186">
        <v>0.0</v>
      </c>
      <c r="I441" s="2"/>
    </row>
    <row r="442">
      <c r="A442" s="183">
        <v>44879.0</v>
      </c>
      <c r="B442" s="184" t="s">
        <v>342</v>
      </c>
      <c r="C442" s="183">
        <v>44855.0</v>
      </c>
      <c r="D442" s="184" t="s">
        <v>417</v>
      </c>
      <c r="E442" s="184" t="s">
        <v>419</v>
      </c>
      <c r="F442" s="184" t="s">
        <v>366</v>
      </c>
      <c r="G442" s="186">
        <v>21.0</v>
      </c>
      <c r="H442" s="186">
        <v>0.0</v>
      </c>
      <c r="I442" s="2"/>
    </row>
    <row r="443">
      <c r="A443" s="183">
        <v>44880.0</v>
      </c>
      <c r="B443" s="184" t="s">
        <v>344</v>
      </c>
      <c r="C443" s="183">
        <v>44856.0</v>
      </c>
      <c r="D443" s="184" t="s">
        <v>417</v>
      </c>
      <c r="E443" s="184" t="s">
        <v>419</v>
      </c>
      <c r="F443" s="184" t="s">
        <v>367</v>
      </c>
      <c r="G443" s="186">
        <v>22.0</v>
      </c>
      <c r="H443" s="186">
        <v>0.0</v>
      </c>
      <c r="I443" s="2"/>
    </row>
    <row r="444">
      <c r="A444" s="183">
        <v>44881.0</v>
      </c>
      <c r="B444" s="184" t="s">
        <v>346</v>
      </c>
      <c r="C444" s="183">
        <v>44857.0</v>
      </c>
      <c r="D444" s="184" t="s">
        <v>417</v>
      </c>
      <c r="E444" s="184" t="s">
        <v>419</v>
      </c>
      <c r="F444" s="184" t="s">
        <v>368</v>
      </c>
      <c r="G444" s="186">
        <v>23.0</v>
      </c>
      <c r="H444" s="186">
        <v>0.0</v>
      </c>
      <c r="I444" s="2"/>
    </row>
    <row r="445">
      <c r="A445" s="183">
        <v>44882.0</v>
      </c>
      <c r="B445" s="184" t="s">
        <v>348</v>
      </c>
      <c r="C445" s="183">
        <v>44858.0</v>
      </c>
      <c r="D445" s="184" t="s">
        <v>417</v>
      </c>
      <c r="E445" s="184" t="s">
        <v>419</v>
      </c>
      <c r="F445" s="184" t="s">
        <v>369</v>
      </c>
      <c r="G445" s="186">
        <v>24.0</v>
      </c>
      <c r="H445" s="186">
        <v>0.0</v>
      </c>
      <c r="I445" s="2"/>
    </row>
    <row r="446">
      <c r="A446" s="183">
        <v>44883.0</v>
      </c>
      <c r="B446" s="184" t="s">
        <v>334</v>
      </c>
      <c r="C446" s="183">
        <v>44859.0</v>
      </c>
      <c r="D446" s="184" t="s">
        <v>417</v>
      </c>
      <c r="E446" s="184" t="s">
        <v>419</v>
      </c>
      <c r="F446" s="184" t="s">
        <v>370</v>
      </c>
      <c r="G446" s="186">
        <v>25.0</v>
      </c>
      <c r="H446" s="186">
        <v>0.0</v>
      </c>
      <c r="I446" s="2"/>
    </row>
    <row r="447">
      <c r="A447" s="183">
        <v>44884.0</v>
      </c>
      <c r="B447" s="184" t="s">
        <v>338</v>
      </c>
      <c r="C447" s="183">
        <v>44860.0</v>
      </c>
      <c r="D447" s="184" t="s">
        <v>417</v>
      </c>
      <c r="E447" s="184" t="s">
        <v>419</v>
      </c>
      <c r="F447" s="184" t="s">
        <v>371</v>
      </c>
      <c r="G447" s="186">
        <v>26.0</v>
      </c>
      <c r="H447" s="186">
        <v>0.0</v>
      </c>
      <c r="I447" s="2"/>
    </row>
    <row r="448">
      <c r="A448" s="183">
        <v>44885.0</v>
      </c>
      <c r="B448" s="184" t="s">
        <v>340</v>
      </c>
      <c r="C448" s="183">
        <v>44861.0</v>
      </c>
      <c r="D448" s="184" t="s">
        <v>417</v>
      </c>
      <c r="E448" s="184" t="s">
        <v>419</v>
      </c>
      <c r="F448" s="184" t="s">
        <v>372</v>
      </c>
      <c r="G448" s="186">
        <v>27.0</v>
      </c>
      <c r="H448" s="186">
        <v>0.0</v>
      </c>
      <c r="I448" s="2"/>
    </row>
    <row r="449">
      <c r="A449" s="183">
        <v>44886.0</v>
      </c>
      <c r="B449" s="184" t="s">
        <v>342</v>
      </c>
      <c r="C449" s="183">
        <v>44862.0</v>
      </c>
      <c r="D449" s="184" t="s">
        <v>417</v>
      </c>
      <c r="E449" s="184" t="s">
        <v>419</v>
      </c>
      <c r="F449" s="184" t="s">
        <v>373</v>
      </c>
      <c r="G449" s="186">
        <v>28.0</v>
      </c>
      <c r="H449" s="186">
        <v>0.0</v>
      </c>
      <c r="I449" s="2"/>
    </row>
    <row r="450">
      <c r="A450" s="183">
        <v>44887.0</v>
      </c>
      <c r="B450" s="184" t="s">
        <v>344</v>
      </c>
      <c r="C450" s="183">
        <v>44863.0</v>
      </c>
      <c r="D450" s="184" t="s">
        <v>417</v>
      </c>
      <c r="E450" s="184" t="s">
        <v>419</v>
      </c>
      <c r="F450" s="184" t="s">
        <v>374</v>
      </c>
      <c r="G450" s="186">
        <v>29.0</v>
      </c>
      <c r="H450" s="186">
        <v>0.0</v>
      </c>
      <c r="I450" s="2"/>
    </row>
    <row r="451">
      <c r="A451" s="183">
        <v>44888.0</v>
      </c>
      <c r="B451" s="184" t="s">
        <v>346</v>
      </c>
      <c r="C451" s="183">
        <v>44864.0</v>
      </c>
      <c r="D451" s="184" t="s">
        <v>417</v>
      </c>
      <c r="E451" s="184" t="s">
        <v>419</v>
      </c>
      <c r="F451" s="184" t="s">
        <v>406</v>
      </c>
      <c r="G451" s="186">
        <v>30.0</v>
      </c>
      <c r="H451" s="186">
        <v>0.0</v>
      </c>
      <c r="I451" s="2"/>
    </row>
    <row r="452">
      <c r="A452" s="183">
        <v>44889.0</v>
      </c>
      <c r="B452" s="184" t="s">
        <v>348</v>
      </c>
      <c r="C452" s="183">
        <v>44866.0</v>
      </c>
      <c r="D452" s="184" t="s">
        <v>417</v>
      </c>
      <c r="E452" s="184" t="s">
        <v>420</v>
      </c>
      <c r="F452" s="184" t="s">
        <v>407</v>
      </c>
      <c r="G452" s="186">
        <v>1.0</v>
      </c>
      <c r="H452" s="186">
        <v>0.0</v>
      </c>
      <c r="I452" s="2"/>
    </row>
    <row r="453">
      <c r="A453" s="183">
        <v>44890.0</v>
      </c>
      <c r="B453" s="184" t="s">
        <v>334</v>
      </c>
      <c r="C453" s="183">
        <v>44867.0</v>
      </c>
      <c r="D453" s="184" t="s">
        <v>417</v>
      </c>
      <c r="E453" s="184" t="s">
        <v>420</v>
      </c>
      <c r="F453" s="184" t="s">
        <v>377</v>
      </c>
      <c r="G453" s="186">
        <v>2.0</v>
      </c>
      <c r="H453" s="186">
        <v>0.0</v>
      </c>
      <c r="I453" s="2"/>
    </row>
    <row r="454">
      <c r="A454" s="183">
        <v>44891.0</v>
      </c>
      <c r="B454" s="184" t="s">
        <v>338</v>
      </c>
      <c r="C454" s="183">
        <v>44868.0</v>
      </c>
      <c r="D454" s="184" t="s">
        <v>417</v>
      </c>
      <c r="E454" s="184" t="s">
        <v>420</v>
      </c>
      <c r="F454" s="184" t="s">
        <v>378</v>
      </c>
      <c r="G454" s="186">
        <v>3.0</v>
      </c>
      <c r="H454" s="186">
        <v>0.0</v>
      </c>
      <c r="I454" s="2"/>
    </row>
    <row r="455">
      <c r="A455" s="183">
        <v>44892.0</v>
      </c>
      <c r="B455" s="184" t="s">
        <v>340</v>
      </c>
      <c r="C455" s="183">
        <v>44869.0</v>
      </c>
      <c r="D455" s="184" t="s">
        <v>417</v>
      </c>
      <c r="E455" s="184" t="s">
        <v>420</v>
      </c>
      <c r="F455" s="184" t="s">
        <v>379</v>
      </c>
      <c r="G455" s="186">
        <v>4.0</v>
      </c>
      <c r="H455" s="186">
        <v>0.0</v>
      </c>
      <c r="I455" s="2"/>
    </row>
    <row r="456">
      <c r="A456" s="183">
        <v>44893.0</v>
      </c>
      <c r="B456" s="184" t="s">
        <v>342</v>
      </c>
      <c r="C456" s="183">
        <v>44870.0</v>
      </c>
      <c r="D456" s="184" t="s">
        <v>417</v>
      </c>
      <c r="E456" s="184" t="s">
        <v>420</v>
      </c>
      <c r="F456" s="184" t="s">
        <v>380</v>
      </c>
      <c r="G456" s="186">
        <v>5.0</v>
      </c>
      <c r="H456" s="186">
        <v>0.0</v>
      </c>
      <c r="I456" s="2"/>
    </row>
    <row r="457">
      <c r="A457" s="183">
        <v>44894.0</v>
      </c>
      <c r="B457" s="184" t="s">
        <v>344</v>
      </c>
      <c r="C457" s="183">
        <v>44871.0</v>
      </c>
      <c r="D457" s="184" t="s">
        <v>417</v>
      </c>
      <c r="E457" s="184" t="s">
        <v>420</v>
      </c>
      <c r="F457" s="184" t="s">
        <v>381</v>
      </c>
      <c r="G457" s="186">
        <v>6.0</v>
      </c>
      <c r="H457" s="186">
        <v>0.0</v>
      </c>
      <c r="I457" s="2"/>
    </row>
    <row r="458">
      <c r="A458" s="183">
        <v>44895.0</v>
      </c>
      <c r="B458" s="184" t="s">
        <v>346</v>
      </c>
      <c r="C458" s="183">
        <v>44872.0</v>
      </c>
      <c r="D458" s="184" t="s">
        <v>417</v>
      </c>
      <c r="E458" s="184" t="s">
        <v>420</v>
      </c>
      <c r="F458" s="184" t="s">
        <v>383</v>
      </c>
      <c r="G458" s="186">
        <v>7.0</v>
      </c>
      <c r="H458" s="186">
        <v>0.0</v>
      </c>
      <c r="I458" s="2"/>
    </row>
    <row r="459">
      <c r="A459" s="183">
        <v>44896.0</v>
      </c>
      <c r="B459" s="184" t="s">
        <v>348</v>
      </c>
      <c r="C459" s="183">
        <v>44873.0</v>
      </c>
      <c r="D459" s="184" t="s">
        <v>417</v>
      </c>
      <c r="E459" s="184" t="s">
        <v>420</v>
      </c>
      <c r="F459" s="184" t="s">
        <v>384</v>
      </c>
      <c r="G459" s="186">
        <v>8.0</v>
      </c>
      <c r="H459" s="186">
        <v>0.0</v>
      </c>
      <c r="I459" s="2"/>
    </row>
    <row r="460">
      <c r="A460" s="183">
        <v>44897.0</v>
      </c>
      <c r="B460" s="184" t="s">
        <v>334</v>
      </c>
      <c r="C460" s="183">
        <v>44874.0</v>
      </c>
      <c r="D460" s="184" t="s">
        <v>417</v>
      </c>
      <c r="E460" s="184" t="s">
        <v>420</v>
      </c>
      <c r="F460" s="184" t="s">
        <v>385</v>
      </c>
      <c r="G460" s="186">
        <v>9.0</v>
      </c>
      <c r="H460" s="186">
        <v>0.0</v>
      </c>
      <c r="I460" s="2"/>
    </row>
    <row r="461">
      <c r="A461" s="183">
        <v>44898.0</v>
      </c>
      <c r="B461" s="184" t="s">
        <v>338</v>
      </c>
      <c r="C461" s="183">
        <v>44875.0</v>
      </c>
      <c r="D461" s="184" t="s">
        <v>417</v>
      </c>
      <c r="E461" s="184" t="s">
        <v>420</v>
      </c>
      <c r="F461" s="184" t="s">
        <v>386</v>
      </c>
      <c r="G461" s="186">
        <v>10.0</v>
      </c>
      <c r="H461" s="186">
        <v>0.0</v>
      </c>
      <c r="I461" s="2"/>
    </row>
    <row r="462">
      <c r="A462" s="183">
        <v>44899.0</v>
      </c>
      <c r="B462" s="184" t="s">
        <v>340</v>
      </c>
      <c r="C462" s="183">
        <v>44876.0</v>
      </c>
      <c r="D462" s="184" t="s">
        <v>417</v>
      </c>
      <c r="E462" s="184" t="s">
        <v>420</v>
      </c>
      <c r="F462" s="184" t="s">
        <v>387</v>
      </c>
      <c r="G462" s="186">
        <v>11.0</v>
      </c>
      <c r="H462" s="186">
        <v>0.0</v>
      </c>
      <c r="I462" s="2"/>
    </row>
    <row r="463">
      <c r="A463" s="183">
        <v>44900.0</v>
      </c>
      <c r="B463" s="184" t="s">
        <v>342</v>
      </c>
      <c r="C463" s="183">
        <v>44877.0</v>
      </c>
      <c r="D463" s="184" t="s">
        <v>417</v>
      </c>
      <c r="E463" s="184" t="s">
        <v>420</v>
      </c>
      <c r="F463" s="184" t="s">
        <v>388</v>
      </c>
      <c r="G463" s="186">
        <v>12.0</v>
      </c>
      <c r="H463" s="186">
        <v>0.0</v>
      </c>
      <c r="I463" s="2"/>
    </row>
    <row r="464">
      <c r="A464" s="183">
        <v>44901.0</v>
      </c>
      <c r="B464" s="184" t="s">
        <v>344</v>
      </c>
      <c r="C464" s="183">
        <v>44878.0</v>
      </c>
      <c r="D464" s="184" t="s">
        <v>417</v>
      </c>
      <c r="E464" s="184" t="s">
        <v>420</v>
      </c>
      <c r="F464" s="184" t="s">
        <v>389</v>
      </c>
      <c r="G464" s="186">
        <v>13.0</v>
      </c>
      <c r="H464" s="186">
        <v>0.0</v>
      </c>
      <c r="I464" s="2"/>
    </row>
    <row r="465">
      <c r="A465" s="183">
        <v>44902.0</v>
      </c>
      <c r="B465" s="184" t="s">
        <v>346</v>
      </c>
      <c r="C465" s="183">
        <v>44879.0</v>
      </c>
      <c r="D465" s="184" t="s">
        <v>417</v>
      </c>
      <c r="E465" s="184" t="s">
        <v>420</v>
      </c>
      <c r="F465" s="184" t="s">
        <v>390</v>
      </c>
      <c r="G465" s="186">
        <v>14.0</v>
      </c>
      <c r="H465" s="186">
        <v>0.0</v>
      </c>
      <c r="I465" s="2"/>
    </row>
    <row r="466">
      <c r="A466" s="183">
        <v>44903.0</v>
      </c>
      <c r="B466" s="184" t="s">
        <v>348</v>
      </c>
      <c r="C466" s="183">
        <v>44880.0</v>
      </c>
      <c r="D466" s="184" t="s">
        <v>417</v>
      </c>
      <c r="E466" s="184" t="s">
        <v>420</v>
      </c>
      <c r="F466" s="184" t="s">
        <v>391</v>
      </c>
      <c r="G466" s="186">
        <v>15.0</v>
      </c>
      <c r="H466" s="186">
        <v>0.0</v>
      </c>
      <c r="I466" s="2"/>
    </row>
    <row r="467">
      <c r="A467" s="183">
        <v>44904.0</v>
      </c>
      <c r="B467" s="184" t="s">
        <v>334</v>
      </c>
      <c r="C467" s="183">
        <v>44881.0</v>
      </c>
      <c r="D467" s="184" t="s">
        <v>417</v>
      </c>
      <c r="E467" s="184" t="s">
        <v>420</v>
      </c>
      <c r="F467" s="184" t="s">
        <v>392</v>
      </c>
      <c r="G467" s="186">
        <v>16.0</v>
      </c>
      <c r="H467" s="186">
        <v>0.0</v>
      </c>
      <c r="I467" s="2"/>
    </row>
    <row r="468">
      <c r="A468" s="183">
        <v>44905.0</v>
      </c>
      <c r="B468" s="184" t="s">
        <v>338</v>
      </c>
      <c r="C468" s="183">
        <v>44882.0</v>
      </c>
      <c r="D468" s="184" t="s">
        <v>417</v>
      </c>
      <c r="E468" s="184" t="s">
        <v>420</v>
      </c>
      <c r="F468" s="184" t="s">
        <v>393</v>
      </c>
      <c r="G468" s="186">
        <v>17.0</v>
      </c>
      <c r="H468" s="186">
        <v>0.0</v>
      </c>
      <c r="I468" s="2"/>
    </row>
    <row r="469">
      <c r="A469" s="183">
        <v>44906.0</v>
      </c>
      <c r="B469" s="184" t="s">
        <v>340</v>
      </c>
      <c r="C469" s="183">
        <v>44883.0</v>
      </c>
      <c r="D469" s="184" t="s">
        <v>417</v>
      </c>
      <c r="E469" s="184" t="s">
        <v>420</v>
      </c>
      <c r="F469" s="184" t="s">
        <v>394</v>
      </c>
      <c r="G469" s="186">
        <v>18.0</v>
      </c>
      <c r="H469" s="186">
        <v>0.0</v>
      </c>
      <c r="I469" s="2"/>
    </row>
    <row r="470">
      <c r="A470" s="183">
        <v>44907.0</v>
      </c>
      <c r="B470" s="184" t="s">
        <v>342</v>
      </c>
      <c r="C470" s="183">
        <v>44884.0</v>
      </c>
      <c r="D470" s="184" t="s">
        <v>417</v>
      </c>
      <c r="E470" s="184" t="s">
        <v>420</v>
      </c>
      <c r="F470" s="184" t="s">
        <v>395</v>
      </c>
      <c r="G470" s="186">
        <v>19.0</v>
      </c>
      <c r="H470" s="186">
        <v>0.0</v>
      </c>
      <c r="I470" s="2"/>
    </row>
    <row r="471">
      <c r="A471" s="183">
        <v>44908.0</v>
      </c>
      <c r="B471" s="184" t="s">
        <v>344</v>
      </c>
      <c r="C471" s="183">
        <v>44885.0</v>
      </c>
      <c r="D471" s="184" t="s">
        <v>417</v>
      </c>
      <c r="E471" s="184" t="s">
        <v>420</v>
      </c>
      <c r="F471" s="184" t="s">
        <v>396</v>
      </c>
      <c r="G471" s="186">
        <v>20.0</v>
      </c>
      <c r="H471" s="186">
        <v>0.0</v>
      </c>
      <c r="I471" s="2"/>
    </row>
    <row r="472">
      <c r="A472" s="183">
        <v>44909.0</v>
      </c>
      <c r="B472" s="184" t="s">
        <v>346</v>
      </c>
      <c r="C472" s="183">
        <v>44886.0</v>
      </c>
      <c r="D472" s="184" t="s">
        <v>417</v>
      </c>
      <c r="E472" s="184" t="s">
        <v>420</v>
      </c>
      <c r="F472" s="184" t="s">
        <v>397</v>
      </c>
      <c r="G472" s="186">
        <v>21.0</v>
      </c>
      <c r="H472" s="186">
        <v>0.0</v>
      </c>
      <c r="I472" s="2"/>
    </row>
    <row r="473">
      <c r="A473" s="183">
        <v>44910.0</v>
      </c>
      <c r="B473" s="184" t="s">
        <v>348</v>
      </c>
      <c r="C473" s="183">
        <v>44887.0</v>
      </c>
      <c r="D473" s="184" t="s">
        <v>417</v>
      </c>
      <c r="E473" s="184" t="s">
        <v>420</v>
      </c>
      <c r="F473" s="184" t="s">
        <v>398</v>
      </c>
      <c r="G473" s="186">
        <v>22.0</v>
      </c>
      <c r="H473" s="186">
        <v>0.0</v>
      </c>
      <c r="I473" s="2"/>
    </row>
    <row r="474">
      <c r="A474" s="183">
        <v>44911.0</v>
      </c>
      <c r="B474" s="184" t="s">
        <v>334</v>
      </c>
      <c r="C474" s="183">
        <v>44888.0</v>
      </c>
      <c r="D474" s="184" t="s">
        <v>417</v>
      </c>
      <c r="E474" s="184" t="s">
        <v>420</v>
      </c>
      <c r="F474" s="184" t="s">
        <v>399</v>
      </c>
      <c r="G474" s="186">
        <v>23.0</v>
      </c>
      <c r="H474" s="186">
        <v>0.0</v>
      </c>
      <c r="I474" s="2"/>
    </row>
    <row r="475">
      <c r="A475" s="183">
        <v>44912.0</v>
      </c>
      <c r="B475" s="184" t="s">
        <v>338</v>
      </c>
      <c r="C475" s="183">
        <v>44889.0</v>
      </c>
      <c r="D475" s="184" t="s">
        <v>417</v>
      </c>
      <c r="E475" s="184" t="s">
        <v>420</v>
      </c>
      <c r="F475" s="184" t="s">
        <v>400</v>
      </c>
      <c r="G475" s="186">
        <v>24.0</v>
      </c>
      <c r="H475" s="186">
        <v>0.0</v>
      </c>
      <c r="I475" s="2"/>
    </row>
    <row r="476">
      <c r="A476" s="183">
        <v>44913.0</v>
      </c>
      <c r="B476" s="184" t="s">
        <v>340</v>
      </c>
      <c r="C476" s="183">
        <v>44890.0</v>
      </c>
      <c r="D476" s="184" t="s">
        <v>417</v>
      </c>
      <c r="E476" s="184" t="s">
        <v>420</v>
      </c>
      <c r="F476" s="184" t="s">
        <v>401</v>
      </c>
      <c r="G476" s="186">
        <v>25.0</v>
      </c>
      <c r="H476" s="186">
        <v>0.0</v>
      </c>
      <c r="I476" s="2"/>
    </row>
    <row r="477">
      <c r="A477" s="183">
        <v>44914.0</v>
      </c>
      <c r="B477" s="184" t="s">
        <v>342</v>
      </c>
      <c r="C477" s="183">
        <v>44891.0</v>
      </c>
      <c r="D477" s="184" t="s">
        <v>417</v>
      </c>
      <c r="E477" s="184" t="s">
        <v>420</v>
      </c>
      <c r="F477" s="184" t="s">
        <v>402</v>
      </c>
      <c r="G477" s="186">
        <v>26.0</v>
      </c>
      <c r="H477" s="186">
        <v>0.0</v>
      </c>
      <c r="I477" s="2"/>
    </row>
    <row r="478">
      <c r="A478" s="183">
        <v>44915.0</v>
      </c>
      <c r="B478" s="184" t="s">
        <v>344</v>
      </c>
      <c r="C478" s="183">
        <v>44892.0</v>
      </c>
      <c r="D478" s="184" t="s">
        <v>417</v>
      </c>
      <c r="E478" s="184" t="s">
        <v>420</v>
      </c>
      <c r="F478" s="184" t="s">
        <v>403</v>
      </c>
      <c r="G478" s="186">
        <v>27.0</v>
      </c>
      <c r="H478" s="186">
        <v>0.0</v>
      </c>
      <c r="I478" s="2"/>
    </row>
    <row r="479">
      <c r="A479" s="183">
        <v>44916.0</v>
      </c>
      <c r="B479" s="184" t="s">
        <v>346</v>
      </c>
      <c r="C479" s="183">
        <v>44893.0</v>
      </c>
      <c r="D479" s="184" t="s">
        <v>417</v>
      </c>
      <c r="E479" s="184" t="s">
        <v>420</v>
      </c>
      <c r="F479" s="184" t="s">
        <v>404</v>
      </c>
      <c r="G479" s="186">
        <v>28.0</v>
      </c>
      <c r="H479" s="186">
        <v>0.0</v>
      </c>
      <c r="I479" s="2"/>
    </row>
    <row r="480">
      <c r="A480" s="183">
        <v>44917.0</v>
      </c>
      <c r="B480" s="184" t="s">
        <v>348</v>
      </c>
      <c r="C480" s="183">
        <v>44894.0</v>
      </c>
      <c r="D480" s="184" t="s">
        <v>417</v>
      </c>
      <c r="E480" s="184" t="s">
        <v>420</v>
      </c>
      <c r="F480" s="184" t="s">
        <v>337</v>
      </c>
      <c r="G480" s="186">
        <v>29.0</v>
      </c>
      <c r="H480" s="186">
        <v>0.0</v>
      </c>
      <c r="I480" s="2"/>
    </row>
    <row r="481">
      <c r="A481" s="183">
        <v>44918.0</v>
      </c>
      <c r="B481" s="184" t="s">
        <v>334</v>
      </c>
      <c r="C481" s="183">
        <v>44896.0</v>
      </c>
      <c r="D481" s="184" t="s">
        <v>417</v>
      </c>
      <c r="E481" s="184" t="s">
        <v>421</v>
      </c>
      <c r="F481" s="184" t="s">
        <v>339</v>
      </c>
      <c r="G481" s="186">
        <v>1.0</v>
      </c>
      <c r="H481" s="186">
        <v>0.0</v>
      </c>
      <c r="I481" s="2"/>
    </row>
    <row r="482">
      <c r="A482" s="183">
        <v>44919.0</v>
      </c>
      <c r="B482" s="184" t="s">
        <v>338</v>
      </c>
      <c r="C482" s="183">
        <v>44897.0</v>
      </c>
      <c r="D482" s="184" t="s">
        <v>417</v>
      </c>
      <c r="E482" s="184" t="s">
        <v>421</v>
      </c>
      <c r="F482" s="184" t="s">
        <v>341</v>
      </c>
      <c r="G482" s="186">
        <v>2.0</v>
      </c>
      <c r="H482" s="186">
        <v>0.0</v>
      </c>
      <c r="I482" s="2"/>
    </row>
    <row r="483">
      <c r="A483" s="183">
        <v>44920.0</v>
      </c>
      <c r="B483" s="184" t="s">
        <v>340</v>
      </c>
      <c r="C483" s="183">
        <v>44898.0</v>
      </c>
      <c r="D483" s="184" t="s">
        <v>417</v>
      </c>
      <c r="E483" s="184" t="s">
        <v>421</v>
      </c>
      <c r="F483" s="184" t="s">
        <v>343</v>
      </c>
      <c r="G483" s="186">
        <v>3.0</v>
      </c>
      <c r="H483" s="186">
        <v>0.0</v>
      </c>
      <c r="I483" s="2"/>
    </row>
    <row r="484">
      <c r="A484" s="183">
        <v>44921.0</v>
      </c>
      <c r="B484" s="184" t="s">
        <v>342</v>
      </c>
      <c r="C484" s="183">
        <v>44899.0</v>
      </c>
      <c r="D484" s="184" t="s">
        <v>417</v>
      </c>
      <c r="E484" s="184" t="s">
        <v>421</v>
      </c>
      <c r="F484" s="184" t="s">
        <v>345</v>
      </c>
      <c r="G484" s="186">
        <v>4.0</v>
      </c>
      <c r="H484" s="186">
        <v>0.0</v>
      </c>
      <c r="I484" s="2"/>
    </row>
    <row r="485">
      <c r="A485" s="183">
        <v>44922.0</v>
      </c>
      <c r="B485" s="184" t="s">
        <v>344</v>
      </c>
      <c r="C485" s="183">
        <v>44900.0</v>
      </c>
      <c r="D485" s="184" t="s">
        <v>417</v>
      </c>
      <c r="E485" s="184" t="s">
        <v>421</v>
      </c>
      <c r="F485" s="184" t="s">
        <v>347</v>
      </c>
      <c r="G485" s="186">
        <v>5.0</v>
      </c>
      <c r="H485" s="186">
        <v>0.0</v>
      </c>
      <c r="I485" s="2"/>
    </row>
    <row r="486">
      <c r="A486" s="183">
        <v>44923.0</v>
      </c>
      <c r="B486" s="184" t="s">
        <v>346</v>
      </c>
      <c r="C486" s="183">
        <v>44901.0</v>
      </c>
      <c r="D486" s="184" t="s">
        <v>417</v>
      </c>
      <c r="E486" s="184" t="s">
        <v>421</v>
      </c>
      <c r="F486" s="184" t="s">
        <v>349</v>
      </c>
      <c r="G486" s="186">
        <v>6.0</v>
      </c>
      <c r="H486" s="186">
        <v>0.0</v>
      </c>
      <c r="I486" s="2"/>
    </row>
    <row r="487">
      <c r="A487" s="183">
        <v>44924.0</v>
      </c>
      <c r="B487" s="184" t="s">
        <v>348</v>
      </c>
      <c r="C487" s="183">
        <v>44902.0</v>
      </c>
      <c r="D487" s="184" t="s">
        <v>417</v>
      </c>
      <c r="E487" s="184" t="s">
        <v>421</v>
      </c>
      <c r="F487" s="184" t="s">
        <v>350</v>
      </c>
      <c r="G487" s="186">
        <v>7.0</v>
      </c>
      <c r="H487" s="186">
        <v>0.0</v>
      </c>
      <c r="I487" s="2"/>
    </row>
    <row r="488">
      <c r="A488" s="183">
        <v>44925.0</v>
      </c>
      <c r="B488" s="184" t="s">
        <v>334</v>
      </c>
      <c r="C488" s="183">
        <v>44903.0</v>
      </c>
      <c r="D488" s="184" t="s">
        <v>417</v>
      </c>
      <c r="E488" s="184" t="s">
        <v>421</v>
      </c>
      <c r="F488" s="184" t="s">
        <v>351</v>
      </c>
      <c r="G488" s="186">
        <v>8.0</v>
      </c>
      <c r="H488" s="186">
        <v>0.0</v>
      </c>
      <c r="I488" s="2"/>
    </row>
    <row r="489">
      <c r="A489" s="183">
        <v>44926.0</v>
      </c>
      <c r="B489" s="184" t="s">
        <v>338</v>
      </c>
      <c r="C489" s="183">
        <v>44904.0</v>
      </c>
      <c r="D489" s="184" t="s">
        <v>417</v>
      </c>
      <c r="E489" s="184" t="s">
        <v>421</v>
      </c>
      <c r="F489" s="184" t="s">
        <v>352</v>
      </c>
      <c r="G489" s="186">
        <v>9.0</v>
      </c>
      <c r="H489" s="186">
        <v>0.0</v>
      </c>
      <c r="I489" s="2"/>
    </row>
    <row r="490">
      <c r="A490" s="183">
        <v>44593.0</v>
      </c>
      <c r="B490" s="184" t="s">
        <v>344</v>
      </c>
      <c r="C490" s="183">
        <v>44562.0</v>
      </c>
      <c r="D490" s="184" t="s">
        <v>417</v>
      </c>
      <c r="E490" s="184" t="s">
        <v>422</v>
      </c>
      <c r="F490" s="184" t="s">
        <v>380</v>
      </c>
      <c r="G490" s="186">
        <v>1.0</v>
      </c>
      <c r="H490" s="186">
        <v>0.0</v>
      </c>
      <c r="I490" s="2"/>
    </row>
    <row r="491">
      <c r="A491" s="183">
        <v>44594.0</v>
      </c>
      <c r="B491" s="184" t="s">
        <v>346</v>
      </c>
      <c r="C491" s="183">
        <v>44563.0</v>
      </c>
      <c r="D491" s="184" t="s">
        <v>417</v>
      </c>
      <c r="E491" s="184" t="s">
        <v>422</v>
      </c>
      <c r="F491" s="184" t="s">
        <v>381</v>
      </c>
      <c r="G491" s="186">
        <v>2.0</v>
      </c>
      <c r="H491" s="186">
        <v>0.0</v>
      </c>
      <c r="I491" s="2"/>
    </row>
    <row r="492">
      <c r="A492" s="183">
        <v>44595.0</v>
      </c>
      <c r="B492" s="184" t="s">
        <v>348</v>
      </c>
      <c r="C492" s="183">
        <v>44564.0</v>
      </c>
      <c r="D492" s="184" t="s">
        <v>417</v>
      </c>
      <c r="E492" s="184" t="s">
        <v>422</v>
      </c>
      <c r="F492" s="184" t="s">
        <v>383</v>
      </c>
      <c r="G492" s="186">
        <v>3.0</v>
      </c>
      <c r="H492" s="186">
        <v>0.0</v>
      </c>
      <c r="I492" s="2"/>
    </row>
    <row r="493">
      <c r="A493" s="183">
        <v>44596.0</v>
      </c>
      <c r="B493" s="184" t="s">
        <v>334</v>
      </c>
      <c r="C493" s="183">
        <v>44565.0</v>
      </c>
      <c r="D493" s="184" t="s">
        <v>417</v>
      </c>
      <c r="E493" s="184" t="s">
        <v>422</v>
      </c>
      <c r="F493" s="184" t="s">
        <v>384</v>
      </c>
      <c r="G493" s="186">
        <v>4.0</v>
      </c>
      <c r="H493" s="186">
        <v>0.0</v>
      </c>
      <c r="I493" s="2"/>
    </row>
    <row r="494">
      <c r="A494" s="183">
        <v>44597.0</v>
      </c>
      <c r="B494" s="184" t="s">
        <v>338</v>
      </c>
      <c r="C494" s="183">
        <v>44566.0</v>
      </c>
      <c r="D494" s="184" t="s">
        <v>417</v>
      </c>
      <c r="E494" s="184" t="s">
        <v>422</v>
      </c>
      <c r="F494" s="184" t="s">
        <v>385</v>
      </c>
      <c r="G494" s="186">
        <v>5.0</v>
      </c>
      <c r="H494" s="186">
        <v>0.0</v>
      </c>
      <c r="I494" s="2"/>
    </row>
    <row r="495">
      <c r="A495" s="183">
        <v>44598.0</v>
      </c>
      <c r="B495" s="184" t="s">
        <v>340</v>
      </c>
      <c r="C495" s="183">
        <v>44567.0</v>
      </c>
      <c r="D495" s="184" t="s">
        <v>417</v>
      </c>
      <c r="E495" s="184" t="s">
        <v>422</v>
      </c>
      <c r="F495" s="184" t="s">
        <v>386</v>
      </c>
      <c r="G495" s="186">
        <v>6.0</v>
      </c>
      <c r="H495" s="186">
        <v>0.0</v>
      </c>
      <c r="I495" s="2"/>
    </row>
    <row r="496">
      <c r="A496" s="183">
        <v>44599.0</v>
      </c>
      <c r="B496" s="184" t="s">
        <v>342</v>
      </c>
      <c r="C496" s="183">
        <v>44568.0</v>
      </c>
      <c r="D496" s="184" t="s">
        <v>417</v>
      </c>
      <c r="E496" s="184" t="s">
        <v>422</v>
      </c>
      <c r="F496" s="184" t="s">
        <v>387</v>
      </c>
      <c r="G496" s="186">
        <v>7.0</v>
      </c>
      <c r="H496" s="186">
        <v>0.0</v>
      </c>
      <c r="I496" s="2"/>
    </row>
    <row r="497">
      <c r="A497" s="183">
        <v>44600.0</v>
      </c>
      <c r="B497" s="184" t="s">
        <v>344</v>
      </c>
      <c r="C497" s="183">
        <v>44569.0</v>
      </c>
      <c r="D497" s="184" t="s">
        <v>417</v>
      </c>
      <c r="E497" s="184" t="s">
        <v>422</v>
      </c>
      <c r="F497" s="184" t="s">
        <v>388</v>
      </c>
      <c r="G497" s="186">
        <v>8.0</v>
      </c>
      <c r="H497" s="186">
        <v>0.0</v>
      </c>
      <c r="I497" s="2"/>
    </row>
    <row r="498">
      <c r="A498" s="183">
        <v>44601.0</v>
      </c>
      <c r="B498" s="184" t="s">
        <v>346</v>
      </c>
      <c r="C498" s="183">
        <v>44570.0</v>
      </c>
      <c r="D498" s="184" t="s">
        <v>417</v>
      </c>
      <c r="E498" s="184" t="s">
        <v>422</v>
      </c>
      <c r="F498" s="184" t="s">
        <v>389</v>
      </c>
      <c r="G498" s="186">
        <v>9.0</v>
      </c>
      <c r="H498" s="186">
        <v>0.0</v>
      </c>
      <c r="I498" s="2"/>
    </row>
    <row r="499">
      <c r="A499" s="183">
        <v>44602.0</v>
      </c>
      <c r="B499" s="184" t="s">
        <v>348</v>
      </c>
      <c r="C499" s="183">
        <v>44571.0</v>
      </c>
      <c r="D499" s="184" t="s">
        <v>417</v>
      </c>
      <c r="E499" s="184" t="s">
        <v>422</v>
      </c>
      <c r="F499" s="184" t="s">
        <v>390</v>
      </c>
      <c r="G499" s="186">
        <v>10.0</v>
      </c>
      <c r="H499" s="186">
        <v>0.0</v>
      </c>
      <c r="I499" s="2"/>
    </row>
    <row r="500">
      <c r="A500" s="183">
        <v>44603.0</v>
      </c>
      <c r="B500" s="184" t="s">
        <v>334</v>
      </c>
      <c r="C500" s="183">
        <v>44572.0</v>
      </c>
      <c r="D500" s="184" t="s">
        <v>417</v>
      </c>
      <c r="E500" s="184" t="s">
        <v>422</v>
      </c>
      <c r="F500" s="184" t="s">
        <v>391</v>
      </c>
      <c r="G500" s="186">
        <v>11.0</v>
      </c>
      <c r="H500" s="186">
        <v>0.0</v>
      </c>
      <c r="I500" s="2"/>
    </row>
    <row r="501">
      <c r="A501" s="183">
        <v>44604.0</v>
      </c>
      <c r="B501" s="184" t="s">
        <v>338</v>
      </c>
      <c r="C501" s="183">
        <v>44573.0</v>
      </c>
      <c r="D501" s="184" t="s">
        <v>417</v>
      </c>
      <c r="E501" s="184" t="s">
        <v>422</v>
      </c>
      <c r="F501" s="184" t="s">
        <v>392</v>
      </c>
      <c r="G501" s="186">
        <v>12.0</v>
      </c>
      <c r="H501" s="186">
        <v>0.0</v>
      </c>
      <c r="I501" s="2"/>
    </row>
    <row r="502">
      <c r="A502" s="183">
        <v>44605.0</v>
      </c>
      <c r="B502" s="184" t="s">
        <v>340</v>
      </c>
      <c r="C502" s="183">
        <v>44574.0</v>
      </c>
      <c r="D502" s="184" t="s">
        <v>417</v>
      </c>
      <c r="E502" s="184" t="s">
        <v>422</v>
      </c>
      <c r="F502" s="184" t="s">
        <v>393</v>
      </c>
      <c r="G502" s="186">
        <v>13.0</v>
      </c>
      <c r="H502" s="186">
        <v>0.0</v>
      </c>
      <c r="I502" s="2"/>
    </row>
    <row r="503">
      <c r="A503" s="183">
        <v>44606.0</v>
      </c>
      <c r="B503" s="184" t="s">
        <v>342</v>
      </c>
      <c r="C503" s="183">
        <v>44575.0</v>
      </c>
      <c r="D503" s="184" t="s">
        <v>417</v>
      </c>
      <c r="E503" s="184" t="s">
        <v>422</v>
      </c>
      <c r="F503" s="184" t="s">
        <v>394</v>
      </c>
      <c r="G503" s="186">
        <v>14.0</v>
      </c>
      <c r="H503" s="186">
        <v>0.0</v>
      </c>
      <c r="I503" s="2"/>
    </row>
    <row r="504">
      <c r="A504" s="183">
        <v>44607.0</v>
      </c>
      <c r="B504" s="184" t="s">
        <v>344</v>
      </c>
      <c r="C504" s="183">
        <v>44576.0</v>
      </c>
      <c r="D504" s="184" t="s">
        <v>417</v>
      </c>
      <c r="E504" s="184" t="s">
        <v>422</v>
      </c>
      <c r="F504" s="184" t="s">
        <v>395</v>
      </c>
      <c r="G504" s="186">
        <v>15.0</v>
      </c>
      <c r="H504" s="186">
        <v>0.0</v>
      </c>
      <c r="I504" s="2"/>
    </row>
    <row r="505">
      <c r="A505" s="183">
        <v>44608.0</v>
      </c>
      <c r="B505" s="184" t="s">
        <v>346</v>
      </c>
      <c r="C505" s="183">
        <v>44577.0</v>
      </c>
      <c r="D505" s="184" t="s">
        <v>417</v>
      </c>
      <c r="E505" s="184" t="s">
        <v>422</v>
      </c>
      <c r="F505" s="184" t="s">
        <v>396</v>
      </c>
      <c r="G505" s="186">
        <v>16.0</v>
      </c>
      <c r="H505" s="186">
        <v>0.0</v>
      </c>
      <c r="I505" s="2"/>
    </row>
    <row r="506">
      <c r="A506" s="183">
        <v>44609.0</v>
      </c>
      <c r="B506" s="184" t="s">
        <v>348</v>
      </c>
      <c r="C506" s="183">
        <v>44578.0</v>
      </c>
      <c r="D506" s="184" t="s">
        <v>417</v>
      </c>
      <c r="E506" s="184" t="s">
        <v>422</v>
      </c>
      <c r="F506" s="184" t="s">
        <v>397</v>
      </c>
      <c r="G506" s="186">
        <v>17.0</v>
      </c>
      <c r="H506" s="186">
        <v>0.0</v>
      </c>
      <c r="I506" s="2"/>
    </row>
    <row r="507">
      <c r="A507" s="183">
        <v>44610.0</v>
      </c>
      <c r="B507" s="184" t="s">
        <v>334</v>
      </c>
      <c r="C507" s="183">
        <v>44579.0</v>
      </c>
      <c r="D507" s="184" t="s">
        <v>417</v>
      </c>
      <c r="E507" s="184" t="s">
        <v>422</v>
      </c>
      <c r="F507" s="184" t="s">
        <v>398</v>
      </c>
      <c r="G507" s="186">
        <v>18.0</v>
      </c>
      <c r="H507" s="186">
        <v>0.0</v>
      </c>
      <c r="I507" s="2"/>
    </row>
    <row r="508">
      <c r="A508" s="183">
        <v>44611.0</v>
      </c>
      <c r="B508" s="184" t="s">
        <v>338</v>
      </c>
      <c r="C508" s="183">
        <v>44580.0</v>
      </c>
      <c r="D508" s="184" t="s">
        <v>417</v>
      </c>
      <c r="E508" s="184" t="s">
        <v>422</v>
      </c>
      <c r="F508" s="184" t="s">
        <v>399</v>
      </c>
      <c r="G508" s="186">
        <v>19.0</v>
      </c>
      <c r="H508" s="186">
        <v>0.0</v>
      </c>
      <c r="I508" s="2"/>
    </row>
    <row r="509">
      <c r="A509" s="183">
        <v>44612.0</v>
      </c>
      <c r="B509" s="184" t="s">
        <v>340</v>
      </c>
      <c r="C509" s="183">
        <v>44581.0</v>
      </c>
      <c r="D509" s="184" t="s">
        <v>417</v>
      </c>
      <c r="E509" s="184" t="s">
        <v>422</v>
      </c>
      <c r="F509" s="184" t="s">
        <v>400</v>
      </c>
      <c r="G509" s="186">
        <v>20.0</v>
      </c>
      <c r="H509" s="186">
        <v>0.0</v>
      </c>
      <c r="I509" s="2"/>
    </row>
    <row r="510">
      <c r="A510" s="183">
        <v>44613.0</v>
      </c>
      <c r="B510" s="184" t="s">
        <v>342</v>
      </c>
      <c r="C510" s="183">
        <v>44582.0</v>
      </c>
      <c r="D510" s="184" t="s">
        <v>417</v>
      </c>
      <c r="E510" s="184" t="s">
        <v>422</v>
      </c>
      <c r="F510" s="184" t="s">
        <v>401</v>
      </c>
      <c r="G510" s="186">
        <v>21.0</v>
      </c>
      <c r="H510" s="186">
        <v>0.0</v>
      </c>
      <c r="I510" s="2"/>
    </row>
    <row r="511">
      <c r="A511" s="183">
        <v>44614.0</v>
      </c>
      <c r="B511" s="184" t="s">
        <v>344</v>
      </c>
      <c r="C511" s="183">
        <v>44583.0</v>
      </c>
      <c r="D511" s="184" t="s">
        <v>417</v>
      </c>
      <c r="E511" s="184" t="s">
        <v>422</v>
      </c>
      <c r="F511" s="184" t="s">
        <v>402</v>
      </c>
      <c r="G511" s="186">
        <v>22.0</v>
      </c>
      <c r="H511" s="186">
        <v>0.0</v>
      </c>
      <c r="I511" s="2"/>
    </row>
    <row r="512">
      <c r="A512" s="183">
        <v>44615.0</v>
      </c>
      <c r="B512" s="184" t="s">
        <v>346</v>
      </c>
      <c r="C512" s="183">
        <v>44584.0</v>
      </c>
      <c r="D512" s="184" t="s">
        <v>417</v>
      </c>
      <c r="E512" s="184" t="s">
        <v>422</v>
      </c>
      <c r="F512" s="184" t="s">
        <v>403</v>
      </c>
      <c r="G512" s="186">
        <v>23.0</v>
      </c>
      <c r="H512" s="186">
        <v>0.0</v>
      </c>
      <c r="I512" s="2"/>
    </row>
    <row r="513">
      <c r="A513" s="183">
        <v>44616.0</v>
      </c>
      <c r="B513" s="184" t="s">
        <v>348</v>
      </c>
      <c r="C513" s="183">
        <v>44585.0</v>
      </c>
      <c r="D513" s="184" t="s">
        <v>417</v>
      </c>
      <c r="E513" s="184" t="s">
        <v>422</v>
      </c>
      <c r="F513" s="184" t="s">
        <v>404</v>
      </c>
      <c r="G513" s="186">
        <v>24.0</v>
      </c>
      <c r="H513" s="186">
        <v>0.0</v>
      </c>
      <c r="I513" s="2"/>
    </row>
    <row r="514">
      <c r="A514" s="183">
        <v>44617.0</v>
      </c>
      <c r="B514" s="184" t="s">
        <v>334</v>
      </c>
      <c r="C514" s="183">
        <v>44586.0</v>
      </c>
      <c r="D514" s="184" t="s">
        <v>417</v>
      </c>
      <c r="E514" s="184" t="s">
        <v>422</v>
      </c>
      <c r="F514" s="184" t="s">
        <v>337</v>
      </c>
      <c r="G514" s="186">
        <v>25.0</v>
      </c>
      <c r="H514" s="186">
        <v>0.0</v>
      </c>
      <c r="I514" s="2"/>
    </row>
    <row r="515">
      <c r="A515" s="183">
        <v>44618.0</v>
      </c>
      <c r="B515" s="184" t="s">
        <v>338</v>
      </c>
      <c r="C515" s="183">
        <v>44587.0</v>
      </c>
      <c r="D515" s="184" t="s">
        <v>417</v>
      </c>
      <c r="E515" s="184" t="s">
        <v>422</v>
      </c>
      <c r="F515" s="184" t="s">
        <v>339</v>
      </c>
      <c r="G515" s="186">
        <v>26.0</v>
      </c>
      <c r="H515" s="186">
        <v>0.0</v>
      </c>
      <c r="I515" s="2"/>
    </row>
    <row r="516">
      <c r="A516" s="183">
        <v>44619.0</v>
      </c>
      <c r="B516" s="184" t="s">
        <v>340</v>
      </c>
      <c r="C516" s="183">
        <v>44588.0</v>
      </c>
      <c r="D516" s="184" t="s">
        <v>417</v>
      </c>
      <c r="E516" s="184" t="s">
        <v>422</v>
      </c>
      <c r="F516" s="184" t="s">
        <v>341</v>
      </c>
      <c r="G516" s="186">
        <v>27.0</v>
      </c>
      <c r="H516" s="186">
        <v>0.0</v>
      </c>
      <c r="I516" s="2"/>
    </row>
    <row r="517">
      <c r="A517" s="183">
        <v>44620.0</v>
      </c>
      <c r="B517" s="184" t="s">
        <v>342</v>
      </c>
      <c r="C517" s="183">
        <v>44589.0</v>
      </c>
      <c r="D517" s="184" t="s">
        <v>417</v>
      </c>
      <c r="E517" s="184" t="s">
        <v>422</v>
      </c>
      <c r="F517" s="184" t="s">
        <v>343</v>
      </c>
      <c r="G517" s="186">
        <v>28.0</v>
      </c>
      <c r="H517" s="186">
        <v>0.0</v>
      </c>
      <c r="I517" s="2"/>
    </row>
    <row r="518">
      <c r="A518" s="183">
        <v>44621.0</v>
      </c>
      <c r="B518" s="184" t="s">
        <v>344</v>
      </c>
      <c r="C518" s="183">
        <v>44590.0</v>
      </c>
      <c r="D518" s="184" t="s">
        <v>417</v>
      </c>
      <c r="E518" s="184" t="s">
        <v>422</v>
      </c>
      <c r="F518" s="184" t="s">
        <v>345</v>
      </c>
      <c r="G518" s="186">
        <v>29.0</v>
      </c>
      <c r="H518" s="186">
        <v>0.0</v>
      </c>
      <c r="I518" s="2"/>
    </row>
    <row r="519">
      <c r="A519" s="183">
        <v>44622.0</v>
      </c>
      <c r="B519" s="184" t="s">
        <v>346</v>
      </c>
      <c r="C519" s="183">
        <v>44591.0</v>
      </c>
      <c r="D519" s="184" t="s">
        <v>417</v>
      </c>
      <c r="E519" s="184" t="s">
        <v>422</v>
      </c>
      <c r="F519" s="184" t="s">
        <v>347</v>
      </c>
      <c r="G519" s="186">
        <v>30.0</v>
      </c>
      <c r="H519" s="186">
        <v>0.0</v>
      </c>
      <c r="I519" s="2"/>
    </row>
    <row r="520">
      <c r="A520" s="183">
        <v>44623.0</v>
      </c>
      <c r="B520" s="184" t="s">
        <v>348</v>
      </c>
      <c r="C520" s="183">
        <v>44593.0</v>
      </c>
      <c r="D520" s="184" t="s">
        <v>417</v>
      </c>
      <c r="E520" s="184" t="s">
        <v>423</v>
      </c>
      <c r="F520" s="184" t="s">
        <v>349</v>
      </c>
      <c r="G520" s="186">
        <v>1.0</v>
      </c>
      <c r="H520" s="186">
        <v>0.0</v>
      </c>
      <c r="I520" s="2"/>
    </row>
    <row r="521">
      <c r="A521" s="183">
        <v>44624.0</v>
      </c>
      <c r="B521" s="184" t="s">
        <v>334</v>
      </c>
      <c r="C521" s="183">
        <v>44594.0</v>
      </c>
      <c r="D521" s="184" t="s">
        <v>417</v>
      </c>
      <c r="E521" s="184" t="s">
        <v>423</v>
      </c>
      <c r="F521" s="184" t="s">
        <v>350</v>
      </c>
      <c r="G521" s="186">
        <v>2.0</v>
      </c>
      <c r="H521" s="186">
        <v>0.0</v>
      </c>
      <c r="I521" s="2"/>
    </row>
    <row r="522">
      <c r="A522" s="183">
        <v>44625.0</v>
      </c>
      <c r="B522" s="184" t="s">
        <v>338</v>
      </c>
      <c r="C522" s="183">
        <v>44595.0</v>
      </c>
      <c r="D522" s="184" t="s">
        <v>417</v>
      </c>
      <c r="E522" s="184" t="s">
        <v>423</v>
      </c>
      <c r="F522" s="184" t="s">
        <v>351</v>
      </c>
      <c r="G522" s="186">
        <v>3.0</v>
      </c>
      <c r="H522" s="186">
        <v>0.0</v>
      </c>
      <c r="I522" s="2"/>
    </row>
    <row r="523">
      <c r="A523" s="183">
        <v>44626.0</v>
      </c>
      <c r="B523" s="184" t="s">
        <v>340</v>
      </c>
      <c r="C523" s="183">
        <v>44596.0</v>
      </c>
      <c r="D523" s="184" t="s">
        <v>417</v>
      </c>
      <c r="E523" s="184" t="s">
        <v>423</v>
      </c>
      <c r="F523" s="184" t="s">
        <v>352</v>
      </c>
      <c r="G523" s="186">
        <v>4.0</v>
      </c>
      <c r="H523" s="186">
        <v>0.0</v>
      </c>
      <c r="I523" s="2"/>
    </row>
    <row r="524">
      <c r="A524" s="183">
        <v>44627.0</v>
      </c>
      <c r="B524" s="184" t="s">
        <v>342</v>
      </c>
      <c r="C524" s="183">
        <v>44597.0</v>
      </c>
      <c r="D524" s="184" t="s">
        <v>417</v>
      </c>
      <c r="E524" s="184" t="s">
        <v>423</v>
      </c>
      <c r="F524" s="184" t="s">
        <v>353</v>
      </c>
      <c r="G524" s="186">
        <v>5.0</v>
      </c>
      <c r="H524" s="186">
        <v>0.0</v>
      </c>
      <c r="I524" s="2"/>
    </row>
    <row r="525">
      <c r="A525" s="183">
        <v>44628.0</v>
      </c>
      <c r="B525" s="184" t="s">
        <v>344</v>
      </c>
      <c r="C525" s="183">
        <v>44598.0</v>
      </c>
      <c r="D525" s="184" t="s">
        <v>417</v>
      </c>
      <c r="E525" s="184" t="s">
        <v>423</v>
      </c>
      <c r="F525" s="184" t="s">
        <v>354</v>
      </c>
      <c r="G525" s="186">
        <v>6.0</v>
      </c>
      <c r="H525" s="186">
        <v>0.0</v>
      </c>
      <c r="I525" s="2"/>
    </row>
    <row r="526">
      <c r="A526" s="183">
        <v>44629.0</v>
      </c>
      <c r="B526" s="184" t="s">
        <v>346</v>
      </c>
      <c r="C526" s="183">
        <v>44599.0</v>
      </c>
      <c r="D526" s="184" t="s">
        <v>417</v>
      </c>
      <c r="E526" s="184" t="s">
        <v>423</v>
      </c>
      <c r="F526" s="184" t="s">
        <v>356</v>
      </c>
      <c r="G526" s="186">
        <v>7.0</v>
      </c>
      <c r="H526" s="186">
        <v>0.0</v>
      </c>
      <c r="I526" s="2"/>
    </row>
    <row r="527">
      <c r="A527" s="183">
        <v>44630.0</v>
      </c>
      <c r="B527" s="184" t="s">
        <v>348</v>
      </c>
      <c r="C527" s="183">
        <v>44600.0</v>
      </c>
      <c r="D527" s="184" t="s">
        <v>417</v>
      </c>
      <c r="E527" s="184" t="s">
        <v>423</v>
      </c>
      <c r="F527" s="184" t="s">
        <v>357</v>
      </c>
      <c r="G527" s="186">
        <v>8.0</v>
      </c>
      <c r="H527" s="186">
        <v>0.0</v>
      </c>
      <c r="I527" s="2"/>
    </row>
    <row r="528">
      <c r="A528" s="183">
        <v>44631.0</v>
      </c>
      <c r="B528" s="184" t="s">
        <v>334</v>
      </c>
      <c r="C528" s="183">
        <v>44601.0</v>
      </c>
      <c r="D528" s="184" t="s">
        <v>417</v>
      </c>
      <c r="E528" s="184" t="s">
        <v>423</v>
      </c>
      <c r="F528" s="184" t="s">
        <v>358</v>
      </c>
      <c r="G528" s="186">
        <v>9.0</v>
      </c>
      <c r="H528" s="186">
        <v>0.0</v>
      </c>
      <c r="I528" s="2"/>
    </row>
    <row r="529">
      <c r="A529" s="183">
        <v>44632.0</v>
      </c>
      <c r="B529" s="184" t="s">
        <v>338</v>
      </c>
      <c r="C529" s="183">
        <v>44602.0</v>
      </c>
      <c r="D529" s="184" t="s">
        <v>417</v>
      </c>
      <c r="E529" s="184" t="s">
        <v>423</v>
      </c>
      <c r="F529" s="184" t="s">
        <v>359</v>
      </c>
      <c r="G529" s="186">
        <v>10.0</v>
      </c>
      <c r="H529" s="186">
        <v>0.0</v>
      </c>
      <c r="I529" s="2"/>
    </row>
    <row r="530">
      <c r="A530" s="183">
        <v>44633.0</v>
      </c>
      <c r="B530" s="184" t="s">
        <v>340</v>
      </c>
      <c r="C530" s="183">
        <v>44603.0</v>
      </c>
      <c r="D530" s="184" t="s">
        <v>417</v>
      </c>
      <c r="E530" s="184" t="s">
        <v>423</v>
      </c>
      <c r="F530" s="184" t="s">
        <v>360</v>
      </c>
      <c r="G530" s="186">
        <v>11.0</v>
      </c>
      <c r="H530" s="186">
        <v>0.0</v>
      </c>
      <c r="I530" s="2"/>
    </row>
    <row r="531">
      <c r="A531" s="183">
        <v>44634.0</v>
      </c>
      <c r="B531" s="184" t="s">
        <v>342</v>
      </c>
      <c r="C531" s="183">
        <v>44604.0</v>
      </c>
      <c r="D531" s="184" t="s">
        <v>417</v>
      </c>
      <c r="E531" s="184" t="s">
        <v>423</v>
      </c>
      <c r="F531" s="184" t="s">
        <v>361</v>
      </c>
      <c r="G531" s="186">
        <v>12.0</v>
      </c>
      <c r="H531" s="186">
        <v>0.0</v>
      </c>
      <c r="I531" s="2"/>
    </row>
    <row r="532">
      <c r="A532" s="183">
        <v>44635.0</v>
      </c>
      <c r="B532" s="184" t="s">
        <v>344</v>
      </c>
      <c r="C532" s="183">
        <v>44605.0</v>
      </c>
      <c r="D532" s="184" t="s">
        <v>417</v>
      </c>
      <c r="E532" s="184" t="s">
        <v>423</v>
      </c>
      <c r="F532" s="184" t="s">
        <v>362</v>
      </c>
      <c r="G532" s="186">
        <v>13.0</v>
      </c>
      <c r="H532" s="186">
        <v>0.0</v>
      </c>
      <c r="I532" s="2"/>
    </row>
    <row r="533">
      <c r="A533" s="183">
        <v>44636.0</v>
      </c>
      <c r="B533" s="184" t="s">
        <v>346</v>
      </c>
      <c r="C533" s="183">
        <v>44606.0</v>
      </c>
      <c r="D533" s="184" t="s">
        <v>417</v>
      </c>
      <c r="E533" s="184" t="s">
        <v>423</v>
      </c>
      <c r="F533" s="184" t="s">
        <v>363</v>
      </c>
      <c r="G533" s="186">
        <v>14.0</v>
      </c>
      <c r="H533" s="186">
        <v>0.0</v>
      </c>
      <c r="I533" s="2"/>
    </row>
    <row r="534">
      <c r="A534" s="183">
        <v>44637.0</v>
      </c>
      <c r="B534" s="184" t="s">
        <v>348</v>
      </c>
      <c r="C534" s="183">
        <v>44607.0</v>
      </c>
      <c r="D534" s="184" t="s">
        <v>417</v>
      </c>
      <c r="E534" s="184" t="s">
        <v>423</v>
      </c>
      <c r="F534" s="184" t="s">
        <v>364</v>
      </c>
      <c r="G534" s="186">
        <v>15.0</v>
      </c>
      <c r="H534" s="186">
        <v>0.0</v>
      </c>
      <c r="I534" s="2"/>
    </row>
    <row r="535">
      <c r="A535" s="183">
        <v>44638.0</v>
      </c>
      <c r="B535" s="184" t="s">
        <v>334</v>
      </c>
      <c r="C535" s="183">
        <v>44608.0</v>
      </c>
      <c r="D535" s="184" t="s">
        <v>417</v>
      </c>
      <c r="E535" s="184" t="s">
        <v>423</v>
      </c>
      <c r="F535" s="184" t="s">
        <v>365</v>
      </c>
      <c r="G535" s="186">
        <v>16.0</v>
      </c>
      <c r="H535" s="186">
        <v>0.0</v>
      </c>
      <c r="I535" s="2"/>
    </row>
    <row r="536">
      <c r="A536" s="183">
        <v>44639.0</v>
      </c>
      <c r="B536" s="184" t="s">
        <v>338</v>
      </c>
      <c r="C536" s="183">
        <v>44609.0</v>
      </c>
      <c r="D536" s="184" t="s">
        <v>417</v>
      </c>
      <c r="E536" s="184" t="s">
        <v>423</v>
      </c>
      <c r="F536" s="184" t="s">
        <v>366</v>
      </c>
      <c r="G536" s="186">
        <v>17.0</v>
      </c>
      <c r="H536" s="186">
        <v>0.0</v>
      </c>
      <c r="I536" s="2"/>
    </row>
    <row r="537">
      <c r="A537" s="183">
        <v>44640.0</v>
      </c>
      <c r="B537" s="184" t="s">
        <v>340</v>
      </c>
      <c r="C537" s="183">
        <v>44610.0</v>
      </c>
      <c r="D537" s="184" t="s">
        <v>417</v>
      </c>
      <c r="E537" s="184" t="s">
        <v>423</v>
      </c>
      <c r="F537" s="184" t="s">
        <v>367</v>
      </c>
      <c r="G537" s="186">
        <v>18.0</v>
      </c>
      <c r="H537" s="186">
        <v>0.0</v>
      </c>
      <c r="I537" s="2"/>
    </row>
    <row r="538">
      <c r="A538" s="183">
        <v>44641.0</v>
      </c>
      <c r="B538" s="184" t="s">
        <v>342</v>
      </c>
      <c r="C538" s="183">
        <v>44611.0</v>
      </c>
      <c r="D538" s="184" t="s">
        <v>417</v>
      </c>
      <c r="E538" s="184" t="s">
        <v>423</v>
      </c>
      <c r="F538" s="184" t="s">
        <v>368</v>
      </c>
      <c r="G538" s="186">
        <v>19.0</v>
      </c>
      <c r="H538" s="186">
        <v>0.0</v>
      </c>
      <c r="I538" s="2"/>
    </row>
    <row r="539">
      <c r="A539" s="183">
        <v>44642.0</v>
      </c>
      <c r="B539" s="184" t="s">
        <v>344</v>
      </c>
      <c r="C539" s="183">
        <v>44612.0</v>
      </c>
      <c r="D539" s="184" t="s">
        <v>417</v>
      </c>
      <c r="E539" s="184" t="s">
        <v>423</v>
      </c>
      <c r="F539" s="184" t="s">
        <v>369</v>
      </c>
      <c r="G539" s="186">
        <v>20.0</v>
      </c>
      <c r="H539" s="186">
        <v>0.0</v>
      </c>
      <c r="I539" s="2"/>
    </row>
    <row r="540">
      <c r="A540" s="183">
        <v>44643.0</v>
      </c>
      <c r="B540" s="184" t="s">
        <v>346</v>
      </c>
      <c r="C540" s="183">
        <v>44613.0</v>
      </c>
      <c r="D540" s="184" t="s">
        <v>417</v>
      </c>
      <c r="E540" s="184" t="s">
        <v>423</v>
      </c>
      <c r="F540" s="184" t="s">
        <v>370</v>
      </c>
      <c r="G540" s="186">
        <v>21.0</v>
      </c>
      <c r="H540" s="186">
        <v>0.0</v>
      </c>
      <c r="I540" s="2"/>
    </row>
    <row r="541">
      <c r="A541" s="183">
        <v>44644.0</v>
      </c>
      <c r="B541" s="184" t="s">
        <v>348</v>
      </c>
      <c r="C541" s="183">
        <v>44614.0</v>
      </c>
      <c r="D541" s="184" t="s">
        <v>417</v>
      </c>
      <c r="E541" s="184" t="s">
        <v>423</v>
      </c>
      <c r="F541" s="184" t="s">
        <v>371</v>
      </c>
      <c r="G541" s="186">
        <v>22.0</v>
      </c>
      <c r="H541" s="186">
        <v>0.0</v>
      </c>
      <c r="I541" s="2"/>
    </row>
    <row r="542">
      <c r="A542" s="183">
        <v>44645.0</v>
      </c>
      <c r="B542" s="184" t="s">
        <v>334</v>
      </c>
      <c r="C542" s="183">
        <v>44615.0</v>
      </c>
      <c r="D542" s="184" t="s">
        <v>417</v>
      </c>
      <c r="E542" s="184" t="s">
        <v>423</v>
      </c>
      <c r="F542" s="184" t="s">
        <v>372</v>
      </c>
      <c r="G542" s="186">
        <v>23.0</v>
      </c>
      <c r="H542" s="186">
        <v>0.0</v>
      </c>
      <c r="I542" s="2"/>
    </row>
    <row r="543">
      <c r="A543" s="183">
        <v>44646.0</v>
      </c>
      <c r="B543" s="184" t="s">
        <v>338</v>
      </c>
      <c r="C543" s="183">
        <v>44616.0</v>
      </c>
      <c r="D543" s="184" t="s">
        <v>417</v>
      </c>
      <c r="E543" s="184" t="s">
        <v>423</v>
      </c>
      <c r="F543" s="184" t="s">
        <v>373</v>
      </c>
      <c r="G543" s="186">
        <v>24.0</v>
      </c>
      <c r="H543" s="186">
        <v>0.0</v>
      </c>
      <c r="I543" s="2"/>
    </row>
    <row r="544">
      <c r="A544" s="183">
        <v>44647.0</v>
      </c>
      <c r="B544" s="184" t="s">
        <v>340</v>
      </c>
      <c r="C544" s="183">
        <v>44617.0</v>
      </c>
      <c r="D544" s="184" t="s">
        <v>417</v>
      </c>
      <c r="E544" s="184" t="s">
        <v>423</v>
      </c>
      <c r="F544" s="184" t="s">
        <v>374</v>
      </c>
      <c r="G544" s="186">
        <v>25.0</v>
      </c>
      <c r="H544" s="186">
        <v>0.0</v>
      </c>
      <c r="I544" s="2"/>
    </row>
    <row r="545">
      <c r="A545" s="183">
        <v>44648.0</v>
      </c>
      <c r="B545" s="184" t="s">
        <v>342</v>
      </c>
      <c r="C545" s="183">
        <v>44618.0</v>
      </c>
      <c r="D545" s="184" t="s">
        <v>417</v>
      </c>
      <c r="E545" s="184" t="s">
        <v>423</v>
      </c>
      <c r="F545" s="184" t="s">
        <v>406</v>
      </c>
      <c r="G545" s="186">
        <v>26.0</v>
      </c>
      <c r="H545" s="186">
        <v>0.0</v>
      </c>
      <c r="I545" s="2"/>
    </row>
    <row r="546">
      <c r="A546" s="183">
        <v>44649.0</v>
      </c>
      <c r="B546" s="184" t="s">
        <v>344</v>
      </c>
      <c r="C546" s="183">
        <v>44619.0</v>
      </c>
      <c r="D546" s="184" t="s">
        <v>417</v>
      </c>
      <c r="E546" s="184" t="s">
        <v>423</v>
      </c>
      <c r="F546" s="184" t="s">
        <v>407</v>
      </c>
      <c r="G546" s="186">
        <v>27.0</v>
      </c>
      <c r="H546" s="186">
        <v>0.0</v>
      </c>
      <c r="I546" s="2"/>
    </row>
    <row r="547">
      <c r="A547" s="183">
        <v>44650.0</v>
      </c>
      <c r="B547" s="184" t="s">
        <v>346</v>
      </c>
      <c r="C547" s="183">
        <v>44620.0</v>
      </c>
      <c r="D547" s="184" t="s">
        <v>417</v>
      </c>
      <c r="E547" s="184" t="s">
        <v>423</v>
      </c>
      <c r="F547" s="184" t="s">
        <v>377</v>
      </c>
      <c r="G547" s="186">
        <v>28.0</v>
      </c>
      <c r="H547" s="186">
        <v>0.0</v>
      </c>
      <c r="I547" s="2"/>
    </row>
    <row r="548">
      <c r="A548" s="183">
        <v>44651.0</v>
      </c>
      <c r="B548" s="184" t="s">
        <v>348</v>
      </c>
      <c r="C548" s="187" t="s">
        <v>165</v>
      </c>
      <c r="D548" s="184" t="s">
        <v>417</v>
      </c>
      <c r="E548" s="184" t="s">
        <v>423</v>
      </c>
      <c r="F548" s="184" t="s">
        <v>378</v>
      </c>
      <c r="G548" s="186">
        <v>29.0</v>
      </c>
      <c r="H548" s="186">
        <v>0.0</v>
      </c>
      <c r="I548" s="2"/>
    </row>
    <row r="549">
      <c r="A549" s="183">
        <v>44652.0</v>
      </c>
      <c r="B549" s="184" t="s">
        <v>334</v>
      </c>
      <c r="C549" s="183">
        <v>44621.0</v>
      </c>
      <c r="D549" s="184" t="s">
        <v>417</v>
      </c>
      <c r="E549" s="184" t="s">
        <v>424</v>
      </c>
      <c r="F549" s="184" t="s">
        <v>379</v>
      </c>
      <c r="G549" s="186">
        <v>1.0</v>
      </c>
      <c r="H549" s="186">
        <v>0.0</v>
      </c>
      <c r="I549" s="2"/>
    </row>
    <row r="550">
      <c r="A550" s="183">
        <v>44653.0</v>
      </c>
      <c r="B550" s="184" t="s">
        <v>338</v>
      </c>
      <c r="C550" s="183">
        <v>44622.0</v>
      </c>
      <c r="D550" s="184" t="s">
        <v>417</v>
      </c>
      <c r="E550" s="184" t="s">
        <v>424</v>
      </c>
      <c r="F550" s="184" t="s">
        <v>380</v>
      </c>
      <c r="G550" s="186">
        <v>2.0</v>
      </c>
      <c r="H550" s="186">
        <v>0.0</v>
      </c>
      <c r="I550" s="2"/>
    </row>
    <row r="551">
      <c r="A551" s="183">
        <v>44654.0</v>
      </c>
      <c r="B551" s="184" t="s">
        <v>340</v>
      </c>
      <c r="C551" s="183">
        <v>44623.0</v>
      </c>
      <c r="D551" s="184" t="s">
        <v>417</v>
      </c>
      <c r="E551" s="184" t="s">
        <v>424</v>
      </c>
      <c r="F551" s="184" t="s">
        <v>381</v>
      </c>
      <c r="G551" s="186">
        <v>3.0</v>
      </c>
      <c r="H551" s="186">
        <v>0.0</v>
      </c>
      <c r="I551" s="2"/>
    </row>
    <row r="552">
      <c r="A552" s="183">
        <v>44655.0</v>
      </c>
      <c r="B552" s="184" t="s">
        <v>342</v>
      </c>
      <c r="C552" s="183">
        <v>44624.0</v>
      </c>
      <c r="D552" s="184" t="s">
        <v>417</v>
      </c>
      <c r="E552" s="184" t="s">
        <v>424</v>
      </c>
      <c r="F552" s="184" t="s">
        <v>383</v>
      </c>
      <c r="G552" s="186">
        <v>4.0</v>
      </c>
      <c r="H552" s="186">
        <v>0.0</v>
      </c>
      <c r="I552" s="2"/>
    </row>
    <row r="553">
      <c r="A553" s="183">
        <v>44656.0</v>
      </c>
      <c r="B553" s="184" t="s">
        <v>344</v>
      </c>
      <c r="C553" s="183">
        <v>44625.0</v>
      </c>
      <c r="D553" s="184" t="s">
        <v>417</v>
      </c>
      <c r="E553" s="184" t="s">
        <v>424</v>
      </c>
      <c r="F553" s="184" t="s">
        <v>384</v>
      </c>
      <c r="G553" s="186">
        <v>5.0</v>
      </c>
      <c r="H553" s="186">
        <v>0.0</v>
      </c>
      <c r="I553" s="2"/>
    </row>
    <row r="554">
      <c r="A554" s="183">
        <v>44657.0</v>
      </c>
      <c r="B554" s="184" t="s">
        <v>346</v>
      </c>
      <c r="C554" s="183">
        <v>44626.0</v>
      </c>
      <c r="D554" s="184" t="s">
        <v>417</v>
      </c>
      <c r="E554" s="184" t="s">
        <v>424</v>
      </c>
      <c r="F554" s="184" t="s">
        <v>385</v>
      </c>
      <c r="G554" s="186">
        <v>6.0</v>
      </c>
      <c r="H554" s="186">
        <v>0.0</v>
      </c>
      <c r="I554" s="2"/>
    </row>
    <row r="555">
      <c r="A555" s="183">
        <v>44658.0</v>
      </c>
      <c r="B555" s="184" t="s">
        <v>348</v>
      </c>
      <c r="C555" s="183">
        <v>44627.0</v>
      </c>
      <c r="D555" s="184" t="s">
        <v>417</v>
      </c>
      <c r="E555" s="184" t="s">
        <v>424</v>
      </c>
      <c r="F555" s="184" t="s">
        <v>386</v>
      </c>
      <c r="G555" s="186">
        <v>7.0</v>
      </c>
      <c r="H555" s="186">
        <v>0.0</v>
      </c>
      <c r="I555" s="2"/>
    </row>
    <row r="556">
      <c r="A556" s="183">
        <v>44659.0</v>
      </c>
      <c r="B556" s="184" t="s">
        <v>334</v>
      </c>
      <c r="C556" s="183">
        <v>44628.0</v>
      </c>
      <c r="D556" s="184" t="s">
        <v>417</v>
      </c>
      <c r="E556" s="184" t="s">
        <v>424</v>
      </c>
      <c r="F556" s="184" t="s">
        <v>387</v>
      </c>
      <c r="G556" s="186">
        <v>8.0</v>
      </c>
      <c r="H556" s="186">
        <v>0.0</v>
      </c>
      <c r="I556" s="2"/>
    </row>
    <row r="557">
      <c r="A557" s="183">
        <v>44660.0</v>
      </c>
      <c r="B557" s="184" t="s">
        <v>338</v>
      </c>
      <c r="C557" s="183">
        <v>44629.0</v>
      </c>
      <c r="D557" s="184" t="s">
        <v>417</v>
      </c>
      <c r="E557" s="184" t="s">
        <v>424</v>
      </c>
      <c r="F557" s="184" t="s">
        <v>388</v>
      </c>
      <c r="G557" s="186">
        <v>9.0</v>
      </c>
      <c r="H557" s="186">
        <v>0.0</v>
      </c>
      <c r="I557" s="2"/>
    </row>
    <row r="558">
      <c r="A558" s="183">
        <v>44661.0</v>
      </c>
      <c r="B558" s="184" t="s">
        <v>340</v>
      </c>
      <c r="C558" s="183">
        <v>44630.0</v>
      </c>
      <c r="D558" s="184" t="s">
        <v>417</v>
      </c>
      <c r="E558" s="184" t="s">
        <v>424</v>
      </c>
      <c r="F558" s="184" t="s">
        <v>389</v>
      </c>
      <c r="G558" s="186">
        <v>10.0</v>
      </c>
      <c r="H558" s="186">
        <v>0.0</v>
      </c>
      <c r="I558" s="2"/>
    </row>
    <row r="559">
      <c r="A559" s="183">
        <v>44662.0</v>
      </c>
      <c r="B559" s="184" t="s">
        <v>342</v>
      </c>
      <c r="C559" s="183">
        <v>44631.0</v>
      </c>
      <c r="D559" s="184" t="s">
        <v>417</v>
      </c>
      <c r="E559" s="184" t="s">
        <v>424</v>
      </c>
      <c r="F559" s="184" t="s">
        <v>390</v>
      </c>
      <c r="G559" s="186">
        <v>11.0</v>
      </c>
      <c r="H559" s="186">
        <v>0.0</v>
      </c>
      <c r="I559" s="2"/>
    </row>
    <row r="560">
      <c r="A560" s="183">
        <v>44663.0</v>
      </c>
      <c r="B560" s="184" t="s">
        <v>344</v>
      </c>
      <c r="C560" s="183">
        <v>44632.0</v>
      </c>
      <c r="D560" s="184" t="s">
        <v>417</v>
      </c>
      <c r="E560" s="184" t="s">
        <v>424</v>
      </c>
      <c r="F560" s="184" t="s">
        <v>391</v>
      </c>
      <c r="G560" s="186">
        <v>12.0</v>
      </c>
      <c r="H560" s="186">
        <v>0.0</v>
      </c>
      <c r="I560" s="2"/>
    </row>
    <row r="561">
      <c r="A561" s="183">
        <v>44664.0</v>
      </c>
      <c r="B561" s="184" t="s">
        <v>346</v>
      </c>
      <c r="C561" s="183">
        <v>44633.0</v>
      </c>
      <c r="D561" s="184" t="s">
        <v>417</v>
      </c>
      <c r="E561" s="184" t="s">
        <v>424</v>
      </c>
      <c r="F561" s="184" t="s">
        <v>392</v>
      </c>
      <c r="G561" s="186">
        <v>13.0</v>
      </c>
      <c r="H561" s="186">
        <v>0.0</v>
      </c>
      <c r="I561" s="2"/>
    </row>
    <row r="562">
      <c r="A562" s="183">
        <v>44665.0</v>
      </c>
      <c r="B562" s="184" t="s">
        <v>348</v>
      </c>
      <c r="C562" s="183">
        <v>44634.0</v>
      </c>
      <c r="D562" s="184" t="s">
        <v>417</v>
      </c>
      <c r="E562" s="184" t="s">
        <v>424</v>
      </c>
      <c r="F562" s="184" t="s">
        <v>393</v>
      </c>
      <c r="G562" s="186">
        <v>14.0</v>
      </c>
      <c r="H562" s="186">
        <v>0.0</v>
      </c>
      <c r="I562" s="2"/>
    </row>
    <row r="563">
      <c r="A563" s="183">
        <v>44666.0</v>
      </c>
      <c r="B563" s="184" t="s">
        <v>334</v>
      </c>
      <c r="C563" s="183">
        <v>44635.0</v>
      </c>
      <c r="D563" s="184" t="s">
        <v>417</v>
      </c>
      <c r="E563" s="184" t="s">
        <v>424</v>
      </c>
      <c r="F563" s="184" t="s">
        <v>394</v>
      </c>
      <c r="G563" s="186">
        <v>15.0</v>
      </c>
      <c r="H563" s="186">
        <v>0.0</v>
      </c>
      <c r="I563" s="2"/>
    </row>
    <row r="564">
      <c r="A564" s="183">
        <v>44667.0</v>
      </c>
      <c r="B564" s="184" t="s">
        <v>338</v>
      </c>
      <c r="C564" s="183">
        <v>44636.0</v>
      </c>
      <c r="D564" s="184" t="s">
        <v>417</v>
      </c>
      <c r="E564" s="184" t="s">
        <v>424</v>
      </c>
      <c r="F564" s="184" t="s">
        <v>395</v>
      </c>
      <c r="G564" s="186">
        <v>16.0</v>
      </c>
      <c r="H564" s="186">
        <v>0.0</v>
      </c>
      <c r="I564" s="2"/>
    </row>
    <row r="565">
      <c r="A565" s="183">
        <v>44668.0</v>
      </c>
      <c r="B565" s="184" t="s">
        <v>340</v>
      </c>
      <c r="C565" s="183">
        <v>44637.0</v>
      </c>
      <c r="D565" s="184" t="s">
        <v>417</v>
      </c>
      <c r="E565" s="184" t="s">
        <v>424</v>
      </c>
      <c r="F565" s="184" t="s">
        <v>396</v>
      </c>
      <c r="G565" s="186">
        <v>17.0</v>
      </c>
      <c r="H565" s="186">
        <v>0.0</v>
      </c>
      <c r="I565" s="2"/>
    </row>
    <row r="566">
      <c r="A566" s="183">
        <v>44669.0</v>
      </c>
      <c r="B566" s="184" t="s">
        <v>342</v>
      </c>
      <c r="C566" s="183">
        <v>44638.0</v>
      </c>
      <c r="D566" s="184" t="s">
        <v>417</v>
      </c>
      <c r="E566" s="184" t="s">
        <v>424</v>
      </c>
      <c r="F566" s="184" t="s">
        <v>397</v>
      </c>
      <c r="G566" s="186">
        <v>18.0</v>
      </c>
      <c r="H566" s="186">
        <v>0.0</v>
      </c>
      <c r="I566" s="2"/>
    </row>
    <row r="567">
      <c r="A567" s="183">
        <v>44670.0</v>
      </c>
      <c r="B567" s="184" t="s">
        <v>344</v>
      </c>
      <c r="C567" s="183">
        <v>44639.0</v>
      </c>
      <c r="D567" s="184" t="s">
        <v>417</v>
      </c>
      <c r="E567" s="184" t="s">
        <v>424</v>
      </c>
      <c r="F567" s="184" t="s">
        <v>398</v>
      </c>
      <c r="G567" s="186">
        <v>19.0</v>
      </c>
      <c r="H567" s="186">
        <v>0.0</v>
      </c>
      <c r="I567" s="2"/>
    </row>
    <row r="568">
      <c r="A568" s="183">
        <v>44671.0</v>
      </c>
      <c r="B568" s="184" t="s">
        <v>346</v>
      </c>
      <c r="C568" s="183">
        <v>44640.0</v>
      </c>
      <c r="D568" s="184" t="s">
        <v>417</v>
      </c>
      <c r="E568" s="184" t="s">
        <v>424</v>
      </c>
      <c r="F568" s="184" t="s">
        <v>399</v>
      </c>
      <c r="G568" s="186">
        <v>20.0</v>
      </c>
      <c r="H568" s="186">
        <v>0.0</v>
      </c>
      <c r="I568" s="2"/>
    </row>
    <row r="569">
      <c r="A569" s="183">
        <v>44672.0</v>
      </c>
      <c r="B569" s="184" t="s">
        <v>348</v>
      </c>
      <c r="C569" s="183">
        <v>44641.0</v>
      </c>
      <c r="D569" s="184" t="s">
        <v>417</v>
      </c>
      <c r="E569" s="184" t="s">
        <v>424</v>
      </c>
      <c r="F569" s="184" t="s">
        <v>400</v>
      </c>
      <c r="G569" s="186">
        <v>21.0</v>
      </c>
      <c r="H569" s="186">
        <v>0.0</v>
      </c>
      <c r="I569" s="2"/>
    </row>
    <row r="570">
      <c r="A570" s="183">
        <v>44673.0</v>
      </c>
      <c r="B570" s="184" t="s">
        <v>334</v>
      </c>
      <c r="C570" s="183">
        <v>44642.0</v>
      </c>
      <c r="D570" s="184" t="s">
        <v>417</v>
      </c>
      <c r="E570" s="184" t="s">
        <v>424</v>
      </c>
      <c r="F570" s="184" t="s">
        <v>401</v>
      </c>
      <c r="G570" s="186">
        <v>22.0</v>
      </c>
      <c r="H570" s="186">
        <v>0.0</v>
      </c>
      <c r="I570" s="2"/>
    </row>
    <row r="571">
      <c r="A571" s="183">
        <v>44674.0</v>
      </c>
      <c r="B571" s="184" t="s">
        <v>338</v>
      </c>
      <c r="C571" s="183">
        <v>44643.0</v>
      </c>
      <c r="D571" s="184" t="s">
        <v>417</v>
      </c>
      <c r="E571" s="184" t="s">
        <v>424</v>
      </c>
      <c r="F571" s="184" t="s">
        <v>402</v>
      </c>
      <c r="G571" s="186">
        <v>23.0</v>
      </c>
      <c r="H571" s="186">
        <v>0.0</v>
      </c>
      <c r="I571" s="2"/>
    </row>
    <row r="572">
      <c r="A572" s="183">
        <v>44675.0</v>
      </c>
      <c r="B572" s="184" t="s">
        <v>340</v>
      </c>
      <c r="C572" s="183">
        <v>44644.0</v>
      </c>
      <c r="D572" s="184" t="s">
        <v>417</v>
      </c>
      <c r="E572" s="184" t="s">
        <v>424</v>
      </c>
      <c r="F572" s="184" t="s">
        <v>403</v>
      </c>
      <c r="G572" s="186">
        <v>24.0</v>
      </c>
      <c r="H572" s="186">
        <v>0.0</v>
      </c>
      <c r="I572" s="2"/>
    </row>
    <row r="573">
      <c r="A573" s="183">
        <v>44676.0</v>
      </c>
      <c r="B573" s="184" t="s">
        <v>342</v>
      </c>
      <c r="C573" s="183">
        <v>44645.0</v>
      </c>
      <c r="D573" s="184" t="s">
        <v>417</v>
      </c>
      <c r="E573" s="184" t="s">
        <v>424</v>
      </c>
      <c r="F573" s="184" t="s">
        <v>404</v>
      </c>
      <c r="G573" s="186">
        <v>25.0</v>
      </c>
      <c r="H573" s="186">
        <v>0.0</v>
      </c>
      <c r="I573" s="2"/>
    </row>
    <row r="574">
      <c r="A574" s="183">
        <v>44677.0</v>
      </c>
      <c r="B574" s="184" t="s">
        <v>344</v>
      </c>
      <c r="C574" s="183">
        <v>44646.0</v>
      </c>
      <c r="D574" s="184" t="s">
        <v>417</v>
      </c>
      <c r="E574" s="184" t="s">
        <v>424</v>
      </c>
      <c r="F574" s="184" t="s">
        <v>337</v>
      </c>
      <c r="G574" s="186">
        <v>26.0</v>
      </c>
      <c r="H574" s="186">
        <v>0.0</v>
      </c>
      <c r="I574" s="2"/>
    </row>
    <row r="575">
      <c r="A575" s="183">
        <v>44678.0</v>
      </c>
      <c r="B575" s="184" t="s">
        <v>346</v>
      </c>
      <c r="C575" s="183">
        <v>44647.0</v>
      </c>
      <c r="D575" s="184" t="s">
        <v>417</v>
      </c>
      <c r="E575" s="184" t="s">
        <v>424</v>
      </c>
      <c r="F575" s="184" t="s">
        <v>339</v>
      </c>
      <c r="G575" s="186">
        <v>27.0</v>
      </c>
      <c r="H575" s="186">
        <v>0.0</v>
      </c>
      <c r="I575" s="2"/>
    </row>
    <row r="576">
      <c r="A576" s="183">
        <v>44679.0</v>
      </c>
      <c r="B576" s="184" t="s">
        <v>348</v>
      </c>
      <c r="C576" s="183">
        <v>44648.0</v>
      </c>
      <c r="D576" s="184" t="s">
        <v>417</v>
      </c>
      <c r="E576" s="184" t="s">
        <v>424</v>
      </c>
      <c r="F576" s="184" t="s">
        <v>341</v>
      </c>
      <c r="G576" s="186">
        <v>28.0</v>
      </c>
      <c r="H576" s="186">
        <v>0.0</v>
      </c>
      <c r="I576" s="2"/>
    </row>
    <row r="577">
      <c r="A577" s="183">
        <v>44680.0</v>
      </c>
      <c r="B577" s="184" t="s">
        <v>334</v>
      </c>
      <c r="C577" s="183">
        <v>44649.0</v>
      </c>
      <c r="D577" s="184" t="s">
        <v>417</v>
      </c>
      <c r="E577" s="184" t="s">
        <v>424</v>
      </c>
      <c r="F577" s="184" t="s">
        <v>343</v>
      </c>
      <c r="G577" s="186">
        <v>29.0</v>
      </c>
      <c r="H577" s="186">
        <v>0.0</v>
      </c>
      <c r="I577" s="2"/>
    </row>
    <row r="578">
      <c r="A578" s="183">
        <v>44681.0</v>
      </c>
      <c r="B578" s="184" t="s">
        <v>338</v>
      </c>
      <c r="C578" s="183">
        <v>44650.0</v>
      </c>
      <c r="D578" s="184" t="s">
        <v>417</v>
      </c>
      <c r="E578" s="184" t="s">
        <v>424</v>
      </c>
      <c r="F578" s="184" t="s">
        <v>345</v>
      </c>
      <c r="G578" s="186">
        <v>30.0</v>
      </c>
      <c r="H578" s="186">
        <v>0.0</v>
      </c>
      <c r="I578" s="2"/>
    </row>
    <row r="579">
      <c r="A579" s="183">
        <v>44682.0</v>
      </c>
      <c r="B579" s="184" t="s">
        <v>340</v>
      </c>
      <c r="C579" s="183">
        <v>44652.0</v>
      </c>
      <c r="D579" s="184" t="s">
        <v>417</v>
      </c>
      <c r="E579" s="184" t="s">
        <v>425</v>
      </c>
      <c r="F579" s="184" t="s">
        <v>347</v>
      </c>
      <c r="G579" s="186">
        <v>1.0</v>
      </c>
      <c r="H579" s="186">
        <v>0.0</v>
      </c>
      <c r="I579" s="2"/>
    </row>
    <row r="580">
      <c r="A580" s="183">
        <v>44683.0</v>
      </c>
      <c r="B580" s="184" t="s">
        <v>342</v>
      </c>
      <c r="C580" s="183">
        <v>44653.0</v>
      </c>
      <c r="D580" s="184" t="s">
        <v>417</v>
      </c>
      <c r="E580" s="184" t="s">
        <v>425</v>
      </c>
      <c r="F580" s="184" t="s">
        <v>349</v>
      </c>
      <c r="G580" s="186">
        <v>2.0</v>
      </c>
      <c r="H580" s="186">
        <v>0.0</v>
      </c>
      <c r="I580" s="2"/>
    </row>
    <row r="581">
      <c r="A581" s="183">
        <v>44684.0</v>
      </c>
      <c r="B581" s="184" t="s">
        <v>344</v>
      </c>
      <c r="C581" s="183">
        <v>44654.0</v>
      </c>
      <c r="D581" s="184" t="s">
        <v>417</v>
      </c>
      <c r="E581" s="184" t="s">
        <v>425</v>
      </c>
      <c r="F581" s="184" t="s">
        <v>350</v>
      </c>
      <c r="G581" s="186">
        <v>3.0</v>
      </c>
      <c r="H581" s="186">
        <v>0.0</v>
      </c>
      <c r="I581" s="2"/>
    </row>
    <row r="582">
      <c r="A582" s="183">
        <v>44685.0</v>
      </c>
      <c r="B582" s="184" t="s">
        <v>346</v>
      </c>
      <c r="C582" s="183">
        <v>44655.0</v>
      </c>
      <c r="D582" s="184" t="s">
        <v>417</v>
      </c>
      <c r="E582" s="184" t="s">
        <v>425</v>
      </c>
      <c r="F582" s="184" t="s">
        <v>351</v>
      </c>
      <c r="G582" s="186">
        <v>4.0</v>
      </c>
      <c r="H582" s="186">
        <v>0.0</v>
      </c>
      <c r="I582" s="2"/>
    </row>
    <row r="583">
      <c r="A583" s="183">
        <v>44686.0</v>
      </c>
      <c r="B583" s="184" t="s">
        <v>348</v>
      </c>
      <c r="C583" s="183">
        <v>44656.0</v>
      </c>
      <c r="D583" s="184" t="s">
        <v>417</v>
      </c>
      <c r="E583" s="184" t="s">
        <v>425</v>
      </c>
      <c r="F583" s="184" t="s">
        <v>352</v>
      </c>
      <c r="G583" s="186">
        <v>5.0</v>
      </c>
      <c r="H583" s="186">
        <v>0.0</v>
      </c>
      <c r="I583" s="2"/>
    </row>
    <row r="584">
      <c r="A584" s="183">
        <v>44687.0</v>
      </c>
      <c r="B584" s="184" t="s">
        <v>334</v>
      </c>
      <c r="C584" s="183">
        <v>44657.0</v>
      </c>
      <c r="D584" s="184" t="s">
        <v>417</v>
      </c>
      <c r="E584" s="184" t="s">
        <v>425</v>
      </c>
      <c r="F584" s="184" t="s">
        <v>353</v>
      </c>
      <c r="G584" s="186">
        <v>6.0</v>
      </c>
      <c r="H584" s="186">
        <v>0.0</v>
      </c>
      <c r="I584" s="2"/>
    </row>
    <row r="585">
      <c r="A585" s="183">
        <v>44688.0</v>
      </c>
      <c r="B585" s="184" t="s">
        <v>338</v>
      </c>
      <c r="C585" s="183">
        <v>44658.0</v>
      </c>
      <c r="D585" s="184" t="s">
        <v>417</v>
      </c>
      <c r="E585" s="184" t="s">
        <v>425</v>
      </c>
      <c r="F585" s="184" t="s">
        <v>354</v>
      </c>
      <c r="G585" s="186">
        <v>7.0</v>
      </c>
      <c r="H585" s="186">
        <v>0.0</v>
      </c>
      <c r="I585" s="2"/>
    </row>
    <row r="586">
      <c r="A586" s="183">
        <v>44689.0</v>
      </c>
      <c r="B586" s="184" t="s">
        <v>340</v>
      </c>
      <c r="C586" s="183">
        <v>44659.0</v>
      </c>
      <c r="D586" s="184" t="s">
        <v>417</v>
      </c>
      <c r="E586" s="184" t="s">
        <v>425</v>
      </c>
      <c r="F586" s="184" t="s">
        <v>356</v>
      </c>
      <c r="G586" s="186">
        <v>8.0</v>
      </c>
      <c r="H586" s="186">
        <v>0.0</v>
      </c>
      <c r="I586" s="2"/>
    </row>
    <row r="587">
      <c r="A587" s="183">
        <v>44690.0</v>
      </c>
      <c r="B587" s="184" t="s">
        <v>342</v>
      </c>
      <c r="C587" s="183">
        <v>44660.0</v>
      </c>
      <c r="D587" s="184" t="s">
        <v>417</v>
      </c>
      <c r="E587" s="184" t="s">
        <v>425</v>
      </c>
      <c r="F587" s="184" t="s">
        <v>357</v>
      </c>
      <c r="G587" s="186">
        <v>9.0</v>
      </c>
      <c r="H587" s="186">
        <v>0.0</v>
      </c>
      <c r="I587" s="2"/>
    </row>
    <row r="588">
      <c r="A588" s="183">
        <v>44691.0</v>
      </c>
      <c r="B588" s="184" t="s">
        <v>344</v>
      </c>
      <c r="C588" s="183">
        <v>44661.0</v>
      </c>
      <c r="D588" s="184" t="s">
        <v>417</v>
      </c>
      <c r="E588" s="184" t="s">
        <v>425</v>
      </c>
      <c r="F588" s="184" t="s">
        <v>358</v>
      </c>
      <c r="G588" s="186">
        <v>10.0</v>
      </c>
      <c r="H588" s="186">
        <v>0.0</v>
      </c>
      <c r="I588" s="2"/>
    </row>
    <row r="589">
      <c r="A589" s="183">
        <v>44692.0</v>
      </c>
      <c r="B589" s="184" t="s">
        <v>346</v>
      </c>
      <c r="C589" s="183">
        <v>44662.0</v>
      </c>
      <c r="D589" s="184" t="s">
        <v>417</v>
      </c>
      <c r="E589" s="184" t="s">
        <v>425</v>
      </c>
      <c r="F589" s="184" t="s">
        <v>359</v>
      </c>
      <c r="G589" s="186">
        <v>11.0</v>
      </c>
      <c r="H589" s="186">
        <v>0.0</v>
      </c>
      <c r="I589" s="2"/>
    </row>
    <row r="590">
      <c r="A590" s="183">
        <v>44693.0</v>
      </c>
      <c r="B590" s="184" t="s">
        <v>348</v>
      </c>
      <c r="C590" s="183">
        <v>44663.0</v>
      </c>
      <c r="D590" s="184" t="s">
        <v>417</v>
      </c>
      <c r="E590" s="184" t="s">
        <v>425</v>
      </c>
      <c r="F590" s="184" t="s">
        <v>360</v>
      </c>
      <c r="G590" s="186">
        <v>12.0</v>
      </c>
      <c r="H590" s="186">
        <v>0.0</v>
      </c>
      <c r="I590" s="2"/>
    </row>
    <row r="591">
      <c r="A591" s="183">
        <v>44694.0</v>
      </c>
      <c r="B591" s="184" t="s">
        <v>334</v>
      </c>
      <c r="C591" s="183">
        <v>44664.0</v>
      </c>
      <c r="D591" s="184" t="s">
        <v>417</v>
      </c>
      <c r="E591" s="184" t="s">
        <v>425</v>
      </c>
      <c r="F591" s="184" t="s">
        <v>361</v>
      </c>
      <c r="G591" s="186">
        <v>13.0</v>
      </c>
      <c r="H591" s="186">
        <v>0.0</v>
      </c>
      <c r="I591" s="2"/>
    </row>
    <row r="592">
      <c r="A592" s="183">
        <v>44695.0</v>
      </c>
      <c r="B592" s="184" t="s">
        <v>338</v>
      </c>
      <c r="C592" s="183">
        <v>44665.0</v>
      </c>
      <c r="D592" s="184" t="s">
        <v>417</v>
      </c>
      <c r="E592" s="184" t="s">
        <v>425</v>
      </c>
      <c r="F592" s="184" t="s">
        <v>362</v>
      </c>
      <c r="G592" s="186">
        <v>14.0</v>
      </c>
      <c r="H592" s="186">
        <v>0.0</v>
      </c>
      <c r="I592" s="2"/>
    </row>
    <row r="593">
      <c r="A593" s="183">
        <v>44696.0</v>
      </c>
      <c r="B593" s="184" t="s">
        <v>340</v>
      </c>
      <c r="C593" s="183">
        <v>44666.0</v>
      </c>
      <c r="D593" s="184" t="s">
        <v>417</v>
      </c>
      <c r="E593" s="184" t="s">
        <v>425</v>
      </c>
      <c r="F593" s="184" t="s">
        <v>363</v>
      </c>
      <c r="G593" s="186">
        <v>15.0</v>
      </c>
      <c r="H593" s="186">
        <v>0.0</v>
      </c>
      <c r="I593" s="2"/>
    </row>
    <row r="594">
      <c r="A594" s="183">
        <v>44697.0</v>
      </c>
      <c r="B594" s="184" t="s">
        <v>342</v>
      </c>
      <c r="C594" s="183">
        <v>44667.0</v>
      </c>
      <c r="D594" s="184" t="s">
        <v>417</v>
      </c>
      <c r="E594" s="184" t="s">
        <v>425</v>
      </c>
      <c r="F594" s="184" t="s">
        <v>364</v>
      </c>
      <c r="G594" s="186">
        <v>16.0</v>
      </c>
      <c r="H594" s="186">
        <v>0.0</v>
      </c>
      <c r="I594" s="2"/>
    </row>
    <row r="595">
      <c r="A595" s="183">
        <v>44698.0</v>
      </c>
      <c r="B595" s="184" t="s">
        <v>344</v>
      </c>
      <c r="C595" s="183">
        <v>44668.0</v>
      </c>
      <c r="D595" s="184" t="s">
        <v>417</v>
      </c>
      <c r="E595" s="184" t="s">
        <v>425</v>
      </c>
      <c r="F595" s="184" t="s">
        <v>365</v>
      </c>
      <c r="G595" s="186">
        <v>17.0</v>
      </c>
      <c r="H595" s="186">
        <v>0.0</v>
      </c>
      <c r="I595" s="2"/>
    </row>
    <row r="596">
      <c r="A596" s="183">
        <v>44699.0</v>
      </c>
      <c r="B596" s="184" t="s">
        <v>346</v>
      </c>
      <c r="C596" s="183">
        <v>44669.0</v>
      </c>
      <c r="D596" s="184" t="s">
        <v>417</v>
      </c>
      <c r="E596" s="184" t="s">
        <v>425</v>
      </c>
      <c r="F596" s="184" t="s">
        <v>366</v>
      </c>
      <c r="G596" s="186">
        <v>18.0</v>
      </c>
      <c r="H596" s="186">
        <v>0.0</v>
      </c>
      <c r="I596" s="2"/>
    </row>
    <row r="597">
      <c r="A597" s="183">
        <v>44700.0</v>
      </c>
      <c r="B597" s="184" t="s">
        <v>348</v>
      </c>
      <c r="C597" s="183">
        <v>44670.0</v>
      </c>
      <c r="D597" s="184" t="s">
        <v>417</v>
      </c>
      <c r="E597" s="184" t="s">
        <v>425</v>
      </c>
      <c r="F597" s="184" t="s">
        <v>367</v>
      </c>
      <c r="G597" s="186">
        <v>19.0</v>
      </c>
      <c r="H597" s="186">
        <v>0.0</v>
      </c>
      <c r="I597" s="2"/>
    </row>
    <row r="598">
      <c r="A598" s="183">
        <v>44701.0</v>
      </c>
      <c r="B598" s="184" t="s">
        <v>334</v>
      </c>
      <c r="C598" s="183">
        <v>44671.0</v>
      </c>
      <c r="D598" s="184" t="s">
        <v>417</v>
      </c>
      <c r="E598" s="184" t="s">
        <v>425</v>
      </c>
      <c r="F598" s="184" t="s">
        <v>368</v>
      </c>
      <c r="G598" s="186">
        <v>20.0</v>
      </c>
      <c r="H598" s="186">
        <v>0.0</v>
      </c>
      <c r="I598" s="2"/>
    </row>
    <row r="599">
      <c r="A599" s="183">
        <v>44702.0</v>
      </c>
      <c r="B599" s="184" t="s">
        <v>338</v>
      </c>
      <c r="C599" s="183">
        <v>44672.0</v>
      </c>
      <c r="D599" s="184" t="s">
        <v>417</v>
      </c>
      <c r="E599" s="184" t="s">
        <v>425</v>
      </c>
      <c r="F599" s="184" t="s">
        <v>369</v>
      </c>
      <c r="G599" s="186">
        <v>21.0</v>
      </c>
      <c r="H599" s="186">
        <v>0.0</v>
      </c>
      <c r="I599" s="2"/>
    </row>
    <row r="600">
      <c r="A600" s="183">
        <v>44703.0</v>
      </c>
      <c r="B600" s="184" t="s">
        <v>340</v>
      </c>
      <c r="C600" s="183">
        <v>44673.0</v>
      </c>
      <c r="D600" s="184" t="s">
        <v>417</v>
      </c>
      <c r="E600" s="184" t="s">
        <v>425</v>
      </c>
      <c r="F600" s="184" t="s">
        <v>370</v>
      </c>
      <c r="G600" s="186">
        <v>22.0</v>
      </c>
      <c r="H600" s="186">
        <v>0.0</v>
      </c>
      <c r="I600" s="2"/>
    </row>
    <row r="601">
      <c r="A601" s="183">
        <v>44704.0</v>
      </c>
      <c r="B601" s="184" t="s">
        <v>342</v>
      </c>
      <c r="C601" s="183">
        <v>44674.0</v>
      </c>
      <c r="D601" s="184" t="s">
        <v>417</v>
      </c>
      <c r="E601" s="184" t="s">
        <v>425</v>
      </c>
      <c r="F601" s="184" t="s">
        <v>371</v>
      </c>
      <c r="G601" s="186">
        <v>23.0</v>
      </c>
      <c r="H601" s="186">
        <v>0.0</v>
      </c>
      <c r="I601" s="2"/>
    </row>
    <row r="602">
      <c r="A602" s="183">
        <v>44705.0</v>
      </c>
      <c r="B602" s="184" t="s">
        <v>344</v>
      </c>
      <c r="C602" s="183">
        <v>44675.0</v>
      </c>
      <c r="D602" s="184" t="s">
        <v>417</v>
      </c>
      <c r="E602" s="184" t="s">
        <v>425</v>
      </c>
      <c r="F602" s="184" t="s">
        <v>372</v>
      </c>
      <c r="G602" s="186">
        <v>24.0</v>
      </c>
      <c r="H602" s="186">
        <v>0.0</v>
      </c>
      <c r="I602" s="2"/>
    </row>
    <row r="603">
      <c r="A603" s="183">
        <v>44706.0</v>
      </c>
      <c r="B603" s="184" t="s">
        <v>346</v>
      </c>
      <c r="C603" s="183">
        <v>44676.0</v>
      </c>
      <c r="D603" s="184" t="s">
        <v>417</v>
      </c>
      <c r="E603" s="184" t="s">
        <v>425</v>
      </c>
      <c r="F603" s="184" t="s">
        <v>373</v>
      </c>
      <c r="G603" s="186">
        <v>25.0</v>
      </c>
      <c r="H603" s="186">
        <v>0.0</v>
      </c>
      <c r="I603" s="2"/>
    </row>
    <row r="604">
      <c r="A604" s="183">
        <v>44707.0</v>
      </c>
      <c r="B604" s="184" t="s">
        <v>348</v>
      </c>
      <c r="C604" s="183">
        <v>44677.0</v>
      </c>
      <c r="D604" s="184" t="s">
        <v>417</v>
      </c>
      <c r="E604" s="184" t="s">
        <v>425</v>
      </c>
      <c r="F604" s="184" t="s">
        <v>374</v>
      </c>
      <c r="G604" s="186">
        <v>26.0</v>
      </c>
      <c r="H604" s="186">
        <v>0.0</v>
      </c>
      <c r="I604" s="2"/>
    </row>
    <row r="605">
      <c r="A605" s="183">
        <v>44708.0</v>
      </c>
      <c r="B605" s="184" t="s">
        <v>334</v>
      </c>
      <c r="C605" s="183">
        <v>44678.0</v>
      </c>
      <c r="D605" s="184" t="s">
        <v>417</v>
      </c>
      <c r="E605" s="184" t="s">
        <v>425</v>
      </c>
      <c r="F605" s="184" t="s">
        <v>406</v>
      </c>
      <c r="G605" s="186">
        <v>27.0</v>
      </c>
      <c r="H605" s="186">
        <v>0.0</v>
      </c>
      <c r="I605" s="2"/>
    </row>
    <row r="606">
      <c r="A606" s="183">
        <v>44709.0</v>
      </c>
      <c r="B606" s="184" t="s">
        <v>338</v>
      </c>
      <c r="C606" s="183">
        <v>44679.0</v>
      </c>
      <c r="D606" s="184" t="s">
        <v>417</v>
      </c>
      <c r="E606" s="184" t="s">
        <v>425</v>
      </c>
      <c r="F606" s="184" t="s">
        <v>407</v>
      </c>
      <c r="G606" s="186">
        <v>28.0</v>
      </c>
      <c r="H606" s="186">
        <v>0.0</v>
      </c>
      <c r="I606" s="2"/>
    </row>
    <row r="607">
      <c r="A607" s="183">
        <v>44710.0</v>
      </c>
      <c r="B607" s="184" t="s">
        <v>340</v>
      </c>
      <c r="C607" s="183">
        <v>44680.0</v>
      </c>
      <c r="D607" s="184" t="s">
        <v>417</v>
      </c>
      <c r="E607" s="184" t="s">
        <v>425</v>
      </c>
      <c r="F607" s="184" t="s">
        <v>377</v>
      </c>
      <c r="G607" s="186">
        <v>29.0</v>
      </c>
      <c r="H607" s="186">
        <v>0.0</v>
      </c>
      <c r="I607" s="2"/>
    </row>
    <row r="608">
      <c r="A608" s="183">
        <v>44711.0</v>
      </c>
      <c r="B608" s="184" t="s">
        <v>342</v>
      </c>
      <c r="C608" s="183">
        <v>44682.0</v>
      </c>
      <c r="D608" s="184" t="s">
        <v>417</v>
      </c>
      <c r="E608" s="184" t="s">
        <v>426</v>
      </c>
      <c r="F608" s="184" t="s">
        <v>378</v>
      </c>
      <c r="G608" s="186">
        <v>1.0</v>
      </c>
      <c r="H608" s="186">
        <v>0.0</v>
      </c>
      <c r="I608" s="2"/>
    </row>
    <row r="609">
      <c r="A609" s="183">
        <v>44712.0</v>
      </c>
      <c r="B609" s="184" t="s">
        <v>344</v>
      </c>
      <c r="C609" s="183">
        <v>44683.0</v>
      </c>
      <c r="D609" s="184" t="s">
        <v>417</v>
      </c>
      <c r="E609" s="184" t="s">
        <v>426</v>
      </c>
      <c r="F609" s="184" t="s">
        <v>379</v>
      </c>
      <c r="G609" s="186">
        <v>2.0</v>
      </c>
      <c r="H609" s="186">
        <v>0.0</v>
      </c>
      <c r="I609" s="2"/>
    </row>
    <row r="610">
      <c r="A610" s="183">
        <v>44713.0</v>
      </c>
      <c r="B610" s="184" t="s">
        <v>346</v>
      </c>
      <c r="C610" s="183">
        <v>44684.0</v>
      </c>
      <c r="D610" s="184" t="s">
        <v>417</v>
      </c>
      <c r="E610" s="184" t="s">
        <v>426</v>
      </c>
      <c r="F610" s="184" t="s">
        <v>380</v>
      </c>
      <c r="G610" s="186">
        <v>3.0</v>
      </c>
      <c r="H610" s="186">
        <v>0.0</v>
      </c>
      <c r="I610" s="2"/>
    </row>
    <row r="611">
      <c r="A611" s="183">
        <v>44714.0</v>
      </c>
      <c r="B611" s="184" t="s">
        <v>348</v>
      </c>
      <c r="C611" s="183">
        <v>44685.0</v>
      </c>
      <c r="D611" s="184" t="s">
        <v>417</v>
      </c>
      <c r="E611" s="184" t="s">
        <v>426</v>
      </c>
      <c r="F611" s="184" t="s">
        <v>381</v>
      </c>
      <c r="G611" s="186">
        <v>4.0</v>
      </c>
      <c r="H611" s="186">
        <v>0.0</v>
      </c>
      <c r="I611" s="2"/>
    </row>
    <row r="612">
      <c r="A612" s="183">
        <v>44715.0</v>
      </c>
      <c r="B612" s="184" t="s">
        <v>334</v>
      </c>
      <c r="C612" s="183">
        <v>44686.0</v>
      </c>
      <c r="D612" s="184" t="s">
        <v>417</v>
      </c>
      <c r="E612" s="184" t="s">
        <v>426</v>
      </c>
      <c r="F612" s="184" t="s">
        <v>383</v>
      </c>
      <c r="G612" s="186">
        <v>5.0</v>
      </c>
      <c r="H612" s="186">
        <v>0.0</v>
      </c>
      <c r="I612" s="2"/>
    </row>
    <row r="613">
      <c r="A613" s="183">
        <v>44716.0</v>
      </c>
      <c r="B613" s="184" t="s">
        <v>338</v>
      </c>
      <c r="C613" s="183">
        <v>44687.0</v>
      </c>
      <c r="D613" s="184" t="s">
        <v>417</v>
      </c>
      <c r="E613" s="184" t="s">
        <v>426</v>
      </c>
      <c r="F613" s="184" t="s">
        <v>384</v>
      </c>
      <c r="G613" s="186">
        <v>6.0</v>
      </c>
      <c r="H613" s="186">
        <v>0.0</v>
      </c>
      <c r="I613" s="2"/>
    </row>
    <row r="614">
      <c r="A614" s="183">
        <v>44717.0</v>
      </c>
      <c r="B614" s="184" t="s">
        <v>340</v>
      </c>
      <c r="C614" s="183">
        <v>44688.0</v>
      </c>
      <c r="D614" s="184" t="s">
        <v>417</v>
      </c>
      <c r="E614" s="184" t="s">
        <v>426</v>
      </c>
      <c r="F614" s="184" t="s">
        <v>385</v>
      </c>
      <c r="G614" s="186">
        <v>7.0</v>
      </c>
      <c r="H614" s="186">
        <v>0.0</v>
      </c>
      <c r="I614" s="2"/>
    </row>
    <row r="615">
      <c r="A615" s="183">
        <v>44718.0</v>
      </c>
      <c r="B615" s="184" t="s">
        <v>342</v>
      </c>
      <c r="C615" s="183">
        <v>44689.0</v>
      </c>
      <c r="D615" s="184" t="s">
        <v>417</v>
      </c>
      <c r="E615" s="184" t="s">
        <v>426</v>
      </c>
      <c r="F615" s="184" t="s">
        <v>386</v>
      </c>
      <c r="G615" s="186">
        <v>8.0</v>
      </c>
      <c r="H615" s="186">
        <v>0.0</v>
      </c>
      <c r="I615" s="2"/>
    </row>
    <row r="616">
      <c r="A616" s="183">
        <v>44719.0</v>
      </c>
      <c r="B616" s="184" t="s">
        <v>344</v>
      </c>
      <c r="C616" s="183">
        <v>44690.0</v>
      </c>
      <c r="D616" s="184" t="s">
        <v>417</v>
      </c>
      <c r="E616" s="184" t="s">
        <v>426</v>
      </c>
      <c r="F616" s="184" t="s">
        <v>387</v>
      </c>
      <c r="G616" s="186">
        <v>9.0</v>
      </c>
      <c r="H616" s="186">
        <v>0.0</v>
      </c>
      <c r="I616" s="2"/>
    </row>
    <row r="617">
      <c r="A617" s="183">
        <v>44720.0</v>
      </c>
      <c r="B617" s="184" t="s">
        <v>346</v>
      </c>
      <c r="C617" s="183">
        <v>44691.0</v>
      </c>
      <c r="D617" s="184" t="s">
        <v>417</v>
      </c>
      <c r="E617" s="184" t="s">
        <v>426</v>
      </c>
      <c r="F617" s="184" t="s">
        <v>388</v>
      </c>
      <c r="G617" s="186">
        <v>10.0</v>
      </c>
      <c r="H617" s="186">
        <v>0.0</v>
      </c>
      <c r="I617" s="2"/>
    </row>
    <row r="618">
      <c r="A618" s="183">
        <v>44721.0</v>
      </c>
      <c r="B618" s="184" t="s">
        <v>348</v>
      </c>
      <c r="C618" s="183">
        <v>44692.0</v>
      </c>
      <c r="D618" s="184" t="s">
        <v>417</v>
      </c>
      <c r="E618" s="184" t="s">
        <v>426</v>
      </c>
      <c r="F618" s="184" t="s">
        <v>389</v>
      </c>
      <c r="G618" s="186">
        <v>11.0</v>
      </c>
      <c r="H618" s="186">
        <v>0.0</v>
      </c>
      <c r="I618" s="2"/>
    </row>
    <row r="619">
      <c r="A619" s="183">
        <v>44722.0</v>
      </c>
      <c r="B619" s="184" t="s">
        <v>334</v>
      </c>
      <c r="C619" s="183">
        <v>44693.0</v>
      </c>
      <c r="D619" s="184" t="s">
        <v>417</v>
      </c>
      <c r="E619" s="184" t="s">
        <v>426</v>
      </c>
      <c r="F619" s="184" t="s">
        <v>390</v>
      </c>
      <c r="G619" s="186">
        <v>12.0</v>
      </c>
      <c r="H619" s="186">
        <v>0.0</v>
      </c>
      <c r="I619" s="2"/>
    </row>
    <row r="620">
      <c r="A620" s="183">
        <v>44723.0</v>
      </c>
      <c r="B620" s="184" t="s">
        <v>338</v>
      </c>
      <c r="C620" s="183">
        <v>44694.0</v>
      </c>
      <c r="D620" s="184" t="s">
        <v>417</v>
      </c>
      <c r="E620" s="184" t="s">
        <v>426</v>
      </c>
      <c r="F620" s="184" t="s">
        <v>391</v>
      </c>
      <c r="G620" s="186">
        <v>13.0</v>
      </c>
      <c r="H620" s="186">
        <v>0.0</v>
      </c>
      <c r="I620" s="2"/>
    </row>
    <row r="621">
      <c r="A621" s="183">
        <v>44724.0</v>
      </c>
      <c r="B621" s="184" t="s">
        <v>340</v>
      </c>
      <c r="C621" s="183">
        <v>44695.0</v>
      </c>
      <c r="D621" s="184" t="s">
        <v>417</v>
      </c>
      <c r="E621" s="184" t="s">
        <v>426</v>
      </c>
      <c r="F621" s="184" t="s">
        <v>392</v>
      </c>
      <c r="G621" s="186">
        <v>14.0</v>
      </c>
      <c r="H621" s="186">
        <v>0.0</v>
      </c>
      <c r="I621" s="2"/>
    </row>
    <row r="622">
      <c r="A622" s="183">
        <v>44725.0</v>
      </c>
      <c r="B622" s="184" t="s">
        <v>342</v>
      </c>
      <c r="C622" s="183">
        <v>44696.0</v>
      </c>
      <c r="D622" s="184" t="s">
        <v>417</v>
      </c>
      <c r="E622" s="184" t="s">
        <v>426</v>
      </c>
      <c r="F622" s="184" t="s">
        <v>393</v>
      </c>
      <c r="G622" s="186">
        <v>15.0</v>
      </c>
      <c r="H622" s="186">
        <v>0.0</v>
      </c>
      <c r="I622" s="2"/>
    </row>
    <row r="623">
      <c r="A623" s="183">
        <v>44726.0</v>
      </c>
      <c r="B623" s="184" t="s">
        <v>344</v>
      </c>
      <c r="C623" s="183">
        <v>44697.0</v>
      </c>
      <c r="D623" s="184" t="s">
        <v>417</v>
      </c>
      <c r="E623" s="184" t="s">
        <v>426</v>
      </c>
      <c r="F623" s="184" t="s">
        <v>394</v>
      </c>
      <c r="G623" s="186">
        <v>16.0</v>
      </c>
      <c r="H623" s="186">
        <v>0.0</v>
      </c>
      <c r="I623" s="2"/>
    </row>
    <row r="624">
      <c r="A624" s="183">
        <v>44727.0</v>
      </c>
      <c r="B624" s="184" t="s">
        <v>346</v>
      </c>
      <c r="C624" s="183">
        <v>44698.0</v>
      </c>
      <c r="D624" s="184" t="s">
        <v>417</v>
      </c>
      <c r="E624" s="184" t="s">
        <v>426</v>
      </c>
      <c r="F624" s="184" t="s">
        <v>395</v>
      </c>
      <c r="G624" s="186">
        <v>17.0</v>
      </c>
      <c r="H624" s="186">
        <v>0.0</v>
      </c>
      <c r="I624" s="2"/>
    </row>
    <row r="625">
      <c r="A625" s="183">
        <v>44728.0</v>
      </c>
      <c r="B625" s="184" t="s">
        <v>348</v>
      </c>
      <c r="C625" s="183">
        <v>44699.0</v>
      </c>
      <c r="D625" s="184" t="s">
        <v>417</v>
      </c>
      <c r="E625" s="184" t="s">
        <v>426</v>
      </c>
      <c r="F625" s="184" t="s">
        <v>396</v>
      </c>
      <c r="G625" s="186">
        <v>18.0</v>
      </c>
      <c r="H625" s="186">
        <v>0.0</v>
      </c>
      <c r="I625" s="2"/>
    </row>
    <row r="626">
      <c r="A626" s="183">
        <v>44729.0</v>
      </c>
      <c r="B626" s="184" t="s">
        <v>334</v>
      </c>
      <c r="C626" s="183">
        <v>44700.0</v>
      </c>
      <c r="D626" s="184" t="s">
        <v>417</v>
      </c>
      <c r="E626" s="184" t="s">
        <v>426</v>
      </c>
      <c r="F626" s="184" t="s">
        <v>397</v>
      </c>
      <c r="G626" s="186">
        <v>19.0</v>
      </c>
      <c r="H626" s="186">
        <v>0.0</v>
      </c>
      <c r="I626" s="2"/>
    </row>
    <row r="627">
      <c r="A627" s="183">
        <v>44730.0</v>
      </c>
      <c r="B627" s="184" t="s">
        <v>338</v>
      </c>
      <c r="C627" s="183">
        <v>44701.0</v>
      </c>
      <c r="D627" s="184" t="s">
        <v>417</v>
      </c>
      <c r="E627" s="184" t="s">
        <v>426</v>
      </c>
      <c r="F627" s="184" t="s">
        <v>398</v>
      </c>
      <c r="G627" s="186">
        <v>20.0</v>
      </c>
      <c r="H627" s="186">
        <v>0.0</v>
      </c>
      <c r="I627" s="2"/>
    </row>
    <row r="628">
      <c r="A628" s="183">
        <v>44731.0</v>
      </c>
      <c r="B628" s="184" t="s">
        <v>340</v>
      </c>
      <c r="C628" s="183">
        <v>44702.0</v>
      </c>
      <c r="D628" s="184" t="s">
        <v>417</v>
      </c>
      <c r="E628" s="184" t="s">
        <v>426</v>
      </c>
      <c r="F628" s="184" t="s">
        <v>399</v>
      </c>
      <c r="G628" s="186">
        <v>21.0</v>
      </c>
      <c r="H628" s="186">
        <v>0.0</v>
      </c>
      <c r="I628" s="2"/>
    </row>
    <row r="629">
      <c r="A629" s="183">
        <v>44732.0</v>
      </c>
      <c r="B629" s="184" t="s">
        <v>342</v>
      </c>
      <c r="C629" s="183">
        <v>44703.0</v>
      </c>
      <c r="D629" s="184" t="s">
        <v>417</v>
      </c>
      <c r="E629" s="184" t="s">
        <v>426</v>
      </c>
      <c r="F629" s="184" t="s">
        <v>400</v>
      </c>
      <c r="G629" s="186">
        <v>22.0</v>
      </c>
      <c r="H629" s="186">
        <v>0.0</v>
      </c>
      <c r="I629" s="2"/>
    </row>
    <row r="630">
      <c r="A630" s="183">
        <v>44733.0</v>
      </c>
      <c r="B630" s="184" t="s">
        <v>344</v>
      </c>
      <c r="C630" s="183">
        <v>44704.0</v>
      </c>
      <c r="D630" s="184" t="s">
        <v>417</v>
      </c>
      <c r="E630" s="184" t="s">
        <v>426</v>
      </c>
      <c r="F630" s="184" t="s">
        <v>401</v>
      </c>
      <c r="G630" s="186">
        <v>23.0</v>
      </c>
      <c r="H630" s="186">
        <v>0.0</v>
      </c>
      <c r="I630" s="2"/>
    </row>
    <row r="631">
      <c r="A631" s="183">
        <v>44734.0</v>
      </c>
      <c r="B631" s="184" t="s">
        <v>346</v>
      </c>
      <c r="C631" s="183">
        <v>44705.0</v>
      </c>
      <c r="D631" s="184" t="s">
        <v>417</v>
      </c>
      <c r="E631" s="184" t="s">
        <v>426</v>
      </c>
      <c r="F631" s="184" t="s">
        <v>402</v>
      </c>
      <c r="G631" s="186">
        <v>24.0</v>
      </c>
      <c r="H631" s="186">
        <v>0.0</v>
      </c>
      <c r="I631" s="2"/>
    </row>
    <row r="632">
      <c r="A632" s="183">
        <v>44735.0</v>
      </c>
      <c r="B632" s="184" t="s">
        <v>348</v>
      </c>
      <c r="C632" s="183">
        <v>44706.0</v>
      </c>
      <c r="D632" s="184" t="s">
        <v>417</v>
      </c>
      <c r="E632" s="184" t="s">
        <v>426</v>
      </c>
      <c r="F632" s="184" t="s">
        <v>403</v>
      </c>
      <c r="G632" s="186">
        <v>25.0</v>
      </c>
      <c r="H632" s="186">
        <v>0.0</v>
      </c>
      <c r="I632" s="2"/>
    </row>
    <row r="633">
      <c r="A633" s="183">
        <v>44736.0</v>
      </c>
      <c r="B633" s="184" t="s">
        <v>334</v>
      </c>
      <c r="C633" s="183">
        <v>44707.0</v>
      </c>
      <c r="D633" s="184" t="s">
        <v>417</v>
      </c>
      <c r="E633" s="184" t="s">
        <v>426</v>
      </c>
      <c r="F633" s="184" t="s">
        <v>404</v>
      </c>
      <c r="G633" s="186">
        <v>26.0</v>
      </c>
      <c r="H633" s="186">
        <v>0.0</v>
      </c>
      <c r="I633" s="2"/>
    </row>
    <row r="634">
      <c r="A634" s="183">
        <v>44737.0</v>
      </c>
      <c r="B634" s="184" t="s">
        <v>338</v>
      </c>
      <c r="C634" s="183">
        <v>44708.0</v>
      </c>
      <c r="D634" s="184" t="s">
        <v>417</v>
      </c>
      <c r="E634" s="184" t="s">
        <v>426</v>
      </c>
      <c r="F634" s="184" t="s">
        <v>337</v>
      </c>
      <c r="G634" s="186">
        <v>27.0</v>
      </c>
      <c r="H634" s="186">
        <v>0.0</v>
      </c>
      <c r="I634" s="2"/>
    </row>
    <row r="635">
      <c r="A635" s="183">
        <v>44738.0</v>
      </c>
      <c r="B635" s="184" t="s">
        <v>340</v>
      </c>
      <c r="C635" s="183">
        <v>44709.0</v>
      </c>
      <c r="D635" s="184" t="s">
        <v>417</v>
      </c>
      <c r="E635" s="184" t="s">
        <v>426</v>
      </c>
      <c r="F635" s="184" t="s">
        <v>339</v>
      </c>
      <c r="G635" s="186">
        <v>28.0</v>
      </c>
      <c r="H635" s="186">
        <v>0.0</v>
      </c>
      <c r="I635" s="2"/>
    </row>
    <row r="636">
      <c r="A636" s="183">
        <v>44739.0</v>
      </c>
      <c r="B636" s="184" t="s">
        <v>342</v>
      </c>
      <c r="C636" s="183">
        <v>44710.0</v>
      </c>
      <c r="D636" s="184" t="s">
        <v>417</v>
      </c>
      <c r="E636" s="184" t="s">
        <v>426</v>
      </c>
      <c r="F636" s="184" t="s">
        <v>341</v>
      </c>
      <c r="G636" s="186">
        <v>29.0</v>
      </c>
      <c r="H636" s="186">
        <v>0.0</v>
      </c>
      <c r="I636" s="2"/>
    </row>
    <row r="637">
      <c r="A637" s="183">
        <v>44740.0</v>
      </c>
      <c r="B637" s="184" t="s">
        <v>344</v>
      </c>
      <c r="C637" s="183">
        <v>44711.0</v>
      </c>
      <c r="D637" s="184" t="s">
        <v>417</v>
      </c>
      <c r="E637" s="184" t="s">
        <v>426</v>
      </c>
      <c r="F637" s="184" t="s">
        <v>343</v>
      </c>
      <c r="G637" s="186">
        <v>30.0</v>
      </c>
      <c r="H637" s="186">
        <v>0.0</v>
      </c>
      <c r="I637" s="2"/>
    </row>
    <row r="638">
      <c r="A638" s="183">
        <v>44741.0</v>
      </c>
      <c r="B638" s="184" t="s">
        <v>346</v>
      </c>
      <c r="C638" s="183">
        <v>44713.0</v>
      </c>
      <c r="D638" s="184" t="s">
        <v>417</v>
      </c>
      <c r="E638" s="184" t="s">
        <v>427</v>
      </c>
      <c r="F638" s="184" t="s">
        <v>345</v>
      </c>
      <c r="G638" s="186">
        <v>1.0</v>
      </c>
      <c r="H638" s="186">
        <v>0.0</v>
      </c>
      <c r="I638" s="2"/>
    </row>
    <row r="639">
      <c r="A639" s="183">
        <v>44742.0</v>
      </c>
      <c r="B639" s="184" t="s">
        <v>348</v>
      </c>
      <c r="C639" s="183">
        <v>44714.0</v>
      </c>
      <c r="D639" s="184" t="s">
        <v>417</v>
      </c>
      <c r="E639" s="184" t="s">
        <v>427</v>
      </c>
      <c r="F639" s="184" t="s">
        <v>347</v>
      </c>
      <c r="G639" s="186">
        <v>2.0</v>
      </c>
      <c r="H639" s="186">
        <v>0.0</v>
      </c>
      <c r="I639" s="2"/>
    </row>
    <row r="640">
      <c r="A640" s="183">
        <v>44743.0</v>
      </c>
      <c r="B640" s="184" t="s">
        <v>334</v>
      </c>
      <c r="C640" s="183">
        <v>44715.0</v>
      </c>
      <c r="D640" s="184" t="s">
        <v>417</v>
      </c>
      <c r="E640" s="184" t="s">
        <v>427</v>
      </c>
      <c r="F640" s="184" t="s">
        <v>349</v>
      </c>
      <c r="G640" s="186">
        <v>3.0</v>
      </c>
      <c r="H640" s="186">
        <v>0.0</v>
      </c>
      <c r="I640" s="2"/>
    </row>
    <row r="641">
      <c r="A641" s="183">
        <v>44744.0</v>
      </c>
      <c r="B641" s="184" t="s">
        <v>338</v>
      </c>
      <c r="C641" s="183">
        <v>44716.0</v>
      </c>
      <c r="D641" s="184" t="s">
        <v>417</v>
      </c>
      <c r="E641" s="184" t="s">
        <v>427</v>
      </c>
      <c r="F641" s="184" t="s">
        <v>350</v>
      </c>
      <c r="G641" s="186">
        <v>4.0</v>
      </c>
      <c r="H641" s="186">
        <v>0.0</v>
      </c>
      <c r="I641" s="2"/>
    </row>
    <row r="642">
      <c r="A642" s="183">
        <v>44745.0</v>
      </c>
      <c r="B642" s="184" t="s">
        <v>340</v>
      </c>
      <c r="C642" s="183">
        <v>44717.0</v>
      </c>
      <c r="D642" s="184" t="s">
        <v>417</v>
      </c>
      <c r="E642" s="184" t="s">
        <v>427</v>
      </c>
      <c r="F642" s="184" t="s">
        <v>351</v>
      </c>
      <c r="G642" s="186">
        <v>5.0</v>
      </c>
      <c r="H642" s="186">
        <v>0.0</v>
      </c>
      <c r="I642" s="2"/>
    </row>
    <row r="643">
      <c r="A643" s="183">
        <v>44746.0</v>
      </c>
      <c r="B643" s="184" t="s">
        <v>342</v>
      </c>
      <c r="C643" s="183">
        <v>44718.0</v>
      </c>
      <c r="D643" s="184" t="s">
        <v>417</v>
      </c>
      <c r="E643" s="184" t="s">
        <v>427</v>
      </c>
      <c r="F643" s="184" t="s">
        <v>352</v>
      </c>
      <c r="G643" s="186">
        <v>6.0</v>
      </c>
      <c r="H643" s="186">
        <v>0.0</v>
      </c>
      <c r="I643" s="2"/>
    </row>
    <row r="644">
      <c r="A644" s="183">
        <v>44747.0</v>
      </c>
      <c r="B644" s="184" t="s">
        <v>344</v>
      </c>
      <c r="C644" s="183">
        <v>44719.0</v>
      </c>
      <c r="D644" s="184" t="s">
        <v>417</v>
      </c>
      <c r="E644" s="184" t="s">
        <v>427</v>
      </c>
      <c r="F644" s="184" t="s">
        <v>353</v>
      </c>
      <c r="G644" s="186">
        <v>7.0</v>
      </c>
      <c r="H644" s="186">
        <v>0.0</v>
      </c>
      <c r="I644" s="2"/>
    </row>
    <row r="645">
      <c r="A645" s="183">
        <v>44748.0</v>
      </c>
      <c r="B645" s="184" t="s">
        <v>346</v>
      </c>
      <c r="C645" s="183">
        <v>44720.0</v>
      </c>
      <c r="D645" s="184" t="s">
        <v>417</v>
      </c>
      <c r="E645" s="184" t="s">
        <v>427</v>
      </c>
      <c r="F645" s="184" t="s">
        <v>354</v>
      </c>
      <c r="G645" s="186">
        <v>8.0</v>
      </c>
      <c r="H645" s="186">
        <v>0.0</v>
      </c>
      <c r="I645" s="2"/>
    </row>
    <row r="646">
      <c r="A646" s="183">
        <v>44749.0</v>
      </c>
      <c r="B646" s="184" t="s">
        <v>348</v>
      </c>
      <c r="C646" s="183">
        <v>44721.0</v>
      </c>
      <c r="D646" s="184" t="s">
        <v>417</v>
      </c>
      <c r="E646" s="184" t="s">
        <v>427</v>
      </c>
      <c r="F646" s="184" t="s">
        <v>356</v>
      </c>
      <c r="G646" s="186">
        <v>9.0</v>
      </c>
      <c r="H646" s="186">
        <v>0.0</v>
      </c>
      <c r="I646" s="2"/>
    </row>
    <row r="647">
      <c r="A647" s="183">
        <v>44750.0</v>
      </c>
      <c r="B647" s="184" t="s">
        <v>334</v>
      </c>
      <c r="C647" s="183">
        <v>44722.0</v>
      </c>
      <c r="D647" s="184" t="s">
        <v>417</v>
      </c>
      <c r="E647" s="184" t="s">
        <v>427</v>
      </c>
      <c r="F647" s="184" t="s">
        <v>357</v>
      </c>
      <c r="G647" s="186">
        <v>10.0</v>
      </c>
      <c r="H647" s="186">
        <v>0.0</v>
      </c>
      <c r="I647" s="2"/>
    </row>
    <row r="648">
      <c r="A648" s="183">
        <v>44751.0</v>
      </c>
      <c r="B648" s="184" t="s">
        <v>338</v>
      </c>
      <c r="C648" s="183">
        <v>44723.0</v>
      </c>
      <c r="D648" s="184" t="s">
        <v>417</v>
      </c>
      <c r="E648" s="184" t="s">
        <v>427</v>
      </c>
      <c r="F648" s="184" t="s">
        <v>358</v>
      </c>
      <c r="G648" s="186">
        <v>11.0</v>
      </c>
      <c r="H648" s="186">
        <v>0.0</v>
      </c>
      <c r="I648" s="2"/>
    </row>
    <row r="649">
      <c r="A649" s="183">
        <v>44752.0</v>
      </c>
      <c r="B649" s="184" t="s">
        <v>340</v>
      </c>
      <c r="C649" s="183">
        <v>44724.0</v>
      </c>
      <c r="D649" s="184" t="s">
        <v>417</v>
      </c>
      <c r="E649" s="184" t="s">
        <v>427</v>
      </c>
      <c r="F649" s="184" t="s">
        <v>359</v>
      </c>
      <c r="G649" s="186">
        <v>12.0</v>
      </c>
      <c r="H649" s="186">
        <v>0.0</v>
      </c>
      <c r="I649" s="2"/>
    </row>
    <row r="650">
      <c r="A650" s="183">
        <v>44753.0</v>
      </c>
      <c r="B650" s="184" t="s">
        <v>342</v>
      </c>
      <c r="C650" s="183">
        <v>44725.0</v>
      </c>
      <c r="D650" s="184" t="s">
        <v>417</v>
      </c>
      <c r="E650" s="184" t="s">
        <v>427</v>
      </c>
      <c r="F650" s="184" t="s">
        <v>360</v>
      </c>
      <c r="G650" s="186">
        <v>13.0</v>
      </c>
      <c r="H650" s="186">
        <v>0.0</v>
      </c>
      <c r="I650" s="2"/>
    </row>
    <row r="651">
      <c r="A651" s="183">
        <v>44754.0</v>
      </c>
      <c r="B651" s="184" t="s">
        <v>344</v>
      </c>
      <c r="C651" s="183">
        <v>44726.0</v>
      </c>
      <c r="D651" s="184" t="s">
        <v>417</v>
      </c>
      <c r="E651" s="184" t="s">
        <v>427</v>
      </c>
      <c r="F651" s="184" t="s">
        <v>361</v>
      </c>
      <c r="G651" s="186">
        <v>14.0</v>
      </c>
      <c r="H651" s="186">
        <v>0.0</v>
      </c>
      <c r="I651" s="2"/>
    </row>
    <row r="652">
      <c r="A652" s="183">
        <v>44755.0</v>
      </c>
      <c r="B652" s="184" t="s">
        <v>346</v>
      </c>
      <c r="C652" s="183">
        <v>44727.0</v>
      </c>
      <c r="D652" s="184" t="s">
        <v>417</v>
      </c>
      <c r="E652" s="184" t="s">
        <v>427</v>
      </c>
      <c r="F652" s="184" t="s">
        <v>362</v>
      </c>
      <c r="G652" s="186">
        <v>15.0</v>
      </c>
      <c r="H652" s="186">
        <v>0.0</v>
      </c>
      <c r="I652" s="2"/>
    </row>
    <row r="653">
      <c r="A653" s="183">
        <v>44756.0</v>
      </c>
      <c r="B653" s="184" t="s">
        <v>348</v>
      </c>
      <c r="C653" s="183">
        <v>44728.0</v>
      </c>
      <c r="D653" s="184" t="s">
        <v>417</v>
      </c>
      <c r="E653" s="184" t="s">
        <v>427</v>
      </c>
      <c r="F653" s="184" t="s">
        <v>363</v>
      </c>
      <c r="G653" s="186">
        <v>16.0</v>
      </c>
      <c r="H653" s="186">
        <v>0.0</v>
      </c>
      <c r="I653" s="2"/>
    </row>
    <row r="654">
      <c r="A654" s="183">
        <v>44757.0</v>
      </c>
      <c r="B654" s="184" t="s">
        <v>334</v>
      </c>
      <c r="C654" s="183">
        <v>44729.0</v>
      </c>
      <c r="D654" s="184" t="s">
        <v>417</v>
      </c>
      <c r="E654" s="184" t="s">
        <v>427</v>
      </c>
      <c r="F654" s="184" t="s">
        <v>364</v>
      </c>
      <c r="G654" s="186">
        <v>17.0</v>
      </c>
      <c r="H654" s="186">
        <v>0.0</v>
      </c>
      <c r="I654" s="2"/>
    </row>
    <row r="655">
      <c r="A655" s="183">
        <v>44758.0</v>
      </c>
      <c r="B655" s="184" t="s">
        <v>338</v>
      </c>
      <c r="C655" s="183">
        <v>44730.0</v>
      </c>
      <c r="D655" s="184" t="s">
        <v>417</v>
      </c>
      <c r="E655" s="184" t="s">
        <v>427</v>
      </c>
      <c r="F655" s="184" t="s">
        <v>365</v>
      </c>
      <c r="G655" s="186">
        <v>18.0</v>
      </c>
      <c r="H655" s="186">
        <v>0.0</v>
      </c>
      <c r="I655" s="2"/>
    </row>
    <row r="656">
      <c r="A656" s="183">
        <v>44759.0</v>
      </c>
      <c r="B656" s="184" t="s">
        <v>340</v>
      </c>
      <c r="C656" s="183">
        <v>44731.0</v>
      </c>
      <c r="D656" s="184" t="s">
        <v>417</v>
      </c>
      <c r="E656" s="184" t="s">
        <v>427</v>
      </c>
      <c r="F656" s="184" t="s">
        <v>366</v>
      </c>
      <c r="G656" s="186">
        <v>19.0</v>
      </c>
      <c r="H656" s="186">
        <v>0.0</v>
      </c>
      <c r="I656" s="2"/>
    </row>
    <row r="657">
      <c r="A657" s="183">
        <v>44760.0</v>
      </c>
      <c r="B657" s="184" t="s">
        <v>342</v>
      </c>
      <c r="C657" s="183">
        <v>44732.0</v>
      </c>
      <c r="D657" s="184" t="s">
        <v>417</v>
      </c>
      <c r="E657" s="184" t="s">
        <v>427</v>
      </c>
      <c r="F657" s="184" t="s">
        <v>367</v>
      </c>
      <c r="G657" s="186">
        <v>20.0</v>
      </c>
      <c r="H657" s="186">
        <v>0.0</v>
      </c>
      <c r="I657" s="2"/>
    </row>
    <row r="658">
      <c r="A658" s="183">
        <v>44761.0</v>
      </c>
      <c r="B658" s="184" t="s">
        <v>344</v>
      </c>
      <c r="C658" s="183">
        <v>44733.0</v>
      </c>
      <c r="D658" s="184" t="s">
        <v>417</v>
      </c>
      <c r="E658" s="184" t="s">
        <v>427</v>
      </c>
      <c r="F658" s="184" t="s">
        <v>368</v>
      </c>
      <c r="G658" s="186">
        <v>21.0</v>
      </c>
      <c r="H658" s="186">
        <v>0.0</v>
      </c>
      <c r="I658" s="2"/>
    </row>
    <row r="659">
      <c r="A659" s="183">
        <v>44762.0</v>
      </c>
      <c r="B659" s="184" t="s">
        <v>346</v>
      </c>
      <c r="C659" s="183">
        <v>44734.0</v>
      </c>
      <c r="D659" s="184" t="s">
        <v>417</v>
      </c>
      <c r="E659" s="184" t="s">
        <v>427</v>
      </c>
      <c r="F659" s="184" t="s">
        <v>369</v>
      </c>
      <c r="G659" s="186">
        <v>22.0</v>
      </c>
      <c r="H659" s="186">
        <v>0.0</v>
      </c>
      <c r="I659" s="2"/>
    </row>
    <row r="660">
      <c r="A660" s="183">
        <v>44763.0</v>
      </c>
      <c r="B660" s="184" t="s">
        <v>348</v>
      </c>
      <c r="C660" s="183">
        <v>44735.0</v>
      </c>
      <c r="D660" s="184" t="s">
        <v>417</v>
      </c>
      <c r="E660" s="184" t="s">
        <v>427</v>
      </c>
      <c r="F660" s="184" t="s">
        <v>370</v>
      </c>
      <c r="G660" s="186">
        <v>23.0</v>
      </c>
      <c r="H660" s="186">
        <v>0.0</v>
      </c>
      <c r="I660" s="2"/>
    </row>
    <row r="661">
      <c r="A661" s="183">
        <v>44764.0</v>
      </c>
      <c r="B661" s="184" t="s">
        <v>334</v>
      </c>
      <c r="C661" s="183">
        <v>44736.0</v>
      </c>
      <c r="D661" s="184" t="s">
        <v>417</v>
      </c>
      <c r="E661" s="184" t="s">
        <v>427</v>
      </c>
      <c r="F661" s="184" t="s">
        <v>371</v>
      </c>
      <c r="G661" s="186">
        <v>24.0</v>
      </c>
      <c r="H661" s="186">
        <v>0.0</v>
      </c>
      <c r="I661" s="2"/>
    </row>
    <row r="662">
      <c r="A662" s="183">
        <v>44765.0</v>
      </c>
      <c r="B662" s="184" t="s">
        <v>338</v>
      </c>
      <c r="C662" s="183">
        <v>44737.0</v>
      </c>
      <c r="D662" s="184" t="s">
        <v>417</v>
      </c>
      <c r="E662" s="184" t="s">
        <v>427</v>
      </c>
      <c r="F662" s="184" t="s">
        <v>372</v>
      </c>
      <c r="G662" s="186">
        <v>25.0</v>
      </c>
      <c r="H662" s="186">
        <v>0.0</v>
      </c>
      <c r="I662" s="2"/>
    </row>
    <row r="663">
      <c r="A663" s="183">
        <v>44766.0</v>
      </c>
      <c r="B663" s="184" t="s">
        <v>340</v>
      </c>
      <c r="C663" s="183">
        <v>44738.0</v>
      </c>
      <c r="D663" s="184" t="s">
        <v>417</v>
      </c>
      <c r="E663" s="184" t="s">
        <v>427</v>
      </c>
      <c r="F663" s="184" t="s">
        <v>373</v>
      </c>
      <c r="G663" s="186">
        <v>26.0</v>
      </c>
      <c r="H663" s="186">
        <v>0.0</v>
      </c>
      <c r="I663" s="2"/>
    </row>
    <row r="664">
      <c r="A664" s="183">
        <v>44767.0</v>
      </c>
      <c r="B664" s="184" t="s">
        <v>342</v>
      </c>
      <c r="C664" s="183">
        <v>44739.0</v>
      </c>
      <c r="D664" s="184" t="s">
        <v>417</v>
      </c>
      <c r="E664" s="184" t="s">
        <v>427</v>
      </c>
      <c r="F664" s="184" t="s">
        <v>374</v>
      </c>
      <c r="G664" s="186">
        <v>27.0</v>
      </c>
      <c r="H664" s="186">
        <v>0.0</v>
      </c>
      <c r="I664" s="2"/>
    </row>
    <row r="665">
      <c r="A665" s="183">
        <v>44768.0</v>
      </c>
      <c r="B665" s="184" t="s">
        <v>344</v>
      </c>
      <c r="C665" s="183">
        <v>44740.0</v>
      </c>
      <c r="D665" s="184" t="s">
        <v>417</v>
      </c>
      <c r="E665" s="184" t="s">
        <v>427</v>
      </c>
      <c r="F665" s="184" t="s">
        <v>406</v>
      </c>
      <c r="G665" s="186">
        <v>28.0</v>
      </c>
      <c r="H665" s="186">
        <v>0.0</v>
      </c>
      <c r="I665" s="2"/>
    </row>
    <row r="666">
      <c r="A666" s="183">
        <v>44769.0</v>
      </c>
      <c r="B666" s="184" t="s">
        <v>346</v>
      </c>
      <c r="C666" s="183">
        <v>44741.0</v>
      </c>
      <c r="D666" s="184" t="s">
        <v>417</v>
      </c>
      <c r="E666" s="184" t="s">
        <v>427</v>
      </c>
      <c r="F666" s="184" t="s">
        <v>407</v>
      </c>
      <c r="G666" s="186">
        <v>29.0</v>
      </c>
      <c r="H666" s="186">
        <v>0.0</v>
      </c>
      <c r="I666" s="2"/>
    </row>
    <row r="667">
      <c r="A667" s="183">
        <v>44770.0</v>
      </c>
      <c r="B667" s="184" t="s">
        <v>348</v>
      </c>
      <c r="C667" s="183">
        <v>44742.0</v>
      </c>
      <c r="D667" s="184" t="s">
        <v>417</v>
      </c>
      <c r="E667" s="184" t="s">
        <v>427</v>
      </c>
      <c r="F667" s="184" t="s">
        <v>377</v>
      </c>
      <c r="G667" s="186">
        <v>30.0</v>
      </c>
      <c r="H667" s="186">
        <v>0.0</v>
      </c>
      <c r="I667" s="2"/>
    </row>
    <row r="668">
      <c r="A668" s="183">
        <v>44771.0</v>
      </c>
      <c r="B668" s="184" t="s">
        <v>334</v>
      </c>
      <c r="C668" s="183">
        <v>44743.0</v>
      </c>
      <c r="D668" s="184" t="s">
        <v>417</v>
      </c>
      <c r="E668" s="184" t="s">
        <v>428</v>
      </c>
      <c r="F668" s="184" t="s">
        <v>378</v>
      </c>
      <c r="G668" s="186">
        <v>1.0</v>
      </c>
      <c r="H668" s="186">
        <v>0.0</v>
      </c>
      <c r="I668" s="2"/>
    </row>
    <row r="669">
      <c r="A669" s="183">
        <v>44772.0</v>
      </c>
      <c r="B669" s="184" t="s">
        <v>338</v>
      </c>
      <c r="C669" s="183">
        <v>44744.0</v>
      </c>
      <c r="D669" s="184" t="s">
        <v>417</v>
      </c>
      <c r="E669" s="184" t="s">
        <v>428</v>
      </c>
      <c r="F669" s="184" t="s">
        <v>379</v>
      </c>
      <c r="G669" s="186">
        <v>2.0</v>
      </c>
      <c r="H669" s="186">
        <v>0.0</v>
      </c>
      <c r="I669" s="2"/>
    </row>
    <row r="670">
      <c r="A670" s="183">
        <v>44773.0</v>
      </c>
      <c r="B670" s="184" t="s">
        <v>340</v>
      </c>
      <c r="C670" s="183">
        <v>44745.0</v>
      </c>
      <c r="D670" s="184" t="s">
        <v>417</v>
      </c>
      <c r="E670" s="184" t="s">
        <v>428</v>
      </c>
      <c r="F670" s="184" t="s">
        <v>380</v>
      </c>
      <c r="G670" s="186">
        <v>3.0</v>
      </c>
      <c r="H670" s="186">
        <v>0.0</v>
      </c>
      <c r="I670" s="2"/>
    </row>
    <row r="671">
      <c r="A671" s="183">
        <v>44774.0</v>
      </c>
      <c r="B671" s="184" t="s">
        <v>342</v>
      </c>
      <c r="C671" s="183">
        <v>44746.0</v>
      </c>
      <c r="D671" s="184" t="s">
        <v>417</v>
      </c>
      <c r="E671" s="184" t="s">
        <v>428</v>
      </c>
      <c r="F671" s="184" t="s">
        <v>381</v>
      </c>
      <c r="G671" s="186">
        <v>4.0</v>
      </c>
      <c r="H671" s="186">
        <v>0.0</v>
      </c>
      <c r="I671" s="2"/>
    </row>
    <row r="672">
      <c r="A672" s="183">
        <v>44775.0</v>
      </c>
      <c r="B672" s="184" t="s">
        <v>344</v>
      </c>
      <c r="C672" s="183">
        <v>44747.0</v>
      </c>
      <c r="D672" s="184" t="s">
        <v>417</v>
      </c>
      <c r="E672" s="184" t="s">
        <v>428</v>
      </c>
      <c r="F672" s="184" t="s">
        <v>383</v>
      </c>
      <c r="G672" s="186">
        <v>5.0</v>
      </c>
      <c r="H672" s="186">
        <v>0.0</v>
      </c>
      <c r="I672" s="2"/>
    </row>
    <row r="673">
      <c r="A673" s="183">
        <v>44776.0</v>
      </c>
      <c r="B673" s="184" t="s">
        <v>346</v>
      </c>
      <c r="C673" s="183">
        <v>44748.0</v>
      </c>
      <c r="D673" s="184" t="s">
        <v>417</v>
      </c>
      <c r="E673" s="184" t="s">
        <v>428</v>
      </c>
      <c r="F673" s="184" t="s">
        <v>384</v>
      </c>
      <c r="G673" s="186">
        <v>6.0</v>
      </c>
      <c r="H673" s="186">
        <v>0.0</v>
      </c>
      <c r="I673" s="2"/>
    </row>
    <row r="674">
      <c r="A674" s="183">
        <v>44777.0</v>
      </c>
      <c r="B674" s="184" t="s">
        <v>348</v>
      </c>
      <c r="C674" s="183">
        <v>44749.0</v>
      </c>
      <c r="D674" s="184" t="s">
        <v>417</v>
      </c>
      <c r="E674" s="184" t="s">
        <v>428</v>
      </c>
      <c r="F674" s="184" t="s">
        <v>385</v>
      </c>
      <c r="G674" s="186">
        <v>7.0</v>
      </c>
      <c r="H674" s="186">
        <v>0.0</v>
      </c>
      <c r="I674" s="2"/>
    </row>
    <row r="675">
      <c r="A675" s="183">
        <v>44778.0</v>
      </c>
      <c r="B675" s="184" t="s">
        <v>334</v>
      </c>
      <c r="C675" s="183">
        <v>44750.0</v>
      </c>
      <c r="D675" s="184" t="s">
        <v>417</v>
      </c>
      <c r="E675" s="184" t="s">
        <v>428</v>
      </c>
      <c r="F675" s="184" t="s">
        <v>386</v>
      </c>
      <c r="G675" s="186">
        <v>8.0</v>
      </c>
      <c r="H675" s="186">
        <v>0.0</v>
      </c>
      <c r="I675" s="2"/>
    </row>
    <row r="676">
      <c r="A676" s="183">
        <v>44779.0</v>
      </c>
      <c r="B676" s="184" t="s">
        <v>338</v>
      </c>
      <c r="C676" s="183">
        <v>44751.0</v>
      </c>
      <c r="D676" s="184" t="s">
        <v>417</v>
      </c>
      <c r="E676" s="184" t="s">
        <v>428</v>
      </c>
      <c r="F676" s="184" t="s">
        <v>387</v>
      </c>
      <c r="G676" s="186">
        <v>9.0</v>
      </c>
      <c r="H676" s="186">
        <v>0.0</v>
      </c>
      <c r="I676" s="2"/>
    </row>
    <row r="677">
      <c r="A677" s="183">
        <v>44780.0</v>
      </c>
      <c r="B677" s="184" t="s">
        <v>340</v>
      </c>
      <c r="C677" s="183">
        <v>44752.0</v>
      </c>
      <c r="D677" s="184" t="s">
        <v>417</v>
      </c>
      <c r="E677" s="184" t="s">
        <v>428</v>
      </c>
      <c r="F677" s="184" t="s">
        <v>388</v>
      </c>
      <c r="G677" s="186">
        <v>10.0</v>
      </c>
      <c r="H677" s="186">
        <v>0.0</v>
      </c>
      <c r="I677" s="2"/>
    </row>
    <row r="678">
      <c r="A678" s="183">
        <v>44781.0</v>
      </c>
      <c r="B678" s="184" t="s">
        <v>342</v>
      </c>
      <c r="C678" s="183">
        <v>44753.0</v>
      </c>
      <c r="D678" s="184" t="s">
        <v>417</v>
      </c>
      <c r="E678" s="184" t="s">
        <v>428</v>
      </c>
      <c r="F678" s="184" t="s">
        <v>389</v>
      </c>
      <c r="G678" s="186">
        <v>11.0</v>
      </c>
      <c r="H678" s="186">
        <v>0.0</v>
      </c>
      <c r="I678" s="2"/>
    </row>
    <row r="679">
      <c r="A679" s="183">
        <v>44782.0</v>
      </c>
      <c r="B679" s="184" t="s">
        <v>344</v>
      </c>
      <c r="C679" s="183">
        <v>44754.0</v>
      </c>
      <c r="D679" s="184" t="s">
        <v>417</v>
      </c>
      <c r="E679" s="184" t="s">
        <v>428</v>
      </c>
      <c r="F679" s="184" t="s">
        <v>390</v>
      </c>
      <c r="G679" s="186">
        <v>12.0</v>
      </c>
      <c r="H679" s="186">
        <v>0.0</v>
      </c>
      <c r="I679" s="2"/>
    </row>
    <row r="680">
      <c r="A680" s="183">
        <v>44783.0</v>
      </c>
      <c r="B680" s="184" t="s">
        <v>346</v>
      </c>
      <c r="C680" s="183">
        <v>44755.0</v>
      </c>
      <c r="D680" s="184" t="s">
        <v>417</v>
      </c>
      <c r="E680" s="184" t="s">
        <v>428</v>
      </c>
      <c r="F680" s="184" t="s">
        <v>391</v>
      </c>
      <c r="G680" s="186">
        <v>13.0</v>
      </c>
      <c r="H680" s="186">
        <v>0.0</v>
      </c>
      <c r="I680" s="2"/>
    </row>
    <row r="681">
      <c r="A681" s="183">
        <v>44784.0</v>
      </c>
      <c r="B681" s="184" t="s">
        <v>348</v>
      </c>
      <c r="C681" s="183">
        <v>44756.0</v>
      </c>
      <c r="D681" s="184" t="s">
        <v>417</v>
      </c>
      <c r="E681" s="184" t="s">
        <v>428</v>
      </c>
      <c r="F681" s="184" t="s">
        <v>392</v>
      </c>
      <c r="G681" s="186">
        <v>14.0</v>
      </c>
      <c r="H681" s="186">
        <v>0.0</v>
      </c>
      <c r="I681" s="2"/>
    </row>
    <row r="682">
      <c r="A682" s="183">
        <v>44785.0</v>
      </c>
      <c r="B682" s="184" t="s">
        <v>334</v>
      </c>
      <c r="C682" s="183">
        <v>44757.0</v>
      </c>
      <c r="D682" s="184" t="s">
        <v>417</v>
      </c>
      <c r="E682" s="184" t="s">
        <v>428</v>
      </c>
      <c r="F682" s="184" t="s">
        <v>393</v>
      </c>
      <c r="G682" s="186">
        <v>15.0</v>
      </c>
      <c r="H682" s="186">
        <v>0.0</v>
      </c>
      <c r="I682" s="2"/>
    </row>
    <row r="683">
      <c r="A683" s="183">
        <v>44786.0</v>
      </c>
      <c r="B683" s="184" t="s">
        <v>338</v>
      </c>
      <c r="C683" s="183">
        <v>44758.0</v>
      </c>
      <c r="D683" s="184" t="s">
        <v>417</v>
      </c>
      <c r="E683" s="184" t="s">
        <v>428</v>
      </c>
      <c r="F683" s="184" t="s">
        <v>394</v>
      </c>
      <c r="G683" s="186">
        <v>16.0</v>
      </c>
      <c r="H683" s="186">
        <v>0.0</v>
      </c>
      <c r="I683" s="2"/>
    </row>
    <row r="684">
      <c r="A684" s="183">
        <v>44787.0</v>
      </c>
      <c r="B684" s="184" t="s">
        <v>340</v>
      </c>
      <c r="C684" s="183">
        <v>44759.0</v>
      </c>
      <c r="D684" s="184" t="s">
        <v>417</v>
      </c>
      <c r="E684" s="184" t="s">
        <v>428</v>
      </c>
      <c r="F684" s="184" t="s">
        <v>395</v>
      </c>
      <c r="G684" s="186">
        <v>17.0</v>
      </c>
      <c r="H684" s="186">
        <v>0.0</v>
      </c>
      <c r="I684" s="2"/>
    </row>
    <row r="685">
      <c r="A685" s="183">
        <v>44788.0</v>
      </c>
      <c r="B685" s="184" t="s">
        <v>342</v>
      </c>
      <c r="C685" s="183">
        <v>44760.0</v>
      </c>
      <c r="D685" s="184" t="s">
        <v>417</v>
      </c>
      <c r="E685" s="184" t="s">
        <v>428</v>
      </c>
      <c r="F685" s="184" t="s">
        <v>396</v>
      </c>
      <c r="G685" s="186">
        <v>18.0</v>
      </c>
      <c r="H685" s="186">
        <v>0.0</v>
      </c>
      <c r="I685" s="2"/>
    </row>
    <row r="686">
      <c r="A686" s="183">
        <v>44789.0</v>
      </c>
      <c r="B686" s="184" t="s">
        <v>344</v>
      </c>
      <c r="C686" s="183">
        <v>44761.0</v>
      </c>
      <c r="D686" s="184" t="s">
        <v>417</v>
      </c>
      <c r="E686" s="184" t="s">
        <v>428</v>
      </c>
      <c r="F686" s="184" t="s">
        <v>397</v>
      </c>
      <c r="G686" s="186">
        <v>19.0</v>
      </c>
      <c r="H686" s="186">
        <v>0.0</v>
      </c>
      <c r="I686" s="2"/>
    </row>
    <row r="687">
      <c r="A687" s="183">
        <v>44790.0</v>
      </c>
      <c r="B687" s="184" t="s">
        <v>346</v>
      </c>
      <c r="C687" s="183">
        <v>44762.0</v>
      </c>
      <c r="D687" s="184" t="s">
        <v>417</v>
      </c>
      <c r="E687" s="184" t="s">
        <v>428</v>
      </c>
      <c r="F687" s="184" t="s">
        <v>398</v>
      </c>
      <c r="G687" s="186">
        <v>20.0</v>
      </c>
      <c r="H687" s="186">
        <v>0.0</v>
      </c>
      <c r="I687" s="2"/>
    </row>
    <row r="688">
      <c r="A688" s="183">
        <v>44791.0</v>
      </c>
      <c r="B688" s="184" t="s">
        <v>348</v>
      </c>
      <c r="C688" s="183">
        <v>44763.0</v>
      </c>
      <c r="D688" s="184" t="s">
        <v>417</v>
      </c>
      <c r="E688" s="184" t="s">
        <v>428</v>
      </c>
      <c r="F688" s="184" t="s">
        <v>399</v>
      </c>
      <c r="G688" s="186">
        <v>21.0</v>
      </c>
      <c r="H688" s="186">
        <v>0.0</v>
      </c>
      <c r="I688" s="2"/>
    </row>
    <row r="689">
      <c r="A689" s="183">
        <v>44792.0</v>
      </c>
      <c r="B689" s="184" t="s">
        <v>334</v>
      </c>
      <c r="C689" s="183">
        <v>44764.0</v>
      </c>
      <c r="D689" s="184" t="s">
        <v>417</v>
      </c>
      <c r="E689" s="184" t="s">
        <v>428</v>
      </c>
      <c r="F689" s="184" t="s">
        <v>400</v>
      </c>
      <c r="G689" s="186">
        <v>22.0</v>
      </c>
      <c r="H689" s="186">
        <v>0.0</v>
      </c>
      <c r="I689" s="2"/>
    </row>
    <row r="690">
      <c r="A690" s="183">
        <v>44793.0</v>
      </c>
      <c r="B690" s="184" t="s">
        <v>338</v>
      </c>
      <c r="C690" s="183">
        <v>44765.0</v>
      </c>
      <c r="D690" s="184" t="s">
        <v>417</v>
      </c>
      <c r="E690" s="184" t="s">
        <v>428</v>
      </c>
      <c r="F690" s="184" t="s">
        <v>401</v>
      </c>
      <c r="G690" s="186">
        <v>23.0</v>
      </c>
      <c r="H690" s="186">
        <v>0.0</v>
      </c>
      <c r="I690" s="2"/>
    </row>
    <row r="691">
      <c r="A691" s="183">
        <v>44794.0</v>
      </c>
      <c r="B691" s="184" t="s">
        <v>340</v>
      </c>
      <c r="C691" s="183">
        <v>44766.0</v>
      </c>
      <c r="D691" s="184" t="s">
        <v>417</v>
      </c>
      <c r="E691" s="184" t="s">
        <v>428</v>
      </c>
      <c r="F691" s="184" t="s">
        <v>402</v>
      </c>
      <c r="G691" s="186">
        <v>24.0</v>
      </c>
      <c r="H691" s="186">
        <v>0.0</v>
      </c>
      <c r="I691" s="2"/>
    </row>
    <row r="692">
      <c r="A692" s="183">
        <v>44795.0</v>
      </c>
      <c r="B692" s="184" t="s">
        <v>342</v>
      </c>
      <c r="C692" s="183">
        <v>44767.0</v>
      </c>
      <c r="D692" s="184" t="s">
        <v>417</v>
      </c>
      <c r="E692" s="184" t="s">
        <v>428</v>
      </c>
      <c r="F692" s="184" t="s">
        <v>403</v>
      </c>
      <c r="G692" s="186">
        <v>25.0</v>
      </c>
      <c r="H692" s="186">
        <v>0.0</v>
      </c>
      <c r="I692" s="2"/>
    </row>
    <row r="693">
      <c r="A693" s="183">
        <v>44796.0</v>
      </c>
      <c r="B693" s="184" t="s">
        <v>344</v>
      </c>
      <c r="C693" s="183">
        <v>44768.0</v>
      </c>
      <c r="D693" s="184" t="s">
        <v>417</v>
      </c>
      <c r="E693" s="184" t="s">
        <v>428</v>
      </c>
      <c r="F693" s="184" t="s">
        <v>404</v>
      </c>
      <c r="G693" s="186">
        <v>26.0</v>
      </c>
      <c r="H693" s="186">
        <v>0.0</v>
      </c>
      <c r="I693" s="2"/>
    </row>
    <row r="694">
      <c r="A694" s="183">
        <v>44797.0</v>
      </c>
      <c r="B694" s="184" t="s">
        <v>346</v>
      </c>
      <c r="C694" s="183">
        <v>44769.0</v>
      </c>
      <c r="D694" s="184" t="s">
        <v>417</v>
      </c>
      <c r="E694" s="184" t="s">
        <v>428</v>
      </c>
      <c r="F694" s="184" t="s">
        <v>337</v>
      </c>
      <c r="G694" s="186">
        <v>27.0</v>
      </c>
      <c r="H694" s="186">
        <v>0.0</v>
      </c>
      <c r="I694" s="2"/>
    </row>
    <row r="695">
      <c r="A695" s="183">
        <v>44798.0</v>
      </c>
      <c r="B695" s="184" t="s">
        <v>348</v>
      </c>
      <c r="C695" s="183">
        <v>44770.0</v>
      </c>
      <c r="D695" s="184" t="s">
        <v>417</v>
      </c>
      <c r="E695" s="184" t="s">
        <v>428</v>
      </c>
      <c r="F695" s="184" t="s">
        <v>339</v>
      </c>
      <c r="G695" s="186">
        <v>28.0</v>
      </c>
      <c r="H695" s="186">
        <v>0.0</v>
      </c>
      <c r="I695" s="2"/>
    </row>
    <row r="696">
      <c r="A696" s="183">
        <v>44799.0</v>
      </c>
      <c r="B696" s="184" t="s">
        <v>334</v>
      </c>
      <c r="C696" s="183">
        <v>44771.0</v>
      </c>
      <c r="D696" s="184" t="s">
        <v>417</v>
      </c>
      <c r="E696" s="184" t="s">
        <v>428</v>
      </c>
      <c r="F696" s="184" t="s">
        <v>341</v>
      </c>
      <c r="G696" s="186">
        <v>29.0</v>
      </c>
      <c r="H696" s="186">
        <v>0.0</v>
      </c>
      <c r="I696" s="2"/>
    </row>
    <row r="697">
      <c r="A697" s="183">
        <v>44800.0</v>
      </c>
      <c r="B697" s="184" t="s">
        <v>338</v>
      </c>
      <c r="C697" s="183">
        <v>44774.0</v>
      </c>
      <c r="D697" s="184" t="s">
        <v>417</v>
      </c>
      <c r="E697" s="184" t="s">
        <v>429</v>
      </c>
      <c r="F697" s="184" t="s">
        <v>343</v>
      </c>
      <c r="G697" s="186">
        <v>1.0</v>
      </c>
      <c r="H697" s="186">
        <v>0.0</v>
      </c>
      <c r="I697" s="2"/>
    </row>
    <row r="698">
      <c r="A698" s="183">
        <v>44801.0</v>
      </c>
      <c r="B698" s="184" t="s">
        <v>340</v>
      </c>
      <c r="C698" s="183">
        <v>44775.0</v>
      </c>
      <c r="D698" s="184" t="s">
        <v>417</v>
      </c>
      <c r="E698" s="184" t="s">
        <v>429</v>
      </c>
      <c r="F698" s="184" t="s">
        <v>345</v>
      </c>
      <c r="G698" s="186">
        <v>2.0</v>
      </c>
      <c r="H698" s="186">
        <v>0.0</v>
      </c>
      <c r="I698" s="2"/>
    </row>
    <row r="699">
      <c r="A699" s="183">
        <v>44802.0</v>
      </c>
      <c r="B699" s="184" t="s">
        <v>342</v>
      </c>
      <c r="C699" s="183">
        <v>44776.0</v>
      </c>
      <c r="D699" s="184" t="s">
        <v>417</v>
      </c>
      <c r="E699" s="184" t="s">
        <v>429</v>
      </c>
      <c r="F699" s="184" t="s">
        <v>347</v>
      </c>
      <c r="G699" s="186">
        <v>3.0</v>
      </c>
      <c r="H699" s="186">
        <v>0.0</v>
      </c>
      <c r="I699" s="2"/>
    </row>
    <row r="700">
      <c r="A700" s="183">
        <v>44803.0</v>
      </c>
      <c r="B700" s="184" t="s">
        <v>344</v>
      </c>
      <c r="C700" s="183">
        <v>44777.0</v>
      </c>
      <c r="D700" s="184" t="s">
        <v>417</v>
      </c>
      <c r="E700" s="184" t="s">
        <v>429</v>
      </c>
      <c r="F700" s="184" t="s">
        <v>349</v>
      </c>
      <c r="G700" s="186">
        <v>4.0</v>
      </c>
      <c r="H700" s="186">
        <v>0.0</v>
      </c>
      <c r="I700" s="2"/>
    </row>
    <row r="701">
      <c r="A701" s="183">
        <v>44804.0</v>
      </c>
      <c r="B701" s="184" t="s">
        <v>346</v>
      </c>
      <c r="C701" s="183">
        <v>44778.0</v>
      </c>
      <c r="D701" s="184" t="s">
        <v>417</v>
      </c>
      <c r="E701" s="184" t="s">
        <v>429</v>
      </c>
      <c r="F701" s="184" t="s">
        <v>350</v>
      </c>
      <c r="G701" s="186">
        <v>5.0</v>
      </c>
      <c r="H701" s="186">
        <v>0.0</v>
      </c>
      <c r="I701" s="2"/>
    </row>
    <row r="702">
      <c r="A702" s="183">
        <v>44805.0</v>
      </c>
      <c r="B702" s="184" t="s">
        <v>348</v>
      </c>
      <c r="C702" s="183">
        <v>44779.0</v>
      </c>
      <c r="D702" s="184" t="s">
        <v>417</v>
      </c>
      <c r="E702" s="184" t="s">
        <v>429</v>
      </c>
      <c r="F702" s="184" t="s">
        <v>351</v>
      </c>
      <c r="G702" s="186">
        <v>6.0</v>
      </c>
      <c r="H702" s="186">
        <v>0.0</v>
      </c>
      <c r="I702" s="2"/>
    </row>
    <row r="703">
      <c r="A703" s="183">
        <v>44806.0</v>
      </c>
      <c r="B703" s="184" t="s">
        <v>334</v>
      </c>
      <c r="C703" s="183">
        <v>44780.0</v>
      </c>
      <c r="D703" s="184" t="s">
        <v>417</v>
      </c>
      <c r="E703" s="184" t="s">
        <v>429</v>
      </c>
      <c r="F703" s="184" t="s">
        <v>352</v>
      </c>
      <c r="G703" s="186">
        <v>7.0</v>
      </c>
      <c r="H703" s="186">
        <v>0.0</v>
      </c>
      <c r="I703" s="2"/>
    </row>
    <row r="704">
      <c r="A704" s="183">
        <v>44807.0</v>
      </c>
      <c r="B704" s="184" t="s">
        <v>338</v>
      </c>
      <c r="C704" s="183">
        <v>44781.0</v>
      </c>
      <c r="D704" s="184" t="s">
        <v>417</v>
      </c>
      <c r="E704" s="184" t="s">
        <v>429</v>
      </c>
      <c r="F704" s="184" t="s">
        <v>353</v>
      </c>
      <c r="G704" s="186">
        <v>8.0</v>
      </c>
      <c r="H704" s="186">
        <v>0.0</v>
      </c>
      <c r="I704" s="2"/>
    </row>
    <row r="705">
      <c r="A705" s="183">
        <v>44808.0</v>
      </c>
      <c r="B705" s="184" t="s">
        <v>340</v>
      </c>
      <c r="C705" s="183">
        <v>44782.0</v>
      </c>
      <c r="D705" s="184" t="s">
        <v>417</v>
      </c>
      <c r="E705" s="184" t="s">
        <v>429</v>
      </c>
      <c r="F705" s="184" t="s">
        <v>354</v>
      </c>
      <c r="G705" s="186">
        <v>9.0</v>
      </c>
      <c r="H705" s="186">
        <v>0.0</v>
      </c>
      <c r="I705" s="2"/>
    </row>
    <row r="706">
      <c r="A706" s="183">
        <v>44809.0</v>
      </c>
      <c r="B706" s="184" t="s">
        <v>342</v>
      </c>
      <c r="C706" s="183">
        <v>44783.0</v>
      </c>
      <c r="D706" s="184" t="s">
        <v>417</v>
      </c>
      <c r="E706" s="184" t="s">
        <v>429</v>
      </c>
      <c r="F706" s="184" t="s">
        <v>356</v>
      </c>
      <c r="G706" s="186">
        <v>10.0</v>
      </c>
      <c r="H706" s="186">
        <v>0.0</v>
      </c>
      <c r="I706" s="2"/>
    </row>
    <row r="707">
      <c r="A707" s="183">
        <v>44810.0</v>
      </c>
      <c r="B707" s="184" t="s">
        <v>344</v>
      </c>
      <c r="C707" s="183">
        <v>44784.0</v>
      </c>
      <c r="D707" s="184" t="s">
        <v>417</v>
      </c>
      <c r="E707" s="184" t="s">
        <v>429</v>
      </c>
      <c r="F707" s="184" t="s">
        <v>357</v>
      </c>
      <c r="G707" s="186">
        <v>11.0</v>
      </c>
      <c r="H707" s="186">
        <v>0.0</v>
      </c>
      <c r="I707" s="2"/>
    </row>
    <row r="708">
      <c r="A708" s="183">
        <v>44811.0</v>
      </c>
      <c r="B708" s="184" t="s">
        <v>346</v>
      </c>
      <c r="C708" s="183">
        <v>44785.0</v>
      </c>
      <c r="D708" s="184" t="s">
        <v>417</v>
      </c>
      <c r="E708" s="184" t="s">
        <v>429</v>
      </c>
      <c r="F708" s="184" t="s">
        <v>358</v>
      </c>
      <c r="G708" s="186">
        <v>12.0</v>
      </c>
      <c r="H708" s="186">
        <v>0.0</v>
      </c>
      <c r="I708" s="2"/>
    </row>
    <row r="709">
      <c r="A709" s="183">
        <v>44812.0</v>
      </c>
      <c r="B709" s="184" t="s">
        <v>348</v>
      </c>
      <c r="C709" s="183">
        <v>44786.0</v>
      </c>
      <c r="D709" s="184" t="s">
        <v>417</v>
      </c>
      <c r="E709" s="184" t="s">
        <v>429</v>
      </c>
      <c r="F709" s="184" t="s">
        <v>359</v>
      </c>
      <c r="G709" s="186">
        <v>13.0</v>
      </c>
      <c r="H709" s="186">
        <v>0.0</v>
      </c>
      <c r="I709" s="2"/>
    </row>
    <row r="710">
      <c r="A710" s="183">
        <v>44813.0</v>
      </c>
      <c r="B710" s="184" t="s">
        <v>334</v>
      </c>
      <c r="C710" s="183">
        <v>44787.0</v>
      </c>
      <c r="D710" s="184" t="s">
        <v>417</v>
      </c>
      <c r="E710" s="184" t="s">
        <v>429</v>
      </c>
      <c r="F710" s="184" t="s">
        <v>360</v>
      </c>
      <c r="G710" s="186">
        <v>14.0</v>
      </c>
      <c r="H710" s="186">
        <v>0.0</v>
      </c>
      <c r="I710" s="2"/>
    </row>
    <row r="711">
      <c r="A711" s="183">
        <v>44814.0</v>
      </c>
      <c r="B711" s="184" t="s">
        <v>338</v>
      </c>
      <c r="C711" s="183">
        <v>44788.0</v>
      </c>
      <c r="D711" s="184" t="s">
        <v>417</v>
      </c>
      <c r="E711" s="184" t="s">
        <v>429</v>
      </c>
      <c r="F711" s="184" t="s">
        <v>361</v>
      </c>
      <c r="G711" s="186">
        <v>15.0</v>
      </c>
      <c r="H711" s="186">
        <v>0.0</v>
      </c>
      <c r="I711" s="2"/>
    </row>
    <row r="712">
      <c r="A712" s="183">
        <v>44815.0</v>
      </c>
      <c r="B712" s="184" t="s">
        <v>340</v>
      </c>
      <c r="C712" s="183">
        <v>44789.0</v>
      </c>
      <c r="D712" s="184" t="s">
        <v>417</v>
      </c>
      <c r="E712" s="184" t="s">
        <v>429</v>
      </c>
      <c r="F712" s="184" t="s">
        <v>362</v>
      </c>
      <c r="G712" s="186">
        <v>16.0</v>
      </c>
      <c r="H712" s="186">
        <v>0.0</v>
      </c>
      <c r="I712" s="2"/>
    </row>
    <row r="713">
      <c r="A713" s="183">
        <v>44816.0</v>
      </c>
      <c r="B713" s="184" t="s">
        <v>342</v>
      </c>
      <c r="C713" s="183">
        <v>44790.0</v>
      </c>
      <c r="D713" s="184" t="s">
        <v>417</v>
      </c>
      <c r="E713" s="184" t="s">
        <v>429</v>
      </c>
      <c r="F713" s="184" t="s">
        <v>363</v>
      </c>
      <c r="G713" s="186">
        <v>17.0</v>
      </c>
      <c r="H713" s="186">
        <v>0.0</v>
      </c>
      <c r="I713" s="2"/>
    </row>
    <row r="714">
      <c r="A714" s="183">
        <v>44817.0</v>
      </c>
      <c r="B714" s="184" t="s">
        <v>344</v>
      </c>
      <c r="C714" s="183">
        <v>44791.0</v>
      </c>
      <c r="D714" s="184" t="s">
        <v>417</v>
      </c>
      <c r="E714" s="184" t="s">
        <v>429</v>
      </c>
      <c r="F714" s="184" t="s">
        <v>364</v>
      </c>
      <c r="G714" s="186">
        <v>18.0</v>
      </c>
      <c r="H714" s="186">
        <v>0.0</v>
      </c>
      <c r="I714" s="2"/>
    </row>
    <row r="715">
      <c r="A715" s="183">
        <v>44818.0</v>
      </c>
      <c r="B715" s="184" t="s">
        <v>346</v>
      </c>
      <c r="C715" s="183">
        <v>44792.0</v>
      </c>
      <c r="D715" s="184" t="s">
        <v>417</v>
      </c>
      <c r="E715" s="184" t="s">
        <v>429</v>
      </c>
      <c r="F715" s="184" t="s">
        <v>365</v>
      </c>
      <c r="G715" s="186">
        <v>19.0</v>
      </c>
      <c r="H715" s="186">
        <v>0.0</v>
      </c>
      <c r="I715" s="2"/>
    </row>
    <row r="716">
      <c r="A716" s="183">
        <v>44819.0</v>
      </c>
      <c r="B716" s="184" t="s">
        <v>348</v>
      </c>
      <c r="C716" s="183">
        <v>44793.0</v>
      </c>
      <c r="D716" s="184" t="s">
        <v>417</v>
      </c>
      <c r="E716" s="184" t="s">
        <v>429</v>
      </c>
      <c r="F716" s="184" t="s">
        <v>366</v>
      </c>
      <c r="G716" s="186">
        <v>20.0</v>
      </c>
      <c r="H716" s="186">
        <v>0.0</v>
      </c>
      <c r="I716" s="2"/>
    </row>
    <row r="717">
      <c r="A717" s="183">
        <v>44820.0</v>
      </c>
      <c r="B717" s="184" t="s">
        <v>334</v>
      </c>
      <c r="C717" s="183">
        <v>44794.0</v>
      </c>
      <c r="D717" s="184" t="s">
        <v>417</v>
      </c>
      <c r="E717" s="184" t="s">
        <v>429</v>
      </c>
      <c r="F717" s="184" t="s">
        <v>367</v>
      </c>
      <c r="G717" s="186">
        <v>21.0</v>
      </c>
      <c r="H717" s="186">
        <v>0.0</v>
      </c>
      <c r="I717" s="2"/>
    </row>
    <row r="718">
      <c r="A718" s="183">
        <v>44821.0</v>
      </c>
      <c r="B718" s="184" t="s">
        <v>338</v>
      </c>
      <c r="C718" s="183">
        <v>44795.0</v>
      </c>
      <c r="D718" s="184" t="s">
        <v>417</v>
      </c>
      <c r="E718" s="184" t="s">
        <v>429</v>
      </c>
      <c r="F718" s="184" t="s">
        <v>368</v>
      </c>
      <c r="G718" s="186">
        <v>22.0</v>
      </c>
      <c r="H718" s="186">
        <v>0.0</v>
      </c>
      <c r="I718" s="2"/>
    </row>
    <row r="719">
      <c r="A719" s="183">
        <v>44822.0</v>
      </c>
      <c r="B719" s="184" t="s">
        <v>340</v>
      </c>
      <c r="C719" s="183">
        <v>44796.0</v>
      </c>
      <c r="D719" s="184" t="s">
        <v>417</v>
      </c>
      <c r="E719" s="184" t="s">
        <v>429</v>
      </c>
      <c r="F719" s="184" t="s">
        <v>369</v>
      </c>
      <c r="G719" s="186">
        <v>23.0</v>
      </c>
      <c r="H719" s="186">
        <v>0.0</v>
      </c>
      <c r="I719" s="2"/>
    </row>
    <row r="720">
      <c r="A720" s="183">
        <v>44823.0</v>
      </c>
      <c r="B720" s="184" t="s">
        <v>342</v>
      </c>
      <c r="C720" s="183">
        <v>44797.0</v>
      </c>
      <c r="D720" s="184" t="s">
        <v>417</v>
      </c>
      <c r="E720" s="184" t="s">
        <v>429</v>
      </c>
      <c r="F720" s="184" t="s">
        <v>370</v>
      </c>
      <c r="G720" s="186">
        <v>24.0</v>
      </c>
      <c r="H720" s="186">
        <v>0.0</v>
      </c>
      <c r="I720" s="2"/>
    </row>
    <row r="721">
      <c r="A721" s="183">
        <v>44824.0</v>
      </c>
      <c r="B721" s="184" t="s">
        <v>344</v>
      </c>
      <c r="C721" s="183">
        <v>44798.0</v>
      </c>
      <c r="D721" s="184" t="s">
        <v>417</v>
      </c>
      <c r="E721" s="184" t="s">
        <v>429</v>
      </c>
      <c r="F721" s="184" t="s">
        <v>371</v>
      </c>
      <c r="G721" s="186">
        <v>25.0</v>
      </c>
      <c r="H721" s="186">
        <v>0.0</v>
      </c>
      <c r="I721" s="2"/>
    </row>
    <row r="722">
      <c r="A722" s="183">
        <v>44825.0</v>
      </c>
      <c r="B722" s="184" t="s">
        <v>346</v>
      </c>
      <c r="C722" s="183">
        <v>44799.0</v>
      </c>
      <c r="D722" s="184" t="s">
        <v>417</v>
      </c>
      <c r="E722" s="184" t="s">
        <v>429</v>
      </c>
      <c r="F722" s="184" t="s">
        <v>372</v>
      </c>
      <c r="G722" s="186">
        <v>26.0</v>
      </c>
      <c r="H722" s="186">
        <v>0.0</v>
      </c>
      <c r="I722" s="2"/>
    </row>
    <row r="723">
      <c r="A723" s="183">
        <v>44826.0</v>
      </c>
      <c r="B723" s="184" t="s">
        <v>348</v>
      </c>
      <c r="C723" s="183">
        <v>44800.0</v>
      </c>
      <c r="D723" s="184" t="s">
        <v>417</v>
      </c>
      <c r="E723" s="184" t="s">
        <v>429</v>
      </c>
      <c r="F723" s="184" t="s">
        <v>373</v>
      </c>
      <c r="G723" s="186">
        <v>27.0</v>
      </c>
      <c r="H723" s="186">
        <v>0.0</v>
      </c>
      <c r="I723" s="2"/>
    </row>
    <row r="724">
      <c r="A724" s="183">
        <v>44827.0</v>
      </c>
      <c r="B724" s="184" t="s">
        <v>334</v>
      </c>
      <c r="C724" s="183">
        <v>44801.0</v>
      </c>
      <c r="D724" s="184" t="s">
        <v>417</v>
      </c>
      <c r="E724" s="184" t="s">
        <v>429</v>
      </c>
      <c r="F724" s="184" t="s">
        <v>374</v>
      </c>
      <c r="G724" s="186">
        <v>28.0</v>
      </c>
      <c r="H724" s="186">
        <v>0.0</v>
      </c>
      <c r="I724" s="2"/>
    </row>
    <row r="725">
      <c r="A725" s="183">
        <v>44828.0</v>
      </c>
      <c r="B725" s="184" t="s">
        <v>338</v>
      </c>
      <c r="C725" s="183">
        <v>44802.0</v>
      </c>
      <c r="D725" s="184" t="s">
        <v>417</v>
      </c>
      <c r="E725" s="184" t="s">
        <v>429</v>
      </c>
      <c r="F725" s="184" t="s">
        <v>406</v>
      </c>
      <c r="G725" s="186">
        <v>29.0</v>
      </c>
      <c r="H725" s="186">
        <v>0.0</v>
      </c>
      <c r="I725" s="2"/>
    </row>
    <row r="726">
      <c r="A726" s="183">
        <v>44829.0</v>
      </c>
      <c r="B726" s="184" t="s">
        <v>340</v>
      </c>
      <c r="C726" s="183">
        <v>44803.0</v>
      </c>
      <c r="D726" s="184" t="s">
        <v>417</v>
      </c>
      <c r="E726" s="184" t="s">
        <v>429</v>
      </c>
      <c r="F726" s="184" t="s">
        <v>407</v>
      </c>
      <c r="G726" s="186">
        <v>30.0</v>
      </c>
      <c r="H726" s="186">
        <v>0.0</v>
      </c>
      <c r="I726" s="2"/>
    </row>
    <row r="727">
      <c r="A727" s="183">
        <v>44830.0</v>
      </c>
      <c r="B727" s="184" t="s">
        <v>342</v>
      </c>
      <c r="C727" s="183">
        <v>44805.0</v>
      </c>
      <c r="D727" s="184" t="s">
        <v>417</v>
      </c>
      <c r="E727" s="184" t="s">
        <v>418</v>
      </c>
      <c r="F727" s="184" t="s">
        <v>377</v>
      </c>
      <c r="G727" s="186">
        <v>1.0</v>
      </c>
      <c r="H727" s="186">
        <v>0.0</v>
      </c>
      <c r="I727" s="2"/>
    </row>
    <row r="728">
      <c r="A728" s="183">
        <v>44831.0</v>
      </c>
      <c r="B728" s="184" t="s">
        <v>344</v>
      </c>
      <c r="C728" s="183">
        <v>44806.0</v>
      </c>
      <c r="D728" s="184" t="s">
        <v>417</v>
      </c>
      <c r="E728" s="184" t="s">
        <v>418</v>
      </c>
      <c r="F728" s="184" t="s">
        <v>378</v>
      </c>
      <c r="G728" s="186">
        <v>2.0</v>
      </c>
      <c r="H728" s="186">
        <v>0.0</v>
      </c>
      <c r="I728" s="2"/>
    </row>
    <row r="729">
      <c r="A729" s="183">
        <v>44832.0</v>
      </c>
      <c r="B729" s="184" t="s">
        <v>346</v>
      </c>
      <c r="C729" s="183">
        <v>44807.0</v>
      </c>
      <c r="D729" s="184" t="s">
        <v>417</v>
      </c>
      <c r="E729" s="184" t="s">
        <v>418</v>
      </c>
      <c r="F729" s="184" t="s">
        <v>379</v>
      </c>
      <c r="G729" s="186">
        <v>3.0</v>
      </c>
      <c r="H729" s="186">
        <v>0.0</v>
      </c>
      <c r="I729" s="2"/>
    </row>
    <row r="730">
      <c r="A730" s="183">
        <v>44833.0</v>
      </c>
      <c r="B730" s="184" t="s">
        <v>348</v>
      </c>
      <c r="C730" s="183">
        <v>44808.0</v>
      </c>
      <c r="D730" s="184" t="s">
        <v>417</v>
      </c>
      <c r="E730" s="184" t="s">
        <v>418</v>
      </c>
      <c r="F730" s="184" t="s">
        <v>380</v>
      </c>
      <c r="G730" s="186">
        <v>4.0</v>
      </c>
      <c r="H730" s="186">
        <v>0.0</v>
      </c>
      <c r="I730" s="2"/>
    </row>
    <row r="731">
      <c r="A731" s="183">
        <v>44834.0</v>
      </c>
      <c r="B731" s="184" t="s">
        <v>334</v>
      </c>
      <c r="C731" s="183">
        <v>44809.0</v>
      </c>
      <c r="D731" s="184" t="s">
        <v>417</v>
      </c>
      <c r="E731" s="184" t="s">
        <v>418</v>
      </c>
      <c r="F731" s="184" t="s">
        <v>381</v>
      </c>
      <c r="G731" s="186">
        <v>5.0</v>
      </c>
      <c r="H731" s="186">
        <v>0.0</v>
      </c>
      <c r="I731" s="2"/>
    </row>
    <row r="732">
      <c r="A732" s="183">
        <v>44927.0</v>
      </c>
      <c r="B732" s="184" t="s">
        <v>340</v>
      </c>
      <c r="C732" s="183">
        <v>44905.0</v>
      </c>
      <c r="D732" s="184" t="s">
        <v>417</v>
      </c>
      <c r="E732" s="184" t="s">
        <v>421</v>
      </c>
      <c r="F732" s="184" t="s">
        <v>353</v>
      </c>
      <c r="G732" s="186">
        <v>10.0</v>
      </c>
      <c r="H732" s="186">
        <v>0.0</v>
      </c>
      <c r="I732" s="2"/>
    </row>
    <row r="733">
      <c r="A733" s="183">
        <v>44928.0</v>
      </c>
      <c r="B733" s="184" t="s">
        <v>342</v>
      </c>
      <c r="C733" s="183">
        <v>44906.0</v>
      </c>
      <c r="D733" s="184" t="s">
        <v>417</v>
      </c>
      <c r="E733" s="184" t="s">
        <v>421</v>
      </c>
      <c r="F733" s="184" t="s">
        <v>354</v>
      </c>
      <c r="G733" s="186">
        <v>11.0</v>
      </c>
      <c r="H733" s="186">
        <v>0.0</v>
      </c>
      <c r="I733" s="2"/>
    </row>
    <row r="734">
      <c r="A734" s="183">
        <v>44929.0</v>
      </c>
      <c r="B734" s="184" t="s">
        <v>344</v>
      </c>
      <c r="C734" s="183">
        <v>44907.0</v>
      </c>
      <c r="D734" s="184" t="s">
        <v>417</v>
      </c>
      <c r="E734" s="184" t="s">
        <v>421</v>
      </c>
      <c r="F734" s="184" t="s">
        <v>356</v>
      </c>
      <c r="G734" s="186">
        <v>12.0</v>
      </c>
      <c r="H734" s="186">
        <v>0.0</v>
      </c>
      <c r="I734" s="2"/>
    </row>
    <row r="735">
      <c r="A735" s="183">
        <v>44930.0</v>
      </c>
      <c r="B735" s="184" t="s">
        <v>346</v>
      </c>
      <c r="C735" s="183">
        <v>44908.0</v>
      </c>
      <c r="D735" s="184" t="s">
        <v>417</v>
      </c>
      <c r="E735" s="184" t="s">
        <v>421</v>
      </c>
      <c r="F735" s="184" t="s">
        <v>357</v>
      </c>
      <c r="G735" s="186">
        <v>13.0</v>
      </c>
      <c r="H735" s="186">
        <v>0.0</v>
      </c>
      <c r="I735" s="2"/>
    </row>
    <row r="736">
      <c r="A736" s="183">
        <v>44931.0</v>
      </c>
      <c r="B736" s="184" t="s">
        <v>348</v>
      </c>
      <c r="C736" s="183">
        <v>44909.0</v>
      </c>
      <c r="D736" s="184" t="s">
        <v>417</v>
      </c>
      <c r="E736" s="184" t="s">
        <v>421</v>
      </c>
      <c r="F736" s="184" t="s">
        <v>358</v>
      </c>
      <c r="G736" s="186">
        <v>14.0</v>
      </c>
      <c r="H736" s="186">
        <v>0.0</v>
      </c>
      <c r="I736" s="2"/>
    </row>
    <row r="737">
      <c r="A737" s="183">
        <v>44932.0</v>
      </c>
      <c r="B737" s="184" t="s">
        <v>334</v>
      </c>
      <c r="C737" s="183">
        <v>44910.0</v>
      </c>
      <c r="D737" s="184" t="s">
        <v>417</v>
      </c>
      <c r="E737" s="184" t="s">
        <v>421</v>
      </c>
      <c r="F737" s="184" t="s">
        <v>359</v>
      </c>
      <c r="G737" s="186">
        <v>15.0</v>
      </c>
      <c r="H737" s="186">
        <v>0.0</v>
      </c>
      <c r="I737" s="2"/>
    </row>
    <row r="738">
      <c r="A738" s="183">
        <v>44933.0</v>
      </c>
      <c r="B738" s="184" t="s">
        <v>338</v>
      </c>
      <c r="C738" s="183">
        <v>44911.0</v>
      </c>
      <c r="D738" s="184" t="s">
        <v>417</v>
      </c>
      <c r="E738" s="184" t="s">
        <v>421</v>
      </c>
      <c r="F738" s="184" t="s">
        <v>360</v>
      </c>
      <c r="G738" s="186">
        <v>16.0</v>
      </c>
      <c r="H738" s="186">
        <v>0.0</v>
      </c>
      <c r="I738" s="2"/>
    </row>
    <row r="739">
      <c r="A739" s="183">
        <v>44934.0</v>
      </c>
      <c r="B739" s="184" t="s">
        <v>340</v>
      </c>
      <c r="C739" s="183">
        <v>44912.0</v>
      </c>
      <c r="D739" s="184" t="s">
        <v>417</v>
      </c>
      <c r="E739" s="184" t="s">
        <v>421</v>
      </c>
      <c r="F739" s="184" t="s">
        <v>361</v>
      </c>
      <c r="G739" s="186">
        <v>17.0</v>
      </c>
      <c r="H739" s="186">
        <v>0.0</v>
      </c>
      <c r="I739" s="2"/>
    </row>
    <row r="740">
      <c r="A740" s="183">
        <v>44935.0</v>
      </c>
      <c r="B740" s="184" t="s">
        <v>342</v>
      </c>
      <c r="C740" s="183">
        <v>44913.0</v>
      </c>
      <c r="D740" s="184" t="s">
        <v>417</v>
      </c>
      <c r="E740" s="184" t="s">
        <v>421</v>
      </c>
      <c r="F740" s="184" t="s">
        <v>362</v>
      </c>
      <c r="G740" s="186">
        <v>18.0</v>
      </c>
      <c r="H740" s="186">
        <v>0.0</v>
      </c>
      <c r="I740" s="2"/>
    </row>
    <row r="741">
      <c r="A741" s="183">
        <v>44936.0</v>
      </c>
      <c r="B741" s="184" t="s">
        <v>344</v>
      </c>
      <c r="C741" s="183">
        <v>44914.0</v>
      </c>
      <c r="D741" s="184" t="s">
        <v>417</v>
      </c>
      <c r="E741" s="184" t="s">
        <v>421</v>
      </c>
      <c r="F741" s="184" t="s">
        <v>363</v>
      </c>
      <c r="G741" s="186">
        <v>19.0</v>
      </c>
      <c r="H741" s="186">
        <v>0.0</v>
      </c>
      <c r="I741" s="2"/>
    </row>
    <row r="742">
      <c r="A742" s="183">
        <v>44937.0</v>
      </c>
      <c r="B742" s="184" t="s">
        <v>346</v>
      </c>
      <c r="C742" s="183">
        <v>44915.0</v>
      </c>
      <c r="D742" s="184" t="s">
        <v>417</v>
      </c>
      <c r="E742" s="184" t="s">
        <v>421</v>
      </c>
      <c r="F742" s="184" t="s">
        <v>364</v>
      </c>
      <c r="G742" s="186">
        <v>20.0</v>
      </c>
      <c r="H742" s="186">
        <v>0.0</v>
      </c>
      <c r="I742" s="2"/>
    </row>
    <row r="743">
      <c r="A743" s="183">
        <v>44938.0</v>
      </c>
      <c r="B743" s="184" t="s">
        <v>348</v>
      </c>
      <c r="C743" s="183">
        <v>44916.0</v>
      </c>
      <c r="D743" s="184" t="s">
        <v>417</v>
      </c>
      <c r="E743" s="184" t="s">
        <v>421</v>
      </c>
      <c r="F743" s="184" t="s">
        <v>365</v>
      </c>
      <c r="G743" s="186">
        <v>21.0</v>
      </c>
      <c r="H743" s="186">
        <v>0.0</v>
      </c>
      <c r="I743" s="2"/>
    </row>
    <row r="744">
      <c r="A744" s="183">
        <v>44939.0</v>
      </c>
      <c r="B744" s="184" t="s">
        <v>334</v>
      </c>
      <c r="C744" s="183">
        <v>44917.0</v>
      </c>
      <c r="D744" s="184" t="s">
        <v>417</v>
      </c>
      <c r="E744" s="184" t="s">
        <v>421</v>
      </c>
      <c r="F744" s="184" t="s">
        <v>366</v>
      </c>
      <c r="G744" s="186">
        <v>22.0</v>
      </c>
      <c r="H744" s="186">
        <v>0.0</v>
      </c>
      <c r="I744" s="2"/>
    </row>
    <row r="745">
      <c r="A745" s="183">
        <v>44940.0</v>
      </c>
      <c r="B745" s="184" t="s">
        <v>338</v>
      </c>
      <c r="C745" s="183">
        <v>44918.0</v>
      </c>
      <c r="D745" s="184" t="s">
        <v>417</v>
      </c>
      <c r="E745" s="184" t="s">
        <v>421</v>
      </c>
      <c r="F745" s="184" t="s">
        <v>367</v>
      </c>
      <c r="G745" s="186">
        <v>23.0</v>
      </c>
      <c r="H745" s="186">
        <v>0.0</v>
      </c>
      <c r="I745" s="2"/>
    </row>
    <row r="746">
      <c r="A746" s="183">
        <v>44941.0</v>
      </c>
      <c r="B746" s="184" t="s">
        <v>340</v>
      </c>
      <c r="C746" s="183">
        <v>44919.0</v>
      </c>
      <c r="D746" s="184" t="s">
        <v>417</v>
      </c>
      <c r="E746" s="184" t="s">
        <v>421</v>
      </c>
      <c r="F746" s="184" t="s">
        <v>368</v>
      </c>
      <c r="G746" s="186">
        <v>24.0</v>
      </c>
      <c r="H746" s="186">
        <v>0.0</v>
      </c>
      <c r="I746" s="2"/>
    </row>
    <row r="747">
      <c r="A747" s="183">
        <v>44942.0</v>
      </c>
      <c r="B747" s="184" t="s">
        <v>342</v>
      </c>
      <c r="C747" s="183">
        <v>44920.0</v>
      </c>
      <c r="D747" s="184" t="s">
        <v>417</v>
      </c>
      <c r="E747" s="184" t="s">
        <v>421</v>
      </c>
      <c r="F747" s="184" t="s">
        <v>369</v>
      </c>
      <c r="G747" s="186">
        <v>25.0</v>
      </c>
      <c r="H747" s="186">
        <v>0.0</v>
      </c>
      <c r="I747" s="2"/>
    </row>
    <row r="748">
      <c r="A748" s="183">
        <v>44943.0</v>
      </c>
      <c r="B748" s="184" t="s">
        <v>344</v>
      </c>
      <c r="C748" s="183">
        <v>44921.0</v>
      </c>
      <c r="D748" s="184" t="s">
        <v>417</v>
      </c>
      <c r="E748" s="184" t="s">
        <v>421</v>
      </c>
      <c r="F748" s="184" t="s">
        <v>370</v>
      </c>
      <c r="G748" s="186">
        <v>26.0</v>
      </c>
      <c r="H748" s="186">
        <v>0.0</v>
      </c>
      <c r="I748" s="2"/>
    </row>
    <row r="749">
      <c r="A749" s="183">
        <v>44944.0</v>
      </c>
      <c r="B749" s="184" t="s">
        <v>346</v>
      </c>
      <c r="C749" s="183">
        <v>44922.0</v>
      </c>
      <c r="D749" s="184" t="s">
        <v>417</v>
      </c>
      <c r="E749" s="184" t="s">
        <v>421</v>
      </c>
      <c r="F749" s="184" t="s">
        <v>371</v>
      </c>
      <c r="G749" s="186">
        <v>27.0</v>
      </c>
      <c r="H749" s="186">
        <v>0.0</v>
      </c>
      <c r="I749" s="2"/>
    </row>
    <row r="750">
      <c r="A750" s="183">
        <v>44945.0</v>
      </c>
      <c r="B750" s="184" t="s">
        <v>348</v>
      </c>
      <c r="C750" s="183">
        <v>44923.0</v>
      </c>
      <c r="D750" s="184" t="s">
        <v>417</v>
      </c>
      <c r="E750" s="184" t="s">
        <v>421</v>
      </c>
      <c r="F750" s="184" t="s">
        <v>372</v>
      </c>
      <c r="G750" s="186">
        <v>28.0</v>
      </c>
      <c r="H750" s="186">
        <v>0.0</v>
      </c>
      <c r="I750" s="2"/>
    </row>
    <row r="751">
      <c r="A751" s="183">
        <v>44946.0</v>
      </c>
      <c r="B751" s="184" t="s">
        <v>334</v>
      </c>
      <c r="C751" s="183">
        <v>44924.0</v>
      </c>
      <c r="D751" s="184" t="s">
        <v>417</v>
      </c>
      <c r="E751" s="184" t="s">
        <v>421</v>
      </c>
      <c r="F751" s="184" t="s">
        <v>373</v>
      </c>
      <c r="G751" s="186">
        <v>29.0</v>
      </c>
      <c r="H751" s="186">
        <v>0.0</v>
      </c>
      <c r="I751" s="2"/>
    </row>
    <row r="752">
      <c r="A752" s="183">
        <v>44947.0</v>
      </c>
      <c r="B752" s="184" t="s">
        <v>338</v>
      </c>
      <c r="C752" s="183">
        <v>44925.0</v>
      </c>
      <c r="D752" s="184" t="s">
        <v>417</v>
      </c>
      <c r="E752" s="184" t="s">
        <v>421</v>
      </c>
      <c r="F752" s="184" t="s">
        <v>374</v>
      </c>
      <c r="G752" s="186">
        <v>30.0</v>
      </c>
      <c r="H752" s="186">
        <v>0.0</v>
      </c>
      <c r="I752" s="2"/>
    </row>
    <row r="753">
      <c r="A753" s="183">
        <v>44948.0</v>
      </c>
      <c r="B753" s="184" t="s">
        <v>340</v>
      </c>
      <c r="C753" s="183">
        <v>44927.0</v>
      </c>
      <c r="D753" s="184" t="s">
        <v>430</v>
      </c>
      <c r="E753" s="184" t="s">
        <v>431</v>
      </c>
      <c r="F753" s="184" t="s">
        <v>406</v>
      </c>
      <c r="G753" s="186">
        <v>1.0</v>
      </c>
      <c r="H753" s="186">
        <v>0.0</v>
      </c>
      <c r="I753" s="2"/>
    </row>
    <row r="754">
      <c r="A754" s="183">
        <v>44949.0</v>
      </c>
      <c r="B754" s="184" t="s">
        <v>342</v>
      </c>
      <c r="C754" s="183">
        <v>44928.0</v>
      </c>
      <c r="D754" s="184" t="s">
        <v>430</v>
      </c>
      <c r="E754" s="184" t="s">
        <v>431</v>
      </c>
      <c r="F754" s="184" t="s">
        <v>407</v>
      </c>
      <c r="G754" s="186">
        <v>2.0</v>
      </c>
      <c r="H754" s="186">
        <v>0.0</v>
      </c>
      <c r="I754" s="2"/>
    </row>
    <row r="755">
      <c r="A755" s="183">
        <v>44950.0</v>
      </c>
      <c r="B755" s="184" t="s">
        <v>344</v>
      </c>
      <c r="C755" s="183">
        <v>44929.0</v>
      </c>
      <c r="D755" s="184" t="s">
        <v>430</v>
      </c>
      <c r="E755" s="184" t="s">
        <v>431</v>
      </c>
      <c r="F755" s="184" t="s">
        <v>377</v>
      </c>
      <c r="G755" s="186">
        <v>3.0</v>
      </c>
      <c r="H755" s="186">
        <v>0.0</v>
      </c>
      <c r="I755" s="2"/>
    </row>
    <row r="756">
      <c r="A756" s="183">
        <v>44951.0</v>
      </c>
      <c r="B756" s="184" t="s">
        <v>346</v>
      </c>
      <c r="C756" s="183">
        <v>44930.0</v>
      </c>
      <c r="D756" s="184" t="s">
        <v>430</v>
      </c>
      <c r="E756" s="184" t="s">
        <v>431</v>
      </c>
      <c r="F756" s="184" t="s">
        <v>378</v>
      </c>
      <c r="G756" s="186">
        <v>4.0</v>
      </c>
      <c r="H756" s="186">
        <v>0.0</v>
      </c>
      <c r="I756" s="2"/>
    </row>
    <row r="757">
      <c r="A757" s="183">
        <v>44952.0</v>
      </c>
      <c r="B757" s="184" t="s">
        <v>348</v>
      </c>
      <c r="C757" s="183">
        <v>44931.0</v>
      </c>
      <c r="D757" s="184" t="s">
        <v>430</v>
      </c>
      <c r="E757" s="184" t="s">
        <v>431</v>
      </c>
      <c r="F757" s="184" t="s">
        <v>379</v>
      </c>
      <c r="G757" s="186">
        <v>5.0</v>
      </c>
      <c r="H757" s="186">
        <v>0.0</v>
      </c>
      <c r="I757" s="2"/>
    </row>
    <row r="758">
      <c r="A758" s="183">
        <v>44953.0</v>
      </c>
      <c r="B758" s="184" t="s">
        <v>334</v>
      </c>
      <c r="C758" s="183">
        <v>44932.0</v>
      </c>
      <c r="D758" s="184" t="s">
        <v>430</v>
      </c>
      <c r="E758" s="184" t="s">
        <v>431</v>
      </c>
      <c r="F758" s="184" t="s">
        <v>380</v>
      </c>
      <c r="G758" s="186">
        <v>6.0</v>
      </c>
      <c r="H758" s="186">
        <v>0.0</v>
      </c>
      <c r="I758" s="2"/>
    </row>
    <row r="759">
      <c r="A759" s="183">
        <v>44954.0</v>
      </c>
      <c r="B759" s="184" t="s">
        <v>338</v>
      </c>
      <c r="C759" s="183">
        <v>44933.0</v>
      </c>
      <c r="D759" s="184" t="s">
        <v>430</v>
      </c>
      <c r="E759" s="184" t="s">
        <v>431</v>
      </c>
      <c r="F759" s="184" t="s">
        <v>381</v>
      </c>
      <c r="G759" s="186">
        <v>7.0</v>
      </c>
      <c r="H759" s="186">
        <v>0.0</v>
      </c>
      <c r="I759" s="2"/>
    </row>
    <row r="760">
      <c r="A760" s="183">
        <v>44955.0</v>
      </c>
      <c r="B760" s="184" t="s">
        <v>340</v>
      </c>
      <c r="C760" s="183">
        <v>44934.0</v>
      </c>
      <c r="D760" s="184" t="s">
        <v>430</v>
      </c>
      <c r="E760" s="184" t="s">
        <v>431</v>
      </c>
      <c r="F760" s="184" t="s">
        <v>383</v>
      </c>
      <c r="G760" s="186">
        <v>8.0</v>
      </c>
      <c r="H760" s="186">
        <v>0.0</v>
      </c>
      <c r="I760" s="2"/>
    </row>
    <row r="761">
      <c r="A761" s="183">
        <v>44956.0</v>
      </c>
      <c r="B761" s="184" t="s">
        <v>342</v>
      </c>
      <c r="C761" s="183">
        <v>44935.0</v>
      </c>
      <c r="D761" s="184" t="s">
        <v>430</v>
      </c>
      <c r="E761" s="184" t="s">
        <v>431</v>
      </c>
      <c r="F761" s="184" t="s">
        <v>384</v>
      </c>
      <c r="G761" s="186">
        <v>9.0</v>
      </c>
      <c r="H761" s="186">
        <v>0.0</v>
      </c>
      <c r="I761" s="2"/>
    </row>
    <row r="762">
      <c r="A762" s="183">
        <v>44957.0</v>
      </c>
      <c r="B762" s="184" t="s">
        <v>344</v>
      </c>
      <c r="C762" s="183">
        <v>44936.0</v>
      </c>
      <c r="D762" s="184" t="s">
        <v>430</v>
      </c>
      <c r="E762" s="184" t="s">
        <v>431</v>
      </c>
      <c r="F762" s="184" t="s">
        <v>385</v>
      </c>
      <c r="G762" s="186">
        <v>10.0</v>
      </c>
      <c r="H762" s="186">
        <v>0.0</v>
      </c>
      <c r="I762" s="2"/>
    </row>
    <row r="763">
      <c r="A763" s="183">
        <v>45200.0</v>
      </c>
      <c r="B763" s="184" t="s">
        <v>340</v>
      </c>
      <c r="C763" s="183">
        <v>45155.0</v>
      </c>
      <c r="D763" s="184" t="s">
        <v>430</v>
      </c>
      <c r="E763" s="184" t="s">
        <v>432</v>
      </c>
      <c r="F763" s="184" t="s">
        <v>388</v>
      </c>
      <c r="G763" s="186">
        <v>17.0</v>
      </c>
      <c r="H763" s="186">
        <v>0.0</v>
      </c>
      <c r="I763" s="2"/>
    </row>
    <row r="764">
      <c r="A764" s="183">
        <v>45201.0</v>
      </c>
      <c r="B764" s="184" t="s">
        <v>342</v>
      </c>
      <c r="C764" s="183">
        <v>45156.0</v>
      </c>
      <c r="D764" s="184" t="s">
        <v>430</v>
      </c>
      <c r="E764" s="184" t="s">
        <v>432</v>
      </c>
      <c r="F764" s="184" t="s">
        <v>389</v>
      </c>
      <c r="G764" s="186">
        <v>18.0</v>
      </c>
      <c r="H764" s="186">
        <v>0.0</v>
      </c>
      <c r="I764" s="2"/>
    </row>
    <row r="765">
      <c r="A765" s="183">
        <v>45202.0</v>
      </c>
      <c r="B765" s="184" t="s">
        <v>344</v>
      </c>
      <c r="C765" s="183">
        <v>45157.0</v>
      </c>
      <c r="D765" s="184" t="s">
        <v>430</v>
      </c>
      <c r="E765" s="184" t="s">
        <v>432</v>
      </c>
      <c r="F765" s="184" t="s">
        <v>390</v>
      </c>
      <c r="G765" s="186">
        <v>19.0</v>
      </c>
      <c r="H765" s="186">
        <v>0.0</v>
      </c>
      <c r="I765" s="2"/>
    </row>
    <row r="766">
      <c r="A766" s="183">
        <v>45203.0</v>
      </c>
      <c r="B766" s="184" t="s">
        <v>346</v>
      </c>
      <c r="C766" s="183">
        <v>45158.0</v>
      </c>
      <c r="D766" s="184" t="s">
        <v>430</v>
      </c>
      <c r="E766" s="184" t="s">
        <v>432</v>
      </c>
      <c r="F766" s="184" t="s">
        <v>391</v>
      </c>
      <c r="G766" s="186">
        <v>20.0</v>
      </c>
      <c r="H766" s="186">
        <v>0.0</v>
      </c>
      <c r="I766" s="2"/>
    </row>
    <row r="767">
      <c r="A767" s="183">
        <v>45204.0</v>
      </c>
      <c r="B767" s="184" t="s">
        <v>348</v>
      </c>
      <c r="C767" s="183">
        <v>45159.0</v>
      </c>
      <c r="D767" s="184" t="s">
        <v>430</v>
      </c>
      <c r="E767" s="184" t="s">
        <v>432</v>
      </c>
      <c r="F767" s="184" t="s">
        <v>392</v>
      </c>
      <c r="G767" s="186">
        <v>21.0</v>
      </c>
      <c r="H767" s="186">
        <v>0.0</v>
      </c>
      <c r="I767" s="2"/>
    </row>
    <row r="768">
      <c r="A768" s="183">
        <v>45205.0</v>
      </c>
      <c r="B768" s="184" t="s">
        <v>334</v>
      </c>
      <c r="C768" s="183">
        <v>45160.0</v>
      </c>
      <c r="D768" s="184" t="s">
        <v>430</v>
      </c>
      <c r="E768" s="184" t="s">
        <v>432</v>
      </c>
      <c r="F768" s="184" t="s">
        <v>393</v>
      </c>
      <c r="G768" s="186">
        <v>22.0</v>
      </c>
      <c r="H768" s="186">
        <v>0.0</v>
      </c>
      <c r="I768" s="2"/>
    </row>
    <row r="769">
      <c r="A769" s="183">
        <v>45206.0</v>
      </c>
      <c r="B769" s="184" t="s">
        <v>338</v>
      </c>
      <c r="C769" s="183">
        <v>45161.0</v>
      </c>
      <c r="D769" s="184" t="s">
        <v>430</v>
      </c>
      <c r="E769" s="184" t="s">
        <v>432</v>
      </c>
      <c r="F769" s="184" t="s">
        <v>394</v>
      </c>
      <c r="G769" s="186">
        <v>23.0</v>
      </c>
      <c r="H769" s="186">
        <v>0.0</v>
      </c>
      <c r="I769" s="2"/>
    </row>
    <row r="770">
      <c r="A770" s="183">
        <v>45207.0</v>
      </c>
      <c r="B770" s="184" t="s">
        <v>340</v>
      </c>
      <c r="C770" s="183">
        <v>45162.0</v>
      </c>
      <c r="D770" s="184" t="s">
        <v>430</v>
      </c>
      <c r="E770" s="184" t="s">
        <v>432</v>
      </c>
      <c r="F770" s="184" t="s">
        <v>395</v>
      </c>
      <c r="G770" s="186">
        <v>24.0</v>
      </c>
      <c r="H770" s="186">
        <v>0.0</v>
      </c>
      <c r="I770" s="2"/>
    </row>
    <row r="771">
      <c r="A771" s="183">
        <v>45208.0</v>
      </c>
      <c r="B771" s="184" t="s">
        <v>342</v>
      </c>
      <c r="C771" s="183">
        <v>45163.0</v>
      </c>
      <c r="D771" s="184" t="s">
        <v>430</v>
      </c>
      <c r="E771" s="184" t="s">
        <v>432</v>
      </c>
      <c r="F771" s="184" t="s">
        <v>396</v>
      </c>
      <c r="G771" s="186">
        <v>25.0</v>
      </c>
      <c r="H771" s="186">
        <v>0.0</v>
      </c>
      <c r="I771" s="2"/>
    </row>
    <row r="772">
      <c r="A772" s="183">
        <v>45209.0</v>
      </c>
      <c r="B772" s="184" t="s">
        <v>344</v>
      </c>
      <c r="C772" s="183">
        <v>45164.0</v>
      </c>
      <c r="D772" s="184" t="s">
        <v>430</v>
      </c>
      <c r="E772" s="184" t="s">
        <v>432</v>
      </c>
      <c r="F772" s="184" t="s">
        <v>397</v>
      </c>
      <c r="G772" s="186">
        <v>26.0</v>
      </c>
      <c r="H772" s="186">
        <v>0.0</v>
      </c>
      <c r="I772" s="2"/>
    </row>
    <row r="773">
      <c r="A773" s="183">
        <v>45210.0</v>
      </c>
      <c r="B773" s="184" t="s">
        <v>346</v>
      </c>
      <c r="C773" s="183">
        <v>45165.0</v>
      </c>
      <c r="D773" s="184" t="s">
        <v>430</v>
      </c>
      <c r="E773" s="184" t="s">
        <v>432</v>
      </c>
      <c r="F773" s="184" t="s">
        <v>398</v>
      </c>
      <c r="G773" s="186">
        <v>27.0</v>
      </c>
      <c r="H773" s="186">
        <v>0.0</v>
      </c>
      <c r="I773" s="2"/>
    </row>
    <row r="774">
      <c r="A774" s="183">
        <v>45211.0</v>
      </c>
      <c r="B774" s="184" t="s">
        <v>348</v>
      </c>
      <c r="C774" s="183">
        <v>45166.0</v>
      </c>
      <c r="D774" s="184" t="s">
        <v>430</v>
      </c>
      <c r="E774" s="184" t="s">
        <v>432</v>
      </c>
      <c r="F774" s="184" t="s">
        <v>399</v>
      </c>
      <c r="G774" s="186">
        <v>28.0</v>
      </c>
      <c r="H774" s="186">
        <v>0.0</v>
      </c>
      <c r="I774" s="2"/>
    </row>
    <row r="775">
      <c r="A775" s="183">
        <v>45212.0</v>
      </c>
      <c r="B775" s="184" t="s">
        <v>334</v>
      </c>
      <c r="C775" s="183">
        <v>45167.0</v>
      </c>
      <c r="D775" s="184" t="s">
        <v>430</v>
      </c>
      <c r="E775" s="184" t="s">
        <v>432</v>
      </c>
      <c r="F775" s="184" t="s">
        <v>400</v>
      </c>
      <c r="G775" s="186">
        <v>29.0</v>
      </c>
      <c r="H775" s="186">
        <v>0.0</v>
      </c>
      <c r="I775" s="2"/>
    </row>
    <row r="776">
      <c r="A776" s="183">
        <v>45213.0</v>
      </c>
      <c r="B776" s="184" t="s">
        <v>338</v>
      </c>
      <c r="C776" s="183">
        <v>45168.0</v>
      </c>
      <c r="D776" s="184" t="s">
        <v>430</v>
      </c>
      <c r="E776" s="184" t="s">
        <v>432</v>
      </c>
      <c r="F776" s="184" t="s">
        <v>401</v>
      </c>
      <c r="G776" s="186">
        <v>30.0</v>
      </c>
      <c r="H776" s="186">
        <v>0.0</v>
      </c>
      <c r="I776" s="2"/>
    </row>
    <row r="777">
      <c r="A777" s="183">
        <v>45214.0</v>
      </c>
      <c r="B777" s="184" t="s">
        <v>340</v>
      </c>
      <c r="C777" s="183">
        <v>45170.0</v>
      </c>
      <c r="D777" s="184" t="s">
        <v>430</v>
      </c>
      <c r="E777" s="184" t="s">
        <v>433</v>
      </c>
      <c r="F777" s="184" t="s">
        <v>402</v>
      </c>
      <c r="G777" s="186">
        <v>1.0</v>
      </c>
      <c r="H777" s="186">
        <v>0.0</v>
      </c>
      <c r="I777" s="2"/>
    </row>
    <row r="778">
      <c r="A778" s="183">
        <v>45215.0</v>
      </c>
      <c r="B778" s="184" t="s">
        <v>342</v>
      </c>
      <c r="C778" s="183">
        <v>45171.0</v>
      </c>
      <c r="D778" s="184" t="s">
        <v>430</v>
      </c>
      <c r="E778" s="184" t="s">
        <v>433</v>
      </c>
      <c r="F778" s="184" t="s">
        <v>403</v>
      </c>
      <c r="G778" s="186">
        <v>2.0</v>
      </c>
      <c r="H778" s="186">
        <v>0.0</v>
      </c>
      <c r="I778" s="2"/>
    </row>
    <row r="779">
      <c r="A779" s="183">
        <v>45216.0</v>
      </c>
      <c r="B779" s="184" t="s">
        <v>344</v>
      </c>
      <c r="C779" s="183">
        <v>45172.0</v>
      </c>
      <c r="D779" s="184" t="s">
        <v>430</v>
      </c>
      <c r="E779" s="184" t="s">
        <v>433</v>
      </c>
      <c r="F779" s="184" t="s">
        <v>404</v>
      </c>
      <c r="G779" s="186">
        <v>3.0</v>
      </c>
      <c r="H779" s="186">
        <v>0.0</v>
      </c>
      <c r="I779" s="2"/>
    </row>
    <row r="780">
      <c r="A780" s="183">
        <v>45217.0</v>
      </c>
      <c r="B780" s="184" t="s">
        <v>346</v>
      </c>
      <c r="C780" s="183">
        <v>45173.0</v>
      </c>
      <c r="D780" s="184" t="s">
        <v>430</v>
      </c>
      <c r="E780" s="184" t="s">
        <v>433</v>
      </c>
      <c r="F780" s="184" t="s">
        <v>337</v>
      </c>
      <c r="G780" s="186">
        <v>4.0</v>
      </c>
      <c r="H780" s="186">
        <v>0.0</v>
      </c>
      <c r="I780" s="2"/>
    </row>
    <row r="781">
      <c r="A781" s="183">
        <v>45218.0</v>
      </c>
      <c r="B781" s="184" t="s">
        <v>348</v>
      </c>
      <c r="C781" s="183">
        <v>45174.0</v>
      </c>
      <c r="D781" s="184" t="s">
        <v>430</v>
      </c>
      <c r="E781" s="184" t="s">
        <v>433</v>
      </c>
      <c r="F781" s="184" t="s">
        <v>339</v>
      </c>
      <c r="G781" s="186">
        <v>5.0</v>
      </c>
      <c r="H781" s="186">
        <v>0.0</v>
      </c>
      <c r="I781" s="2"/>
    </row>
    <row r="782">
      <c r="A782" s="183">
        <v>45219.0</v>
      </c>
      <c r="B782" s="184" t="s">
        <v>334</v>
      </c>
      <c r="C782" s="183">
        <v>45175.0</v>
      </c>
      <c r="D782" s="184" t="s">
        <v>430</v>
      </c>
      <c r="E782" s="184" t="s">
        <v>433</v>
      </c>
      <c r="F782" s="184" t="s">
        <v>341</v>
      </c>
      <c r="G782" s="186">
        <v>6.0</v>
      </c>
      <c r="H782" s="186">
        <v>0.0</v>
      </c>
      <c r="I782" s="2"/>
    </row>
    <row r="783">
      <c r="A783" s="183">
        <v>45220.0</v>
      </c>
      <c r="B783" s="184" t="s">
        <v>338</v>
      </c>
      <c r="C783" s="183">
        <v>45176.0</v>
      </c>
      <c r="D783" s="184" t="s">
        <v>430</v>
      </c>
      <c r="E783" s="184" t="s">
        <v>433</v>
      </c>
      <c r="F783" s="184" t="s">
        <v>343</v>
      </c>
      <c r="G783" s="186">
        <v>7.0</v>
      </c>
      <c r="H783" s="186">
        <v>0.0</v>
      </c>
      <c r="I783" s="2"/>
    </row>
    <row r="784">
      <c r="A784" s="183">
        <v>45221.0</v>
      </c>
      <c r="B784" s="184" t="s">
        <v>340</v>
      </c>
      <c r="C784" s="183">
        <v>45177.0</v>
      </c>
      <c r="D784" s="184" t="s">
        <v>430</v>
      </c>
      <c r="E784" s="184" t="s">
        <v>433</v>
      </c>
      <c r="F784" s="184" t="s">
        <v>345</v>
      </c>
      <c r="G784" s="186">
        <v>8.0</v>
      </c>
      <c r="H784" s="186">
        <v>0.0</v>
      </c>
      <c r="I784" s="2"/>
    </row>
    <row r="785">
      <c r="A785" s="183">
        <v>45222.0</v>
      </c>
      <c r="B785" s="184" t="s">
        <v>342</v>
      </c>
      <c r="C785" s="183">
        <v>45178.0</v>
      </c>
      <c r="D785" s="184" t="s">
        <v>430</v>
      </c>
      <c r="E785" s="184" t="s">
        <v>433</v>
      </c>
      <c r="F785" s="184" t="s">
        <v>347</v>
      </c>
      <c r="G785" s="186">
        <v>9.0</v>
      </c>
      <c r="H785" s="186">
        <v>0.0</v>
      </c>
      <c r="I785" s="2"/>
    </row>
    <row r="786">
      <c r="A786" s="183">
        <v>45223.0</v>
      </c>
      <c r="B786" s="184" t="s">
        <v>344</v>
      </c>
      <c r="C786" s="183">
        <v>45179.0</v>
      </c>
      <c r="D786" s="184" t="s">
        <v>430</v>
      </c>
      <c r="E786" s="184" t="s">
        <v>433</v>
      </c>
      <c r="F786" s="184" t="s">
        <v>349</v>
      </c>
      <c r="G786" s="186">
        <v>10.0</v>
      </c>
      <c r="H786" s="186">
        <v>0.0</v>
      </c>
      <c r="I786" s="2"/>
    </row>
    <row r="787">
      <c r="A787" s="183">
        <v>45224.0</v>
      </c>
      <c r="B787" s="184" t="s">
        <v>346</v>
      </c>
      <c r="C787" s="183">
        <v>45180.0</v>
      </c>
      <c r="D787" s="184" t="s">
        <v>430</v>
      </c>
      <c r="E787" s="184" t="s">
        <v>433</v>
      </c>
      <c r="F787" s="184" t="s">
        <v>350</v>
      </c>
      <c r="G787" s="186">
        <v>11.0</v>
      </c>
      <c r="H787" s="186">
        <v>0.0</v>
      </c>
      <c r="I787" s="2"/>
    </row>
    <row r="788">
      <c r="A788" s="183">
        <v>45225.0</v>
      </c>
      <c r="B788" s="184" t="s">
        <v>348</v>
      </c>
      <c r="C788" s="183">
        <v>45181.0</v>
      </c>
      <c r="D788" s="184" t="s">
        <v>430</v>
      </c>
      <c r="E788" s="184" t="s">
        <v>433</v>
      </c>
      <c r="F788" s="184" t="s">
        <v>351</v>
      </c>
      <c r="G788" s="186">
        <v>12.0</v>
      </c>
      <c r="H788" s="186">
        <v>0.0</v>
      </c>
      <c r="I788" s="2"/>
    </row>
    <row r="789">
      <c r="A789" s="183">
        <v>45226.0</v>
      </c>
      <c r="B789" s="184" t="s">
        <v>334</v>
      </c>
      <c r="C789" s="183">
        <v>45182.0</v>
      </c>
      <c r="D789" s="184" t="s">
        <v>430</v>
      </c>
      <c r="E789" s="184" t="s">
        <v>433</v>
      </c>
      <c r="F789" s="184" t="s">
        <v>352</v>
      </c>
      <c r="G789" s="186">
        <v>13.0</v>
      </c>
      <c r="H789" s="186">
        <v>0.0</v>
      </c>
      <c r="I789" s="2"/>
    </row>
    <row r="790">
      <c r="A790" s="183">
        <v>45227.0</v>
      </c>
      <c r="B790" s="184" t="s">
        <v>338</v>
      </c>
      <c r="C790" s="183">
        <v>45183.0</v>
      </c>
      <c r="D790" s="184" t="s">
        <v>430</v>
      </c>
      <c r="E790" s="184" t="s">
        <v>433</v>
      </c>
      <c r="F790" s="184" t="s">
        <v>353</v>
      </c>
      <c r="G790" s="186">
        <v>14.0</v>
      </c>
      <c r="H790" s="186">
        <v>0.0</v>
      </c>
      <c r="I790" s="2"/>
    </row>
    <row r="791">
      <c r="A791" s="183">
        <v>45228.0</v>
      </c>
      <c r="B791" s="184" t="s">
        <v>340</v>
      </c>
      <c r="C791" s="183">
        <v>45184.0</v>
      </c>
      <c r="D791" s="184" t="s">
        <v>430</v>
      </c>
      <c r="E791" s="184" t="s">
        <v>433</v>
      </c>
      <c r="F791" s="184" t="s">
        <v>354</v>
      </c>
      <c r="G791" s="186">
        <v>15.0</v>
      </c>
      <c r="H791" s="186">
        <v>0.0</v>
      </c>
      <c r="I791" s="2"/>
    </row>
    <row r="792">
      <c r="A792" s="183">
        <v>45229.0</v>
      </c>
      <c r="B792" s="184" t="s">
        <v>342</v>
      </c>
      <c r="C792" s="183">
        <v>45185.0</v>
      </c>
      <c r="D792" s="184" t="s">
        <v>430</v>
      </c>
      <c r="E792" s="184" t="s">
        <v>433</v>
      </c>
      <c r="F792" s="184" t="s">
        <v>356</v>
      </c>
      <c r="G792" s="186">
        <v>16.0</v>
      </c>
      <c r="H792" s="186">
        <v>0.0</v>
      </c>
      <c r="I792" s="2"/>
    </row>
    <row r="793">
      <c r="A793" s="183">
        <v>45230.0</v>
      </c>
      <c r="B793" s="184" t="s">
        <v>344</v>
      </c>
      <c r="C793" s="183">
        <v>45186.0</v>
      </c>
      <c r="D793" s="184" t="s">
        <v>430</v>
      </c>
      <c r="E793" s="184" t="s">
        <v>433</v>
      </c>
      <c r="F793" s="184" t="s">
        <v>357</v>
      </c>
      <c r="G793" s="186">
        <v>17.0</v>
      </c>
      <c r="H793" s="186">
        <v>0.0</v>
      </c>
      <c r="I793" s="2"/>
    </row>
    <row r="794">
      <c r="A794" s="183">
        <v>45231.0</v>
      </c>
      <c r="B794" s="184" t="s">
        <v>346</v>
      </c>
      <c r="C794" s="183">
        <v>45187.0</v>
      </c>
      <c r="D794" s="184" t="s">
        <v>430</v>
      </c>
      <c r="E794" s="184" t="s">
        <v>433</v>
      </c>
      <c r="F794" s="184" t="s">
        <v>358</v>
      </c>
      <c r="G794" s="186">
        <v>18.0</v>
      </c>
      <c r="H794" s="186">
        <v>0.0</v>
      </c>
      <c r="I794" s="2"/>
    </row>
    <row r="795">
      <c r="A795" s="183">
        <v>45232.0</v>
      </c>
      <c r="B795" s="184" t="s">
        <v>348</v>
      </c>
      <c r="C795" s="183">
        <v>45188.0</v>
      </c>
      <c r="D795" s="184" t="s">
        <v>430</v>
      </c>
      <c r="E795" s="184" t="s">
        <v>433</v>
      </c>
      <c r="F795" s="184" t="s">
        <v>359</v>
      </c>
      <c r="G795" s="186">
        <v>19.0</v>
      </c>
      <c r="H795" s="186">
        <v>0.0</v>
      </c>
      <c r="I795" s="2"/>
    </row>
    <row r="796">
      <c r="A796" s="183">
        <v>45233.0</v>
      </c>
      <c r="B796" s="184" t="s">
        <v>334</v>
      </c>
      <c r="C796" s="183">
        <v>45189.0</v>
      </c>
      <c r="D796" s="184" t="s">
        <v>430</v>
      </c>
      <c r="E796" s="184" t="s">
        <v>433</v>
      </c>
      <c r="F796" s="184" t="s">
        <v>360</v>
      </c>
      <c r="G796" s="186">
        <v>20.0</v>
      </c>
      <c r="H796" s="186">
        <v>0.0</v>
      </c>
      <c r="I796" s="2"/>
    </row>
    <row r="797">
      <c r="A797" s="183">
        <v>45234.0</v>
      </c>
      <c r="B797" s="184" t="s">
        <v>338</v>
      </c>
      <c r="C797" s="183">
        <v>45190.0</v>
      </c>
      <c r="D797" s="184" t="s">
        <v>430</v>
      </c>
      <c r="E797" s="184" t="s">
        <v>433</v>
      </c>
      <c r="F797" s="184" t="s">
        <v>361</v>
      </c>
      <c r="G797" s="186">
        <v>21.0</v>
      </c>
      <c r="H797" s="186">
        <v>0.0</v>
      </c>
      <c r="I797" s="2"/>
    </row>
    <row r="798">
      <c r="A798" s="183">
        <v>45235.0</v>
      </c>
      <c r="B798" s="184" t="s">
        <v>340</v>
      </c>
      <c r="C798" s="183">
        <v>45191.0</v>
      </c>
      <c r="D798" s="184" t="s">
        <v>430</v>
      </c>
      <c r="E798" s="184" t="s">
        <v>433</v>
      </c>
      <c r="F798" s="184" t="s">
        <v>362</v>
      </c>
      <c r="G798" s="186">
        <v>22.0</v>
      </c>
      <c r="H798" s="186">
        <v>0.0</v>
      </c>
      <c r="I798" s="2"/>
    </row>
    <row r="799">
      <c r="A799" s="183">
        <v>45236.0</v>
      </c>
      <c r="B799" s="184" t="s">
        <v>342</v>
      </c>
      <c r="C799" s="183">
        <v>45192.0</v>
      </c>
      <c r="D799" s="184" t="s">
        <v>430</v>
      </c>
      <c r="E799" s="184" t="s">
        <v>433</v>
      </c>
      <c r="F799" s="184" t="s">
        <v>363</v>
      </c>
      <c r="G799" s="186">
        <v>23.0</v>
      </c>
      <c r="H799" s="186">
        <v>0.0</v>
      </c>
      <c r="I799" s="2"/>
    </row>
    <row r="800">
      <c r="A800" s="183">
        <v>45237.0</v>
      </c>
      <c r="B800" s="184" t="s">
        <v>344</v>
      </c>
      <c r="C800" s="183">
        <v>45193.0</v>
      </c>
      <c r="D800" s="184" t="s">
        <v>430</v>
      </c>
      <c r="E800" s="184" t="s">
        <v>433</v>
      </c>
      <c r="F800" s="184" t="s">
        <v>364</v>
      </c>
      <c r="G800" s="186">
        <v>24.0</v>
      </c>
      <c r="H800" s="186">
        <v>0.0</v>
      </c>
      <c r="I800" s="2"/>
    </row>
    <row r="801">
      <c r="A801" s="183">
        <v>45238.0</v>
      </c>
      <c r="B801" s="184" t="s">
        <v>346</v>
      </c>
      <c r="C801" s="183">
        <v>45194.0</v>
      </c>
      <c r="D801" s="184" t="s">
        <v>430</v>
      </c>
      <c r="E801" s="184" t="s">
        <v>433</v>
      </c>
      <c r="F801" s="184" t="s">
        <v>365</v>
      </c>
      <c r="G801" s="186">
        <v>25.0</v>
      </c>
      <c r="H801" s="186">
        <v>0.0</v>
      </c>
      <c r="I801" s="2"/>
    </row>
    <row r="802">
      <c r="A802" s="183">
        <v>45239.0</v>
      </c>
      <c r="B802" s="184" t="s">
        <v>348</v>
      </c>
      <c r="C802" s="183">
        <v>45195.0</v>
      </c>
      <c r="D802" s="184" t="s">
        <v>430</v>
      </c>
      <c r="E802" s="184" t="s">
        <v>433</v>
      </c>
      <c r="F802" s="184" t="s">
        <v>366</v>
      </c>
      <c r="G802" s="186">
        <v>26.0</v>
      </c>
      <c r="H802" s="186">
        <v>0.0</v>
      </c>
      <c r="I802" s="2"/>
    </row>
    <row r="803">
      <c r="A803" s="183">
        <v>45240.0</v>
      </c>
      <c r="B803" s="184" t="s">
        <v>334</v>
      </c>
      <c r="C803" s="183">
        <v>45196.0</v>
      </c>
      <c r="D803" s="184" t="s">
        <v>430</v>
      </c>
      <c r="E803" s="184" t="s">
        <v>433</v>
      </c>
      <c r="F803" s="184" t="s">
        <v>367</v>
      </c>
      <c r="G803" s="186">
        <v>27.0</v>
      </c>
      <c r="H803" s="186">
        <v>0.0</v>
      </c>
      <c r="I803" s="2"/>
    </row>
    <row r="804">
      <c r="A804" s="183">
        <v>45241.0</v>
      </c>
      <c r="B804" s="184" t="s">
        <v>338</v>
      </c>
      <c r="C804" s="183">
        <v>45197.0</v>
      </c>
      <c r="D804" s="184" t="s">
        <v>430</v>
      </c>
      <c r="E804" s="184" t="s">
        <v>433</v>
      </c>
      <c r="F804" s="184" t="s">
        <v>368</v>
      </c>
      <c r="G804" s="186">
        <v>28.0</v>
      </c>
      <c r="H804" s="186">
        <v>0.0</v>
      </c>
      <c r="I804" s="2"/>
    </row>
    <row r="805">
      <c r="A805" s="183">
        <v>45242.0</v>
      </c>
      <c r="B805" s="184" t="s">
        <v>340</v>
      </c>
      <c r="C805" s="183">
        <v>45198.0</v>
      </c>
      <c r="D805" s="184" t="s">
        <v>430</v>
      </c>
      <c r="E805" s="184" t="s">
        <v>433</v>
      </c>
      <c r="F805" s="184" t="s">
        <v>369</v>
      </c>
      <c r="G805" s="186">
        <v>29.0</v>
      </c>
      <c r="H805" s="186">
        <v>0.0</v>
      </c>
      <c r="I805" s="2"/>
    </row>
    <row r="806">
      <c r="A806" s="183">
        <v>45243.0</v>
      </c>
      <c r="B806" s="184" t="s">
        <v>342</v>
      </c>
      <c r="C806" s="183">
        <v>45200.0</v>
      </c>
      <c r="D806" s="184" t="s">
        <v>430</v>
      </c>
      <c r="E806" s="184" t="s">
        <v>434</v>
      </c>
      <c r="F806" s="184" t="s">
        <v>370</v>
      </c>
      <c r="G806" s="186">
        <v>1.0</v>
      </c>
      <c r="H806" s="186">
        <v>0.0</v>
      </c>
      <c r="I806" s="2"/>
    </row>
    <row r="807">
      <c r="A807" s="183">
        <v>45244.0</v>
      </c>
      <c r="B807" s="184" t="s">
        <v>344</v>
      </c>
      <c r="C807" s="183">
        <v>45201.0</v>
      </c>
      <c r="D807" s="184" t="s">
        <v>430</v>
      </c>
      <c r="E807" s="184" t="s">
        <v>434</v>
      </c>
      <c r="F807" s="184" t="s">
        <v>371</v>
      </c>
      <c r="G807" s="186">
        <v>2.0</v>
      </c>
      <c r="H807" s="186">
        <v>0.0</v>
      </c>
      <c r="I807" s="2"/>
    </row>
    <row r="808">
      <c r="A808" s="183">
        <v>45245.0</v>
      </c>
      <c r="B808" s="184" t="s">
        <v>346</v>
      </c>
      <c r="C808" s="183">
        <v>45202.0</v>
      </c>
      <c r="D808" s="184" t="s">
        <v>430</v>
      </c>
      <c r="E808" s="184" t="s">
        <v>434</v>
      </c>
      <c r="F808" s="184" t="s">
        <v>372</v>
      </c>
      <c r="G808" s="186">
        <v>3.0</v>
      </c>
      <c r="H808" s="186">
        <v>0.0</v>
      </c>
      <c r="I808" s="2"/>
    </row>
    <row r="809">
      <c r="A809" s="183">
        <v>45246.0</v>
      </c>
      <c r="B809" s="184" t="s">
        <v>348</v>
      </c>
      <c r="C809" s="183">
        <v>45203.0</v>
      </c>
      <c r="D809" s="184" t="s">
        <v>430</v>
      </c>
      <c r="E809" s="184" t="s">
        <v>434</v>
      </c>
      <c r="F809" s="184" t="s">
        <v>373</v>
      </c>
      <c r="G809" s="186">
        <v>4.0</v>
      </c>
      <c r="H809" s="186">
        <v>0.0</v>
      </c>
      <c r="I809" s="2"/>
    </row>
    <row r="810">
      <c r="A810" s="183">
        <v>45247.0</v>
      </c>
      <c r="B810" s="184" t="s">
        <v>334</v>
      </c>
      <c r="C810" s="183">
        <v>45204.0</v>
      </c>
      <c r="D810" s="184" t="s">
        <v>430</v>
      </c>
      <c r="E810" s="184" t="s">
        <v>434</v>
      </c>
      <c r="F810" s="184" t="s">
        <v>374</v>
      </c>
      <c r="G810" s="186">
        <v>5.0</v>
      </c>
      <c r="H810" s="186">
        <v>0.0</v>
      </c>
      <c r="I810" s="2"/>
    </row>
    <row r="811">
      <c r="A811" s="183">
        <v>45248.0</v>
      </c>
      <c r="B811" s="184" t="s">
        <v>338</v>
      </c>
      <c r="C811" s="183">
        <v>45205.0</v>
      </c>
      <c r="D811" s="184" t="s">
        <v>430</v>
      </c>
      <c r="E811" s="184" t="s">
        <v>434</v>
      </c>
      <c r="F811" s="184" t="s">
        <v>406</v>
      </c>
      <c r="G811" s="186">
        <v>6.0</v>
      </c>
      <c r="H811" s="186">
        <v>0.0</v>
      </c>
      <c r="I811" s="2"/>
    </row>
    <row r="812">
      <c r="A812" s="183">
        <v>45249.0</v>
      </c>
      <c r="B812" s="184" t="s">
        <v>340</v>
      </c>
      <c r="C812" s="183">
        <v>45206.0</v>
      </c>
      <c r="D812" s="184" t="s">
        <v>430</v>
      </c>
      <c r="E812" s="184" t="s">
        <v>434</v>
      </c>
      <c r="F812" s="184" t="s">
        <v>407</v>
      </c>
      <c r="G812" s="186">
        <v>7.0</v>
      </c>
      <c r="H812" s="186">
        <v>0.0</v>
      </c>
      <c r="I812" s="2"/>
    </row>
    <row r="813">
      <c r="A813" s="183">
        <v>45250.0</v>
      </c>
      <c r="B813" s="184" t="s">
        <v>342</v>
      </c>
      <c r="C813" s="183">
        <v>45207.0</v>
      </c>
      <c r="D813" s="184" t="s">
        <v>430</v>
      </c>
      <c r="E813" s="184" t="s">
        <v>434</v>
      </c>
      <c r="F813" s="184" t="s">
        <v>377</v>
      </c>
      <c r="G813" s="186">
        <v>8.0</v>
      </c>
      <c r="H813" s="186">
        <v>0.0</v>
      </c>
      <c r="I813" s="2"/>
    </row>
    <row r="814">
      <c r="A814" s="183">
        <v>45251.0</v>
      </c>
      <c r="B814" s="184" t="s">
        <v>344</v>
      </c>
      <c r="C814" s="183">
        <v>45208.0</v>
      </c>
      <c r="D814" s="184" t="s">
        <v>430</v>
      </c>
      <c r="E814" s="184" t="s">
        <v>434</v>
      </c>
      <c r="F814" s="184" t="s">
        <v>378</v>
      </c>
      <c r="G814" s="186">
        <v>9.0</v>
      </c>
      <c r="H814" s="186">
        <v>0.0</v>
      </c>
      <c r="I814" s="2"/>
    </row>
    <row r="815">
      <c r="A815" s="183">
        <v>45252.0</v>
      </c>
      <c r="B815" s="184" t="s">
        <v>346</v>
      </c>
      <c r="C815" s="183">
        <v>45209.0</v>
      </c>
      <c r="D815" s="184" t="s">
        <v>430</v>
      </c>
      <c r="E815" s="184" t="s">
        <v>434</v>
      </c>
      <c r="F815" s="184" t="s">
        <v>379</v>
      </c>
      <c r="G815" s="186">
        <v>10.0</v>
      </c>
      <c r="H815" s="186">
        <v>0.0</v>
      </c>
      <c r="I815" s="2"/>
    </row>
    <row r="816">
      <c r="A816" s="183">
        <v>45253.0</v>
      </c>
      <c r="B816" s="184" t="s">
        <v>348</v>
      </c>
      <c r="C816" s="183">
        <v>45210.0</v>
      </c>
      <c r="D816" s="184" t="s">
        <v>430</v>
      </c>
      <c r="E816" s="184" t="s">
        <v>434</v>
      </c>
      <c r="F816" s="184" t="s">
        <v>380</v>
      </c>
      <c r="G816" s="186">
        <v>11.0</v>
      </c>
      <c r="H816" s="186">
        <v>0.0</v>
      </c>
      <c r="I816" s="2"/>
    </row>
    <row r="817">
      <c r="A817" s="183">
        <v>45254.0</v>
      </c>
      <c r="B817" s="184" t="s">
        <v>334</v>
      </c>
      <c r="C817" s="183">
        <v>45211.0</v>
      </c>
      <c r="D817" s="184" t="s">
        <v>430</v>
      </c>
      <c r="E817" s="184" t="s">
        <v>434</v>
      </c>
      <c r="F817" s="184" t="s">
        <v>381</v>
      </c>
      <c r="G817" s="186">
        <v>12.0</v>
      </c>
      <c r="H817" s="186">
        <v>0.0</v>
      </c>
      <c r="I817" s="2"/>
    </row>
    <row r="818">
      <c r="A818" s="183">
        <v>45255.0</v>
      </c>
      <c r="B818" s="184" t="s">
        <v>338</v>
      </c>
      <c r="C818" s="183">
        <v>45212.0</v>
      </c>
      <c r="D818" s="184" t="s">
        <v>430</v>
      </c>
      <c r="E818" s="184" t="s">
        <v>434</v>
      </c>
      <c r="F818" s="184" t="s">
        <v>383</v>
      </c>
      <c r="G818" s="186">
        <v>13.0</v>
      </c>
      <c r="H818" s="186">
        <v>0.0</v>
      </c>
      <c r="I818" s="2"/>
    </row>
    <row r="819">
      <c r="A819" s="183">
        <v>45256.0</v>
      </c>
      <c r="B819" s="184" t="s">
        <v>340</v>
      </c>
      <c r="C819" s="183">
        <v>45213.0</v>
      </c>
      <c r="D819" s="184" t="s">
        <v>430</v>
      </c>
      <c r="E819" s="184" t="s">
        <v>434</v>
      </c>
      <c r="F819" s="184" t="s">
        <v>384</v>
      </c>
      <c r="G819" s="186">
        <v>14.0</v>
      </c>
      <c r="H819" s="186">
        <v>0.0</v>
      </c>
      <c r="I819" s="2"/>
    </row>
    <row r="820">
      <c r="A820" s="183">
        <v>45257.0</v>
      </c>
      <c r="B820" s="184" t="s">
        <v>342</v>
      </c>
      <c r="C820" s="183">
        <v>45214.0</v>
      </c>
      <c r="D820" s="184" t="s">
        <v>430</v>
      </c>
      <c r="E820" s="184" t="s">
        <v>434</v>
      </c>
      <c r="F820" s="184" t="s">
        <v>385</v>
      </c>
      <c r="G820" s="186">
        <v>15.0</v>
      </c>
      <c r="H820" s="186">
        <v>0.0</v>
      </c>
      <c r="I820" s="2"/>
    </row>
    <row r="821">
      <c r="A821" s="183">
        <v>45258.0</v>
      </c>
      <c r="B821" s="184" t="s">
        <v>344</v>
      </c>
      <c r="C821" s="183">
        <v>45215.0</v>
      </c>
      <c r="D821" s="184" t="s">
        <v>430</v>
      </c>
      <c r="E821" s="184" t="s">
        <v>434</v>
      </c>
      <c r="F821" s="184" t="s">
        <v>386</v>
      </c>
      <c r="G821" s="186">
        <v>16.0</v>
      </c>
      <c r="H821" s="186">
        <v>0.0</v>
      </c>
      <c r="I821" s="2"/>
    </row>
    <row r="822">
      <c r="A822" s="183">
        <v>45259.0</v>
      </c>
      <c r="B822" s="184" t="s">
        <v>346</v>
      </c>
      <c r="C822" s="183">
        <v>45216.0</v>
      </c>
      <c r="D822" s="184" t="s">
        <v>430</v>
      </c>
      <c r="E822" s="184" t="s">
        <v>434</v>
      </c>
      <c r="F822" s="184" t="s">
        <v>387</v>
      </c>
      <c r="G822" s="186">
        <v>17.0</v>
      </c>
      <c r="H822" s="186">
        <v>0.0</v>
      </c>
      <c r="I822" s="2"/>
    </row>
    <row r="823">
      <c r="A823" s="183">
        <v>45260.0</v>
      </c>
      <c r="B823" s="184" t="s">
        <v>348</v>
      </c>
      <c r="C823" s="183">
        <v>45217.0</v>
      </c>
      <c r="D823" s="184" t="s">
        <v>430</v>
      </c>
      <c r="E823" s="184" t="s">
        <v>434</v>
      </c>
      <c r="F823" s="184" t="s">
        <v>388</v>
      </c>
      <c r="G823" s="186">
        <v>18.0</v>
      </c>
      <c r="H823" s="186">
        <v>0.0</v>
      </c>
      <c r="I823" s="2"/>
    </row>
    <row r="824">
      <c r="A824" s="183">
        <v>45261.0</v>
      </c>
      <c r="B824" s="184" t="s">
        <v>334</v>
      </c>
      <c r="C824" s="183">
        <v>45218.0</v>
      </c>
      <c r="D824" s="184" t="s">
        <v>430</v>
      </c>
      <c r="E824" s="184" t="s">
        <v>434</v>
      </c>
      <c r="F824" s="184" t="s">
        <v>389</v>
      </c>
      <c r="G824" s="186">
        <v>19.0</v>
      </c>
      <c r="H824" s="186">
        <v>0.0</v>
      </c>
      <c r="I824" s="2"/>
    </row>
    <row r="825">
      <c r="A825" s="183">
        <v>45262.0</v>
      </c>
      <c r="B825" s="184" t="s">
        <v>338</v>
      </c>
      <c r="C825" s="183">
        <v>45219.0</v>
      </c>
      <c r="D825" s="184" t="s">
        <v>430</v>
      </c>
      <c r="E825" s="184" t="s">
        <v>434</v>
      </c>
      <c r="F825" s="184" t="s">
        <v>390</v>
      </c>
      <c r="G825" s="186">
        <v>20.0</v>
      </c>
      <c r="H825" s="186">
        <v>0.0</v>
      </c>
      <c r="I825" s="2"/>
    </row>
    <row r="826">
      <c r="A826" s="183">
        <v>45263.0</v>
      </c>
      <c r="B826" s="184" t="s">
        <v>340</v>
      </c>
      <c r="C826" s="183">
        <v>45220.0</v>
      </c>
      <c r="D826" s="184" t="s">
        <v>430</v>
      </c>
      <c r="E826" s="184" t="s">
        <v>434</v>
      </c>
      <c r="F826" s="184" t="s">
        <v>391</v>
      </c>
      <c r="G826" s="186">
        <v>21.0</v>
      </c>
      <c r="H826" s="186">
        <v>0.0</v>
      </c>
      <c r="I826" s="2"/>
    </row>
    <row r="827">
      <c r="A827" s="183">
        <v>45264.0</v>
      </c>
      <c r="B827" s="184" t="s">
        <v>342</v>
      </c>
      <c r="C827" s="183">
        <v>45221.0</v>
      </c>
      <c r="D827" s="184" t="s">
        <v>430</v>
      </c>
      <c r="E827" s="184" t="s">
        <v>434</v>
      </c>
      <c r="F827" s="184" t="s">
        <v>392</v>
      </c>
      <c r="G827" s="186">
        <v>22.0</v>
      </c>
      <c r="H827" s="186">
        <v>0.0</v>
      </c>
      <c r="I827" s="2"/>
    </row>
    <row r="828">
      <c r="A828" s="183">
        <v>45265.0</v>
      </c>
      <c r="B828" s="184" t="s">
        <v>344</v>
      </c>
      <c r="C828" s="183">
        <v>45222.0</v>
      </c>
      <c r="D828" s="184" t="s">
        <v>430</v>
      </c>
      <c r="E828" s="184" t="s">
        <v>434</v>
      </c>
      <c r="F828" s="184" t="s">
        <v>393</v>
      </c>
      <c r="G828" s="186">
        <v>23.0</v>
      </c>
      <c r="H828" s="186">
        <v>0.0</v>
      </c>
      <c r="I828" s="2"/>
    </row>
    <row r="829">
      <c r="A829" s="183">
        <v>45266.0</v>
      </c>
      <c r="B829" s="184" t="s">
        <v>346</v>
      </c>
      <c r="C829" s="183">
        <v>45223.0</v>
      </c>
      <c r="D829" s="184" t="s">
        <v>430</v>
      </c>
      <c r="E829" s="184" t="s">
        <v>434</v>
      </c>
      <c r="F829" s="184" t="s">
        <v>394</v>
      </c>
      <c r="G829" s="186">
        <v>24.0</v>
      </c>
      <c r="H829" s="186">
        <v>0.0</v>
      </c>
      <c r="I829" s="2"/>
    </row>
    <row r="830">
      <c r="A830" s="183">
        <v>45267.0</v>
      </c>
      <c r="B830" s="184" t="s">
        <v>348</v>
      </c>
      <c r="C830" s="183">
        <v>45224.0</v>
      </c>
      <c r="D830" s="184" t="s">
        <v>430</v>
      </c>
      <c r="E830" s="184" t="s">
        <v>434</v>
      </c>
      <c r="F830" s="184" t="s">
        <v>395</v>
      </c>
      <c r="G830" s="186">
        <v>25.0</v>
      </c>
      <c r="H830" s="186">
        <v>0.0</v>
      </c>
      <c r="I830" s="2"/>
    </row>
    <row r="831">
      <c r="A831" s="183">
        <v>45268.0</v>
      </c>
      <c r="B831" s="184" t="s">
        <v>334</v>
      </c>
      <c r="C831" s="183">
        <v>45225.0</v>
      </c>
      <c r="D831" s="184" t="s">
        <v>430</v>
      </c>
      <c r="E831" s="184" t="s">
        <v>434</v>
      </c>
      <c r="F831" s="184" t="s">
        <v>396</v>
      </c>
      <c r="G831" s="186">
        <v>26.0</v>
      </c>
      <c r="H831" s="186">
        <v>0.0</v>
      </c>
      <c r="I831" s="2"/>
    </row>
    <row r="832">
      <c r="A832" s="183">
        <v>45269.0</v>
      </c>
      <c r="B832" s="184" t="s">
        <v>338</v>
      </c>
      <c r="C832" s="183">
        <v>45226.0</v>
      </c>
      <c r="D832" s="184" t="s">
        <v>430</v>
      </c>
      <c r="E832" s="184" t="s">
        <v>434</v>
      </c>
      <c r="F832" s="184" t="s">
        <v>397</v>
      </c>
      <c r="G832" s="186">
        <v>27.0</v>
      </c>
      <c r="H832" s="186">
        <v>0.0</v>
      </c>
      <c r="I832" s="2"/>
    </row>
    <row r="833">
      <c r="A833" s="183">
        <v>45270.0</v>
      </c>
      <c r="B833" s="184" t="s">
        <v>340</v>
      </c>
      <c r="C833" s="183">
        <v>45227.0</v>
      </c>
      <c r="D833" s="184" t="s">
        <v>430</v>
      </c>
      <c r="E833" s="184" t="s">
        <v>434</v>
      </c>
      <c r="F833" s="184" t="s">
        <v>398</v>
      </c>
      <c r="G833" s="186">
        <v>28.0</v>
      </c>
      <c r="H833" s="186">
        <v>0.0</v>
      </c>
      <c r="I833" s="2"/>
    </row>
    <row r="834">
      <c r="A834" s="183">
        <v>45271.0</v>
      </c>
      <c r="B834" s="184" t="s">
        <v>342</v>
      </c>
      <c r="C834" s="183">
        <v>45228.0</v>
      </c>
      <c r="D834" s="184" t="s">
        <v>430</v>
      </c>
      <c r="E834" s="184" t="s">
        <v>434</v>
      </c>
      <c r="F834" s="184" t="s">
        <v>399</v>
      </c>
      <c r="G834" s="186">
        <v>29.0</v>
      </c>
      <c r="H834" s="186">
        <v>0.0</v>
      </c>
      <c r="I834" s="2"/>
    </row>
    <row r="835">
      <c r="A835" s="183">
        <v>45272.0</v>
      </c>
      <c r="B835" s="184" t="s">
        <v>344</v>
      </c>
      <c r="C835" s="183">
        <v>45229.0</v>
      </c>
      <c r="D835" s="184" t="s">
        <v>430</v>
      </c>
      <c r="E835" s="184" t="s">
        <v>434</v>
      </c>
      <c r="F835" s="184" t="s">
        <v>400</v>
      </c>
      <c r="G835" s="186">
        <v>30.0</v>
      </c>
      <c r="H835" s="186">
        <v>0.0</v>
      </c>
      <c r="I835" s="2"/>
    </row>
    <row r="836">
      <c r="A836" s="183">
        <v>45273.0</v>
      </c>
      <c r="B836" s="184" t="s">
        <v>346</v>
      </c>
      <c r="C836" s="183">
        <v>45231.0</v>
      </c>
      <c r="D836" s="184" t="s">
        <v>430</v>
      </c>
      <c r="E836" s="184" t="s">
        <v>435</v>
      </c>
      <c r="F836" s="184" t="s">
        <v>401</v>
      </c>
      <c r="G836" s="186">
        <v>1.0</v>
      </c>
      <c r="H836" s="186">
        <v>0.0</v>
      </c>
      <c r="I836" s="2"/>
    </row>
    <row r="837">
      <c r="A837" s="183">
        <v>45274.0</v>
      </c>
      <c r="B837" s="184" t="s">
        <v>348</v>
      </c>
      <c r="C837" s="183">
        <v>45232.0</v>
      </c>
      <c r="D837" s="184" t="s">
        <v>430</v>
      </c>
      <c r="E837" s="184" t="s">
        <v>435</v>
      </c>
      <c r="F837" s="184" t="s">
        <v>402</v>
      </c>
      <c r="G837" s="186">
        <v>2.0</v>
      </c>
      <c r="H837" s="186">
        <v>0.0</v>
      </c>
      <c r="I837" s="2"/>
    </row>
    <row r="838">
      <c r="A838" s="183">
        <v>45275.0</v>
      </c>
      <c r="B838" s="184" t="s">
        <v>334</v>
      </c>
      <c r="C838" s="183">
        <v>45233.0</v>
      </c>
      <c r="D838" s="184" t="s">
        <v>430</v>
      </c>
      <c r="E838" s="184" t="s">
        <v>435</v>
      </c>
      <c r="F838" s="184" t="s">
        <v>403</v>
      </c>
      <c r="G838" s="186">
        <v>3.0</v>
      </c>
      <c r="H838" s="186">
        <v>0.0</v>
      </c>
      <c r="I838" s="2"/>
    </row>
    <row r="839">
      <c r="A839" s="183">
        <v>45276.0</v>
      </c>
      <c r="B839" s="184" t="s">
        <v>338</v>
      </c>
      <c r="C839" s="183">
        <v>45234.0</v>
      </c>
      <c r="D839" s="184" t="s">
        <v>430</v>
      </c>
      <c r="E839" s="184" t="s">
        <v>435</v>
      </c>
      <c r="F839" s="184" t="s">
        <v>404</v>
      </c>
      <c r="G839" s="186">
        <v>4.0</v>
      </c>
      <c r="H839" s="186">
        <v>0.0</v>
      </c>
      <c r="I839" s="2"/>
    </row>
    <row r="840">
      <c r="A840" s="183">
        <v>45277.0</v>
      </c>
      <c r="B840" s="184" t="s">
        <v>340</v>
      </c>
      <c r="C840" s="183">
        <v>45235.0</v>
      </c>
      <c r="D840" s="184" t="s">
        <v>430</v>
      </c>
      <c r="E840" s="184" t="s">
        <v>435</v>
      </c>
      <c r="F840" s="184" t="s">
        <v>337</v>
      </c>
      <c r="G840" s="186">
        <v>5.0</v>
      </c>
      <c r="H840" s="186">
        <v>0.0</v>
      </c>
      <c r="I840" s="2"/>
    </row>
    <row r="841">
      <c r="A841" s="183">
        <v>45278.0</v>
      </c>
      <c r="B841" s="184" t="s">
        <v>342</v>
      </c>
      <c r="C841" s="183">
        <v>45236.0</v>
      </c>
      <c r="D841" s="184" t="s">
        <v>430</v>
      </c>
      <c r="E841" s="184" t="s">
        <v>435</v>
      </c>
      <c r="F841" s="184" t="s">
        <v>339</v>
      </c>
      <c r="G841" s="186">
        <v>6.0</v>
      </c>
      <c r="H841" s="186">
        <v>0.0</v>
      </c>
      <c r="I841" s="2"/>
    </row>
    <row r="842">
      <c r="A842" s="183">
        <v>45279.0</v>
      </c>
      <c r="B842" s="184" t="s">
        <v>344</v>
      </c>
      <c r="C842" s="183">
        <v>45237.0</v>
      </c>
      <c r="D842" s="184" t="s">
        <v>430</v>
      </c>
      <c r="E842" s="184" t="s">
        <v>435</v>
      </c>
      <c r="F842" s="184" t="s">
        <v>341</v>
      </c>
      <c r="G842" s="186">
        <v>7.0</v>
      </c>
      <c r="H842" s="186">
        <v>0.0</v>
      </c>
      <c r="I842" s="2"/>
    </row>
    <row r="843">
      <c r="A843" s="183">
        <v>45280.0</v>
      </c>
      <c r="B843" s="184" t="s">
        <v>346</v>
      </c>
      <c r="C843" s="183">
        <v>45238.0</v>
      </c>
      <c r="D843" s="184" t="s">
        <v>430</v>
      </c>
      <c r="E843" s="184" t="s">
        <v>435</v>
      </c>
      <c r="F843" s="184" t="s">
        <v>343</v>
      </c>
      <c r="G843" s="186">
        <v>8.0</v>
      </c>
      <c r="H843" s="186">
        <v>0.0</v>
      </c>
      <c r="I843" s="2"/>
    </row>
    <row r="844">
      <c r="A844" s="183">
        <v>45281.0</v>
      </c>
      <c r="B844" s="184" t="s">
        <v>348</v>
      </c>
      <c r="C844" s="183">
        <v>45239.0</v>
      </c>
      <c r="D844" s="184" t="s">
        <v>430</v>
      </c>
      <c r="E844" s="184" t="s">
        <v>435</v>
      </c>
      <c r="F844" s="184" t="s">
        <v>345</v>
      </c>
      <c r="G844" s="186">
        <v>9.0</v>
      </c>
      <c r="H844" s="186">
        <v>0.0</v>
      </c>
      <c r="I844" s="2"/>
    </row>
    <row r="845">
      <c r="A845" s="183">
        <v>45282.0</v>
      </c>
      <c r="B845" s="184" t="s">
        <v>334</v>
      </c>
      <c r="C845" s="183">
        <v>45240.0</v>
      </c>
      <c r="D845" s="184" t="s">
        <v>430</v>
      </c>
      <c r="E845" s="184" t="s">
        <v>435</v>
      </c>
      <c r="F845" s="184" t="s">
        <v>347</v>
      </c>
      <c r="G845" s="186">
        <v>10.0</v>
      </c>
      <c r="H845" s="186">
        <v>0.0</v>
      </c>
      <c r="I845" s="2"/>
    </row>
    <row r="846">
      <c r="A846" s="183">
        <v>45283.0</v>
      </c>
      <c r="B846" s="184" t="s">
        <v>338</v>
      </c>
      <c r="C846" s="183">
        <v>45241.0</v>
      </c>
      <c r="D846" s="184" t="s">
        <v>430</v>
      </c>
      <c r="E846" s="184" t="s">
        <v>435</v>
      </c>
      <c r="F846" s="184" t="s">
        <v>349</v>
      </c>
      <c r="G846" s="186">
        <v>11.0</v>
      </c>
      <c r="H846" s="186">
        <v>0.0</v>
      </c>
      <c r="I846" s="2"/>
    </row>
    <row r="847">
      <c r="A847" s="183">
        <v>45284.0</v>
      </c>
      <c r="B847" s="184" t="s">
        <v>340</v>
      </c>
      <c r="C847" s="183">
        <v>45242.0</v>
      </c>
      <c r="D847" s="184" t="s">
        <v>430</v>
      </c>
      <c r="E847" s="184" t="s">
        <v>435</v>
      </c>
      <c r="F847" s="184" t="s">
        <v>350</v>
      </c>
      <c r="G847" s="186">
        <v>12.0</v>
      </c>
      <c r="H847" s="186">
        <v>0.0</v>
      </c>
      <c r="I847" s="2"/>
    </row>
    <row r="848">
      <c r="A848" s="183">
        <v>45285.0</v>
      </c>
      <c r="B848" s="184" t="s">
        <v>342</v>
      </c>
      <c r="C848" s="183">
        <v>45243.0</v>
      </c>
      <c r="D848" s="184" t="s">
        <v>430</v>
      </c>
      <c r="E848" s="184" t="s">
        <v>435</v>
      </c>
      <c r="F848" s="184" t="s">
        <v>351</v>
      </c>
      <c r="G848" s="186">
        <v>13.0</v>
      </c>
      <c r="H848" s="186">
        <v>0.0</v>
      </c>
      <c r="I848" s="2"/>
    </row>
    <row r="849">
      <c r="A849" s="183">
        <v>45286.0</v>
      </c>
      <c r="B849" s="184" t="s">
        <v>344</v>
      </c>
      <c r="C849" s="183">
        <v>45244.0</v>
      </c>
      <c r="D849" s="184" t="s">
        <v>430</v>
      </c>
      <c r="E849" s="184" t="s">
        <v>435</v>
      </c>
      <c r="F849" s="184" t="s">
        <v>352</v>
      </c>
      <c r="G849" s="186">
        <v>14.0</v>
      </c>
      <c r="H849" s="186">
        <v>0.0</v>
      </c>
      <c r="I849" s="2"/>
    </row>
    <row r="850">
      <c r="A850" s="183">
        <v>45287.0</v>
      </c>
      <c r="B850" s="184" t="s">
        <v>346</v>
      </c>
      <c r="C850" s="183">
        <v>45245.0</v>
      </c>
      <c r="D850" s="184" t="s">
        <v>430</v>
      </c>
      <c r="E850" s="184" t="s">
        <v>435</v>
      </c>
      <c r="F850" s="184" t="s">
        <v>353</v>
      </c>
      <c r="G850" s="186">
        <v>15.0</v>
      </c>
      <c r="H850" s="186">
        <v>0.0</v>
      </c>
      <c r="I850" s="2"/>
    </row>
    <row r="851">
      <c r="A851" s="183">
        <v>45288.0</v>
      </c>
      <c r="B851" s="184" t="s">
        <v>348</v>
      </c>
      <c r="C851" s="183">
        <v>45246.0</v>
      </c>
      <c r="D851" s="184" t="s">
        <v>430</v>
      </c>
      <c r="E851" s="184" t="s">
        <v>435</v>
      </c>
      <c r="F851" s="184" t="s">
        <v>354</v>
      </c>
      <c r="G851" s="186">
        <v>16.0</v>
      </c>
      <c r="H851" s="186">
        <v>0.0</v>
      </c>
      <c r="I851" s="2"/>
    </row>
    <row r="852">
      <c r="A852" s="183">
        <v>45289.0</v>
      </c>
      <c r="B852" s="184" t="s">
        <v>334</v>
      </c>
      <c r="C852" s="183">
        <v>45247.0</v>
      </c>
      <c r="D852" s="184" t="s">
        <v>430</v>
      </c>
      <c r="E852" s="184" t="s">
        <v>435</v>
      </c>
      <c r="F852" s="184" t="s">
        <v>356</v>
      </c>
      <c r="G852" s="186">
        <v>17.0</v>
      </c>
      <c r="H852" s="186">
        <v>0.0</v>
      </c>
      <c r="I852" s="2"/>
    </row>
    <row r="853">
      <c r="A853" s="183">
        <v>45290.0</v>
      </c>
      <c r="B853" s="184" t="s">
        <v>338</v>
      </c>
      <c r="C853" s="183">
        <v>45248.0</v>
      </c>
      <c r="D853" s="184" t="s">
        <v>430</v>
      </c>
      <c r="E853" s="184" t="s">
        <v>435</v>
      </c>
      <c r="F853" s="184" t="s">
        <v>357</v>
      </c>
      <c r="G853" s="186">
        <v>18.0</v>
      </c>
      <c r="H853" s="186">
        <v>0.0</v>
      </c>
      <c r="I853" s="2"/>
    </row>
    <row r="854">
      <c r="A854" s="183">
        <v>45291.0</v>
      </c>
      <c r="B854" s="184" t="s">
        <v>340</v>
      </c>
      <c r="C854" s="183">
        <v>45249.0</v>
      </c>
      <c r="D854" s="184" t="s">
        <v>430</v>
      </c>
      <c r="E854" s="184" t="s">
        <v>435</v>
      </c>
      <c r="F854" s="184" t="s">
        <v>358</v>
      </c>
      <c r="G854" s="186">
        <v>19.0</v>
      </c>
      <c r="H854" s="186">
        <v>0.0</v>
      </c>
      <c r="I854" s="2"/>
    </row>
    <row r="855">
      <c r="A855" s="183">
        <v>44958.0</v>
      </c>
      <c r="B855" s="184" t="s">
        <v>346</v>
      </c>
      <c r="C855" s="183">
        <v>44937.0</v>
      </c>
      <c r="D855" s="184" t="s">
        <v>430</v>
      </c>
      <c r="E855" s="184" t="s">
        <v>431</v>
      </c>
      <c r="F855" s="184" t="s">
        <v>386</v>
      </c>
      <c r="G855" s="186">
        <v>11.0</v>
      </c>
      <c r="H855" s="186">
        <v>0.0</v>
      </c>
      <c r="I855" s="2"/>
    </row>
    <row r="856">
      <c r="A856" s="183">
        <v>44959.0</v>
      </c>
      <c r="B856" s="184" t="s">
        <v>348</v>
      </c>
      <c r="C856" s="183">
        <v>44938.0</v>
      </c>
      <c r="D856" s="184" t="s">
        <v>430</v>
      </c>
      <c r="E856" s="184" t="s">
        <v>431</v>
      </c>
      <c r="F856" s="184" t="s">
        <v>387</v>
      </c>
      <c r="G856" s="186">
        <v>12.0</v>
      </c>
      <c r="H856" s="186">
        <v>0.0</v>
      </c>
      <c r="I856" s="2"/>
    </row>
    <row r="857">
      <c r="A857" s="183">
        <v>44960.0</v>
      </c>
      <c r="B857" s="184" t="s">
        <v>334</v>
      </c>
      <c r="C857" s="183">
        <v>44939.0</v>
      </c>
      <c r="D857" s="184" t="s">
        <v>430</v>
      </c>
      <c r="E857" s="184" t="s">
        <v>431</v>
      </c>
      <c r="F857" s="184" t="s">
        <v>388</v>
      </c>
      <c r="G857" s="186">
        <v>13.0</v>
      </c>
      <c r="H857" s="186">
        <v>0.0</v>
      </c>
      <c r="I857" s="2"/>
    </row>
    <row r="858">
      <c r="A858" s="183">
        <v>44961.0</v>
      </c>
      <c r="B858" s="184" t="s">
        <v>338</v>
      </c>
      <c r="C858" s="183">
        <v>44940.0</v>
      </c>
      <c r="D858" s="184" t="s">
        <v>430</v>
      </c>
      <c r="E858" s="184" t="s">
        <v>431</v>
      </c>
      <c r="F858" s="184" t="s">
        <v>389</v>
      </c>
      <c r="G858" s="186">
        <v>14.0</v>
      </c>
      <c r="H858" s="186">
        <v>0.0</v>
      </c>
      <c r="I858" s="2"/>
    </row>
    <row r="859">
      <c r="A859" s="183">
        <v>44962.0</v>
      </c>
      <c r="B859" s="184" t="s">
        <v>340</v>
      </c>
      <c r="C859" s="183">
        <v>44941.0</v>
      </c>
      <c r="D859" s="184" t="s">
        <v>430</v>
      </c>
      <c r="E859" s="184" t="s">
        <v>431</v>
      </c>
      <c r="F859" s="184" t="s">
        <v>390</v>
      </c>
      <c r="G859" s="186">
        <v>15.0</v>
      </c>
      <c r="H859" s="186">
        <v>0.0</v>
      </c>
      <c r="I859" s="2"/>
    </row>
    <row r="860">
      <c r="A860" s="183">
        <v>44963.0</v>
      </c>
      <c r="B860" s="184" t="s">
        <v>342</v>
      </c>
      <c r="C860" s="183">
        <v>44942.0</v>
      </c>
      <c r="D860" s="184" t="s">
        <v>430</v>
      </c>
      <c r="E860" s="184" t="s">
        <v>431</v>
      </c>
      <c r="F860" s="184" t="s">
        <v>391</v>
      </c>
      <c r="G860" s="186">
        <v>16.0</v>
      </c>
      <c r="H860" s="186">
        <v>0.0</v>
      </c>
      <c r="I860" s="2"/>
    </row>
    <row r="861">
      <c r="A861" s="183">
        <v>44964.0</v>
      </c>
      <c r="B861" s="184" t="s">
        <v>344</v>
      </c>
      <c r="C861" s="183">
        <v>44943.0</v>
      </c>
      <c r="D861" s="184" t="s">
        <v>430</v>
      </c>
      <c r="E861" s="184" t="s">
        <v>431</v>
      </c>
      <c r="F861" s="184" t="s">
        <v>392</v>
      </c>
      <c r="G861" s="186">
        <v>17.0</v>
      </c>
      <c r="H861" s="186">
        <v>0.0</v>
      </c>
      <c r="I861" s="2"/>
    </row>
    <row r="862">
      <c r="A862" s="183">
        <v>44965.0</v>
      </c>
      <c r="B862" s="184" t="s">
        <v>346</v>
      </c>
      <c r="C862" s="183">
        <v>44944.0</v>
      </c>
      <c r="D862" s="184" t="s">
        <v>430</v>
      </c>
      <c r="E862" s="184" t="s">
        <v>431</v>
      </c>
      <c r="F862" s="184" t="s">
        <v>393</v>
      </c>
      <c r="G862" s="186">
        <v>18.0</v>
      </c>
      <c r="H862" s="186">
        <v>0.0</v>
      </c>
      <c r="I862" s="2"/>
    </row>
    <row r="863">
      <c r="A863" s="183">
        <v>44966.0</v>
      </c>
      <c r="B863" s="184" t="s">
        <v>348</v>
      </c>
      <c r="C863" s="183">
        <v>44945.0</v>
      </c>
      <c r="D863" s="184" t="s">
        <v>430</v>
      </c>
      <c r="E863" s="184" t="s">
        <v>431</v>
      </c>
      <c r="F863" s="184" t="s">
        <v>394</v>
      </c>
      <c r="G863" s="186">
        <v>19.0</v>
      </c>
      <c r="H863" s="186">
        <v>0.0</v>
      </c>
      <c r="I863" s="2"/>
    </row>
    <row r="864">
      <c r="A864" s="183">
        <v>44967.0</v>
      </c>
      <c r="B864" s="184" t="s">
        <v>334</v>
      </c>
      <c r="C864" s="183">
        <v>44946.0</v>
      </c>
      <c r="D864" s="184" t="s">
        <v>430</v>
      </c>
      <c r="E864" s="184" t="s">
        <v>431</v>
      </c>
      <c r="F864" s="184" t="s">
        <v>395</v>
      </c>
      <c r="G864" s="186">
        <v>20.0</v>
      </c>
      <c r="H864" s="186">
        <v>0.0</v>
      </c>
      <c r="I864" s="2"/>
    </row>
    <row r="865">
      <c r="A865" s="183">
        <v>44968.0</v>
      </c>
      <c r="B865" s="184" t="s">
        <v>338</v>
      </c>
      <c r="C865" s="183">
        <v>44947.0</v>
      </c>
      <c r="D865" s="184" t="s">
        <v>430</v>
      </c>
      <c r="E865" s="184" t="s">
        <v>431</v>
      </c>
      <c r="F865" s="184" t="s">
        <v>396</v>
      </c>
      <c r="G865" s="186">
        <v>21.0</v>
      </c>
      <c r="H865" s="186">
        <v>0.0</v>
      </c>
      <c r="I865" s="2"/>
    </row>
    <row r="866">
      <c r="A866" s="183">
        <v>44969.0</v>
      </c>
      <c r="B866" s="184" t="s">
        <v>340</v>
      </c>
      <c r="C866" s="183">
        <v>44948.0</v>
      </c>
      <c r="D866" s="184" t="s">
        <v>430</v>
      </c>
      <c r="E866" s="184" t="s">
        <v>431</v>
      </c>
      <c r="F866" s="184" t="s">
        <v>397</v>
      </c>
      <c r="G866" s="186">
        <v>22.0</v>
      </c>
      <c r="H866" s="186">
        <v>0.0</v>
      </c>
      <c r="I866" s="2"/>
    </row>
    <row r="867">
      <c r="A867" s="183">
        <v>44970.0</v>
      </c>
      <c r="B867" s="184" t="s">
        <v>342</v>
      </c>
      <c r="C867" s="183">
        <v>44949.0</v>
      </c>
      <c r="D867" s="184" t="s">
        <v>430</v>
      </c>
      <c r="E867" s="184" t="s">
        <v>431</v>
      </c>
      <c r="F867" s="184" t="s">
        <v>398</v>
      </c>
      <c r="G867" s="186">
        <v>23.0</v>
      </c>
      <c r="H867" s="186">
        <v>0.0</v>
      </c>
      <c r="I867" s="2"/>
    </row>
    <row r="868">
      <c r="A868" s="183">
        <v>44971.0</v>
      </c>
      <c r="B868" s="184" t="s">
        <v>344</v>
      </c>
      <c r="C868" s="183">
        <v>44950.0</v>
      </c>
      <c r="D868" s="184" t="s">
        <v>430</v>
      </c>
      <c r="E868" s="184" t="s">
        <v>431</v>
      </c>
      <c r="F868" s="184" t="s">
        <v>399</v>
      </c>
      <c r="G868" s="186">
        <v>24.0</v>
      </c>
      <c r="H868" s="186">
        <v>0.0</v>
      </c>
      <c r="I868" s="2"/>
    </row>
    <row r="869">
      <c r="A869" s="183">
        <v>44972.0</v>
      </c>
      <c r="B869" s="184" t="s">
        <v>346</v>
      </c>
      <c r="C869" s="183">
        <v>44951.0</v>
      </c>
      <c r="D869" s="184" t="s">
        <v>430</v>
      </c>
      <c r="E869" s="184" t="s">
        <v>431</v>
      </c>
      <c r="F869" s="184" t="s">
        <v>400</v>
      </c>
      <c r="G869" s="186">
        <v>25.0</v>
      </c>
      <c r="H869" s="186">
        <v>0.0</v>
      </c>
      <c r="I869" s="2"/>
    </row>
    <row r="870">
      <c r="A870" s="183">
        <v>44973.0</v>
      </c>
      <c r="B870" s="184" t="s">
        <v>348</v>
      </c>
      <c r="C870" s="183">
        <v>44952.0</v>
      </c>
      <c r="D870" s="184" t="s">
        <v>430</v>
      </c>
      <c r="E870" s="184" t="s">
        <v>431</v>
      </c>
      <c r="F870" s="184" t="s">
        <v>401</v>
      </c>
      <c r="G870" s="186">
        <v>26.0</v>
      </c>
      <c r="H870" s="186">
        <v>0.0</v>
      </c>
      <c r="I870" s="2"/>
    </row>
    <row r="871">
      <c r="A871" s="183">
        <v>44974.0</v>
      </c>
      <c r="B871" s="184" t="s">
        <v>334</v>
      </c>
      <c r="C871" s="183">
        <v>44953.0</v>
      </c>
      <c r="D871" s="184" t="s">
        <v>430</v>
      </c>
      <c r="E871" s="184" t="s">
        <v>431</v>
      </c>
      <c r="F871" s="184" t="s">
        <v>402</v>
      </c>
      <c r="G871" s="186">
        <v>27.0</v>
      </c>
      <c r="H871" s="186">
        <v>0.0</v>
      </c>
      <c r="I871" s="2"/>
    </row>
    <row r="872">
      <c r="A872" s="183">
        <v>44975.0</v>
      </c>
      <c r="B872" s="184" t="s">
        <v>338</v>
      </c>
      <c r="C872" s="183">
        <v>44954.0</v>
      </c>
      <c r="D872" s="184" t="s">
        <v>430</v>
      </c>
      <c r="E872" s="184" t="s">
        <v>431</v>
      </c>
      <c r="F872" s="184" t="s">
        <v>403</v>
      </c>
      <c r="G872" s="186">
        <v>28.0</v>
      </c>
      <c r="H872" s="186">
        <v>0.0</v>
      </c>
      <c r="I872" s="2"/>
    </row>
    <row r="873">
      <c r="A873" s="183">
        <v>44976.0</v>
      </c>
      <c r="B873" s="184" t="s">
        <v>340</v>
      </c>
      <c r="C873" s="183">
        <v>44955.0</v>
      </c>
      <c r="D873" s="184" t="s">
        <v>430</v>
      </c>
      <c r="E873" s="184" t="s">
        <v>431</v>
      </c>
      <c r="F873" s="184" t="s">
        <v>404</v>
      </c>
      <c r="G873" s="186">
        <v>29.0</v>
      </c>
      <c r="H873" s="186">
        <v>0.0</v>
      </c>
      <c r="I873" s="2"/>
    </row>
    <row r="874">
      <c r="A874" s="183">
        <v>44977.0</v>
      </c>
      <c r="B874" s="184" t="s">
        <v>342</v>
      </c>
      <c r="C874" s="183">
        <v>44958.0</v>
      </c>
      <c r="D874" s="184" t="s">
        <v>430</v>
      </c>
      <c r="E874" s="184" t="s">
        <v>436</v>
      </c>
      <c r="F874" s="184" t="s">
        <v>337</v>
      </c>
      <c r="G874" s="186">
        <v>1.0</v>
      </c>
      <c r="H874" s="186">
        <v>0.0</v>
      </c>
      <c r="I874" s="2"/>
    </row>
    <row r="875">
      <c r="A875" s="183">
        <v>44978.0</v>
      </c>
      <c r="B875" s="184" t="s">
        <v>344</v>
      </c>
      <c r="C875" s="183">
        <v>44959.0</v>
      </c>
      <c r="D875" s="184" t="s">
        <v>430</v>
      </c>
      <c r="E875" s="184" t="s">
        <v>436</v>
      </c>
      <c r="F875" s="184" t="s">
        <v>339</v>
      </c>
      <c r="G875" s="186">
        <v>2.0</v>
      </c>
      <c r="H875" s="186">
        <v>0.0</v>
      </c>
      <c r="I875" s="2"/>
    </row>
    <row r="876">
      <c r="A876" s="183">
        <v>44979.0</v>
      </c>
      <c r="B876" s="184" t="s">
        <v>346</v>
      </c>
      <c r="C876" s="183">
        <v>44960.0</v>
      </c>
      <c r="D876" s="184" t="s">
        <v>430</v>
      </c>
      <c r="E876" s="184" t="s">
        <v>436</v>
      </c>
      <c r="F876" s="184" t="s">
        <v>341</v>
      </c>
      <c r="G876" s="186">
        <v>3.0</v>
      </c>
      <c r="H876" s="186">
        <v>0.0</v>
      </c>
      <c r="I876" s="2"/>
    </row>
    <row r="877">
      <c r="A877" s="183">
        <v>44980.0</v>
      </c>
      <c r="B877" s="184" t="s">
        <v>348</v>
      </c>
      <c r="C877" s="183">
        <v>44961.0</v>
      </c>
      <c r="D877" s="184" t="s">
        <v>430</v>
      </c>
      <c r="E877" s="184" t="s">
        <v>436</v>
      </c>
      <c r="F877" s="184" t="s">
        <v>343</v>
      </c>
      <c r="G877" s="186">
        <v>4.0</v>
      </c>
      <c r="H877" s="186">
        <v>0.0</v>
      </c>
      <c r="I877" s="2"/>
    </row>
    <row r="878">
      <c r="A878" s="183">
        <v>44981.0</v>
      </c>
      <c r="B878" s="184" t="s">
        <v>334</v>
      </c>
      <c r="C878" s="183">
        <v>44962.0</v>
      </c>
      <c r="D878" s="184" t="s">
        <v>430</v>
      </c>
      <c r="E878" s="184" t="s">
        <v>436</v>
      </c>
      <c r="F878" s="184" t="s">
        <v>345</v>
      </c>
      <c r="G878" s="186">
        <v>5.0</v>
      </c>
      <c r="H878" s="186">
        <v>0.0</v>
      </c>
      <c r="I878" s="2"/>
    </row>
    <row r="879">
      <c r="A879" s="183">
        <v>44982.0</v>
      </c>
      <c r="B879" s="184" t="s">
        <v>338</v>
      </c>
      <c r="C879" s="183">
        <v>44963.0</v>
      </c>
      <c r="D879" s="184" t="s">
        <v>430</v>
      </c>
      <c r="E879" s="184" t="s">
        <v>436</v>
      </c>
      <c r="F879" s="184" t="s">
        <v>347</v>
      </c>
      <c r="G879" s="186">
        <v>6.0</v>
      </c>
      <c r="H879" s="186">
        <v>0.0</v>
      </c>
      <c r="I879" s="2"/>
    </row>
    <row r="880">
      <c r="A880" s="183">
        <v>44983.0</v>
      </c>
      <c r="B880" s="184" t="s">
        <v>340</v>
      </c>
      <c r="C880" s="183">
        <v>44964.0</v>
      </c>
      <c r="D880" s="184" t="s">
        <v>430</v>
      </c>
      <c r="E880" s="184" t="s">
        <v>436</v>
      </c>
      <c r="F880" s="184" t="s">
        <v>349</v>
      </c>
      <c r="G880" s="186">
        <v>7.0</v>
      </c>
      <c r="H880" s="186">
        <v>0.0</v>
      </c>
      <c r="I880" s="2"/>
    </row>
    <row r="881">
      <c r="A881" s="183">
        <v>44984.0</v>
      </c>
      <c r="B881" s="184" t="s">
        <v>342</v>
      </c>
      <c r="C881" s="183">
        <v>44965.0</v>
      </c>
      <c r="D881" s="184" t="s">
        <v>430</v>
      </c>
      <c r="E881" s="184" t="s">
        <v>436</v>
      </c>
      <c r="F881" s="184" t="s">
        <v>350</v>
      </c>
      <c r="G881" s="186">
        <v>8.0</v>
      </c>
      <c r="H881" s="186">
        <v>0.0</v>
      </c>
      <c r="I881" s="2"/>
    </row>
    <row r="882">
      <c r="A882" s="183">
        <v>44985.0</v>
      </c>
      <c r="B882" s="184" t="s">
        <v>344</v>
      </c>
      <c r="C882" s="183">
        <v>44966.0</v>
      </c>
      <c r="D882" s="184" t="s">
        <v>430</v>
      </c>
      <c r="E882" s="184" t="s">
        <v>436</v>
      </c>
      <c r="F882" s="184" t="s">
        <v>351</v>
      </c>
      <c r="G882" s="186">
        <v>9.0</v>
      </c>
      <c r="H882" s="186">
        <v>0.0</v>
      </c>
      <c r="I882" s="2"/>
    </row>
    <row r="883">
      <c r="A883" s="183">
        <v>44986.0</v>
      </c>
      <c r="B883" s="184" t="s">
        <v>346</v>
      </c>
      <c r="C883" s="183">
        <v>44967.0</v>
      </c>
      <c r="D883" s="184" t="s">
        <v>430</v>
      </c>
      <c r="E883" s="184" t="s">
        <v>436</v>
      </c>
      <c r="F883" s="184" t="s">
        <v>352</v>
      </c>
      <c r="G883" s="186">
        <v>10.0</v>
      </c>
      <c r="H883" s="186">
        <v>0.0</v>
      </c>
      <c r="I883" s="2"/>
    </row>
    <row r="884">
      <c r="A884" s="183">
        <v>44987.0</v>
      </c>
      <c r="B884" s="184" t="s">
        <v>348</v>
      </c>
      <c r="C884" s="183">
        <v>44968.0</v>
      </c>
      <c r="D884" s="184" t="s">
        <v>430</v>
      </c>
      <c r="E884" s="184" t="s">
        <v>436</v>
      </c>
      <c r="F884" s="184" t="s">
        <v>353</v>
      </c>
      <c r="G884" s="186">
        <v>11.0</v>
      </c>
      <c r="H884" s="186">
        <v>0.0</v>
      </c>
      <c r="I884" s="2"/>
    </row>
    <row r="885">
      <c r="A885" s="183">
        <v>44988.0</v>
      </c>
      <c r="B885" s="184" t="s">
        <v>334</v>
      </c>
      <c r="C885" s="183">
        <v>44969.0</v>
      </c>
      <c r="D885" s="184" t="s">
        <v>430</v>
      </c>
      <c r="E885" s="184" t="s">
        <v>436</v>
      </c>
      <c r="F885" s="184" t="s">
        <v>354</v>
      </c>
      <c r="G885" s="186">
        <v>12.0</v>
      </c>
      <c r="H885" s="186">
        <v>0.0</v>
      </c>
      <c r="I885" s="2"/>
    </row>
    <row r="886">
      <c r="A886" s="183">
        <v>44989.0</v>
      </c>
      <c r="B886" s="184" t="s">
        <v>338</v>
      </c>
      <c r="C886" s="183">
        <v>44970.0</v>
      </c>
      <c r="D886" s="184" t="s">
        <v>430</v>
      </c>
      <c r="E886" s="184" t="s">
        <v>436</v>
      </c>
      <c r="F886" s="184" t="s">
        <v>356</v>
      </c>
      <c r="G886" s="186">
        <v>13.0</v>
      </c>
      <c r="H886" s="186">
        <v>0.0</v>
      </c>
      <c r="I886" s="2"/>
    </row>
    <row r="887">
      <c r="A887" s="183">
        <v>44990.0</v>
      </c>
      <c r="B887" s="184" t="s">
        <v>340</v>
      </c>
      <c r="C887" s="183">
        <v>44971.0</v>
      </c>
      <c r="D887" s="184" t="s">
        <v>430</v>
      </c>
      <c r="E887" s="184" t="s">
        <v>436</v>
      </c>
      <c r="F887" s="184" t="s">
        <v>357</v>
      </c>
      <c r="G887" s="186">
        <v>14.0</v>
      </c>
      <c r="H887" s="186">
        <v>0.0</v>
      </c>
      <c r="I887" s="2"/>
    </row>
    <row r="888">
      <c r="A888" s="183">
        <v>44991.0</v>
      </c>
      <c r="B888" s="184" t="s">
        <v>342</v>
      </c>
      <c r="C888" s="183">
        <v>44972.0</v>
      </c>
      <c r="D888" s="184" t="s">
        <v>430</v>
      </c>
      <c r="E888" s="184" t="s">
        <v>436</v>
      </c>
      <c r="F888" s="184" t="s">
        <v>358</v>
      </c>
      <c r="G888" s="186">
        <v>15.0</v>
      </c>
      <c r="H888" s="186">
        <v>0.0</v>
      </c>
      <c r="I888" s="2"/>
    </row>
    <row r="889">
      <c r="A889" s="183">
        <v>44992.0</v>
      </c>
      <c r="B889" s="184" t="s">
        <v>344</v>
      </c>
      <c r="C889" s="183">
        <v>44973.0</v>
      </c>
      <c r="D889" s="184" t="s">
        <v>430</v>
      </c>
      <c r="E889" s="184" t="s">
        <v>436</v>
      </c>
      <c r="F889" s="184" t="s">
        <v>359</v>
      </c>
      <c r="G889" s="186">
        <v>16.0</v>
      </c>
      <c r="H889" s="186">
        <v>0.0</v>
      </c>
      <c r="I889" s="2"/>
    </row>
    <row r="890">
      <c r="A890" s="183">
        <v>44993.0</v>
      </c>
      <c r="B890" s="184" t="s">
        <v>346</v>
      </c>
      <c r="C890" s="183">
        <v>44974.0</v>
      </c>
      <c r="D890" s="184" t="s">
        <v>430</v>
      </c>
      <c r="E890" s="184" t="s">
        <v>436</v>
      </c>
      <c r="F890" s="184" t="s">
        <v>360</v>
      </c>
      <c r="G890" s="186">
        <v>17.0</v>
      </c>
      <c r="H890" s="186">
        <v>0.0</v>
      </c>
      <c r="I890" s="2"/>
    </row>
    <row r="891">
      <c r="A891" s="183">
        <v>44994.0</v>
      </c>
      <c r="B891" s="184" t="s">
        <v>348</v>
      </c>
      <c r="C891" s="183">
        <v>44975.0</v>
      </c>
      <c r="D891" s="184" t="s">
        <v>430</v>
      </c>
      <c r="E891" s="184" t="s">
        <v>436</v>
      </c>
      <c r="F891" s="184" t="s">
        <v>361</v>
      </c>
      <c r="G891" s="186">
        <v>18.0</v>
      </c>
      <c r="H891" s="186">
        <v>0.0</v>
      </c>
      <c r="I891" s="2"/>
    </row>
    <row r="892">
      <c r="A892" s="183">
        <v>44995.0</v>
      </c>
      <c r="B892" s="184" t="s">
        <v>334</v>
      </c>
      <c r="C892" s="183">
        <v>44976.0</v>
      </c>
      <c r="D892" s="184" t="s">
        <v>430</v>
      </c>
      <c r="E892" s="184" t="s">
        <v>436</v>
      </c>
      <c r="F892" s="184" t="s">
        <v>362</v>
      </c>
      <c r="G892" s="186">
        <v>19.0</v>
      </c>
      <c r="H892" s="186">
        <v>0.0</v>
      </c>
      <c r="I892" s="2"/>
    </row>
    <row r="893">
      <c r="A893" s="183">
        <v>44996.0</v>
      </c>
      <c r="B893" s="184" t="s">
        <v>338</v>
      </c>
      <c r="C893" s="183">
        <v>44977.0</v>
      </c>
      <c r="D893" s="184" t="s">
        <v>430</v>
      </c>
      <c r="E893" s="184" t="s">
        <v>436</v>
      </c>
      <c r="F893" s="184" t="s">
        <v>363</v>
      </c>
      <c r="G893" s="186">
        <v>20.0</v>
      </c>
      <c r="H893" s="186">
        <v>0.0</v>
      </c>
      <c r="I893" s="2"/>
    </row>
    <row r="894">
      <c r="A894" s="183">
        <v>44997.0</v>
      </c>
      <c r="B894" s="184" t="s">
        <v>340</v>
      </c>
      <c r="C894" s="183">
        <v>44978.0</v>
      </c>
      <c r="D894" s="184" t="s">
        <v>430</v>
      </c>
      <c r="E894" s="184" t="s">
        <v>436</v>
      </c>
      <c r="F894" s="184" t="s">
        <v>364</v>
      </c>
      <c r="G894" s="186">
        <v>21.0</v>
      </c>
      <c r="H894" s="186">
        <v>0.0</v>
      </c>
      <c r="I894" s="2"/>
    </row>
    <row r="895">
      <c r="A895" s="183">
        <v>44998.0</v>
      </c>
      <c r="B895" s="184" t="s">
        <v>342</v>
      </c>
      <c r="C895" s="183">
        <v>44979.0</v>
      </c>
      <c r="D895" s="184" t="s">
        <v>430</v>
      </c>
      <c r="E895" s="184" t="s">
        <v>436</v>
      </c>
      <c r="F895" s="184" t="s">
        <v>365</v>
      </c>
      <c r="G895" s="186">
        <v>22.0</v>
      </c>
      <c r="H895" s="186">
        <v>0.0</v>
      </c>
      <c r="I895" s="2"/>
    </row>
    <row r="896">
      <c r="A896" s="183">
        <v>44999.0</v>
      </c>
      <c r="B896" s="184" t="s">
        <v>344</v>
      </c>
      <c r="C896" s="183">
        <v>44980.0</v>
      </c>
      <c r="D896" s="184" t="s">
        <v>430</v>
      </c>
      <c r="E896" s="184" t="s">
        <v>436</v>
      </c>
      <c r="F896" s="184" t="s">
        <v>366</v>
      </c>
      <c r="G896" s="186">
        <v>23.0</v>
      </c>
      <c r="H896" s="186">
        <v>0.0</v>
      </c>
      <c r="I896" s="2"/>
    </row>
    <row r="897">
      <c r="A897" s="183">
        <v>45000.0</v>
      </c>
      <c r="B897" s="184" t="s">
        <v>346</v>
      </c>
      <c r="C897" s="183">
        <v>44981.0</v>
      </c>
      <c r="D897" s="184" t="s">
        <v>430</v>
      </c>
      <c r="E897" s="184" t="s">
        <v>436</v>
      </c>
      <c r="F897" s="184" t="s">
        <v>367</v>
      </c>
      <c r="G897" s="186">
        <v>24.0</v>
      </c>
      <c r="H897" s="186">
        <v>0.0</v>
      </c>
      <c r="I897" s="2"/>
    </row>
    <row r="898">
      <c r="A898" s="183">
        <v>45001.0</v>
      </c>
      <c r="B898" s="184" t="s">
        <v>348</v>
      </c>
      <c r="C898" s="183">
        <v>44982.0</v>
      </c>
      <c r="D898" s="184" t="s">
        <v>430</v>
      </c>
      <c r="E898" s="184" t="s">
        <v>436</v>
      </c>
      <c r="F898" s="184" t="s">
        <v>368</v>
      </c>
      <c r="G898" s="186">
        <v>25.0</v>
      </c>
      <c r="H898" s="186">
        <v>0.0</v>
      </c>
      <c r="I898" s="2"/>
    </row>
    <row r="899">
      <c r="A899" s="183">
        <v>45002.0</v>
      </c>
      <c r="B899" s="184" t="s">
        <v>334</v>
      </c>
      <c r="C899" s="183">
        <v>44983.0</v>
      </c>
      <c r="D899" s="184" t="s">
        <v>430</v>
      </c>
      <c r="E899" s="184" t="s">
        <v>436</v>
      </c>
      <c r="F899" s="184" t="s">
        <v>369</v>
      </c>
      <c r="G899" s="186">
        <v>26.0</v>
      </c>
      <c r="H899" s="186">
        <v>0.0</v>
      </c>
      <c r="I899" s="2"/>
    </row>
    <row r="900">
      <c r="A900" s="183">
        <v>45003.0</v>
      </c>
      <c r="B900" s="184" t="s">
        <v>338</v>
      </c>
      <c r="C900" s="183">
        <v>44984.0</v>
      </c>
      <c r="D900" s="184" t="s">
        <v>430</v>
      </c>
      <c r="E900" s="184" t="s">
        <v>436</v>
      </c>
      <c r="F900" s="184" t="s">
        <v>370</v>
      </c>
      <c r="G900" s="186">
        <v>27.0</v>
      </c>
      <c r="H900" s="186">
        <v>0.0</v>
      </c>
      <c r="I900" s="2"/>
    </row>
    <row r="901">
      <c r="A901" s="183">
        <v>45004.0</v>
      </c>
      <c r="B901" s="184" t="s">
        <v>340</v>
      </c>
      <c r="C901" s="183">
        <v>44985.0</v>
      </c>
      <c r="D901" s="184" t="s">
        <v>430</v>
      </c>
      <c r="E901" s="184" t="s">
        <v>436</v>
      </c>
      <c r="F901" s="184" t="s">
        <v>371</v>
      </c>
      <c r="G901" s="186">
        <v>28.0</v>
      </c>
      <c r="H901" s="186">
        <v>0.0</v>
      </c>
      <c r="I901" s="2"/>
    </row>
    <row r="902">
      <c r="A902" s="183">
        <v>45005.0</v>
      </c>
      <c r="B902" s="184" t="s">
        <v>342</v>
      </c>
      <c r="C902" s="187" t="s">
        <v>166</v>
      </c>
      <c r="D902" s="184" t="s">
        <v>430</v>
      </c>
      <c r="E902" s="184" t="s">
        <v>436</v>
      </c>
      <c r="F902" s="184" t="s">
        <v>372</v>
      </c>
      <c r="G902" s="186">
        <v>29.0</v>
      </c>
      <c r="H902" s="186">
        <v>0.0</v>
      </c>
      <c r="I902" s="2"/>
    </row>
    <row r="903">
      <c r="A903" s="183">
        <v>45006.0</v>
      </c>
      <c r="B903" s="184" t="s">
        <v>344</v>
      </c>
      <c r="C903" s="187" t="s">
        <v>167</v>
      </c>
      <c r="D903" s="184" t="s">
        <v>430</v>
      </c>
      <c r="E903" s="184" t="s">
        <v>436</v>
      </c>
      <c r="F903" s="184" t="s">
        <v>373</v>
      </c>
      <c r="G903" s="186">
        <v>30.0</v>
      </c>
      <c r="H903" s="186">
        <v>0.0</v>
      </c>
      <c r="I903" s="2"/>
    </row>
    <row r="904">
      <c r="A904" s="183">
        <v>44977.0</v>
      </c>
      <c r="B904" s="184" t="s">
        <v>342</v>
      </c>
      <c r="C904" s="183">
        <v>44958.0</v>
      </c>
      <c r="D904" s="184" t="s">
        <v>430</v>
      </c>
      <c r="E904" s="184" t="s">
        <v>436</v>
      </c>
      <c r="F904" s="184" t="s">
        <v>374</v>
      </c>
      <c r="G904" s="186">
        <v>1.0</v>
      </c>
      <c r="H904" s="186">
        <v>1.0</v>
      </c>
      <c r="I904" s="2"/>
    </row>
    <row r="905">
      <c r="A905" s="183">
        <v>45007.0</v>
      </c>
      <c r="B905" s="184" t="s">
        <v>346</v>
      </c>
      <c r="C905" s="183">
        <v>44958.0</v>
      </c>
      <c r="D905" s="184" t="s">
        <v>430</v>
      </c>
      <c r="E905" s="184" t="s">
        <v>436</v>
      </c>
      <c r="F905" s="184" t="s">
        <v>374</v>
      </c>
      <c r="G905" s="186">
        <v>1.0</v>
      </c>
      <c r="H905" s="186">
        <v>2.0</v>
      </c>
      <c r="I905" s="2"/>
    </row>
    <row r="906">
      <c r="A906" s="183">
        <v>44978.0</v>
      </c>
      <c r="B906" s="184" t="s">
        <v>344</v>
      </c>
      <c r="C906" s="183">
        <v>44959.0</v>
      </c>
      <c r="D906" s="184" t="s">
        <v>430</v>
      </c>
      <c r="E906" s="184" t="s">
        <v>436</v>
      </c>
      <c r="F906" s="184" t="s">
        <v>406</v>
      </c>
      <c r="G906" s="186">
        <v>2.0</v>
      </c>
      <c r="H906" s="186">
        <v>1.0</v>
      </c>
      <c r="I906" s="2"/>
    </row>
    <row r="907">
      <c r="A907" s="183">
        <v>45008.0</v>
      </c>
      <c r="B907" s="184" t="s">
        <v>348</v>
      </c>
      <c r="C907" s="183">
        <v>44959.0</v>
      </c>
      <c r="D907" s="184" t="s">
        <v>430</v>
      </c>
      <c r="E907" s="184" t="s">
        <v>436</v>
      </c>
      <c r="F907" s="184" t="s">
        <v>406</v>
      </c>
      <c r="G907" s="186">
        <v>2.0</v>
      </c>
      <c r="H907" s="186">
        <v>2.0</v>
      </c>
      <c r="I907" s="2"/>
    </row>
    <row r="908">
      <c r="A908" s="183">
        <v>44979.0</v>
      </c>
      <c r="B908" s="184" t="s">
        <v>346</v>
      </c>
      <c r="C908" s="183">
        <v>44960.0</v>
      </c>
      <c r="D908" s="184" t="s">
        <v>430</v>
      </c>
      <c r="E908" s="184" t="s">
        <v>436</v>
      </c>
      <c r="F908" s="184" t="s">
        <v>407</v>
      </c>
      <c r="G908" s="186">
        <v>3.0</v>
      </c>
      <c r="H908" s="186">
        <v>1.0</v>
      </c>
      <c r="I908" s="2"/>
    </row>
    <row r="909">
      <c r="A909" s="183">
        <v>45009.0</v>
      </c>
      <c r="B909" s="184" t="s">
        <v>334</v>
      </c>
      <c r="C909" s="183">
        <v>44960.0</v>
      </c>
      <c r="D909" s="184" t="s">
        <v>430</v>
      </c>
      <c r="E909" s="184" t="s">
        <v>436</v>
      </c>
      <c r="F909" s="184" t="s">
        <v>407</v>
      </c>
      <c r="G909" s="186">
        <v>3.0</v>
      </c>
      <c r="H909" s="186">
        <v>2.0</v>
      </c>
      <c r="I909" s="2"/>
    </row>
    <row r="910">
      <c r="A910" s="183">
        <v>44980.0</v>
      </c>
      <c r="B910" s="184" t="s">
        <v>348</v>
      </c>
      <c r="C910" s="183">
        <v>44961.0</v>
      </c>
      <c r="D910" s="184" t="s">
        <v>430</v>
      </c>
      <c r="E910" s="184" t="s">
        <v>436</v>
      </c>
      <c r="F910" s="184" t="s">
        <v>377</v>
      </c>
      <c r="G910" s="186">
        <v>4.0</v>
      </c>
      <c r="H910" s="186">
        <v>1.0</v>
      </c>
      <c r="I910" s="2"/>
    </row>
    <row r="911">
      <c r="A911" s="183">
        <v>45010.0</v>
      </c>
      <c r="B911" s="184" t="s">
        <v>338</v>
      </c>
      <c r="C911" s="183">
        <v>44961.0</v>
      </c>
      <c r="D911" s="184" t="s">
        <v>430</v>
      </c>
      <c r="E911" s="184" t="s">
        <v>436</v>
      </c>
      <c r="F911" s="184" t="s">
        <v>377</v>
      </c>
      <c r="G911" s="186">
        <v>4.0</v>
      </c>
      <c r="H911" s="186">
        <v>2.0</v>
      </c>
      <c r="I911" s="2"/>
    </row>
    <row r="912">
      <c r="A912" s="183">
        <v>44981.0</v>
      </c>
      <c r="B912" s="184" t="s">
        <v>334</v>
      </c>
      <c r="C912" s="183">
        <v>44962.0</v>
      </c>
      <c r="D912" s="184" t="s">
        <v>430</v>
      </c>
      <c r="E912" s="184" t="s">
        <v>436</v>
      </c>
      <c r="F912" s="184" t="s">
        <v>378</v>
      </c>
      <c r="G912" s="186">
        <v>5.0</v>
      </c>
      <c r="H912" s="186">
        <v>1.0</v>
      </c>
      <c r="I912" s="2"/>
    </row>
    <row r="913">
      <c r="A913" s="183">
        <v>45011.0</v>
      </c>
      <c r="B913" s="184" t="s">
        <v>340</v>
      </c>
      <c r="C913" s="183">
        <v>44962.0</v>
      </c>
      <c r="D913" s="184" t="s">
        <v>430</v>
      </c>
      <c r="E913" s="184" t="s">
        <v>436</v>
      </c>
      <c r="F913" s="184" t="s">
        <v>378</v>
      </c>
      <c r="G913" s="186">
        <v>5.0</v>
      </c>
      <c r="H913" s="186">
        <v>2.0</v>
      </c>
      <c r="I913" s="2"/>
    </row>
    <row r="914">
      <c r="A914" s="183">
        <v>44982.0</v>
      </c>
      <c r="B914" s="184" t="s">
        <v>338</v>
      </c>
      <c r="C914" s="183">
        <v>44963.0</v>
      </c>
      <c r="D914" s="184" t="s">
        <v>430</v>
      </c>
      <c r="E914" s="184" t="s">
        <v>436</v>
      </c>
      <c r="F914" s="184" t="s">
        <v>379</v>
      </c>
      <c r="G914" s="186">
        <v>6.0</v>
      </c>
      <c r="H914" s="186">
        <v>1.0</v>
      </c>
      <c r="I914" s="2"/>
    </row>
    <row r="915">
      <c r="A915" s="183">
        <v>45012.0</v>
      </c>
      <c r="B915" s="184" t="s">
        <v>342</v>
      </c>
      <c r="C915" s="183">
        <v>44963.0</v>
      </c>
      <c r="D915" s="184" t="s">
        <v>430</v>
      </c>
      <c r="E915" s="184" t="s">
        <v>436</v>
      </c>
      <c r="F915" s="184" t="s">
        <v>379</v>
      </c>
      <c r="G915" s="186">
        <v>6.0</v>
      </c>
      <c r="H915" s="186">
        <v>2.0</v>
      </c>
      <c r="I915" s="2"/>
    </row>
    <row r="916">
      <c r="A916" s="183">
        <v>44983.0</v>
      </c>
      <c r="B916" s="184" t="s">
        <v>340</v>
      </c>
      <c r="C916" s="183">
        <v>44964.0</v>
      </c>
      <c r="D916" s="184" t="s">
        <v>430</v>
      </c>
      <c r="E916" s="184" t="s">
        <v>436</v>
      </c>
      <c r="F916" s="184" t="s">
        <v>380</v>
      </c>
      <c r="G916" s="186">
        <v>7.0</v>
      </c>
      <c r="H916" s="186">
        <v>1.0</v>
      </c>
      <c r="I916" s="2"/>
    </row>
    <row r="917">
      <c r="A917" s="183">
        <v>45013.0</v>
      </c>
      <c r="B917" s="184" t="s">
        <v>344</v>
      </c>
      <c r="C917" s="183">
        <v>44964.0</v>
      </c>
      <c r="D917" s="184" t="s">
        <v>430</v>
      </c>
      <c r="E917" s="184" t="s">
        <v>436</v>
      </c>
      <c r="F917" s="184" t="s">
        <v>380</v>
      </c>
      <c r="G917" s="186">
        <v>7.0</v>
      </c>
      <c r="H917" s="186">
        <v>2.0</v>
      </c>
      <c r="I917" s="2"/>
    </row>
    <row r="918">
      <c r="A918" s="183">
        <v>44984.0</v>
      </c>
      <c r="B918" s="184" t="s">
        <v>342</v>
      </c>
      <c r="C918" s="183">
        <v>44965.0</v>
      </c>
      <c r="D918" s="184" t="s">
        <v>430</v>
      </c>
      <c r="E918" s="184" t="s">
        <v>436</v>
      </c>
      <c r="F918" s="184" t="s">
        <v>381</v>
      </c>
      <c r="G918" s="186">
        <v>8.0</v>
      </c>
      <c r="H918" s="186">
        <v>1.0</v>
      </c>
      <c r="I918" s="2"/>
    </row>
    <row r="919">
      <c r="A919" s="183">
        <v>45014.0</v>
      </c>
      <c r="B919" s="184" t="s">
        <v>346</v>
      </c>
      <c r="C919" s="183">
        <v>44965.0</v>
      </c>
      <c r="D919" s="184" t="s">
        <v>430</v>
      </c>
      <c r="E919" s="184" t="s">
        <v>436</v>
      </c>
      <c r="F919" s="184" t="s">
        <v>381</v>
      </c>
      <c r="G919" s="186">
        <v>8.0</v>
      </c>
      <c r="H919" s="186">
        <v>2.0</v>
      </c>
      <c r="I919" s="2"/>
    </row>
    <row r="920">
      <c r="A920" s="183">
        <v>44985.0</v>
      </c>
      <c r="B920" s="184" t="s">
        <v>344</v>
      </c>
      <c r="C920" s="183">
        <v>44966.0</v>
      </c>
      <c r="D920" s="184" t="s">
        <v>430</v>
      </c>
      <c r="E920" s="184" t="s">
        <v>436</v>
      </c>
      <c r="F920" s="184" t="s">
        <v>383</v>
      </c>
      <c r="G920" s="186">
        <v>9.0</v>
      </c>
      <c r="H920" s="186">
        <v>1.0</v>
      </c>
      <c r="I920" s="2"/>
    </row>
    <row r="921">
      <c r="A921" s="183">
        <v>45015.0</v>
      </c>
      <c r="B921" s="184" t="s">
        <v>348</v>
      </c>
      <c r="C921" s="183">
        <v>44966.0</v>
      </c>
      <c r="D921" s="184" t="s">
        <v>430</v>
      </c>
      <c r="E921" s="184" t="s">
        <v>436</v>
      </c>
      <c r="F921" s="184" t="s">
        <v>383</v>
      </c>
      <c r="G921" s="186">
        <v>9.0</v>
      </c>
      <c r="H921" s="186">
        <v>2.0</v>
      </c>
      <c r="I921" s="2"/>
    </row>
    <row r="922">
      <c r="A922" s="183">
        <v>44986.0</v>
      </c>
      <c r="B922" s="184" t="s">
        <v>346</v>
      </c>
      <c r="C922" s="183">
        <v>44967.0</v>
      </c>
      <c r="D922" s="184" t="s">
        <v>430</v>
      </c>
      <c r="E922" s="184" t="s">
        <v>436</v>
      </c>
      <c r="F922" s="184" t="s">
        <v>384</v>
      </c>
      <c r="G922" s="186">
        <v>10.0</v>
      </c>
      <c r="H922" s="186">
        <v>1.0</v>
      </c>
      <c r="I922" s="2"/>
    </row>
    <row r="923">
      <c r="A923" s="183">
        <v>45016.0</v>
      </c>
      <c r="B923" s="184" t="s">
        <v>334</v>
      </c>
      <c r="C923" s="183">
        <v>44967.0</v>
      </c>
      <c r="D923" s="184" t="s">
        <v>430</v>
      </c>
      <c r="E923" s="184" t="s">
        <v>436</v>
      </c>
      <c r="F923" s="184" t="s">
        <v>384</v>
      </c>
      <c r="G923" s="186">
        <v>10.0</v>
      </c>
      <c r="H923" s="186">
        <v>2.0</v>
      </c>
      <c r="I923" s="2"/>
    </row>
    <row r="924">
      <c r="A924" s="183">
        <v>44987.0</v>
      </c>
      <c r="B924" s="184" t="s">
        <v>348</v>
      </c>
      <c r="C924" s="183">
        <v>44968.0</v>
      </c>
      <c r="D924" s="184" t="s">
        <v>430</v>
      </c>
      <c r="E924" s="184" t="s">
        <v>436</v>
      </c>
      <c r="F924" s="184" t="s">
        <v>385</v>
      </c>
      <c r="G924" s="186">
        <v>11.0</v>
      </c>
      <c r="H924" s="186">
        <v>1.0</v>
      </c>
      <c r="I924" s="2"/>
    </row>
    <row r="925">
      <c r="A925" s="183">
        <v>45017.0</v>
      </c>
      <c r="B925" s="184" t="s">
        <v>338</v>
      </c>
      <c r="C925" s="183">
        <v>44968.0</v>
      </c>
      <c r="D925" s="184" t="s">
        <v>430</v>
      </c>
      <c r="E925" s="184" t="s">
        <v>436</v>
      </c>
      <c r="F925" s="184" t="s">
        <v>385</v>
      </c>
      <c r="G925" s="186">
        <v>11.0</v>
      </c>
      <c r="H925" s="186">
        <v>2.0</v>
      </c>
      <c r="I925" s="2"/>
    </row>
    <row r="926">
      <c r="A926" s="183">
        <v>44988.0</v>
      </c>
      <c r="B926" s="184" t="s">
        <v>334</v>
      </c>
      <c r="C926" s="183">
        <v>44969.0</v>
      </c>
      <c r="D926" s="184" t="s">
        <v>430</v>
      </c>
      <c r="E926" s="184" t="s">
        <v>436</v>
      </c>
      <c r="F926" s="184" t="s">
        <v>386</v>
      </c>
      <c r="G926" s="186">
        <v>12.0</v>
      </c>
      <c r="H926" s="186">
        <v>1.0</v>
      </c>
      <c r="I926" s="2"/>
    </row>
    <row r="927">
      <c r="A927" s="183">
        <v>45018.0</v>
      </c>
      <c r="B927" s="184" t="s">
        <v>340</v>
      </c>
      <c r="C927" s="183">
        <v>44969.0</v>
      </c>
      <c r="D927" s="184" t="s">
        <v>430</v>
      </c>
      <c r="E927" s="184" t="s">
        <v>436</v>
      </c>
      <c r="F927" s="184" t="s">
        <v>386</v>
      </c>
      <c r="G927" s="186">
        <v>12.0</v>
      </c>
      <c r="H927" s="186">
        <v>2.0</v>
      </c>
      <c r="I927" s="2"/>
    </row>
    <row r="928">
      <c r="A928" s="183">
        <v>44989.0</v>
      </c>
      <c r="B928" s="184" t="s">
        <v>338</v>
      </c>
      <c r="C928" s="183">
        <v>44970.0</v>
      </c>
      <c r="D928" s="184" t="s">
        <v>430</v>
      </c>
      <c r="E928" s="184" t="s">
        <v>436</v>
      </c>
      <c r="F928" s="184" t="s">
        <v>387</v>
      </c>
      <c r="G928" s="186">
        <v>13.0</v>
      </c>
      <c r="H928" s="186">
        <v>1.0</v>
      </c>
      <c r="I928" s="2"/>
    </row>
    <row r="929">
      <c r="A929" s="183">
        <v>45019.0</v>
      </c>
      <c r="B929" s="184" t="s">
        <v>342</v>
      </c>
      <c r="C929" s="183">
        <v>44970.0</v>
      </c>
      <c r="D929" s="184" t="s">
        <v>430</v>
      </c>
      <c r="E929" s="184" t="s">
        <v>436</v>
      </c>
      <c r="F929" s="184" t="s">
        <v>387</v>
      </c>
      <c r="G929" s="186">
        <v>13.0</v>
      </c>
      <c r="H929" s="186">
        <v>2.0</v>
      </c>
      <c r="I929" s="2"/>
    </row>
    <row r="930">
      <c r="A930" s="183">
        <v>44990.0</v>
      </c>
      <c r="B930" s="184" t="s">
        <v>340</v>
      </c>
      <c r="C930" s="183">
        <v>44971.0</v>
      </c>
      <c r="D930" s="184" t="s">
        <v>430</v>
      </c>
      <c r="E930" s="184" t="s">
        <v>436</v>
      </c>
      <c r="F930" s="184" t="s">
        <v>388</v>
      </c>
      <c r="G930" s="186">
        <v>14.0</v>
      </c>
      <c r="H930" s="186">
        <v>1.0</v>
      </c>
      <c r="I930" s="2"/>
    </row>
    <row r="931">
      <c r="A931" s="183">
        <v>45020.0</v>
      </c>
      <c r="B931" s="184" t="s">
        <v>344</v>
      </c>
      <c r="C931" s="183">
        <v>44971.0</v>
      </c>
      <c r="D931" s="184" t="s">
        <v>430</v>
      </c>
      <c r="E931" s="184" t="s">
        <v>436</v>
      </c>
      <c r="F931" s="184" t="s">
        <v>388</v>
      </c>
      <c r="G931" s="186">
        <v>14.0</v>
      </c>
      <c r="H931" s="186">
        <v>2.0</v>
      </c>
      <c r="I931" s="2"/>
    </row>
    <row r="932">
      <c r="A932" s="183">
        <v>44991.0</v>
      </c>
      <c r="B932" s="184" t="s">
        <v>342</v>
      </c>
      <c r="C932" s="183">
        <v>44972.0</v>
      </c>
      <c r="D932" s="184" t="s">
        <v>430</v>
      </c>
      <c r="E932" s="184" t="s">
        <v>436</v>
      </c>
      <c r="F932" s="184" t="s">
        <v>389</v>
      </c>
      <c r="G932" s="186">
        <v>15.0</v>
      </c>
      <c r="H932" s="186">
        <v>1.0</v>
      </c>
      <c r="I932" s="2"/>
    </row>
    <row r="933">
      <c r="A933" s="183">
        <v>45021.0</v>
      </c>
      <c r="B933" s="184" t="s">
        <v>346</v>
      </c>
      <c r="C933" s="183">
        <v>44972.0</v>
      </c>
      <c r="D933" s="184" t="s">
        <v>430</v>
      </c>
      <c r="E933" s="184" t="s">
        <v>436</v>
      </c>
      <c r="F933" s="184" t="s">
        <v>389</v>
      </c>
      <c r="G933" s="186">
        <v>15.0</v>
      </c>
      <c r="H933" s="186">
        <v>2.0</v>
      </c>
      <c r="I933" s="2"/>
    </row>
    <row r="934">
      <c r="A934" s="183">
        <v>44992.0</v>
      </c>
      <c r="B934" s="184" t="s">
        <v>344</v>
      </c>
      <c r="C934" s="183">
        <v>44973.0</v>
      </c>
      <c r="D934" s="184" t="s">
        <v>430</v>
      </c>
      <c r="E934" s="184" t="s">
        <v>436</v>
      </c>
      <c r="F934" s="184" t="s">
        <v>390</v>
      </c>
      <c r="G934" s="186">
        <v>16.0</v>
      </c>
      <c r="H934" s="186">
        <v>1.0</v>
      </c>
      <c r="I934" s="2"/>
    </row>
    <row r="935">
      <c r="A935" s="183">
        <v>45022.0</v>
      </c>
      <c r="B935" s="184" t="s">
        <v>348</v>
      </c>
      <c r="C935" s="183">
        <v>44973.0</v>
      </c>
      <c r="D935" s="184" t="s">
        <v>430</v>
      </c>
      <c r="E935" s="184" t="s">
        <v>436</v>
      </c>
      <c r="F935" s="184" t="s">
        <v>390</v>
      </c>
      <c r="G935" s="186">
        <v>16.0</v>
      </c>
      <c r="H935" s="186">
        <v>2.0</v>
      </c>
      <c r="I935" s="2"/>
    </row>
    <row r="936">
      <c r="A936" s="183">
        <v>44993.0</v>
      </c>
      <c r="B936" s="184" t="s">
        <v>346</v>
      </c>
      <c r="C936" s="183">
        <v>44974.0</v>
      </c>
      <c r="D936" s="184" t="s">
        <v>430</v>
      </c>
      <c r="E936" s="184" t="s">
        <v>436</v>
      </c>
      <c r="F936" s="184" t="s">
        <v>391</v>
      </c>
      <c r="G936" s="186">
        <v>17.0</v>
      </c>
      <c r="H936" s="186">
        <v>1.0</v>
      </c>
      <c r="I936" s="2"/>
    </row>
    <row r="937">
      <c r="A937" s="183">
        <v>45023.0</v>
      </c>
      <c r="B937" s="184" t="s">
        <v>334</v>
      </c>
      <c r="C937" s="183">
        <v>44974.0</v>
      </c>
      <c r="D937" s="184" t="s">
        <v>430</v>
      </c>
      <c r="E937" s="184" t="s">
        <v>436</v>
      </c>
      <c r="F937" s="184" t="s">
        <v>391</v>
      </c>
      <c r="G937" s="186">
        <v>17.0</v>
      </c>
      <c r="H937" s="186">
        <v>2.0</v>
      </c>
      <c r="I937" s="2"/>
    </row>
    <row r="938">
      <c r="A938" s="183">
        <v>44994.0</v>
      </c>
      <c r="B938" s="184" t="s">
        <v>348</v>
      </c>
      <c r="C938" s="183">
        <v>44975.0</v>
      </c>
      <c r="D938" s="184" t="s">
        <v>430</v>
      </c>
      <c r="E938" s="184" t="s">
        <v>436</v>
      </c>
      <c r="F938" s="184" t="s">
        <v>392</v>
      </c>
      <c r="G938" s="186">
        <v>18.0</v>
      </c>
      <c r="H938" s="186">
        <v>1.0</v>
      </c>
      <c r="I938" s="2"/>
    </row>
    <row r="939">
      <c r="A939" s="183">
        <v>45024.0</v>
      </c>
      <c r="B939" s="184" t="s">
        <v>338</v>
      </c>
      <c r="C939" s="183">
        <v>44975.0</v>
      </c>
      <c r="D939" s="184" t="s">
        <v>430</v>
      </c>
      <c r="E939" s="184" t="s">
        <v>436</v>
      </c>
      <c r="F939" s="184" t="s">
        <v>392</v>
      </c>
      <c r="G939" s="186">
        <v>18.0</v>
      </c>
      <c r="H939" s="186">
        <v>2.0</v>
      </c>
      <c r="I939" s="2"/>
    </row>
    <row r="940">
      <c r="A940" s="183">
        <v>44995.0</v>
      </c>
      <c r="B940" s="184" t="s">
        <v>334</v>
      </c>
      <c r="C940" s="183">
        <v>44976.0</v>
      </c>
      <c r="D940" s="184" t="s">
        <v>430</v>
      </c>
      <c r="E940" s="184" t="s">
        <v>436</v>
      </c>
      <c r="F940" s="184" t="s">
        <v>393</v>
      </c>
      <c r="G940" s="186">
        <v>19.0</v>
      </c>
      <c r="H940" s="186">
        <v>1.0</v>
      </c>
      <c r="I940" s="2"/>
    </row>
    <row r="941">
      <c r="A941" s="183">
        <v>45025.0</v>
      </c>
      <c r="B941" s="184" t="s">
        <v>340</v>
      </c>
      <c r="C941" s="183">
        <v>44976.0</v>
      </c>
      <c r="D941" s="184" t="s">
        <v>430</v>
      </c>
      <c r="E941" s="184" t="s">
        <v>436</v>
      </c>
      <c r="F941" s="184" t="s">
        <v>393</v>
      </c>
      <c r="G941" s="186">
        <v>19.0</v>
      </c>
      <c r="H941" s="186">
        <v>2.0</v>
      </c>
      <c r="I941" s="2"/>
    </row>
    <row r="942">
      <c r="A942" s="183">
        <v>44996.0</v>
      </c>
      <c r="B942" s="184" t="s">
        <v>338</v>
      </c>
      <c r="C942" s="183">
        <v>44977.0</v>
      </c>
      <c r="D942" s="184" t="s">
        <v>430</v>
      </c>
      <c r="E942" s="184" t="s">
        <v>436</v>
      </c>
      <c r="F942" s="184" t="s">
        <v>394</v>
      </c>
      <c r="G942" s="186">
        <v>20.0</v>
      </c>
      <c r="H942" s="186">
        <v>1.0</v>
      </c>
      <c r="I942" s="2"/>
    </row>
    <row r="943">
      <c r="A943" s="183">
        <v>45026.0</v>
      </c>
      <c r="B943" s="184" t="s">
        <v>342</v>
      </c>
      <c r="C943" s="183">
        <v>44977.0</v>
      </c>
      <c r="D943" s="184" t="s">
        <v>430</v>
      </c>
      <c r="E943" s="184" t="s">
        <v>436</v>
      </c>
      <c r="F943" s="184" t="s">
        <v>394</v>
      </c>
      <c r="G943" s="186">
        <v>20.0</v>
      </c>
      <c r="H943" s="186">
        <v>2.0</v>
      </c>
      <c r="I943" s="2"/>
    </row>
    <row r="944">
      <c r="A944" s="183">
        <v>44997.0</v>
      </c>
      <c r="B944" s="184" t="s">
        <v>340</v>
      </c>
      <c r="C944" s="183">
        <v>44978.0</v>
      </c>
      <c r="D944" s="184" t="s">
        <v>430</v>
      </c>
      <c r="E944" s="184" t="s">
        <v>436</v>
      </c>
      <c r="F944" s="184" t="s">
        <v>395</v>
      </c>
      <c r="G944" s="186">
        <v>21.0</v>
      </c>
      <c r="H944" s="186">
        <v>1.0</v>
      </c>
      <c r="I944" s="2"/>
    </row>
    <row r="945">
      <c r="A945" s="183">
        <v>45027.0</v>
      </c>
      <c r="B945" s="184" t="s">
        <v>344</v>
      </c>
      <c r="C945" s="183">
        <v>44978.0</v>
      </c>
      <c r="D945" s="184" t="s">
        <v>430</v>
      </c>
      <c r="E945" s="184" t="s">
        <v>436</v>
      </c>
      <c r="F945" s="184" t="s">
        <v>395</v>
      </c>
      <c r="G945" s="186">
        <v>21.0</v>
      </c>
      <c r="H945" s="186">
        <v>2.0</v>
      </c>
      <c r="I945" s="2"/>
    </row>
    <row r="946">
      <c r="A946" s="183">
        <v>44998.0</v>
      </c>
      <c r="B946" s="184" t="s">
        <v>342</v>
      </c>
      <c r="C946" s="183">
        <v>44979.0</v>
      </c>
      <c r="D946" s="184" t="s">
        <v>430</v>
      </c>
      <c r="E946" s="184" t="s">
        <v>436</v>
      </c>
      <c r="F946" s="184" t="s">
        <v>396</v>
      </c>
      <c r="G946" s="186">
        <v>22.0</v>
      </c>
      <c r="H946" s="186">
        <v>1.0</v>
      </c>
      <c r="I946" s="2"/>
    </row>
    <row r="947">
      <c r="A947" s="183">
        <v>45028.0</v>
      </c>
      <c r="B947" s="184" t="s">
        <v>346</v>
      </c>
      <c r="C947" s="183">
        <v>44979.0</v>
      </c>
      <c r="D947" s="184" t="s">
        <v>430</v>
      </c>
      <c r="E947" s="184" t="s">
        <v>436</v>
      </c>
      <c r="F947" s="184" t="s">
        <v>396</v>
      </c>
      <c r="G947" s="186">
        <v>22.0</v>
      </c>
      <c r="H947" s="186">
        <v>2.0</v>
      </c>
      <c r="I947" s="2"/>
    </row>
    <row r="948">
      <c r="A948" s="183">
        <v>44999.0</v>
      </c>
      <c r="B948" s="184" t="s">
        <v>344</v>
      </c>
      <c r="C948" s="183">
        <v>44980.0</v>
      </c>
      <c r="D948" s="184" t="s">
        <v>430</v>
      </c>
      <c r="E948" s="184" t="s">
        <v>436</v>
      </c>
      <c r="F948" s="184" t="s">
        <v>397</v>
      </c>
      <c r="G948" s="186">
        <v>23.0</v>
      </c>
      <c r="H948" s="186">
        <v>1.0</v>
      </c>
      <c r="I948" s="2"/>
    </row>
    <row r="949">
      <c r="A949" s="183">
        <v>45029.0</v>
      </c>
      <c r="B949" s="184" t="s">
        <v>348</v>
      </c>
      <c r="C949" s="183">
        <v>44980.0</v>
      </c>
      <c r="D949" s="184" t="s">
        <v>430</v>
      </c>
      <c r="E949" s="184" t="s">
        <v>436</v>
      </c>
      <c r="F949" s="184" t="s">
        <v>397</v>
      </c>
      <c r="G949" s="186">
        <v>23.0</v>
      </c>
      <c r="H949" s="186">
        <v>2.0</v>
      </c>
      <c r="I949" s="2"/>
    </row>
    <row r="950">
      <c r="A950" s="183">
        <v>45000.0</v>
      </c>
      <c r="B950" s="184" t="s">
        <v>346</v>
      </c>
      <c r="C950" s="183">
        <v>44981.0</v>
      </c>
      <c r="D950" s="184" t="s">
        <v>430</v>
      </c>
      <c r="E950" s="184" t="s">
        <v>436</v>
      </c>
      <c r="F950" s="184" t="s">
        <v>398</v>
      </c>
      <c r="G950" s="186">
        <v>24.0</v>
      </c>
      <c r="H950" s="186">
        <v>1.0</v>
      </c>
      <c r="I950" s="2"/>
    </row>
    <row r="951">
      <c r="A951" s="183">
        <v>45030.0</v>
      </c>
      <c r="B951" s="184" t="s">
        <v>334</v>
      </c>
      <c r="C951" s="183">
        <v>44981.0</v>
      </c>
      <c r="D951" s="184" t="s">
        <v>430</v>
      </c>
      <c r="E951" s="184" t="s">
        <v>436</v>
      </c>
      <c r="F951" s="184" t="s">
        <v>398</v>
      </c>
      <c r="G951" s="186">
        <v>24.0</v>
      </c>
      <c r="H951" s="186">
        <v>2.0</v>
      </c>
      <c r="I951" s="2"/>
    </row>
    <row r="952">
      <c r="A952" s="183">
        <v>45001.0</v>
      </c>
      <c r="B952" s="184" t="s">
        <v>348</v>
      </c>
      <c r="C952" s="183">
        <v>44982.0</v>
      </c>
      <c r="D952" s="184" t="s">
        <v>430</v>
      </c>
      <c r="E952" s="184" t="s">
        <v>436</v>
      </c>
      <c r="F952" s="184" t="s">
        <v>399</v>
      </c>
      <c r="G952" s="186">
        <v>25.0</v>
      </c>
      <c r="H952" s="186">
        <v>1.0</v>
      </c>
      <c r="I952" s="2"/>
    </row>
    <row r="953">
      <c r="A953" s="183">
        <v>45031.0</v>
      </c>
      <c r="B953" s="184" t="s">
        <v>338</v>
      </c>
      <c r="C953" s="183">
        <v>44982.0</v>
      </c>
      <c r="D953" s="184" t="s">
        <v>430</v>
      </c>
      <c r="E953" s="184" t="s">
        <v>436</v>
      </c>
      <c r="F953" s="184" t="s">
        <v>399</v>
      </c>
      <c r="G953" s="186">
        <v>25.0</v>
      </c>
      <c r="H953" s="186">
        <v>2.0</v>
      </c>
      <c r="I953" s="2"/>
    </row>
    <row r="954">
      <c r="A954" s="183">
        <v>45002.0</v>
      </c>
      <c r="B954" s="184" t="s">
        <v>334</v>
      </c>
      <c r="C954" s="183">
        <v>44983.0</v>
      </c>
      <c r="D954" s="184" t="s">
        <v>430</v>
      </c>
      <c r="E954" s="184" t="s">
        <v>436</v>
      </c>
      <c r="F954" s="184" t="s">
        <v>400</v>
      </c>
      <c r="G954" s="186">
        <v>26.0</v>
      </c>
      <c r="H954" s="186">
        <v>1.0</v>
      </c>
      <c r="I954" s="2"/>
    </row>
    <row r="955">
      <c r="A955" s="183">
        <v>45032.0</v>
      </c>
      <c r="B955" s="184" t="s">
        <v>340</v>
      </c>
      <c r="C955" s="183">
        <v>44983.0</v>
      </c>
      <c r="D955" s="184" t="s">
        <v>430</v>
      </c>
      <c r="E955" s="184" t="s">
        <v>436</v>
      </c>
      <c r="F955" s="184" t="s">
        <v>400</v>
      </c>
      <c r="G955" s="186">
        <v>26.0</v>
      </c>
      <c r="H955" s="186">
        <v>2.0</v>
      </c>
      <c r="I955" s="2"/>
    </row>
    <row r="956">
      <c r="A956" s="183">
        <v>45003.0</v>
      </c>
      <c r="B956" s="184" t="s">
        <v>338</v>
      </c>
      <c r="C956" s="183">
        <v>44984.0</v>
      </c>
      <c r="D956" s="184" t="s">
        <v>430</v>
      </c>
      <c r="E956" s="184" t="s">
        <v>436</v>
      </c>
      <c r="F956" s="184" t="s">
        <v>401</v>
      </c>
      <c r="G956" s="186">
        <v>27.0</v>
      </c>
      <c r="H956" s="186">
        <v>1.0</v>
      </c>
      <c r="I956" s="2"/>
    </row>
    <row r="957">
      <c r="A957" s="183">
        <v>45033.0</v>
      </c>
      <c r="B957" s="184" t="s">
        <v>342</v>
      </c>
      <c r="C957" s="183">
        <v>44984.0</v>
      </c>
      <c r="D957" s="184" t="s">
        <v>430</v>
      </c>
      <c r="E957" s="184" t="s">
        <v>436</v>
      </c>
      <c r="F957" s="184" t="s">
        <v>401</v>
      </c>
      <c r="G957" s="186">
        <v>27.0</v>
      </c>
      <c r="H957" s="186">
        <v>2.0</v>
      </c>
      <c r="I957" s="2"/>
    </row>
    <row r="958">
      <c r="A958" s="183">
        <v>45004.0</v>
      </c>
      <c r="B958" s="184" t="s">
        <v>340</v>
      </c>
      <c r="C958" s="183">
        <v>44985.0</v>
      </c>
      <c r="D958" s="184" t="s">
        <v>430</v>
      </c>
      <c r="E958" s="184" t="s">
        <v>436</v>
      </c>
      <c r="F958" s="184" t="s">
        <v>402</v>
      </c>
      <c r="G958" s="186">
        <v>28.0</v>
      </c>
      <c r="H958" s="186">
        <v>1.0</v>
      </c>
      <c r="I958" s="2"/>
    </row>
    <row r="959">
      <c r="A959" s="183">
        <v>45034.0</v>
      </c>
      <c r="B959" s="184" t="s">
        <v>344</v>
      </c>
      <c r="C959" s="183">
        <v>44985.0</v>
      </c>
      <c r="D959" s="184" t="s">
        <v>430</v>
      </c>
      <c r="E959" s="184" t="s">
        <v>436</v>
      </c>
      <c r="F959" s="184" t="s">
        <v>402</v>
      </c>
      <c r="G959" s="186">
        <v>28.0</v>
      </c>
      <c r="H959" s="186">
        <v>2.0</v>
      </c>
      <c r="I959" s="2"/>
    </row>
    <row r="960">
      <c r="A960" s="183">
        <v>45005.0</v>
      </c>
      <c r="B960" s="184" t="s">
        <v>342</v>
      </c>
      <c r="C960" s="187" t="s">
        <v>166</v>
      </c>
      <c r="D960" s="184" t="s">
        <v>430</v>
      </c>
      <c r="E960" s="184" t="s">
        <v>436</v>
      </c>
      <c r="F960" s="184" t="s">
        <v>403</v>
      </c>
      <c r="G960" s="186">
        <v>29.0</v>
      </c>
      <c r="H960" s="186">
        <v>1.0</v>
      </c>
      <c r="I960" s="2"/>
    </row>
    <row r="961">
      <c r="A961" s="183">
        <v>45035.0</v>
      </c>
      <c r="B961" s="184" t="s">
        <v>346</v>
      </c>
      <c r="C961" s="187" t="s">
        <v>166</v>
      </c>
      <c r="D961" s="184" t="s">
        <v>430</v>
      </c>
      <c r="E961" s="184" t="s">
        <v>436</v>
      </c>
      <c r="F961" s="184" t="s">
        <v>403</v>
      </c>
      <c r="G961" s="186">
        <v>29.0</v>
      </c>
      <c r="H961" s="186">
        <v>2.0</v>
      </c>
      <c r="I961" s="2"/>
    </row>
    <row r="962">
      <c r="A962" s="183">
        <v>45036.0</v>
      </c>
      <c r="B962" s="184" t="s">
        <v>348</v>
      </c>
      <c r="C962" s="183">
        <v>44986.0</v>
      </c>
      <c r="D962" s="184" t="s">
        <v>430</v>
      </c>
      <c r="E962" s="184" t="s">
        <v>437</v>
      </c>
      <c r="F962" s="184" t="s">
        <v>404</v>
      </c>
      <c r="G962" s="186">
        <v>1.0</v>
      </c>
      <c r="H962" s="186">
        <v>0.0</v>
      </c>
      <c r="I962" s="2"/>
    </row>
    <row r="963">
      <c r="A963" s="183">
        <v>45037.0</v>
      </c>
      <c r="B963" s="184" t="s">
        <v>334</v>
      </c>
      <c r="C963" s="183">
        <v>44987.0</v>
      </c>
      <c r="D963" s="184" t="s">
        <v>430</v>
      </c>
      <c r="E963" s="184" t="s">
        <v>437</v>
      </c>
      <c r="F963" s="184" t="s">
        <v>337</v>
      </c>
      <c r="G963" s="186">
        <v>2.0</v>
      </c>
      <c r="H963" s="186">
        <v>0.0</v>
      </c>
      <c r="I963" s="2"/>
    </row>
    <row r="964">
      <c r="A964" s="183">
        <v>45038.0</v>
      </c>
      <c r="B964" s="184" t="s">
        <v>338</v>
      </c>
      <c r="C964" s="183">
        <v>44988.0</v>
      </c>
      <c r="D964" s="184" t="s">
        <v>430</v>
      </c>
      <c r="E964" s="184" t="s">
        <v>437</v>
      </c>
      <c r="F964" s="184" t="s">
        <v>339</v>
      </c>
      <c r="G964" s="186">
        <v>3.0</v>
      </c>
      <c r="H964" s="186">
        <v>0.0</v>
      </c>
      <c r="I964" s="2"/>
    </row>
    <row r="965">
      <c r="A965" s="183">
        <v>45039.0</v>
      </c>
      <c r="B965" s="184" t="s">
        <v>340</v>
      </c>
      <c r="C965" s="183">
        <v>44989.0</v>
      </c>
      <c r="D965" s="184" t="s">
        <v>430</v>
      </c>
      <c r="E965" s="184" t="s">
        <v>437</v>
      </c>
      <c r="F965" s="184" t="s">
        <v>341</v>
      </c>
      <c r="G965" s="186">
        <v>4.0</v>
      </c>
      <c r="H965" s="186">
        <v>0.0</v>
      </c>
      <c r="I965" s="2"/>
    </row>
    <row r="966">
      <c r="A966" s="183">
        <v>45040.0</v>
      </c>
      <c r="B966" s="184" t="s">
        <v>342</v>
      </c>
      <c r="C966" s="183">
        <v>44990.0</v>
      </c>
      <c r="D966" s="184" t="s">
        <v>430</v>
      </c>
      <c r="E966" s="184" t="s">
        <v>437</v>
      </c>
      <c r="F966" s="184" t="s">
        <v>343</v>
      </c>
      <c r="G966" s="186">
        <v>5.0</v>
      </c>
      <c r="H966" s="186">
        <v>0.0</v>
      </c>
      <c r="I966" s="2"/>
    </row>
    <row r="967">
      <c r="A967" s="183">
        <v>45041.0</v>
      </c>
      <c r="B967" s="184" t="s">
        <v>344</v>
      </c>
      <c r="C967" s="183">
        <v>44991.0</v>
      </c>
      <c r="D967" s="184" t="s">
        <v>430</v>
      </c>
      <c r="E967" s="184" t="s">
        <v>437</v>
      </c>
      <c r="F967" s="184" t="s">
        <v>345</v>
      </c>
      <c r="G967" s="186">
        <v>6.0</v>
      </c>
      <c r="H967" s="186">
        <v>0.0</v>
      </c>
      <c r="I967" s="2"/>
    </row>
    <row r="968">
      <c r="A968" s="183">
        <v>45042.0</v>
      </c>
      <c r="B968" s="184" t="s">
        <v>346</v>
      </c>
      <c r="C968" s="183">
        <v>44992.0</v>
      </c>
      <c r="D968" s="184" t="s">
        <v>430</v>
      </c>
      <c r="E968" s="184" t="s">
        <v>437</v>
      </c>
      <c r="F968" s="184" t="s">
        <v>347</v>
      </c>
      <c r="G968" s="186">
        <v>7.0</v>
      </c>
      <c r="H968" s="186">
        <v>0.0</v>
      </c>
      <c r="I968" s="2"/>
    </row>
    <row r="969">
      <c r="A969" s="183">
        <v>45043.0</v>
      </c>
      <c r="B969" s="184" t="s">
        <v>348</v>
      </c>
      <c r="C969" s="183">
        <v>44993.0</v>
      </c>
      <c r="D969" s="184" t="s">
        <v>430</v>
      </c>
      <c r="E969" s="184" t="s">
        <v>437</v>
      </c>
      <c r="F969" s="184" t="s">
        <v>349</v>
      </c>
      <c r="G969" s="186">
        <v>8.0</v>
      </c>
      <c r="H969" s="186">
        <v>0.0</v>
      </c>
      <c r="I969" s="2"/>
    </row>
    <row r="970">
      <c r="A970" s="183">
        <v>45044.0</v>
      </c>
      <c r="B970" s="184" t="s">
        <v>334</v>
      </c>
      <c r="C970" s="183">
        <v>44994.0</v>
      </c>
      <c r="D970" s="184" t="s">
        <v>430</v>
      </c>
      <c r="E970" s="184" t="s">
        <v>437</v>
      </c>
      <c r="F970" s="184" t="s">
        <v>350</v>
      </c>
      <c r="G970" s="186">
        <v>9.0</v>
      </c>
      <c r="H970" s="186">
        <v>0.0</v>
      </c>
      <c r="I970" s="2"/>
    </row>
    <row r="971">
      <c r="A971" s="183">
        <v>45045.0</v>
      </c>
      <c r="B971" s="184" t="s">
        <v>338</v>
      </c>
      <c r="C971" s="183">
        <v>44995.0</v>
      </c>
      <c r="D971" s="184" t="s">
        <v>430</v>
      </c>
      <c r="E971" s="184" t="s">
        <v>437</v>
      </c>
      <c r="F971" s="184" t="s">
        <v>351</v>
      </c>
      <c r="G971" s="186">
        <v>10.0</v>
      </c>
      <c r="H971" s="186">
        <v>0.0</v>
      </c>
      <c r="I971" s="2"/>
    </row>
    <row r="972">
      <c r="A972" s="183">
        <v>45046.0</v>
      </c>
      <c r="B972" s="184" t="s">
        <v>340</v>
      </c>
      <c r="C972" s="183">
        <v>44996.0</v>
      </c>
      <c r="D972" s="184" t="s">
        <v>430</v>
      </c>
      <c r="E972" s="184" t="s">
        <v>437</v>
      </c>
      <c r="F972" s="184" t="s">
        <v>352</v>
      </c>
      <c r="G972" s="186">
        <v>11.0</v>
      </c>
      <c r="H972" s="186">
        <v>0.0</v>
      </c>
      <c r="I972" s="2"/>
    </row>
    <row r="973">
      <c r="A973" s="183">
        <v>45047.0</v>
      </c>
      <c r="B973" s="184" t="s">
        <v>342</v>
      </c>
      <c r="C973" s="183">
        <v>44997.0</v>
      </c>
      <c r="D973" s="184" t="s">
        <v>430</v>
      </c>
      <c r="E973" s="184" t="s">
        <v>437</v>
      </c>
      <c r="F973" s="184" t="s">
        <v>353</v>
      </c>
      <c r="G973" s="186">
        <v>12.0</v>
      </c>
      <c r="H973" s="186">
        <v>0.0</v>
      </c>
      <c r="I973" s="2"/>
    </row>
    <row r="974">
      <c r="A974" s="183">
        <v>45048.0</v>
      </c>
      <c r="B974" s="184" t="s">
        <v>344</v>
      </c>
      <c r="C974" s="183">
        <v>44998.0</v>
      </c>
      <c r="D974" s="184" t="s">
        <v>430</v>
      </c>
      <c r="E974" s="184" t="s">
        <v>437</v>
      </c>
      <c r="F974" s="184" t="s">
        <v>354</v>
      </c>
      <c r="G974" s="186">
        <v>13.0</v>
      </c>
      <c r="H974" s="186">
        <v>0.0</v>
      </c>
      <c r="I974" s="2"/>
    </row>
    <row r="975">
      <c r="A975" s="183">
        <v>45049.0</v>
      </c>
      <c r="B975" s="184" t="s">
        <v>346</v>
      </c>
      <c r="C975" s="183">
        <v>44999.0</v>
      </c>
      <c r="D975" s="184" t="s">
        <v>430</v>
      </c>
      <c r="E975" s="184" t="s">
        <v>437</v>
      </c>
      <c r="F975" s="184" t="s">
        <v>356</v>
      </c>
      <c r="G975" s="186">
        <v>14.0</v>
      </c>
      <c r="H975" s="186">
        <v>0.0</v>
      </c>
      <c r="I975" s="2"/>
    </row>
    <row r="976">
      <c r="A976" s="183">
        <v>45050.0</v>
      </c>
      <c r="B976" s="184" t="s">
        <v>348</v>
      </c>
      <c r="C976" s="183">
        <v>45000.0</v>
      </c>
      <c r="D976" s="184" t="s">
        <v>430</v>
      </c>
      <c r="E976" s="184" t="s">
        <v>437</v>
      </c>
      <c r="F976" s="184" t="s">
        <v>357</v>
      </c>
      <c r="G976" s="186">
        <v>15.0</v>
      </c>
      <c r="H976" s="186">
        <v>0.0</v>
      </c>
      <c r="I976" s="2"/>
    </row>
    <row r="977">
      <c r="A977" s="183">
        <v>45051.0</v>
      </c>
      <c r="B977" s="184" t="s">
        <v>334</v>
      </c>
      <c r="C977" s="183">
        <v>45001.0</v>
      </c>
      <c r="D977" s="184" t="s">
        <v>430</v>
      </c>
      <c r="E977" s="184" t="s">
        <v>437</v>
      </c>
      <c r="F977" s="184" t="s">
        <v>358</v>
      </c>
      <c r="G977" s="186">
        <v>16.0</v>
      </c>
      <c r="H977" s="186">
        <v>0.0</v>
      </c>
      <c r="I977" s="2"/>
    </row>
    <row r="978">
      <c r="A978" s="183">
        <v>45052.0</v>
      </c>
      <c r="B978" s="184" t="s">
        <v>338</v>
      </c>
      <c r="C978" s="183">
        <v>45002.0</v>
      </c>
      <c r="D978" s="184" t="s">
        <v>430</v>
      </c>
      <c r="E978" s="184" t="s">
        <v>437</v>
      </c>
      <c r="F978" s="184" t="s">
        <v>359</v>
      </c>
      <c r="G978" s="186">
        <v>17.0</v>
      </c>
      <c r="H978" s="186">
        <v>0.0</v>
      </c>
      <c r="I978" s="2"/>
    </row>
    <row r="979">
      <c r="A979" s="183">
        <v>45053.0</v>
      </c>
      <c r="B979" s="184" t="s">
        <v>340</v>
      </c>
      <c r="C979" s="183">
        <v>45003.0</v>
      </c>
      <c r="D979" s="184" t="s">
        <v>430</v>
      </c>
      <c r="E979" s="184" t="s">
        <v>437</v>
      </c>
      <c r="F979" s="184" t="s">
        <v>360</v>
      </c>
      <c r="G979" s="186">
        <v>18.0</v>
      </c>
      <c r="H979" s="186">
        <v>0.0</v>
      </c>
      <c r="I979" s="2"/>
    </row>
    <row r="980">
      <c r="A980" s="183">
        <v>45054.0</v>
      </c>
      <c r="B980" s="184" t="s">
        <v>342</v>
      </c>
      <c r="C980" s="183">
        <v>45004.0</v>
      </c>
      <c r="D980" s="184" t="s">
        <v>430</v>
      </c>
      <c r="E980" s="184" t="s">
        <v>437</v>
      </c>
      <c r="F980" s="184" t="s">
        <v>361</v>
      </c>
      <c r="G980" s="186">
        <v>19.0</v>
      </c>
      <c r="H980" s="186">
        <v>0.0</v>
      </c>
      <c r="I980" s="2"/>
    </row>
    <row r="981">
      <c r="A981" s="183">
        <v>45055.0</v>
      </c>
      <c r="B981" s="184" t="s">
        <v>344</v>
      </c>
      <c r="C981" s="183">
        <v>45005.0</v>
      </c>
      <c r="D981" s="184" t="s">
        <v>430</v>
      </c>
      <c r="E981" s="184" t="s">
        <v>437</v>
      </c>
      <c r="F981" s="184" t="s">
        <v>362</v>
      </c>
      <c r="G981" s="186">
        <v>20.0</v>
      </c>
      <c r="H981" s="186">
        <v>0.0</v>
      </c>
      <c r="I981" s="2"/>
    </row>
    <row r="982">
      <c r="A982" s="183">
        <v>45056.0</v>
      </c>
      <c r="B982" s="184" t="s">
        <v>346</v>
      </c>
      <c r="C982" s="183">
        <v>45006.0</v>
      </c>
      <c r="D982" s="184" t="s">
        <v>430</v>
      </c>
      <c r="E982" s="184" t="s">
        <v>437</v>
      </c>
      <c r="F982" s="184" t="s">
        <v>363</v>
      </c>
      <c r="G982" s="186">
        <v>21.0</v>
      </c>
      <c r="H982" s="186">
        <v>0.0</v>
      </c>
      <c r="I982" s="2"/>
    </row>
    <row r="983">
      <c r="A983" s="183">
        <v>45057.0</v>
      </c>
      <c r="B983" s="184" t="s">
        <v>348</v>
      </c>
      <c r="C983" s="183">
        <v>45007.0</v>
      </c>
      <c r="D983" s="184" t="s">
        <v>430</v>
      </c>
      <c r="E983" s="184" t="s">
        <v>437</v>
      </c>
      <c r="F983" s="184" t="s">
        <v>364</v>
      </c>
      <c r="G983" s="186">
        <v>22.0</v>
      </c>
      <c r="H983" s="186">
        <v>0.0</v>
      </c>
      <c r="I983" s="2"/>
    </row>
    <row r="984">
      <c r="A984" s="183">
        <v>45058.0</v>
      </c>
      <c r="B984" s="184" t="s">
        <v>334</v>
      </c>
      <c r="C984" s="183">
        <v>45008.0</v>
      </c>
      <c r="D984" s="184" t="s">
        <v>430</v>
      </c>
      <c r="E984" s="184" t="s">
        <v>437</v>
      </c>
      <c r="F984" s="184" t="s">
        <v>365</v>
      </c>
      <c r="G984" s="186">
        <v>23.0</v>
      </c>
      <c r="H984" s="186">
        <v>0.0</v>
      </c>
      <c r="I984" s="2"/>
    </row>
    <row r="985">
      <c r="A985" s="183">
        <v>45059.0</v>
      </c>
      <c r="B985" s="184" t="s">
        <v>338</v>
      </c>
      <c r="C985" s="183">
        <v>45009.0</v>
      </c>
      <c r="D985" s="184" t="s">
        <v>430</v>
      </c>
      <c r="E985" s="184" t="s">
        <v>437</v>
      </c>
      <c r="F985" s="184" t="s">
        <v>366</v>
      </c>
      <c r="G985" s="186">
        <v>24.0</v>
      </c>
      <c r="H985" s="186">
        <v>0.0</v>
      </c>
      <c r="I985" s="2"/>
    </row>
    <row r="986">
      <c r="A986" s="183">
        <v>45060.0</v>
      </c>
      <c r="B986" s="184" t="s">
        <v>340</v>
      </c>
      <c r="C986" s="183">
        <v>45010.0</v>
      </c>
      <c r="D986" s="184" t="s">
        <v>430</v>
      </c>
      <c r="E986" s="184" t="s">
        <v>437</v>
      </c>
      <c r="F986" s="184" t="s">
        <v>367</v>
      </c>
      <c r="G986" s="186">
        <v>25.0</v>
      </c>
      <c r="H986" s="186">
        <v>0.0</v>
      </c>
      <c r="I986" s="2"/>
    </row>
    <row r="987">
      <c r="A987" s="183">
        <v>45061.0</v>
      </c>
      <c r="B987" s="184" t="s">
        <v>342</v>
      </c>
      <c r="C987" s="183">
        <v>45011.0</v>
      </c>
      <c r="D987" s="184" t="s">
        <v>430</v>
      </c>
      <c r="E987" s="184" t="s">
        <v>437</v>
      </c>
      <c r="F987" s="184" t="s">
        <v>368</v>
      </c>
      <c r="G987" s="186">
        <v>26.0</v>
      </c>
      <c r="H987" s="186">
        <v>0.0</v>
      </c>
      <c r="I987" s="2"/>
    </row>
    <row r="988">
      <c r="A988" s="183">
        <v>45062.0</v>
      </c>
      <c r="B988" s="184" t="s">
        <v>344</v>
      </c>
      <c r="C988" s="183">
        <v>45012.0</v>
      </c>
      <c r="D988" s="184" t="s">
        <v>430</v>
      </c>
      <c r="E988" s="184" t="s">
        <v>437</v>
      </c>
      <c r="F988" s="184" t="s">
        <v>369</v>
      </c>
      <c r="G988" s="186">
        <v>27.0</v>
      </c>
      <c r="H988" s="186">
        <v>0.0</v>
      </c>
      <c r="I988" s="2"/>
    </row>
    <row r="989">
      <c r="A989" s="183">
        <v>45063.0</v>
      </c>
      <c r="B989" s="184" t="s">
        <v>346</v>
      </c>
      <c r="C989" s="183">
        <v>45013.0</v>
      </c>
      <c r="D989" s="184" t="s">
        <v>430</v>
      </c>
      <c r="E989" s="184" t="s">
        <v>437</v>
      </c>
      <c r="F989" s="184" t="s">
        <v>370</v>
      </c>
      <c r="G989" s="186">
        <v>28.0</v>
      </c>
      <c r="H989" s="186">
        <v>0.0</v>
      </c>
      <c r="I989" s="2"/>
    </row>
    <row r="990">
      <c r="A990" s="183">
        <v>45064.0</v>
      </c>
      <c r="B990" s="184" t="s">
        <v>348</v>
      </c>
      <c r="C990" s="183">
        <v>45014.0</v>
      </c>
      <c r="D990" s="184" t="s">
        <v>430</v>
      </c>
      <c r="E990" s="184" t="s">
        <v>437</v>
      </c>
      <c r="F990" s="184" t="s">
        <v>371</v>
      </c>
      <c r="G990" s="186">
        <v>29.0</v>
      </c>
      <c r="H990" s="186">
        <v>0.0</v>
      </c>
      <c r="I990" s="2"/>
    </row>
    <row r="991">
      <c r="A991" s="183">
        <v>45065.0</v>
      </c>
      <c r="B991" s="184" t="s">
        <v>334</v>
      </c>
      <c r="C991" s="183">
        <v>45015.0</v>
      </c>
      <c r="D991" s="184" t="s">
        <v>430</v>
      </c>
      <c r="E991" s="184" t="s">
        <v>437</v>
      </c>
      <c r="F991" s="184" t="s">
        <v>372</v>
      </c>
      <c r="G991" s="186">
        <v>30.0</v>
      </c>
      <c r="H991" s="186">
        <v>0.0</v>
      </c>
      <c r="I991" s="2"/>
    </row>
    <row r="992">
      <c r="A992" s="183">
        <v>45066.0</v>
      </c>
      <c r="B992" s="184" t="s">
        <v>338</v>
      </c>
      <c r="C992" s="183">
        <v>45017.0</v>
      </c>
      <c r="D992" s="184" t="s">
        <v>430</v>
      </c>
      <c r="E992" s="184" t="s">
        <v>438</v>
      </c>
      <c r="F992" s="184" t="s">
        <v>373</v>
      </c>
      <c r="G992" s="186">
        <v>1.0</v>
      </c>
      <c r="H992" s="186">
        <v>0.0</v>
      </c>
      <c r="I992" s="2"/>
    </row>
    <row r="993">
      <c r="A993" s="183">
        <v>45067.0</v>
      </c>
      <c r="B993" s="184" t="s">
        <v>340</v>
      </c>
      <c r="C993" s="183">
        <v>45018.0</v>
      </c>
      <c r="D993" s="184" t="s">
        <v>430</v>
      </c>
      <c r="E993" s="184" t="s">
        <v>438</v>
      </c>
      <c r="F993" s="184" t="s">
        <v>374</v>
      </c>
      <c r="G993" s="186">
        <v>2.0</v>
      </c>
      <c r="H993" s="186">
        <v>0.0</v>
      </c>
      <c r="I993" s="2"/>
    </row>
    <row r="994">
      <c r="A994" s="183">
        <v>45068.0</v>
      </c>
      <c r="B994" s="184" t="s">
        <v>342</v>
      </c>
      <c r="C994" s="183">
        <v>45019.0</v>
      </c>
      <c r="D994" s="184" t="s">
        <v>430</v>
      </c>
      <c r="E994" s="184" t="s">
        <v>438</v>
      </c>
      <c r="F994" s="184" t="s">
        <v>406</v>
      </c>
      <c r="G994" s="186">
        <v>3.0</v>
      </c>
      <c r="H994" s="186">
        <v>0.0</v>
      </c>
      <c r="I994" s="2"/>
    </row>
    <row r="995">
      <c r="A995" s="183">
        <v>45069.0</v>
      </c>
      <c r="B995" s="184" t="s">
        <v>344</v>
      </c>
      <c r="C995" s="183">
        <v>45020.0</v>
      </c>
      <c r="D995" s="184" t="s">
        <v>430</v>
      </c>
      <c r="E995" s="184" t="s">
        <v>438</v>
      </c>
      <c r="F995" s="184" t="s">
        <v>407</v>
      </c>
      <c r="G995" s="186">
        <v>4.0</v>
      </c>
      <c r="H995" s="186">
        <v>0.0</v>
      </c>
      <c r="I995" s="2"/>
    </row>
    <row r="996">
      <c r="A996" s="183">
        <v>45070.0</v>
      </c>
      <c r="B996" s="184" t="s">
        <v>346</v>
      </c>
      <c r="C996" s="183">
        <v>45021.0</v>
      </c>
      <c r="D996" s="184" t="s">
        <v>430</v>
      </c>
      <c r="E996" s="184" t="s">
        <v>438</v>
      </c>
      <c r="F996" s="184" t="s">
        <v>377</v>
      </c>
      <c r="G996" s="186">
        <v>5.0</v>
      </c>
      <c r="H996" s="186">
        <v>0.0</v>
      </c>
      <c r="I996" s="2"/>
    </row>
    <row r="997">
      <c r="A997" s="183">
        <v>45071.0</v>
      </c>
      <c r="B997" s="184" t="s">
        <v>348</v>
      </c>
      <c r="C997" s="183">
        <v>45022.0</v>
      </c>
      <c r="D997" s="184" t="s">
        <v>430</v>
      </c>
      <c r="E997" s="184" t="s">
        <v>438</v>
      </c>
      <c r="F997" s="184" t="s">
        <v>378</v>
      </c>
      <c r="G997" s="186">
        <v>6.0</v>
      </c>
      <c r="H997" s="186">
        <v>0.0</v>
      </c>
      <c r="I997" s="2"/>
    </row>
    <row r="998">
      <c r="A998" s="183">
        <v>45072.0</v>
      </c>
      <c r="B998" s="184" t="s">
        <v>334</v>
      </c>
      <c r="C998" s="183">
        <v>45023.0</v>
      </c>
      <c r="D998" s="184" t="s">
        <v>430</v>
      </c>
      <c r="E998" s="184" t="s">
        <v>438</v>
      </c>
      <c r="F998" s="184" t="s">
        <v>379</v>
      </c>
      <c r="G998" s="186">
        <v>7.0</v>
      </c>
      <c r="H998" s="186">
        <v>0.0</v>
      </c>
      <c r="I998" s="2"/>
    </row>
    <row r="999">
      <c r="A999" s="183">
        <v>45073.0</v>
      </c>
      <c r="B999" s="184" t="s">
        <v>338</v>
      </c>
      <c r="C999" s="183">
        <v>45024.0</v>
      </c>
      <c r="D999" s="184" t="s">
        <v>430</v>
      </c>
      <c r="E999" s="184" t="s">
        <v>438</v>
      </c>
      <c r="F999" s="184" t="s">
        <v>380</v>
      </c>
      <c r="G999" s="186">
        <v>8.0</v>
      </c>
      <c r="H999" s="186">
        <v>0.0</v>
      </c>
      <c r="I999" s="2"/>
    </row>
    <row r="1000">
      <c r="A1000" s="183">
        <v>45074.0</v>
      </c>
      <c r="B1000" s="184" t="s">
        <v>340</v>
      </c>
      <c r="C1000" s="183">
        <v>45025.0</v>
      </c>
      <c r="D1000" s="184" t="s">
        <v>430</v>
      </c>
      <c r="E1000" s="184" t="s">
        <v>438</v>
      </c>
      <c r="F1000" s="184" t="s">
        <v>381</v>
      </c>
      <c r="G1000" s="186">
        <v>9.0</v>
      </c>
      <c r="H1000" s="186">
        <v>0.0</v>
      </c>
      <c r="I1000" s="2"/>
    </row>
    <row r="1001">
      <c r="A1001" s="183">
        <v>45075.0</v>
      </c>
      <c r="B1001" s="184" t="s">
        <v>342</v>
      </c>
      <c r="C1001" s="183">
        <v>45026.0</v>
      </c>
      <c r="D1001" s="184" t="s">
        <v>430</v>
      </c>
      <c r="E1001" s="184" t="s">
        <v>438</v>
      </c>
      <c r="F1001" s="184" t="s">
        <v>383</v>
      </c>
      <c r="G1001" s="186">
        <v>10.0</v>
      </c>
      <c r="H1001" s="186">
        <v>0.0</v>
      </c>
      <c r="I1001" s="2"/>
    </row>
    <row r="1002">
      <c r="A1002" s="183">
        <v>45076.0</v>
      </c>
      <c r="B1002" s="184" t="s">
        <v>344</v>
      </c>
      <c r="C1002" s="183">
        <v>45027.0</v>
      </c>
      <c r="D1002" s="184" t="s">
        <v>430</v>
      </c>
      <c r="E1002" s="184" t="s">
        <v>438</v>
      </c>
      <c r="F1002" s="184" t="s">
        <v>384</v>
      </c>
      <c r="G1002" s="186">
        <v>11.0</v>
      </c>
      <c r="H1002" s="186">
        <v>0.0</v>
      </c>
      <c r="I1002" s="2"/>
    </row>
    <row r="1003">
      <c r="A1003" s="183">
        <v>45077.0</v>
      </c>
      <c r="B1003" s="184" t="s">
        <v>346</v>
      </c>
      <c r="C1003" s="183">
        <v>45028.0</v>
      </c>
      <c r="D1003" s="184" t="s">
        <v>430</v>
      </c>
      <c r="E1003" s="184" t="s">
        <v>438</v>
      </c>
      <c r="F1003" s="184" t="s">
        <v>385</v>
      </c>
      <c r="G1003" s="186">
        <v>12.0</v>
      </c>
      <c r="H1003" s="186">
        <v>0.0</v>
      </c>
      <c r="I1003" s="2"/>
    </row>
    <row r="1004">
      <c r="A1004" s="183">
        <v>45078.0</v>
      </c>
      <c r="B1004" s="184" t="s">
        <v>348</v>
      </c>
      <c r="C1004" s="183">
        <v>45029.0</v>
      </c>
      <c r="D1004" s="184" t="s">
        <v>430</v>
      </c>
      <c r="E1004" s="184" t="s">
        <v>438</v>
      </c>
      <c r="F1004" s="184" t="s">
        <v>386</v>
      </c>
      <c r="G1004" s="186">
        <v>13.0</v>
      </c>
      <c r="H1004" s="186">
        <v>0.0</v>
      </c>
      <c r="I1004" s="2"/>
    </row>
    <row r="1005">
      <c r="A1005" s="183">
        <v>45079.0</v>
      </c>
      <c r="B1005" s="184" t="s">
        <v>334</v>
      </c>
      <c r="C1005" s="183">
        <v>45030.0</v>
      </c>
      <c r="D1005" s="184" t="s">
        <v>430</v>
      </c>
      <c r="E1005" s="184" t="s">
        <v>438</v>
      </c>
      <c r="F1005" s="184" t="s">
        <v>387</v>
      </c>
      <c r="G1005" s="186">
        <v>14.0</v>
      </c>
      <c r="H1005" s="186">
        <v>0.0</v>
      </c>
      <c r="I1005" s="2"/>
    </row>
    <row r="1006">
      <c r="A1006" s="183">
        <v>45080.0</v>
      </c>
      <c r="B1006" s="184" t="s">
        <v>338</v>
      </c>
      <c r="C1006" s="183">
        <v>45031.0</v>
      </c>
      <c r="D1006" s="184" t="s">
        <v>430</v>
      </c>
      <c r="E1006" s="184" t="s">
        <v>438</v>
      </c>
      <c r="F1006" s="184" t="s">
        <v>388</v>
      </c>
      <c r="G1006" s="186">
        <v>15.0</v>
      </c>
      <c r="H1006" s="186">
        <v>0.0</v>
      </c>
      <c r="I1006" s="2"/>
    </row>
    <row r="1007">
      <c r="A1007" s="183">
        <v>45081.0</v>
      </c>
      <c r="B1007" s="184" t="s">
        <v>340</v>
      </c>
      <c r="C1007" s="183">
        <v>45032.0</v>
      </c>
      <c r="D1007" s="184" t="s">
        <v>430</v>
      </c>
      <c r="E1007" s="184" t="s">
        <v>438</v>
      </c>
      <c r="F1007" s="184" t="s">
        <v>389</v>
      </c>
      <c r="G1007" s="186">
        <v>16.0</v>
      </c>
      <c r="H1007" s="186">
        <v>0.0</v>
      </c>
      <c r="I1007" s="2"/>
    </row>
    <row r="1008">
      <c r="A1008" s="183">
        <v>45082.0</v>
      </c>
      <c r="B1008" s="184" t="s">
        <v>342</v>
      </c>
      <c r="C1008" s="183">
        <v>45033.0</v>
      </c>
      <c r="D1008" s="184" t="s">
        <v>430</v>
      </c>
      <c r="E1008" s="184" t="s">
        <v>438</v>
      </c>
      <c r="F1008" s="184" t="s">
        <v>390</v>
      </c>
      <c r="G1008" s="186">
        <v>17.0</v>
      </c>
      <c r="H1008" s="186">
        <v>0.0</v>
      </c>
      <c r="I1008" s="2"/>
    </row>
    <row r="1009">
      <c r="A1009" s="183">
        <v>45083.0</v>
      </c>
      <c r="B1009" s="184" t="s">
        <v>344</v>
      </c>
      <c r="C1009" s="183">
        <v>45034.0</v>
      </c>
      <c r="D1009" s="184" t="s">
        <v>430</v>
      </c>
      <c r="E1009" s="184" t="s">
        <v>438</v>
      </c>
      <c r="F1009" s="184" t="s">
        <v>391</v>
      </c>
      <c r="G1009" s="186">
        <v>18.0</v>
      </c>
      <c r="H1009" s="186">
        <v>0.0</v>
      </c>
      <c r="I1009" s="2"/>
    </row>
    <row r="1010">
      <c r="A1010" s="183">
        <v>45084.0</v>
      </c>
      <c r="B1010" s="184" t="s">
        <v>346</v>
      </c>
      <c r="C1010" s="183">
        <v>45035.0</v>
      </c>
      <c r="D1010" s="184" t="s">
        <v>430</v>
      </c>
      <c r="E1010" s="184" t="s">
        <v>438</v>
      </c>
      <c r="F1010" s="184" t="s">
        <v>392</v>
      </c>
      <c r="G1010" s="186">
        <v>19.0</v>
      </c>
      <c r="H1010" s="186">
        <v>0.0</v>
      </c>
      <c r="I1010" s="2"/>
    </row>
    <row r="1011">
      <c r="A1011" s="183">
        <v>45085.0</v>
      </c>
      <c r="B1011" s="184" t="s">
        <v>348</v>
      </c>
      <c r="C1011" s="183">
        <v>45036.0</v>
      </c>
      <c r="D1011" s="184" t="s">
        <v>430</v>
      </c>
      <c r="E1011" s="184" t="s">
        <v>438</v>
      </c>
      <c r="F1011" s="184" t="s">
        <v>393</v>
      </c>
      <c r="G1011" s="186">
        <v>20.0</v>
      </c>
      <c r="H1011" s="186">
        <v>0.0</v>
      </c>
      <c r="I1011" s="2"/>
    </row>
    <row r="1012">
      <c r="A1012" s="183">
        <v>45086.0</v>
      </c>
      <c r="B1012" s="184" t="s">
        <v>334</v>
      </c>
      <c r="C1012" s="183">
        <v>45037.0</v>
      </c>
      <c r="D1012" s="184" t="s">
        <v>430</v>
      </c>
      <c r="E1012" s="184" t="s">
        <v>438</v>
      </c>
      <c r="F1012" s="184" t="s">
        <v>394</v>
      </c>
      <c r="G1012" s="186">
        <v>21.0</v>
      </c>
      <c r="H1012" s="186">
        <v>0.0</v>
      </c>
      <c r="I1012" s="2"/>
    </row>
    <row r="1013">
      <c r="A1013" s="183">
        <v>45087.0</v>
      </c>
      <c r="B1013" s="184" t="s">
        <v>338</v>
      </c>
      <c r="C1013" s="183">
        <v>45038.0</v>
      </c>
      <c r="D1013" s="184" t="s">
        <v>430</v>
      </c>
      <c r="E1013" s="184" t="s">
        <v>438</v>
      </c>
      <c r="F1013" s="184" t="s">
        <v>395</v>
      </c>
      <c r="G1013" s="186">
        <v>22.0</v>
      </c>
      <c r="H1013" s="186">
        <v>0.0</v>
      </c>
      <c r="I1013" s="2"/>
    </row>
    <row r="1014">
      <c r="A1014" s="183">
        <v>45088.0</v>
      </c>
      <c r="B1014" s="184" t="s">
        <v>340</v>
      </c>
      <c r="C1014" s="183">
        <v>45039.0</v>
      </c>
      <c r="D1014" s="184" t="s">
        <v>430</v>
      </c>
      <c r="E1014" s="184" t="s">
        <v>438</v>
      </c>
      <c r="F1014" s="184" t="s">
        <v>396</v>
      </c>
      <c r="G1014" s="186">
        <v>23.0</v>
      </c>
      <c r="H1014" s="186">
        <v>0.0</v>
      </c>
      <c r="I1014" s="2"/>
    </row>
    <row r="1015">
      <c r="A1015" s="183">
        <v>45089.0</v>
      </c>
      <c r="B1015" s="184" t="s">
        <v>342</v>
      </c>
      <c r="C1015" s="183">
        <v>45040.0</v>
      </c>
      <c r="D1015" s="184" t="s">
        <v>430</v>
      </c>
      <c r="E1015" s="184" t="s">
        <v>438</v>
      </c>
      <c r="F1015" s="184" t="s">
        <v>397</v>
      </c>
      <c r="G1015" s="186">
        <v>24.0</v>
      </c>
      <c r="H1015" s="186">
        <v>0.0</v>
      </c>
      <c r="I1015" s="2"/>
    </row>
    <row r="1016">
      <c r="A1016" s="183">
        <v>45090.0</v>
      </c>
      <c r="B1016" s="184" t="s">
        <v>344</v>
      </c>
      <c r="C1016" s="183">
        <v>45041.0</v>
      </c>
      <c r="D1016" s="184" t="s">
        <v>430</v>
      </c>
      <c r="E1016" s="184" t="s">
        <v>438</v>
      </c>
      <c r="F1016" s="184" t="s">
        <v>398</v>
      </c>
      <c r="G1016" s="186">
        <v>25.0</v>
      </c>
      <c r="H1016" s="186">
        <v>0.0</v>
      </c>
      <c r="I1016" s="2"/>
    </row>
    <row r="1017">
      <c r="A1017" s="183">
        <v>45091.0</v>
      </c>
      <c r="B1017" s="184" t="s">
        <v>346</v>
      </c>
      <c r="C1017" s="183">
        <v>45042.0</v>
      </c>
      <c r="D1017" s="184" t="s">
        <v>430</v>
      </c>
      <c r="E1017" s="184" t="s">
        <v>438</v>
      </c>
      <c r="F1017" s="184" t="s">
        <v>399</v>
      </c>
      <c r="G1017" s="186">
        <v>26.0</v>
      </c>
      <c r="H1017" s="186">
        <v>0.0</v>
      </c>
      <c r="I1017" s="2"/>
    </row>
    <row r="1018">
      <c r="A1018" s="183">
        <v>45092.0</v>
      </c>
      <c r="B1018" s="184" t="s">
        <v>348</v>
      </c>
      <c r="C1018" s="183">
        <v>45043.0</v>
      </c>
      <c r="D1018" s="184" t="s">
        <v>430</v>
      </c>
      <c r="E1018" s="184" t="s">
        <v>438</v>
      </c>
      <c r="F1018" s="184" t="s">
        <v>400</v>
      </c>
      <c r="G1018" s="186">
        <v>27.0</v>
      </c>
      <c r="H1018" s="186">
        <v>0.0</v>
      </c>
      <c r="I1018" s="2"/>
    </row>
    <row r="1019">
      <c r="A1019" s="183">
        <v>45093.0</v>
      </c>
      <c r="B1019" s="184" t="s">
        <v>334</v>
      </c>
      <c r="C1019" s="183">
        <v>45044.0</v>
      </c>
      <c r="D1019" s="184" t="s">
        <v>430</v>
      </c>
      <c r="E1019" s="184" t="s">
        <v>438</v>
      </c>
      <c r="F1019" s="184" t="s">
        <v>401</v>
      </c>
      <c r="G1019" s="186">
        <v>28.0</v>
      </c>
      <c r="H1019" s="186">
        <v>0.0</v>
      </c>
      <c r="I1019" s="2"/>
    </row>
    <row r="1020">
      <c r="A1020" s="183">
        <v>45094.0</v>
      </c>
      <c r="B1020" s="184" t="s">
        <v>338</v>
      </c>
      <c r="C1020" s="183">
        <v>45045.0</v>
      </c>
      <c r="D1020" s="184" t="s">
        <v>430</v>
      </c>
      <c r="E1020" s="184" t="s">
        <v>438</v>
      </c>
      <c r="F1020" s="184" t="s">
        <v>402</v>
      </c>
      <c r="G1020" s="186">
        <v>29.0</v>
      </c>
      <c r="H1020" s="186">
        <v>0.0</v>
      </c>
      <c r="I1020" s="2"/>
    </row>
    <row r="1021">
      <c r="A1021" s="183">
        <v>45095.0</v>
      </c>
      <c r="B1021" s="184" t="s">
        <v>340</v>
      </c>
      <c r="C1021" s="183">
        <v>45047.0</v>
      </c>
      <c r="D1021" s="184" t="s">
        <v>430</v>
      </c>
      <c r="E1021" s="184" t="s">
        <v>439</v>
      </c>
      <c r="F1021" s="184" t="s">
        <v>403</v>
      </c>
      <c r="G1021" s="186">
        <v>1.0</v>
      </c>
      <c r="H1021" s="186">
        <v>0.0</v>
      </c>
      <c r="I1021" s="2"/>
    </row>
    <row r="1022">
      <c r="A1022" s="183">
        <v>45096.0</v>
      </c>
      <c r="B1022" s="184" t="s">
        <v>342</v>
      </c>
      <c r="C1022" s="183">
        <v>45048.0</v>
      </c>
      <c r="D1022" s="184" t="s">
        <v>430</v>
      </c>
      <c r="E1022" s="184" t="s">
        <v>439</v>
      </c>
      <c r="F1022" s="184" t="s">
        <v>404</v>
      </c>
      <c r="G1022" s="186">
        <v>2.0</v>
      </c>
      <c r="H1022" s="186">
        <v>0.0</v>
      </c>
      <c r="I1022" s="2"/>
    </row>
    <row r="1023">
      <c r="A1023" s="183">
        <v>45097.0</v>
      </c>
      <c r="B1023" s="184" t="s">
        <v>344</v>
      </c>
      <c r="C1023" s="183">
        <v>45049.0</v>
      </c>
      <c r="D1023" s="184" t="s">
        <v>430</v>
      </c>
      <c r="E1023" s="184" t="s">
        <v>439</v>
      </c>
      <c r="F1023" s="184" t="s">
        <v>337</v>
      </c>
      <c r="G1023" s="186">
        <v>3.0</v>
      </c>
      <c r="H1023" s="186">
        <v>0.0</v>
      </c>
      <c r="I1023" s="2"/>
    </row>
    <row r="1024">
      <c r="A1024" s="183">
        <v>45098.0</v>
      </c>
      <c r="B1024" s="184" t="s">
        <v>346</v>
      </c>
      <c r="C1024" s="183">
        <v>45050.0</v>
      </c>
      <c r="D1024" s="184" t="s">
        <v>430</v>
      </c>
      <c r="E1024" s="184" t="s">
        <v>439</v>
      </c>
      <c r="F1024" s="184" t="s">
        <v>339</v>
      </c>
      <c r="G1024" s="186">
        <v>4.0</v>
      </c>
      <c r="H1024" s="186">
        <v>0.0</v>
      </c>
      <c r="I1024" s="2"/>
    </row>
    <row r="1025">
      <c r="A1025" s="183">
        <v>45099.0</v>
      </c>
      <c r="B1025" s="184" t="s">
        <v>348</v>
      </c>
      <c r="C1025" s="183">
        <v>45051.0</v>
      </c>
      <c r="D1025" s="184" t="s">
        <v>430</v>
      </c>
      <c r="E1025" s="184" t="s">
        <v>439</v>
      </c>
      <c r="F1025" s="184" t="s">
        <v>341</v>
      </c>
      <c r="G1025" s="186">
        <v>5.0</v>
      </c>
      <c r="H1025" s="186">
        <v>0.0</v>
      </c>
      <c r="I1025" s="2"/>
    </row>
    <row r="1026">
      <c r="A1026" s="183">
        <v>45100.0</v>
      </c>
      <c r="B1026" s="184" t="s">
        <v>334</v>
      </c>
      <c r="C1026" s="183">
        <v>45052.0</v>
      </c>
      <c r="D1026" s="184" t="s">
        <v>430</v>
      </c>
      <c r="E1026" s="184" t="s">
        <v>439</v>
      </c>
      <c r="F1026" s="184" t="s">
        <v>343</v>
      </c>
      <c r="G1026" s="186">
        <v>6.0</v>
      </c>
      <c r="H1026" s="186">
        <v>0.0</v>
      </c>
      <c r="I1026" s="2"/>
    </row>
    <row r="1027">
      <c r="A1027" s="183">
        <v>45101.0</v>
      </c>
      <c r="B1027" s="184" t="s">
        <v>338</v>
      </c>
      <c r="C1027" s="183">
        <v>45053.0</v>
      </c>
      <c r="D1027" s="184" t="s">
        <v>430</v>
      </c>
      <c r="E1027" s="184" t="s">
        <v>439</v>
      </c>
      <c r="F1027" s="184" t="s">
        <v>345</v>
      </c>
      <c r="G1027" s="186">
        <v>7.0</v>
      </c>
      <c r="H1027" s="186">
        <v>0.0</v>
      </c>
      <c r="I1027" s="2"/>
    </row>
    <row r="1028">
      <c r="A1028" s="183">
        <v>45102.0</v>
      </c>
      <c r="B1028" s="184" t="s">
        <v>340</v>
      </c>
      <c r="C1028" s="183">
        <v>45054.0</v>
      </c>
      <c r="D1028" s="184" t="s">
        <v>430</v>
      </c>
      <c r="E1028" s="184" t="s">
        <v>439</v>
      </c>
      <c r="F1028" s="184" t="s">
        <v>347</v>
      </c>
      <c r="G1028" s="186">
        <v>8.0</v>
      </c>
      <c r="H1028" s="186">
        <v>0.0</v>
      </c>
      <c r="I1028" s="2"/>
    </row>
    <row r="1029">
      <c r="A1029" s="183">
        <v>45103.0</v>
      </c>
      <c r="B1029" s="184" t="s">
        <v>342</v>
      </c>
      <c r="C1029" s="183">
        <v>45055.0</v>
      </c>
      <c r="D1029" s="184" t="s">
        <v>430</v>
      </c>
      <c r="E1029" s="184" t="s">
        <v>439</v>
      </c>
      <c r="F1029" s="184" t="s">
        <v>349</v>
      </c>
      <c r="G1029" s="186">
        <v>9.0</v>
      </c>
      <c r="H1029" s="186">
        <v>0.0</v>
      </c>
      <c r="I1029" s="2"/>
    </row>
    <row r="1030">
      <c r="A1030" s="183">
        <v>45104.0</v>
      </c>
      <c r="B1030" s="184" t="s">
        <v>344</v>
      </c>
      <c r="C1030" s="183">
        <v>45056.0</v>
      </c>
      <c r="D1030" s="184" t="s">
        <v>430</v>
      </c>
      <c r="E1030" s="184" t="s">
        <v>439</v>
      </c>
      <c r="F1030" s="184" t="s">
        <v>350</v>
      </c>
      <c r="G1030" s="186">
        <v>10.0</v>
      </c>
      <c r="H1030" s="186">
        <v>0.0</v>
      </c>
      <c r="I1030" s="2"/>
    </row>
    <row r="1031">
      <c r="A1031" s="183">
        <v>45105.0</v>
      </c>
      <c r="B1031" s="184" t="s">
        <v>346</v>
      </c>
      <c r="C1031" s="183">
        <v>45057.0</v>
      </c>
      <c r="D1031" s="184" t="s">
        <v>430</v>
      </c>
      <c r="E1031" s="184" t="s">
        <v>439</v>
      </c>
      <c r="F1031" s="184" t="s">
        <v>351</v>
      </c>
      <c r="G1031" s="186">
        <v>11.0</v>
      </c>
      <c r="H1031" s="186">
        <v>0.0</v>
      </c>
      <c r="I1031" s="2"/>
    </row>
    <row r="1032">
      <c r="A1032" s="183">
        <v>45106.0</v>
      </c>
      <c r="B1032" s="184" t="s">
        <v>348</v>
      </c>
      <c r="C1032" s="183">
        <v>45058.0</v>
      </c>
      <c r="D1032" s="184" t="s">
        <v>430</v>
      </c>
      <c r="E1032" s="184" t="s">
        <v>439</v>
      </c>
      <c r="F1032" s="184" t="s">
        <v>352</v>
      </c>
      <c r="G1032" s="186">
        <v>12.0</v>
      </c>
      <c r="H1032" s="186">
        <v>0.0</v>
      </c>
      <c r="I1032" s="2"/>
    </row>
    <row r="1033">
      <c r="A1033" s="183">
        <v>45107.0</v>
      </c>
      <c r="B1033" s="184" t="s">
        <v>334</v>
      </c>
      <c r="C1033" s="183">
        <v>45059.0</v>
      </c>
      <c r="D1033" s="184" t="s">
        <v>430</v>
      </c>
      <c r="E1033" s="184" t="s">
        <v>439</v>
      </c>
      <c r="F1033" s="184" t="s">
        <v>353</v>
      </c>
      <c r="G1033" s="186">
        <v>13.0</v>
      </c>
      <c r="H1033" s="186">
        <v>0.0</v>
      </c>
      <c r="I1033" s="2"/>
    </row>
    <row r="1034">
      <c r="A1034" s="183">
        <v>45108.0</v>
      </c>
      <c r="B1034" s="184" t="s">
        <v>338</v>
      </c>
      <c r="C1034" s="183">
        <v>45060.0</v>
      </c>
      <c r="D1034" s="184" t="s">
        <v>430</v>
      </c>
      <c r="E1034" s="184" t="s">
        <v>439</v>
      </c>
      <c r="F1034" s="184" t="s">
        <v>354</v>
      </c>
      <c r="G1034" s="186">
        <v>14.0</v>
      </c>
      <c r="H1034" s="186">
        <v>0.0</v>
      </c>
      <c r="I1034" s="2"/>
    </row>
    <row r="1035">
      <c r="A1035" s="183">
        <v>45109.0</v>
      </c>
      <c r="B1035" s="184" t="s">
        <v>340</v>
      </c>
      <c r="C1035" s="183">
        <v>45061.0</v>
      </c>
      <c r="D1035" s="184" t="s">
        <v>430</v>
      </c>
      <c r="E1035" s="184" t="s">
        <v>439</v>
      </c>
      <c r="F1035" s="184" t="s">
        <v>356</v>
      </c>
      <c r="G1035" s="186">
        <v>15.0</v>
      </c>
      <c r="H1035" s="186">
        <v>0.0</v>
      </c>
      <c r="I1035" s="2"/>
    </row>
    <row r="1036">
      <c r="A1036" s="183">
        <v>45110.0</v>
      </c>
      <c r="B1036" s="184" t="s">
        <v>342</v>
      </c>
      <c r="C1036" s="183">
        <v>45062.0</v>
      </c>
      <c r="D1036" s="184" t="s">
        <v>430</v>
      </c>
      <c r="E1036" s="184" t="s">
        <v>439</v>
      </c>
      <c r="F1036" s="184" t="s">
        <v>357</v>
      </c>
      <c r="G1036" s="186">
        <v>16.0</v>
      </c>
      <c r="H1036" s="186">
        <v>0.0</v>
      </c>
      <c r="I1036" s="2"/>
    </row>
    <row r="1037">
      <c r="A1037" s="183">
        <v>45111.0</v>
      </c>
      <c r="B1037" s="184" t="s">
        <v>344</v>
      </c>
      <c r="C1037" s="183">
        <v>45063.0</v>
      </c>
      <c r="D1037" s="184" t="s">
        <v>430</v>
      </c>
      <c r="E1037" s="184" t="s">
        <v>439</v>
      </c>
      <c r="F1037" s="184" t="s">
        <v>358</v>
      </c>
      <c r="G1037" s="186">
        <v>17.0</v>
      </c>
      <c r="H1037" s="186">
        <v>0.0</v>
      </c>
      <c r="I1037" s="2"/>
    </row>
    <row r="1038">
      <c r="A1038" s="183">
        <v>45112.0</v>
      </c>
      <c r="B1038" s="184" t="s">
        <v>346</v>
      </c>
      <c r="C1038" s="183">
        <v>45064.0</v>
      </c>
      <c r="D1038" s="184" t="s">
        <v>430</v>
      </c>
      <c r="E1038" s="184" t="s">
        <v>439</v>
      </c>
      <c r="F1038" s="184" t="s">
        <v>359</v>
      </c>
      <c r="G1038" s="186">
        <v>18.0</v>
      </c>
      <c r="H1038" s="186">
        <v>0.0</v>
      </c>
      <c r="I1038" s="2"/>
    </row>
    <row r="1039">
      <c r="A1039" s="183">
        <v>45113.0</v>
      </c>
      <c r="B1039" s="184" t="s">
        <v>348</v>
      </c>
      <c r="C1039" s="183">
        <v>45065.0</v>
      </c>
      <c r="D1039" s="184" t="s">
        <v>430</v>
      </c>
      <c r="E1039" s="184" t="s">
        <v>439</v>
      </c>
      <c r="F1039" s="184" t="s">
        <v>360</v>
      </c>
      <c r="G1039" s="186">
        <v>19.0</v>
      </c>
      <c r="H1039" s="186">
        <v>0.0</v>
      </c>
      <c r="I1039" s="2"/>
    </row>
    <row r="1040">
      <c r="A1040" s="183">
        <v>45114.0</v>
      </c>
      <c r="B1040" s="184" t="s">
        <v>334</v>
      </c>
      <c r="C1040" s="183">
        <v>45066.0</v>
      </c>
      <c r="D1040" s="184" t="s">
        <v>430</v>
      </c>
      <c r="E1040" s="184" t="s">
        <v>439</v>
      </c>
      <c r="F1040" s="184" t="s">
        <v>361</v>
      </c>
      <c r="G1040" s="186">
        <v>20.0</v>
      </c>
      <c r="H1040" s="186">
        <v>0.0</v>
      </c>
      <c r="I1040" s="2"/>
    </row>
    <row r="1041">
      <c r="A1041" s="183">
        <v>45115.0</v>
      </c>
      <c r="B1041" s="184" t="s">
        <v>338</v>
      </c>
      <c r="C1041" s="183">
        <v>45067.0</v>
      </c>
      <c r="D1041" s="184" t="s">
        <v>430</v>
      </c>
      <c r="E1041" s="184" t="s">
        <v>439</v>
      </c>
      <c r="F1041" s="184" t="s">
        <v>362</v>
      </c>
      <c r="G1041" s="186">
        <v>21.0</v>
      </c>
      <c r="H1041" s="186">
        <v>0.0</v>
      </c>
      <c r="I1041" s="2"/>
    </row>
    <row r="1042">
      <c r="A1042" s="183">
        <v>45116.0</v>
      </c>
      <c r="B1042" s="184" t="s">
        <v>340</v>
      </c>
      <c r="C1042" s="183">
        <v>45068.0</v>
      </c>
      <c r="D1042" s="184" t="s">
        <v>430</v>
      </c>
      <c r="E1042" s="184" t="s">
        <v>439</v>
      </c>
      <c r="F1042" s="184" t="s">
        <v>363</v>
      </c>
      <c r="G1042" s="186">
        <v>22.0</v>
      </c>
      <c r="H1042" s="186">
        <v>0.0</v>
      </c>
      <c r="I1042" s="2"/>
    </row>
    <row r="1043">
      <c r="A1043" s="183">
        <v>45117.0</v>
      </c>
      <c r="B1043" s="184" t="s">
        <v>342</v>
      </c>
      <c r="C1043" s="183">
        <v>45069.0</v>
      </c>
      <c r="D1043" s="184" t="s">
        <v>430</v>
      </c>
      <c r="E1043" s="184" t="s">
        <v>439</v>
      </c>
      <c r="F1043" s="184" t="s">
        <v>364</v>
      </c>
      <c r="G1043" s="186">
        <v>23.0</v>
      </c>
      <c r="H1043" s="186">
        <v>0.0</v>
      </c>
      <c r="I1043" s="2"/>
    </row>
    <row r="1044">
      <c r="A1044" s="183">
        <v>45118.0</v>
      </c>
      <c r="B1044" s="184" t="s">
        <v>344</v>
      </c>
      <c r="C1044" s="183">
        <v>45070.0</v>
      </c>
      <c r="D1044" s="184" t="s">
        <v>430</v>
      </c>
      <c r="E1044" s="184" t="s">
        <v>439</v>
      </c>
      <c r="F1044" s="184" t="s">
        <v>365</v>
      </c>
      <c r="G1044" s="186">
        <v>24.0</v>
      </c>
      <c r="H1044" s="186">
        <v>0.0</v>
      </c>
      <c r="I1044" s="2"/>
    </row>
    <row r="1045">
      <c r="A1045" s="183">
        <v>45119.0</v>
      </c>
      <c r="B1045" s="184" t="s">
        <v>346</v>
      </c>
      <c r="C1045" s="183">
        <v>45071.0</v>
      </c>
      <c r="D1045" s="184" t="s">
        <v>430</v>
      </c>
      <c r="E1045" s="184" t="s">
        <v>439</v>
      </c>
      <c r="F1045" s="184" t="s">
        <v>366</v>
      </c>
      <c r="G1045" s="186">
        <v>25.0</v>
      </c>
      <c r="H1045" s="186">
        <v>0.0</v>
      </c>
      <c r="I1045" s="2"/>
    </row>
    <row r="1046">
      <c r="A1046" s="183">
        <v>45120.0</v>
      </c>
      <c r="B1046" s="184" t="s">
        <v>348</v>
      </c>
      <c r="C1046" s="183">
        <v>45072.0</v>
      </c>
      <c r="D1046" s="184" t="s">
        <v>430</v>
      </c>
      <c r="E1046" s="184" t="s">
        <v>439</v>
      </c>
      <c r="F1046" s="184" t="s">
        <v>367</v>
      </c>
      <c r="G1046" s="186">
        <v>26.0</v>
      </c>
      <c r="H1046" s="186">
        <v>0.0</v>
      </c>
      <c r="I1046" s="2"/>
    </row>
    <row r="1047">
      <c r="A1047" s="183">
        <v>45121.0</v>
      </c>
      <c r="B1047" s="184" t="s">
        <v>334</v>
      </c>
      <c r="C1047" s="183">
        <v>45073.0</v>
      </c>
      <c r="D1047" s="184" t="s">
        <v>430</v>
      </c>
      <c r="E1047" s="184" t="s">
        <v>439</v>
      </c>
      <c r="F1047" s="184" t="s">
        <v>368</v>
      </c>
      <c r="G1047" s="186">
        <v>27.0</v>
      </c>
      <c r="H1047" s="186">
        <v>0.0</v>
      </c>
      <c r="I1047" s="2"/>
    </row>
    <row r="1048">
      <c r="A1048" s="183">
        <v>45122.0</v>
      </c>
      <c r="B1048" s="184" t="s">
        <v>338</v>
      </c>
      <c r="C1048" s="183">
        <v>45074.0</v>
      </c>
      <c r="D1048" s="184" t="s">
        <v>430</v>
      </c>
      <c r="E1048" s="184" t="s">
        <v>439</v>
      </c>
      <c r="F1048" s="184" t="s">
        <v>369</v>
      </c>
      <c r="G1048" s="186">
        <v>28.0</v>
      </c>
      <c r="H1048" s="186">
        <v>0.0</v>
      </c>
      <c r="I1048" s="2"/>
    </row>
    <row r="1049">
      <c r="A1049" s="183">
        <v>45123.0</v>
      </c>
      <c r="B1049" s="184" t="s">
        <v>340</v>
      </c>
      <c r="C1049" s="183">
        <v>45075.0</v>
      </c>
      <c r="D1049" s="184" t="s">
        <v>430</v>
      </c>
      <c r="E1049" s="184" t="s">
        <v>439</v>
      </c>
      <c r="F1049" s="184" t="s">
        <v>370</v>
      </c>
      <c r="G1049" s="186">
        <v>29.0</v>
      </c>
      <c r="H1049" s="186">
        <v>0.0</v>
      </c>
      <c r="I1049" s="2"/>
    </row>
    <row r="1050">
      <c r="A1050" s="183">
        <v>45124.0</v>
      </c>
      <c r="B1050" s="184" t="s">
        <v>342</v>
      </c>
      <c r="C1050" s="183">
        <v>45076.0</v>
      </c>
      <c r="D1050" s="184" t="s">
        <v>430</v>
      </c>
      <c r="E1050" s="184" t="s">
        <v>439</v>
      </c>
      <c r="F1050" s="184" t="s">
        <v>371</v>
      </c>
      <c r="G1050" s="186">
        <v>30.0</v>
      </c>
      <c r="H1050" s="186">
        <v>0.0</v>
      </c>
      <c r="I1050" s="2"/>
    </row>
    <row r="1051">
      <c r="A1051" s="183">
        <v>45125.0</v>
      </c>
      <c r="B1051" s="184" t="s">
        <v>344</v>
      </c>
      <c r="C1051" s="183">
        <v>45078.0</v>
      </c>
      <c r="D1051" s="184" t="s">
        <v>430</v>
      </c>
      <c r="E1051" s="184" t="s">
        <v>440</v>
      </c>
      <c r="F1051" s="184" t="s">
        <v>372</v>
      </c>
      <c r="G1051" s="186">
        <v>1.0</v>
      </c>
      <c r="H1051" s="186">
        <v>0.0</v>
      </c>
      <c r="I1051" s="2"/>
    </row>
    <row r="1052">
      <c r="A1052" s="183">
        <v>45126.0</v>
      </c>
      <c r="B1052" s="184" t="s">
        <v>346</v>
      </c>
      <c r="C1052" s="183">
        <v>45079.0</v>
      </c>
      <c r="D1052" s="184" t="s">
        <v>430</v>
      </c>
      <c r="E1052" s="184" t="s">
        <v>440</v>
      </c>
      <c r="F1052" s="184" t="s">
        <v>373</v>
      </c>
      <c r="G1052" s="186">
        <v>2.0</v>
      </c>
      <c r="H1052" s="186">
        <v>0.0</v>
      </c>
      <c r="I1052" s="2"/>
    </row>
    <row r="1053">
      <c r="A1053" s="183">
        <v>45127.0</v>
      </c>
      <c r="B1053" s="184" t="s">
        <v>348</v>
      </c>
      <c r="C1053" s="183">
        <v>45080.0</v>
      </c>
      <c r="D1053" s="184" t="s">
        <v>430</v>
      </c>
      <c r="E1053" s="184" t="s">
        <v>440</v>
      </c>
      <c r="F1053" s="184" t="s">
        <v>374</v>
      </c>
      <c r="G1053" s="186">
        <v>3.0</v>
      </c>
      <c r="H1053" s="186">
        <v>0.0</v>
      </c>
      <c r="I1053" s="2"/>
    </row>
    <row r="1054">
      <c r="A1054" s="183">
        <v>45128.0</v>
      </c>
      <c r="B1054" s="184" t="s">
        <v>334</v>
      </c>
      <c r="C1054" s="183">
        <v>45081.0</v>
      </c>
      <c r="D1054" s="184" t="s">
        <v>430</v>
      </c>
      <c r="E1054" s="184" t="s">
        <v>440</v>
      </c>
      <c r="F1054" s="184" t="s">
        <v>406</v>
      </c>
      <c r="G1054" s="186">
        <v>4.0</v>
      </c>
      <c r="H1054" s="186">
        <v>0.0</v>
      </c>
      <c r="I1054" s="2"/>
    </row>
    <row r="1055">
      <c r="A1055" s="183">
        <v>45129.0</v>
      </c>
      <c r="B1055" s="184" t="s">
        <v>338</v>
      </c>
      <c r="C1055" s="183">
        <v>45082.0</v>
      </c>
      <c r="D1055" s="184" t="s">
        <v>430</v>
      </c>
      <c r="E1055" s="184" t="s">
        <v>440</v>
      </c>
      <c r="F1055" s="184" t="s">
        <v>407</v>
      </c>
      <c r="G1055" s="186">
        <v>5.0</v>
      </c>
      <c r="H1055" s="186">
        <v>0.0</v>
      </c>
      <c r="I1055" s="2"/>
    </row>
    <row r="1056">
      <c r="A1056" s="183">
        <v>45130.0</v>
      </c>
      <c r="B1056" s="184" t="s">
        <v>340</v>
      </c>
      <c r="C1056" s="183">
        <v>45083.0</v>
      </c>
      <c r="D1056" s="184" t="s">
        <v>430</v>
      </c>
      <c r="E1056" s="184" t="s">
        <v>440</v>
      </c>
      <c r="F1056" s="184" t="s">
        <v>377</v>
      </c>
      <c r="G1056" s="186">
        <v>6.0</v>
      </c>
      <c r="H1056" s="186">
        <v>0.0</v>
      </c>
      <c r="I1056" s="2"/>
    </row>
    <row r="1057">
      <c r="A1057" s="183">
        <v>45131.0</v>
      </c>
      <c r="B1057" s="184" t="s">
        <v>342</v>
      </c>
      <c r="C1057" s="183">
        <v>45084.0</v>
      </c>
      <c r="D1057" s="184" t="s">
        <v>430</v>
      </c>
      <c r="E1057" s="184" t="s">
        <v>440</v>
      </c>
      <c r="F1057" s="184" t="s">
        <v>378</v>
      </c>
      <c r="G1057" s="186">
        <v>7.0</v>
      </c>
      <c r="H1057" s="186">
        <v>0.0</v>
      </c>
      <c r="I1057" s="2"/>
    </row>
    <row r="1058">
      <c r="A1058" s="183">
        <v>45132.0</v>
      </c>
      <c r="B1058" s="184" t="s">
        <v>344</v>
      </c>
      <c r="C1058" s="183">
        <v>45085.0</v>
      </c>
      <c r="D1058" s="184" t="s">
        <v>430</v>
      </c>
      <c r="E1058" s="184" t="s">
        <v>440</v>
      </c>
      <c r="F1058" s="184" t="s">
        <v>379</v>
      </c>
      <c r="G1058" s="186">
        <v>8.0</v>
      </c>
      <c r="H1058" s="186">
        <v>0.0</v>
      </c>
      <c r="I1058" s="2"/>
    </row>
    <row r="1059">
      <c r="A1059" s="183">
        <v>45133.0</v>
      </c>
      <c r="B1059" s="184" t="s">
        <v>346</v>
      </c>
      <c r="C1059" s="183">
        <v>45086.0</v>
      </c>
      <c r="D1059" s="184" t="s">
        <v>430</v>
      </c>
      <c r="E1059" s="184" t="s">
        <v>440</v>
      </c>
      <c r="F1059" s="184" t="s">
        <v>380</v>
      </c>
      <c r="G1059" s="186">
        <v>9.0</v>
      </c>
      <c r="H1059" s="186">
        <v>0.0</v>
      </c>
      <c r="I1059" s="2"/>
    </row>
    <row r="1060">
      <c r="A1060" s="183">
        <v>45134.0</v>
      </c>
      <c r="B1060" s="184" t="s">
        <v>348</v>
      </c>
      <c r="C1060" s="183">
        <v>45087.0</v>
      </c>
      <c r="D1060" s="184" t="s">
        <v>430</v>
      </c>
      <c r="E1060" s="184" t="s">
        <v>440</v>
      </c>
      <c r="F1060" s="184" t="s">
        <v>381</v>
      </c>
      <c r="G1060" s="186">
        <v>10.0</v>
      </c>
      <c r="H1060" s="186">
        <v>0.0</v>
      </c>
      <c r="I1060" s="2"/>
    </row>
    <row r="1061">
      <c r="A1061" s="183">
        <v>45135.0</v>
      </c>
      <c r="B1061" s="184" t="s">
        <v>334</v>
      </c>
      <c r="C1061" s="183">
        <v>45088.0</v>
      </c>
      <c r="D1061" s="184" t="s">
        <v>430</v>
      </c>
      <c r="E1061" s="184" t="s">
        <v>440</v>
      </c>
      <c r="F1061" s="184" t="s">
        <v>383</v>
      </c>
      <c r="G1061" s="186">
        <v>11.0</v>
      </c>
      <c r="H1061" s="186">
        <v>0.0</v>
      </c>
      <c r="I1061" s="2"/>
    </row>
    <row r="1062">
      <c r="A1062" s="183">
        <v>45136.0</v>
      </c>
      <c r="B1062" s="184" t="s">
        <v>338</v>
      </c>
      <c r="C1062" s="183">
        <v>45089.0</v>
      </c>
      <c r="D1062" s="184" t="s">
        <v>430</v>
      </c>
      <c r="E1062" s="184" t="s">
        <v>440</v>
      </c>
      <c r="F1062" s="184" t="s">
        <v>384</v>
      </c>
      <c r="G1062" s="186">
        <v>12.0</v>
      </c>
      <c r="H1062" s="186">
        <v>0.0</v>
      </c>
      <c r="I1062" s="2"/>
    </row>
    <row r="1063">
      <c r="A1063" s="183">
        <v>45137.0</v>
      </c>
      <c r="B1063" s="184" t="s">
        <v>340</v>
      </c>
      <c r="C1063" s="183">
        <v>45090.0</v>
      </c>
      <c r="D1063" s="184" t="s">
        <v>430</v>
      </c>
      <c r="E1063" s="184" t="s">
        <v>440</v>
      </c>
      <c r="F1063" s="184" t="s">
        <v>385</v>
      </c>
      <c r="G1063" s="186">
        <v>13.0</v>
      </c>
      <c r="H1063" s="186">
        <v>0.0</v>
      </c>
      <c r="I1063" s="2"/>
    </row>
    <row r="1064">
      <c r="A1064" s="183">
        <v>45138.0</v>
      </c>
      <c r="B1064" s="184" t="s">
        <v>342</v>
      </c>
      <c r="C1064" s="183">
        <v>45091.0</v>
      </c>
      <c r="D1064" s="184" t="s">
        <v>430</v>
      </c>
      <c r="E1064" s="184" t="s">
        <v>440</v>
      </c>
      <c r="F1064" s="184" t="s">
        <v>386</v>
      </c>
      <c r="G1064" s="186">
        <v>14.0</v>
      </c>
      <c r="H1064" s="186">
        <v>0.0</v>
      </c>
      <c r="I1064" s="2"/>
    </row>
    <row r="1065">
      <c r="A1065" s="183">
        <v>45139.0</v>
      </c>
      <c r="B1065" s="184" t="s">
        <v>344</v>
      </c>
      <c r="C1065" s="183">
        <v>45092.0</v>
      </c>
      <c r="D1065" s="184" t="s">
        <v>430</v>
      </c>
      <c r="E1065" s="184" t="s">
        <v>440</v>
      </c>
      <c r="F1065" s="184" t="s">
        <v>387</v>
      </c>
      <c r="G1065" s="186">
        <v>15.0</v>
      </c>
      <c r="H1065" s="186">
        <v>0.0</v>
      </c>
      <c r="I1065" s="2"/>
    </row>
    <row r="1066">
      <c r="A1066" s="183">
        <v>45140.0</v>
      </c>
      <c r="B1066" s="184" t="s">
        <v>346</v>
      </c>
      <c r="C1066" s="183">
        <v>45093.0</v>
      </c>
      <c r="D1066" s="184" t="s">
        <v>430</v>
      </c>
      <c r="E1066" s="184" t="s">
        <v>440</v>
      </c>
      <c r="F1066" s="184" t="s">
        <v>388</v>
      </c>
      <c r="G1066" s="186">
        <v>16.0</v>
      </c>
      <c r="H1066" s="186">
        <v>0.0</v>
      </c>
      <c r="I1066" s="2"/>
    </row>
    <row r="1067">
      <c r="A1067" s="183">
        <v>45141.0</v>
      </c>
      <c r="B1067" s="184" t="s">
        <v>348</v>
      </c>
      <c r="C1067" s="183">
        <v>45094.0</v>
      </c>
      <c r="D1067" s="184" t="s">
        <v>430</v>
      </c>
      <c r="E1067" s="184" t="s">
        <v>440</v>
      </c>
      <c r="F1067" s="184" t="s">
        <v>389</v>
      </c>
      <c r="G1067" s="186">
        <v>17.0</v>
      </c>
      <c r="H1067" s="186">
        <v>0.0</v>
      </c>
      <c r="I1067" s="2"/>
    </row>
    <row r="1068">
      <c r="A1068" s="183">
        <v>45142.0</v>
      </c>
      <c r="B1068" s="184" t="s">
        <v>334</v>
      </c>
      <c r="C1068" s="183">
        <v>45095.0</v>
      </c>
      <c r="D1068" s="184" t="s">
        <v>430</v>
      </c>
      <c r="E1068" s="184" t="s">
        <v>440</v>
      </c>
      <c r="F1068" s="184" t="s">
        <v>390</v>
      </c>
      <c r="G1068" s="186">
        <v>18.0</v>
      </c>
      <c r="H1068" s="186">
        <v>0.0</v>
      </c>
      <c r="I1068" s="2"/>
    </row>
    <row r="1069">
      <c r="A1069" s="183">
        <v>45143.0</v>
      </c>
      <c r="B1069" s="184" t="s">
        <v>338</v>
      </c>
      <c r="C1069" s="183">
        <v>45096.0</v>
      </c>
      <c r="D1069" s="184" t="s">
        <v>430</v>
      </c>
      <c r="E1069" s="184" t="s">
        <v>440</v>
      </c>
      <c r="F1069" s="184" t="s">
        <v>391</v>
      </c>
      <c r="G1069" s="186">
        <v>19.0</v>
      </c>
      <c r="H1069" s="186">
        <v>0.0</v>
      </c>
      <c r="I1069" s="2"/>
    </row>
    <row r="1070">
      <c r="A1070" s="183">
        <v>45144.0</v>
      </c>
      <c r="B1070" s="184" t="s">
        <v>340</v>
      </c>
      <c r="C1070" s="183">
        <v>45097.0</v>
      </c>
      <c r="D1070" s="184" t="s">
        <v>430</v>
      </c>
      <c r="E1070" s="184" t="s">
        <v>440</v>
      </c>
      <c r="F1070" s="184" t="s">
        <v>392</v>
      </c>
      <c r="G1070" s="186">
        <v>20.0</v>
      </c>
      <c r="H1070" s="186">
        <v>0.0</v>
      </c>
      <c r="I1070" s="2"/>
    </row>
    <row r="1071">
      <c r="A1071" s="183">
        <v>45145.0</v>
      </c>
      <c r="B1071" s="184" t="s">
        <v>342</v>
      </c>
      <c r="C1071" s="183">
        <v>45098.0</v>
      </c>
      <c r="D1071" s="184" t="s">
        <v>430</v>
      </c>
      <c r="E1071" s="184" t="s">
        <v>440</v>
      </c>
      <c r="F1071" s="184" t="s">
        <v>393</v>
      </c>
      <c r="G1071" s="186">
        <v>21.0</v>
      </c>
      <c r="H1071" s="186">
        <v>0.0</v>
      </c>
      <c r="I1071" s="2"/>
    </row>
    <row r="1072">
      <c r="A1072" s="183">
        <v>45146.0</v>
      </c>
      <c r="B1072" s="184" t="s">
        <v>344</v>
      </c>
      <c r="C1072" s="183">
        <v>45099.0</v>
      </c>
      <c r="D1072" s="184" t="s">
        <v>430</v>
      </c>
      <c r="E1072" s="184" t="s">
        <v>440</v>
      </c>
      <c r="F1072" s="184" t="s">
        <v>394</v>
      </c>
      <c r="G1072" s="186">
        <v>22.0</v>
      </c>
      <c r="H1072" s="186">
        <v>0.0</v>
      </c>
      <c r="I1072" s="2"/>
    </row>
    <row r="1073">
      <c r="A1073" s="183">
        <v>45147.0</v>
      </c>
      <c r="B1073" s="184" t="s">
        <v>346</v>
      </c>
      <c r="C1073" s="183">
        <v>45100.0</v>
      </c>
      <c r="D1073" s="184" t="s">
        <v>430</v>
      </c>
      <c r="E1073" s="184" t="s">
        <v>440</v>
      </c>
      <c r="F1073" s="184" t="s">
        <v>395</v>
      </c>
      <c r="G1073" s="186">
        <v>23.0</v>
      </c>
      <c r="H1073" s="186">
        <v>0.0</v>
      </c>
      <c r="I1073" s="2"/>
    </row>
    <row r="1074">
      <c r="A1074" s="183">
        <v>45148.0</v>
      </c>
      <c r="B1074" s="184" t="s">
        <v>348</v>
      </c>
      <c r="C1074" s="183">
        <v>45101.0</v>
      </c>
      <c r="D1074" s="184" t="s">
        <v>430</v>
      </c>
      <c r="E1074" s="184" t="s">
        <v>440</v>
      </c>
      <c r="F1074" s="184" t="s">
        <v>396</v>
      </c>
      <c r="G1074" s="186">
        <v>24.0</v>
      </c>
      <c r="H1074" s="186">
        <v>0.0</v>
      </c>
      <c r="I1074" s="2"/>
    </row>
    <row r="1075">
      <c r="A1075" s="183">
        <v>45149.0</v>
      </c>
      <c r="B1075" s="184" t="s">
        <v>334</v>
      </c>
      <c r="C1075" s="183">
        <v>45102.0</v>
      </c>
      <c r="D1075" s="184" t="s">
        <v>430</v>
      </c>
      <c r="E1075" s="184" t="s">
        <v>440</v>
      </c>
      <c r="F1075" s="184" t="s">
        <v>397</v>
      </c>
      <c r="G1075" s="186">
        <v>25.0</v>
      </c>
      <c r="H1075" s="186">
        <v>0.0</v>
      </c>
      <c r="I1075" s="2"/>
    </row>
    <row r="1076">
      <c r="A1076" s="183">
        <v>45150.0</v>
      </c>
      <c r="B1076" s="184" t="s">
        <v>338</v>
      </c>
      <c r="C1076" s="183">
        <v>45103.0</v>
      </c>
      <c r="D1076" s="184" t="s">
        <v>430</v>
      </c>
      <c r="E1076" s="184" t="s">
        <v>440</v>
      </c>
      <c r="F1076" s="184" t="s">
        <v>398</v>
      </c>
      <c r="G1076" s="186">
        <v>26.0</v>
      </c>
      <c r="H1076" s="186">
        <v>0.0</v>
      </c>
      <c r="I1076" s="2"/>
    </row>
    <row r="1077">
      <c r="A1077" s="183">
        <v>45151.0</v>
      </c>
      <c r="B1077" s="184" t="s">
        <v>340</v>
      </c>
      <c r="C1077" s="183">
        <v>45104.0</v>
      </c>
      <c r="D1077" s="184" t="s">
        <v>430</v>
      </c>
      <c r="E1077" s="184" t="s">
        <v>440</v>
      </c>
      <c r="F1077" s="184" t="s">
        <v>399</v>
      </c>
      <c r="G1077" s="186">
        <v>27.0</v>
      </c>
      <c r="H1077" s="186">
        <v>0.0</v>
      </c>
      <c r="I1077" s="2"/>
    </row>
    <row r="1078">
      <c r="A1078" s="183">
        <v>45152.0</v>
      </c>
      <c r="B1078" s="184" t="s">
        <v>342</v>
      </c>
      <c r="C1078" s="183">
        <v>45105.0</v>
      </c>
      <c r="D1078" s="184" t="s">
        <v>430</v>
      </c>
      <c r="E1078" s="184" t="s">
        <v>440</v>
      </c>
      <c r="F1078" s="184" t="s">
        <v>400</v>
      </c>
      <c r="G1078" s="186">
        <v>28.0</v>
      </c>
      <c r="H1078" s="186">
        <v>0.0</v>
      </c>
      <c r="I1078" s="2"/>
    </row>
    <row r="1079">
      <c r="A1079" s="183">
        <v>45153.0</v>
      </c>
      <c r="B1079" s="184" t="s">
        <v>344</v>
      </c>
      <c r="C1079" s="183">
        <v>45106.0</v>
      </c>
      <c r="D1079" s="184" t="s">
        <v>430</v>
      </c>
      <c r="E1079" s="184" t="s">
        <v>440</v>
      </c>
      <c r="F1079" s="184" t="s">
        <v>401</v>
      </c>
      <c r="G1079" s="186">
        <v>29.0</v>
      </c>
      <c r="H1079" s="186">
        <v>0.0</v>
      </c>
      <c r="I1079" s="2"/>
    </row>
    <row r="1080">
      <c r="A1080" s="183">
        <v>45154.0</v>
      </c>
      <c r="B1080" s="184" t="s">
        <v>346</v>
      </c>
      <c r="C1080" s="183">
        <v>45108.0</v>
      </c>
      <c r="D1080" s="184" t="s">
        <v>430</v>
      </c>
      <c r="E1080" s="184" t="s">
        <v>441</v>
      </c>
      <c r="F1080" s="184" t="s">
        <v>402</v>
      </c>
      <c r="G1080" s="186">
        <v>1.0</v>
      </c>
      <c r="H1080" s="186">
        <v>0.0</v>
      </c>
      <c r="I1080" s="2"/>
    </row>
    <row r="1081">
      <c r="A1081" s="183">
        <v>45155.0</v>
      </c>
      <c r="B1081" s="184" t="s">
        <v>348</v>
      </c>
      <c r="C1081" s="183">
        <v>45109.0</v>
      </c>
      <c r="D1081" s="184" t="s">
        <v>430</v>
      </c>
      <c r="E1081" s="184" t="s">
        <v>441</v>
      </c>
      <c r="F1081" s="184" t="s">
        <v>403</v>
      </c>
      <c r="G1081" s="186">
        <v>2.0</v>
      </c>
      <c r="H1081" s="186">
        <v>0.0</v>
      </c>
      <c r="I1081" s="2"/>
    </row>
    <row r="1082">
      <c r="A1082" s="183">
        <v>45156.0</v>
      </c>
      <c r="B1082" s="184" t="s">
        <v>334</v>
      </c>
      <c r="C1082" s="183">
        <v>45110.0</v>
      </c>
      <c r="D1082" s="184" t="s">
        <v>430</v>
      </c>
      <c r="E1082" s="184" t="s">
        <v>441</v>
      </c>
      <c r="F1082" s="184" t="s">
        <v>404</v>
      </c>
      <c r="G1082" s="186">
        <v>3.0</v>
      </c>
      <c r="H1082" s="186">
        <v>0.0</v>
      </c>
      <c r="I1082" s="2"/>
    </row>
    <row r="1083">
      <c r="A1083" s="183">
        <v>45157.0</v>
      </c>
      <c r="B1083" s="184" t="s">
        <v>338</v>
      </c>
      <c r="C1083" s="183">
        <v>45111.0</v>
      </c>
      <c r="D1083" s="184" t="s">
        <v>430</v>
      </c>
      <c r="E1083" s="184" t="s">
        <v>441</v>
      </c>
      <c r="F1083" s="184" t="s">
        <v>337</v>
      </c>
      <c r="G1083" s="186">
        <v>4.0</v>
      </c>
      <c r="H1083" s="186">
        <v>0.0</v>
      </c>
      <c r="I1083" s="2"/>
    </row>
    <row r="1084">
      <c r="A1084" s="183">
        <v>45158.0</v>
      </c>
      <c r="B1084" s="184" t="s">
        <v>340</v>
      </c>
      <c r="C1084" s="183">
        <v>45112.0</v>
      </c>
      <c r="D1084" s="184" t="s">
        <v>430</v>
      </c>
      <c r="E1084" s="184" t="s">
        <v>441</v>
      </c>
      <c r="F1084" s="184" t="s">
        <v>339</v>
      </c>
      <c r="G1084" s="186">
        <v>5.0</v>
      </c>
      <c r="H1084" s="186">
        <v>0.0</v>
      </c>
      <c r="I1084" s="2"/>
    </row>
    <row r="1085">
      <c r="A1085" s="183">
        <v>45159.0</v>
      </c>
      <c r="B1085" s="184" t="s">
        <v>342</v>
      </c>
      <c r="C1085" s="183">
        <v>45113.0</v>
      </c>
      <c r="D1085" s="184" t="s">
        <v>430</v>
      </c>
      <c r="E1085" s="184" t="s">
        <v>441</v>
      </c>
      <c r="F1085" s="184" t="s">
        <v>341</v>
      </c>
      <c r="G1085" s="186">
        <v>6.0</v>
      </c>
      <c r="H1085" s="186">
        <v>0.0</v>
      </c>
      <c r="I1085" s="2"/>
    </row>
    <row r="1086">
      <c r="A1086" s="183">
        <v>45160.0</v>
      </c>
      <c r="B1086" s="184" t="s">
        <v>344</v>
      </c>
      <c r="C1086" s="183">
        <v>45114.0</v>
      </c>
      <c r="D1086" s="184" t="s">
        <v>430</v>
      </c>
      <c r="E1086" s="184" t="s">
        <v>441</v>
      </c>
      <c r="F1086" s="184" t="s">
        <v>343</v>
      </c>
      <c r="G1086" s="186">
        <v>7.0</v>
      </c>
      <c r="H1086" s="186">
        <v>0.0</v>
      </c>
      <c r="I1086" s="2"/>
    </row>
    <row r="1087">
      <c r="A1087" s="183">
        <v>45161.0</v>
      </c>
      <c r="B1087" s="184" t="s">
        <v>346</v>
      </c>
      <c r="C1087" s="183">
        <v>45115.0</v>
      </c>
      <c r="D1087" s="184" t="s">
        <v>430</v>
      </c>
      <c r="E1087" s="184" t="s">
        <v>441</v>
      </c>
      <c r="F1087" s="184" t="s">
        <v>345</v>
      </c>
      <c r="G1087" s="186">
        <v>8.0</v>
      </c>
      <c r="H1087" s="186">
        <v>0.0</v>
      </c>
      <c r="I1087" s="2"/>
    </row>
    <row r="1088">
      <c r="A1088" s="183">
        <v>45162.0</v>
      </c>
      <c r="B1088" s="184" t="s">
        <v>348</v>
      </c>
      <c r="C1088" s="183">
        <v>45116.0</v>
      </c>
      <c r="D1088" s="184" t="s">
        <v>430</v>
      </c>
      <c r="E1088" s="184" t="s">
        <v>441</v>
      </c>
      <c r="F1088" s="184" t="s">
        <v>347</v>
      </c>
      <c r="G1088" s="186">
        <v>9.0</v>
      </c>
      <c r="H1088" s="186">
        <v>0.0</v>
      </c>
      <c r="I1088" s="2"/>
    </row>
    <row r="1089">
      <c r="A1089" s="183">
        <v>45163.0</v>
      </c>
      <c r="B1089" s="184" t="s">
        <v>334</v>
      </c>
      <c r="C1089" s="183">
        <v>45117.0</v>
      </c>
      <c r="D1089" s="184" t="s">
        <v>430</v>
      </c>
      <c r="E1089" s="184" t="s">
        <v>441</v>
      </c>
      <c r="F1089" s="184" t="s">
        <v>349</v>
      </c>
      <c r="G1089" s="186">
        <v>10.0</v>
      </c>
      <c r="H1089" s="186">
        <v>0.0</v>
      </c>
      <c r="I1089" s="2"/>
    </row>
    <row r="1090">
      <c r="A1090" s="183">
        <v>45164.0</v>
      </c>
      <c r="B1090" s="184" t="s">
        <v>338</v>
      </c>
      <c r="C1090" s="183">
        <v>45118.0</v>
      </c>
      <c r="D1090" s="184" t="s">
        <v>430</v>
      </c>
      <c r="E1090" s="184" t="s">
        <v>441</v>
      </c>
      <c r="F1090" s="184" t="s">
        <v>350</v>
      </c>
      <c r="G1090" s="186">
        <v>11.0</v>
      </c>
      <c r="H1090" s="186">
        <v>0.0</v>
      </c>
      <c r="I1090" s="2"/>
    </row>
    <row r="1091">
      <c r="A1091" s="183">
        <v>45165.0</v>
      </c>
      <c r="B1091" s="184" t="s">
        <v>340</v>
      </c>
      <c r="C1091" s="183">
        <v>45119.0</v>
      </c>
      <c r="D1091" s="184" t="s">
        <v>430</v>
      </c>
      <c r="E1091" s="184" t="s">
        <v>441</v>
      </c>
      <c r="F1091" s="184" t="s">
        <v>351</v>
      </c>
      <c r="G1091" s="186">
        <v>12.0</v>
      </c>
      <c r="H1091" s="186">
        <v>0.0</v>
      </c>
      <c r="I1091" s="2"/>
    </row>
    <row r="1092">
      <c r="A1092" s="183">
        <v>45166.0</v>
      </c>
      <c r="B1092" s="184" t="s">
        <v>342</v>
      </c>
      <c r="C1092" s="183">
        <v>45120.0</v>
      </c>
      <c r="D1092" s="184" t="s">
        <v>430</v>
      </c>
      <c r="E1092" s="184" t="s">
        <v>441</v>
      </c>
      <c r="F1092" s="184" t="s">
        <v>352</v>
      </c>
      <c r="G1092" s="186">
        <v>13.0</v>
      </c>
      <c r="H1092" s="186">
        <v>0.0</v>
      </c>
      <c r="I1092" s="2"/>
    </row>
    <row r="1093">
      <c r="A1093" s="183">
        <v>45167.0</v>
      </c>
      <c r="B1093" s="184" t="s">
        <v>344</v>
      </c>
      <c r="C1093" s="183">
        <v>45121.0</v>
      </c>
      <c r="D1093" s="184" t="s">
        <v>430</v>
      </c>
      <c r="E1093" s="184" t="s">
        <v>441</v>
      </c>
      <c r="F1093" s="184" t="s">
        <v>353</v>
      </c>
      <c r="G1093" s="186">
        <v>14.0</v>
      </c>
      <c r="H1093" s="186">
        <v>0.0</v>
      </c>
      <c r="I1093" s="2"/>
    </row>
    <row r="1094">
      <c r="A1094" s="183">
        <v>45168.0</v>
      </c>
      <c r="B1094" s="184" t="s">
        <v>346</v>
      </c>
      <c r="C1094" s="183">
        <v>45122.0</v>
      </c>
      <c r="D1094" s="184" t="s">
        <v>430</v>
      </c>
      <c r="E1094" s="184" t="s">
        <v>441</v>
      </c>
      <c r="F1094" s="184" t="s">
        <v>354</v>
      </c>
      <c r="G1094" s="186">
        <v>15.0</v>
      </c>
      <c r="H1094" s="186">
        <v>0.0</v>
      </c>
      <c r="I1094" s="2"/>
    </row>
    <row r="1095">
      <c r="A1095" s="183">
        <v>45169.0</v>
      </c>
      <c r="B1095" s="184" t="s">
        <v>348</v>
      </c>
      <c r="C1095" s="183">
        <v>45123.0</v>
      </c>
      <c r="D1095" s="184" t="s">
        <v>430</v>
      </c>
      <c r="E1095" s="184" t="s">
        <v>441</v>
      </c>
      <c r="F1095" s="184" t="s">
        <v>356</v>
      </c>
      <c r="G1095" s="186">
        <v>16.0</v>
      </c>
      <c r="H1095" s="186">
        <v>0.0</v>
      </c>
      <c r="I1095" s="2"/>
    </row>
    <row r="1096">
      <c r="A1096" s="183">
        <v>45170.0</v>
      </c>
      <c r="B1096" s="184" t="s">
        <v>334</v>
      </c>
      <c r="C1096" s="183">
        <v>45124.0</v>
      </c>
      <c r="D1096" s="184" t="s">
        <v>430</v>
      </c>
      <c r="E1096" s="184" t="s">
        <v>441</v>
      </c>
      <c r="F1096" s="184" t="s">
        <v>357</v>
      </c>
      <c r="G1096" s="186">
        <v>17.0</v>
      </c>
      <c r="H1096" s="186">
        <v>0.0</v>
      </c>
      <c r="I1096" s="2"/>
    </row>
    <row r="1097">
      <c r="A1097" s="183">
        <v>45171.0</v>
      </c>
      <c r="B1097" s="184" t="s">
        <v>338</v>
      </c>
      <c r="C1097" s="183">
        <v>45125.0</v>
      </c>
      <c r="D1097" s="184" t="s">
        <v>430</v>
      </c>
      <c r="E1097" s="184" t="s">
        <v>441</v>
      </c>
      <c r="F1097" s="184" t="s">
        <v>358</v>
      </c>
      <c r="G1097" s="186">
        <v>18.0</v>
      </c>
      <c r="H1097" s="186">
        <v>0.0</v>
      </c>
      <c r="I1097" s="2"/>
    </row>
    <row r="1098">
      <c r="A1098" s="183">
        <v>45172.0</v>
      </c>
      <c r="B1098" s="184" t="s">
        <v>340</v>
      </c>
      <c r="C1098" s="183">
        <v>45126.0</v>
      </c>
      <c r="D1098" s="184" t="s">
        <v>430</v>
      </c>
      <c r="E1098" s="184" t="s">
        <v>441</v>
      </c>
      <c r="F1098" s="184" t="s">
        <v>359</v>
      </c>
      <c r="G1098" s="186">
        <v>19.0</v>
      </c>
      <c r="H1098" s="186">
        <v>0.0</v>
      </c>
      <c r="I1098" s="2"/>
    </row>
    <row r="1099">
      <c r="A1099" s="183">
        <v>45173.0</v>
      </c>
      <c r="B1099" s="184" t="s">
        <v>342</v>
      </c>
      <c r="C1099" s="183">
        <v>45127.0</v>
      </c>
      <c r="D1099" s="184" t="s">
        <v>430</v>
      </c>
      <c r="E1099" s="184" t="s">
        <v>441</v>
      </c>
      <c r="F1099" s="184" t="s">
        <v>360</v>
      </c>
      <c r="G1099" s="186">
        <v>20.0</v>
      </c>
      <c r="H1099" s="186">
        <v>0.0</v>
      </c>
      <c r="I1099" s="2"/>
    </row>
    <row r="1100">
      <c r="A1100" s="183">
        <v>45174.0</v>
      </c>
      <c r="B1100" s="184" t="s">
        <v>344</v>
      </c>
      <c r="C1100" s="183">
        <v>45128.0</v>
      </c>
      <c r="D1100" s="184" t="s">
        <v>430</v>
      </c>
      <c r="E1100" s="184" t="s">
        <v>441</v>
      </c>
      <c r="F1100" s="184" t="s">
        <v>361</v>
      </c>
      <c r="G1100" s="186">
        <v>21.0</v>
      </c>
      <c r="H1100" s="186">
        <v>0.0</v>
      </c>
      <c r="I1100" s="2"/>
    </row>
    <row r="1101">
      <c r="A1101" s="183">
        <v>45175.0</v>
      </c>
      <c r="B1101" s="184" t="s">
        <v>346</v>
      </c>
      <c r="C1101" s="183">
        <v>45129.0</v>
      </c>
      <c r="D1101" s="184" t="s">
        <v>430</v>
      </c>
      <c r="E1101" s="184" t="s">
        <v>441</v>
      </c>
      <c r="F1101" s="184" t="s">
        <v>362</v>
      </c>
      <c r="G1101" s="186">
        <v>22.0</v>
      </c>
      <c r="H1101" s="186">
        <v>0.0</v>
      </c>
      <c r="I1101" s="2"/>
    </row>
    <row r="1102">
      <c r="A1102" s="183">
        <v>45176.0</v>
      </c>
      <c r="B1102" s="184" t="s">
        <v>348</v>
      </c>
      <c r="C1102" s="183">
        <v>45130.0</v>
      </c>
      <c r="D1102" s="184" t="s">
        <v>430</v>
      </c>
      <c r="E1102" s="184" t="s">
        <v>441</v>
      </c>
      <c r="F1102" s="184" t="s">
        <v>363</v>
      </c>
      <c r="G1102" s="186">
        <v>23.0</v>
      </c>
      <c r="H1102" s="186">
        <v>0.0</v>
      </c>
      <c r="I1102" s="2"/>
    </row>
    <row r="1103">
      <c r="A1103" s="183">
        <v>45177.0</v>
      </c>
      <c r="B1103" s="184" t="s">
        <v>334</v>
      </c>
      <c r="C1103" s="183">
        <v>45131.0</v>
      </c>
      <c r="D1103" s="184" t="s">
        <v>430</v>
      </c>
      <c r="E1103" s="184" t="s">
        <v>441</v>
      </c>
      <c r="F1103" s="184" t="s">
        <v>364</v>
      </c>
      <c r="G1103" s="186">
        <v>24.0</v>
      </c>
      <c r="H1103" s="186">
        <v>0.0</v>
      </c>
      <c r="I1103" s="2"/>
    </row>
    <row r="1104">
      <c r="A1104" s="183">
        <v>45178.0</v>
      </c>
      <c r="B1104" s="184" t="s">
        <v>338</v>
      </c>
      <c r="C1104" s="183">
        <v>45132.0</v>
      </c>
      <c r="D1104" s="184" t="s">
        <v>430</v>
      </c>
      <c r="E1104" s="184" t="s">
        <v>441</v>
      </c>
      <c r="F1104" s="184" t="s">
        <v>365</v>
      </c>
      <c r="G1104" s="186">
        <v>25.0</v>
      </c>
      <c r="H1104" s="186">
        <v>0.0</v>
      </c>
      <c r="I1104" s="2"/>
    </row>
    <row r="1105">
      <c r="A1105" s="183">
        <v>45179.0</v>
      </c>
      <c r="B1105" s="184" t="s">
        <v>340</v>
      </c>
      <c r="C1105" s="183">
        <v>45133.0</v>
      </c>
      <c r="D1105" s="184" t="s">
        <v>430</v>
      </c>
      <c r="E1105" s="184" t="s">
        <v>441</v>
      </c>
      <c r="F1105" s="184" t="s">
        <v>366</v>
      </c>
      <c r="G1105" s="186">
        <v>26.0</v>
      </c>
      <c r="H1105" s="186">
        <v>0.0</v>
      </c>
      <c r="I1105" s="2"/>
    </row>
    <row r="1106">
      <c r="A1106" s="183">
        <v>45180.0</v>
      </c>
      <c r="B1106" s="184" t="s">
        <v>342</v>
      </c>
      <c r="C1106" s="183">
        <v>45134.0</v>
      </c>
      <c r="D1106" s="184" t="s">
        <v>430</v>
      </c>
      <c r="E1106" s="184" t="s">
        <v>441</v>
      </c>
      <c r="F1106" s="184" t="s">
        <v>367</v>
      </c>
      <c r="G1106" s="186">
        <v>27.0</v>
      </c>
      <c r="H1106" s="186">
        <v>0.0</v>
      </c>
      <c r="I1106" s="2"/>
    </row>
    <row r="1107">
      <c r="A1107" s="183">
        <v>45181.0</v>
      </c>
      <c r="B1107" s="184" t="s">
        <v>344</v>
      </c>
      <c r="C1107" s="183">
        <v>45135.0</v>
      </c>
      <c r="D1107" s="184" t="s">
        <v>430</v>
      </c>
      <c r="E1107" s="184" t="s">
        <v>441</v>
      </c>
      <c r="F1107" s="184" t="s">
        <v>368</v>
      </c>
      <c r="G1107" s="186">
        <v>28.0</v>
      </c>
      <c r="H1107" s="186">
        <v>0.0</v>
      </c>
      <c r="I1107" s="2"/>
    </row>
    <row r="1108">
      <c r="A1108" s="183">
        <v>45182.0</v>
      </c>
      <c r="B1108" s="184" t="s">
        <v>346</v>
      </c>
      <c r="C1108" s="183">
        <v>45136.0</v>
      </c>
      <c r="D1108" s="184" t="s">
        <v>430</v>
      </c>
      <c r="E1108" s="184" t="s">
        <v>441</v>
      </c>
      <c r="F1108" s="184" t="s">
        <v>369</v>
      </c>
      <c r="G1108" s="186">
        <v>29.0</v>
      </c>
      <c r="H1108" s="186">
        <v>0.0</v>
      </c>
      <c r="I1108" s="2"/>
    </row>
    <row r="1109">
      <c r="A1109" s="183">
        <v>45183.0</v>
      </c>
      <c r="B1109" s="184" t="s">
        <v>348</v>
      </c>
      <c r="C1109" s="183">
        <v>45137.0</v>
      </c>
      <c r="D1109" s="184" t="s">
        <v>430</v>
      </c>
      <c r="E1109" s="184" t="s">
        <v>441</v>
      </c>
      <c r="F1109" s="184" t="s">
        <v>370</v>
      </c>
      <c r="G1109" s="186">
        <v>30.0</v>
      </c>
      <c r="H1109" s="186">
        <v>0.0</v>
      </c>
      <c r="I1109" s="2"/>
    </row>
    <row r="1110">
      <c r="A1110" s="183">
        <v>45184.0</v>
      </c>
      <c r="B1110" s="184" t="s">
        <v>334</v>
      </c>
      <c r="C1110" s="183">
        <v>45139.0</v>
      </c>
      <c r="D1110" s="184" t="s">
        <v>430</v>
      </c>
      <c r="E1110" s="184" t="s">
        <v>432</v>
      </c>
      <c r="F1110" s="184" t="s">
        <v>371</v>
      </c>
      <c r="G1110" s="186">
        <v>1.0</v>
      </c>
      <c r="H1110" s="186">
        <v>0.0</v>
      </c>
      <c r="I1110" s="2"/>
    </row>
    <row r="1111">
      <c r="A1111" s="183">
        <v>45185.0</v>
      </c>
      <c r="B1111" s="184" t="s">
        <v>338</v>
      </c>
      <c r="C1111" s="183">
        <v>45140.0</v>
      </c>
      <c r="D1111" s="184" t="s">
        <v>430</v>
      </c>
      <c r="E1111" s="184" t="s">
        <v>432</v>
      </c>
      <c r="F1111" s="184" t="s">
        <v>372</v>
      </c>
      <c r="G1111" s="186">
        <v>2.0</v>
      </c>
      <c r="H1111" s="186">
        <v>0.0</v>
      </c>
      <c r="I1111" s="2"/>
    </row>
    <row r="1112">
      <c r="A1112" s="183">
        <v>45186.0</v>
      </c>
      <c r="B1112" s="184" t="s">
        <v>340</v>
      </c>
      <c r="C1112" s="183">
        <v>45141.0</v>
      </c>
      <c r="D1112" s="184" t="s">
        <v>430</v>
      </c>
      <c r="E1112" s="184" t="s">
        <v>432</v>
      </c>
      <c r="F1112" s="184" t="s">
        <v>373</v>
      </c>
      <c r="G1112" s="186">
        <v>3.0</v>
      </c>
      <c r="H1112" s="186">
        <v>0.0</v>
      </c>
      <c r="I1112" s="2"/>
    </row>
    <row r="1113">
      <c r="A1113" s="183">
        <v>45187.0</v>
      </c>
      <c r="B1113" s="184" t="s">
        <v>342</v>
      </c>
      <c r="C1113" s="183">
        <v>45142.0</v>
      </c>
      <c r="D1113" s="184" t="s">
        <v>430</v>
      </c>
      <c r="E1113" s="184" t="s">
        <v>432</v>
      </c>
      <c r="F1113" s="184" t="s">
        <v>374</v>
      </c>
      <c r="G1113" s="186">
        <v>4.0</v>
      </c>
      <c r="H1113" s="186">
        <v>0.0</v>
      </c>
      <c r="I1113" s="2"/>
    </row>
    <row r="1114">
      <c r="A1114" s="183">
        <v>45188.0</v>
      </c>
      <c r="B1114" s="184" t="s">
        <v>344</v>
      </c>
      <c r="C1114" s="183">
        <v>45143.0</v>
      </c>
      <c r="D1114" s="184" t="s">
        <v>430</v>
      </c>
      <c r="E1114" s="184" t="s">
        <v>432</v>
      </c>
      <c r="F1114" s="184" t="s">
        <v>406</v>
      </c>
      <c r="G1114" s="186">
        <v>5.0</v>
      </c>
      <c r="H1114" s="186">
        <v>0.0</v>
      </c>
      <c r="I1114" s="2"/>
    </row>
    <row r="1115">
      <c r="A1115" s="183">
        <v>45189.0</v>
      </c>
      <c r="B1115" s="184" t="s">
        <v>346</v>
      </c>
      <c r="C1115" s="183">
        <v>45144.0</v>
      </c>
      <c r="D1115" s="184" t="s">
        <v>430</v>
      </c>
      <c r="E1115" s="184" t="s">
        <v>432</v>
      </c>
      <c r="F1115" s="184" t="s">
        <v>407</v>
      </c>
      <c r="G1115" s="186">
        <v>6.0</v>
      </c>
      <c r="H1115" s="186">
        <v>0.0</v>
      </c>
      <c r="I1115" s="2"/>
    </row>
    <row r="1116">
      <c r="A1116" s="183">
        <v>45190.0</v>
      </c>
      <c r="B1116" s="184" t="s">
        <v>348</v>
      </c>
      <c r="C1116" s="183">
        <v>45145.0</v>
      </c>
      <c r="D1116" s="184" t="s">
        <v>430</v>
      </c>
      <c r="E1116" s="184" t="s">
        <v>432</v>
      </c>
      <c r="F1116" s="184" t="s">
        <v>377</v>
      </c>
      <c r="G1116" s="186">
        <v>7.0</v>
      </c>
      <c r="H1116" s="186">
        <v>0.0</v>
      </c>
      <c r="I1116" s="2"/>
    </row>
    <row r="1117">
      <c r="A1117" s="183">
        <v>45191.0</v>
      </c>
      <c r="B1117" s="184" t="s">
        <v>334</v>
      </c>
      <c r="C1117" s="183">
        <v>45146.0</v>
      </c>
      <c r="D1117" s="184" t="s">
        <v>430</v>
      </c>
      <c r="E1117" s="184" t="s">
        <v>432</v>
      </c>
      <c r="F1117" s="184" t="s">
        <v>378</v>
      </c>
      <c r="G1117" s="186">
        <v>8.0</v>
      </c>
      <c r="H1117" s="186">
        <v>0.0</v>
      </c>
      <c r="I1117" s="2"/>
    </row>
    <row r="1118">
      <c r="A1118" s="183">
        <v>45192.0</v>
      </c>
      <c r="B1118" s="184" t="s">
        <v>338</v>
      </c>
      <c r="C1118" s="183">
        <v>45147.0</v>
      </c>
      <c r="D1118" s="184" t="s">
        <v>430</v>
      </c>
      <c r="E1118" s="184" t="s">
        <v>432</v>
      </c>
      <c r="F1118" s="184" t="s">
        <v>379</v>
      </c>
      <c r="G1118" s="186">
        <v>9.0</v>
      </c>
      <c r="H1118" s="186">
        <v>0.0</v>
      </c>
      <c r="I1118" s="2"/>
    </row>
    <row r="1119">
      <c r="A1119" s="183">
        <v>45193.0</v>
      </c>
      <c r="B1119" s="184" t="s">
        <v>340</v>
      </c>
      <c r="C1119" s="183">
        <v>45148.0</v>
      </c>
      <c r="D1119" s="184" t="s">
        <v>430</v>
      </c>
      <c r="E1119" s="184" t="s">
        <v>432</v>
      </c>
      <c r="F1119" s="184" t="s">
        <v>380</v>
      </c>
      <c r="G1119" s="186">
        <v>10.0</v>
      </c>
      <c r="H1119" s="186">
        <v>0.0</v>
      </c>
      <c r="I1119" s="2"/>
    </row>
    <row r="1120">
      <c r="A1120" s="183">
        <v>45194.0</v>
      </c>
      <c r="B1120" s="184" t="s">
        <v>342</v>
      </c>
      <c r="C1120" s="183">
        <v>45149.0</v>
      </c>
      <c r="D1120" s="184" t="s">
        <v>430</v>
      </c>
      <c r="E1120" s="184" t="s">
        <v>432</v>
      </c>
      <c r="F1120" s="184" t="s">
        <v>381</v>
      </c>
      <c r="G1120" s="186">
        <v>11.0</v>
      </c>
      <c r="H1120" s="186">
        <v>0.0</v>
      </c>
      <c r="I1120" s="2"/>
    </row>
    <row r="1121">
      <c r="A1121" s="183">
        <v>45195.0</v>
      </c>
      <c r="B1121" s="184" t="s">
        <v>344</v>
      </c>
      <c r="C1121" s="183">
        <v>45150.0</v>
      </c>
      <c r="D1121" s="184" t="s">
        <v>430</v>
      </c>
      <c r="E1121" s="184" t="s">
        <v>432</v>
      </c>
      <c r="F1121" s="184" t="s">
        <v>383</v>
      </c>
      <c r="G1121" s="186">
        <v>12.0</v>
      </c>
      <c r="H1121" s="186">
        <v>0.0</v>
      </c>
      <c r="I1121" s="2"/>
    </row>
    <row r="1122">
      <c r="A1122" s="183">
        <v>45196.0</v>
      </c>
      <c r="B1122" s="184" t="s">
        <v>346</v>
      </c>
      <c r="C1122" s="183">
        <v>45151.0</v>
      </c>
      <c r="D1122" s="184" t="s">
        <v>430</v>
      </c>
      <c r="E1122" s="184" t="s">
        <v>432</v>
      </c>
      <c r="F1122" s="184" t="s">
        <v>384</v>
      </c>
      <c r="G1122" s="186">
        <v>13.0</v>
      </c>
      <c r="H1122" s="186">
        <v>0.0</v>
      </c>
      <c r="I1122" s="2"/>
    </row>
    <row r="1123">
      <c r="A1123" s="183">
        <v>45197.0</v>
      </c>
      <c r="B1123" s="184" t="s">
        <v>348</v>
      </c>
      <c r="C1123" s="183">
        <v>45152.0</v>
      </c>
      <c r="D1123" s="184" t="s">
        <v>430</v>
      </c>
      <c r="E1123" s="184" t="s">
        <v>432</v>
      </c>
      <c r="F1123" s="184" t="s">
        <v>385</v>
      </c>
      <c r="G1123" s="186">
        <v>14.0</v>
      </c>
      <c r="H1123" s="186">
        <v>0.0</v>
      </c>
      <c r="I1123" s="2"/>
    </row>
    <row r="1124">
      <c r="A1124" s="183">
        <v>45198.0</v>
      </c>
      <c r="B1124" s="184" t="s">
        <v>334</v>
      </c>
      <c r="C1124" s="183">
        <v>45153.0</v>
      </c>
      <c r="D1124" s="184" t="s">
        <v>430</v>
      </c>
      <c r="E1124" s="184" t="s">
        <v>432</v>
      </c>
      <c r="F1124" s="184" t="s">
        <v>386</v>
      </c>
      <c r="G1124" s="186">
        <v>15.0</v>
      </c>
      <c r="H1124" s="186">
        <v>0.0</v>
      </c>
      <c r="I1124" s="2"/>
    </row>
    <row r="1125">
      <c r="A1125" s="183">
        <v>45199.0</v>
      </c>
      <c r="B1125" s="184" t="s">
        <v>338</v>
      </c>
      <c r="C1125" s="183">
        <v>45154.0</v>
      </c>
      <c r="D1125" s="184" t="s">
        <v>430</v>
      </c>
      <c r="E1125" s="184" t="s">
        <v>432</v>
      </c>
      <c r="F1125" s="184" t="s">
        <v>387</v>
      </c>
      <c r="G1125" s="186">
        <v>16.0</v>
      </c>
      <c r="H1125" s="186">
        <v>0.0</v>
      </c>
      <c r="I1125" s="2"/>
    </row>
    <row r="1126">
      <c r="A1126" s="183">
        <v>45292.0</v>
      </c>
      <c r="B1126" s="184" t="s">
        <v>342</v>
      </c>
      <c r="C1126" s="183">
        <v>45250.0</v>
      </c>
      <c r="D1126" s="184" t="s">
        <v>430</v>
      </c>
      <c r="E1126" s="184" t="s">
        <v>435</v>
      </c>
      <c r="F1126" s="184" t="s">
        <v>359</v>
      </c>
      <c r="G1126" s="186">
        <v>20.0</v>
      </c>
      <c r="H1126" s="186">
        <v>0.0</v>
      </c>
      <c r="I1126" s="2"/>
    </row>
    <row r="1127">
      <c r="A1127" s="183">
        <v>45293.0</v>
      </c>
      <c r="B1127" s="184" t="s">
        <v>344</v>
      </c>
      <c r="C1127" s="183">
        <v>45251.0</v>
      </c>
      <c r="D1127" s="184" t="s">
        <v>430</v>
      </c>
      <c r="E1127" s="184" t="s">
        <v>435</v>
      </c>
      <c r="F1127" s="184" t="s">
        <v>360</v>
      </c>
      <c r="G1127" s="186">
        <v>21.0</v>
      </c>
      <c r="H1127" s="186">
        <v>0.0</v>
      </c>
      <c r="I1127" s="2"/>
    </row>
    <row r="1128">
      <c r="A1128" s="183">
        <v>45294.0</v>
      </c>
      <c r="B1128" s="184" t="s">
        <v>346</v>
      </c>
      <c r="C1128" s="183">
        <v>45252.0</v>
      </c>
      <c r="D1128" s="184" t="s">
        <v>430</v>
      </c>
      <c r="E1128" s="184" t="s">
        <v>435</v>
      </c>
      <c r="F1128" s="184" t="s">
        <v>361</v>
      </c>
      <c r="G1128" s="186">
        <v>22.0</v>
      </c>
      <c r="H1128" s="186">
        <v>0.0</v>
      </c>
      <c r="I1128" s="2"/>
    </row>
    <row r="1129">
      <c r="A1129" s="183">
        <v>45295.0</v>
      </c>
      <c r="B1129" s="184" t="s">
        <v>348</v>
      </c>
      <c r="C1129" s="183">
        <v>45253.0</v>
      </c>
      <c r="D1129" s="184" t="s">
        <v>430</v>
      </c>
      <c r="E1129" s="184" t="s">
        <v>435</v>
      </c>
      <c r="F1129" s="184" t="s">
        <v>362</v>
      </c>
      <c r="G1129" s="186">
        <v>23.0</v>
      </c>
      <c r="H1129" s="186">
        <v>0.0</v>
      </c>
      <c r="I1129" s="2"/>
    </row>
    <row r="1130">
      <c r="A1130" s="183">
        <v>45296.0</v>
      </c>
      <c r="B1130" s="184" t="s">
        <v>334</v>
      </c>
      <c r="C1130" s="183">
        <v>45254.0</v>
      </c>
      <c r="D1130" s="184" t="s">
        <v>430</v>
      </c>
      <c r="E1130" s="184" t="s">
        <v>435</v>
      </c>
      <c r="F1130" s="184" t="s">
        <v>363</v>
      </c>
      <c r="G1130" s="186">
        <v>24.0</v>
      </c>
      <c r="H1130" s="186">
        <v>0.0</v>
      </c>
      <c r="I1130" s="2"/>
    </row>
    <row r="1131">
      <c r="A1131" s="183">
        <v>45297.0</v>
      </c>
      <c r="B1131" s="184" t="s">
        <v>338</v>
      </c>
      <c r="C1131" s="183">
        <v>45255.0</v>
      </c>
      <c r="D1131" s="184" t="s">
        <v>430</v>
      </c>
      <c r="E1131" s="184" t="s">
        <v>435</v>
      </c>
      <c r="F1131" s="184" t="s">
        <v>364</v>
      </c>
      <c r="G1131" s="186">
        <v>25.0</v>
      </c>
      <c r="H1131" s="186">
        <v>0.0</v>
      </c>
      <c r="I1131" s="2"/>
    </row>
    <row r="1132">
      <c r="A1132" s="183">
        <v>45298.0</v>
      </c>
      <c r="B1132" s="184" t="s">
        <v>340</v>
      </c>
      <c r="C1132" s="183">
        <v>45256.0</v>
      </c>
      <c r="D1132" s="184" t="s">
        <v>430</v>
      </c>
      <c r="E1132" s="184" t="s">
        <v>435</v>
      </c>
      <c r="F1132" s="184" t="s">
        <v>365</v>
      </c>
      <c r="G1132" s="186">
        <v>26.0</v>
      </c>
      <c r="H1132" s="186">
        <v>0.0</v>
      </c>
      <c r="I1132" s="2"/>
    </row>
    <row r="1133">
      <c r="A1133" s="183">
        <v>45299.0</v>
      </c>
      <c r="B1133" s="184" t="s">
        <v>342</v>
      </c>
      <c r="C1133" s="183">
        <v>45257.0</v>
      </c>
      <c r="D1133" s="184" t="s">
        <v>430</v>
      </c>
      <c r="E1133" s="184" t="s">
        <v>435</v>
      </c>
      <c r="F1133" s="184" t="s">
        <v>366</v>
      </c>
      <c r="G1133" s="186">
        <v>27.0</v>
      </c>
      <c r="H1133" s="186">
        <v>0.0</v>
      </c>
      <c r="I1133" s="2"/>
    </row>
    <row r="1134">
      <c r="A1134" s="183">
        <v>45300.0</v>
      </c>
      <c r="B1134" s="184" t="s">
        <v>344</v>
      </c>
      <c r="C1134" s="183">
        <v>45258.0</v>
      </c>
      <c r="D1134" s="184" t="s">
        <v>430</v>
      </c>
      <c r="E1134" s="184" t="s">
        <v>435</v>
      </c>
      <c r="F1134" s="184" t="s">
        <v>367</v>
      </c>
      <c r="G1134" s="186">
        <v>28.0</v>
      </c>
      <c r="H1134" s="186">
        <v>0.0</v>
      </c>
      <c r="I1134" s="2"/>
    </row>
    <row r="1135">
      <c r="A1135" s="183">
        <v>45301.0</v>
      </c>
      <c r="B1135" s="184" t="s">
        <v>346</v>
      </c>
      <c r="C1135" s="183">
        <v>45259.0</v>
      </c>
      <c r="D1135" s="184" t="s">
        <v>430</v>
      </c>
      <c r="E1135" s="184" t="s">
        <v>435</v>
      </c>
      <c r="F1135" s="184" t="s">
        <v>368</v>
      </c>
      <c r="G1135" s="186">
        <v>29.0</v>
      </c>
      <c r="H1135" s="186">
        <v>0.0</v>
      </c>
      <c r="I1135" s="2"/>
    </row>
    <row r="1136">
      <c r="A1136" s="183">
        <v>45302.0</v>
      </c>
      <c r="B1136" s="184" t="s">
        <v>348</v>
      </c>
      <c r="C1136" s="183">
        <v>45261.0</v>
      </c>
      <c r="D1136" s="184" t="s">
        <v>430</v>
      </c>
      <c r="E1136" s="184" t="s">
        <v>442</v>
      </c>
      <c r="F1136" s="184" t="s">
        <v>369</v>
      </c>
      <c r="G1136" s="186">
        <v>1.0</v>
      </c>
      <c r="H1136" s="186">
        <v>0.0</v>
      </c>
      <c r="I1136" s="2"/>
    </row>
    <row r="1137">
      <c r="A1137" s="183">
        <v>45303.0</v>
      </c>
      <c r="B1137" s="184" t="s">
        <v>334</v>
      </c>
      <c r="C1137" s="183">
        <v>45262.0</v>
      </c>
      <c r="D1137" s="184" t="s">
        <v>430</v>
      </c>
      <c r="E1137" s="184" t="s">
        <v>442</v>
      </c>
      <c r="F1137" s="184" t="s">
        <v>370</v>
      </c>
      <c r="G1137" s="186">
        <v>2.0</v>
      </c>
      <c r="H1137" s="186">
        <v>0.0</v>
      </c>
      <c r="I1137" s="2"/>
    </row>
    <row r="1138">
      <c r="A1138" s="183">
        <v>45304.0</v>
      </c>
      <c r="B1138" s="184" t="s">
        <v>338</v>
      </c>
      <c r="C1138" s="183">
        <v>45263.0</v>
      </c>
      <c r="D1138" s="184" t="s">
        <v>430</v>
      </c>
      <c r="E1138" s="184" t="s">
        <v>442</v>
      </c>
      <c r="F1138" s="184" t="s">
        <v>371</v>
      </c>
      <c r="G1138" s="186">
        <v>3.0</v>
      </c>
      <c r="H1138" s="186">
        <v>0.0</v>
      </c>
      <c r="I1138" s="2"/>
    </row>
    <row r="1139">
      <c r="A1139" s="183">
        <v>45305.0</v>
      </c>
      <c r="B1139" s="184" t="s">
        <v>340</v>
      </c>
      <c r="C1139" s="183">
        <v>45264.0</v>
      </c>
      <c r="D1139" s="184" t="s">
        <v>430</v>
      </c>
      <c r="E1139" s="184" t="s">
        <v>442</v>
      </c>
      <c r="F1139" s="184" t="s">
        <v>372</v>
      </c>
      <c r="G1139" s="186">
        <v>4.0</v>
      </c>
      <c r="H1139" s="186">
        <v>0.0</v>
      </c>
      <c r="I1139" s="2"/>
    </row>
    <row r="1140">
      <c r="A1140" s="183">
        <v>45306.0</v>
      </c>
      <c r="B1140" s="184" t="s">
        <v>342</v>
      </c>
      <c r="C1140" s="183">
        <v>45265.0</v>
      </c>
      <c r="D1140" s="184" t="s">
        <v>430</v>
      </c>
      <c r="E1140" s="184" t="s">
        <v>442</v>
      </c>
      <c r="F1140" s="184" t="s">
        <v>373</v>
      </c>
      <c r="G1140" s="186">
        <v>5.0</v>
      </c>
      <c r="H1140" s="186">
        <v>0.0</v>
      </c>
      <c r="I1140" s="2"/>
    </row>
    <row r="1141">
      <c r="A1141" s="183">
        <v>45307.0</v>
      </c>
      <c r="B1141" s="184" t="s">
        <v>344</v>
      </c>
      <c r="C1141" s="183">
        <v>45266.0</v>
      </c>
      <c r="D1141" s="184" t="s">
        <v>430</v>
      </c>
      <c r="E1141" s="184" t="s">
        <v>442</v>
      </c>
      <c r="F1141" s="184" t="s">
        <v>374</v>
      </c>
      <c r="G1141" s="186">
        <v>6.0</v>
      </c>
      <c r="H1141" s="186">
        <v>0.0</v>
      </c>
      <c r="I1141" s="2"/>
    </row>
    <row r="1142">
      <c r="A1142" s="183">
        <v>45308.0</v>
      </c>
      <c r="B1142" s="184" t="s">
        <v>346</v>
      </c>
      <c r="C1142" s="183">
        <v>45267.0</v>
      </c>
      <c r="D1142" s="184" t="s">
        <v>430</v>
      </c>
      <c r="E1142" s="184" t="s">
        <v>442</v>
      </c>
      <c r="F1142" s="184" t="s">
        <v>406</v>
      </c>
      <c r="G1142" s="186">
        <v>7.0</v>
      </c>
      <c r="H1142" s="186">
        <v>0.0</v>
      </c>
      <c r="I1142" s="2"/>
    </row>
    <row r="1143">
      <c r="A1143" s="183">
        <v>45309.0</v>
      </c>
      <c r="B1143" s="184" t="s">
        <v>348</v>
      </c>
      <c r="C1143" s="183">
        <v>45268.0</v>
      </c>
      <c r="D1143" s="184" t="s">
        <v>430</v>
      </c>
      <c r="E1143" s="184" t="s">
        <v>442</v>
      </c>
      <c r="F1143" s="184" t="s">
        <v>407</v>
      </c>
      <c r="G1143" s="186">
        <v>8.0</v>
      </c>
      <c r="H1143" s="186">
        <v>0.0</v>
      </c>
      <c r="I1143" s="2"/>
    </row>
    <row r="1144">
      <c r="A1144" s="183">
        <v>45310.0</v>
      </c>
      <c r="B1144" s="184" t="s">
        <v>334</v>
      </c>
      <c r="C1144" s="183">
        <v>45269.0</v>
      </c>
      <c r="D1144" s="184" t="s">
        <v>430</v>
      </c>
      <c r="E1144" s="184" t="s">
        <v>442</v>
      </c>
      <c r="F1144" s="184" t="s">
        <v>377</v>
      </c>
      <c r="G1144" s="186">
        <v>9.0</v>
      </c>
      <c r="H1144" s="186">
        <v>0.0</v>
      </c>
      <c r="I1144" s="2"/>
    </row>
    <row r="1145">
      <c r="A1145" s="183">
        <v>45311.0</v>
      </c>
      <c r="B1145" s="184" t="s">
        <v>338</v>
      </c>
      <c r="C1145" s="183">
        <v>45270.0</v>
      </c>
      <c r="D1145" s="184" t="s">
        <v>430</v>
      </c>
      <c r="E1145" s="184" t="s">
        <v>442</v>
      </c>
      <c r="F1145" s="184" t="s">
        <v>378</v>
      </c>
      <c r="G1145" s="186">
        <v>10.0</v>
      </c>
      <c r="H1145" s="186">
        <v>0.0</v>
      </c>
      <c r="I1145" s="2"/>
    </row>
    <row r="1146">
      <c r="A1146" s="183">
        <v>45312.0</v>
      </c>
      <c r="B1146" s="184" t="s">
        <v>340</v>
      </c>
      <c r="C1146" s="183">
        <v>45271.0</v>
      </c>
      <c r="D1146" s="184" t="s">
        <v>430</v>
      </c>
      <c r="E1146" s="184" t="s">
        <v>442</v>
      </c>
      <c r="F1146" s="184" t="s">
        <v>379</v>
      </c>
      <c r="G1146" s="186">
        <v>11.0</v>
      </c>
      <c r="H1146" s="186">
        <v>0.0</v>
      </c>
      <c r="I1146" s="2"/>
    </row>
    <row r="1147">
      <c r="A1147" s="183">
        <v>45313.0</v>
      </c>
      <c r="B1147" s="184" t="s">
        <v>342</v>
      </c>
      <c r="C1147" s="183">
        <v>45272.0</v>
      </c>
      <c r="D1147" s="184" t="s">
        <v>430</v>
      </c>
      <c r="E1147" s="184" t="s">
        <v>442</v>
      </c>
      <c r="F1147" s="184" t="s">
        <v>380</v>
      </c>
      <c r="G1147" s="186">
        <v>12.0</v>
      </c>
      <c r="H1147" s="186">
        <v>0.0</v>
      </c>
      <c r="I1147" s="2"/>
    </row>
    <row r="1148">
      <c r="A1148" s="183">
        <v>45314.0</v>
      </c>
      <c r="B1148" s="184" t="s">
        <v>344</v>
      </c>
      <c r="C1148" s="183">
        <v>45273.0</v>
      </c>
      <c r="D1148" s="184" t="s">
        <v>430</v>
      </c>
      <c r="E1148" s="184" t="s">
        <v>442</v>
      </c>
      <c r="F1148" s="184" t="s">
        <v>381</v>
      </c>
      <c r="G1148" s="186">
        <v>13.0</v>
      </c>
      <c r="H1148" s="186">
        <v>0.0</v>
      </c>
      <c r="I1148" s="2"/>
    </row>
    <row r="1149">
      <c r="A1149" s="183">
        <v>45315.0</v>
      </c>
      <c r="B1149" s="184" t="s">
        <v>346</v>
      </c>
      <c r="C1149" s="183">
        <v>45274.0</v>
      </c>
      <c r="D1149" s="184" t="s">
        <v>430</v>
      </c>
      <c r="E1149" s="184" t="s">
        <v>442</v>
      </c>
      <c r="F1149" s="184" t="s">
        <v>383</v>
      </c>
      <c r="G1149" s="186">
        <v>14.0</v>
      </c>
      <c r="H1149" s="186">
        <v>0.0</v>
      </c>
      <c r="I1149" s="2"/>
    </row>
    <row r="1150">
      <c r="A1150" s="183">
        <v>45316.0</v>
      </c>
      <c r="B1150" s="184" t="s">
        <v>348</v>
      </c>
      <c r="C1150" s="183">
        <v>45275.0</v>
      </c>
      <c r="D1150" s="184" t="s">
        <v>430</v>
      </c>
      <c r="E1150" s="184" t="s">
        <v>442</v>
      </c>
      <c r="F1150" s="184" t="s">
        <v>384</v>
      </c>
      <c r="G1150" s="186">
        <v>15.0</v>
      </c>
      <c r="H1150" s="186">
        <v>0.0</v>
      </c>
      <c r="I1150" s="2"/>
    </row>
    <row r="1151">
      <c r="A1151" s="183">
        <v>45317.0</v>
      </c>
      <c r="B1151" s="184" t="s">
        <v>334</v>
      </c>
      <c r="C1151" s="183">
        <v>45276.0</v>
      </c>
      <c r="D1151" s="184" t="s">
        <v>430</v>
      </c>
      <c r="E1151" s="184" t="s">
        <v>442</v>
      </c>
      <c r="F1151" s="184" t="s">
        <v>385</v>
      </c>
      <c r="G1151" s="186">
        <v>16.0</v>
      </c>
      <c r="H1151" s="186">
        <v>0.0</v>
      </c>
      <c r="I1151" s="2"/>
    </row>
    <row r="1152">
      <c r="A1152" s="183">
        <v>45318.0</v>
      </c>
      <c r="B1152" s="184" t="s">
        <v>338</v>
      </c>
      <c r="C1152" s="183">
        <v>45277.0</v>
      </c>
      <c r="D1152" s="184" t="s">
        <v>430</v>
      </c>
      <c r="E1152" s="184" t="s">
        <v>442</v>
      </c>
      <c r="F1152" s="184" t="s">
        <v>386</v>
      </c>
      <c r="G1152" s="186">
        <v>17.0</v>
      </c>
      <c r="H1152" s="186">
        <v>0.0</v>
      </c>
      <c r="I1152" s="2"/>
    </row>
    <row r="1153">
      <c r="A1153" s="183">
        <v>45319.0</v>
      </c>
      <c r="B1153" s="184" t="s">
        <v>340</v>
      </c>
      <c r="C1153" s="183">
        <v>45278.0</v>
      </c>
      <c r="D1153" s="184" t="s">
        <v>430</v>
      </c>
      <c r="E1153" s="184" t="s">
        <v>442</v>
      </c>
      <c r="F1153" s="184" t="s">
        <v>387</v>
      </c>
      <c r="G1153" s="186">
        <v>18.0</v>
      </c>
      <c r="H1153" s="186">
        <v>0.0</v>
      </c>
      <c r="I1153" s="2"/>
    </row>
    <row r="1154">
      <c r="A1154" s="183">
        <v>45320.0</v>
      </c>
      <c r="B1154" s="184" t="s">
        <v>342</v>
      </c>
      <c r="C1154" s="183">
        <v>45279.0</v>
      </c>
      <c r="D1154" s="184" t="s">
        <v>430</v>
      </c>
      <c r="E1154" s="184" t="s">
        <v>442</v>
      </c>
      <c r="F1154" s="184" t="s">
        <v>388</v>
      </c>
      <c r="G1154" s="186">
        <v>19.0</v>
      </c>
      <c r="H1154" s="186">
        <v>0.0</v>
      </c>
      <c r="I1154" s="2"/>
    </row>
    <row r="1155">
      <c r="A1155" s="183">
        <v>45321.0</v>
      </c>
      <c r="B1155" s="184" t="s">
        <v>344</v>
      </c>
      <c r="C1155" s="183">
        <v>45280.0</v>
      </c>
      <c r="D1155" s="184" t="s">
        <v>430</v>
      </c>
      <c r="E1155" s="184" t="s">
        <v>442</v>
      </c>
      <c r="F1155" s="184" t="s">
        <v>389</v>
      </c>
      <c r="G1155" s="186">
        <v>20.0</v>
      </c>
      <c r="H1155" s="186">
        <v>0.0</v>
      </c>
      <c r="I1155" s="2"/>
    </row>
    <row r="1156">
      <c r="A1156" s="183">
        <v>45322.0</v>
      </c>
      <c r="B1156" s="184" t="s">
        <v>346</v>
      </c>
      <c r="C1156" s="183">
        <v>45281.0</v>
      </c>
      <c r="D1156" s="184" t="s">
        <v>430</v>
      </c>
      <c r="E1156" s="184" t="s">
        <v>442</v>
      </c>
      <c r="F1156" s="184" t="s">
        <v>390</v>
      </c>
      <c r="G1156" s="186">
        <v>21.0</v>
      </c>
      <c r="H1156" s="186">
        <v>0.0</v>
      </c>
      <c r="I1156" s="2"/>
    </row>
    <row r="1157">
      <c r="A1157" s="183">
        <v>45566.0</v>
      </c>
      <c r="B1157" s="184" t="s">
        <v>344</v>
      </c>
      <c r="C1157" s="183">
        <v>45533.0</v>
      </c>
      <c r="D1157" s="184" t="s">
        <v>443</v>
      </c>
      <c r="E1157" s="184" t="s">
        <v>444</v>
      </c>
      <c r="F1157" s="184" t="s">
        <v>394</v>
      </c>
      <c r="G1157" s="186">
        <v>29.0</v>
      </c>
      <c r="H1157" s="186">
        <v>0.0</v>
      </c>
      <c r="I1157" s="2"/>
    </row>
    <row r="1158">
      <c r="A1158" s="183">
        <v>45567.0</v>
      </c>
      <c r="B1158" s="184" t="s">
        <v>346</v>
      </c>
      <c r="C1158" s="183">
        <v>45534.0</v>
      </c>
      <c r="D1158" s="184" t="s">
        <v>443</v>
      </c>
      <c r="E1158" s="184" t="s">
        <v>444</v>
      </c>
      <c r="F1158" s="184" t="s">
        <v>395</v>
      </c>
      <c r="G1158" s="186">
        <v>30.0</v>
      </c>
      <c r="H1158" s="186">
        <v>0.0</v>
      </c>
      <c r="I1158" s="2"/>
    </row>
    <row r="1159">
      <c r="A1159" s="183">
        <v>45568.0</v>
      </c>
      <c r="B1159" s="184" t="s">
        <v>348</v>
      </c>
      <c r="C1159" s="183">
        <v>45536.0</v>
      </c>
      <c r="D1159" s="184" t="s">
        <v>443</v>
      </c>
      <c r="E1159" s="184" t="s">
        <v>445</v>
      </c>
      <c r="F1159" s="184" t="s">
        <v>396</v>
      </c>
      <c r="G1159" s="186">
        <v>1.0</v>
      </c>
      <c r="H1159" s="186">
        <v>0.0</v>
      </c>
      <c r="I1159" s="2"/>
    </row>
    <row r="1160">
      <c r="A1160" s="183">
        <v>45569.0</v>
      </c>
      <c r="B1160" s="184" t="s">
        <v>334</v>
      </c>
      <c r="C1160" s="183">
        <v>45537.0</v>
      </c>
      <c r="D1160" s="184" t="s">
        <v>443</v>
      </c>
      <c r="E1160" s="184" t="s">
        <v>445</v>
      </c>
      <c r="F1160" s="184" t="s">
        <v>397</v>
      </c>
      <c r="G1160" s="186">
        <v>2.0</v>
      </c>
      <c r="H1160" s="186">
        <v>0.0</v>
      </c>
      <c r="I1160" s="2"/>
    </row>
    <row r="1161">
      <c r="A1161" s="183">
        <v>45570.0</v>
      </c>
      <c r="B1161" s="184" t="s">
        <v>338</v>
      </c>
      <c r="C1161" s="183">
        <v>45538.0</v>
      </c>
      <c r="D1161" s="184" t="s">
        <v>443</v>
      </c>
      <c r="E1161" s="184" t="s">
        <v>445</v>
      </c>
      <c r="F1161" s="184" t="s">
        <v>398</v>
      </c>
      <c r="G1161" s="186">
        <v>3.0</v>
      </c>
      <c r="H1161" s="186">
        <v>0.0</v>
      </c>
      <c r="I1161" s="2"/>
    </row>
    <row r="1162">
      <c r="A1162" s="183">
        <v>45571.0</v>
      </c>
      <c r="B1162" s="184" t="s">
        <v>340</v>
      </c>
      <c r="C1162" s="183">
        <v>45539.0</v>
      </c>
      <c r="D1162" s="184" t="s">
        <v>443</v>
      </c>
      <c r="E1162" s="184" t="s">
        <v>445</v>
      </c>
      <c r="F1162" s="184" t="s">
        <v>399</v>
      </c>
      <c r="G1162" s="186">
        <v>4.0</v>
      </c>
      <c r="H1162" s="186">
        <v>0.0</v>
      </c>
      <c r="I1162" s="2"/>
    </row>
    <row r="1163">
      <c r="A1163" s="183">
        <v>45572.0</v>
      </c>
      <c r="B1163" s="184" t="s">
        <v>342</v>
      </c>
      <c r="C1163" s="183">
        <v>45540.0</v>
      </c>
      <c r="D1163" s="184" t="s">
        <v>443</v>
      </c>
      <c r="E1163" s="184" t="s">
        <v>445</v>
      </c>
      <c r="F1163" s="184" t="s">
        <v>400</v>
      </c>
      <c r="G1163" s="186">
        <v>5.0</v>
      </c>
      <c r="H1163" s="186">
        <v>0.0</v>
      </c>
      <c r="I1163" s="2"/>
    </row>
    <row r="1164">
      <c r="A1164" s="183">
        <v>45573.0</v>
      </c>
      <c r="B1164" s="184" t="s">
        <v>344</v>
      </c>
      <c r="C1164" s="183">
        <v>45541.0</v>
      </c>
      <c r="D1164" s="184" t="s">
        <v>443</v>
      </c>
      <c r="E1164" s="184" t="s">
        <v>445</v>
      </c>
      <c r="F1164" s="184" t="s">
        <v>401</v>
      </c>
      <c r="G1164" s="186">
        <v>6.0</v>
      </c>
      <c r="H1164" s="186">
        <v>0.0</v>
      </c>
      <c r="I1164" s="2"/>
    </row>
    <row r="1165">
      <c r="A1165" s="183">
        <v>45574.0</v>
      </c>
      <c r="B1165" s="184" t="s">
        <v>346</v>
      </c>
      <c r="C1165" s="183">
        <v>45542.0</v>
      </c>
      <c r="D1165" s="184" t="s">
        <v>443</v>
      </c>
      <c r="E1165" s="184" t="s">
        <v>445</v>
      </c>
      <c r="F1165" s="184" t="s">
        <v>402</v>
      </c>
      <c r="G1165" s="186">
        <v>7.0</v>
      </c>
      <c r="H1165" s="186">
        <v>0.0</v>
      </c>
      <c r="I1165" s="2"/>
    </row>
    <row r="1166">
      <c r="A1166" s="183">
        <v>45575.0</v>
      </c>
      <c r="B1166" s="184" t="s">
        <v>348</v>
      </c>
      <c r="C1166" s="183">
        <v>45543.0</v>
      </c>
      <c r="D1166" s="184" t="s">
        <v>443</v>
      </c>
      <c r="E1166" s="184" t="s">
        <v>445</v>
      </c>
      <c r="F1166" s="184" t="s">
        <v>403</v>
      </c>
      <c r="G1166" s="186">
        <v>8.0</v>
      </c>
      <c r="H1166" s="186">
        <v>0.0</v>
      </c>
      <c r="I1166" s="2"/>
    </row>
    <row r="1167">
      <c r="A1167" s="183">
        <v>45576.0</v>
      </c>
      <c r="B1167" s="184" t="s">
        <v>334</v>
      </c>
      <c r="C1167" s="183">
        <v>45544.0</v>
      </c>
      <c r="D1167" s="184" t="s">
        <v>443</v>
      </c>
      <c r="E1167" s="184" t="s">
        <v>445</v>
      </c>
      <c r="F1167" s="184" t="s">
        <v>404</v>
      </c>
      <c r="G1167" s="186">
        <v>9.0</v>
      </c>
      <c r="H1167" s="186">
        <v>0.0</v>
      </c>
      <c r="I1167" s="2"/>
    </row>
    <row r="1168">
      <c r="A1168" s="183">
        <v>45577.0</v>
      </c>
      <c r="B1168" s="184" t="s">
        <v>338</v>
      </c>
      <c r="C1168" s="183">
        <v>45545.0</v>
      </c>
      <c r="D1168" s="184" t="s">
        <v>443</v>
      </c>
      <c r="E1168" s="184" t="s">
        <v>445</v>
      </c>
      <c r="F1168" s="184" t="s">
        <v>337</v>
      </c>
      <c r="G1168" s="186">
        <v>10.0</v>
      </c>
      <c r="H1168" s="186">
        <v>0.0</v>
      </c>
      <c r="I1168" s="2"/>
    </row>
    <row r="1169">
      <c r="A1169" s="183">
        <v>45578.0</v>
      </c>
      <c r="B1169" s="184" t="s">
        <v>340</v>
      </c>
      <c r="C1169" s="183">
        <v>45546.0</v>
      </c>
      <c r="D1169" s="184" t="s">
        <v>443</v>
      </c>
      <c r="E1169" s="184" t="s">
        <v>445</v>
      </c>
      <c r="F1169" s="184" t="s">
        <v>339</v>
      </c>
      <c r="G1169" s="186">
        <v>11.0</v>
      </c>
      <c r="H1169" s="186">
        <v>0.0</v>
      </c>
      <c r="I1169" s="2"/>
    </row>
    <row r="1170">
      <c r="A1170" s="183">
        <v>45579.0</v>
      </c>
      <c r="B1170" s="184" t="s">
        <v>342</v>
      </c>
      <c r="C1170" s="183">
        <v>45547.0</v>
      </c>
      <c r="D1170" s="184" t="s">
        <v>443</v>
      </c>
      <c r="E1170" s="184" t="s">
        <v>445</v>
      </c>
      <c r="F1170" s="184" t="s">
        <v>341</v>
      </c>
      <c r="G1170" s="186">
        <v>12.0</v>
      </c>
      <c r="H1170" s="186">
        <v>0.0</v>
      </c>
      <c r="I1170" s="2"/>
    </row>
    <row r="1171">
      <c r="A1171" s="183">
        <v>45580.0</v>
      </c>
      <c r="B1171" s="184" t="s">
        <v>344</v>
      </c>
      <c r="C1171" s="183">
        <v>45548.0</v>
      </c>
      <c r="D1171" s="184" t="s">
        <v>443</v>
      </c>
      <c r="E1171" s="184" t="s">
        <v>445</v>
      </c>
      <c r="F1171" s="184" t="s">
        <v>343</v>
      </c>
      <c r="G1171" s="186">
        <v>13.0</v>
      </c>
      <c r="H1171" s="186">
        <v>0.0</v>
      </c>
      <c r="I1171" s="2"/>
    </row>
    <row r="1172">
      <c r="A1172" s="183">
        <v>45581.0</v>
      </c>
      <c r="B1172" s="184" t="s">
        <v>346</v>
      </c>
      <c r="C1172" s="183">
        <v>45549.0</v>
      </c>
      <c r="D1172" s="184" t="s">
        <v>443</v>
      </c>
      <c r="E1172" s="184" t="s">
        <v>445</v>
      </c>
      <c r="F1172" s="184" t="s">
        <v>345</v>
      </c>
      <c r="G1172" s="186">
        <v>14.0</v>
      </c>
      <c r="H1172" s="186">
        <v>0.0</v>
      </c>
      <c r="I1172" s="2"/>
    </row>
    <row r="1173">
      <c r="A1173" s="183">
        <v>45582.0</v>
      </c>
      <c r="B1173" s="184" t="s">
        <v>348</v>
      </c>
      <c r="C1173" s="183">
        <v>45550.0</v>
      </c>
      <c r="D1173" s="184" t="s">
        <v>443</v>
      </c>
      <c r="E1173" s="184" t="s">
        <v>445</v>
      </c>
      <c r="F1173" s="184" t="s">
        <v>347</v>
      </c>
      <c r="G1173" s="186">
        <v>15.0</v>
      </c>
      <c r="H1173" s="186">
        <v>0.0</v>
      </c>
      <c r="I1173" s="2"/>
    </row>
    <row r="1174">
      <c r="A1174" s="183">
        <v>45583.0</v>
      </c>
      <c r="B1174" s="184" t="s">
        <v>334</v>
      </c>
      <c r="C1174" s="183">
        <v>45551.0</v>
      </c>
      <c r="D1174" s="184" t="s">
        <v>443</v>
      </c>
      <c r="E1174" s="184" t="s">
        <v>445</v>
      </c>
      <c r="F1174" s="184" t="s">
        <v>349</v>
      </c>
      <c r="G1174" s="186">
        <v>16.0</v>
      </c>
      <c r="H1174" s="186">
        <v>0.0</v>
      </c>
      <c r="I1174" s="2"/>
    </row>
    <row r="1175">
      <c r="A1175" s="183">
        <v>45584.0</v>
      </c>
      <c r="B1175" s="184" t="s">
        <v>338</v>
      </c>
      <c r="C1175" s="183">
        <v>45552.0</v>
      </c>
      <c r="D1175" s="184" t="s">
        <v>443</v>
      </c>
      <c r="E1175" s="184" t="s">
        <v>445</v>
      </c>
      <c r="F1175" s="184" t="s">
        <v>350</v>
      </c>
      <c r="G1175" s="186">
        <v>17.0</v>
      </c>
      <c r="H1175" s="186">
        <v>0.0</v>
      </c>
      <c r="I1175" s="2"/>
    </row>
    <row r="1176">
      <c r="A1176" s="183">
        <v>45585.0</v>
      </c>
      <c r="B1176" s="184" t="s">
        <v>340</v>
      </c>
      <c r="C1176" s="183">
        <v>45553.0</v>
      </c>
      <c r="D1176" s="184" t="s">
        <v>443</v>
      </c>
      <c r="E1176" s="184" t="s">
        <v>445</v>
      </c>
      <c r="F1176" s="184" t="s">
        <v>351</v>
      </c>
      <c r="G1176" s="186">
        <v>18.0</v>
      </c>
      <c r="H1176" s="186">
        <v>0.0</v>
      </c>
      <c r="I1176" s="2"/>
    </row>
    <row r="1177">
      <c r="A1177" s="183">
        <v>45586.0</v>
      </c>
      <c r="B1177" s="184" t="s">
        <v>342</v>
      </c>
      <c r="C1177" s="183">
        <v>45554.0</v>
      </c>
      <c r="D1177" s="184" t="s">
        <v>443</v>
      </c>
      <c r="E1177" s="184" t="s">
        <v>445</v>
      </c>
      <c r="F1177" s="184" t="s">
        <v>352</v>
      </c>
      <c r="G1177" s="186">
        <v>19.0</v>
      </c>
      <c r="H1177" s="186">
        <v>0.0</v>
      </c>
      <c r="I1177" s="2"/>
    </row>
    <row r="1178">
      <c r="A1178" s="183">
        <v>45587.0</v>
      </c>
      <c r="B1178" s="184" t="s">
        <v>344</v>
      </c>
      <c r="C1178" s="183">
        <v>45555.0</v>
      </c>
      <c r="D1178" s="184" t="s">
        <v>443</v>
      </c>
      <c r="E1178" s="184" t="s">
        <v>445</v>
      </c>
      <c r="F1178" s="184" t="s">
        <v>353</v>
      </c>
      <c r="G1178" s="186">
        <v>20.0</v>
      </c>
      <c r="H1178" s="186">
        <v>0.0</v>
      </c>
      <c r="I1178" s="2"/>
    </row>
    <row r="1179">
      <c r="A1179" s="183">
        <v>45588.0</v>
      </c>
      <c r="B1179" s="184" t="s">
        <v>346</v>
      </c>
      <c r="C1179" s="183">
        <v>45556.0</v>
      </c>
      <c r="D1179" s="184" t="s">
        <v>443</v>
      </c>
      <c r="E1179" s="184" t="s">
        <v>445</v>
      </c>
      <c r="F1179" s="184" t="s">
        <v>354</v>
      </c>
      <c r="G1179" s="186">
        <v>21.0</v>
      </c>
      <c r="H1179" s="186">
        <v>0.0</v>
      </c>
      <c r="I1179" s="2"/>
    </row>
    <row r="1180">
      <c r="A1180" s="183">
        <v>45589.0</v>
      </c>
      <c r="B1180" s="184" t="s">
        <v>348</v>
      </c>
      <c r="C1180" s="183">
        <v>45557.0</v>
      </c>
      <c r="D1180" s="184" t="s">
        <v>443</v>
      </c>
      <c r="E1180" s="184" t="s">
        <v>445</v>
      </c>
      <c r="F1180" s="184" t="s">
        <v>356</v>
      </c>
      <c r="G1180" s="186">
        <v>22.0</v>
      </c>
      <c r="H1180" s="186">
        <v>0.0</v>
      </c>
      <c r="I1180" s="2"/>
    </row>
    <row r="1181">
      <c r="A1181" s="183">
        <v>45590.0</v>
      </c>
      <c r="B1181" s="184" t="s">
        <v>334</v>
      </c>
      <c r="C1181" s="183">
        <v>45558.0</v>
      </c>
      <c r="D1181" s="184" t="s">
        <v>443</v>
      </c>
      <c r="E1181" s="184" t="s">
        <v>445</v>
      </c>
      <c r="F1181" s="184" t="s">
        <v>357</v>
      </c>
      <c r="G1181" s="186">
        <v>23.0</v>
      </c>
      <c r="H1181" s="186">
        <v>0.0</v>
      </c>
      <c r="I1181" s="2"/>
    </row>
    <row r="1182">
      <c r="A1182" s="183">
        <v>45591.0</v>
      </c>
      <c r="B1182" s="184" t="s">
        <v>338</v>
      </c>
      <c r="C1182" s="183">
        <v>45559.0</v>
      </c>
      <c r="D1182" s="184" t="s">
        <v>443</v>
      </c>
      <c r="E1182" s="184" t="s">
        <v>445</v>
      </c>
      <c r="F1182" s="184" t="s">
        <v>358</v>
      </c>
      <c r="G1182" s="186">
        <v>24.0</v>
      </c>
      <c r="H1182" s="186">
        <v>0.0</v>
      </c>
      <c r="I1182" s="2"/>
    </row>
    <row r="1183">
      <c r="A1183" s="183">
        <v>45592.0</v>
      </c>
      <c r="B1183" s="184" t="s">
        <v>340</v>
      </c>
      <c r="C1183" s="183">
        <v>45560.0</v>
      </c>
      <c r="D1183" s="184" t="s">
        <v>443</v>
      </c>
      <c r="E1183" s="184" t="s">
        <v>445</v>
      </c>
      <c r="F1183" s="184" t="s">
        <v>359</v>
      </c>
      <c r="G1183" s="186">
        <v>25.0</v>
      </c>
      <c r="H1183" s="186">
        <v>0.0</v>
      </c>
      <c r="I1183" s="2"/>
    </row>
    <row r="1184">
      <c r="A1184" s="183">
        <v>45593.0</v>
      </c>
      <c r="B1184" s="184" t="s">
        <v>342</v>
      </c>
      <c r="C1184" s="183">
        <v>45561.0</v>
      </c>
      <c r="D1184" s="184" t="s">
        <v>443</v>
      </c>
      <c r="E1184" s="184" t="s">
        <v>445</v>
      </c>
      <c r="F1184" s="184" t="s">
        <v>360</v>
      </c>
      <c r="G1184" s="186">
        <v>26.0</v>
      </c>
      <c r="H1184" s="186">
        <v>0.0</v>
      </c>
      <c r="I1184" s="2"/>
    </row>
    <row r="1185">
      <c r="A1185" s="183">
        <v>45594.0</v>
      </c>
      <c r="B1185" s="184" t="s">
        <v>344</v>
      </c>
      <c r="C1185" s="183">
        <v>45562.0</v>
      </c>
      <c r="D1185" s="184" t="s">
        <v>443</v>
      </c>
      <c r="E1185" s="184" t="s">
        <v>445</v>
      </c>
      <c r="F1185" s="184" t="s">
        <v>361</v>
      </c>
      <c r="G1185" s="186">
        <v>27.0</v>
      </c>
      <c r="H1185" s="186">
        <v>0.0</v>
      </c>
      <c r="I1185" s="2"/>
    </row>
    <row r="1186">
      <c r="A1186" s="183">
        <v>45595.0</v>
      </c>
      <c r="B1186" s="184" t="s">
        <v>346</v>
      </c>
      <c r="C1186" s="183">
        <v>45563.0</v>
      </c>
      <c r="D1186" s="184" t="s">
        <v>443</v>
      </c>
      <c r="E1186" s="184" t="s">
        <v>445</v>
      </c>
      <c r="F1186" s="184" t="s">
        <v>362</v>
      </c>
      <c r="G1186" s="186">
        <v>28.0</v>
      </c>
      <c r="H1186" s="186">
        <v>0.0</v>
      </c>
      <c r="I1186" s="2"/>
    </row>
    <row r="1187">
      <c r="A1187" s="183">
        <v>45596.0</v>
      </c>
      <c r="B1187" s="184" t="s">
        <v>348</v>
      </c>
      <c r="C1187" s="183">
        <v>45564.0</v>
      </c>
      <c r="D1187" s="184" t="s">
        <v>443</v>
      </c>
      <c r="E1187" s="184" t="s">
        <v>445</v>
      </c>
      <c r="F1187" s="184" t="s">
        <v>363</v>
      </c>
      <c r="G1187" s="186">
        <v>29.0</v>
      </c>
      <c r="H1187" s="186">
        <v>0.0</v>
      </c>
      <c r="I1187" s="2"/>
    </row>
    <row r="1188">
      <c r="A1188" s="183">
        <v>45597.0</v>
      </c>
      <c r="B1188" s="184" t="s">
        <v>334</v>
      </c>
      <c r="C1188" s="183">
        <v>45566.0</v>
      </c>
      <c r="D1188" s="184" t="s">
        <v>443</v>
      </c>
      <c r="E1188" s="184" t="s">
        <v>446</v>
      </c>
      <c r="F1188" s="184" t="s">
        <v>364</v>
      </c>
      <c r="G1188" s="186">
        <v>1.0</v>
      </c>
      <c r="H1188" s="186">
        <v>0.0</v>
      </c>
      <c r="I1188" s="2"/>
    </row>
    <row r="1189">
      <c r="A1189" s="183">
        <v>45598.0</v>
      </c>
      <c r="B1189" s="184" t="s">
        <v>338</v>
      </c>
      <c r="C1189" s="183">
        <v>45567.0</v>
      </c>
      <c r="D1189" s="184" t="s">
        <v>443</v>
      </c>
      <c r="E1189" s="184" t="s">
        <v>446</v>
      </c>
      <c r="F1189" s="184" t="s">
        <v>365</v>
      </c>
      <c r="G1189" s="186">
        <v>2.0</v>
      </c>
      <c r="H1189" s="186">
        <v>0.0</v>
      </c>
      <c r="I1189" s="2"/>
    </row>
    <row r="1190">
      <c r="A1190" s="183">
        <v>45599.0</v>
      </c>
      <c r="B1190" s="184" t="s">
        <v>340</v>
      </c>
      <c r="C1190" s="183">
        <v>45568.0</v>
      </c>
      <c r="D1190" s="184" t="s">
        <v>443</v>
      </c>
      <c r="E1190" s="184" t="s">
        <v>446</v>
      </c>
      <c r="F1190" s="184" t="s">
        <v>366</v>
      </c>
      <c r="G1190" s="186">
        <v>3.0</v>
      </c>
      <c r="H1190" s="186">
        <v>0.0</v>
      </c>
      <c r="I1190" s="2"/>
    </row>
    <row r="1191">
      <c r="A1191" s="183">
        <v>45600.0</v>
      </c>
      <c r="B1191" s="184" t="s">
        <v>342</v>
      </c>
      <c r="C1191" s="183">
        <v>45569.0</v>
      </c>
      <c r="D1191" s="184" t="s">
        <v>443</v>
      </c>
      <c r="E1191" s="184" t="s">
        <v>446</v>
      </c>
      <c r="F1191" s="184" t="s">
        <v>367</v>
      </c>
      <c r="G1191" s="186">
        <v>4.0</v>
      </c>
      <c r="H1191" s="186">
        <v>0.0</v>
      </c>
      <c r="I1191" s="2"/>
    </row>
    <row r="1192">
      <c r="A1192" s="183">
        <v>45601.0</v>
      </c>
      <c r="B1192" s="184" t="s">
        <v>344</v>
      </c>
      <c r="C1192" s="183">
        <v>45570.0</v>
      </c>
      <c r="D1192" s="184" t="s">
        <v>443</v>
      </c>
      <c r="E1192" s="184" t="s">
        <v>446</v>
      </c>
      <c r="F1192" s="184" t="s">
        <v>368</v>
      </c>
      <c r="G1192" s="186">
        <v>5.0</v>
      </c>
      <c r="H1192" s="186">
        <v>0.0</v>
      </c>
      <c r="I1192" s="2"/>
    </row>
    <row r="1193">
      <c r="A1193" s="183">
        <v>45602.0</v>
      </c>
      <c r="B1193" s="184" t="s">
        <v>346</v>
      </c>
      <c r="C1193" s="183">
        <v>45571.0</v>
      </c>
      <c r="D1193" s="184" t="s">
        <v>443</v>
      </c>
      <c r="E1193" s="184" t="s">
        <v>446</v>
      </c>
      <c r="F1193" s="184" t="s">
        <v>369</v>
      </c>
      <c r="G1193" s="186">
        <v>6.0</v>
      </c>
      <c r="H1193" s="186">
        <v>0.0</v>
      </c>
      <c r="I1193" s="2"/>
    </row>
    <row r="1194">
      <c r="A1194" s="183">
        <v>45603.0</v>
      </c>
      <c r="B1194" s="184" t="s">
        <v>348</v>
      </c>
      <c r="C1194" s="183">
        <v>45572.0</v>
      </c>
      <c r="D1194" s="184" t="s">
        <v>443</v>
      </c>
      <c r="E1194" s="184" t="s">
        <v>446</v>
      </c>
      <c r="F1194" s="184" t="s">
        <v>370</v>
      </c>
      <c r="G1194" s="186">
        <v>7.0</v>
      </c>
      <c r="H1194" s="186">
        <v>0.0</v>
      </c>
      <c r="I1194" s="2"/>
    </row>
    <row r="1195">
      <c r="A1195" s="183">
        <v>45604.0</v>
      </c>
      <c r="B1195" s="184" t="s">
        <v>334</v>
      </c>
      <c r="C1195" s="183">
        <v>45573.0</v>
      </c>
      <c r="D1195" s="184" t="s">
        <v>443</v>
      </c>
      <c r="E1195" s="184" t="s">
        <v>446</v>
      </c>
      <c r="F1195" s="184" t="s">
        <v>371</v>
      </c>
      <c r="G1195" s="186">
        <v>8.0</v>
      </c>
      <c r="H1195" s="186">
        <v>0.0</v>
      </c>
      <c r="I1195" s="2"/>
    </row>
    <row r="1196">
      <c r="A1196" s="183">
        <v>45605.0</v>
      </c>
      <c r="B1196" s="184" t="s">
        <v>338</v>
      </c>
      <c r="C1196" s="183">
        <v>45574.0</v>
      </c>
      <c r="D1196" s="184" t="s">
        <v>443</v>
      </c>
      <c r="E1196" s="184" t="s">
        <v>446</v>
      </c>
      <c r="F1196" s="184" t="s">
        <v>372</v>
      </c>
      <c r="G1196" s="186">
        <v>9.0</v>
      </c>
      <c r="H1196" s="186">
        <v>0.0</v>
      </c>
      <c r="I1196" s="2"/>
    </row>
    <row r="1197">
      <c r="A1197" s="183">
        <v>45606.0</v>
      </c>
      <c r="B1197" s="184" t="s">
        <v>340</v>
      </c>
      <c r="C1197" s="183">
        <v>45575.0</v>
      </c>
      <c r="D1197" s="184" t="s">
        <v>443</v>
      </c>
      <c r="E1197" s="184" t="s">
        <v>446</v>
      </c>
      <c r="F1197" s="184" t="s">
        <v>373</v>
      </c>
      <c r="G1197" s="186">
        <v>10.0</v>
      </c>
      <c r="H1197" s="186">
        <v>0.0</v>
      </c>
      <c r="I1197" s="2"/>
    </row>
    <row r="1198">
      <c r="A1198" s="183">
        <v>45607.0</v>
      </c>
      <c r="B1198" s="184" t="s">
        <v>342</v>
      </c>
      <c r="C1198" s="183">
        <v>45576.0</v>
      </c>
      <c r="D1198" s="184" t="s">
        <v>443</v>
      </c>
      <c r="E1198" s="184" t="s">
        <v>446</v>
      </c>
      <c r="F1198" s="184" t="s">
        <v>374</v>
      </c>
      <c r="G1198" s="186">
        <v>11.0</v>
      </c>
      <c r="H1198" s="186">
        <v>0.0</v>
      </c>
      <c r="I1198" s="2"/>
    </row>
    <row r="1199">
      <c r="A1199" s="183">
        <v>45608.0</v>
      </c>
      <c r="B1199" s="184" t="s">
        <v>344</v>
      </c>
      <c r="C1199" s="183">
        <v>45577.0</v>
      </c>
      <c r="D1199" s="184" t="s">
        <v>443</v>
      </c>
      <c r="E1199" s="184" t="s">
        <v>446</v>
      </c>
      <c r="F1199" s="184" t="s">
        <v>406</v>
      </c>
      <c r="G1199" s="186">
        <v>12.0</v>
      </c>
      <c r="H1199" s="186">
        <v>0.0</v>
      </c>
      <c r="I1199" s="2"/>
    </row>
    <row r="1200">
      <c r="A1200" s="183">
        <v>45609.0</v>
      </c>
      <c r="B1200" s="184" t="s">
        <v>346</v>
      </c>
      <c r="C1200" s="183">
        <v>45578.0</v>
      </c>
      <c r="D1200" s="184" t="s">
        <v>443</v>
      </c>
      <c r="E1200" s="184" t="s">
        <v>446</v>
      </c>
      <c r="F1200" s="184" t="s">
        <v>407</v>
      </c>
      <c r="G1200" s="186">
        <v>13.0</v>
      </c>
      <c r="H1200" s="186">
        <v>0.0</v>
      </c>
      <c r="I1200" s="2"/>
    </row>
    <row r="1201">
      <c r="A1201" s="183">
        <v>45610.0</v>
      </c>
      <c r="B1201" s="184" t="s">
        <v>348</v>
      </c>
      <c r="C1201" s="183">
        <v>45579.0</v>
      </c>
      <c r="D1201" s="184" t="s">
        <v>443</v>
      </c>
      <c r="E1201" s="184" t="s">
        <v>446</v>
      </c>
      <c r="F1201" s="184" t="s">
        <v>377</v>
      </c>
      <c r="G1201" s="186">
        <v>14.0</v>
      </c>
      <c r="H1201" s="186">
        <v>0.0</v>
      </c>
      <c r="I1201" s="2"/>
    </row>
    <row r="1202">
      <c r="A1202" s="183">
        <v>45611.0</v>
      </c>
      <c r="B1202" s="184" t="s">
        <v>334</v>
      </c>
      <c r="C1202" s="183">
        <v>45580.0</v>
      </c>
      <c r="D1202" s="184" t="s">
        <v>443</v>
      </c>
      <c r="E1202" s="184" t="s">
        <v>446</v>
      </c>
      <c r="F1202" s="184" t="s">
        <v>378</v>
      </c>
      <c r="G1202" s="186">
        <v>15.0</v>
      </c>
      <c r="H1202" s="186">
        <v>0.0</v>
      </c>
      <c r="I1202" s="2"/>
    </row>
    <row r="1203">
      <c r="A1203" s="183">
        <v>45612.0</v>
      </c>
      <c r="B1203" s="184" t="s">
        <v>338</v>
      </c>
      <c r="C1203" s="183">
        <v>45581.0</v>
      </c>
      <c r="D1203" s="184" t="s">
        <v>443</v>
      </c>
      <c r="E1203" s="184" t="s">
        <v>446</v>
      </c>
      <c r="F1203" s="184" t="s">
        <v>379</v>
      </c>
      <c r="G1203" s="186">
        <v>16.0</v>
      </c>
      <c r="H1203" s="186">
        <v>0.0</v>
      </c>
      <c r="I1203" s="2"/>
    </row>
    <row r="1204">
      <c r="A1204" s="183">
        <v>45613.0</v>
      </c>
      <c r="B1204" s="184" t="s">
        <v>340</v>
      </c>
      <c r="C1204" s="183">
        <v>45582.0</v>
      </c>
      <c r="D1204" s="184" t="s">
        <v>443</v>
      </c>
      <c r="E1204" s="184" t="s">
        <v>446</v>
      </c>
      <c r="F1204" s="184" t="s">
        <v>380</v>
      </c>
      <c r="G1204" s="186">
        <v>17.0</v>
      </c>
      <c r="H1204" s="186">
        <v>0.0</v>
      </c>
      <c r="I1204" s="2"/>
    </row>
    <row r="1205">
      <c r="A1205" s="183">
        <v>45614.0</v>
      </c>
      <c r="B1205" s="184" t="s">
        <v>342</v>
      </c>
      <c r="C1205" s="183">
        <v>45583.0</v>
      </c>
      <c r="D1205" s="184" t="s">
        <v>443</v>
      </c>
      <c r="E1205" s="184" t="s">
        <v>446</v>
      </c>
      <c r="F1205" s="184" t="s">
        <v>381</v>
      </c>
      <c r="G1205" s="186">
        <v>18.0</v>
      </c>
      <c r="H1205" s="186">
        <v>0.0</v>
      </c>
      <c r="I1205" s="2"/>
    </row>
    <row r="1206">
      <c r="A1206" s="183">
        <v>45615.0</v>
      </c>
      <c r="B1206" s="184" t="s">
        <v>344</v>
      </c>
      <c r="C1206" s="183">
        <v>45584.0</v>
      </c>
      <c r="D1206" s="184" t="s">
        <v>443</v>
      </c>
      <c r="E1206" s="184" t="s">
        <v>446</v>
      </c>
      <c r="F1206" s="184" t="s">
        <v>383</v>
      </c>
      <c r="G1206" s="186">
        <v>19.0</v>
      </c>
      <c r="H1206" s="186">
        <v>0.0</v>
      </c>
      <c r="I1206" s="2"/>
    </row>
    <row r="1207">
      <c r="A1207" s="183">
        <v>45616.0</v>
      </c>
      <c r="B1207" s="184" t="s">
        <v>346</v>
      </c>
      <c r="C1207" s="183">
        <v>45585.0</v>
      </c>
      <c r="D1207" s="184" t="s">
        <v>443</v>
      </c>
      <c r="E1207" s="184" t="s">
        <v>446</v>
      </c>
      <c r="F1207" s="184" t="s">
        <v>384</v>
      </c>
      <c r="G1207" s="186">
        <v>20.0</v>
      </c>
      <c r="H1207" s="186">
        <v>0.0</v>
      </c>
      <c r="I1207" s="2"/>
    </row>
    <row r="1208">
      <c r="A1208" s="183">
        <v>45617.0</v>
      </c>
      <c r="B1208" s="184" t="s">
        <v>348</v>
      </c>
      <c r="C1208" s="183">
        <v>45586.0</v>
      </c>
      <c r="D1208" s="184" t="s">
        <v>443</v>
      </c>
      <c r="E1208" s="184" t="s">
        <v>446</v>
      </c>
      <c r="F1208" s="184" t="s">
        <v>385</v>
      </c>
      <c r="G1208" s="186">
        <v>21.0</v>
      </c>
      <c r="H1208" s="186">
        <v>0.0</v>
      </c>
      <c r="I1208" s="2"/>
    </row>
    <row r="1209">
      <c r="A1209" s="183">
        <v>45618.0</v>
      </c>
      <c r="B1209" s="184" t="s">
        <v>334</v>
      </c>
      <c r="C1209" s="183">
        <v>45587.0</v>
      </c>
      <c r="D1209" s="184" t="s">
        <v>443</v>
      </c>
      <c r="E1209" s="184" t="s">
        <v>446</v>
      </c>
      <c r="F1209" s="184" t="s">
        <v>386</v>
      </c>
      <c r="G1209" s="186">
        <v>22.0</v>
      </c>
      <c r="H1209" s="186">
        <v>0.0</v>
      </c>
      <c r="I1209" s="2"/>
    </row>
    <row r="1210">
      <c r="A1210" s="183">
        <v>45619.0</v>
      </c>
      <c r="B1210" s="184" t="s">
        <v>338</v>
      </c>
      <c r="C1210" s="183">
        <v>45588.0</v>
      </c>
      <c r="D1210" s="184" t="s">
        <v>443</v>
      </c>
      <c r="E1210" s="184" t="s">
        <v>446</v>
      </c>
      <c r="F1210" s="184" t="s">
        <v>387</v>
      </c>
      <c r="G1210" s="186">
        <v>23.0</v>
      </c>
      <c r="H1210" s="186">
        <v>0.0</v>
      </c>
      <c r="I1210" s="2"/>
    </row>
    <row r="1211">
      <c r="A1211" s="183">
        <v>45620.0</v>
      </c>
      <c r="B1211" s="184" t="s">
        <v>340</v>
      </c>
      <c r="C1211" s="183">
        <v>45589.0</v>
      </c>
      <c r="D1211" s="184" t="s">
        <v>443</v>
      </c>
      <c r="E1211" s="184" t="s">
        <v>446</v>
      </c>
      <c r="F1211" s="184" t="s">
        <v>388</v>
      </c>
      <c r="G1211" s="186">
        <v>24.0</v>
      </c>
      <c r="H1211" s="186">
        <v>0.0</v>
      </c>
      <c r="I1211" s="2"/>
    </row>
    <row r="1212">
      <c r="A1212" s="183">
        <v>45621.0</v>
      </c>
      <c r="B1212" s="184" t="s">
        <v>342</v>
      </c>
      <c r="C1212" s="183">
        <v>45590.0</v>
      </c>
      <c r="D1212" s="184" t="s">
        <v>443</v>
      </c>
      <c r="E1212" s="184" t="s">
        <v>446</v>
      </c>
      <c r="F1212" s="184" t="s">
        <v>389</v>
      </c>
      <c r="G1212" s="186">
        <v>25.0</v>
      </c>
      <c r="H1212" s="186">
        <v>0.0</v>
      </c>
      <c r="I1212" s="2"/>
    </row>
    <row r="1213">
      <c r="A1213" s="183">
        <v>45622.0</v>
      </c>
      <c r="B1213" s="184" t="s">
        <v>344</v>
      </c>
      <c r="C1213" s="183">
        <v>45591.0</v>
      </c>
      <c r="D1213" s="184" t="s">
        <v>443</v>
      </c>
      <c r="E1213" s="184" t="s">
        <v>446</v>
      </c>
      <c r="F1213" s="184" t="s">
        <v>390</v>
      </c>
      <c r="G1213" s="186">
        <v>26.0</v>
      </c>
      <c r="H1213" s="186">
        <v>0.0</v>
      </c>
      <c r="I1213" s="2"/>
    </row>
    <row r="1214">
      <c r="A1214" s="183">
        <v>45623.0</v>
      </c>
      <c r="B1214" s="184" t="s">
        <v>346</v>
      </c>
      <c r="C1214" s="183">
        <v>45592.0</v>
      </c>
      <c r="D1214" s="184" t="s">
        <v>443</v>
      </c>
      <c r="E1214" s="184" t="s">
        <v>446</v>
      </c>
      <c r="F1214" s="184" t="s">
        <v>391</v>
      </c>
      <c r="G1214" s="186">
        <v>27.0</v>
      </c>
      <c r="H1214" s="186">
        <v>0.0</v>
      </c>
      <c r="I1214" s="2"/>
    </row>
    <row r="1215">
      <c r="A1215" s="183">
        <v>45624.0</v>
      </c>
      <c r="B1215" s="184" t="s">
        <v>348</v>
      </c>
      <c r="C1215" s="183">
        <v>45593.0</v>
      </c>
      <c r="D1215" s="184" t="s">
        <v>443</v>
      </c>
      <c r="E1215" s="184" t="s">
        <v>446</v>
      </c>
      <c r="F1215" s="184" t="s">
        <v>392</v>
      </c>
      <c r="G1215" s="186">
        <v>28.0</v>
      </c>
      <c r="H1215" s="186">
        <v>0.0</v>
      </c>
      <c r="I1215" s="2"/>
    </row>
    <row r="1216">
      <c r="A1216" s="183">
        <v>45625.0</v>
      </c>
      <c r="B1216" s="184" t="s">
        <v>334</v>
      </c>
      <c r="C1216" s="183">
        <v>45594.0</v>
      </c>
      <c r="D1216" s="184" t="s">
        <v>443</v>
      </c>
      <c r="E1216" s="184" t="s">
        <v>446</v>
      </c>
      <c r="F1216" s="184" t="s">
        <v>393</v>
      </c>
      <c r="G1216" s="186">
        <v>29.0</v>
      </c>
      <c r="H1216" s="186">
        <v>0.0</v>
      </c>
      <c r="I1216" s="2"/>
    </row>
    <row r="1217">
      <c r="A1217" s="183">
        <v>45626.0</v>
      </c>
      <c r="B1217" s="184" t="s">
        <v>338</v>
      </c>
      <c r="C1217" s="183">
        <v>45595.0</v>
      </c>
      <c r="D1217" s="184" t="s">
        <v>443</v>
      </c>
      <c r="E1217" s="184" t="s">
        <v>446</v>
      </c>
      <c r="F1217" s="184" t="s">
        <v>394</v>
      </c>
      <c r="G1217" s="186">
        <v>30.0</v>
      </c>
      <c r="H1217" s="186">
        <v>0.0</v>
      </c>
      <c r="I1217" s="2"/>
    </row>
    <row r="1218">
      <c r="A1218" s="183">
        <v>45627.0</v>
      </c>
      <c r="B1218" s="184" t="s">
        <v>340</v>
      </c>
      <c r="C1218" s="183">
        <v>45597.0</v>
      </c>
      <c r="D1218" s="184" t="s">
        <v>443</v>
      </c>
      <c r="E1218" s="184" t="s">
        <v>447</v>
      </c>
      <c r="F1218" s="184" t="s">
        <v>395</v>
      </c>
      <c r="G1218" s="186">
        <v>1.0</v>
      </c>
      <c r="H1218" s="186">
        <v>0.0</v>
      </c>
      <c r="I1218" s="2"/>
    </row>
    <row r="1219">
      <c r="A1219" s="183">
        <v>45628.0</v>
      </c>
      <c r="B1219" s="184" t="s">
        <v>342</v>
      </c>
      <c r="C1219" s="183">
        <v>45598.0</v>
      </c>
      <c r="D1219" s="184" t="s">
        <v>443</v>
      </c>
      <c r="E1219" s="184" t="s">
        <v>447</v>
      </c>
      <c r="F1219" s="184" t="s">
        <v>396</v>
      </c>
      <c r="G1219" s="186">
        <v>2.0</v>
      </c>
      <c r="H1219" s="186">
        <v>0.0</v>
      </c>
      <c r="I1219" s="2"/>
    </row>
    <row r="1220">
      <c r="A1220" s="183">
        <v>45629.0</v>
      </c>
      <c r="B1220" s="184" t="s">
        <v>344</v>
      </c>
      <c r="C1220" s="183">
        <v>45599.0</v>
      </c>
      <c r="D1220" s="184" t="s">
        <v>443</v>
      </c>
      <c r="E1220" s="184" t="s">
        <v>447</v>
      </c>
      <c r="F1220" s="184" t="s">
        <v>397</v>
      </c>
      <c r="G1220" s="186">
        <v>3.0</v>
      </c>
      <c r="H1220" s="186">
        <v>0.0</v>
      </c>
      <c r="I1220" s="2"/>
    </row>
    <row r="1221">
      <c r="A1221" s="183">
        <v>45630.0</v>
      </c>
      <c r="B1221" s="184" t="s">
        <v>346</v>
      </c>
      <c r="C1221" s="183">
        <v>45600.0</v>
      </c>
      <c r="D1221" s="184" t="s">
        <v>443</v>
      </c>
      <c r="E1221" s="184" t="s">
        <v>447</v>
      </c>
      <c r="F1221" s="184" t="s">
        <v>398</v>
      </c>
      <c r="G1221" s="186">
        <v>4.0</v>
      </c>
      <c r="H1221" s="186">
        <v>0.0</v>
      </c>
      <c r="I1221" s="2"/>
    </row>
    <row r="1222">
      <c r="A1222" s="183">
        <v>45631.0</v>
      </c>
      <c r="B1222" s="184" t="s">
        <v>348</v>
      </c>
      <c r="C1222" s="183">
        <v>45601.0</v>
      </c>
      <c r="D1222" s="184" t="s">
        <v>443</v>
      </c>
      <c r="E1222" s="184" t="s">
        <v>447</v>
      </c>
      <c r="F1222" s="184" t="s">
        <v>399</v>
      </c>
      <c r="G1222" s="186">
        <v>5.0</v>
      </c>
      <c r="H1222" s="186">
        <v>0.0</v>
      </c>
      <c r="I1222" s="2"/>
    </row>
    <row r="1223">
      <c r="A1223" s="183">
        <v>45632.0</v>
      </c>
      <c r="B1223" s="184" t="s">
        <v>334</v>
      </c>
      <c r="C1223" s="183">
        <v>45602.0</v>
      </c>
      <c r="D1223" s="184" t="s">
        <v>443</v>
      </c>
      <c r="E1223" s="184" t="s">
        <v>447</v>
      </c>
      <c r="F1223" s="184" t="s">
        <v>400</v>
      </c>
      <c r="G1223" s="186">
        <v>6.0</v>
      </c>
      <c r="H1223" s="186">
        <v>0.0</v>
      </c>
      <c r="I1223" s="2"/>
    </row>
    <row r="1224">
      <c r="A1224" s="183">
        <v>45633.0</v>
      </c>
      <c r="B1224" s="184" t="s">
        <v>338</v>
      </c>
      <c r="C1224" s="183">
        <v>45603.0</v>
      </c>
      <c r="D1224" s="184" t="s">
        <v>443</v>
      </c>
      <c r="E1224" s="184" t="s">
        <v>447</v>
      </c>
      <c r="F1224" s="184" t="s">
        <v>401</v>
      </c>
      <c r="G1224" s="186">
        <v>7.0</v>
      </c>
      <c r="H1224" s="186">
        <v>0.0</v>
      </c>
      <c r="I1224" s="2"/>
    </row>
    <row r="1225">
      <c r="A1225" s="183">
        <v>45634.0</v>
      </c>
      <c r="B1225" s="184" t="s">
        <v>340</v>
      </c>
      <c r="C1225" s="183">
        <v>45604.0</v>
      </c>
      <c r="D1225" s="184" t="s">
        <v>443</v>
      </c>
      <c r="E1225" s="184" t="s">
        <v>447</v>
      </c>
      <c r="F1225" s="184" t="s">
        <v>402</v>
      </c>
      <c r="G1225" s="186">
        <v>8.0</v>
      </c>
      <c r="H1225" s="186">
        <v>0.0</v>
      </c>
      <c r="I1225" s="2"/>
    </row>
    <row r="1226">
      <c r="A1226" s="183">
        <v>45635.0</v>
      </c>
      <c r="B1226" s="184" t="s">
        <v>342</v>
      </c>
      <c r="C1226" s="183">
        <v>45605.0</v>
      </c>
      <c r="D1226" s="184" t="s">
        <v>443</v>
      </c>
      <c r="E1226" s="184" t="s">
        <v>447</v>
      </c>
      <c r="F1226" s="184" t="s">
        <v>403</v>
      </c>
      <c r="G1226" s="186">
        <v>9.0</v>
      </c>
      <c r="H1226" s="186">
        <v>0.0</v>
      </c>
      <c r="I1226" s="2"/>
    </row>
    <row r="1227">
      <c r="A1227" s="183">
        <v>45636.0</v>
      </c>
      <c r="B1227" s="184" t="s">
        <v>344</v>
      </c>
      <c r="C1227" s="183">
        <v>45606.0</v>
      </c>
      <c r="D1227" s="184" t="s">
        <v>443</v>
      </c>
      <c r="E1227" s="184" t="s">
        <v>447</v>
      </c>
      <c r="F1227" s="184" t="s">
        <v>404</v>
      </c>
      <c r="G1227" s="186">
        <v>10.0</v>
      </c>
      <c r="H1227" s="186">
        <v>0.0</v>
      </c>
      <c r="I1227" s="2"/>
    </row>
    <row r="1228">
      <c r="A1228" s="183">
        <v>45637.0</v>
      </c>
      <c r="B1228" s="184" t="s">
        <v>346</v>
      </c>
      <c r="C1228" s="183">
        <v>45607.0</v>
      </c>
      <c r="D1228" s="184" t="s">
        <v>443</v>
      </c>
      <c r="E1228" s="184" t="s">
        <v>447</v>
      </c>
      <c r="F1228" s="184" t="s">
        <v>337</v>
      </c>
      <c r="G1228" s="186">
        <v>11.0</v>
      </c>
      <c r="H1228" s="186">
        <v>0.0</v>
      </c>
      <c r="I1228" s="2"/>
    </row>
    <row r="1229">
      <c r="A1229" s="183">
        <v>45638.0</v>
      </c>
      <c r="B1229" s="184" t="s">
        <v>348</v>
      </c>
      <c r="C1229" s="183">
        <v>45608.0</v>
      </c>
      <c r="D1229" s="184" t="s">
        <v>443</v>
      </c>
      <c r="E1229" s="184" t="s">
        <v>447</v>
      </c>
      <c r="F1229" s="184" t="s">
        <v>339</v>
      </c>
      <c r="G1229" s="186">
        <v>12.0</v>
      </c>
      <c r="H1229" s="186">
        <v>0.0</v>
      </c>
      <c r="I1229" s="2"/>
    </row>
    <row r="1230">
      <c r="A1230" s="183">
        <v>45639.0</v>
      </c>
      <c r="B1230" s="184" t="s">
        <v>334</v>
      </c>
      <c r="C1230" s="183">
        <v>45609.0</v>
      </c>
      <c r="D1230" s="184" t="s">
        <v>443</v>
      </c>
      <c r="E1230" s="184" t="s">
        <v>447</v>
      </c>
      <c r="F1230" s="184" t="s">
        <v>341</v>
      </c>
      <c r="G1230" s="186">
        <v>13.0</v>
      </c>
      <c r="H1230" s="186">
        <v>0.0</v>
      </c>
      <c r="I1230" s="2"/>
    </row>
    <row r="1231">
      <c r="A1231" s="183">
        <v>45640.0</v>
      </c>
      <c r="B1231" s="184" t="s">
        <v>338</v>
      </c>
      <c r="C1231" s="183">
        <v>45610.0</v>
      </c>
      <c r="D1231" s="184" t="s">
        <v>443</v>
      </c>
      <c r="E1231" s="184" t="s">
        <v>447</v>
      </c>
      <c r="F1231" s="184" t="s">
        <v>343</v>
      </c>
      <c r="G1231" s="186">
        <v>14.0</v>
      </c>
      <c r="H1231" s="186">
        <v>0.0</v>
      </c>
      <c r="I1231" s="2"/>
    </row>
    <row r="1232">
      <c r="A1232" s="183">
        <v>45641.0</v>
      </c>
      <c r="B1232" s="184" t="s">
        <v>340</v>
      </c>
      <c r="C1232" s="183">
        <v>45611.0</v>
      </c>
      <c r="D1232" s="184" t="s">
        <v>443</v>
      </c>
      <c r="E1232" s="184" t="s">
        <v>447</v>
      </c>
      <c r="F1232" s="184" t="s">
        <v>345</v>
      </c>
      <c r="G1232" s="186">
        <v>15.0</v>
      </c>
      <c r="H1232" s="186">
        <v>0.0</v>
      </c>
      <c r="I1232" s="2"/>
    </row>
    <row r="1233">
      <c r="A1233" s="183">
        <v>45642.0</v>
      </c>
      <c r="B1233" s="184" t="s">
        <v>342</v>
      </c>
      <c r="C1233" s="183">
        <v>45612.0</v>
      </c>
      <c r="D1233" s="184" t="s">
        <v>443</v>
      </c>
      <c r="E1233" s="184" t="s">
        <v>447</v>
      </c>
      <c r="F1233" s="184" t="s">
        <v>347</v>
      </c>
      <c r="G1233" s="186">
        <v>16.0</v>
      </c>
      <c r="H1233" s="186">
        <v>0.0</v>
      </c>
      <c r="I1233" s="2"/>
    </row>
    <row r="1234">
      <c r="A1234" s="183">
        <v>45643.0</v>
      </c>
      <c r="B1234" s="184" t="s">
        <v>344</v>
      </c>
      <c r="C1234" s="183">
        <v>45613.0</v>
      </c>
      <c r="D1234" s="184" t="s">
        <v>443</v>
      </c>
      <c r="E1234" s="184" t="s">
        <v>447</v>
      </c>
      <c r="F1234" s="184" t="s">
        <v>349</v>
      </c>
      <c r="G1234" s="186">
        <v>17.0</v>
      </c>
      <c r="H1234" s="186">
        <v>0.0</v>
      </c>
      <c r="I1234" s="2"/>
    </row>
    <row r="1235">
      <c r="A1235" s="183">
        <v>45644.0</v>
      </c>
      <c r="B1235" s="184" t="s">
        <v>346</v>
      </c>
      <c r="C1235" s="183">
        <v>45614.0</v>
      </c>
      <c r="D1235" s="184" t="s">
        <v>443</v>
      </c>
      <c r="E1235" s="184" t="s">
        <v>447</v>
      </c>
      <c r="F1235" s="184" t="s">
        <v>350</v>
      </c>
      <c r="G1235" s="186">
        <v>18.0</v>
      </c>
      <c r="H1235" s="186">
        <v>0.0</v>
      </c>
      <c r="I1235" s="2"/>
    </row>
    <row r="1236">
      <c r="A1236" s="183">
        <v>45645.0</v>
      </c>
      <c r="B1236" s="184" t="s">
        <v>348</v>
      </c>
      <c r="C1236" s="183">
        <v>45615.0</v>
      </c>
      <c r="D1236" s="184" t="s">
        <v>443</v>
      </c>
      <c r="E1236" s="184" t="s">
        <v>447</v>
      </c>
      <c r="F1236" s="184" t="s">
        <v>351</v>
      </c>
      <c r="G1236" s="186">
        <v>19.0</v>
      </c>
      <c r="H1236" s="186">
        <v>0.0</v>
      </c>
      <c r="I1236" s="2"/>
    </row>
    <row r="1237">
      <c r="A1237" s="183">
        <v>45646.0</v>
      </c>
      <c r="B1237" s="184" t="s">
        <v>334</v>
      </c>
      <c r="C1237" s="183">
        <v>45616.0</v>
      </c>
      <c r="D1237" s="184" t="s">
        <v>443</v>
      </c>
      <c r="E1237" s="184" t="s">
        <v>447</v>
      </c>
      <c r="F1237" s="184" t="s">
        <v>352</v>
      </c>
      <c r="G1237" s="186">
        <v>20.0</v>
      </c>
      <c r="H1237" s="186">
        <v>0.0</v>
      </c>
      <c r="I1237" s="2"/>
    </row>
    <row r="1238">
      <c r="A1238" s="183">
        <v>45647.0</v>
      </c>
      <c r="B1238" s="184" t="s">
        <v>338</v>
      </c>
      <c r="C1238" s="183">
        <v>45617.0</v>
      </c>
      <c r="D1238" s="184" t="s">
        <v>443</v>
      </c>
      <c r="E1238" s="184" t="s">
        <v>447</v>
      </c>
      <c r="F1238" s="184" t="s">
        <v>353</v>
      </c>
      <c r="G1238" s="186">
        <v>21.0</v>
      </c>
      <c r="H1238" s="186">
        <v>0.0</v>
      </c>
      <c r="I1238" s="2"/>
    </row>
    <row r="1239">
      <c r="A1239" s="183">
        <v>45648.0</v>
      </c>
      <c r="B1239" s="184" t="s">
        <v>340</v>
      </c>
      <c r="C1239" s="183">
        <v>45618.0</v>
      </c>
      <c r="D1239" s="184" t="s">
        <v>443</v>
      </c>
      <c r="E1239" s="184" t="s">
        <v>447</v>
      </c>
      <c r="F1239" s="184" t="s">
        <v>354</v>
      </c>
      <c r="G1239" s="186">
        <v>22.0</v>
      </c>
      <c r="H1239" s="186">
        <v>0.0</v>
      </c>
      <c r="I1239" s="2"/>
    </row>
    <row r="1240">
      <c r="A1240" s="183">
        <v>45649.0</v>
      </c>
      <c r="B1240" s="184" t="s">
        <v>342</v>
      </c>
      <c r="C1240" s="183">
        <v>45619.0</v>
      </c>
      <c r="D1240" s="184" t="s">
        <v>443</v>
      </c>
      <c r="E1240" s="184" t="s">
        <v>447</v>
      </c>
      <c r="F1240" s="184" t="s">
        <v>356</v>
      </c>
      <c r="G1240" s="186">
        <v>23.0</v>
      </c>
      <c r="H1240" s="186">
        <v>0.0</v>
      </c>
      <c r="I1240" s="2"/>
    </row>
    <row r="1241">
      <c r="A1241" s="183">
        <v>45650.0</v>
      </c>
      <c r="B1241" s="184" t="s">
        <v>344</v>
      </c>
      <c r="C1241" s="183">
        <v>45620.0</v>
      </c>
      <c r="D1241" s="184" t="s">
        <v>443</v>
      </c>
      <c r="E1241" s="184" t="s">
        <v>447</v>
      </c>
      <c r="F1241" s="184" t="s">
        <v>357</v>
      </c>
      <c r="G1241" s="186">
        <v>24.0</v>
      </c>
      <c r="H1241" s="186">
        <v>0.0</v>
      </c>
      <c r="I1241" s="2"/>
    </row>
    <row r="1242">
      <c r="A1242" s="183">
        <v>45651.0</v>
      </c>
      <c r="B1242" s="184" t="s">
        <v>346</v>
      </c>
      <c r="C1242" s="183">
        <v>45621.0</v>
      </c>
      <c r="D1242" s="184" t="s">
        <v>443</v>
      </c>
      <c r="E1242" s="184" t="s">
        <v>447</v>
      </c>
      <c r="F1242" s="184" t="s">
        <v>358</v>
      </c>
      <c r="G1242" s="186">
        <v>25.0</v>
      </c>
      <c r="H1242" s="186">
        <v>0.0</v>
      </c>
      <c r="I1242" s="2"/>
    </row>
    <row r="1243">
      <c r="A1243" s="183">
        <v>45652.0</v>
      </c>
      <c r="B1243" s="184" t="s">
        <v>348</v>
      </c>
      <c r="C1243" s="183">
        <v>45622.0</v>
      </c>
      <c r="D1243" s="184" t="s">
        <v>443</v>
      </c>
      <c r="E1243" s="184" t="s">
        <v>447</v>
      </c>
      <c r="F1243" s="184" t="s">
        <v>359</v>
      </c>
      <c r="G1243" s="186">
        <v>26.0</v>
      </c>
      <c r="H1243" s="186">
        <v>0.0</v>
      </c>
      <c r="I1243" s="2"/>
    </row>
    <row r="1244">
      <c r="A1244" s="183">
        <v>45653.0</v>
      </c>
      <c r="B1244" s="184" t="s">
        <v>334</v>
      </c>
      <c r="C1244" s="183">
        <v>45623.0</v>
      </c>
      <c r="D1244" s="184" t="s">
        <v>443</v>
      </c>
      <c r="E1244" s="184" t="s">
        <v>447</v>
      </c>
      <c r="F1244" s="184" t="s">
        <v>360</v>
      </c>
      <c r="G1244" s="186">
        <v>27.0</v>
      </c>
      <c r="H1244" s="186">
        <v>0.0</v>
      </c>
      <c r="I1244" s="2"/>
    </row>
    <row r="1245">
      <c r="A1245" s="183">
        <v>45654.0</v>
      </c>
      <c r="B1245" s="184" t="s">
        <v>338</v>
      </c>
      <c r="C1245" s="183">
        <v>45624.0</v>
      </c>
      <c r="D1245" s="184" t="s">
        <v>443</v>
      </c>
      <c r="E1245" s="184" t="s">
        <v>447</v>
      </c>
      <c r="F1245" s="184" t="s">
        <v>361</v>
      </c>
      <c r="G1245" s="186">
        <v>28.0</v>
      </c>
      <c r="H1245" s="186">
        <v>0.0</v>
      </c>
      <c r="I1245" s="2"/>
    </row>
    <row r="1246">
      <c r="A1246" s="183">
        <v>45655.0</v>
      </c>
      <c r="B1246" s="184" t="s">
        <v>340</v>
      </c>
      <c r="C1246" s="183">
        <v>45625.0</v>
      </c>
      <c r="D1246" s="184" t="s">
        <v>443</v>
      </c>
      <c r="E1246" s="184" t="s">
        <v>447</v>
      </c>
      <c r="F1246" s="184" t="s">
        <v>362</v>
      </c>
      <c r="G1246" s="186">
        <v>29.0</v>
      </c>
      <c r="H1246" s="186">
        <v>0.0</v>
      </c>
      <c r="I1246" s="2"/>
    </row>
    <row r="1247">
      <c r="A1247" s="183">
        <v>45656.0</v>
      </c>
      <c r="B1247" s="184" t="s">
        <v>342</v>
      </c>
      <c r="C1247" s="183">
        <v>45626.0</v>
      </c>
      <c r="D1247" s="184" t="s">
        <v>443</v>
      </c>
      <c r="E1247" s="184" t="s">
        <v>447</v>
      </c>
      <c r="F1247" s="184" t="s">
        <v>363</v>
      </c>
      <c r="G1247" s="186">
        <v>30.0</v>
      </c>
      <c r="H1247" s="186">
        <v>0.0</v>
      </c>
      <c r="I1247" s="2"/>
    </row>
    <row r="1248">
      <c r="A1248" s="183">
        <v>45657.0</v>
      </c>
      <c r="B1248" s="184" t="s">
        <v>344</v>
      </c>
      <c r="C1248" s="183">
        <v>45627.0</v>
      </c>
      <c r="D1248" s="184" t="s">
        <v>443</v>
      </c>
      <c r="E1248" s="184" t="s">
        <v>448</v>
      </c>
      <c r="F1248" s="184" t="s">
        <v>364</v>
      </c>
      <c r="G1248" s="186">
        <v>1.0</v>
      </c>
      <c r="H1248" s="186">
        <v>0.0</v>
      </c>
      <c r="I1248" s="2"/>
    </row>
    <row r="1249">
      <c r="A1249" s="183">
        <v>45323.0</v>
      </c>
      <c r="B1249" s="184" t="s">
        <v>348</v>
      </c>
      <c r="C1249" s="183">
        <v>45282.0</v>
      </c>
      <c r="D1249" s="184" t="s">
        <v>430</v>
      </c>
      <c r="E1249" s="184" t="s">
        <v>442</v>
      </c>
      <c r="F1249" s="184" t="s">
        <v>391</v>
      </c>
      <c r="G1249" s="186">
        <v>22.0</v>
      </c>
      <c r="H1249" s="186">
        <v>0.0</v>
      </c>
      <c r="I1249" s="2"/>
    </row>
    <row r="1250">
      <c r="A1250" s="183">
        <v>45324.0</v>
      </c>
      <c r="B1250" s="184" t="s">
        <v>334</v>
      </c>
      <c r="C1250" s="183">
        <v>45283.0</v>
      </c>
      <c r="D1250" s="184" t="s">
        <v>430</v>
      </c>
      <c r="E1250" s="184" t="s">
        <v>442</v>
      </c>
      <c r="F1250" s="184" t="s">
        <v>392</v>
      </c>
      <c r="G1250" s="186">
        <v>23.0</v>
      </c>
      <c r="H1250" s="186">
        <v>0.0</v>
      </c>
      <c r="I1250" s="2"/>
    </row>
    <row r="1251">
      <c r="A1251" s="183">
        <v>45325.0</v>
      </c>
      <c r="B1251" s="184" t="s">
        <v>338</v>
      </c>
      <c r="C1251" s="183">
        <v>45284.0</v>
      </c>
      <c r="D1251" s="184" t="s">
        <v>430</v>
      </c>
      <c r="E1251" s="184" t="s">
        <v>442</v>
      </c>
      <c r="F1251" s="184" t="s">
        <v>393</v>
      </c>
      <c r="G1251" s="186">
        <v>24.0</v>
      </c>
      <c r="H1251" s="186">
        <v>0.0</v>
      </c>
      <c r="I1251" s="2"/>
    </row>
    <row r="1252">
      <c r="A1252" s="183">
        <v>45326.0</v>
      </c>
      <c r="B1252" s="184" t="s">
        <v>340</v>
      </c>
      <c r="C1252" s="183">
        <v>45285.0</v>
      </c>
      <c r="D1252" s="184" t="s">
        <v>430</v>
      </c>
      <c r="E1252" s="184" t="s">
        <v>442</v>
      </c>
      <c r="F1252" s="184" t="s">
        <v>394</v>
      </c>
      <c r="G1252" s="186">
        <v>25.0</v>
      </c>
      <c r="H1252" s="186">
        <v>0.0</v>
      </c>
      <c r="I1252" s="2"/>
    </row>
    <row r="1253">
      <c r="A1253" s="183">
        <v>45327.0</v>
      </c>
      <c r="B1253" s="184" t="s">
        <v>342</v>
      </c>
      <c r="C1253" s="183">
        <v>45286.0</v>
      </c>
      <c r="D1253" s="184" t="s">
        <v>430</v>
      </c>
      <c r="E1253" s="184" t="s">
        <v>442</v>
      </c>
      <c r="F1253" s="184" t="s">
        <v>395</v>
      </c>
      <c r="G1253" s="186">
        <v>26.0</v>
      </c>
      <c r="H1253" s="186">
        <v>0.0</v>
      </c>
      <c r="I1253" s="2"/>
    </row>
    <row r="1254">
      <c r="A1254" s="183">
        <v>45328.0</v>
      </c>
      <c r="B1254" s="184" t="s">
        <v>344</v>
      </c>
      <c r="C1254" s="183">
        <v>45287.0</v>
      </c>
      <c r="D1254" s="184" t="s">
        <v>430</v>
      </c>
      <c r="E1254" s="184" t="s">
        <v>442</v>
      </c>
      <c r="F1254" s="184" t="s">
        <v>396</v>
      </c>
      <c r="G1254" s="186">
        <v>27.0</v>
      </c>
      <c r="H1254" s="186">
        <v>0.0</v>
      </c>
      <c r="I1254" s="2"/>
    </row>
    <row r="1255">
      <c r="A1255" s="183">
        <v>45329.0</v>
      </c>
      <c r="B1255" s="184" t="s">
        <v>346</v>
      </c>
      <c r="C1255" s="183">
        <v>45288.0</v>
      </c>
      <c r="D1255" s="184" t="s">
        <v>430</v>
      </c>
      <c r="E1255" s="184" t="s">
        <v>442</v>
      </c>
      <c r="F1255" s="184" t="s">
        <v>397</v>
      </c>
      <c r="G1255" s="186">
        <v>28.0</v>
      </c>
      <c r="H1255" s="186">
        <v>0.0</v>
      </c>
      <c r="I1255" s="2"/>
    </row>
    <row r="1256">
      <c r="A1256" s="183">
        <v>45330.0</v>
      </c>
      <c r="B1256" s="184" t="s">
        <v>348</v>
      </c>
      <c r="C1256" s="183">
        <v>45289.0</v>
      </c>
      <c r="D1256" s="184" t="s">
        <v>430</v>
      </c>
      <c r="E1256" s="184" t="s">
        <v>442</v>
      </c>
      <c r="F1256" s="184" t="s">
        <v>398</v>
      </c>
      <c r="G1256" s="186">
        <v>29.0</v>
      </c>
      <c r="H1256" s="186">
        <v>0.0</v>
      </c>
      <c r="I1256" s="2"/>
    </row>
    <row r="1257">
      <c r="A1257" s="183">
        <v>45331.0</v>
      </c>
      <c r="B1257" s="184" t="s">
        <v>334</v>
      </c>
      <c r="C1257" s="183">
        <v>45290.0</v>
      </c>
      <c r="D1257" s="184" t="s">
        <v>430</v>
      </c>
      <c r="E1257" s="184" t="s">
        <v>442</v>
      </c>
      <c r="F1257" s="184" t="s">
        <v>399</v>
      </c>
      <c r="G1257" s="186">
        <v>30.0</v>
      </c>
      <c r="H1257" s="186">
        <v>0.0</v>
      </c>
      <c r="I1257" s="2"/>
    </row>
    <row r="1258">
      <c r="A1258" s="183">
        <v>45332.0</v>
      </c>
      <c r="B1258" s="184" t="s">
        <v>338</v>
      </c>
      <c r="C1258" s="183">
        <v>45292.0</v>
      </c>
      <c r="D1258" s="184" t="s">
        <v>443</v>
      </c>
      <c r="E1258" s="184" t="s">
        <v>449</v>
      </c>
      <c r="F1258" s="184" t="s">
        <v>400</v>
      </c>
      <c r="G1258" s="186">
        <v>1.0</v>
      </c>
      <c r="H1258" s="186">
        <v>0.0</v>
      </c>
      <c r="I1258" s="2"/>
    </row>
    <row r="1259">
      <c r="A1259" s="183">
        <v>45333.0</v>
      </c>
      <c r="B1259" s="184" t="s">
        <v>340</v>
      </c>
      <c r="C1259" s="183">
        <v>45293.0</v>
      </c>
      <c r="D1259" s="184" t="s">
        <v>443</v>
      </c>
      <c r="E1259" s="184" t="s">
        <v>449</v>
      </c>
      <c r="F1259" s="184" t="s">
        <v>401</v>
      </c>
      <c r="G1259" s="186">
        <v>2.0</v>
      </c>
      <c r="H1259" s="186">
        <v>0.0</v>
      </c>
      <c r="I1259" s="2"/>
    </row>
    <row r="1260">
      <c r="A1260" s="183">
        <v>45334.0</v>
      </c>
      <c r="B1260" s="184" t="s">
        <v>342</v>
      </c>
      <c r="C1260" s="183">
        <v>45294.0</v>
      </c>
      <c r="D1260" s="184" t="s">
        <v>443</v>
      </c>
      <c r="E1260" s="184" t="s">
        <v>449</v>
      </c>
      <c r="F1260" s="184" t="s">
        <v>402</v>
      </c>
      <c r="G1260" s="186">
        <v>3.0</v>
      </c>
      <c r="H1260" s="186">
        <v>0.0</v>
      </c>
      <c r="I1260" s="2"/>
    </row>
    <row r="1261">
      <c r="A1261" s="183">
        <v>45335.0</v>
      </c>
      <c r="B1261" s="184" t="s">
        <v>344</v>
      </c>
      <c r="C1261" s="183">
        <v>45295.0</v>
      </c>
      <c r="D1261" s="184" t="s">
        <v>443</v>
      </c>
      <c r="E1261" s="184" t="s">
        <v>449</v>
      </c>
      <c r="F1261" s="184" t="s">
        <v>403</v>
      </c>
      <c r="G1261" s="186">
        <v>4.0</v>
      </c>
      <c r="H1261" s="186">
        <v>0.0</v>
      </c>
      <c r="I1261" s="2"/>
    </row>
    <row r="1262">
      <c r="A1262" s="183">
        <v>45336.0</v>
      </c>
      <c r="B1262" s="184" t="s">
        <v>346</v>
      </c>
      <c r="C1262" s="183">
        <v>45296.0</v>
      </c>
      <c r="D1262" s="184" t="s">
        <v>443</v>
      </c>
      <c r="E1262" s="184" t="s">
        <v>449</v>
      </c>
      <c r="F1262" s="184" t="s">
        <v>404</v>
      </c>
      <c r="G1262" s="186">
        <v>5.0</v>
      </c>
      <c r="H1262" s="186">
        <v>0.0</v>
      </c>
      <c r="I1262" s="2"/>
    </row>
    <row r="1263">
      <c r="A1263" s="183">
        <v>45337.0</v>
      </c>
      <c r="B1263" s="184" t="s">
        <v>348</v>
      </c>
      <c r="C1263" s="183">
        <v>45297.0</v>
      </c>
      <c r="D1263" s="184" t="s">
        <v>443</v>
      </c>
      <c r="E1263" s="184" t="s">
        <v>449</v>
      </c>
      <c r="F1263" s="184" t="s">
        <v>337</v>
      </c>
      <c r="G1263" s="186">
        <v>6.0</v>
      </c>
      <c r="H1263" s="186">
        <v>0.0</v>
      </c>
      <c r="I1263" s="2"/>
    </row>
    <row r="1264">
      <c r="A1264" s="183">
        <v>45338.0</v>
      </c>
      <c r="B1264" s="184" t="s">
        <v>334</v>
      </c>
      <c r="C1264" s="183">
        <v>45298.0</v>
      </c>
      <c r="D1264" s="184" t="s">
        <v>443</v>
      </c>
      <c r="E1264" s="184" t="s">
        <v>449</v>
      </c>
      <c r="F1264" s="184" t="s">
        <v>339</v>
      </c>
      <c r="G1264" s="186">
        <v>7.0</v>
      </c>
      <c r="H1264" s="186">
        <v>0.0</v>
      </c>
      <c r="I1264" s="2"/>
    </row>
    <row r="1265">
      <c r="A1265" s="183">
        <v>45339.0</v>
      </c>
      <c r="B1265" s="184" t="s">
        <v>338</v>
      </c>
      <c r="C1265" s="183">
        <v>45299.0</v>
      </c>
      <c r="D1265" s="184" t="s">
        <v>443</v>
      </c>
      <c r="E1265" s="184" t="s">
        <v>449</v>
      </c>
      <c r="F1265" s="184" t="s">
        <v>341</v>
      </c>
      <c r="G1265" s="186">
        <v>8.0</v>
      </c>
      <c r="H1265" s="186">
        <v>0.0</v>
      </c>
      <c r="I1265" s="2"/>
    </row>
    <row r="1266">
      <c r="A1266" s="183">
        <v>45340.0</v>
      </c>
      <c r="B1266" s="184" t="s">
        <v>340</v>
      </c>
      <c r="C1266" s="183">
        <v>45300.0</v>
      </c>
      <c r="D1266" s="184" t="s">
        <v>443</v>
      </c>
      <c r="E1266" s="184" t="s">
        <v>449</v>
      </c>
      <c r="F1266" s="184" t="s">
        <v>343</v>
      </c>
      <c r="G1266" s="186">
        <v>9.0</v>
      </c>
      <c r="H1266" s="186">
        <v>0.0</v>
      </c>
      <c r="I1266" s="2"/>
    </row>
    <row r="1267">
      <c r="A1267" s="183">
        <v>45341.0</v>
      </c>
      <c r="B1267" s="184" t="s">
        <v>342</v>
      </c>
      <c r="C1267" s="183">
        <v>45301.0</v>
      </c>
      <c r="D1267" s="184" t="s">
        <v>443</v>
      </c>
      <c r="E1267" s="184" t="s">
        <v>449</v>
      </c>
      <c r="F1267" s="184" t="s">
        <v>345</v>
      </c>
      <c r="G1267" s="186">
        <v>10.0</v>
      </c>
      <c r="H1267" s="186">
        <v>0.0</v>
      </c>
      <c r="I1267" s="2"/>
    </row>
    <row r="1268">
      <c r="A1268" s="183">
        <v>45342.0</v>
      </c>
      <c r="B1268" s="184" t="s">
        <v>344</v>
      </c>
      <c r="C1268" s="183">
        <v>45302.0</v>
      </c>
      <c r="D1268" s="184" t="s">
        <v>443</v>
      </c>
      <c r="E1268" s="184" t="s">
        <v>449</v>
      </c>
      <c r="F1268" s="184" t="s">
        <v>347</v>
      </c>
      <c r="G1268" s="186">
        <v>11.0</v>
      </c>
      <c r="H1268" s="186">
        <v>0.0</v>
      </c>
      <c r="I1268" s="2"/>
    </row>
    <row r="1269">
      <c r="A1269" s="183">
        <v>45343.0</v>
      </c>
      <c r="B1269" s="184" t="s">
        <v>346</v>
      </c>
      <c r="C1269" s="183">
        <v>45303.0</v>
      </c>
      <c r="D1269" s="184" t="s">
        <v>443</v>
      </c>
      <c r="E1269" s="184" t="s">
        <v>449</v>
      </c>
      <c r="F1269" s="184" t="s">
        <v>349</v>
      </c>
      <c r="G1269" s="186">
        <v>12.0</v>
      </c>
      <c r="H1269" s="186">
        <v>0.0</v>
      </c>
      <c r="I1269" s="2"/>
    </row>
    <row r="1270">
      <c r="A1270" s="183">
        <v>45344.0</v>
      </c>
      <c r="B1270" s="184" t="s">
        <v>348</v>
      </c>
      <c r="C1270" s="183">
        <v>45304.0</v>
      </c>
      <c r="D1270" s="184" t="s">
        <v>443</v>
      </c>
      <c r="E1270" s="184" t="s">
        <v>449</v>
      </c>
      <c r="F1270" s="184" t="s">
        <v>350</v>
      </c>
      <c r="G1270" s="186">
        <v>13.0</v>
      </c>
      <c r="H1270" s="186">
        <v>0.0</v>
      </c>
      <c r="I1270" s="2"/>
    </row>
    <row r="1271">
      <c r="A1271" s="183">
        <v>45345.0</v>
      </c>
      <c r="B1271" s="184" t="s">
        <v>334</v>
      </c>
      <c r="C1271" s="183">
        <v>45305.0</v>
      </c>
      <c r="D1271" s="184" t="s">
        <v>443</v>
      </c>
      <c r="E1271" s="184" t="s">
        <v>449</v>
      </c>
      <c r="F1271" s="184" t="s">
        <v>351</v>
      </c>
      <c r="G1271" s="186">
        <v>14.0</v>
      </c>
      <c r="H1271" s="186">
        <v>0.0</v>
      </c>
      <c r="I1271" s="2"/>
    </row>
    <row r="1272">
      <c r="A1272" s="183">
        <v>45346.0</v>
      </c>
      <c r="B1272" s="184" t="s">
        <v>338</v>
      </c>
      <c r="C1272" s="183">
        <v>45306.0</v>
      </c>
      <c r="D1272" s="184" t="s">
        <v>443</v>
      </c>
      <c r="E1272" s="184" t="s">
        <v>449</v>
      </c>
      <c r="F1272" s="184" t="s">
        <v>352</v>
      </c>
      <c r="G1272" s="186">
        <v>15.0</v>
      </c>
      <c r="H1272" s="186">
        <v>0.0</v>
      </c>
      <c r="I1272" s="2"/>
    </row>
    <row r="1273">
      <c r="A1273" s="183">
        <v>45347.0</v>
      </c>
      <c r="B1273" s="184" t="s">
        <v>340</v>
      </c>
      <c r="C1273" s="183">
        <v>45307.0</v>
      </c>
      <c r="D1273" s="184" t="s">
        <v>443</v>
      </c>
      <c r="E1273" s="184" t="s">
        <v>449</v>
      </c>
      <c r="F1273" s="184" t="s">
        <v>353</v>
      </c>
      <c r="G1273" s="186">
        <v>16.0</v>
      </c>
      <c r="H1273" s="186">
        <v>0.0</v>
      </c>
      <c r="I1273" s="2"/>
    </row>
    <row r="1274">
      <c r="A1274" s="183">
        <v>45348.0</v>
      </c>
      <c r="B1274" s="184" t="s">
        <v>342</v>
      </c>
      <c r="C1274" s="183">
        <v>45308.0</v>
      </c>
      <c r="D1274" s="184" t="s">
        <v>443</v>
      </c>
      <c r="E1274" s="184" t="s">
        <v>449</v>
      </c>
      <c r="F1274" s="184" t="s">
        <v>354</v>
      </c>
      <c r="G1274" s="186">
        <v>17.0</v>
      </c>
      <c r="H1274" s="186">
        <v>0.0</v>
      </c>
      <c r="I1274" s="2"/>
    </row>
    <row r="1275">
      <c r="A1275" s="183">
        <v>45349.0</v>
      </c>
      <c r="B1275" s="184" t="s">
        <v>344</v>
      </c>
      <c r="C1275" s="183">
        <v>45309.0</v>
      </c>
      <c r="D1275" s="184" t="s">
        <v>443</v>
      </c>
      <c r="E1275" s="184" t="s">
        <v>449</v>
      </c>
      <c r="F1275" s="184" t="s">
        <v>356</v>
      </c>
      <c r="G1275" s="186">
        <v>18.0</v>
      </c>
      <c r="H1275" s="186">
        <v>0.0</v>
      </c>
      <c r="I1275" s="2"/>
    </row>
    <row r="1276">
      <c r="A1276" s="183">
        <v>45350.0</v>
      </c>
      <c r="B1276" s="184" t="s">
        <v>346</v>
      </c>
      <c r="C1276" s="183">
        <v>45310.0</v>
      </c>
      <c r="D1276" s="184" t="s">
        <v>443</v>
      </c>
      <c r="E1276" s="184" t="s">
        <v>449</v>
      </c>
      <c r="F1276" s="184" t="s">
        <v>357</v>
      </c>
      <c r="G1276" s="186">
        <v>19.0</v>
      </c>
      <c r="H1276" s="186">
        <v>0.0</v>
      </c>
      <c r="I1276" s="2"/>
    </row>
    <row r="1277">
      <c r="A1277" s="183">
        <v>45351.0</v>
      </c>
      <c r="B1277" s="184" t="s">
        <v>348</v>
      </c>
      <c r="C1277" s="183">
        <v>45311.0</v>
      </c>
      <c r="D1277" s="184" t="s">
        <v>443</v>
      </c>
      <c r="E1277" s="184" t="s">
        <v>449</v>
      </c>
      <c r="F1277" s="184" t="s">
        <v>358</v>
      </c>
      <c r="G1277" s="186">
        <v>20.0</v>
      </c>
      <c r="H1277" s="186">
        <v>0.0</v>
      </c>
      <c r="I1277" s="2"/>
    </row>
    <row r="1278">
      <c r="A1278" s="183">
        <v>45352.0</v>
      </c>
      <c r="B1278" s="184" t="s">
        <v>334</v>
      </c>
      <c r="C1278" s="183">
        <v>45312.0</v>
      </c>
      <c r="D1278" s="184" t="s">
        <v>443</v>
      </c>
      <c r="E1278" s="184" t="s">
        <v>449</v>
      </c>
      <c r="F1278" s="184" t="s">
        <v>359</v>
      </c>
      <c r="G1278" s="186">
        <v>21.0</v>
      </c>
      <c r="H1278" s="186">
        <v>0.0</v>
      </c>
      <c r="I1278" s="2"/>
    </row>
    <row r="1279">
      <c r="A1279" s="183">
        <v>45353.0</v>
      </c>
      <c r="B1279" s="184" t="s">
        <v>338</v>
      </c>
      <c r="C1279" s="183">
        <v>45313.0</v>
      </c>
      <c r="D1279" s="184" t="s">
        <v>443</v>
      </c>
      <c r="E1279" s="184" t="s">
        <v>449</v>
      </c>
      <c r="F1279" s="184" t="s">
        <v>360</v>
      </c>
      <c r="G1279" s="186">
        <v>22.0</v>
      </c>
      <c r="H1279" s="186">
        <v>0.0</v>
      </c>
      <c r="I1279" s="2"/>
    </row>
    <row r="1280">
      <c r="A1280" s="183">
        <v>45354.0</v>
      </c>
      <c r="B1280" s="184" t="s">
        <v>340</v>
      </c>
      <c r="C1280" s="183">
        <v>45314.0</v>
      </c>
      <c r="D1280" s="184" t="s">
        <v>443</v>
      </c>
      <c r="E1280" s="184" t="s">
        <v>449</v>
      </c>
      <c r="F1280" s="184" t="s">
        <v>361</v>
      </c>
      <c r="G1280" s="186">
        <v>23.0</v>
      </c>
      <c r="H1280" s="186">
        <v>0.0</v>
      </c>
      <c r="I1280" s="2"/>
    </row>
    <row r="1281">
      <c r="A1281" s="183">
        <v>45355.0</v>
      </c>
      <c r="B1281" s="184" t="s">
        <v>342</v>
      </c>
      <c r="C1281" s="183">
        <v>45315.0</v>
      </c>
      <c r="D1281" s="184" t="s">
        <v>443</v>
      </c>
      <c r="E1281" s="184" t="s">
        <v>449</v>
      </c>
      <c r="F1281" s="184" t="s">
        <v>362</v>
      </c>
      <c r="G1281" s="186">
        <v>24.0</v>
      </c>
      <c r="H1281" s="186">
        <v>0.0</v>
      </c>
      <c r="I1281" s="2"/>
    </row>
    <row r="1282">
      <c r="A1282" s="183">
        <v>45356.0</v>
      </c>
      <c r="B1282" s="184" t="s">
        <v>344</v>
      </c>
      <c r="C1282" s="183">
        <v>45316.0</v>
      </c>
      <c r="D1282" s="184" t="s">
        <v>443</v>
      </c>
      <c r="E1282" s="184" t="s">
        <v>449</v>
      </c>
      <c r="F1282" s="184" t="s">
        <v>363</v>
      </c>
      <c r="G1282" s="186">
        <v>25.0</v>
      </c>
      <c r="H1282" s="186">
        <v>0.0</v>
      </c>
      <c r="I1282" s="2"/>
    </row>
    <row r="1283">
      <c r="A1283" s="183">
        <v>45357.0</v>
      </c>
      <c r="B1283" s="184" t="s">
        <v>346</v>
      </c>
      <c r="C1283" s="183">
        <v>45317.0</v>
      </c>
      <c r="D1283" s="184" t="s">
        <v>443</v>
      </c>
      <c r="E1283" s="184" t="s">
        <v>449</v>
      </c>
      <c r="F1283" s="184" t="s">
        <v>364</v>
      </c>
      <c r="G1283" s="186">
        <v>26.0</v>
      </c>
      <c r="H1283" s="186">
        <v>0.0</v>
      </c>
      <c r="I1283" s="2"/>
    </row>
    <row r="1284">
      <c r="A1284" s="183">
        <v>45358.0</v>
      </c>
      <c r="B1284" s="184" t="s">
        <v>348</v>
      </c>
      <c r="C1284" s="183">
        <v>45318.0</v>
      </c>
      <c r="D1284" s="184" t="s">
        <v>443</v>
      </c>
      <c r="E1284" s="184" t="s">
        <v>449</v>
      </c>
      <c r="F1284" s="184" t="s">
        <v>365</v>
      </c>
      <c r="G1284" s="186">
        <v>27.0</v>
      </c>
      <c r="H1284" s="186">
        <v>0.0</v>
      </c>
      <c r="I1284" s="2"/>
    </row>
    <row r="1285">
      <c r="A1285" s="183">
        <v>45359.0</v>
      </c>
      <c r="B1285" s="184" t="s">
        <v>334</v>
      </c>
      <c r="C1285" s="183">
        <v>45319.0</v>
      </c>
      <c r="D1285" s="184" t="s">
        <v>443</v>
      </c>
      <c r="E1285" s="184" t="s">
        <v>449</v>
      </c>
      <c r="F1285" s="184" t="s">
        <v>366</v>
      </c>
      <c r="G1285" s="186">
        <v>28.0</v>
      </c>
      <c r="H1285" s="186">
        <v>0.0</v>
      </c>
      <c r="I1285" s="2"/>
    </row>
    <row r="1286">
      <c r="A1286" s="183">
        <v>45360.0</v>
      </c>
      <c r="B1286" s="184" t="s">
        <v>338</v>
      </c>
      <c r="C1286" s="183">
        <v>45320.0</v>
      </c>
      <c r="D1286" s="184" t="s">
        <v>443</v>
      </c>
      <c r="E1286" s="184" t="s">
        <v>449</v>
      </c>
      <c r="F1286" s="184" t="s">
        <v>367</v>
      </c>
      <c r="G1286" s="186">
        <v>29.0</v>
      </c>
      <c r="H1286" s="186">
        <v>0.0</v>
      </c>
      <c r="I1286" s="2"/>
    </row>
    <row r="1287">
      <c r="A1287" s="183">
        <v>45361.0</v>
      </c>
      <c r="B1287" s="184" t="s">
        <v>340</v>
      </c>
      <c r="C1287" s="183">
        <v>45323.0</v>
      </c>
      <c r="D1287" s="184" t="s">
        <v>443</v>
      </c>
      <c r="E1287" s="184" t="s">
        <v>450</v>
      </c>
      <c r="F1287" s="184" t="s">
        <v>368</v>
      </c>
      <c r="G1287" s="186">
        <v>1.0</v>
      </c>
      <c r="H1287" s="186">
        <v>0.0</v>
      </c>
      <c r="I1287" s="2"/>
    </row>
    <row r="1288">
      <c r="A1288" s="183">
        <v>45362.0</v>
      </c>
      <c r="B1288" s="184" t="s">
        <v>342</v>
      </c>
      <c r="C1288" s="183">
        <v>45324.0</v>
      </c>
      <c r="D1288" s="184" t="s">
        <v>443</v>
      </c>
      <c r="E1288" s="184" t="s">
        <v>450</v>
      </c>
      <c r="F1288" s="184" t="s">
        <v>369</v>
      </c>
      <c r="G1288" s="186">
        <v>2.0</v>
      </c>
      <c r="H1288" s="186">
        <v>0.0</v>
      </c>
      <c r="I1288" s="2"/>
    </row>
    <row r="1289">
      <c r="A1289" s="183">
        <v>45363.0</v>
      </c>
      <c r="B1289" s="184" t="s">
        <v>344</v>
      </c>
      <c r="C1289" s="183">
        <v>45325.0</v>
      </c>
      <c r="D1289" s="184" t="s">
        <v>443</v>
      </c>
      <c r="E1289" s="184" t="s">
        <v>450</v>
      </c>
      <c r="F1289" s="184" t="s">
        <v>370</v>
      </c>
      <c r="G1289" s="186">
        <v>3.0</v>
      </c>
      <c r="H1289" s="186">
        <v>0.0</v>
      </c>
      <c r="I1289" s="2"/>
    </row>
    <row r="1290">
      <c r="A1290" s="183">
        <v>45364.0</v>
      </c>
      <c r="B1290" s="184" t="s">
        <v>346</v>
      </c>
      <c r="C1290" s="183">
        <v>45326.0</v>
      </c>
      <c r="D1290" s="184" t="s">
        <v>443</v>
      </c>
      <c r="E1290" s="184" t="s">
        <v>450</v>
      </c>
      <c r="F1290" s="184" t="s">
        <v>371</v>
      </c>
      <c r="G1290" s="186">
        <v>4.0</v>
      </c>
      <c r="H1290" s="186">
        <v>0.0</v>
      </c>
      <c r="I1290" s="2"/>
    </row>
    <row r="1291">
      <c r="A1291" s="183">
        <v>45365.0</v>
      </c>
      <c r="B1291" s="184" t="s">
        <v>348</v>
      </c>
      <c r="C1291" s="183">
        <v>45327.0</v>
      </c>
      <c r="D1291" s="184" t="s">
        <v>443</v>
      </c>
      <c r="E1291" s="184" t="s">
        <v>450</v>
      </c>
      <c r="F1291" s="184" t="s">
        <v>372</v>
      </c>
      <c r="G1291" s="186">
        <v>5.0</v>
      </c>
      <c r="H1291" s="186">
        <v>0.0</v>
      </c>
      <c r="I1291" s="2"/>
    </row>
    <row r="1292">
      <c r="A1292" s="183">
        <v>45366.0</v>
      </c>
      <c r="B1292" s="184" t="s">
        <v>334</v>
      </c>
      <c r="C1292" s="183">
        <v>45328.0</v>
      </c>
      <c r="D1292" s="184" t="s">
        <v>443</v>
      </c>
      <c r="E1292" s="184" t="s">
        <v>450</v>
      </c>
      <c r="F1292" s="184" t="s">
        <v>373</v>
      </c>
      <c r="G1292" s="186">
        <v>6.0</v>
      </c>
      <c r="H1292" s="186">
        <v>0.0</v>
      </c>
      <c r="I1292" s="2"/>
    </row>
    <row r="1293">
      <c r="A1293" s="183">
        <v>45367.0</v>
      </c>
      <c r="B1293" s="184" t="s">
        <v>338</v>
      </c>
      <c r="C1293" s="183">
        <v>45329.0</v>
      </c>
      <c r="D1293" s="184" t="s">
        <v>443</v>
      </c>
      <c r="E1293" s="184" t="s">
        <v>450</v>
      </c>
      <c r="F1293" s="184" t="s">
        <v>374</v>
      </c>
      <c r="G1293" s="186">
        <v>7.0</v>
      </c>
      <c r="H1293" s="186">
        <v>0.0</v>
      </c>
      <c r="I1293" s="2"/>
    </row>
    <row r="1294">
      <c r="A1294" s="183">
        <v>45368.0</v>
      </c>
      <c r="B1294" s="184" t="s">
        <v>340</v>
      </c>
      <c r="C1294" s="183">
        <v>45330.0</v>
      </c>
      <c r="D1294" s="184" t="s">
        <v>443</v>
      </c>
      <c r="E1294" s="184" t="s">
        <v>450</v>
      </c>
      <c r="F1294" s="184" t="s">
        <v>406</v>
      </c>
      <c r="G1294" s="186">
        <v>8.0</v>
      </c>
      <c r="H1294" s="186">
        <v>0.0</v>
      </c>
      <c r="I1294" s="2"/>
    </row>
    <row r="1295">
      <c r="A1295" s="183">
        <v>45369.0</v>
      </c>
      <c r="B1295" s="184" t="s">
        <v>342</v>
      </c>
      <c r="C1295" s="183">
        <v>45331.0</v>
      </c>
      <c r="D1295" s="184" t="s">
        <v>443</v>
      </c>
      <c r="E1295" s="184" t="s">
        <v>450</v>
      </c>
      <c r="F1295" s="184" t="s">
        <v>407</v>
      </c>
      <c r="G1295" s="186">
        <v>9.0</v>
      </c>
      <c r="H1295" s="186">
        <v>0.0</v>
      </c>
      <c r="I1295" s="2"/>
    </row>
    <row r="1296">
      <c r="A1296" s="183">
        <v>45370.0</v>
      </c>
      <c r="B1296" s="184" t="s">
        <v>344</v>
      </c>
      <c r="C1296" s="183">
        <v>45332.0</v>
      </c>
      <c r="D1296" s="184" t="s">
        <v>443</v>
      </c>
      <c r="E1296" s="184" t="s">
        <v>450</v>
      </c>
      <c r="F1296" s="184" t="s">
        <v>377</v>
      </c>
      <c r="G1296" s="186">
        <v>10.0</v>
      </c>
      <c r="H1296" s="186">
        <v>0.0</v>
      </c>
      <c r="I1296" s="2"/>
    </row>
    <row r="1297">
      <c r="A1297" s="183">
        <v>45371.0</v>
      </c>
      <c r="B1297" s="184" t="s">
        <v>346</v>
      </c>
      <c r="C1297" s="183">
        <v>45333.0</v>
      </c>
      <c r="D1297" s="184" t="s">
        <v>443</v>
      </c>
      <c r="E1297" s="184" t="s">
        <v>450</v>
      </c>
      <c r="F1297" s="184" t="s">
        <v>378</v>
      </c>
      <c r="G1297" s="186">
        <v>11.0</v>
      </c>
      <c r="H1297" s="186">
        <v>0.0</v>
      </c>
      <c r="I1297" s="2"/>
    </row>
    <row r="1298">
      <c r="A1298" s="183">
        <v>45372.0</v>
      </c>
      <c r="B1298" s="184" t="s">
        <v>348</v>
      </c>
      <c r="C1298" s="183">
        <v>45334.0</v>
      </c>
      <c r="D1298" s="184" t="s">
        <v>443</v>
      </c>
      <c r="E1298" s="184" t="s">
        <v>450</v>
      </c>
      <c r="F1298" s="184" t="s">
        <v>379</v>
      </c>
      <c r="G1298" s="186">
        <v>12.0</v>
      </c>
      <c r="H1298" s="186">
        <v>0.0</v>
      </c>
      <c r="I1298" s="2"/>
    </row>
    <row r="1299">
      <c r="A1299" s="183">
        <v>45373.0</v>
      </c>
      <c r="B1299" s="184" t="s">
        <v>334</v>
      </c>
      <c r="C1299" s="183">
        <v>45335.0</v>
      </c>
      <c r="D1299" s="184" t="s">
        <v>443</v>
      </c>
      <c r="E1299" s="184" t="s">
        <v>450</v>
      </c>
      <c r="F1299" s="184" t="s">
        <v>380</v>
      </c>
      <c r="G1299" s="186">
        <v>13.0</v>
      </c>
      <c r="H1299" s="186">
        <v>0.0</v>
      </c>
      <c r="I1299" s="2"/>
    </row>
    <row r="1300">
      <c r="A1300" s="183">
        <v>45374.0</v>
      </c>
      <c r="B1300" s="184" t="s">
        <v>338</v>
      </c>
      <c r="C1300" s="183">
        <v>45336.0</v>
      </c>
      <c r="D1300" s="184" t="s">
        <v>443</v>
      </c>
      <c r="E1300" s="184" t="s">
        <v>450</v>
      </c>
      <c r="F1300" s="184" t="s">
        <v>381</v>
      </c>
      <c r="G1300" s="186">
        <v>14.0</v>
      </c>
      <c r="H1300" s="186">
        <v>0.0</v>
      </c>
      <c r="I1300" s="2"/>
    </row>
    <row r="1301">
      <c r="A1301" s="183">
        <v>45375.0</v>
      </c>
      <c r="B1301" s="184" t="s">
        <v>340</v>
      </c>
      <c r="C1301" s="183">
        <v>45337.0</v>
      </c>
      <c r="D1301" s="184" t="s">
        <v>443</v>
      </c>
      <c r="E1301" s="184" t="s">
        <v>450</v>
      </c>
      <c r="F1301" s="184" t="s">
        <v>383</v>
      </c>
      <c r="G1301" s="186">
        <v>15.0</v>
      </c>
      <c r="H1301" s="186">
        <v>0.0</v>
      </c>
      <c r="I1301" s="2"/>
    </row>
    <row r="1302">
      <c r="A1302" s="183">
        <v>45376.0</v>
      </c>
      <c r="B1302" s="184" t="s">
        <v>342</v>
      </c>
      <c r="C1302" s="183">
        <v>45338.0</v>
      </c>
      <c r="D1302" s="184" t="s">
        <v>443</v>
      </c>
      <c r="E1302" s="184" t="s">
        <v>450</v>
      </c>
      <c r="F1302" s="184" t="s">
        <v>384</v>
      </c>
      <c r="G1302" s="186">
        <v>16.0</v>
      </c>
      <c r="H1302" s="186">
        <v>0.0</v>
      </c>
      <c r="I1302" s="2"/>
    </row>
    <row r="1303">
      <c r="A1303" s="183">
        <v>45377.0</v>
      </c>
      <c r="B1303" s="184" t="s">
        <v>344</v>
      </c>
      <c r="C1303" s="183">
        <v>45339.0</v>
      </c>
      <c r="D1303" s="184" t="s">
        <v>443</v>
      </c>
      <c r="E1303" s="184" t="s">
        <v>450</v>
      </c>
      <c r="F1303" s="184" t="s">
        <v>385</v>
      </c>
      <c r="G1303" s="186">
        <v>17.0</v>
      </c>
      <c r="H1303" s="186">
        <v>0.0</v>
      </c>
      <c r="I1303" s="2"/>
    </row>
    <row r="1304">
      <c r="A1304" s="183">
        <v>45378.0</v>
      </c>
      <c r="B1304" s="184" t="s">
        <v>346</v>
      </c>
      <c r="C1304" s="183">
        <v>45340.0</v>
      </c>
      <c r="D1304" s="184" t="s">
        <v>443</v>
      </c>
      <c r="E1304" s="184" t="s">
        <v>450</v>
      </c>
      <c r="F1304" s="184" t="s">
        <v>386</v>
      </c>
      <c r="G1304" s="186">
        <v>18.0</v>
      </c>
      <c r="H1304" s="186">
        <v>0.0</v>
      </c>
      <c r="I1304" s="2"/>
    </row>
    <row r="1305">
      <c r="A1305" s="183">
        <v>45379.0</v>
      </c>
      <c r="B1305" s="184" t="s">
        <v>348</v>
      </c>
      <c r="C1305" s="183">
        <v>45341.0</v>
      </c>
      <c r="D1305" s="184" t="s">
        <v>443</v>
      </c>
      <c r="E1305" s="184" t="s">
        <v>450</v>
      </c>
      <c r="F1305" s="184" t="s">
        <v>387</v>
      </c>
      <c r="G1305" s="186">
        <v>19.0</v>
      </c>
      <c r="H1305" s="186">
        <v>0.0</v>
      </c>
      <c r="I1305" s="2"/>
    </row>
    <row r="1306">
      <c r="A1306" s="183">
        <v>45380.0</v>
      </c>
      <c r="B1306" s="184" t="s">
        <v>334</v>
      </c>
      <c r="C1306" s="183">
        <v>45342.0</v>
      </c>
      <c r="D1306" s="184" t="s">
        <v>443</v>
      </c>
      <c r="E1306" s="184" t="s">
        <v>450</v>
      </c>
      <c r="F1306" s="184" t="s">
        <v>388</v>
      </c>
      <c r="G1306" s="186">
        <v>20.0</v>
      </c>
      <c r="H1306" s="186">
        <v>0.0</v>
      </c>
      <c r="I1306" s="2"/>
    </row>
    <row r="1307">
      <c r="A1307" s="183">
        <v>45381.0</v>
      </c>
      <c r="B1307" s="184" t="s">
        <v>338</v>
      </c>
      <c r="C1307" s="183">
        <v>45343.0</v>
      </c>
      <c r="D1307" s="184" t="s">
        <v>443</v>
      </c>
      <c r="E1307" s="184" t="s">
        <v>450</v>
      </c>
      <c r="F1307" s="184" t="s">
        <v>389</v>
      </c>
      <c r="G1307" s="186">
        <v>21.0</v>
      </c>
      <c r="H1307" s="186">
        <v>0.0</v>
      </c>
      <c r="I1307" s="2"/>
    </row>
    <row r="1308">
      <c r="A1308" s="183">
        <v>45382.0</v>
      </c>
      <c r="B1308" s="184" t="s">
        <v>340</v>
      </c>
      <c r="C1308" s="183">
        <v>45344.0</v>
      </c>
      <c r="D1308" s="184" t="s">
        <v>443</v>
      </c>
      <c r="E1308" s="184" t="s">
        <v>450</v>
      </c>
      <c r="F1308" s="184" t="s">
        <v>390</v>
      </c>
      <c r="G1308" s="186">
        <v>22.0</v>
      </c>
      <c r="H1308" s="186">
        <v>0.0</v>
      </c>
      <c r="I1308" s="2"/>
    </row>
    <row r="1309">
      <c r="A1309" s="183">
        <v>45383.0</v>
      </c>
      <c r="B1309" s="184" t="s">
        <v>342</v>
      </c>
      <c r="C1309" s="183">
        <v>45345.0</v>
      </c>
      <c r="D1309" s="184" t="s">
        <v>443</v>
      </c>
      <c r="E1309" s="184" t="s">
        <v>450</v>
      </c>
      <c r="F1309" s="184" t="s">
        <v>391</v>
      </c>
      <c r="G1309" s="186">
        <v>23.0</v>
      </c>
      <c r="H1309" s="186">
        <v>0.0</v>
      </c>
      <c r="I1309" s="2"/>
    </row>
    <row r="1310">
      <c r="A1310" s="183">
        <v>45384.0</v>
      </c>
      <c r="B1310" s="184" t="s">
        <v>344</v>
      </c>
      <c r="C1310" s="183">
        <v>45346.0</v>
      </c>
      <c r="D1310" s="184" t="s">
        <v>443</v>
      </c>
      <c r="E1310" s="184" t="s">
        <v>450</v>
      </c>
      <c r="F1310" s="184" t="s">
        <v>392</v>
      </c>
      <c r="G1310" s="186">
        <v>24.0</v>
      </c>
      <c r="H1310" s="186">
        <v>0.0</v>
      </c>
      <c r="I1310" s="2"/>
    </row>
    <row r="1311">
      <c r="A1311" s="183">
        <v>45385.0</v>
      </c>
      <c r="B1311" s="184" t="s">
        <v>346</v>
      </c>
      <c r="C1311" s="183">
        <v>45347.0</v>
      </c>
      <c r="D1311" s="184" t="s">
        <v>443</v>
      </c>
      <c r="E1311" s="184" t="s">
        <v>450</v>
      </c>
      <c r="F1311" s="184" t="s">
        <v>393</v>
      </c>
      <c r="G1311" s="186">
        <v>25.0</v>
      </c>
      <c r="H1311" s="186">
        <v>0.0</v>
      </c>
      <c r="I1311" s="2"/>
    </row>
    <row r="1312">
      <c r="A1312" s="183">
        <v>45386.0</v>
      </c>
      <c r="B1312" s="184" t="s">
        <v>348</v>
      </c>
      <c r="C1312" s="183">
        <v>45348.0</v>
      </c>
      <c r="D1312" s="184" t="s">
        <v>443</v>
      </c>
      <c r="E1312" s="184" t="s">
        <v>450</v>
      </c>
      <c r="F1312" s="184" t="s">
        <v>394</v>
      </c>
      <c r="G1312" s="186">
        <v>26.0</v>
      </c>
      <c r="H1312" s="186">
        <v>0.0</v>
      </c>
      <c r="I1312" s="2"/>
    </row>
    <row r="1313">
      <c r="A1313" s="183">
        <v>45387.0</v>
      </c>
      <c r="B1313" s="184" t="s">
        <v>334</v>
      </c>
      <c r="C1313" s="183">
        <v>45349.0</v>
      </c>
      <c r="D1313" s="184" t="s">
        <v>443</v>
      </c>
      <c r="E1313" s="184" t="s">
        <v>450</v>
      </c>
      <c r="F1313" s="184" t="s">
        <v>395</v>
      </c>
      <c r="G1313" s="186">
        <v>27.0</v>
      </c>
      <c r="H1313" s="186">
        <v>0.0</v>
      </c>
      <c r="I1313" s="2"/>
    </row>
    <row r="1314">
      <c r="A1314" s="183">
        <v>45388.0</v>
      </c>
      <c r="B1314" s="184" t="s">
        <v>338</v>
      </c>
      <c r="C1314" s="183">
        <v>45350.0</v>
      </c>
      <c r="D1314" s="184" t="s">
        <v>443</v>
      </c>
      <c r="E1314" s="184" t="s">
        <v>450</v>
      </c>
      <c r="F1314" s="184" t="s">
        <v>396</v>
      </c>
      <c r="G1314" s="186">
        <v>28.0</v>
      </c>
      <c r="H1314" s="186">
        <v>0.0</v>
      </c>
      <c r="I1314" s="2"/>
    </row>
    <row r="1315">
      <c r="A1315" s="183">
        <v>45389.0</v>
      </c>
      <c r="B1315" s="184" t="s">
        <v>340</v>
      </c>
      <c r="C1315" s="183">
        <v>45351.0</v>
      </c>
      <c r="D1315" s="184" t="s">
        <v>443</v>
      </c>
      <c r="E1315" s="184" t="s">
        <v>450</v>
      </c>
      <c r="F1315" s="184" t="s">
        <v>397</v>
      </c>
      <c r="G1315" s="186">
        <v>29.0</v>
      </c>
      <c r="H1315" s="186">
        <v>0.0</v>
      </c>
      <c r="I1315" s="2"/>
    </row>
    <row r="1316">
      <c r="A1316" s="183">
        <v>45390.0</v>
      </c>
      <c r="B1316" s="184" t="s">
        <v>342</v>
      </c>
      <c r="C1316" s="187" t="s">
        <v>168</v>
      </c>
      <c r="D1316" s="184" t="s">
        <v>443</v>
      </c>
      <c r="E1316" s="184" t="s">
        <v>450</v>
      </c>
      <c r="F1316" s="184" t="s">
        <v>398</v>
      </c>
      <c r="G1316" s="186">
        <v>30.0</v>
      </c>
      <c r="H1316" s="186">
        <v>0.0</v>
      </c>
      <c r="I1316" s="2"/>
    </row>
    <row r="1317">
      <c r="A1317" s="183">
        <v>45391.0</v>
      </c>
      <c r="B1317" s="184" t="s">
        <v>344</v>
      </c>
      <c r="C1317" s="183">
        <v>45352.0</v>
      </c>
      <c r="D1317" s="184" t="s">
        <v>443</v>
      </c>
      <c r="E1317" s="184" t="s">
        <v>451</v>
      </c>
      <c r="F1317" s="184" t="s">
        <v>399</v>
      </c>
      <c r="G1317" s="186">
        <v>1.0</v>
      </c>
      <c r="H1317" s="186">
        <v>0.0</v>
      </c>
      <c r="I1317" s="2"/>
    </row>
    <row r="1318">
      <c r="A1318" s="183">
        <v>45392.0</v>
      </c>
      <c r="B1318" s="184" t="s">
        <v>346</v>
      </c>
      <c r="C1318" s="183">
        <v>45353.0</v>
      </c>
      <c r="D1318" s="184" t="s">
        <v>443</v>
      </c>
      <c r="E1318" s="184" t="s">
        <v>451</v>
      </c>
      <c r="F1318" s="184" t="s">
        <v>400</v>
      </c>
      <c r="G1318" s="186">
        <v>2.0</v>
      </c>
      <c r="H1318" s="186">
        <v>0.0</v>
      </c>
      <c r="I1318" s="2"/>
    </row>
    <row r="1319">
      <c r="A1319" s="183">
        <v>45393.0</v>
      </c>
      <c r="B1319" s="184" t="s">
        <v>348</v>
      </c>
      <c r="C1319" s="183">
        <v>45354.0</v>
      </c>
      <c r="D1319" s="184" t="s">
        <v>443</v>
      </c>
      <c r="E1319" s="184" t="s">
        <v>451</v>
      </c>
      <c r="F1319" s="184" t="s">
        <v>401</v>
      </c>
      <c r="G1319" s="186">
        <v>3.0</v>
      </c>
      <c r="H1319" s="186">
        <v>0.0</v>
      </c>
      <c r="I1319" s="2"/>
    </row>
    <row r="1320">
      <c r="A1320" s="183">
        <v>45394.0</v>
      </c>
      <c r="B1320" s="184" t="s">
        <v>334</v>
      </c>
      <c r="C1320" s="183">
        <v>45355.0</v>
      </c>
      <c r="D1320" s="184" t="s">
        <v>443</v>
      </c>
      <c r="E1320" s="184" t="s">
        <v>451</v>
      </c>
      <c r="F1320" s="184" t="s">
        <v>402</v>
      </c>
      <c r="G1320" s="186">
        <v>4.0</v>
      </c>
      <c r="H1320" s="186">
        <v>0.0</v>
      </c>
      <c r="I1320" s="2"/>
    </row>
    <row r="1321">
      <c r="A1321" s="183">
        <v>45395.0</v>
      </c>
      <c r="B1321" s="184" t="s">
        <v>338</v>
      </c>
      <c r="C1321" s="183">
        <v>45356.0</v>
      </c>
      <c r="D1321" s="184" t="s">
        <v>443</v>
      </c>
      <c r="E1321" s="184" t="s">
        <v>451</v>
      </c>
      <c r="F1321" s="184" t="s">
        <v>403</v>
      </c>
      <c r="G1321" s="186">
        <v>5.0</v>
      </c>
      <c r="H1321" s="186">
        <v>0.0</v>
      </c>
      <c r="I1321" s="2"/>
    </row>
    <row r="1322">
      <c r="A1322" s="183">
        <v>45396.0</v>
      </c>
      <c r="B1322" s="184" t="s">
        <v>340</v>
      </c>
      <c r="C1322" s="183">
        <v>45357.0</v>
      </c>
      <c r="D1322" s="184" t="s">
        <v>443</v>
      </c>
      <c r="E1322" s="184" t="s">
        <v>451</v>
      </c>
      <c r="F1322" s="184" t="s">
        <v>404</v>
      </c>
      <c r="G1322" s="186">
        <v>6.0</v>
      </c>
      <c r="H1322" s="186">
        <v>0.0</v>
      </c>
      <c r="I1322" s="2"/>
    </row>
    <row r="1323">
      <c r="A1323" s="183">
        <v>45397.0</v>
      </c>
      <c r="B1323" s="184" t="s">
        <v>342</v>
      </c>
      <c r="C1323" s="183">
        <v>45358.0</v>
      </c>
      <c r="D1323" s="184" t="s">
        <v>443</v>
      </c>
      <c r="E1323" s="184" t="s">
        <v>451</v>
      </c>
      <c r="F1323" s="184" t="s">
        <v>337</v>
      </c>
      <c r="G1323" s="186">
        <v>7.0</v>
      </c>
      <c r="H1323" s="186">
        <v>0.0</v>
      </c>
      <c r="I1323" s="2"/>
    </row>
    <row r="1324">
      <c r="A1324" s="183">
        <v>45398.0</v>
      </c>
      <c r="B1324" s="184" t="s">
        <v>344</v>
      </c>
      <c r="C1324" s="183">
        <v>45359.0</v>
      </c>
      <c r="D1324" s="184" t="s">
        <v>443</v>
      </c>
      <c r="E1324" s="184" t="s">
        <v>451</v>
      </c>
      <c r="F1324" s="184" t="s">
        <v>339</v>
      </c>
      <c r="G1324" s="186">
        <v>8.0</v>
      </c>
      <c r="H1324" s="186">
        <v>0.0</v>
      </c>
      <c r="I1324" s="2"/>
    </row>
    <row r="1325">
      <c r="A1325" s="183">
        <v>45399.0</v>
      </c>
      <c r="B1325" s="184" t="s">
        <v>346</v>
      </c>
      <c r="C1325" s="183">
        <v>45360.0</v>
      </c>
      <c r="D1325" s="184" t="s">
        <v>443</v>
      </c>
      <c r="E1325" s="184" t="s">
        <v>451</v>
      </c>
      <c r="F1325" s="184" t="s">
        <v>341</v>
      </c>
      <c r="G1325" s="186">
        <v>9.0</v>
      </c>
      <c r="H1325" s="186">
        <v>0.0</v>
      </c>
      <c r="I1325" s="2"/>
    </row>
    <row r="1326">
      <c r="A1326" s="183">
        <v>45400.0</v>
      </c>
      <c r="B1326" s="184" t="s">
        <v>348</v>
      </c>
      <c r="C1326" s="183">
        <v>45361.0</v>
      </c>
      <c r="D1326" s="184" t="s">
        <v>443</v>
      </c>
      <c r="E1326" s="184" t="s">
        <v>451</v>
      </c>
      <c r="F1326" s="184" t="s">
        <v>343</v>
      </c>
      <c r="G1326" s="186">
        <v>10.0</v>
      </c>
      <c r="H1326" s="186">
        <v>0.0</v>
      </c>
      <c r="I1326" s="2"/>
    </row>
    <row r="1327">
      <c r="A1327" s="183">
        <v>45401.0</v>
      </c>
      <c r="B1327" s="184" t="s">
        <v>334</v>
      </c>
      <c r="C1327" s="183">
        <v>45362.0</v>
      </c>
      <c r="D1327" s="184" t="s">
        <v>443</v>
      </c>
      <c r="E1327" s="184" t="s">
        <v>451</v>
      </c>
      <c r="F1327" s="184" t="s">
        <v>345</v>
      </c>
      <c r="G1327" s="186">
        <v>11.0</v>
      </c>
      <c r="H1327" s="186">
        <v>0.0</v>
      </c>
      <c r="I1327" s="2"/>
    </row>
    <row r="1328">
      <c r="A1328" s="183">
        <v>45402.0</v>
      </c>
      <c r="B1328" s="184" t="s">
        <v>338</v>
      </c>
      <c r="C1328" s="183">
        <v>45363.0</v>
      </c>
      <c r="D1328" s="184" t="s">
        <v>443</v>
      </c>
      <c r="E1328" s="184" t="s">
        <v>451</v>
      </c>
      <c r="F1328" s="184" t="s">
        <v>347</v>
      </c>
      <c r="G1328" s="186">
        <v>12.0</v>
      </c>
      <c r="H1328" s="186">
        <v>0.0</v>
      </c>
      <c r="I1328" s="2"/>
    </row>
    <row r="1329">
      <c r="A1329" s="183">
        <v>45403.0</v>
      </c>
      <c r="B1329" s="184" t="s">
        <v>340</v>
      </c>
      <c r="C1329" s="183">
        <v>45364.0</v>
      </c>
      <c r="D1329" s="184" t="s">
        <v>443</v>
      </c>
      <c r="E1329" s="184" t="s">
        <v>451</v>
      </c>
      <c r="F1329" s="184" t="s">
        <v>349</v>
      </c>
      <c r="G1329" s="186">
        <v>13.0</v>
      </c>
      <c r="H1329" s="186">
        <v>0.0</v>
      </c>
      <c r="I1329" s="2"/>
    </row>
    <row r="1330">
      <c r="A1330" s="183">
        <v>45404.0</v>
      </c>
      <c r="B1330" s="184" t="s">
        <v>342</v>
      </c>
      <c r="C1330" s="183">
        <v>45365.0</v>
      </c>
      <c r="D1330" s="184" t="s">
        <v>443</v>
      </c>
      <c r="E1330" s="184" t="s">
        <v>451</v>
      </c>
      <c r="F1330" s="184" t="s">
        <v>350</v>
      </c>
      <c r="G1330" s="186">
        <v>14.0</v>
      </c>
      <c r="H1330" s="186">
        <v>0.0</v>
      </c>
      <c r="I1330" s="2"/>
    </row>
    <row r="1331">
      <c r="A1331" s="183">
        <v>45405.0</v>
      </c>
      <c r="B1331" s="184" t="s">
        <v>344</v>
      </c>
      <c r="C1331" s="183">
        <v>45366.0</v>
      </c>
      <c r="D1331" s="184" t="s">
        <v>443</v>
      </c>
      <c r="E1331" s="184" t="s">
        <v>451</v>
      </c>
      <c r="F1331" s="184" t="s">
        <v>351</v>
      </c>
      <c r="G1331" s="186">
        <v>15.0</v>
      </c>
      <c r="H1331" s="186">
        <v>0.0</v>
      </c>
      <c r="I1331" s="2"/>
    </row>
    <row r="1332">
      <c r="A1332" s="183">
        <v>45406.0</v>
      </c>
      <c r="B1332" s="184" t="s">
        <v>346</v>
      </c>
      <c r="C1332" s="183">
        <v>45367.0</v>
      </c>
      <c r="D1332" s="184" t="s">
        <v>443</v>
      </c>
      <c r="E1332" s="184" t="s">
        <v>451</v>
      </c>
      <c r="F1332" s="184" t="s">
        <v>352</v>
      </c>
      <c r="G1332" s="186">
        <v>16.0</v>
      </c>
      <c r="H1332" s="186">
        <v>0.0</v>
      </c>
      <c r="I1332" s="2"/>
    </row>
    <row r="1333">
      <c r="A1333" s="183">
        <v>45407.0</v>
      </c>
      <c r="B1333" s="184" t="s">
        <v>348</v>
      </c>
      <c r="C1333" s="183">
        <v>45368.0</v>
      </c>
      <c r="D1333" s="184" t="s">
        <v>443</v>
      </c>
      <c r="E1333" s="184" t="s">
        <v>451</v>
      </c>
      <c r="F1333" s="184" t="s">
        <v>353</v>
      </c>
      <c r="G1333" s="186">
        <v>17.0</v>
      </c>
      <c r="H1333" s="186">
        <v>0.0</v>
      </c>
      <c r="I1333" s="2"/>
    </row>
    <row r="1334">
      <c r="A1334" s="183">
        <v>45408.0</v>
      </c>
      <c r="B1334" s="184" t="s">
        <v>334</v>
      </c>
      <c r="C1334" s="183">
        <v>45369.0</v>
      </c>
      <c r="D1334" s="184" t="s">
        <v>443</v>
      </c>
      <c r="E1334" s="184" t="s">
        <v>451</v>
      </c>
      <c r="F1334" s="184" t="s">
        <v>354</v>
      </c>
      <c r="G1334" s="186">
        <v>18.0</v>
      </c>
      <c r="H1334" s="186">
        <v>0.0</v>
      </c>
      <c r="I1334" s="2"/>
    </row>
    <row r="1335">
      <c r="A1335" s="183">
        <v>45409.0</v>
      </c>
      <c r="B1335" s="184" t="s">
        <v>338</v>
      </c>
      <c r="C1335" s="183">
        <v>45370.0</v>
      </c>
      <c r="D1335" s="184" t="s">
        <v>443</v>
      </c>
      <c r="E1335" s="184" t="s">
        <v>451</v>
      </c>
      <c r="F1335" s="184" t="s">
        <v>356</v>
      </c>
      <c r="G1335" s="186">
        <v>19.0</v>
      </c>
      <c r="H1335" s="186">
        <v>0.0</v>
      </c>
      <c r="I1335" s="2"/>
    </row>
    <row r="1336">
      <c r="A1336" s="183">
        <v>45410.0</v>
      </c>
      <c r="B1336" s="184" t="s">
        <v>340</v>
      </c>
      <c r="C1336" s="183">
        <v>45371.0</v>
      </c>
      <c r="D1336" s="184" t="s">
        <v>443</v>
      </c>
      <c r="E1336" s="184" t="s">
        <v>451</v>
      </c>
      <c r="F1336" s="184" t="s">
        <v>357</v>
      </c>
      <c r="G1336" s="186">
        <v>20.0</v>
      </c>
      <c r="H1336" s="186">
        <v>0.0</v>
      </c>
      <c r="I1336" s="2"/>
    </row>
    <row r="1337">
      <c r="A1337" s="183">
        <v>45411.0</v>
      </c>
      <c r="B1337" s="184" t="s">
        <v>342</v>
      </c>
      <c r="C1337" s="183">
        <v>45372.0</v>
      </c>
      <c r="D1337" s="184" t="s">
        <v>443</v>
      </c>
      <c r="E1337" s="184" t="s">
        <v>451</v>
      </c>
      <c r="F1337" s="184" t="s">
        <v>358</v>
      </c>
      <c r="G1337" s="186">
        <v>21.0</v>
      </c>
      <c r="H1337" s="186">
        <v>0.0</v>
      </c>
      <c r="I1337" s="2"/>
    </row>
    <row r="1338">
      <c r="A1338" s="183">
        <v>45412.0</v>
      </c>
      <c r="B1338" s="184" t="s">
        <v>344</v>
      </c>
      <c r="C1338" s="183">
        <v>45373.0</v>
      </c>
      <c r="D1338" s="184" t="s">
        <v>443</v>
      </c>
      <c r="E1338" s="184" t="s">
        <v>451</v>
      </c>
      <c r="F1338" s="184" t="s">
        <v>359</v>
      </c>
      <c r="G1338" s="186">
        <v>22.0</v>
      </c>
      <c r="H1338" s="186">
        <v>0.0</v>
      </c>
      <c r="I1338" s="2"/>
    </row>
    <row r="1339">
      <c r="A1339" s="183">
        <v>45413.0</v>
      </c>
      <c r="B1339" s="184" t="s">
        <v>346</v>
      </c>
      <c r="C1339" s="183">
        <v>45374.0</v>
      </c>
      <c r="D1339" s="184" t="s">
        <v>443</v>
      </c>
      <c r="E1339" s="184" t="s">
        <v>451</v>
      </c>
      <c r="F1339" s="184" t="s">
        <v>360</v>
      </c>
      <c r="G1339" s="186">
        <v>23.0</v>
      </c>
      <c r="H1339" s="186">
        <v>0.0</v>
      </c>
      <c r="I1339" s="2"/>
    </row>
    <row r="1340">
      <c r="A1340" s="183">
        <v>45414.0</v>
      </c>
      <c r="B1340" s="184" t="s">
        <v>348</v>
      </c>
      <c r="C1340" s="183">
        <v>45375.0</v>
      </c>
      <c r="D1340" s="184" t="s">
        <v>443</v>
      </c>
      <c r="E1340" s="184" t="s">
        <v>451</v>
      </c>
      <c r="F1340" s="184" t="s">
        <v>361</v>
      </c>
      <c r="G1340" s="186">
        <v>24.0</v>
      </c>
      <c r="H1340" s="186">
        <v>0.0</v>
      </c>
      <c r="I1340" s="2"/>
    </row>
    <row r="1341">
      <c r="A1341" s="183">
        <v>45415.0</v>
      </c>
      <c r="B1341" s="184" t="s">
        <v>334</v>
      </c>
      <c r="C1341" s="183">
        <v>45376.0</v>
      </c>
      <c r="D1341" s="184" t="s">
        <v>443</v>
      </c>
      <c r="E1341" s="184" t="s">
        <v>451</v>
      </c>
      <c r="F1341" s="184" t="s">
        <v>362</v>
      </c>
      <c r="G1341" s="186">
        <v>25.0</v>
      </c>
      <c r="H1341" s="186">
        <v>0.0</v>
      </c>
      <c r="I1341" s="2"/>
    </row>
    <row r="1342">
      <c r="A1342" s="183">
        <v>45416.0</v>
      </c>
      <c r="B1342" s="184" t="s">
        <v>338</v>
      </c>
      <c r="C1342" s="183">
        <v>45377.0</v>
      </c>
      <c r="D1342" s="184" t="s">
        <v>443</v>
      </c>
      <c r="E1342" s="184" t="s">
        <v>451</v>
      </c>
      <c r="F1342" s="184" t="s">
        <v>363</v>
      </c>
      <c r="G1342" s="186">
        <v>26.0</v>
      </c>
      <c r="H1342" s="186">
        <v>0.0</v>
      </c>
      <c r="I1342" s="2"/>
    </row>
    <row r="1343">
      <c r="A1343" s="183">
        <v>45417.0</v>
      </c>
      <c r="B1343" s="184" t="s">
        <v>340</v>
      </c>
      <c r="C1343" s="183">
        <v>45378.0</v>
      </c>
      <c r="D1343" s="184" t="s">
        <v>443</v>
      </c>
      <c r="E1343" s="184" t="s">
        <v>451</v>
      </c>
      <c r="F1343" s="184" t="s">
        <v>364</v>
      </c>
      <c r="G1343" s="186">
        <v>27.0</v>
      </c>
      <c r="H1343" s="186">
        <v>0.0</v>
      </c>
      <c r="I1343" s="2"/>
    </row>
    <row r="1344">
      <c r="A1344" s="183">
        <v>45418.0</v>
      </c>
      <c r="B1344" s="184" t="s">
        <v>342</v>
      </c>
      <c r="C1344" s="183">
        <v>45379.0</v>
      </c>
      <c r="D1344" s="184" t="s">
        <v>443</v>
      </c>
      <c r="E1344" s="184" t="s">
        <v>451</v>
      </c>
      <c r="F1344" s="184" t="s">
        <v>365</v>
      </c>
      <c r="G1344" s="186">
        <v>28.0</v>
      </c>
      <c r="H1344" s="186">
        <v>0.0</v>
      </c>
      <c r="I1344" s="2"/>
    </row>
    <row r="1345">
      <c r="A1345" s="183">
        <v>45419.0</v>
      </c>
      <c r="B1345" s="184" t="s">
        <v>344</v>
      </c>
      <c r="C1345" s="183">
        <v>45380.0</v>
      </c>
      <c r="D1345" s="184" t="s">
        <v>443</v>
      </c>
      <c r="E1345" s="184" t="s">
        <v>451</v>
      </c>
      <c r="F1345" s="184" t="s">
        <v>366</v>
      </c>
      <c r="G1345" s="186">
        <v>29.0</v>
      </c>
      <c r="H1345" s="186">
        <v>0.0</v>
      </c>
      <c r="I1345" s="2"/>
    </row>
    <row r="1346">
      <c r="A1346" s="183">
        <v>45420.0</v>
      </c>
      <c r="B1346" s="184" t="s">
        <v>346</v>
      </c>
      <c r="C1346" s="183">
        <v>45383.0</v>
      </c>
      <c r="D1346" s="184" t="s">
        <v>443</v>
      </c>
      <c r="E1346" s="184" t="s">
        <v>452</v>
      </c>
      <c r="F1346" s="184" t="s">
        <v>367</v>
      </c>
      <c r="G1346" s="186">
        <v>1.0</v>
      </c>
      <c r="H1346" s="186">
        <v>0.0</v>
      </c>
      <c r="I1346" s="2"/>
    </row>
    <row r="1347">
      <c r="A1347" s="183">
        <v>45421.0</v>
      </c>
      <c r="B1347" s="184" t="s">
        <v>348</v>
      </c>
      <c r="C1347" s="183">
        <v>45384.0</v>
      </c>
      <c r="D1347" s="184" t="s">
        <v>443</v>
      </c>
      <c r="E1347" s="184" t="s">
        <v>452</v>
      </c>
      <c r="F1347" s="184" t="s">
        <v>368</v>
      </c>
      <c r="G1347" s="186">
        <v>2.0</v>
      </c>
      <c r="H1347" s="186">
        <v>0.0</v>
      </c>
      <c r="I1347" s="2"/>
    </row>
    <row r="1348">
      <c r="A1348" s="183">
        <v>45422.0</v>
      </c>
      <c r="B1348" s="184" t="s">
        <v>334</v>
      </c>
      <c r="C1348" s="183">
        <v>45385.0</v>
      </c>
      <c r="D1348" s="184" t="s">
        <v>443</v>
      </c>
      <c r="E1348" s="184" t="s">
        <v>452</v>
      </c>
      <c r="F1348" s="184" t="s">
        <v>369</v>
      </c>
      <c r="G1348" s="186">
        <v>3.0</v>
      </c>
      <c r="H1348" s="186">
        <v>0.0</v>
      </c>
      <c r="I1348" s="2"/>
    </row>
    <row r="1349">
      <c r="A1349" s="183">
        <v>45423.0</v>
      </c>
      <c r="B1349" s="184" t="s">
        <v>338</v>
      </c>
      <c r="C1349" s="183">
        <v>45386.0</v>
      </c>
      <c r="D1349" s="184" t="s">
        <v>443</v>
      </c>
      <c r="E1349" s="184" t="s">
        <v>452</v>
      </c>
      <c r="F1349" s="184" t="s">
        <v>370</v>
      </c>
      <c r="G1349" s="186">
        <v>4.0</v>
      </c>
      <c r="H1349" s="186">
        <v>0.0</v>
      </c>
      <c r="I1349" s="2"/>
    </row>
    <row r="1350">
      <c r="A1350" s="183">
        <v>45424.0</v>
      </c>
      <c r="B1350" s="184" t="s">
        <v>340</v>
      </c>
      <c r="C1350" s="183">
        <v>45387.0</v>
      </c>
      <c r="D1350" s="184" t="s">
        <v>443</v>
      </c>
      <c r="E1350" s="184" t="s">
        <v>452</v>
      </c>
      <c r="F1350" s="184" t="s">
        <v>371</v>
      </c>
      <c r="G1350" s="186">
        <v>5.0</v>
      </c>
      <c r="H1350" s="186">
        <v>0.0</v>
      </c>
      <c r="I1350" s="2"/>
    </row>
    <row r="1351">
      <c r="A1351" s="183">
        <v>45425.0</v>
      </c>
      <c r="B1351" s="184" t="s">
        <v>342</v>
      </c>
      <c r="C1351" s="183">
        <v>45388.0</v>
      </c>
      <c r="D1351" s="184" t="s">
        <v>443</v>
      </c>
      <c r="E1351" s="184" t="s">
        <v>452</v>
      </c>
      <c r="F1351" s="184" t="s">
        <v>372</v>
      </c>
      <c r="G1351" s="186">
        <v>6.0</v>
      </c>
      <c r="H1351" s="186">
        <v>0.0</v>
      </c>
      <c r="I1351" s="2"/>
    </row>
    <row r="1352">
      <c r="A1352" s="183">
        <v>45426.0</v>
      </c>
      <c r="B1352" s="184" t="s">
        <v>344</v>
      </c>
      <c r="C1352" s="183">
        <v>45389.0</v>
      </c>
      <c r="D1352" s="184" t="s">
        <v>443</v>
      </c>
      <c r="E1352" s="184" t="s">
        <v>452</v>
      </c>
      <c r="F1352" s="184" t="s">
        <v>373</v>
      </c>
      <c r="G1352" s="186">
        <v>7.0</v>
      </c>
      <c r="H1352" s="186">
        <v>0.0</v>
      </c>
      <c r="I1352" s="2"/>
    </row>
    <row r="1353">
      <c r="A1353" s="183">
        <v>45427.0</v>
      </c>
      <c r="B1353" s="184" t="s">
        <v>346</v>
      </c>
      <c r="C1353" s="183">
        <v>45390.0</v>
      </c>
      <c r="D1353" s="184" t="s">
        <v>443</v>
      </c>
      <c r="E1353" s="184" t="s">
        <v>452</v>
      </c>
      <c r="F1353" s="184" t="s">
        <v>374</v>
      </c>
      <c r="G1353" s="186">
        <v>8.0</v>
      </c>
      <c r="H1353" s="186">
        <v>0.0</v>
      </c>
      <c r="I1353" s="2"/>
    </row>
    <row r="1354">
      <c r="A1354" s="183">
        <v>45428.0</v>
      </c>
      <c r="B1354" s="184" t="s">
        <v>348</v>
      </c>
      <c r="C1354" s="183">
        <v>45391.0</v>
      </c>
      <c r="D1354" s="184" t="s">
        <v>443</v>
      </c>
      <c r="E1354" s="184" t="s">
        <v>452</v>
      </c>
      <c r="F1354" s="184" t="s">
        <v>406</v>
      </c>
      <c r="G1354" s="186">
        <v>9.0</v>
      </c>
      <c r="H1354" s="186">
        <v>0.0</v>
      </c>
      <c r="I1354" s="2"/>
    </row>
    <row r="1355">
      <c r="A1355" s="183">
        <v>45429.0</v>
      </c>
      <c r="B1355" s="184" t="s">
        <v>334</v>
      </c>
      <c r="C1355" s="183">
        <v>45392.0</v>
      </c>
      <c r="D1355" s="184" t="s">
        <v>443</v>
      </c>
      <c r="E1355" s="184" t="s">
        <v>452</v>
      </c>
      <c r="F1355" s="184" t="s">
        <v>407</v>
      </c>
      <c r="G1355" s="186">
        <v>10.0</v>
      </c>
      <c r="H1355" s="186">
        <v>0.0</v>
      </c>
      <c r="I1355" s="2"/>
    </row>
    <row r="1356">
      <c r="A1356" s="183">
        <v>45430.0</v>
      </c>
      <c r="B1356" s="184" t="s">
        <v>338</v>
      </c>
      <c r="C1356" s="183">
        <v>45393.0</v>
      </c>
      <c r="D1356" s="184" t="s">
        <v>443</v>
      </c>
      <c r="E1356" s="184" t="s">
        <v>452</v>
      </c>
      <c r="F1356" s="184" t="s">
        <v>377</v>
      </c>
      <c r="G1356" s="186">
        <v>11.0</v>
      </c>
      <c r="H1356" s="186">
        <v>0.0</v>
      </c>
      <c r="I1356" s="2"/>
    </row>
    <row r="1357">
      <c r="A1357" s="183">
        <v>45431.0</v>
      </c>
      <c r="B1357" s="184" t="s">
        <v>340</v>
      </c>
      <c r="C1357" s="183">
        <v>45394.0</v>
      </c>
      <c r="D1357" s="184" t="s">
        <v>443</v>
      </c>
      <c r="E1357" s="184" t="s">
        <v>452</v>
      </c>
      <c r="F1357" s="184" t="s">
        <v>378</v>
      </c>
      <c r="G1357" s="186">
        <v>12.0</v>
      </c>
      <c r="H1357" s="186">
        <v>0.0</v>
      </c>
      <c r="I1357" s="2"/>
    </row>
    <row r="1358">
      <c r="A1358" s="183">
        <v>45432.0</v>
      </c>
      <c r="B1358" s="184" t="s">
        <v>342</v>
      </c>
      <c r="C1358" s="183">
        <v>45395.0</v>
      </c>
      <c r="D1358" s="184" t="s">
        <v>443</v>
      </c>
      <c r="E1358" s="184" t="s">
        <v>452</v>
      </c>
      <c r="F1358" s="184" t="s">
        <v>379</v>
      </c>
      <c r="G1358" s="186">
        <v>13.0</v>
      </c>
      <c r="H1358" s="186">
        <v>0.0</v>
      </c>
      <c r="I1358" s="2"/>
    </row>
    <row r="1359">
      <c r="A1359" s="183">
        <v>45433.0</v>
      </c>
      <c r="B1359" s="184" t="s">
        <v>344</v>
      </c>
      <c r="C1359" s="183">
        <v>45396.0</v>
      </c>
      <c r="D1359" s="184" t="s">
        <v>443</v>
      </c>
      <c r="E1359" s="184" t="s">
        <v>452</v>
      </c>
      <c r="F1359" s="184" t="s">
        <v>380</v>
      </c>
      <c r="G1359" s="186">
        <v>14.0</v>
      </c>
      <c r="H1359" s="186">
        <v>0.0</v>
      </c>
      <c r="I1359" s="2"/>
    </row>
    <row r="1360">
      <c r="A1360" s="183">
        <v>45434.0</v>
      </c>
      <c r="B1360" s="184" t="s">
        <v>346</v>
      </c>
      <c r="C1360" s="183">
        <v>45397.0</v>
      </c>
      <c r="D1360" s="184" t="s">
        <v>443</v>
      </c>
      <c r="E1360" s="184" t="s">
        <v>452</v>
      </c>
      <c r="F1360" s="184" t="s">
        <v>381</v>
      </c>
      <c r="G1360" s="186">
        <v>15.0</v>
      </c>
      <c r="H1360" s="186">
        <v>0.0</v>
      </c>
      <c r="I1360" s="2"/>
    </row>
    <row r="1361">
      <c r="A1361" s="183">
        <v>45435.0</v>
      </c>
      <c r="B1361" s="184" t="s">
        <v>348</v>
      </c>
      <c r="C1361" s="183">
        <v>45398.0</v>
      </c>
      <c r="D1361" s="184" t="s">
        <v>443</v>
      </c>
      <c r="E1361" s="184" t="s">
        <v>452</v>
      </c>
      <c r="F1361" s="184" t="s">
        <v>383</v>
      </c>
      <c r="G1361" s="186">
        <v>16.0</v>
      </c>
      <c r="H1361" s="186">
        <v>0.0</v>
      </c>
      <c r="I1361" s="2"/>
    </row>
    <row r="1362">
      <c r="A1362" s="183">
        <v>45436.0</v>
      </c>
      <c r="B1362" s="184" t="s">
        <v>334</v>
      </c>
      <c r="C1362" s="183">
        <v>45399.0</v>
      </c>
      <c r="D1362" s="184" t="s">
        <v>443</v>
      </c>
      <c r="E1362" s="184" t="s">
        <v>452</v>
      </c>
      <c r="F1362" s="184" t="s">
        <v>384</v>
      </c>
      <c r="G1362" s="186">
        <v>17.0</v>
      </c>
      <c r="H1362" s="186">
        <v>0.0</v>
      </c>
      <c r="I1362" s="2"/>
    </row>
    <row r="1363">
      <c r="A1363" s="183">
        <v>45437.0</v>
      </c>
      <c r="B1363" s="184" t="s">
        <v>338</v>
      </c>
      <c r="C1363" s="183">
        <v>45400.0</v>
      </c>
      <c r="D1363" s="184" t="s">
        <v>443</v>
      </c>
      <c r="E1363" s="184" t="s">
        <v>452</v>
      </c>
      <c r="F1363" s="184" t="s">
        <v>385</v>
      </c>
      <c r="G1363" s="186">
        <v>18.0</v>
      </c>
      <c r="H1363" s="186">
        <v>0.0</v>
      </c>
      <c r="I1363" s="2"/>
    </row>
    <row r="1364">
      <c r="A1364" s="183">
        <v>45438.0</v>
      </c>
      <c r="B1364" s="184" t="s">
        <v>340</v>
      </c>
      <c r="C1364" s="183">
        <v>45401.0</v>
      </c>
      <c r="D1364" s="184" t="s">
        <v>443</v>
      </c>
      <c r="E1364" s="184" t="s">
        <v>452</v>
      </c>
      <c r="F1364" s="184" t="s">
        <v>386</v>
      </c>
      <c r="G1364" s="186">
        <v>19.0</v>
      </c>
      <c r="H1364" s="186">
        <v>0.0</v>
      </c>
      <c r="I1364" s="2"/>
    </row>
    <row r="1365">
      <c r="A1365" s="183">
        <v>45439.0</v>
      </c>
      <c r="B1365" s="184" t="s">
        <v>342</v>
      </c>
      <c r="C1365" s="183">
        <v>45402.0</v>
      </c>
      <c r="D1365" s="184" t="s">
        <v>443</v>
      </c>
      <c r="E1365" s="184" t="s">
        <v>452</v>
      </c>
      <c r="F1365" s="184" t="s">
        <v>387</v>
      </c>
      <c r="G1365" s="186">
        <v>20.0</v>
      </c>
      <c r="H1365" s="186">
        <v>0.0</v>
      </c>
      <c r="I1365" s="2"/>
    </row>
    <row r="1366">
      <c r="A1366" s="183">
        <v>45440.0</v>
      </c>
      <c r="B1366" s="184" t="s">
        <v>344</v>
      </c>
      <c r="C1366" s="183">
        <v>45403.0</v>
      </c>
      <c r="D1366" s="184" t="s">
        <v>443</v>
      </c>
      <c r="E1366" s="184" t="s">
        <v>452</v>
      </c>
      <c r="F1366" s="184" t="s">
        <v>388</v>
      </c>
      <c r="G1366" s="186">
        <v>21.0</v>
      </c>
      <c r="H1366" s="186">
        <v>0.0</v>
      </c>
      <c r="I1366" s="2"/>
    </row>
    <row r="1367">
      <c r="A1367" s="183">
        <v>45441.0</v>
      </c>
      <c r="B1367" s="184" t="s">
        <v>346</v>
      </c>
      <c r="C1367" s="183">
        <v>45404.0</v>
      </c>
      <c r="D1367" s="184" t="s">
        <v>443</v>
      </c>
      <c r="E1367" s="184" t="s">
        <v>452</v>
      </c>
      <c r="F1367" s="184" t="s">
        <v>389</v>
      </c>
      <c r="G1367" s="186">
        <v>22.0</v>
      </c>
      <c r="H1367" s="186">
        <v>0.0</v>
      </c>
      <c r="I1367" s="2"/>
    </row>
    <row r="1368">
      <c r="A1368" s="183">
        <v>45442.0</v>
      </c>
      <c r="B1368" s="184" t="s">
        <v>348</v>
      </c>
      <c r="C1368" s="183">
        <v>45405.0</v>
      </c>
      <c r="D1368" s="184" t="s">
        <v>443</v>
      </c>
      <c r="E1368" s="184" t="s">
        <v>452</v>
      </c>
      <c r="F1368" s="184" t="s">
        <v>390</v>
      </c>
      <c r="G1368" s="186">
        <v>23.0</v>
      </c>
      <c r="H1368" s="186">
        <v>0.0</v>
      </c>
      <c r="I1368" s="2"/>
    </row>
    <row r="1369">
      <c r="A1369" s="183">
        <v>45443.0</v>
      </c>
      <c r="B1369" s="184" t="s">
        <v>334</v>
      </c>
      <c r="C1369" s="183">
        <v>45406.0</v>
      </c>
      <c r="D1369" s="184" t="s">
        <v>443</v>
      </c>
      <c r="E1369" s="184" t="s">
        <v>452</v>
      </c>
      <c r="F1369" s="184" t="s">
        <v>391</v>
      </c>
      <c r="G1369" s="186">
        <v>24.0</v>
      </c>
      <c r="H1369" s="186">
        <v>0.0</v>
      </c>
      <c r="I1369" s="2"/>
    </row>
    <row r="1370">
      <c r="A1370" s="183">
        <v>45444.0</v>
      </c>
      <c r="B1370" s="184" t="s">
        <v>338</v>
      </c>
      <c r="C1370" s="183">
        <v>45407.0</v>
      </c>
      <c r="D1370" s="184" t="s">
        <v>443</v>
      </c>
      <c r="E1370" s="184" t="s">
        <v>452</v>
      </c>
      <c r="F1370" s="184" t="s">
        <v>392</v>
      </c>
      <c r="G1370" s="186">
        <v>25.0</v>
      </c>
      <c r="H1370" s="186">
        <v>0.0</v>
      </c>
      <c r="I1370" s="2"/>
    </row>
    <row r="1371">
      <c r="A1371" s="183">
        <v>45445.0</v>
      </c>
      <c r="B1371" s="184" t="s">
        <v>340</v>
      </c>
      <c r="C1371" s="183">
        <v>45408.0</v>
      </c>
      <c r="D1371" s="184" t="s">
        <v>443</v>
      </c>
      <c r="E1371" s="184" t="s">
        <v>452</v>
      </c>
      <c r="F1371" s="184" t="s">
        <v>393</v>
      </c>
      <c r="G1371" s="186">
        <v>26.0</v>
      </c>
      <c r="H1371" s="186">
        <v>0.0</v>
      </c>
      <c r="I1371" s="2"/>
    </row>
    <row r="1372">
      <c r="A1372" s="183">
        <v>45446.0</v>
      </c>
      <c r="B1372" s="184" t="s">
        <v>342</v>
      </c>
      <c r="C1372" s="183">
        <v>45409.0</v>
      </c>
      <c r="D1372" s="184" t="s">
        <v>443</v>
      </c>
      <c r="E1372" s="184" t="s">
        <v>452</v>
      </c>
      <c r="F1372" s="184" t="s">
        <v>394</v>
      </c>
      <c r="G1372" s="186">
        <v>27.0</v>
      </c>
      <c r="H1372" s="186">
        <v>0.0</v>
      </c>
      <c r="I1372" s="2"/>
    </row>
    <row r="1373">
      <c r="A1373" s="183">
        <v>45447.0</v>
      </c>
      <c r="B1373" s="184" t="s">
        <v>344</v>
      </c>
      <c r="C1373" s="183">
        <v>45410.0</v>
      </c>
      <c r="D1373" s="184" t="s">
        <v>443</v>
      </c>
      <c r="E1373" s="184" t="s">
        <v>452</v>
      </c>
      <c r="F1373" s="184" t="s">
        <v>395</v>
      </c>
      <c r="G1373" s="186">
        <v>28.0</v>
      </c>
      <c r="H1373" s="186">
        <v>0.0</v>
      </c>
      <c r="I1373" s="2"/>
    </row>
    <row r="1374">
      <c r="A1374" s="183">
        <v>45448.0</v>
      </c>
      <c r="B1374" s="184" t="s">
        <v>346</v>
      </c>
      <c r="C1374" s="183">
        <v>45411.0</v>
      </c>
      <c r="D1374" s="184" t="s">
        <v>443</v>
      </c>
      <c r="E1374" s="184" t="s">
        <v>452</v>
      </c>
      <c r="F1374" s="184" t="s">
        <v>396</v>
      </c>
      <c r="G1374" s="186">
        <v>29.0</v>
      </c>
      <c r="H1374" s="186">
        <v>0.0</v>
      </c>
      <c r="I1374" s="2"/>
    </row>
    <row r="1375">
      <c r="A1375" s="183">
        <v>45449.0</v>
      </c>
      <c r="B1375" s="184" t="s">
        <v>348</v>
      </c>
      <c r="C1375" s="183">
        <v>45413.0</v>
      </c>
      <c r="D1375" s="184" t="s">
        <v>443</v>
      </c>
      <c r="E1375" s="184" t="s">
        <v>453</v>
      </c>
      <c r="F1375" s="184" t="s">
        <v>397</v>
      </c>
      <c r="G1375" s="186">
        <v>1.0</v>
      </c>
      <c r="H1375" s="186">
        <v>0.0</v>
      </c>
      <c r="I1375" s="2"/>
    </row>
    <row r="1376">
      <c r="A1376" s="183">
        <v>45450.0</v>
      </c>
      <c r="B1376" s="184" t="s">
        <v>334</v>
      </c>
      <c r="C1376" s="183">
        <v>45414.0</v>
      </c>
      <c r="D1376" s="184" t="s">
        <v>443</v>
      </c>
      <c r="E1376" s="184" t="s">
        <v>453</v>
      </c>
      <c r="F1376" s="184" t="s">
        <v>398</v>
      </c>
      <c r="G1376" s="186">
        <v>2.0</v>
      </c>
      <c r="H1376" s="186">
        <v>0.0</v>
      </c>
      <c r="I1376" s="2"/>
    </row>
    <row r="1377">
      <c r="A1377" s="183">
        <v>45451.0</v>
      </c>
      <c r="B1377" s="184" t="s">
        <v>338</v>
      </c>
      <c r="C1377" s="183">
        <v>45415.0</v>
      </c>
      <c r="D1377" s="184" t="s">
        <v>443</v>
      </c>
      <c r="E1377" s="184" t="s">
        <v>453</v>
      </c>
      <c r="F1377" s="184" t="s">
        <v>399</v>
      </c>
      <c r="G1377" s="186">
        <v>3.0</v>
      </c>
      <c r="H1377" s="186">
        <v>0.0</v>
      </c>
      <c r="I1377" s="2"/>
    </row>
    <row r="1378">
      <c r="A1378" s="183">
        <v>45452.0</v>
      </c>
      <c r="B1378" s="184" t="s">
        <v>340</v>
      </c>
      <c r="C1378" s="183">
        <v>45416.0</v>
      </c>
      <c r="D1378" s="184" t="s">
        <v>443</v>
      </c>
      <c r="E1378" s="184" t="s">
        <v>453</v>
      </c>
      <c r="F1378" s="184" t="s">
        <v>400</v>
      </c>
      <c r="G1378" s="186">
        <v>4.0</v>
      </c>
      <c r="H1378" s="186">
        <v>0.0</v>
      </c>
      <c r="I1378" s="2"/>
    </row>
    <row r="1379">
      <c r="A1379" s="183">
        <v>45453.0</v>
      </c>
      <c r="B1379" s="184" t="s">
        <v>342</v>
      </c>
      <c r="C1379" s="183">
        <v>45417.0</v>
      </c>
      <c r="D1379" s="184" t="s">
        <v>443</v>
      </c>
      <c r="E1379" s="184" t="s">
        <v>453</v>
      </c>
      <c r="F1379" s="184" t="s">
        <v>401</v>
      </c>
      <c r="G1379" s="186">
        <v>5.0</v>
      </c>
      <c r="H1379" s="186">
        <v>0.0</v>
      </c>
      <c r="I1379" s="2"/>
    </row>
    <row r="1380">
      <c r="A1380" s="183">
        <v>45454.0</v>
      </c>
      <c r="B1380" s="184" t="s">
        <v>344</v>
      </c>
      <c r="C1380" s="183">
        <v>45418.0</v>
      </c>
      <c r="D1380" s="184" t="s">
        <v>443</v>
      </c>
      <c r="E1380" s="184" t="s">
        <v>453</v>
      </c>
      <c r="F1380" s="184" t="s">
        <v>402</v>
      </c>
      <c r="G1380" s="186">
        <v>6.0</v>
      </c>
      <c r="H1380" s="186">
        <v>0.0</v>
      </c>
      <c r="I1380" s="2"/>
    </row>
    <row r="1381">
      <c r="A1381" s="183">
        <v>45455.0</v>
      </c>
      <c r="B1381" s="184" t="s">
        <v>346</v>
      </c>
      <c r="C1381" s="183">
        <v>45419.0</v>
      </c>
      <c r="D1381" s="184" t="s">
        <v>443</v>
      </c>
      <c r="E1381" s="184" t="s">
        <v>453</v>
      </c>
      <c r="F1381" s="184" t="s">
        <v>403</v>
      </c>
      <c r="G1381" s="186">
        <v>7.0</v>
      </c>
      <c r="H1381" s="186">
        <v>0.0</v>
      </c>
      <c r="I1381" s="2"/>
    </row>
    <row r="1382">
      <c r="A1382" s="183">
        <v>45456.0</v>
      </c>
      <c r="B1382" s="184" t="s">
        <v>348</v>
      </c>
      <c r="C1382" s="183">
        <v>45420.0</v>
      </c>
      <c r="D1382" s="184" t="s">
        <v>443</v>
      </c>
      <c r="E1382" s="184" t="s">
        <v>453</v>
      </c>
      <c r="F1382" s="184" t="s">
        <v>404</v>
      </c>
      <c r="G1382" s="186">
        <v>8.0</v>
      </c>
      <c r="H1382" s="186">
        <v>0.0</v>
      </c>
      <c r="I1382" s="2"/>
    </row>
    <row r="1383">
      <c r="A1383" s="183">
        <v>45457.0</v>
      </c>
      <c r="B1383" s="184" t="s">
        <v>334</v>
      </c>
      <c r="C1383" s="183">
        <v>45421.0</v>
      </c>
      <c r="D1383" s="184" t="s">
        <v>443</v>
      </c>
      <c r="E1383" s="184" t="s">
        <v>453</v>
      </c>
      <c r="F1383" s="184" t="s">
        <v>337</v>
      </c>
      <c r="G1383" s="186">
        <v>9.0</v>
      </c>
      <c r="H1383" s="186">
        <v>0.0</v>
      </c>
      <c r="I1383" s="2"/>
    </row>
    <row r="1384">
      <c r="A1384" s="183">
        <v>45458.0</v>
      </c>
      <c r="B1384" s="184" t="s">
        <v>338</v>
      </c>
      <c r="C1384" s="183">
        <v>45422.0</v>
      </c>
      <c r="D1384" s="184" t="s">
        <v>443</v>
      </c>
      <c r="E1384" s="184" t="s">
        <v>453</v>
      </c>
      <c r="F1384" s="184" t="s">
        <v>339</v>
      </c>
      <c r="G1384" s="186">
        <v>10.0</v>
      </c>
      <c r="H1384" s="186">
        <v>0.0</v>
      </c>
      <c r="I1384" s="2"/>
    </row>
    <row r="1385">
      <c r="A1385" s="183">
        <v>45459.0</v>
      </c>
      <c r="B1385" s="184" t="s">
        <v>340</v>
      </c>
      <c r="C1385" s="183">
        <v>45423.0</v>
      </c>
      <c r="D1385" s="184" t="s">
        <v>443</v>
      </c>
      <c r="E1385" s="184" t="s">
        <v>453</v>
      </c>
      <c r="F1385" s="184" t="s">
        <v>341</v>
      </c>
      <c r="G1385" s="186">
        <v>11.0</v>
      </c>
      <c r="H1385" s="186">
        <v>0.0</v>
      </c>
      <c r="I1385" s="2"/>
    </row>
    <row r="1386">
      <c r="A1386" s="183">
        <v>45460.0</v>
      </c>
      <c r="B1386" s="184" t="s">
        <v>342</v>
      </c>
      <c r="C1386" s="183">
        <v>45424.0</v>
      </c>
      <c r="D1386" s="184" t="s">
        <v>443</v>
      </c>
      <c r="E1386" s="184" t="s">
        <v>453</v>
      </c>
      <c r="F1386" s="184" t="s">
        <v>343</v>
      </c>
      <c r="G1386" s="186">
        <v>12.0</v>
      </c>
      <c r="H1386" s="186">
        <v>0.0</v>
      </c>
      <c r="I1386" s="2"/>
    </row>
    <row r="1387">
      <c r="A1387" s="183">
        <v>45461.0</v>
      </c>
      <c r="B1387" s="184" t="s">
        <v>344</v>
      </c>
      <c r="C1387" s="183">
        <v>45425.0</v>
      </c>
      <c r="D1387" s="184" t="s">
        <v>443</v>
      </c>
      <c r="E1387" s="184" t="s">
        <v>453</v>
      </c>
      <c r="F1387" s="184" t="s">
        <v>345</v>
      </c>
      <c r="G1387" s="186">
        <v>13.0</v>
      </c>
      <c r="H1387" s="186">
        <v>0.0</v>
      </c>
      <c r="I1387" s="2"/>
    </row>
    <row r="1388">
      <c r="A1388" s="183">
        <v>45462.0</v>
      </c>
      <c r="B1388" s="184" t="s">
        <v>346</v>
      </c>
      <c r="C1388" s="183">
        <v>45426.0</v>
      </c>
      <c r="D1388" s="184" t="s">
        <v>443</v>
      </c>
      <c r="E1388" s="184" t="s">
        <v>453</v>
      </c>
      <c r="F1388" s="184" t="s">
        <v>347</v>
      </c>
      <c r="G1388" s="186">
        <v>14.0</v>
      </c>
      <c r="H1388" s="186">
        <v>0.0</v>
      </c>
      <c r="I1388" s="2"/>
    </row>
    <row r="1389">
      <c r="A1389" s="183">
        <v>45463.0</v>
      </c>
      <c r="B1389" s="184" t="s">
        <v>348</v>
      </c>
      <c r="C1389" s="183">
        <v>45427.0</v>
      </c>
      <c r="D1389" s="184" t="s">
        <v>443</v>
      </c>
      <c r="E1389" s="184" t="s">
        <v>453</v>
      </c>
      <c r="F1389" s="184" t="s">
        <v>349</v>
      </c>
      <c r="G1389" s="186">
        <v>15.0</v>
      </c>
      <c r="H1389" s="186">
        <v>0.0</v>
      </c>
      <c r="I1389" s="2"/>
    </row>
    <row r="1390">
      <c r="A1390" s="183">
        <v>45464.0</v>
      </c>
      <c r="B1390" s="184" t="s">
        <v>334</v>
      </c>
      <c r="C1390" s="183">
        <v>45428.0</v>
      </c>
      <c r="D1390" s="184" t="s">
        <v>443</v>
      </c>
      <c r="E1390" s="184" t="s">
        <v>453</v>
      </c>
      <c r="F1390" s="184" t="s">
        <v>350</v>
      </c>
      <c r="G1390" s="186">
        <v>16.0</v>
      </c>
      <c r="H1390" s="186">
        <v>0.0</v>
      </c>
      <c r="I1390" s="2"/>
    </row>
    <row r="1391">
      <c r="A1391" s="183">
        <v>45465.0</v>
      </c>
      <c r="B1391" s="184" t="s">
        <v>338</v>
      </c>
      <c r="C1391" s="183">
        <v>45429.0</v>
      </c>
      <c r="D1391" s="184" t="s">
        <v>443</v>
      </c>
      <c r="E1391" s="184" t="s">
        <v>453</v>
      </c>
      <c r="F1391" s="184" t="s">
        <v>351</v>
      </c>
      <c r="G1391" s="186">
        <v>17.0</v>
      </c>
      <c r="H1391" s="186">
        <v>0.0</v>
      </c>
      <c r="I1391" s="2"/>
    </row>
    <row r="1392">
      <c r="A1392" s="183">
        <v>45466.0</v>
      </c>
      <c r="B1392" s="184" t="s">
        <v>340</v>
      </c>
      <c r="C1392" s="183">
        <v>45430.0</v>
      </c>
      <c r="D1392" s="184" t="s">
        <v>443</v>
      </c>
      <c r="E1392" s="184" t="s">
        <v>453</v>
      </c>
      <c r="F1392" s="184" t="s">
        <v>352</v>
      </c>
      <c r="G1392" s="186">
        <v>18.0</v>
      </c>
      <c r="H1392" s="186">
        <v>0.0</v>
      </c>
      <c r="I1392" s="2"/>
    </row>
    <row r="1393">
      <c r="A1393" s="183">
        <v>45467.0</v>
      </c>
      <c r="B1393" s="184" t="s">
        <v>342</v>
      </c>
      <c r="C1393" s="183">
        <v>45431.0</v>
      </c>
      <c r="D1393" s="184" t="s">
        <v>443</v>
      </c>
      <c r="E1393" s="184" t="s">
        <v>453</v>
      </c>
      <c r="F1393" s="184" t="s">
        <v>353</v>
      </c>
      <c r="G1393" s="186">
        <v>19.0</v>
      </c>
      <c r="H1393" s="186">
        <v>0.0</v>
      </c>
      <c r="I1393" s="2"/>
    </row>
    <row r="1394">
      <c r="A1394" s="183">
        <v>45468.0</v>
      </c>
      <c r="B1394" s="184" t="s">
        <v>344</v>
      </c>
      <c r="C1394" s="183">
        <v>45432.0</v>
      </c>
      <c r="D1394" s="184" t="s">
        <v>443</v>
      </c>
      <c r="E1394" s="184" t="s">
        <v>453</v>
      </c>
      <c r="F1394" s="184" t="s">
        <v>354</v>
      </c>
      <c r="G1394" s="186">
        <v>20.0</v>
      </c>
      <c r="H1394" s="186">
        <v>0.0</v>
      </c>
      <c r="I1394" s="2"/>
    </row>
    <row r="1395">
      <c r="A1395" s="183">
        <v>45469.0</v>
      </c>
      <c r="B1395" s="184" t="s">
        <v>346</v>
      </c>
      <c r="C1395" s="183">
        <v>45433.0</v>
      </c>
      <c r="D1395" s="184" t="s">
        <v>443</v>
      </c>
      <c r="E1395" s="184" t="s">
        <v>453</v>
      </c>
      <c r="F1395" s="184" t="s">
        <v>356</v>
      </c>
      <c r="G1395" s="186">
        <v>21.0</v>
      </c>
      <c r="H1395" s="186">
        <v>0.0</v>
      </c>
      <c r="I1395" s="2"/>
    </row>
    <row r="1396">
      <c r="A1396" s="183">
        <v>45470.0</v>
      </c>
      <c r="B1396" s="184" t="s">
        <v>348</v>
      </c>
      <c r="C1396" s="183">
        <v>45434.0</v>
      </c>
      <c r="D1396" s="184" t="s">
        <v>443</v>
      </c>
      <c r="E1396" s="184" t="s">
        <v>453</v>
      </c>
      <c r="F1396" s="184" t="s">
        <v>357</v>
      </c>
      <c r="G1396" s="186">
        <v>22.0</v>
      </c>
      <c r="H1396" s="186">
        <v>0.0</v>
      </c>
      <c r="I1396" s="2"/>
    </row>
    <row r="1397">
      <c r="A1397" s="183">
        <v>45471.0</v>
      </c>
      <c r="B1397" s="184" t="s">
        <v>334</v>
      </c>
      <c r="C1397" s="183">
        <v>45435.0</v>
      </c>
      <c r="D1397" s="184" t="s">
        <v>443</v>
      </c>
      <c r="E1397" s="184" t="s">
        <v>453</v>
      </c>
      <c r="F1397" s="184" t="s">
        <v>358</v>
      </c>
      <c r="G1397" s="186">
        <v>23.0</v>
      </c>
      <c r="H1397" s="186">
        <v>0.0</v>
      </c>
      <c r="I1397" s="2"/>
    </row>
    <row r="1398">
      <c r="A1398" s="183">
        <v>45472.0</v>
      </c>
      <c r="B1398" s="184" t="s">
        <v>338</v>
      </c>
      <c r="C1398" s="183">
        <v>45436.0</v>
      </c>
      <c r="D1398" s="184" t="s">
        <v>443</v>
      </c>
      <c r="E1398" s="184" t="s">
        <v>453</v>
      </c>
      <c r="F1398" s="184" t="s">
        <v>359</v>
      </c>
      <c r="G1398" s="186">
        <v>24.0</v>
      </c>
      <c r="H1398" s="186">
        <v>0.0</v>
      </c>
      <c r="I1398" s="2"/>
    </row>
    <row r="1399">
      <c r="A1399" s="183">
        <v>45473.0</v>
      </c>
      <c r="B1399" s="184" t="s">
        <v>340</v>
      </c>
      <c r="C1399" s="183">
        <v>45437.0</v>
      </c>
      <c r="D1399" s="184" t="s">
        <v>443</v>
      </c>
      <c r="E1399" s="184" t="s">
        <v>453</v>
      </c>
      <c r="F1399" s="184" t="s">
        <v>360</v>
      </c>
      <c r="G1399" s="186">
        <v>25.0</v>
      </c>
      <c r="H1399" s="186">
        <v>0.0</v>
      </c>
      <c r="I1399" s="2"/>
    </row>
    <row r="1400">
      <c r="A1400" s="183">
        <v>45474.0</v>
      </c>
      <c r="B1400" s="184" t="s">
        <v>342</v>
      </c>
      <c r="C1400" s="183">
        <v>45438.0</v>
      </c>
      <c r="D1400" s="184" t="s">
        <v>443</v>
      </c>
      <c r="E1400" s="184" t="s">
        <v>453</v>
      </c>
      <c r="F1400" s="184" t="s">
        <v>361</v>
      </c>
      <c r="G1400" s="186">
        <v>26.0</v>
      </c>
      <c r="H1400" s="186">
        <v>0.0</v>
      </c>
      <c r="I1400" s="2"/>
    </row>
    <row r="1401">
      <c r="A1401" s="183">
        <v>45475.0</v>
      </c>
      <c r="B1401" s="184" t="s">
        <v>344</v>
      </c>
      <c r="C1401" s="183">
        <v>45439.0</v>
      </c>
      <c r="D1401" s="184" t="s">
        <v>443</v>
      </c>
      <c r="E1401" s="184" t="s">
        <v>453</v>
      </c>
      <c r="F1401" s="184" t="s">
        <v>362</v>
      </c>
      <c r="G1401" s="186">
        <v>27.0</v>
      </c>
      <c r="H1401" s="186">
        <v>0.0</v>
      </c>
      <c r="I1401" s="2"/>
    </row>
    <row r="1402">
      <c r="A1402" s="183">
        <v>45476.0</v>
      </c>
      <c r="B1402" s="184" t="s">
        <v>346</v>
      </c>
      <c r="C1402" s="183">
        <v>45440.0</v>
      </c>
      <c r="D1402" s="184" t="s">
        <v>443</v>
      </c>
      <c r="E1402" s="184" t="s">
        <v>453</v>
      </c>
      <c r="F1402" s="184" t="s">
        <v>363</v>
      </c>
      <c r="G1402" s="186">
        <v>28.0</v>
      </c>
      <c r="H1402" s="186">
        <v>0.0</v>
      </c>
      <c r="I1402" s="2"/>
    </row>
    <row r="1403">
      <c r="A1403" s="183">
        <v>45477.0</v>
      </c>
      <c r="B1403" s="184" t="s">
        <v>348</v>
      </c>
      <c r="C1403" s="183">
        <v>45441.0</v>
      </c>
      <c r="D1403" s="184" t="s">
        <v>443</v>
      </c>
      <c r="E1403" s="184" t="s">
        <v>453</v>
      </c>
      <c r="F1403" s="184" t="s">
        <v>364</v>
      </c>
      <c r="G1403" s="186">
        <v>29.0</v>
      </c>
      <c r="H1403" s="186">
        <v>0.0</v>
      </c>
      <c r="I1403" s="2"/>
    </row>
    <row r="1404">
      <c r="A1404" s="183">
        <v>45478.0</v>
      </c>
      <c r="B1404" s="184" t="s">
        <v>334</v>
      </c>
      <c r="C1404" s="183">
        <v>45442.0</v>
      </c>
      <c r="D1404" s="184" t="s">
        <v>443</v>
      </c>
      <c r="E1404" s="184" t="s">
        <v>453</v>
      </c>
      <c r="F1404" s="184" t="s">
        <v>365</v>
      </c>
      <c r="G1404" s="186">
        <v>30.0</v>
      </c>
      <c r="H1404" s="186">
        <v>0.0</v>
      </c>
      <c r="I1404" s="2"/>
    </row>
    <row r="1405">
      <c r="A1405" s="183">
        <v>45479.0</v>
      </c>
      <c r="B1405" s="184" t="s">
        <v>338</v>
      </c>
      <c r="C1405" s="183">
        <v>45444.0</v>
      </c>
      <c r="D1405" s="184" t="s">
        <v>443</v>
      </c>
      <c r="E1405" s="184" t="s">
        <v>454</v>
      </c>
      <c r="F1405" s="184" t="s">
        <v>366</v>
      </c>
      <c r="G1405" s="186">
        <v>1.0</v>
      </c>
      <c r="H1405" s="186">
        <v>0.0</v>
      </c>
      <c r="I1405" s="2"/>
    </row>
    <row r="1406">
      <c r="A1406" s="183">
        <v>45480.0</v>
      </c>
      <c r="B1406" s="184" t="s">
        <v>340</v>
      </c>
      <c r="C1406" s="183">
        <v>45445.0</v>
      </c>
      <c r="D1406" s="184" t="s">
        <v>443</v>
      </c>
      <c r="E1406" s="184" t="s">
        <v>454</v>
      </c>
      <c r="F1406" s="184" t="s">
        <v>367</v>
      </c>
      <c r="G1406" s="186">
        <v>2.0</v>
      </c>
      <c r="H1406" s="186">
        <v>0.0</v>
      </c>
      <c r="I1406" s="2"/>
    </row>
    <row r="1407">
      <c r="A1407" s="183">
        <v>45481.0</v>
      </c>
      <c r="B1407" s="184" t="s">
        <v>342</v>
      </c>
      <c r="C1407" s="183">
        <v>45446.0</v>
      </c>
      <c r="D1407" s="184" t="s">
        <v>443</v>
      </c>
      <c r="E1407" s="184" t="s">
        <v>454</v>
      </c>
      <c r="F1407" s="184" t="s">
        <v>368</v>
      </c>
      <c r="G1407" s="186">
        <v>3.0</v>
      </c>
      <c r="H1407" s="186">
        <v>0.0</v>
      </c>
      <c r="I1407" s="2"/>
    </row>
    <row r="1408">
      <c r="A1408" s="183">
        <v>45482.0</v>
      </c>
      <c r="B1408" s="184" t="s">
        <v>344</v>
      </c>
      <c r="C1408" s="183">
        <v>45447.0</v>
      </c>
      <c r="D1408" s="184" t="s">
        <v>443</v>
      </c>
      <c r="E1408" s="184" t="s">
        <v>454</v>
      </c>
      <c r="F1408" s="184" t="s">
        <v>369</v>
      </c>
      <c r="G1408" s="186">
        <v>4.0</v>
      </c>
      <c r="H1408" s="186">
        <v>0.0</v>
      </c>
      <c r="I1408" s="2"/>
    </row>
    <row r="1409">
      <c r="A1409" s="183">
        <v>45483.0</v>
      </c>
      <c r="B1409" s="184" t="s">
        <v>346</v>
      </c>
      <c r="C1409" s="183">
        <v>45448.0</v>
      </c>
      <c r="D1409" s="184" t="s">
        <v>443</v>
      </c>
      <c r="E1409" s="184" t="s">
        <v>454</v>
      </c>
      <c r="F1409" s="184" t="s">
        <v>370</v>
      </c>
      <c r="G1409" s="186">
        <v>5.0</v>
      </c>
      <c r="H1409" s="186">
        <v>0.0</v>
      </c>
      <c r="I1409" s="2"/>
    </row>
    <row r="1410">
      <c r="A1410" s="183">
        <v>45484.0</v>
      </c>
      <c r="B1410" s="184" t="s">
        <v>348</v>
      </c>
      <c r="C1410" s="183">
        <v>45449.0</v>
      </c>
      <c r="D1410" s="184" t="s">
        <v>443</v>
      </c>
      <c r="E1410" s="184" t="s">
        <v>454</v>
      </c>
      <c r="F1410" s="184" t="s">
        <v>371</v>
      </c>
      <c r="G1410" s="186">
        <v>6.0</v>
      </c>
      <c r="H1410" s="186">
        <v>0.0</v>
      </c>
      <c r="I1410" s="2"/>
    </row>
    <row r="1411">
      <c r="A1411" s="183">
        <v>45485.0</v>
      </c>
      <c r="B1411" s="184" t="s">
        <v>334</v>
      </c>
      <c r="C1411" s="183">
        <v>45450.0</v>
      </c>
      <c r="D1411" s="184" t="s">
        <v>443</v>
      </c>
      <c r="E1411" s="184" t="s">
        <v>454</v>
      </c>
      <c r="F1411" s="184" t="s">
        <v>372</v>
      </c>
      <c r="G1411" s="186">
        <v>7.0</v>
      </c>
      <c r="H1411" s="186">
        <v>0.0</v>
      </c>
      <c r="I1411" s="2"/>
    </row>
    <row r="1412">
      <c r="A1412" s="183">
        <v>45486.0</v>
      </c>
      <c r="B1412" s="184" t="s">
        <v>338</v>
      </c>
      <c r="C1412" s="183">
        <v>45451.0</v>
      </c>
      <c r="D1412" s="184" t="s">
        <v>443</v>
      </c>
      <c r="E1412" s="184" t="s">
        <v>454</v>
      </c>
      <c r="F1412" s="184" t="s">
        <v>373</v>
      </c>
      <c r="G1412" s="186">
        <v>8.0</v>
      </c>
      <c r="H1412" s="186">
        <v>0.0</v>
      </c>
      <c r="I1412" s="2"/>
    </row>
    <row r="1413">
      <c r="A1413" s="183">
        <v>45487.0</v>
      </c>
      <c r="B1413" s="184" t="s">
        <v>340</v>
      </c>
      <c r="C1413" s="183">
        <v>45452.0</v>
      </c>
      <c r="D1413" s="184" t="s">
        <v>443</v>
      </c>
      <c r="E1413" s="184" t="s">
        <v>454</v>
      </c>
      <c r="F1413" s="184" t="s">
        <v>374</v>
      </c>
      <c r="G1413" s="186">
        <v>9.0</v>
      </c>
      <c r="H1413" s="186">
        <v>0.0</v>
      </c>
      <c r="I1413" s="2"/>
    </row>
    <row r="1414">
      <c r="A1414" s="183">
        <v>45488.0</v>
      </c>
      <c r="B1414" s="184" t="s">
        <v>342</v>
      </c>
      <c r="C1414" s="183">
        <v>45453.0</v>
      </c>
      <c r="D1414" s="184" t="s">
        <v>443</v>
      </c>
      <c r="E1414" s="184" t="s">
        <v>454</v>
      </c>
      <c r="F1414" s="184" t="s">
        <v>406</v>
      </c>
      <c r="G1414" s="186">
        <v>10.0</v>
      </c>
      <c r="H1414" s="186">
        <v>0.0</v>
      </c>
      <c r="I1414" s="2"/>
    </row>
    <row r="1415">
      <c r="A1415" s="183">
        <v>45489.0</v>
      </c>
      <c r="B1415" s="184" t="s">
        <v>344</v>
      </c>
      <c r="C1415" s="183">
        <v>45454.0</v>
      </c>
      <c r="D1415" s="184" t="s">
        <v>443</v>
      </c>
      <c r="E1415" s="184" t="s">
        <v>454</v>
      </c>
      <c r="F1415" s="184" t="s">
        <v>407</v>
      </c>
      <c r="G1415" s="186">
        <v>11.0</v>
      </c>
      <c r="H1415" s="186">
        <v>0.0</v>
      </c>
      <c r="I1415" s="2"/>
    </row>
    <row r="1416">
      <c r="A1416" s="183">
        <v>45490.0</v>
      </c>
      <c r="B1416" s="184" t="s">
        <v>346</v>
      </c>
      <c r="C1416" s="183">
        <v>45455.0</v>
      </c>
      <c r="D1416" s="184" t="s">
        <v>443</v>
      </c>
      <c r="E1416" s="184" t="s">
        <v>454</v>
      </c>
      <c r="F1416" s="184" t="s">
        <v>377</v>
      </c>
      <c r="G1416" s="186">
        <v>12.0</v>
      </c>
      <c r="H1416" s="186">
        <v>0.0</v>
      </c>
      <c r="I1416" s="2"/>
    </row>
    <row r="1417">
      <c r="A1417" s="183">
        <v>45491.0</v>
      </c>
      <c r="B1417" s="184" t="s">
        <v>348</v>
      </c>
      <c r="C1417" s="183">
        <v>45456.0</v>
      </c>
      <c r="D1417" s="184" t="s">
        <v>443</v>
      </c>
      <c r="E1417" s="184" t="s">
        <v>454</v>
      </c>
      <c r="F1417" s="184" t="s">
        <v>378</v>
      </c>
      <c r="G1417" s="186">
        <v>13.0</v>
      </c>
      <c r="H1417" s="186">
        <v>0.0</v>
      </c>
      <c r="I1417" s="2"/>
    </row>
    <row r="1418">
      <c r="A1418" s="183">
        <v>45492.0</v>
      </c>
      <c r="B1418" s="184" t="s">
        <v>334</v>
      </c>
      <c r="C1418" s="183">
        <v>45457.0</v>
      </c>
      <c r="D1418" s="184" t="s">
        <v>443</v>
      </c>
      <c r="E1418" s="184" t="s">
        <v>454</v>
      </c>
      <c r="F1418" s="184" t="s">
        <v>379</v>
      </c>
      <c r="G1418" s="186">
        <v>14.0</v>
      </c>
      <c r="H1418" s="186">
        <v>0.0</v>
      </c>
      <c r="I1418" s="2"/>
    </row>
    <row r="1419">
      <c r="A1419" s="183">
        <v>45493.0</v>
      </c>
      <c r="B1419" s="184" t="s">
        <v>338</v>
      </c>
      <c r="C1419" s="183">
        <v>45458.0</v>
      </c>
      <c r="D1419" s="184" t="s">
        <v>443</v>
      </c>
      <c r="E1419" s="184" t="s">
        <v>454</v>
      </c>
      <c r="F1419" s="184" t="s">
        <v>380</v>
      </c>
      <c r="G1419" s="186">
        <v>15.0</v>
      </c>
      <c r="H1419" s="186">
        <v>0.0</v>
      </c>
      <c r="I1419" s="2"/>
    </row>
    <row r="1420">
      <c r="A1420" s="183">
        <v>45494.0</v>
      </c>
      <c r="B1420" s="184" t="s">
        <v>340</v>
      </c>
      <c r="C1420" s="183">
        <v>45459.0</v>
      </c>
      <c r="D1420" s="184" t="s">
        <v>443</v>
      </c>
      <c r="E1420" s="184" t="s">
        <v>454</v>
      </c>
      <c r="F1420" s="184" t="s">
        <v>381</v>
      </c>
      <c r="G1420" s="186">
        <v>16.0</v>
      </c>
      <c r="H1420" s="186">
        <v>0.0</v>
      </c>
      <c r="I1420" s="2"/>
    </row>
    <row r="1421">
      <c r="A1421" s="183">
        <v>45495.0</v>
      </c>
      <c r="B1421" s="184" t="s">
        <v>342</v>
      </c>
      <c r="C1421" s="183">
        <v>45460.0</v>
      </c>
      <c r="D1421" s="184" t="s">
        <v>443</v>
      </c>
      <c r="E1421" s="184" t="s">
        <v>454</v>
      </c>
      <c r="F1421" s="184" t="s">
        <v>383</v>
      </c>
      <c r="G1421" s="186">
        <v>17.0</v>
      </c>
      <c r="H1421" s="186">
        <v>0.0</v>
      </c>
      <c r="I1421" s="2"/>
    </row>
    <row r="1422">
      <c r="A1422" s="183">
        <v>45496.0</v>
      </c>
      <c r="B1422" s="184" t="s">
        <v>344</v>
      </c>
      <c r="C1422" s="183">
        <v>45461.0</v>
      </c>
      <c r="D1422" s="184" t="s">
        <v>443</v>
      </c>
      <c r="E1422" s="184" t="s">
        <v>454</v>
      </c>
      <c r="F1422" s="184" t="s">
        <v>384</v>
      </c>
      <c r="G1422" s="186">
        <v>18.0</v>
      </c>
      <c r="H1422" s="186">
        <v>0.0</v>
      </c>
      <c r="I1422" s="2"/>
    </row>
    <row r="1423">
      <c r="A1423" s="183">
        <v>45497.0</v>
      </c>
      <c r="B1423" s="184" t="s">
        <v>346</v>
      </c>
      <c r="C1423" s="183">
        <v>45462.0</v>
      </c>
      <c r="D1423" s="184" t="s">
        <v>443</v>
      </c>
      <c r="E1423" s="184" t="s">
        <v>454</v>
      </c>
      <c r="F1423" s="184" t="s">
        <v>385</v>
      </c>
      <c r="G1423" s="186">
        <v>19.0</v>
      </c>
      <c r="H1423" s="186">
        <v>0.0</v>
      </c>
      <c r="I1423" s="2"/>
    </row>
    <row r="1424">
      <c r="A1424" s="183">
        <v>45498.0</v>
      </c>
      <c r="B1424" s="184" t="s">
        <v>348</v>
      </c>
      <c r="C1424" s="183">
        <v>45463.0</v>
      </c>
      <c r="D1424" s="184" t="s">
        <v>443</v>
      </c>
      <c r="E1424" s="184" t="s">
        <v>454</v>
      </c>
      <c r="F1424" s="184" t="s">
        <v>386</v>
      </c>
      <c r="G1424" s="186">
        <v>20.0</v>
      </c>
      <c r="H1424" s="186">
        <v>0.0</v>
      </c>
      <c r="I1424" s="2"/>
    </row>
    <row r="1425">
      <c r="A1425" s="183">
        <v>45499.0</v>
      </c>
      <c r="B1425" s="184" t="s">
        <v>334</v>
      </c>
      <c r="C1425" s="183">
        <v>45464.0</v>
      </c>
      <c r="D1425" s="184" t="s">
        <v>443</v>
      </c>
      <c r="E1425" s="184" t="s">
        <v>454</v>
      </c>
      <c r="F1425" s="184" t="s">
        <v>387</v>
      </c>
      <c r="G1425" s="186">
        <v>21.0</v>
      </c>
      <c r="H1425" s="186">
        <v>0.0</v>
      </c>
      <c r="I1425" s="2"/>
    </row>
    <row r="1426">
      <c r="A1426" s="183">
        <v>45500.0</v>
      </c>
      <c r="B1426" s="184" t="s">
        <v>338</v>
      </c>
      <c r="C1426" s="183">
        <v>45465.0</v>
      </c>
      <c r="D1426" s="184" t="s">
        <v>443</v>
      </c>
      <c r="E1426" s="184" t="s">
        <v>454</v>
      </c>
      <c r="F1426" s="184" t="s">
        <v>388</v>
      </c>
      <c r="G1426" s="186">
        <v>22.0</v>
      </c>
      <c r="H1426" s="186">
        <v>0.0</v>
      </c>
      <c r="I1426" s="2"/>
    </row>
    <row r="1427">
      <c r="A1427" s="183">
        <v>45501.0</v>
      </c>
      <c r="B1427" s="184" t="s">
        <v>340</v>
      </c>
      <c r="C1427" s="183">
        <v>45466.0</v>
      </c>
      <c r="D1427" s="184" t="s">
        <v>443</v>
      </c>
      <c r="E1427" s="184" t="s">
        <v>454</v>
      </c>
      <c r="F1427" s="184" t="s">
        <v>389</v>
      </c>
      <c r="G1427" s="186">
        <v>23.0</v>
      </c>
      <c r="H1427" s="186">
        <v>0.0</v>
      </c>
      <c r="I1427" s="2"/>
    </row>
    <row r="1428">
      <c r="A1428" s="183">
        <v>45502.0</v>
      </c>
      <c r="B1428" s="184" t="s">
        <v>342</v>
      </c>
      <c r="C1428" s="183">
        <v>45467.0</v>
      </c>
      <c r="D1428" s="184" t="s">
        <v>443</v>
      </c>
      <c r="E1428" s="184" t="s">
        <v>454</v>
      </c>
      <c r="F1428" s="184" t="s">
        <v>390</v>
      </c>
      <c r="G1428" s="186">
        <v>24.0</v>
      </c>
      <c r="H1428" s="186">
        <v>0.0</v>
      </c>
      <c r="I1428" s="2"/>
    </row>
    <row r="1429">
      <c r="A1429" s="183">
        <v>45503.0</v>
      </c>
      <c r="B1429" s="184" t="s">
        <v>344</v>
      </c>
      <c r="C1429" s="183">
        <v>45468.0</v>
      </c>
      <c r="D1429" s="184" t="s">
        <v>443</v>
      </c>
      <c r="E1429" s="184" t="s">
        <v>454</v>
      </c>
      <c r="F1429" s="184" t="s">
        <v>391</v>
      </c>
      <c r="G1429" s="186">
        <v>25.0</v>
      </c>
      <c r="H1429" s="186">
        <v>0.0</v>
      </c>
      <c r="I1429" s="2"/>
    </row>
    <row r="1430">
      <c r="A1430" s="183">
        <v>45504.0</v>
      </c>
      <c r="B1430" s="184" t="s">
        <v>346</v>
      </c>
      <c r="C1430" s="183">
        <v>45469.0</v>
      </c>
      <c r="D1430" s="184" t="s">
        <v>443</v>
      </c>
      <c r="E1430" s="184" t="s">
        <v>454</v>
      </c>
      <c r="F1430" s="184" t="s">
        <v>392</v>
      </c>
      <c r="G1430" s="186">
        <v>26.0</v>
      </c>
      <c r="H1430" s="186">
        <v>0.0</v>
      </c>
      <c r="I1430" s="2"/>
    </row>
    <row r="1431">
      <c r="A1431" s="183">
        <v>45505.0</v>
      </c>
      <c r="B1431" s="184" t="s">
        <v>348</v>
      </c>
      <c r="C1431" s="183">
        <v>45470.0</v>
      </c>
      <c r="D1431" s="184" t="s">
        <v>443</v>
      </c>
      <c r="E1431" s="184" t="s">
        <v>454</v>
      </c>
      <c r="F1431" s="184" t="s">
        <v>393</v>
      </c>
      <c r="G1431" s="186">
        <v>27.0</v>
      </c>
      <c r="H1431" s="186">
        <v>0.0</v>
      </c>
      <c r="I1431" s="2"/>
    </row>
    <row r="1432">
      <c r="A1432" s="183">
        <v>45506.0</v>
      </c>
      <c r="B1432" s="184" t="s">
        <v>334</v>
      </c>
      <c r="C1432" s="183">
        <v>45471.0</v>
      </c>
      <c r="D1432" s="184" t="s">
        <v>443</v>
      </c>
      <c r="E1432" s="184" t="s">
        <v>454</v>
      </c>
      <c r="F1432" s="184" t="s">
        <v>394</v>
      </c>
      <c r="G1432" s="186">
        <v>28.0</v>
      </c>
      <c r="H1432" s="186">
        <v>0.0</v>
      </c>
      <c r="I1432" s="2"/>
    </row>
    <row r="1433">
      <c r="A1433" s="183">
        <v>45507.0</v>
      </c>
      <c r="B1433" s="184" t="s">
        <v>338</v>
      </c>
      <c r="C1433" s="183">
        <v>45472.0</v>
      </c>
      <c r="D1433" s="184" t="s">
        <v>443</v>
      </c>
      <c r="E1433" s="184" t="s">
        <v>454</v>
      </c>
      <c r="F1433" s="184" t="s">
        <v>395</v>
      </c>
      <c r="G1433" s="186">
        <v>29.0</v>
      </c>
      <c r="H1433" s="186">
        <v>0.0</v>
      </c>
      <c r="I1433" s="2"/>
    </row>
    <row r="1434">
      <c r="A1434" s="183">
        <v>45508.0</v>
      </c>
      <c r="B1434" s="184" t="s">
        <v>340</v>
      </c>
      <c r="C1434" s="183">
        <v>45474.0</v>
      </c>
      <c r="D1434" s="184" t="s">
        <v>443</v>
      </c>
      <c r="E1434" s="184" t="s">
        <v>455</v>
      </c>
      <c r="F1434" s="184" t="s">
        <v>396</v>
      </c>
      <c r="G1434" s="186">
        <v>1.0</v>
      </c>
      <c r="H1434" s="186">
        <v>0.0</v>
      </c>
      <c r="I1434" s="2"/>
    </row>
    <row r="1435">
      <c r="A1435" s="183">
        <v>45509.0</v>
      </c>
      <c r="B1435" s="184" t="s">
        <v>342</v>
      </c>
      <c r="C1435" s="183">
        <v>45475.0</v>
      </c>
      <c r="D1435" s="184" t="s">
        <v>443</v>
      </c>
      <c r="E1435" s="184" t="s">
        <v>455</v>
      </c>
      <c r="F1435" s="184" t="s">
        <v>397</v>
      </c>
      <c r="G1435" s="186">
        <v>2.0</v>
      </c>
      <c r="H1435" s="186">
        <v>0.0</v>
      </c>
      <c r="I1435" s="2"/>
    </row>
    <row r="1436">
      <c r="A1436" s="183">
        <v>45510.0</v>
      </c>
      <c r="B1436" s="184" t="s">
        <v>344</v>
      </c>
      <c r="C1436" s="183">
        <v>45476.0</v>
      </c>
      <c r="D1436" s="184" t="s">
        <v>443</v>
      </c>
      <c r="E1436" s="184" t="s">
        <v>455</v>
      </c>
      <c r="F1436" s="184" t="s">
        <v>398</v>
      </c>
      <c r="G1436" s="186">
        <v>3.0</v>
      </c>
      <c r="H1436" s="186">
        <v>0.0</v>
      </c>
      <c r="I1436" s="2"/>
    </row>
    <row r="1437">
      <c r="A1437" s="183">
        <v>45511.0</v>
      </c>
      <c r="B1437" s="184" t="s">
        <v>346</v>
      </c>
      <c r="C1437" s="183">
        <v>45477.0</v>
      </c>
      <c r="D1437" s="184" t="s">
        <v>443</v>
      </c>
      <c r="E1437" s="184" t="s">
        <v>455</v>
      </c>
      <c r="F1437" s="184" t="s">
        <v>399</v>
      </c>
      <c r="G1437" s="186">
        <v>4.0</v>
      </c>
      <c r="H1437" s="186">
        <v>0.0</v>
      </c>
      <c r="I1437" s="2"/>
    </row>
    <row r="1438">
      <c r="A1438" s="183">
        <v>45512.0</v>
      </c>
      <c r="B1438" s="184" t="s">
        <v>348</v>
      </c>
      <c r="C1438" s="183">
        <v>45478.0</v>
      </c>
      <c r="D1438" s="184" t="s">
        <v>443</v>
      </c>
      <c r="E1438" s="184" t="s">
        <v>455</v>
      </c>
      <c r="F1438" s="184" t="s">
        <v>400</v>
      </c>
      <c r="G1438" s="186">
        <v>5.0</v>
      </c>
      <c r="H1438" s="186">
        <v>0.0</v>
      </c>
      <c r="I1438" s="2"/>
    </row>
    <row r="1439">
      <c r="A1439" s="183">
        <v>45513.0</v>
      </c>
      <c r="B1439" s="184" t="s">
        <v>334</v>
      </c>
      <c r="C1439" s="183">
        <v>45479.0</v>
      </c>
      <c r="D1439" s="184" t="s">
        <v>443</v>
      </c>
      <c r="E1439" s="184" t="s">
        <v>455</v>
      </c>
      <c r="F1439" s="184" t="s">
        <v>401</v>
      </c>
      <c r="G1439" s="186">
        <v>6.0</v>
      </c>
      <c r="H1439" s="186">
        <v>0.0</v>
      </c>
      <c r="I1439" s="2"/>
    </row>
    <row r="1440">
      <c r="A1440" s="183">
        <v>45514.0</v>
      </c>
      <c r="B1440" s="184" t="s">
        <v>338</v>
      </c>
      <c r="C1440" s="183">
        <v>45480.0</v>
      </c>
      <c r="D1440" s="184" t="s">
        <v>443</v>
      </c>
      <c r="E1440" s="184" t="s">
        <v>455</v>
      </c>
      <c r="F1440" s="184" t="s">
        <v>402</v>
      </c>
      <c r="G1440" s="186">
        <v>7.0</v>
      </c>
      <c r="H1440" s="186">
        <v>0.0</v>
      </c>
      <c r="I1440" s="2"/>
    </row>
    <row r="1441">
      <c r="A1441" s="183">
        <v>45515.0</v>
      </c>
      <c r="B1441" s="184" t="s">
        <v>340</v>
      </c>
      <c r="C1441" s="183">
        <v>45481.0</v>
      </c>
      <c r="D1441" s="184" t="s">
        <v>443</v>
      </c>
      <c r="E1441" s="184" t="s">
        <v>455</v>
      </c>
      <c r="F1441" s="184" t="s">
        <v>403</v>
      </c>
      <c r="G1441" s="186">
        <v>8.0</v>
      </c>
      <c r="H1441" s="186">
        <v>0.0</v>
      </c>
      <c r="I1441" s="2"/>
    </row>
    <row r="1442">
      <c r="A1442" s="183">
        <v>45516.0</v>
      </c>
      <c r="B1442" s="184" t="s">
        <v>342</v>
      </c>
      <c r="C1442" s="183">
        <v>45482.0</v>
      </c>
      <c r="D1442" s="184" t="s">
        <v>443</v>
      </c>
      <c r="E1442" s="184" t="s">
        <v>455</v>
      </c>
      <c r="F1442" s="184" t="s">
        <v>404</v>
      </c>
      <c r="G1442" s="186">
        <v>9.0</v>
      </c>
      <c r="H1442" s="186">
        <v>0.0</v>
      </c>
      <c r="I1442" s="2"/>
    </row>
    <row r="1443">
      <c r="A1443" s="183">
        <v>45517.0</v>
      </c>
      <c r="B1443" s="184" t="s">
        <v>344</v>
      </c>
      <c r="C1443" s="183">
        <v>45483.0</v>
      </c>
      <c r="D1443" s="184" t="s">
        <v>443</v>
      </c>
      <c r="E1443" s="184" t="s">
        <v>455</v>
      </c>
      <c r="F1443" s="184" t="s">
        <v>337</v>
      </c>
      <c r="G1443" s="186">
        <v>10.0</v>
      </c>
      <c r="H1443" s="186">
        <v>0.0</v>
      </c>
      <c r="I1443" s="2"/>
    </row>
    <row r="1444">
      <c r="A1444" s="183">
        <v>45518.0</v>
      </c>
      <c r="B1444" s="184" t="s">
        <v>346</v>
      </c>
      <c r="C1444" s="183">
        <v>45484.0</v>
      </c>
      <c r="D1444" s="184" t="s">
        <v>443</v>
      </c>
      <c r="E1444" s="184" t="s">
        <v>455</v>
      </c>
      <c r="F1444" s="184" t="s">
        <v>339</v>
      </c>
      <c r="G1444" s="186">
        <v>11.0</v>
      </c>
      <c r="H1444" s="186">
        <v>0.0</v>
      </c>
      <c r="I1444" s="2"/>
    </row>
    <row r="1445">
      <c r="A1445" s="183">
        <v>45519.0</v>
      </c>
      <c r="B1445" s="184" t="s">
        <v>348</v>
      </c>
      <c r="C1445" s="183">
        <v>45485.0</v>
      </c>
      <c r="D1445" s="184" t="s">
        <v>443</v>
      </c>
      <c r="E1445" s="184" t="s">
        <v>455</v>
      </c>
      <c r="F1445" s="184" t="s">
        <v>341</v>
      </c>
      <c r="G1445" s="186">
        <v>12.0</v>
      </c>
      <c r="H1445" s="186">
        <v>0.0</v>
      </c>
      <c r="I1445" s="2"/>
    </row>
    <row r="1446">
      <c r="A1446" s="183">
        <v>45520.0</v>
      </c>
      <c r="B1446" s="184" t="s">
        <v>334</v>
      </c>
      <c r="C1446" s="183">
        <v>45486.0</v>
      </c>
      <c r="D1446" s="184" t="s">
        <v>443</v>
      </c>
      <c r="E1446" s="184" t="s">
        <v>455</v>
      </c>
      <c r="F1446" s="184" t="s">
        <v>343</v>
      </c>
      <c r="G1446" s="186">
        <v>13.0</v>
      </c>
      <c r="H1446" s="186">
        <v>0.0</v>
      </c>
      <c r="I1446" s="2"/>
    </row>
    <row r="1447">
      <c r="A1447" s="183">
        <v>45521.0</v>
      </c>
      <c r="B1447" s="184" t="s">
        <v>338</v>
      </c>
      <c r="C1447" s="183">
        <v>45487.0</v>
      </c>
      <c r="D1447" s="184" t="s">
        <v>443</v>
      </c>
      <c r="E1447" s="184" t="s">
        <v>455</v>
      </c>
      <c r="F1447" s="184" t="s">
        <v>345</v>
      </c>
      <c r="G1447" s="186">
        <v>14.0</v>
      </c>
      <c r="H1447" s="186">
        <v>0.0</v>
      </c>
      <c r="I1447" s="2"/>
    </row>
    <row r="1448">
      <c r="A1448" s="183">
        <v>45522.0</v>
      </c>
      <c r="B1448" s="184" t="s">
        <v>340</v>
      </c>
      <c r="C1448" s="183">
        <v>45488.0</v>
      </c>
      <c r="D1448" s="184" t="s">
        <v>443</v>
      </c>
      <c r="E1448" s="184" t="s">
        <v>455</v>
      </c>
      <c r="F1448" s="184" t="s">
        <v>347</v>
      </c>
      <c r="G1448" s="186">
        <v>15.0</v>
      </c>
      <c r="H1448" s="186">
        <v>0.0</v>
      </c>
      <c r="I1448" s="2"/>
    </row>
    <row r="1449">
      <c r="A1449" s="183">
        <v>45523.0</v>
      </c>
      <c r="B1449" s="184" t="s">
        <v>342</v>
      </c>
      <c r="C1449" s="183">
        <v>45489.0</v>
      </c>
      <c r="D1449" s="184" t="s">
        <v>443</v>
      </c>
      <c r="E1449" s="184" t="s">
        <v>455</v>
      </c>
      <c r="F1449" s="184" t="s">
        <v>349</v>
      </c>
      <c r="G1449" s="186">
        <v>16.0</v>
      </c>
      <c r="H1449" s="186">
        <v>0.0</v>
      </c>
      <c r="I1449" s="2"/>
    </row>
    <row r="1450">
      <c r="A1450" s="183">
        <v>45524.0</v>
      </c>
      <c r="B1450" s="184" t="s">
        <v>344</v>
      </c>
      <c r="C1450" s="183">
        <v>45490.0</v>
      </c>
      <c r="D1450" s="184" t="s">
        <v>443</v>
      </c>
      <c r="E1450" s="184" t="s">
        <v>455</v>
      </c>
      <c r="F1450" s="184" t="s">
        <v>350</v>
      </c>
      <c r="G1450" s="186">
        <v>17.0</v>
      </c>
      <c r="H1450" s="186">
        <v>0.0</v>
      </c>
      <c r="I1450" s="2"/>
    </row>
    <row r="1451">
      <c r="A1451" s="183">
        <v>45525.0</v>
      </c>
      <c r="B1451" s="184" t="s">
        <v>346</v>
      </c>
      <c r="C1451" s="183">
        <v>45491.0</v>
      </c>
      <c r="D1451" s="184" t="s">
        <v>443</v>
      </c>
      <c r="E1451" s="184" t="s">
        <v>455</v>
      </c>
      <c r="F1451" s="184" t="s">
        <v>351</v>
      </c>
      <c r="G1451" s="186">
        <v>18.0</v>
      </c>
      <c r="H1451" s="186">
        <v>0.0</v>
      </c>
      <c r="I1451" s="2"/>
    </row>
    <row r="1452">
      <c r="A1452" s="183">
        <v>45526.0</v>
      </c>
      <c r="B1452" s="184" t="s">
        <v>348</v>
      </c>
      <c r="C1452" s="183">
        <v>45492.0</v>
      </c>
      <c r="D1452" s="184" t="s">
        <v>443</v>
      </c>
      <c r="E1452" s="184" t="s">
        <v>455</v>
      </c>
      <c r="F1452" s="184" t="s">
        <v>352</v>
      </c>
      <c r="G1452" s="186">
        <v>19.0</v>
      </c>
      <c r="H1452" s="186">
        <v>0.0</v>
      </c>
      <c r="I1452" s="2"/>
    </row>
    <row r="1453">
      <c r="A1453" s="183">
        <v>45527.0</v>
      </c>
      <c r="B1453" s="184" t="s">
        <v>334</v>
      </c>
      <c r="C1453" s="183">
        <v>45493.0</v>
      </c>
      <c r="D1453" s="184" t="s">
        <v>443</v>
      </c>
      <c r="E1453" s="184" t="s">
        <v>455</v>
      </c>
      <c r="F1453" s="184" t="s">
        <v>353</v>
      </c>
      <c r="G1453" s="186">
        <v>20.0</v>
      </c>
      <c r="H1453" s="186">
        <v>0.0</v>
      </c>
      <c r="I1453" s="2"/>
    </row>
    <row r="1454">
      <c r="A1454" s="183">
        <v>45528.0</v>
      </c>
      <c r="B1454" s="184" t="s">
        <v>338</v>
      </c>
      <c r="C1454" s="183">
        <v>45494.0</v>
      </c>
      <c r="D1454" s="184" t="s">
        <v>443</v>
      </c>
      <c r="E1454" s="184" t="s">
        <v>455</v>
      </c>
      <c r="F1454" s="184" t="s">
        <v>354</v>
      </c>
      <c r="G1454" s="186">
        <v>21.0</v>
      </c>
      <c r="H1454" s="186">
        <v>0.0</v>
      </c>
      <c r="I1454" s="2"/>
    </row>
    <row r="1455">
      <c r="A1455" s="183">
        <v>45529.0</v>
      </c>
      <c r="B1455" s="184" t="s">
        <v>340</v>
      </c>
      <c r="C1455" s="183">
        <v>45495.0</v>
      </c>
      <c r="D1455" s="184" t="s">
        <v>443</v>
      </c>
      <c r="E1455" s="184" t="s">
        <v>455</v>
      </c>
      <c r="F1455" s="184" t="s">
        <v>356</v>
      </c>
      <c r="G1455" s="186">
        <v>22.0</v>
      </c>
      <c r="H1455" s="186">
        <v>0.0</v>
      </c>
      <c r="I1455" s="2"/>
    </row>
    <row r="1456">
      <c r="A1456" s="183">
        <v>45530.0</v>
      </c>
      <c r="B1456" s="184" t="s">
        <v>342</v>
      </c>
      <c r="C1456" s="183">
        <v>45496.0</v>
      </c>
      <c r="D1456" s="184" t="s">
        <v>443</v>
      </c>
      <c r="E1456" s="184" t="s">
        <v>455</v>
      </c>
      <c r="F1456" s="184" t="s">
        <v>357</v>
      </c>
      <c r="G1456" s="186">
        <v>23.0</v>
      </c>
      <c r="H1456" s="186">
        <v>0.0</v>
      </c>
      <c r="I1456" s="2"/>
    </row>
    <row r="1457">
      <c r="A1457" s="183">
        <v>45531.0</v>
      </c>
      <c r="B1457" s="184" t="s">
        <v>344</v>
      </c>
      <c r="C1457" s="183">
        <v>45497.0</v>
      </c>
      <c r="D1457" s="184" t="s">
        <v>443</v>
      </c>
      <c r="E1457" s="184" t="s">
        <v>455</v>
      </c>
      <c r="F1457" s="184" t="s">
        <v>358</v>
      </c>
      <c r="G1457" s="186">
        <v>24.0</v>
      </c>
      <c r="H1457" s="186">
        <v>0.0</v>
      </c>
      <c r="I1457" s="2"/>
    </row>
    <row r="1458">
      <c r="A1458" s="183">
        <v>45532.0</v>
      </c>
      <c r="B1458" s="184" t="s">
        <v>346</v>
      </c>
      <c r="C1458" s="183">
        <v>45498.0</v>
      </c>
      <c r="D1458" s="184" t="s">
        <v>443</v>
      </c>
      <c r="E1458" s="184" t="s">
        <v>455</v>
      </c>
      <c r="F1458" s="184" t="s">
        <v>359</v>
      </c>
      <c r="G1458" s="186">
        <v>25.0</v>
      </c>
      <c r="H1458" s="186">
        <v>0.0</v>
      </c>
      <c r="I1458" s="2"/>
    </row>
    <row r="1459">
      <c r="A1459" s="183">
        <v>45533.0</v>
      </c>
      <c r="B1459" s="184" t="s">
        <v>348</v>
      </c>
      <c r="C1459" s="183">
        <v>45499.0</v>
      </c>
      <c r="D1459" s="184" t="s">
        <v>443</v>
      </c>
      <c r="E1459" s="184" t="s">
        <v>455</v>
      </c>
      <c r="F1459" s="184" t="s">
        <v>360</v>
      </c>
      <c r="G1459" s="186">
        <v>26.0</v>
      </c>
      <c r="H1459" s="186">
        <v>0.0</v>
      </c>
      <c r="I1459" s="2"/>
    </row>
    <row r="1460">
      <c r="A1460" s="183">
        <v>45534.0</v>
      </c>
      <c r="B1460" s="184" t="s">
        <v>334</v>
      </c>
      <c r="C1460" s="183">
        <v>45500.0</v>
      </c>
      <c r="D1460" s="184" t="s">
        <v>443</v>
      </c>
      <c r="E1460" s="184" t="s">
        <v>455</v>
      </c>
      <c r="F1460" s="184" t="s">
        <v>361</v>
      </c>
      <c r="G1460" s="186">
        <v>27.0</v>
      </c>
      <c r="H1460" s="186">
        <v>0.0</v>
      </c>
      <c r="I1460" s="2"/>
    </row>
    <row r="1461">
      <c r="A1461" s="183">
        <v>45535.0</v>
      </c>
      <c r="B1461" s="184" t="s">
        <v>338</v>
      </c>
      <c r="C1461" s="183">
        <v>45501.0</v>
      </c>
      <c r="D1461" s="184" t="s">
        <v>443</v>
      </c>
      <c r="E1461" s="184" t="s">
        <v>455</v>
      </c>
      <c r="F1461" s="184" t="s">
        <v>362</v>
      </c>
      <c r="G1461" s="186">
        <v>28.0</v>
      </c>
      <c r="H1461" s="186">
        <v>0.0</v>
      </c>
      <c r="I1461" s="2"/>
    </row>
    <row r="1462">
      <c r="A1462" s="183">
        <v>45536.0</v>
      </c>
      <c r="B1462" s="184" t="s">
        <v>340</v>
      </c>
      <c r="C1462" s="183">
        <v>45502.0</v>
      </c>
      <c r="D1462" s="184" t="s">
        <v>443</v>
      </c>
      <c r="E1462" s="184" t="s">
        <v>455</v>
      </c>
      <c r="F1462" s="184" t="s">
        <v>363</v>
      </c>
      <c r="G1462" s="186">
        <v>29.0</v>
      </c>
      <c r="H1462" s="186">
        <v>0.0</v>
      </c>
      <c r="I1462" s="2"/>
    </row>
    <row r="1463">
      <c r="A1463" s="183">
        <v>45537.0</v>
      </c>
      <c r="B1463" s="184" t="s">
        <v>342</v>
      </c>
      <c r="C1463" s="183">
        <v>45503.0</v>
      </c>
      <c r="D1463" s="184" t="s">
        <v>443</v>
      </c>
      <c r="E1463" s="184" t="s">
        <v>455</v>
      </c>
      <c r="F1463" s="184" t="s">
        <v>364</v>
      </c>
      <c r="G1463" s="186">
        <v>30.0</v>
      </c>
      <c r="H1463" s="186">
        <v>0.0</v>
      </c>
      <c r="I1463" s="2"/>
    </row>
    <row r="1464">
      <c r="A1464" s="183">
        <v>45538.0</v>
      </c>
      <c r="B1464" s="184" t="s">
        <v>344</v>
      </c>
      <c r="C1464" s="183">
        <v>45505.0</v>
      </c>
      <c r="D1464" s="184" t="s">
        <v>443</v>
      </c>
      <c r="E1464" s="184" t="s">
        <v>444</v>
      </c>
      <c r="F1464" s="184" t="s">
        <v>365</v>
      </c>
      <c r="G1464" s="186">
        <v>1.0</v>
      </c>
      <c r="H1464" s="186">
        <v>0.0</v>
      </c>
      <c r="I1464" s="2"/>
    </row>
    <row r="1465">
      <c r="A1465" s="183">
        <v>45539.0</v>
      </c>
      <c r="B1465" s="184" t="s">
        <v>346</v>
      </c>
      <c r="C1465" s="183">
        <v>45506.0</v>
      </c>
      <c r="D1465" s="184" t="s">
        <v>443</v>
      </c>
      <c r="E1465" s="184" t="s">
        <v>444</v>
      </c>
      <c r="F1465" s="184" t="s">
        <v>366</v>
      </c>
      <c r="G1465" s="186">
        <v>2.0</v>
      </c>
      <c r="H1465" s="186">
        <v>0.0</v>
      </c>
      <c r="I1465" s="2"/>
    </row>
    <row r="1466">
      <c r="A1466" s="183">
        <v>45540.0</v>
      </c>
      <c r="B1466" s="184" t="s">
        <v>348</v>
      </c>
      <c r="C1466" s="183">
        <v>45507.0</v>
      </c>
      <c r="D1466" s="184" t="s">
        <v>443</v>
      </c>
      <c r="E1466" s="184" t="s">
        <v>444</v>
      </c>
      <c r="F1466" s="184" t="s">
        <v>367</v>
      </c>
      <c r="G1466" s="186">
        <v>3.0</v>
      </c>
      <c r="H1466" s="186">
        <v>0.0</v>
      </c>
      <c r="I1466" s="2"/>
    </row>
    <row r="1467">
      <c r="A1467" s="183">
        <v>45541.0</v>
      </c>
      <c r="B1467" s="184" t="s">
        <v>334</v>
      </c>
      <c r="C1467" s="183">
        <v>45508.0</v>
      </c>
      <c r="D1467" s="184" t="s">
        <v>443</v>
      </c>
      <c r="E1467" s="184" t="s">
        <v>444</v>
      </c>
      <c r="F1467" s="184" t="s">
        <v>368</v>
      </c>
      <c r="G1467" s="186">
        <v>4.0</v>
      </c>
      <c r="H1467" s="186">
        <v>0.0</v>
      </c>
      <c r="I1467" s="2"/>
    </row>
    <row r="1468">
      <c r="A1468" s="183">
        <v>45542.0</v>
      </c>
      <c r="B1468" s="184" t="s">
        <v>338</v>
      </c>
      <c r="C1468" s="183">
        <v>45509.0</v>
      </c>
      <c r="D1468" s="184" t="s">
        <v>443</v>
      </c>
      <c r="E1468" s="184" t="s">
        <v>444</v>
      </c>
      <c r="F1468" s="184" t="s">
        <v>369</v>
      </c>
      <c r="G1468" s="186">
        <v>5.0</v>
      </c>
      <c r="H1468" s="186">
        <v>0.0</v>
      </c>
      <c r="I1468" s="2"/>
    </row>
    <row r="1469">
      <c r="A1469" s="183">
        <v>45543.0</v>
      </c>
      <c r="B1469" s="184" t="s">
        <v>340</v>
      </c>
      <c r="C1469" s="183">
        <v>45510.0</v>
      </c>
      <c r="D1469" s="184" t="s">
        <v>443</v>
      </c>
      <c r="E1469" s="184" t="s">
        <v>444</v>
      </c>
      <c r="F1469" s="184" t="s">
        <v>370</v>
      </c>
      <c r="G1469" s="186">
        <v>6.0</v>
      </c>
      <c r="H1469" s="186">
        <v>0.0</v>
      </c>
      <c r="I1469" s="2"/>
    </row>
    <row r="1470">
      <c r="A1470" s="183">
        <v>45544.0</v>
      </c>
      <c r="B1470" s="184" t="s">
        <v>342</v>
      </c>
      <c r="C1470" s="183">
        <v>45511.0</v>
      </c>
      <c r="D1470" s="184" t="s">
        <v>443</v>
      </c>
      <c r="E1470" s="184" t="s">
        <v>444</v>
      </c>
      <c r="F1470" s="184" t="s">
        <v>371</v>
      </c>
      <c r="G1470" s="186">
        <v>7.0</v>
      </c>
      <c r="H1470" s="186">
        <v>0.0</v>
      </c>
      <c r="I1470" s="2"/>
    </row>
    <row r="1471">
      <c r="A1471" s="183">
        <v>45545.0</v>
      </c>
      <c r="B1471" s="184" t="s">
        <v>344</v>
      </c>
      <c r="C1471" s="183">
        <v>45512.0</v>
      </c>
      <c r="D1471" s="184" t="s">
        <v>443</v>
      </c>
      <c r="E1471" s="184" t="s">
        <v>444</v>
      </c>
      <c r="F1471" s="184" t="s">
        <v>372</v>
      </c>
      <c r="G1471" s="186">
        <v>8.0</v>
      </c>
      <c r="H1471" s="186">
        <v>0.0</v>
      </c>
      <c r="I1471" s="2"/>
    </row>
    <row r="1472">
      <c r="A1472" s="183">
        <v>45546.0</v>
      </c>
      <c r="B1472" s="184" t="s">
        <v>346</v>
      </c>
      <c r="C1472" s="183">
        <v>45513.0</v>
      </c>
      <c r="D1472" s="184" t="s">
        <v>443</v>
      </c>
      <c r="E1472" s="184" t="s">
        <v>444</v>
      </c>
      <c r="F1472" s="184" t="s">
        <v>373</v>
      </c>
      <c r="G1472" s="186">
        <v>9.0</v>
      </c>
      <c r="H1472" s="186">
        <v>0.0</v>
      </c>
      <c r="I1472" s="2"/>
    </row>
    <row r="1473">
      <c r="A1473" s="183">
        <v>45547.0</v>
      </c>
      <c r="B1473" s="184" t="s">
        <v>348</v>
      </c>
      <c r="C1473" s="183">
        <v>45514.0</v>
      </c>
      <c r="D1473" s="184" t="s">
        <v>443</v>
      </c>
      <c r="E1473" s="184" t="s">
        <v>444</v>
      </c>
      <c r="F1473" s="184" t="s">
        <v>374</v>
      </c>
      <c r="G1473" s="186">
        <v>10.0</v>
      </c>
      <c r="H1473" s="186">
        <v>0.0</v>
      </c>
      <c r="I1473" s="2"/>
    </row>
    <row r="1474">
      <c r="A1474" s="183">
        <v>45548.0</v>
      </c>
      <c r="B1474" s="184" t="s">
        <v>334</v>
      </c>
      <c r="C1474" s="183">
        <v>45515.0</v>
      </c>
      <c r="D1474" s="184" t="s">
        <v>443</v>
      </c>
      <c r="E1474" s="184" t="s">
        <v>444</v>
      </c>
      <c r="F1474" s="184" t="s">
        <v>406</v>
      </c>
      <c r="G1474" s="186">
        <v>11.0</v>
      </c>
      <c r="H1474" s="186">
        <v>0.0</v>
      </c>
      <c r="I1474" s="2"/>
    </row>
    <row r="1475">
      <c r="A1475" s="183">
        <v>45549.0</v>
      </c>
      <c r="B1475" s="184" t="s">
        <v>338</v>
      </c>
      <c r="C1475" s="183">
        <v>45516.0</v>
      </c>
      <c r="D1475" s="184" t="s">
        <v>443</v>
      </c>
      <c r="E1475" s="184" t="s">
        <v>444</v>
      </c>
      <c r="F1475" s="184" t="s">
        <v>407</v>
      </c>
      <c r="G1475" s="186">
        <v>12.0</v>
      </c>
      <c r="H1475" s="186">
        <v>0.0</v>
      </c>
      <c r="I1475" s="2"/>
    </row>
    <row r="1476">
      <c r="A1476" s="183">
        <v>45550.0</v>
      </c>
      <c r="B1476" s="184" t="s">
        <v>340</v>
      </c>
      <c r="C1476" s="183">
        <v>45517.0</v>
      </c>
      <c r="D1476" s="184" t="s">
        <v>443</v>
      </c>
      <c r="E1476" s="184" t="s">
        <v>444</v>
      </c>
      <c r="F1476" s="184" t="s">
        <v>377</v>
      </c>
      <c r="G1476" s="186">
        <v>13.0</v>
      </c>
      <c r="H1476" s="186">
        <v>0.0</v>
      </c>
      <c r="I1476" s="2"/>
    </row>
    <row r="1477">
      <c r="A1477" s="183">
        <v>45551.0</v>
      </c>
      <c r="B1477" s="184" t="s">
        <v>342</v>
      </c>
      <c r="C1477" s="183">
        <v>45518.0</v>
      </c>
      <c r="D1477" s="184" t="s">
        <v>443</v>
      </c>
      <c r="E1477" s="184" t="s">
        <v>444</v>
      </c>
      <c r="F1477" s="184" t="s">
        <v>378</v>
      </c>
      <c r="G1477" s="186">
        <v>14.0</v>
      </c>
      <c r="H1477" s="186">
        <v>0.0</v>
      </c>
      <c r="I1477" s="2"/>
    </row>
    <row r="1478">
      <c r="A1478" s="183">
        <v>45552.0</v>
      </c>
      <c r="B1478" s="184" t="s">
        <v>344</v>
      </c>
      <c r="C1478" s="183">
        <v>45519.0</v>
      </c>
      <c r="D1478" s="184" t="s">
        <v>443</v>
      </c>
      <c r="E1478" s="184" t="s">
        <v>444</v>
      </c>
      <c r="F1478" s="184" t="s">
        <v>379</v>
      </c>
      <c r="G1478" s="186">
        <v>15.0</v>
      </c>
      <c r="H1478" s="186">
        <v>0.0</v>
      </c>
      <c r="I1478" s="2"/>
    </row>
    <row r="1479">
      <c r="A1479" s="183">
        <v>45553.0</v>
      </c>
      <c r="B1479" s="184" t="s">
        <v>346</v>
      </c>
      <c r="C1479" s="183">
        <v>45520.0</v>
      </c>
      <c r="D1479" s="184" t="s">
        <v>443</v>
      </c>
      <c r="E1479" s="184" t="s">
        <v>444</v>
      </c>
      <c r="F1479" s="184" t="s">
        <v>380</v>
      </c>
      <c r="G1479" s="186">
        <v>16.0</v>
      </c>
      <c r="H1479" s="186">
        <v>0.0</v>
      </c>
      <c r="I1479" s="2"/>
    </row>
    <row r="1480">
      <c r="A1480" s="183">
        <v>45554.0</v>
      </c>
      <c r="B1480" s="184" t="s">
        <v>348</v>
      </c>
      <c r="C1480" s="183">
        <v>45521.0</v>
      </c>
      <c r="D1480" s="184" t="s">
        <v>443</v>
      </c>
      <c r="E1480" s="184" t="s">
        <v>444</v>
      </c>
      <c r="F1480" s="184" t="s">
        <v>381</v>
      </c>
      <c r="G1480" s="186">
        <v>17.0</v>
      </c>
      <c r="H1480" s="186">
        <v>0.0</v>
      </c>
      <c r="I1480" s="2"/>
    </row>
    <row r="1481">
      <c r="A1481" s="183">
        <v>45555.0</v>
      </c>
      <c r="B1481" s="184" t="s">
        <v>334</v>
      </c>
      <c r="C1481" s="183">
        <v>45522.0</v>
      </c>
      <c r="D1481" s="184" t="s">
        <v>443</v>
      </c>
      <c r="E1481" s="184" t="s">
        <v>444</v>
      </c>
      <c r="F1481" s="184" t="s">
        <v>383</v>
      </c>
      <c r="G1481" s="186">
        <v>18.0</v>
      </c>
      <c r="H1481" s="186">
        <v>0.0</v>
      </c>
      <c r="I1481" s="2"/>
    </row>
    <row r="1482">
      <c r="A1482" s="183">
        <v>45556.0</v>
      </c>
      <c r="B1482" s="184" t="s">
        <v>338</v>
      </c>
      <c r="C1482" s="183">
        <v>45523.0</v>
      </c>
      <c r="D1482" s="184" t="s">
        <v>443</v>
      </c>
      <c r="E1482" s="184" t="s">
        <v>444</v>
      </c>
      <c r="F1482" s="184" t="s">
        <v>384</v>
      </c>
      <c r="G1482" s="186">
        <v>19.0</v>
      </c>
      <c r="H1482" s="186">
        <v>0.0</v>
      </c>
      <c r="I1482" s="2"/>
    </row>
    <row r="1483">
      <c r="A1483" s="183">
        <v>45557.0</v>
      </c>
      <c r="B1483" s="184" t="s">
        <v>340</v>
      </c>
      <c r="C1483" s="183">
        <v>45524.0</v>
      </c>
      <c r="D1483" s="184" t="s">
        <v>443</v>
      </c>
      <c r="E1483" s="184" t="s">
        <v>444</v>
      </c>
      <c r="F1483" s="184" t="s">
        <v>385</v>
      </c>
      <c r="G1483" s="186">
        <v>20.0</v>
      </c>
      <c r="H1483" s="186">
        <v>0.0</v>
      </c>
      <c r="I1483" s="2"/>
    </row>
    <row r="1484">
      <c r="A1484" s="183">
        <v>45558.0</v>
      </c>
      <c r="B1484" s="184" t="s">
        <v>342</v>
      </c>
      <c r="C1484" s="183">
        <v>45525.0</v>
      </c>
      <c r="D1484" s="184" t="s">
        <v>443</v>
      </c>
      <c r="E1484" s="184" t="s">
        <v>444</v>
      </c>
      <c r="F1484" s="184" t="s">
        <v>386</v>
      </c>
      <c r="G1484" s="186">
        <v>21.0</v>
      </c>
      <c r="H1484" s="186">
        <v>0.0</v>
      </c>
      <c r="I1484" s="2"/>
    </row>
    <row r="1485">
      <c r="A1485" s="183">
        <v>45559.0</v>
      </c>
      <c r="B1485" s="184" t="s">
        <v>344</v>
      </c>
      <c r="C1485" s="183">
        <v>45526.0</v>
      </c>
      <c r="D1485" s="184" t="s">
        <v>443</v>
      </c>
      <c r="E1485" s="184" t="s">
        <v>444</v>
      </c>
      <c r="F1485" s="184" t="s">
        <v>387</v>
      </c>
      <c r="G1485" s="186">
        <v>22.0</v>
      </c>
      <c r="H1485" s="186">
        <v>0.0</v>
      </c>
      <c r="I1485" s="2"/>
    </row>
    <row r="1486">
      <c r="A1486" s="183">
        <v>45560.0</v>
      </c>
      <c r="B1486" s="184" t="s">
        <v>346</v>
      </c>
      <c r="C1486" s="183">
        <v>45527.0</v>
      </c>
      <c r="D1486" s="184" t="s">
        <v>443</v>
      </c>
      <c r="E1486" s="184" t="s">
        <v>444</v>
      </c>
      <c r="F1486" s="184" t="s">
        <v>388</v>
      </c>
      <c r="G1486" s="186">
        <v>23.0</v>
      </c>
      <c r="H1486" s="186">
        <v>0.0</v>
      </c>
      <c r="I1486" s="2"/>
    </row>
    <row r="1487">
      <c r="A1487" s="183">
        <v>45561.0</v>
      </c>
      <c r="B1487" s="184" t="s">
        <v>348</v>
      </c>
      <c r="C1487" s="183">
        <v>45528.0</v>
      </c>
      <c r="D1487" s="184" t="s">
        <v>443</v>
      </c>
      <c r="E1487" s="184" t="s">
        <v>444</v>
      </c>
      <c r="F1487" s="184" t="s">
        <v>389</v>
      </c>
      <c r="G1487" s="186">
        <v>24.0</v>
      </c>
      <c r="H1487" s="186">
        <v>0.0</v>
      </c>
      <c r="I1487" s="2"/>
    </row>
    <row r="1488">
      <c r="A1488" s="183">
        <v>45562.0</v>
      </c>
      <c r="B1488" s="184" t="s">
        <v>334</v>
      </c>
      <c r="C1488" s="183">
        <v>45529.0</v>
      </c>
      <c r="D1488" s="184" t="s">
        <v>443</v>
      </c>
      <c r="E1488" s="184" t="s">
        <v>444</v>
      </c>
      <c r="F1488" s="184" t="s">
        <v>390</v>
      </c>
      <c r="G1488" s="186">
        <v>25.0</v>
      </c>
      <c r="H1488" s="186">
        <v>0.0</v>
      </c>
      <c r="I1488" s="2"/>
    </row>
    <row r="1489">
      <c r="A1489" s="183">
        <v>45563.0</v>
      </c>
      <c r="B1489" s="184" t="s">
        <v>338</v>
      </c>
      <c r="C1489" s="183">
        <v>45530.0</v>
      </c>
      <c r="D1489" s="184" t="s">
        <v>443</v>
      </c>
      <c r="E1489" s="184" t="s">
        <v>444</v>
      </c>
      <c r="F1489" s="184" t="s">
        <v>391</v>
      </c>
      <c r="G1489" s="186">
        <v>26.0</v>
      </c>
      <c r="H1489" s="186">
        <v>0.0</v>
      </c>
      <c r="I1489" s="2"/>
    </row>
    <row r="1490">
      <c r="A1490" s="183">
        <v>45564.0</v>
      </c>
      <c r="B1490" s="184" t="s">
        <v>340</v>
      </c>
      <c r="C1490" s="183">
        <v>45531.0</v>
      </c>
      <c r="D1490" s="184" t="s">
        <v>443</v>
      </c>
      <c r="E1490" s="184" t="s">
        <v>444</v>
      </c>
      <c r="F1490" s="184" t="s">
        <v>392</v>
      </c>
      <c r="G1490" s="186">
        <v>27.0</v>
      </c>
      <c r="H1490" s="186">
        <v>0.0</v>
      </c>
      <c r="I1490" s="2"/>
    </row>
    <row r="1491">
      <c r="A1491" s="183">
        <v>45565.0</v>
      </c>
      <c r="B1491" s="184" t="s">
        <v>342</v>
      </c>
      <c r="C1491" s="183">
        <v>45532.0</v>
      </c>
      <c r="D1491" s="184" t="s">
        <v>443</v>
      </c>
      <c r="E1491" s="184" t="s">
        <v>444</v>
      </c>
      <c r="F1491" s="184" t="s">
        <v>393</v>
      </c>
      <c r="G1491" s="186">
        <v>28.0</v>
      </c>
      <c r="H1491" s="186">
        <v>0.0</v>
      </c>
      <c r="I1491" s="2"/>
    </row>
    <row r="1492">
      <c r="A1492" s="183">
        <v>45658.0</v>
      </c>
      <c r="B1492" s="184" t="s">
        <v>346</v>
      </c>
      <c r="C1492" s="183">
        <v>45628.0</v>
      </c>
      <c r="D1492" s="184" t="s">
        <v>443</v>
      </c>
      <c r="E1492" s="184" t="s">
        <v>448</v>
      </c>
      <c r="F1492" s="184" t="s">
        <v>365</v>
      </c>
      <c r="G1492" s="186">
        <v>2.0</v>
      </c>
      <c r="H1492" s="186">
        <v>0.0</v>
      </c>
      <c r="I1492" s="2"/>
    </row>
    <row r="1493">
      <c r="A1493" s="183">
        <v>45659.0</v>
      </c>
      <c r="B1493" s="184" t="s">
        <v>348</v>
      </c>
      <c r="C1493" s="183">
        <v>45629.0</v>
      </c>
      <c r="D1493" s="184" t="s">
        <v>443</v>
      </c>
      <c r="E1493" s="184" t="s">
        <v>448</v>
      </c>
      <c r="F1493" s="184" t="s">
        <v>366</v>
      </c>
      <c r="G1493" s="186">
        <v>3.0</v>
      </c>
      <c r="H1493" s="186">
        <v>0.0</v>
      </c>
      <c r="I1493" s="2"/>
    </row>
    <row r="1494">
      <c r="A1494" s="183">
        <v>45660.0</v>
      </c>
      <c r="B1494" s="184" t="s">
        <v>334</v>
      </c>
      <c r="C1494" s="183">
        <v>45630.0</v>
      </c>
      <c r="D1494" s="184" t="s">
        <v>443</v>
      </c>
      <c r="E1494" s="184" t="s">
        <v>448</v>
      </c>
      <c r="F1494" s="184" t="s">
        <v>367</v>
      </c>
      <c r="G1494" s="186">
        <v>4.0</v>
      </c>
      <c r="H1494" s="186">
        <v>0.0</v>
      </c>
      <c r="I1494" s="2"/>
    </row>
    <row r="1495">
      <c r="A1495" s="183">
        <v>45661.0</v>
      </c>
      <c r="B1495" s="184" t="s">
        <v>338</v>
      </c>
      <c r="C1495" s="183">
        <v>45631.0</v>
      </c>
      <c r="D1495" s="184" t="s">
        <v>443</v>
      </c>
      <c r="E1495" s="184" t="s">
        <v>448</v>
      </c>
      <c r="F1495" s="184" t="s">
        <v>368</v>
      </c>
      <c r="G1495" s="186">
        <v>5.0</v>
      </c>
      <c r="H1495" s="186">
        <v>0.0</v>
      </c>
      <c r="I1495" s="2"/>
    </row>
    <row r="1496">
      <c r="A1496" s="183">
        <v>45662.0</v>
      </c>
      <c r="B1496" s="184" t="s">
        <v>340</v>
      </c>
      <c r="C1496" s="183">
        <v>45632.0</v>
      </c>
      <c r="D1496" s="184" t="s">
        <v>443</v>
      </c>
      <c r="E1496" s="184" t="s">
        <v>448</v>
      </c>
      <c r="F1496" s="184" t="s">
        <v>369</v>
      </c>
      <c r="G1496" s="186">
        <v>6.0</v>
      </c>
      <c r="H1496" s="186">
        <v>0.0</v>
      </c>
      <c r="I1496" s="2"/>
    </row>
    <row r="1497">
      <c r="A1497" s="183">
        <v>45663.0</v>
      </c>
      <c r="B1497" s="184" t="s">
        <v>342</v>
      </c>
      <c r="C1497" s="183">
        <v>45633.0</v>
      </c>
      <c r="D1497" s="184" t="s">
        <v>443</v>
      </c>
      <c r="E1497" s="184" t="s">
        <v>448</v>
      </c>
      <c r="F1497" s="184" t="s">
        <v>370</v>
      </c>
      <c r="G1497" s="186">
        <v>7.0</v>
      </c>
      <c r="H1497" s="186">
        <v>0.0</v>
      </c>
      <c r="I1497" s="2"/>
    </row>
    <row r="1498">
      <c r="A1498" s="183">
        <v>45664.0</v>
      </c>
      <c r="B1498" s="184" t="s">
        <v>344</v>
      </c>
      <c r="C1498" s="183">
        <v>45634.0</v>
      </c>
      <c r="D1498" s="184" t="s">
        <v>443</v>
      </c>
      <c r="E1498" s="184" t="s">
        <v>448</v>
      </c>
      <c r="F1498" s="184" t="s">
        <v>371</v>
      </c>
      <c r="G1498" s="186">
        <v>8.0</v>
      </c>
      <c r="H1498" s="186">
        <v>0.0</v>
      </c>
      <c r="I1498" s="2"/>
    </row>
    <row r="1499">
      <c r="A1499" s="183">
        <v>45665.0</v>
      </c>
      <c r="B1499" s="184" t="s">
        <v>346</v>
      </c>
      <c r="C1499" s="183">
        <v>45635.0</v>
      </c>
      <c r="D1499" s="184" t="s">
        <v>443</v>
      </c>
      <c r="E1499" s="184" t="s">
        <v>448</v>
      </c>
      <c r="F1499" s="184" t="s">
        <v>372</v>
      </c>
      <c r="G1499" s="186">
        <v>9.0</v>
      </c>
      <c r="H1499" s="186">
        <v>0.0</v>
      </c>
      <c r="I1499" s="2"/>
    </row>
    <row r="1500">
      <c r="A1500" s="183">
        <v>45666.0</v>
      </c>
      <c r="B1500" s="184" t="s">
        <v>348</v>
      </c>
      <c r="C1500" s="183">
        <v>45636.0</v>
      </c>
      <c r="D1500" s="184" t="s">
        <v>443</v>
      </c>
      <c r="E1500" s="184" t="s">
        <v>448</v>
      </c>
      <c r="F1500" s="184" t="s">
        <v>373</v>
      </c>
      <c r="G1500" s="186">
        <v>10.0</v>
      </c>
      <c r="H1500" s="186">
        <v>0.0</v>
      </c>
      <c r="I1500" s="2"/>
    </row>
    <row r="1501">
      <c r="A1501" s="183">
        <v>45667.0</v>
      </c>
      <c r="B1501" s="184" t="s">
        <v>334</v>
      </c>
      <c r="C1501" s="183">
        <v>45637.0</v>
      </c>
      <c r="D1501" s="184" t="s">
        <v>443</v>
      </c>
      <c r="E1501" s="184" t="s">
        <v>448</v>
      </c>
      <c r="F1501" s="184" t="s">
        <v>374</v>
      </c>
      <c r="G1501" s="186">
        <v>11.0</v>
      </c>
      <c r="H1501" s="186">
        <v>0.0</v>
      </c>
      <c r="I1501" s="2"/>
    </row>
    <row r="1502">
      <c r="A1502" s="183">
        <v>45668.0</v>
      </c>
      <c r="B1502" s="184" t="s">
        <v>338</v>
      </c>
      <c r="C1502" s="183">
        <v>45638.0</v>
      </c>
      <c r="D1502" s="184" t="s">
        <v>443</v>
      </c>
      <c r="E1502" s="184" t="s">
        <v>448</v>
      </c>
      <c r="F1502" s="184" t="s">
        <v>406</v>
      </c>
      <c r="G1502" s="186">
        <v>12.0</v>
      </c>
      <c r="H1502" s="186">
        <v>0.0</v>
      </c>
      <c r="I1502" s="2"/>
    </row>
    <row r="1503">
      <c r="A1503" s="183">
        <v>45669.0</v>
      </c>
      <c r="B1503" s="184" t="s">
        <v>340</v>
      </c>
      <c r="C1503" s="183">
        <v>45639.0</v>
      </c>
      <c r="D1503" s="184" t="s">
        <v>443</v>
      </c>
      <c r="E1503" s="184" t="s">
        <v>448</v>
      </c>
      <c r="F1503" s="184" t="s">
        <v>407</v>
      </c>
      <c r="G1503" s="186">
        <v>13.0</v>
      </c>
      <c r="H1503" s="186">
        <v>0.0</v>
      </c>
      <c r="I1503" s="2"/>
    </row>
    <row r="1504">
      <c r="A1504" s="183">
        <v>45670.0</v>
      </c>
      <c r="B1504" s="184" t="s">
        <v>342</v>
      </c>
      <c r="C1504" s="183">
        <v>45640.0</v>
      </c>
      <c r="D1504" s="184" t="s">
        <v>443</v>
      </c>
      <c r="E1504" s="184" t="s">
        <v>448</v>
      </c>
      <c r="F1504" s="184" t="s">
        <v>377</v>
      </c>
      <c r="G1504" s="186">
        <v>14.0</v>
      </c>
      <c r="H1504" s="186">
        <v>0.0</v>
      </c>
      <c r="I1504" s="2"/>
    </row>
    <row r="1505">
      <c r="A1505" s="183">
        <v>45671.0</v>
      </c>
      <c r="B1505" s="184" t="s">
        <v>344</v>
      </c>
      <c r="C1505" s="183">
        <v>45641.0</v>
      </c>
      <c r="D1505" s="184" t="s">
        <v>443</v>
      </c>
      <c r="E1505" s="184" t="s">
        <v>448</v>
      </c>
      <c r="F1505" s="184" t="s">
        <v>378</v>
      </c>
      <c r="G1505" s="186">
        <v>15.0</v>
      </c>
      <c r="H1505" s="186">
        <v>0.0</v>
      </c>
      <c r="I1505" s="2"/>
    </row>
    <row r="1506">
      <c r="A1506" s="183">
        <v>45672.0</v>
      </c>
      <c r="B1506" s="184" t="s">
        <v>346</v>
      </c>
      <c r="C1506" s="183">
        <v>45642.0</v>
      </c>
      <c r="D1506" s="184" t="s">
        <v>443</v>
      </c>
      <c r="E1506" s="184" t="s">
        <v>448</v>
      </c>
      <c r="F1506" s="184" t="s">
        <v>379</v>
      </c>
      <c r="G1506" s="186">
        <v>16.0</v>
      </c>
      <c r="H1506" s="186">
        <v>0.0</v>
      </c>
      <c r="I1506" s="2"/>
    </row>
    <row r="1507">
      <c r="A1507" s="183">
        <v>45673.0</v>
      </c>
      <c r="B1507" s="184" t="s">
        <v>348</v>
      </c>
      <c r="C1507" s="183">
        <v>45643.0</v>
      </c>
      <c r="D1507" s="184" t="s">
        <v>443</v>
      </c>
      <c r="E1507" s="184" t="s">
        <v>448</v>
      </c>
      <c r="F1507" s="184" t="s">
        <v>380</v>
      </c>
      <c r="G1507" s="186">
        <v>17.0</v>
      </c>
      <c r="H1507" s="186">
        <v>0.0</v>
      </c>
      <c r="I1507" s="2"/>
    </row>
    <row r="1508">
      <c r="A1508" s="183">
        <v>45674.0</v>
      </c>
      <c r="B1508" s="184" t="s">
        <v>334</v>
      </c>
      <c r="C1508" s="183">
        <v>45644.0</v>
      </c>
      <c r="D1508" s="184" t="s">
        <v>443</v>
      </c>
      <c r="E1508" s="184" t="s">
        <v>448</v>
      </c>
      <c r="F1508" s="184" t="s">
        <v>381</v>
      </c>
      <c r="G1508" s="186">
        <v>18.0</v>
      </c>
      <c r="H1508" s="186">
        <v>0.0</v>
      </c>
      <c r="I1508" s="2"/>
    </row>
    <row r="1509">
      <c r="A1509" s="183">
        <v>45675.0</v>
      </c>
      <c r="B1509" s="184" t="s">
        <v>338</v>
      </c>
      <c r="C1509" s="183">
        <v>45645.0</v>
      </c>
      <c r="D1509" s="184" t="s">
        <v>443</v>
      </c>
      <c r="E1509" s="184" t="s">
        <v>448</v>
      </c>
      <c r="F1509" s="184" t="s">
        <v>383</v>
      </c>
      <c r="G1509" s="186">
        <v>19.0</v>
      </c>
      <c r="H1509" s="186">
        <v>0.0</v>
      </c>
      <c r="I1509" s="2"/>
    </row>
    <row r="1510">
      <c r="A1510" s="183">
        <v>45676.0</v>
      </c>
      <c r="B1510" s="184" t="s">
        <v>340</v>
      </c>
      <c r="C1510" s="183">
        <v>45646.0</v>
      </c>
      <c r="D1510" s="184" t="s">
        <v>443</v>
      </c>
      <c r="E1510" s="184" t="s">
        <v>448</v>
      </c>
      <c r="F1510" s="184" t="s">
        <v>384</v>
      </c>
      <c r="G1510" s="186">
        <v>20.0</v>
      </c>
      <c r="H1510" s="186">
        <v>0.0</v>
      </c>
      <c r="I1510" s="2"/>
    </row>
    <row r="1511">
      <c r="A1511" s="183">
        <v>45677.0</v>
      </c>
      <c r="B1511" s="184" t="s">
        <v>342</v>
      </c>
      <c r="C1511" s="183">
        <v>45647.0</v>
      </c>
      <c r="D1511" s="184" t="s">
        <v>443</v>
      </c>
      <c r="E1511" s="184" t="s">
        <v>448</v>
      </c>
      <c r="F1511" s="184" t="s">
        <v>385</v>
      </c>
      <c r="G1511" s="186">
        <v>21.0</v>
      </c>
      <c r="H1511" s="186">
        <v>0.0</v>
      </c>
      <c r="I1511" s="2"/>
    </row>
    <row r="1512">
      <c r="A1512" s="183">
        <v>45678.0</v>
      </c>
      <c r="B1512" s="184" t="s">
        <v>344</v>
      </c>
      <c r="C1512" s="183">
        <v>45648.0</v>
      </c>
      <c r="D1512" s="184" t="s">
        <v>443</v>
      </c>
      <c r="E1512" s="184" t="s">
        <v>448</v>
      </c>
      <c r="F1512" s="184" t="s">
        <v>386</v>
      </c>
      <c r="G1512" s="186">
        <v>22.0</v>
      </c>
      <c r="H1512" s="186">
        <v>0.0</v>
      </c>
      <c r="I1512" s="2"/>
    </row>
    <row r="1513">
      <c r="A1513" s="183">
        <v>45679.0</v>
      </c>
      <c r="B1513" s="184" t="s">
        <v>346</v>
      </c>
      <c r="C1513" s="183">
        <v>45649.0</v>
      </c>
      <c r="D1513" s="184" t="s">
        <v>443</v>
      </c>
      <c r="E1513" s="184" t="s">
        <v>448</v>
      </c>
      <c r="F1513" s="184" t="s">
        <v>387</v>
      </c>
      <c r="G1513" s="186">
        <v>23.0</v>
      </c>
      <c r="H1513" s="186">
        <v>0.0</v>
      </c>
      <c r="I1513" s="2"/>
    </row>
    <row r="1514">
      <c r="A1514" s="183">
        <v>45680.0</v>
      </c>
      <c r="B1514" s="184" t="s">
        <v>348</v>
      </c>
      <c r="C1514" s="183">
        <v>45650.0</v>
      </c>
      <c r="D1514" s="184" t="s">
        <v>443</v>
      </c>
      <c r="E1514" s="184" t="s">
        <v>448</v>
      </c>
      <c r="F1514" s="184" t="s">
        <v>388</v>
      </c>
      <c r="G1514" s="186">
        <v>24.0</v>
      </c>
      <c r="H1514" s="186">
        <v>0.0</v>
      </c>
      <c r="I1514" s="2"/>
    </row>
    <row r="1515">
      <c r="A1515" s="183">
        <v>45681.0</v>
      </c>
      <c r="B1515" s="184" t="s">
        <v>334</v>
      </c>
      <c r="C1515" s="183">
        <v>45651.0</v>
      </c>
      <c r="D1515" s="184" t="s">
        <v>443</v>
      </c>
      <c r="E1515" s="184" t="s">
        <v>448</v>
      </c>
      <c r="F1515" s="184" t="s">
        <v>389</v>
      </c>
      <c r="G1515" s="186">
        <v>25.0</v>
      </c>
      <c r="H1515" s="186">
        <v>0.0</v>
      </c>
      <c r="I1515" s="2"/>
    </row>
    <row r="1516">
      <c r="A1516" s="183">
        <v>45682.0</v>
      </c>
      <c r="B1516" s="184" t="s">
        <v>338</v>
      </c>
      <c r="C1516" s="183">
        <v>45652.0</v>
      </c>
      <c r="D1516" s="184" t="s">
        <v>443</v>
      </c>
      <c r="E1516" s="184" t="s">
        <v>448</v>
      </c>
      <c r="F1516" s="184" t="s">
        <v>390</v>
      </c>
      <c r="G1516" s="186">
        <v>26.0</v>
      </c>
      <c r="H1516" s="186">
        <v>0.0</v>
      </c>
      <c r="I1516" s="2"/>
    </row>
    <row r="1517">
      <c r="A1517" s="183">
        <v>45683.0</v>
      </c>
      <c r="B1517" s="184" t="s">
        <v>340</v>
      </c>
      <c r="C1517" s="183">
        <v>45653.0</v>
      </c>
      <c r="D1517" s="184" t="s">
        <v>443</v>
      </c>
      <c r="E1517" s="184" t="s">
        <v>448</v>
      </c>
      <c r="F1517" s="184" t="s">
        <v>391</v>
      </c>
      <c r="G1517" s="186">
        <v>27.0</v>
      </c>
      <c r="H1517" s="186">
        <v>0.0</v>
      </c>
      <c r="I1517" s="2"/>
    </row>
    <row r="1518">
      <c r="A1518" s="183">
        <v>45684.0</v>
      </c>
      <c r="B1518" s="184" t="s">
        <v>342</v>
      </c>
      <c r="C1518" s="183">
        <v>45654.0</v>
      </c>
      <c r="D1518" s="184" t="s">
        <v>443</v>
      </c>
      <c r="E1518" s="184" t="s">
        <v>448</v>
      </c>
      <c r="F1518" s="184" t="s">
        <v>392</v>
      </c>
      <c r="G1518" s="186">
        <v>28.0</v>
      </c>
      <c r="H1518" s="186">
        <v>0.0</v>
      </c>
      <c r="I1518" s="2"/>
    </row>
    <row r="1519">
      <c r="A1519" s="183">
        <v>45685.0</v>
      </c>
      <c r="B1519" s="184" t="s">
        <v>344</v>
      </c>
      <c r="C1519" s="183">
        <v>45655.0</v>
      </c>
      <c r="D1519" s="184" t="s">
        <v>443</v>
      </c>
      <c r="E1519" s="184" t="s">
        <v>448</v>
      </c>
      <c r="F1519" s="184" t="s">
        <v>393</v>
      </c>
      <c r="G1519" s="186">
        <v>29.0</v>
      </c>
      <c r="H1519" s="186">
        <v>0.0</v>
      </c>
      <c r="I1519" s="2"/>
    </row>
    <row r="1520">
      <c r="A1520" s="183">
        <v>45686.0</v>
      </c>
      <c r="B1520" s="184" t="s">
        <v>346</v>
      </c>
      <c r="C1520" s="183">
        <v>45658.0</v>
      </c>
      <c r="D1520" s="184" t="s">
        <v>456</v>
      </c>
      <c r="E1520" s="184" t="s">
        <v>457</v>
      </c>
      <c r="F1520" s="184" t="s">
        <v>394</v>
      </c>
      <c r="G1520" s="186">
        <v>1.0</v>
      </c>
      <c r="H1520" s="186">
        <v>0.0</v>
      </c>
      <c r="I1520" s="2"/>
    </row>
    <row r="1521">
      <c r="A1521" s="183">
        <v>45687.0</v>
      </c>
      <c r="B1521" s="184" t="s">
        <v>348</v>
      </c>
      <c r="C1521" s="183">
        <v>45659.0</v>
      </c>
      <c r="D1521" s="184" t="s">
        <v>456</v>
      </c>
      <c r="E1521" s="184" t="s">
        <v>457</v>
      </c>
      <c r="F1521" s="184" t="s">
        <v>395</v>
      </c>
      <c r="G1521" s="186">
        <v>2.0</v>
      </c>
      <c r="H1521" s="186">
        <v>0.0</v>
      </c>
      <c r="I1521" s="2"/>
    </row>
    <row r="1522">
      <c r="A1522" s="183">
        <v>45688.0</v>
      </c>
      <c r="B1522" s="184" t="s">
        <v>334</v>
      </c>
      <c r="C1522" s="183">
        <v>45660.0</v>
      </c>
      <c r="D1522" s="184" t="s">
        <v>456</v>
      </c>
      <c r="E1522" s="184" t="s">
        <v>457</v>
      </c>
      <c r="F1522" s="184" t="s">
        <v>396</v>
      </c>
      <c r="G1522" s="186">
        <v>3.0</v>
      </c>
      <c r="H1522" s="186">
        <v>0.0</v>
      </c>
      <c r="I1522" s="2"/>
    </row>
    <row r="1523">
      <c r="A1523" s="183">
        <v>45931.0</v>
      </c>
      <c r="B1523" s="184" t="s">
        <v>346</v>
      </c>
      <c r="C1523" s="183">
        <v>45879.0</v>
      </c>
      <c r="D1523" s="184" t="s">
        <v>456</v>
      </c>
      <c r="E1523" s="184" t="s">
        <v>458</v>
      </c>
      <c r="F1523" s="184" t="s">
        <v>399</v>
      </c>
      <c r="G1523" s="186">
        <v>10.0</v>
      </c>
      <c r="H1523" s="186">
        <v>0.0</v>
      </c>
      <c r="I1523" s="2"/>
    </row>
    <row r="1524">
      <c r="A1524" s="183">
        <v>45932.0</v>
      </c>
      <c r="B1524" s="184" t="s">
        <v>348</v>
      </c>
      <c r="C1524" s="183">
        <v>45880.0</v>
      </c>
      <c r="D1524" s="184" t="s">
        <v>456</v>
      </c>
      <c r="E1524" s="184" t="s">
        <v>458</v>
      </c>
      <c r="F1524" s="184" t="s">
        <v>400</v>
      </c>
      <c r="G1524" s="186">
        <v>11.0</v>
      </c>
      <c r="H1524" s="186">
        <v>0.0</v>
      </c>
      <c r="I1524" s="2"/>
    </row>
    <row r="1525">
      <c r="A1525" s="183">
        <v>45933.0</v>
      </c>
      <c r="B1525" s="184" t="s">
        <v>334</v>
      </c>
      <c r="C1525" s="183">
        <v>45881.0</v>
      </c>
      <c r="D1525" s="184" t="s">
        <v>456</v>
      </c>
      <c r="E1525" s="184" t="s">
        <v>458</v>
      </c>
      <c r="F1525" s="184" t="s">
        <v>401</v>
      </c>
      <c r="G1525" s="186">
        <v>12.0</v>
      </c>
      <c r="H1525" s="186">
        <v>0.0</v>
      </c>
      <c r="I1525" s="2"/>
    </row>
    <row r="1526">
      <c r="A1526" s="183">
        <v>45934.0</v>
      </c>
      <c r="B1526" s="184" t="s">
        <v>338</v>
      </c>
      <c r="C1526" s="183">
        <v>45882.0</v>
      </c>
      <c r="D1526" s="184" t="s">
        <v>456</v>
      </c>
      <c r="E1526" s="184" t="s">
        <v>458</v>
      </c>
      <c r="F1526" s="184" t="s">
        <v>402</v>
      </c>
      <c r="G1526" s="186">
        <v>13.0</v>
      </c>
      <c r="H1526" s="186">
        <v>0.0</v>
      </c>
      <c r="I1526" s="2"/>
    </row>
    <row r="1527">
      <c r="A1527" s="183">
        <v>45935.0</v>
      </c>
      <c r="B1527" s="184" t="s">
        <v>340</v>
      </c>
      <c r="C1527" s="183">
        <v>45883.0</v>
      </c>
      <c r="D1527" s="184" t="s">
        <v>456</v>
      </c>
      <c r="E1527" s="184" t="s">
        <v>458</v>
      </c>
      <c r="F1527" s="184" t="s">
        <v>403</v>
      </c>
      <c r="G1527" s="186">
        <v>14.0</v>
      </c>
      <c r="H1527" s="186">
        <v>0.0</v>
      </c>
      <c r="I1527" s="2"/>
    </row>
    <row r="1528">
      <c r="A1528" s="183">
        <v>45936.0</v>
      </c>
      <c r="B1528" s="184" t="s">
        <v>342</v>
      </c>
      <c r="C1528" s="183">
        <v>45884.0</v>
      </c>
      <c r="D1528" s="184" t="s">
        <v>456</v>
      </c>
      <c r="E1528" s="184" t="s">
        <v>458</v>
      </c>
      <c r="F1528" s="184" t="s">
        <v>404</v>
      </c>
      <c r="G1528" s="186">
        <v>15.0</v>
      </c>
      <c r="H1528" s="186">
        <v>0.0</v>
      </c>
      <c r="I1528" s="2"/>
    </row>
    <row r="1529">
      <c r="A1529" s="183">
        <v>45937.0</v>
      </c>
      <c r="B1529" s="184" t="s">
        <v>344</v>
      </c>
      <c r="C1529" s="183">
        <v>45885.0</v>
      </c>
      <c r="D1529" s="184" t="s">
        <v>456</v>
      </c>
      <c r="E1529" s="184" t="s">
        <v>458</v>
      </c>
      <c r="F1529" s="184" t="s">
        <v>337</v>
      </c>
      <c r="G1529" s="186">
        <v>16.0</v>
      </c>
      <c r="H1529" s="186">
        <v>0.0</v>
      </c>
      <c r="I1529" s="2"/>
    </row>
    <row r="1530">
      <c r="A1530" s="183">
        <v>45938.0</v>
      </c>
      <c r="B1530" s="184" t="s">
        <v>346</v>
      </c>
      <c r="C1530" s="183">
        <v>45886.0</v>
      </c>
      <c r="D1530" s="184" t="s">
        <v>456</v>
      </c>
      <c r="E1530" s="184" t="s">
        <v>458</v>
      </c>
      <c r="F1530" s="184" t="s">
        <v>339</v>
      </c>
      <c r="G1530" s="186">
        <v>17.0</v>
      </c>
      <c r="H1530" s="186">
        <v>0.0</v>
      </c>
      <c r="I1530" s="2"/>
    </row>
    <row r="1531">
      <c r="A1531" s="183">
        <v>45939.0</v>
      </c>
      <c r="B1531" s="184" t="s">
        <v>348</v>
      </c>
      <c r="C1531" s="183">
        <v>45887.0</v>
      </c>
      <c r="D1531" s="184" t="s">
        <v>456</v>
      </c>
      <c r="E1531" s="184" t="s">
        <v>458</v>
      </c>
      <c r="F1531" s="184" t="s">
        <v>341</v>
      </c>
      <c r="G1531" s="186">
        <v>18.0</v>
      </c>
      <c r="H1531" s="186">
        <v>0.0</v>
      </c>
      <c r="I1531" s="2"/>
    </row>
    <row r="1532">
      <c r="A1532" s="183">
        <v>45940.0</v>
      </c>
      <c r="B1532" s="184" t="s">
        <v>334</v>
      </c>
      <c r="C1532" s="183">
        <v>45888.0</v>
      </c>
      <c r="D1532" s="184" t="s">
        <v>456</v>
      </c>
      <c r="E1532" s="184" t="s">
        <v>458</v>
      </c>
      <c r="F1532" s="184" t="s">
        <v>343</v>
      </c>
      <c r="G1532" s="186">
        <v>19.0</v>
      </c>
      <c r="H1532" s="186">
        <v>0.0</v>
      </c>
      <c r="I1532" s="2"/>
    </row>
    <row r="1533">
      <c r="A1533" s="183">
        <v>45941.0</v>
      </c>
      <c r="B1533" s="184" t="s">
        <v>338</v>
      </c>
      <c r="C1533" s="183">
        <v>45889.0</v>
      </c>
      <c r="D1533" s="184" t="s">
        <v>456</v>
      </c>
      <c r="E1533" s="184" t="s">
        <v>458</v>
      </c>
      <c r="F1533" s="184" t="s">
        <v>345</v>
      </c>
      <c r="G1533" s="186">
        <v>20.0</v>
      </c>
      <c r="H1533" s="186">
        <v>0.0</v>
      </c>
      <c r="I1533" s="2"/>
    </row>
    <row r="1534">
      <c r="A1534" s="183">
        <v>45942.0</v>
      </c>
      <c r="B1534" s="184" t="s">
        <v>340</v>
      </c>
      <c r="C1534" s="183">
        <v>45890.0</v>
      </c>
      <c r="D1534" s="184" t="s">
        <v>456</v>
      </c>
      <c r="E1534" s="184" t="s">
        <v>458</v>
      </c>
      <c r="F1534" s="184" t="s">
        <v>347</v>
      </c>
      <c r="G1534" s="186">
        <v>21.0</v>
      </c>
      <c r="H1534" s="186">
        <v>0.0</v>
      </c>
      <c r="I1534" s="2"/>
    </row>
    <row r="1535">
      <c r="A1535" s="183">
        <v>45943.0</v>
      </c>
      <c r="B1535" s="184" t="s">
        <v>342</v>
      </c>
      <c r="C1535" s="183">
        <v>45891.0</v>
      </c>
      <c r="D1535" s="184" t="s">
        <v>456</v>
      </c>
      <c r="E1535" s="184" t="s">
        <v>458</v>
      </c>
      <c r="F1535" s="184" t="s">
        <v>349</v>
      </c>
      <c r="G1535" s="186">
        <v>22.0</v>
      </c>
      <c r="H1535" s="186">
        <v>0.0</v>
      </c>
      <c r="I1535" s="2"/>
    </row>
    <row r="1536">
      <c r="A1536" s="183">
        <v>45944.0</v>
      </c>
      <c r="B1536" s="184" t="s">
        <v>344</v>
      </c>
      <c r="C1536" s="183">
        <v>45892.0</v>
      </c>
      <c r="D1536" s="184" t="s">
        <v>456</v>
      </c>
      <c r="E1536" s="184" t="s">
        <v>458</v>
      </c>
      <c r="F1536" s="184" t="s">
        <v>350</v>
      </c>
      <c r="G1536" s="186">
        <v>23.0</v>
      </c>
      <c r="H1536" s="186">
        <v>0.0</v>
      </c>
      <c r="I1536" s="2"/>
    </row>
    <row r="1537">
      <c r="A1537" s="183">
        <v>45945.0</v>
      </c>
      <c r="B1537" s="184" t="s">
        <v>346</v>
      </c>
      <c r="C1537" s="183">
        <v>45893.0</v>
      </c>
      <c r="D1537" s="184" t="s">
        <v>456</v>
      </c>
      <c r="E1537" s="184" t="s">
        <v>458</v>
      </c>
      <c r="F1537" s="184" t="s">
        <v>351</v>
      </c>
      <c r="G1537" s="186">
        <v>24.0</v>
      </c>
      <c r="H1537" s="186">
        <v>0.0</v>
      </c>
      <c r="I1537" s="2"/>
    </row>
    <row r="1538">
      <c r="A1538" s="183">
        <v>45946.0</v>
      </c>
      <c r="B1538" s="184" t="s">
        <v>348</v>
      </c>
      <c r="C1538" s="183">
        <v>45894.0</v>
      </c>
      <c r="D1538" s="184" t="s">
        <v>456</v>
      </c>
      <c r="E1538" s="184" t="s">
        <v>458</v>
      </c>
      <c r="F1538" s="184" t="s">
        <v>352</v>
      </c>
      <c r="G1538" s="186">
        <v>25.0</v>
      </c>
      <c r="H1538" s="186">
        <v>0.0</v>
      </c>
      <c r="I1538" s="2"/>
    </row>
    <row r="1539">
      <c r="A1539" s="183">
        <v>45947.0</v>
      </c>
      <c r="B1539" s="184" t="s">
        <v>334</v>
      </c>
      <c r="C1539" s="183">
        <v>45895.0</v>
      </c>
      <c r="D1539" s="184" t="s">
        <v>456</v>
      </c>
      <c r="E1539" s="184" t="s">
        <v>458</v>
      </c>
      <c r="F1539" s="184" t="s">
        <v>353</v>
      </c>
      <c r="G1539" s="186">
        <v>26.0</v>
      </c>
      <c r="H1539" s="186">
        <v>0.0</v>
      </c>
      <c r="I1539" s="2"/>
    </row>
    <row r="1540">
      <c r="A1540" s="183">
        <v>45948.0</v>
      </c>
      <c r="B1540" s="184" t="s">
        <v>338</v>
      </c>
      <c r="C1540" s="183">
        <v>45896.0</v>
      </c>
      <c r="D1540" s="184" t="s">
        <v>456</v>
      </c>
      <c r="E1540" s="184" t="s">
        <v>458</v>
      </c>
      <c r="F1540" s="184" t="s">
        <v>354</v>
      </c>
      <c r="G1540" s="186">
        <v>27.0</v>
      </c>
      <c r="H1540" s="186">
        <v>0.0</v>
      </c>
      <c r="I1540" s="2"/>
    </row>
    <row r="1541">
      <c r="A1541" s="183">
        <v>45949.0</v>
      </c>
      <c r="B1541" s="184" t="s">
        <v>340</v>
      </c>
      <c r="C1541" s="183">
        <v>45897.0</v>
      </c>
      <c r="D1541" s="184" t="s">
        <v>456</v>
      </c>
      <c r="E1541" s="184" t="s">
        <v>458</v>
      </c>
      <c r="F1541" s="184" t="s">
        <v>356</v>
      </c>
      <c r="G1541" s="186">
        <v>28.0</v>
      </c>
      <c r="H1541" s="186">
        <v>0.0</v>
      </c>
      <c r="I1541" s="2"/>
    </row>
    <row r="1542">
      <c r="A1542" s="183">
        <v>45950.0</v>
      </c>
      <c r="B1542" s="184" t="s">
        <v>342</v>
      </c>
      <c r="C1542" s="183">
        <v>45898.0</v>
      </c>
      <c r="D1542" s="184" t="s">
        <v>456</v>
      </c>
      <c r="E1542" s="184" t="s">
        <v>458</v>
      </c>
      <c r="F1542" s="184" t="s">
        <v>357</v>
      </c>
      <c r="G1542" s="186">
        <v>29.0</v>
      </c>
      <c r="H1542" s="186">
        <v>0.0</v>
      </c>
      <c r="I1542" s="2"/>
    </row>
    <row r="1543">
      <c r="A1543" s="183">
        <v>45951.0</v>
      </c>
      <c r="B1543" s="184" t="s">
        <v>344</v>
      </c>
      <c r="C1543" s="183">
        <v>45901.0</v>
      </c>
      <c r="D1543" s="184" t="s">
        <v>456</v>
      </c>
      <c r="E1543" s="184" t="s">
        <v>459</v>
      </c>
      <c r="F1543" s="184" t="s">
        <v>358</v>
      </c>
      <c r="G1543" s="186">
        <v>1.0</v>
      </c>
      <c r="H1543" s="186">
        <v>0.0</v>
      </c>
      <c r="I1543" s="2"/>
    </row>
    <row r="1544">
      <c r="A1544" s="183">
        <v>45952.0</v>
      </c>
      <c r="B1544" s="184" t="s">
        <v>346</v>
      </c>
      <c r="C1544" s="183">
        <v>45902.0</v>
      </c>
      <c r="D1544" s="184" t="s">
        <v>456</v>
      </c>
      <c r="E1544" s="184" t="s">
        <v>459</v>
      </c>
      <c r="F1544" s="184" t="s">
        <v>359</v>
      </c>
      <c r="G1544" s="186">
        <v>2.0</v>
      </c>
      <c r="H1544" s="186">
        <v>0.0</v>
      </c>
      <c r="I1544" s="2"/>
    </row>
    <row r="1545">
      <c r="A1545" s="183">
        <v>45953.0</v>
      </c>
      <c r="B1545" s="184" t="s">
        <v>348</v>
      </c>
      <c r="C1545" s="183">
        <v>45903.0</v>
      </c>
      <c r="D1545" s="184" t="s">
        <v>456</v>
      </c>
      <c r="E1545" s="184" t="s">
        <v>459</v>
      </c>
      <c r="F1545" s="184" t="s">
        <v>360</v>
      </c>
      <c r="G1545" s="186">
        <v>3.0</v>
      </c>
      <c r="H1545" s="186">
        <v>0.0</v>
      </c>
      <c r="I1545" s="2"/>
    </row>
    <row r="1546">
      <c r="A1546" s="183">
        <v>45954.0</v>
      </c>
      <c r="B1546" s="184" t="s">
        <v>334</v>
      </c>
      <c r="C1546" s="183">
        <v>45904.0</v>
      </c>
      <c r="D1546" s="184" t="s">
        <v>456</v>
      </c>
      <c r="E1546" s="184" t="s">
        <v>459</v>
      </c>
      <c r="F1546" s="184" t="s">
        <v>361</v>
      </c>
      <c r="G1546" s="186">
        <v>4.0</v>
      </c>
      <c r="H1546" s="186">
        <v>0.0</v>
      </c>
      <c r="I1546" s="2"/>
    </row>
    <row r="1547">
      <c r="A1547" s="183">
        <v>45955.0</v>
      </c>
      <c r="B1547" s="184" t="s">
        <v>338</v>
      </c>
      <c r="C1547" s="183">
        <v>45905.0</v>
      </c>
      <c r="D1547" s="184" t="s">
        <v>456</v>
      </c>
      <c r="E1547" s="184" t="s">
        <v>459</v>
      </c>
      <c r="F1547" s="184" t="s">
        <v>362</v>
      </c>
      <c r="G1547" s="186">
        <v>5.0</v>
      </c>
      <c r="H1547" s="186">
        <v>0.0</v>
      </c>
      <c r="I1547" s="2"/>
    </row>
    <row r="1548">
      <c r="A1548" s="183">
        <v>45956.0</v>
      </c>
      <c r="B1548" s="184" t="s">
        <v>340</v>
      </c>
      <c r="C1548" s="183">
        <v>45906.0</v>
      </c>
      <c r="D1548" s="184" t="s">
        <v>456</v>
      </c>
      <c r="E1548" s="184" t="s">
        <v>459</v>
      </c>
      <c r="F1548" s="184" t="s">
        <v>363</v>
      </c>
      <c r="G1548" s="186">
        <v>6.0</v>
      </c>
      <c r="H1548" s="186">
        <v>0.0</v>
      </c>
      <c r="I1548" s="2"/>
    </row>
    <row r="1549">
      <c r="A1549" s="183">
        <v>45957.0</v>
      </c>
      <c r="B1549" s="184" t="s">
        <v>342</v>
      </c>
      <c r="C1549" s="183">
        <v>45907.0</v>
      </c>
      <c r="D1549" s="184" t="s">
        <v>456</v>
      </c>
      <c r="E1549" s="184" t="s">
        <v>459</v>
      </c>
      <c r="F1549" s="184" t="s">
        <v>364</v>
      </c>
      <c r="G1549" s="186">
        <v>7.0</v>
      </c>
      <c r="H1549" s="186">
        <v>0.0</v>
      </c>
      <c r="I1549" s="2"/>
    </row>
    <row r="1550">
      <c r="A1550" s="183">
        <v>45958.0</v>
      </c>
      <c r="B1550" s="184" t="s">
        <v>344</v>
      </c>
      <c r="C1550" s="183">
        <v>45908.0</v>
      </c>
      <c r="D1550" s="184" t="s">
        <v>456</v>
      </c>
      <c r="E1550" s="184" t="s">
        <v>459</v>
      </c>
      <c r="F1550" s="184" t="s">
        <v>365</v>
      </c>
      <c r="G1550" s="186">
        <v>8.0</v>
      </c>
      <c r="H1550" s="186">
        <v>0.0</v>
      </c>
      <c r="I1550" s="2"/>
    </row>
    <row r="1551">
      <c r="A1551" s="183">
        <v>45959.0</v>
      </c>
      <c r="B1551" s="184" t="s">
        <v>346</v>
      </c>
      <c r="C1551" s="183">
        <v>45909.0</v>
      </c>
      <c r="D1551" s="184" t="s">
        <v>456</v>
      </c>
      <c r="E1551" s="184" t="s">
        <v>459</v>
      </c>
      <c r="F1551" s="184" t="s">
        <v>366</v>
      </c>
      <c r="G1551" s="186">
        <v>9.0</v>
      </c>
      <c r="H1551" s="186">
        <v>0.0</v>
      </c>
      <c r="I1551" s="2"/>
    </row>
    <row r="1552">
      <c r="A1552" s="183">
        <v>45960.0</v>
      </c>
      <c r="B1552" s="184" t="s">
        <v>348</v>
      </c>
      <c r="C1552" s="183">
        <v>45910.0</v>
      </c>
      <c r="D1552" s="184" t="s">
        <v>456</v>
      </c>
      <c r="E1552" s="184" t="s">
        <v>459</v>
      </c>
      <c r="F1552" s="184" t="s">
        <v>367</v>
      </c>
      <c r="G1552" s="186">
        <v>10.0</v>
      </c>
      <c r="H1552" s="186">
        <v>0.0</v>
      </c>
      <c r="I1552" s="2"/>
    </row>
    <row r="1553">
      <c r="A1553" s="183">
        <v>45961.0</v>
      </c>
      <c r="B1553" s="184" t="s">
        <v>334</v>
      </c>
      <c r="C1553" s="183">
        <v>45911.0</v>
      </c>
      <c r="D1553" s="184" t="s">
        <v>456</v>
      </c>
      <c r="E1553" s="184" t="s">
        <v>459</v>
      </c>
      <c r="F1553" s="184" t="s">
        <v>368</v>
      </c>
      <c r="G1553" s="186">
        <v>11.0</v>
      </c>
      <c r="H1553" s="186">
        <v>0.0</v>
      </c>
      <c r="I1553" s="2"/>
    </row>
    <row r="1554">
      <c r="A1554" s="183">
        <v>45962.0</v>
      </c>
      <c r="B1554" s="184" t="s">
        <v>338</v>
      </c>
      <c r="C1554" s="183">
        <v>45912.0</v>
      </c>
      <c r="D1554" s="184" t="s">
        <v>456</v>
      </c>
      <c r="E1554" s="184" t="s">
        <v>459</v>
      </c>
      <c r="F1554" s="184" t="s">
        <v>369</v>
      </c>
      <c r="G1554" s="186">
        <v>12.0</v>
      </c>
      <c r="H1554" s="186">
        <v>0.0</v>
      </c>
      <c r="I1554" s="2"/>
    </row>
    <row r="1555">
      <c r="A1555" s="183">
        <v>45963.0</v>
      </c>
      <c r="B1555" s="184" t="s">
        <v>340</v>
      </c>
      <c r="C1555" s="183">
        <v>45913.0</v>
      </c>
      <c r="D1555" s="184" t="s">
        <v>456</v>
      </c>
      <c r="E1555" s="184" t="s">
        <v>459</v>
      </c>
      <c r="F1555" s="184" t="s">
        <v>370</v>
      </c>
      <c r="G1555" s="186">
        <v>13.0</v>
      </c>
      <c r="H1555" s="186">
        <v>0.0</v>
      </c>
      <c r="I1555" s="2"/>
    </row>
    <row r="1556">
      <c r="A1556" s="183">
        <v>45964.0</v>
      </c>
      <c r="B1556" s="184" t="s">
        <v>342</v>
      </c>
      <c r="C1556" s="183">
        <v>45914.0</v>
      </c>
      <c r="D1556" s="184" t="s">
        <v>456</v>
      </c>
      <c r="E1556" s="184" t="s">
        <v>459</v>
      </c>
      <c r="F1556" s="184" t="s">
        <v>371</v>
      </c>
      <c r="G1556" s="186">
        <v>14.0</v>
      </c>
      <c r="H1556" s="186">
        <v>0.0</v>
      </c>
      <c r="I1556" s="2"/>
    </row>
    <row r="1557">
      <c r="A1557" s="183">
        <v>45965.0</v>
      </c>
      <c r="B1557" s="184" t="s">
        <v>344</v>
      </c>
      <c r="C1557" s="183">
        <v>45915.0</v>
      </c>
      <c r="D1557" s="184" t="s">
        <v>456</v>
      </c>
      <c r="E1557" s="184" t="s">
        <v>459</v>
      </c>
      <c r="F1557" s="184" t="s">
        <v>372</v>
      </c>
      <c r="G1557" s="186">
        <v>15.0</v>
      </c>
      <c r="H1557" s="186">
        <v>0.0</v>
      </c>
      <c r="I1557" s="2"/>
    </row>
    <row r="1558">
      <c r="A1558" s="183">
        <v>45966.0</v>
      </c>
      <c r="B1558" s="184" t="s">
        <v>346</v>
      </c>
      <c r="C1558" s="183">
        <v>45916.0</v>
      </c>
      <c r="D1558" s="184" t="s">
        <v>456</v>
      </c>
      <c r="E1558" s="184" t="s">
        <v>459</v>
      </c>
      <c r="F1558" s="184" t="s">
        <v>373</v>
      </c>
      <c r="G1558" s="186">
        <v>16.0</v>
      </c>
      <c r="H1558" s="186">
        <v>0.0</v>
      </c>
      <c r="I1558" s="2"/>
    </row>
    <row r="1559">
      <c r="A1559" s="183">
        <v>45967.0</v>
      </c>
      <c r="B1559" s="184" t="s">
        <v>348</v>
      </c>
      <c r="C1559" s="183">
        <v>45917.0</v>
      </c>
      <c r="D1559" s="184" t="s">
        <v>456</v>
      </c>
      <c r="E1559" s="184" t="s">
        <v>459</v>
      </c>
      <c r="F1559" s="184" t="s">
        <v>374</v>
      </c>
      <c r="G1559" s="186">
        <v>17.0</v>
      </c>
      <c r="H1559" s="186">
        <v>0.0</v>
      </c>
      <c r="I1559" s="2"/>
    </row>
    <row r="1560">
      <c r="A1560" s="183">
        <v>45968.0</v>
      </c>
      <c r="B1560" s="184" t="s">
        <v>334</v>
      </c>
      <c r="C1560" s="183">
        <v>45918.0</v>
      </c>
      <c r="D1560" s="184" t="s">
        <v>456</v>
      </c>
      <c r="E1560" s="184" t="s">
        <v>459</v>
      </c>
      <c r="F1560" s="184" t="s">
        <v>406</v>
      </c>
      <c r="G1560" s="186">
        <v>18.0</v>
      </c>
      <c r="H1560" s="186">
        <v>0.0</v>
      </c>
      <c r="I1560" s="2"/>
    </row>
    <row r="1561">
      <c r="A1561" s="183">
        <v>45969.0</v>
      </c>
      <c r="B1561" s="184" t="s">
        <v>338</v>
      </c>
      <c r="C1561" s="183">
        <v>45919.0</v>
      </c>
      <c r="D1561" s="184" t="s">
        <v>456</v>
      </c>
      <c r="E1561" s="184" t="s">
        <v>459</v>
      </c>
      <c r="F1561" s="184" t="s">
        <v>407</v>
      </c>
      <c r="G1561" s="186">
        <v>19.0</v>
      </c>
      <c r="H1561" s="186">
        <v>0.0</v>
      </c>
      <c r="I1561" s="2"/>
    </row>
    <row r="1562">
      <c r="A1562" s="183">
        <v>45970.0</v>
      </c>
      <c r="B1562" s="184" t="s">
        <v>340</v>
      </c>
      <c r="C1562" s="183">
        <v>45920.0</v>
      </c>
      <c r="D1562" s="184" t="s">
        <v>456</v>
      </c>
      <c r="E1562" s="184" t="s">
        <v>459</v>
      </c>
      <c r="F1562" s="184" t="s">
        <v>377</v>
      </c>
      <c r="G1562" s="186">
        <v>20.0</v>
      </c>
      <c r="H1562" s="186">
        <v>0.0</v>
      </c>
      <c r="I1562" s="2"/>
    </row>
    <row r="1563">
      <c r="A1563" s="183">
        <v>45971.0</v>
      </c>
      <c r="B1563" s="184" t="s">
        <v>342</v>
      </c>
      <c r="C1563" s="183">
        <v>45921.0</v>
      </c>
      <c r="D1563" s="184" t="s">
        <v>456</v>
      </c>
      <c r="E1563" s="184" t="s">
        <v>459</v>
      </c>
      <c r="F1563" s="184" t="s">
        <v>378</v>
      </c>
      <c r="G1563" s="186">
        <v>21.0</v>
      </c>
      <c r="H1563" s="186">
        <v>0.0</v>
      </c>
      <c r="I1563" s="2"/>
    </row>
    <row r="1564">
      <c r="A1564" s="183">
        <v>45972.0</v>
      </c>
      <c r="B1564" s="184" t="s">
        <v>344</v>
      </c>
      <c r="C1564" s="183">
        <v>45922.0</v>
      </c>
      <c r="D1564" s="184" t="s">
        <v>456</v>
      </c>
      <c r="E1564" s="184" t="s">
        <v>459</v>
      </c>
      <c r="F1564" s="184" t="s">
        <v>379</v>
      </c>
      <c r="G1564" s="186">
        <v>22.0</v>
      </c>
      <c r="H1564" s="186">
        <v>0.0</v>
      </c>
      <c r="I1564" s="2"/>
    </row>
    <row r="1565">
      <c r="A1565" s="183">
        <v>45973.0</v>
      </c>
      <c r="B1565" s="184" t="s">
        <v>346</v>
      </c>
      <c r="C1565" s="183">
        <v>45923.0</v>
      </c>
      <c r="D1565" s="184" t="s">
        <v>456</v>
      </c>
      <c r="E1565" s="184" t="s">
        <v>459</v>
      </c>
      <c r="F1565" s="184" t="s">
        <v>380</v>
      </c>
      <c r="G1565" s="186">
        <v>23.0</v>
      </c>
      <c r="H1565" s="186">
        <v>0.0</v>
      </c>
      <c r="I1565" s="2"/>
    </row>
    <row r="1566">
      <c r="A1566" s="183">
        <v>45974.0</v>
      </c>
      <c r="B1566" s="184" t="s">
        <v>348</v>
      </c>
      <c r="C1566" s="183">
        <v>45924.0</v>
      </c>
      <c r="D1566" s="184" t="s">
        <v>456</v>
      </c>
      <c r="E1566" s="184" t="s">
        <v>459</v>
      </c>
      <c r="F1566" s="184" t="s">
        <v>381</v>
      </c>
      <c r="G1566" s="186">
        <v>24.0</v>
      </c>
      <c r="H1566" s="186">
        <v>0.0</v>
      </c>
      <c r="I1566" s="2"/>
    </row>
    <row r="1567">
      <c r="A1567" s="183">
        <v>45975.0</v>
      </c>
      <c r="B1567" s="184" t="s">
        <v>334</v>
      </c>
      <c r="C1567" s="183">
        <v>45925.0</v>
      </c>
      <c r="D1567" s="184" t="s">
        <v>456</v>
      </c>
      <c r="E1567" s="184" t="s">
        <v>459</v>
      </c>
      <c r="F1567" s="184" t="s">
        <v>383</v>
      </c>
      <c r="G1567" s="186">
        <v>25.0</v>
      </c>
      <c r="H1567" s="186">
        <v>0.0</v>
      </c>
      <c r="I1567" s="2"/>
    </row>
    <row r="1568">
      <c r="A1568" s="183">
        <v>45976.0</v>
      </c>
      <c r="B1568" s="184" t="s">
        <v>338</v>
      </c>
      <c r="C1568" s="183">
        <v>45926.0</v>
      </c>
      <c r="D1568" s="184" t="s">
        <v>456</v>
      </c>
      <c r="E1568" s="184" t="s">
        <v>459</v>
      </c>
      <c r="F1568" s="184" t="s">
        <v>384</v>
      </c>
      <c r="G1568" s="186">
        <v>26.0</v>
      </c>
      <c r="H1568" s="186">
        <v>0.0</v>
      </c>
      <c r="I1568" s="2"/>
    </row>
    <row r="1569">
      <c r="A1569" s="183">
        <v>45977.0</v>
      </c>
      <c r="B1569" s="184" t="s">
        <v>340</v>
      </c>
      <c r="C1569" s="183">
        <v>45927.0</v>
      </c>
      <c r="D1569" s="184" t="s">
        <v>456</v>
      </c>
      <c r="E1569" s="184" t="s">
        <v>459</v>
      </c>
      <c r="F1569" s="184" t="s">
        <v>385</v>
      </c>
      <c r="G1569" s="186">
        <v>27.0</v>
      </c>
      <c r="H1569" s="186">
        <v>0.0</v>
      </c>
      <c r="I1569" s="2"/>
    </row>
    <row r="1570">
      <c r="A1570" s="183">
        <v>45978.0</v>
      </c>
      <c r="B1570" s="184" t="s">
        <v>342</v>
      </c>
      <c r="C1570" s="183">
        <v>45928.0</v>
      </c>
      <c r="D1570" s="184" t="s">
        <v>456</v>
      </c>
      <c r="E1570" s="184" t="s">
        <v>459</v>
      </c>
      <c r="F1570" s="184" t="s">
        <v>386</v>
      </c>
      <c r="G1570" s="186">
        <v>28.0</v>
      </c>
      <c r="H1570" s="186">
        <v>0.0</v>
      </c>
      <c r="I1570" s="2"/>
    </row>
    <row r="1571">
      <c r="A1571" s="183">
        <v>45979.0</v>
      </c>
      <c r="B1571" s="184" t="s">
        <v>344</v>
      </c>
      <c r="C1571" s="183">
        <v>45929.0</v>
      </c>
      <c r="D1571" s="184" t="s">
        <v>456</v>
      </c>
      <c r="E1571" s="184" t="s">
        <v>459</v>
      </c>
      <c r="F1571" s="184" t="s">
        <v>387</v>
      </c>
      <c r="G1571" s="186">
        <v>29.0</v>
      </c>
      <c r="H1571" s="186">
        <v>0.0</v>
      </c>
      <c r="I1571" s="2"/>
    </row>
    <row r="1572">
      <c r="A1572" s="183">
        <v>45980.0</v>
      </c>
      <c r="B1572" s="184" t="s">
        <v>346</v>
      </c>
      <c r="C1572" s="183">
        <v>45930.0</v>
      </c>
      <c r="D1572" s="184" t="s">
        <v>456</v>
      </c>
      <c r="E1572" s="184" t="s">
        <v>459</v>
      </c>
      <c r="F1572" s="184" t="s">
        <v>388</v>
      </c>
      <c r="G1572" s="186">
        <v>30.0</v>
      </c>
      <c r="H1572" s="186">
        <v>0.0</v>
      </c>
      <c r="I1572" s="2"/>
    </row>
    <row r="1573">
      <c r="A1573" s="183">
        <v>45981.0</v>
      </c>
      <c r="B1573" s="184" t="s">
        <v>348</v>
      </c>
      <c r="C1573" s="183">
        <v>45931.0</v>
      </c>
      <c r="D1573" s="184" t="s">
        <v>456</v>
      </c>
      <c r="E1573" s="184" t="s">
        <v>460</v>
      </c>
      <c r="F1573" s="184" t="s">
        <v>389</v>
      </c>
      <c r="G1573" s="186">
        <v>1.0</v>
      </c>
      <c r="H1573" s="186">
        <v>0.0</v>
      </c>
      <c r="I1573" s="2"/>
    </row>
    <row r="1574">
      <c r="A1574" s="183">
        <v>45982.0</v>
      </c>
      <c r="B1574" s="184" t="s">
        <v>334</v>
      </c>
      <c r="C1574" s="183">
        <v>45932.0</v>
      </c>
      <c r="D1574" s="184" t="s">
        <v>456</v>
      </c>
      <c r="E1574" s="184" t="s">
        <v>460</v>
      </c>
      <c r="F1574" s="184" t="s">
        <v>390</v>
      </c>
      <c r="G1574" s="186">
        <v>2.0</v>
      </c>
      <c r="H1574" s="186">
        <v>0.0</v>
      </c>
      <c r="I1574" s="2"/>
    </row>
    <row r="1575">
      <c r="A1575" s="183">
        <v>45983.0</v>
      </c>
      <c r="B1575" s="184" t="s">
        <v>338</v>
      </c>
      <c r="C1575" s="183">
        <v>45933.0</v>
      </c>
      <c r="D1575" s="184" t="s">
        <v>456</v>
      </c>
      <c r="E1575" s="184" t="s">
        <v>460</v>
      </c>
      <c r="F1575" s="184" t="s">
        <v>391</v>
      </c>
      <c r="G1575" s="186">
        <v>3.0</v>
      </c>
      <c r="H1575" s="186">
        <v>0.0</v>
      </c>
      <c r="I1575" s="2"/>
    </row>
    <row r="1576">
      <c r="A1576" s="183">
        <v>45984.0</v>
      </c>
      <c r="B1576" s="184" t="s">
        <v>340</v>
      </c>
      <c r="C1576" s="183">
        <v>45934.0</v>
      </c>
      <c r="D1576" s="184" t="s">
        <v>456</v>
      </c>
      <c r="E1576" s="184" t="s">
        <v>460</v>
      </c>
      <c r="F1576" s="184" t="s">
        <v>392</v>
      </c>
      <c r="G1576" s="186">
        <v>4.0</v>
      </c>
      <c r="H1576" s="186">
        <v>0.0</v>
      </c>
      <c r="I1576" s="2"/>
    </row>
    <row r="1577">
      <c r="A1577" s="183">
        <v>45985.0</v>
      </c>
      <c r="B1577" s="184" t="s">
        <v>342</v>
      </c>
      <c r="C1577" s="183">
        <v>45935.0</v>
      </c>
      <c r="D1577" s="184" t="s">
        <v>456</v>
      </c>
      <c r="E1577" s="184" t="s">
        <v>460</v>
      </c>
      <c r="F1577" s="184" t="s">
        <v>393</v>
      </c>
      <c r="G1577" s="186">
        <v>5.0</v>
      </c>
      <c r="H1577" s="186">
        <v>0.0</v>
      </c>
      <c r="I1577" s="2"/>
    </row>
    <row r="1578">
      <c r="A1578" s="183">
        <v>45986.0</v>
      </c>
      <c r="B1578" s="184" t="s">
        <v>344</v>
      </c>
      <c r="C1578" s="183">
        <v>45936.0</v>
      </c>
      <c r="D1578" s="184" t="s">
        <v>456</v>
      </c>
      <c r="E1578" s="184" t="s">
        <v>460</v>
      </c>
      <c r="F1578" s="184" t="s">
        <v>394</v>
      </c>
      <c r="G1578" s="186">
        <v>6.0</v>
      </c>
      <c r="H1578" s="186">
        <v>0.0</v>
      </c>
      <c r="I1578" s="2"/>
    </row>
    <row r="1579">
      <c r="A1579" s="183">
        <v>45987.0</v>
      </c>
      <c r="B1579" s="184" t="s">
        <v>346</v>
      </c>
      <c r="C1579" s="183">
        <v>45937.0</v>
      </c>
      <c r="D1579" s="184" t="s">
        <v>456</v>
      </c>
      <c r="E1579" s="184" t="s">
        <v>460</v>
      </c>
      <c r="F1579" s="184" t="s">
        <v>395</v>
      </c>
      <c r="G1579" s="186">
        <v>7.0</v>
      </c>
      <c r="H1579" s="186">
        <v>0.0</v>
      </c>
      <c r="I1579" s="2"/>
    </row>
    <row r="1580">
      <c r="A1580" s="183">
        <v>45988.0</v>
      </c>
      <c r="B1580" s="184" t="s">
        <v>348</v>
      </c>
      <c r="C1580" s="183">
        <v>45938.0</v>
      </c>
      <c r="D1580" s="184" t="s">
        <v>456</v>
      </c>
      <c r="E1580" s="184" t="s">
        <v>460</v>
      </c>
      <c r="F1580" s="184" t="s">
        <v>396</v>
      </c>
      <c r="G1580" s="186">
        <v>8.0</v>
      </c>
      <c r="H1580" s="186">
        <v>0.0</v>
      </c>
      <c r="I1580" s="2"/>
    </row>
    <row r="1581">
      <c r="A1581" s="183">
        <v>45989.0</v>
      </c>
      <c r="B1581" s="184" t="s">
        <v>334</v>
      </c>
      <c r="C1581" s="183">
        <v>45939.0</v>
      </c>
      <c r="D1581" s="184" t="s">
        <v>456</v>
      </c>
      <c r="E1581" s="184" t="s">
        <v>460</v>
      </c>
      <c r="F1581" s="184" t="s">
        <v>397</v>
      </c>
      <c r="G1581" s="186">
        <v>9.0</v>
      </c>
      <c r="H1581" s="186">
        <v>0.0</v>
      </c>
      <c r="I1581" s="2"/>
    </row>
    <row r="1582">
      <c r="A1582" s="183">
        <v>45990.0</v>
      </c>
      <c r="B1582" s="184" t="s">
        <v>338</v>
      </c>
      <c r="C1582" s="183">
        <v>45940.0</v>
      </c>
      <c r="D1582" s="184" t="s">
        <v>456</v>
      </c>
      <c r="E1582" s="184" t="s">
        <v>460</v>
      </c>
      <c r="F1582" s="184" t="s">
        <v>398</v>
      </c>
      <c r="G1582" s="186">
        <v>10.0</v>
      </c>
      <c r="H1582" s="186">
        <v>0.0</v>
      </c>
      <c r="I1582" s="2"/>
    </row>
    <row r="1583">
      <c r="A1583" s="183">
        <v>45991.0</v>
      </c>
      <c r="B1583" s="184" t="s">
        <v>340</v>
      </c>
      <c r="C1583" s="183">
        <v>45941.0</v>
      </c>
      <c r="D1583" s="184" t="s">
        <v>456</v>
      </c>
      <c r="E1583" s="184" t="s">
        <v>460</v>
      </c>
      <c r="F1583" s="184" t="s">
        <v>399</v>
      </c>
      <c r="G1583" s="186">
        <v>11.0</v>
      </c>
      <c r="H1583" s="186">
        <v>0.0</v>
      </c>
      <c r="I1583" s="2"/>
    </row>
    <row r="1584">
      <c r="A1584" s="183">
        <v>45992.0</v>
      </c>
      <c r="B1584" s="184" t="s">
        <v>342</v>
      </c>
      <c r="C1584" s="183">
        <v>45942.0</v>
      </c>
      <c r="D1584" s="184" t="s">
        <v>456</v>
      </c>
      <c r="E1584" s="184" t="s">
        <v>460</v>
      </c>
      <c r="F1584" s="184" t="s">
        <v>400</v>
      </c>
      <c r="G1584" s="186">
        <v>12.0</v>
      </c>
      <c r="H1584" s="186">
        <v>0.0</v>
      </c>
      <c r="I1584" s="2"/>
    </row>
    <row r="1585">
      <c r="A1585" s="183">
        <v>45993.0</v>
      </c>
      <c r="B1585" s="184" t="s">
        <v>344</v>
      </c>
      <c r="C1585" s="183">
        <v>45943.0</v>
      </c>
      <c r="D1585" s="184" t="s">
        <v>456</v>
      </c>
      <c r="E1585" s="184" t="s">
        <v>460</v>
      </c>
      <c r="F1585" s="184" t="s">
        <v>401</v>
      </c>
      <c r="G1585" s="186">
        <v>13.0</v>
      </c>
      <c r="H1585" s="186">
        <v>0.0</v>
      </c>
      <c r="I1585" s="2"/>
    </row>
    <row r="1586">
      <c r="A1586" s="183">
        <v>45994.0</v>
      </c>
      <c r="B1586" s="184" t="s">
        <v>346</v>
      </c>
      <c r="C1586" s="183">
        <v>45944.0</v>
      </c>
      <c r="D1586" s="184" t="s">
        <v>456</v>
      </c>
      <c r="E1586" s="184" t="s">
        <v>460</v>
      </c>
      <c r="F1586" s="184" t="s">
        <v>402</v>
      </c>
      <c r="G1586" s="186">
        <v>14.0</v>
      </c>
      <c r="H1586" s="186">
        <v>0.0</v>
      </c>
      <c r="I1586" s="2"/>
    </row>
    <row r="1587">
      <c r="A1587" s="183">
        <v>45995.0</v>
      </c>
      <c r="B1587" s="184" t="s">
        <v>348</v>
      </c>
      <c r="C1587" s="183">
        <v>45945.0</v>
      </c>
      <c r="D1587" s="184" t="s">
        <v>456</v>
      </c>
      <c r="E1587" s="184" t="s">
        <v>460</v>
      </c>
      <c r="F1587" s="184" t="s">
        <v>403</v>
      </c>
      <c r="G1587" s="186">
        <v>15.0</v>
      </c>
      <c r="H1587" s="186">
        <v>0.0</v>
      </c>
      <c r="I1587" s="2"/>
    </row>
    <row r="1588">
      <c r="A1588" s="183">
        <v>45996.0</v>
      </c>
      <c r="B1588" s="184" t="s">
        <v>334</v>
      </c>
      <c r="C1588" s="183">
        <v>45946.0</v>
      </c>
      <c r="D1588" s="184" t="s">
        <v>456</v>
      </c>
      <c r="E1588" s="184" t="s">
        <v>460</v>
      </c>
      <c r="F1588" s="184" t="s">
        <v>404</v>
      </c>
      <c r="G1588" s="186">
        <v>16.0</v>
      </c>
      <c r="H1588" s="186">
        <v>0.0</v>
      </c>
      <c r="I1588" s="2"/>
    </row>
    <row r="1589">
      <c r="A1589" s="183">
        <v>45997.0</v>
      </c>
      <c r="B1589" s="184" t="s">
        <v>338</v>
      </c>
      <c r="C1589" s="183">
        <v>45947.0</v>
      </c>
      <c r="D1589" s="184" t="s">
        <v>456</v>
      </c>
      <c r="E1589" s="184" t="s">
        <v>460</v>
      </c>
      <c r="F1589" s="184" t="s">
        <v>337</v>
      </c>
      <c r="G1589" s="186">
        <v>17.0</v>
      </c>
      <c r="H1589" s="186">
        <v>0.0</v>
      </c>
      <c r="I1589" s="2"/>
    </row>
    <row r="1590">
      <c r="A1590" s="183">
        <v>45998.0</v>
      </c>
      <c r="B1590" s="184" t="s">
        <v>340</v>
      </c>
      <c r="C1590" s="183">
        <v>45948.0</v>
      </c>
      <c r="D1590" s="184" t="s">
        <v>456</v>
      </c>
      <c r="E1590" s="184" t="s">
        <v>460</v>
      </c>
      <c r="F1590" s="184" t="s">
        <v>339</v>
      </c>
      <c r="G1590" s="186">
        <v>18.0</v>
      </c>
      <c r="H1590" s="186">
        <v>0.0</v>
      </c>
      <c r="I1590" s="2"/>
    </row>
    <row r="1591">
      <c r="A1591" s="183">
        <v>45999.0</v>
      </c>
      <c r="B1591" s="184" t="s">
        <v>342</v>
      </c>
      <c r="C1591" s="183">
        <v>45949.0</v>
      </c>
      <c r="D1591" s="184" t="s">
        <v>456</v>
      </c>
      <c r="E1591" s="184" t="s">
        <v>460</v>
      </c>
      <c r="F1591" s="184" t="s">
        <v>341</v>
      </c>
      <c r="G1591" s="186">
        <v>19.0</v>
      </c>
      <c r="H1591" s="186">
        <v>0.0</v>
      </c>
      <c r="I1591" s="2"/>
    </row>
    <row r="1592">
      <c r="A1592" s="183">
        <v>46000.0</v>
      </c>
      <c r="B1592" s="184" t="s">
        <v>344</v>
      </c>
      <c r="C1592" s="183">
        <v>45950.0</v>
      </c>
      <c r="D1592" s="184" t="s">
        <v>456</v>
      </c>
      <c r="E1592" s="184" t="s">
        <v>460</v>
      </c>
      <c r="F1592" s="184" t="s">
        <v>343</v>
      </c>
      <c r="G1592" s="186">
        <v>20.0</v>
      </c>
      <c r="H1592" s="186">
        <v>0.0</v>
      </c>
      <c r="I1592" s="2"/>
    </row>
    <row r="1593">
      <c r="A1593" s="183">
        <v>46001.0</v>
      </c>
      <c r="B1593" s="184" t="s">
        <v>346</v>
      </c>
      <c r="C1593" s="183">
        <v>45951.0</v>
      </c>
      <c r="D1593" s="184" t="s">
        <v>456</v>
      </c>
      <c r="E1593" s="184" t="s">
        <v>460</v>
      </c>
      <c r="F1593" s="184" t="s">
        <v>345</v>
      </c>
      <c r="G1593" s="186">
        <v>21.0</v>
      </c>
      <c r="H1593" s="186">
        <v>0.0</v>
      </c>
      <c r="I1593" s="2"/>
    </row>
    <row r="1594">
      <c r="A1594" s="183">
        <v>46002.0</v>
      </c>
      <c r="B1594" s="184" t="s">
        <v>348</v>
      </c>
      <c r="C1594" s="183">
        <v>45952.0</v>
      </c>
      <c r="D1594" s="184" t="s">
        <v>456</v>
      </c>
      <c r="E1594" s="184" t="s">
        <v>460</v>
      </c>
      <c r="F1594" s="184" t="s">
        <v>347</v>
      </c>
      <c r="G1594" s="186">
        <v>22.0</v>
      </c>
      <c r="H1594" s="186">
        <v>0.0</v>
      </c>
      <c r="I1594" s="2"/>
    </row>
    <row r="1595">
      <c r="A1595" s="183">
        <v>46003.0</v>
      </c>
      <c r="B1595" s="184" t="s">
        <v>334</v>
      </c>
      <c r="C1595" s="183">
        <v>45953.0</v>
      </c>
      <c r="D1595" s="184" t="s">
        <v>456</v>
      </c>
      <c r="E1595" s="184" t="s">
        <v>460</v>
      </c>
      <c r="F1595" s="184" t="s">
        <v>349</v>
      </c>
      <c r="G1595" s="186">
        <v>23.0</v>
      </c>
      <c r="H1595" s="186">
        <v>0.0</v>
      </c>
      <c r="I1595" s="2"/>
    </row>
    <row r="1596">
      <c r="A1596" s="183">
        <v>46004.0</v>
      </c>
      <c r="B1596" s="184" t="s">
        <v>338</v>
      </c>
      <c r="C1596" s="183">
        <v>45954.0</v>
      </c>
      <c r="D1596" s="184" t="s">
        <v>456</v>
      </c>
      <c r="E1596" s="184" t="s">
        <v>460</v>
      </c>
      <c r="F1596" s="184" t="s">
        <v>350</v>
      </c>
      <c r="G1596" s="186">
        <v>24.0</v>
      </c>
      <c r="H1596" s="186">
        <v>0.0</v>
      </c>
      <c r="I1596" s="2"/>
    </row>
    <row r="1597">
      <c r="A1597" s="183">
        <v>46005.0</v>
      </c>
      <c r="B1597" s="184" t="s">
        <v>340</v>
      </c>
      <c r="C1597" s="183">
        <v>45955.0</v>
      </c>
      <c r="D1597" s="184" t="s">
        <v>456</v>
      </c>
      <c r="E1597" s="184" t="s">
        <v>460</v>
      </c>
      <c r="F1597" s="184" t="s">
        <v>351</v>
      </c>
      <c r="G1597" s="186">
        <v>25.0</v>
      </c>
      <c r="H1597" s="186">
        <v>0.0</v>
      </c>
      <c r="I1597" s="2"/>
    </row>
    <row r="1598">
      <c r="A1598" s="183">
        <v>46006.0</v>
      </c>
      <c r="B1598" s="184" t="s">
        <v>342</v>
      </c>
      <c r="C1598" s="183">
        <v>45956.0</v>
      </c>
      <c r="D1598" s="184" t="s">
        <v>456</v>
      </c>
      <c r="E1598" s="184" t="s">
        <v>460</v>
      </c>
      <c r="F1598" s="184" t="s">
        <v>352</v>
      </c>
      <c r="G1598" s="186">
        <v>26.0</v>
      </c>
      <c r="H1598" s="186">
        <v>0.0</v>
      </c>
      <c r="I1598" s="2"/>
    </row>
    <row r="1599">
      <c r="A1599" s="183">
        <v>46007.0</v>
      </c>
      <c r="B1599" s="184" t="s">
        <v>344</v>
      </c>
      <c r="C1599" s="183">
        <v>45957.0</v>
      </c>
      <c r="D1599" s="184" t="s">
        <v>456</v>
      </c>
      <c r="E1599" s="184" t="s">
        <v>460</v>
      </c>
      <c r="F1599" s="184" t="s">
        <v>353</v>
      </c>
      <c r="G1599" s="186">
        <v>27.0</v>
      </c>
      <c r="H1599" s="186">
        <v>0.0</v>
      </c>
      <c r="I1599" s="2"/>
    </row>
    <row r="1600">
      <c r="A1600" s="183">
        <v>46008.0</v>
      </c>
      <c r="B1600" s="184" t="s">
        <v>346</v>
      </c>
      <c r="C1600" s="183">
        <v>45958.0</v>
      </c>
      <c r="D1600" s="184" t="s">
        <v>456</v>
      </c>
      <c r="E1600" s="184" t="s">
        <v>460</v>
      </c>
      <c r="F1600" s="184" t="s">
        <v>354</v>
      </c>
      <c r="G1600" s="186">
        <v>28.0</v>
      </c>
      <c r="H1600" s="186">
        <v>0.0</v>
      </c>
      <c r="I1600" s="2"/>
    </row>
    <row r="1601">
      <c r="A1601" s="183">
        <v>46009.0</v>
      </c>
      <c r="B1601" s="184" t="s">
        <v>348</v>
      </c>
      <c r="C1601" s="183">
        <v>45959.0</v>
      </c>
      <c r="D1601" s="184" t="s">
        <v>456</v>
      </c>
      <c r="E1601" s="184" t="s">
        <v>460</v>
      </c>
      <c r="F1601" s="184" t="s">
        <v>356</v>
      </c>
      <c r="G1601" s="186">
        <v>29.0</v>
      </c>
      <c r="H1601" s="186">
        <v>0.0</v>
      </c>
      <c r="I1601" s="2"/>
    </row>
    <row r="1602">
      <c r="A1602" s="183">
        <v>46010.0</v>
      </c>
      <c r="B1602" s="184" t="s">
        <v>334</v>
      </c>
      <c r="C1602" s="183">
        <v>45960.0</v>
      </c>
      <c r="D1602" s="184" t="s">
        <v>456</v>
      </c>
      <c r="E1602" s="184" t="s">
        <v>460</v>
      </c>
      <c r="F1602" s="184" t="s">
        <v>357</v>
      </c>
      <c r="G1602" s="186">
        <v>30.0</v>
      </c>
      <c r="H1602" s="186">
        <v>0.0</v>
      </c>
      <c r="I1602" s="2"/>
    </row>
    <row r="1603">
      <c r="A1603" s="183">
        <v>46011.0</v>
      </c>
      <c r="B1603" s="184" t="s">
        <v>338</v>
      </c>
      <c r="C1603" s="183">
        <v>45962.0</v>
      </c>
      <c r="D1603" s="184" t="s">
        <v>456</v>
      </c>
      <c r="E1603" s="184" t="s">
        <v>336</v>
      </c>
      <c r="F1603" s="184" t="s">
        <v>358</v>
      </c>
      <c r="G1603" s="186">
        <v>1.0</v>
      </c>
      <c r="H1603" s="186">
        <v>0.0</v>
      </c>
      <c r="I1603" s="2"/>
    </row>
    <row r="1604">
      <c r="A1604" s="183">
        <v>46012.0</v>
      </c>
      <c r="B1604" s="184" t="s">
        <v>340</v>
      </c>
      <c r="C1604" s="183">
        <v>45963.0</v>
      </c>
      <c r="D1604" s="184" t="s">
        <v>456</v>
      </c>
      <c r="E1604" s="184" t="s">
        <v>336</v>
      </c>
      <c r="F1604" s="184" t="s">
        <v>359</v>
      </c>
      <c r="G1604" s="186">
        <v>2.0</v>
      </c>
      <c r="H1604" s="186">
        <v>0.0</v>
      </c>
      <c r="I1604" s="2"/>
    </row>
    <row r="1605">
      <c r="A1605" s="183">
        <v>46013.0</v>
      </c>
      <c r="B1605" s="184" t="s">
        <v>342</v>
      </c>
      <c r="C1605" s="183">
        <v>45964.0</v>
      </c>
      <c r="D1605" s="184" t="s">
        <v>456</v>
      </c>
      <c r="E1605" s="184" t="s">
        <v>336</v>
      </c>
      <c r="F1605" s="184" t="s">
        <v>360</v>
      </c>
      <c r="G1605" s="186">
        <v>3.0</v>
      </c>
      <c r="H1605" s="186">
        <v>0.0</v>
      </c>
      <c r="I1605" s="2"/>
    </row>
    <row r="1606">
      <c r="A1606" s="183">
        <v>46014.0</v>
      </c>
      <c r="B1606" s="184" t="s">
        <v>344</v>
      </c>
      <c r="C1606" s="183">
        <v>45965.0</v>
      </c>
      <c r="D1606" s="184" t="s">
        <v>456</v>
      </c>
      <c r="E1606" s="184" t="s">
        <v>336</v>
      </c>
      <c r="F1606" s="184" t="s">
        <v>361</v>
      </c>
      <c r="G1606" s="186">
        <v>4.0</v>
      </c>
      <c r="H1606" s="186">
        <v>0.0</v>
      </c>
      <c r="I1606" s="2"/>
    </row>
    <row r="1607">
      <c r="A1607" s="183">
        <v>46015.0</v>
      </c>
      <c r="B1607" s="184" t="s">
        <v>346</v>
      </c>
      <c r="C1607" s="183">
        <v>45966.0</v>
      </c>
      <c r="D1607" s="184" t="s">
        <v>456</v>
      </c>
      <c r="E1607" s="184" t="s">
        <v>336</v>
      </c>
      <c r="F1607" s="184" t="s">
        <v>362</v>
      </c>
      <c r="G1607" s="186">
        <v>5.0</v>
      </c>
      <c r="H1607" s="186">
        <v>0.0</v>
      </c>
      <c r="I1607" s="2"/>
    </row>
    <row r="1608">
      <c r="A1608" s="183">
        <v>46016.0</v>
      </c>
      <c r="B1608" s="184" t="s">
        <v>348</v>
      </c>
      <c r="C1608" s="183">
        <v>45967.0</v>
      </c>
      <c r="D1608" s="184" t="s">
        <v>456</v>
      </c>
      <c r="E1608" s="184" t="s">
        <v>336</v>
      </c>
      <c r="F1608" s="184" t="s">
        <v>363</v>
      </c>
      <c r="G1608" s="186">
        <v>6.0</v>
      </c>
      <c r="H1608" s="186">
        <v>0.0</v>
      </c>
      <c r="I1608" s="2"/>
    </row>
    <row r="1609">
      <c r="A1609" s="183">
        <v>46017.0</v>
      </c>
      <c r="B1609" s="184" t="s">
        <v>334</v>
      </c>
      <c r="C1609" s="183">
        <v>45968.0</v>
      </c>
      <c r="D1609" s="184" t="s">
        <v>456</v>
      </c>
      <c r="E1609" s="184" t="s">
        <v>336</v>
      </c>
      <c r="F1609" s="184" t="s">
        <v>364</v>
      </c>
      <c r="G1609" s="186">
        <v>7.0</v>
      </c>
      <c r="H1609" s="186">
        <v>0.0</v>
      </c>
      <c r="I1609" s="2"/>
    </row>
    <row r="1610">
      <c r="A1610" s="183">
        <v>46018.0</v>
      </c>
      <c r="B1610" s="184" t="s">
        <v>338</v>
      </c>
      <c r="C1610" s="183">
        <v>45969.0</v>
      </c>
      <c r="D1610" s="184" t="s">
        <v>456</v>
      </c>
      <c r="E1610" s="184" t="s">
        <v>336</v>
      </c>
      <c r="F1610" s="184" t="s">
        <v>365</v>
      </c>
      <c r="G1610" s="186">
        <v>8.0</v>
      </c>
      <c r="H1610" s="186">
        <v>0.0</v>
      </c>
      <c r="I1610" s="2"/>
    </row>
    <row r="1611">
      <c r="A1611" s="183">
        <v>46019.0</v>
      </c>
      <c r="B1611" s="184" t="s">
        <v>340</v>
      </c>
      <c r="C1611" s="183">
        <v>45970.0</v>
      </c>
      <c r="D1611" s="184" t="s">
        <v>456</v>
      </c>
      <c r="E1611" s="184" t="s">
        <v>336</v>
      </c>
      <c r="F1611" s="184" t="s">
        <v>366</v>
      </c>
      <c r="G1611" s="186">
        <v>9.0</v>
      </c>
      <c r="H1611" s="186">
        <v>0.0</v>
      </c>
      <c r="I1611" s="2"/>
    </row>
    <row r="1612">
      <c r="A1612" s="183">
        <v>46020.0</v>
      </c>
      <c r="B1612" s="184" t="s">
        <v>342</v>
      </c>
      <c r="C1612" s="183">
        <v>45971.0</v>
      </c>
      <c r="D1612" s="184" t="s">
        <v>456</v>
      </c>
      <c r="E1612" s="184" t="s">
        <v>336</v>
      </c>
      <c r="F1612" s="184" t="s">
        <v>367</v>
      </c>
      <c r="G1612" s="186">
        <v>10.0</v>
      </c>
      <c r="H1612" s="186">
        <v>0.0</v>
      </c>
      <c r="I1612" s="2"/>
    </row>
    <row r="1613">
      <c r="A1613" s="183">
        <v>46021.0</v>
      </c>
      <c r="B1613" s="184" t="s">
        <v>344</v>
      </c>
      <c r="C1613" s="183">
        <v>45972.0</v>
      </c>
      <c r="D1613" s="184" t="s">
        <v>456</v>
      </c>
      <c r="E1613" s="184" t="s">
        <v>336</v>
      </c>
      <c r="F1613" s="184" t="s">
        <v>368</v>
      </c>
      <c r="G1613" s="186">
        <v>11.0</v>
      </c>
      <c r="H1613" s="186">
        <v>0.0</v>
      </c>
      <c r="I1613" s="2"/>
    </row>
    <row r="1614">
      <c r="A1614" s="183">
        <v>46022.0</v>
      </c>
      <c r="B1614" s="184" t="s">
        <v>346</v>
      </c>
      <c r="C1614" s="183">
        <v>45973.0</v>
      </c>
      <c r="D1614" s="184" t="s">
        <v>456</v>
      </c>
      <c r="E1614" s="184" t="s">
        <v>336</v>
      </c>
      <c r="F1614" s="184" t="s">
        <v>369</v>
      </c>
      <c r="G1614" s="186">
        <v>12.0</v>
      </c>
      <c r="H1614" s="186">
        <v>0.0</v>
      </c>
      <c r="I1614" s="2"/>
    </row>
    <row r="1615">
      <c r="A1615" s="183">
        <v>45689.0</v>
      </c>
      <c r="B1615" s="184" t="s">
        <v>338</v>
      </c>
      <c r="C1615" s="183">
        <v>45661.0</v>
      </c>
      <c r="D1615" s="184" t="s">
        <v>456</v>
      </c>
      <c r="E1615" s="184" t="s">
        <v>457</v>
      </c>
      <c r="F1615" s="184" t="s">
        <v>397</v>
      </c>
      <c r="G1615" s="186">
        <v>4.0</v>
      </c>
      <c r="H1615" s="186">
        <v>0.0</v>
      </c>
      <c r="I1615" s="2"/>
    </row>
    <row r="1616">
      <c r="A1616" s="183">
        <v>45690.0</v>
      </c>
      <c r="B1616" s="184" t="s">
        <v>340</v>
      </c>
      <c r="C1616" s="183">
        <v>45662.0</v>
      </c>
      <c r="D1616" s="184" t="s">
        <v>456</v>
      </c>
      <c r="E1616" s="184" t="s">
        <v>457</v>
      </c>
      <c r="F1616" s="184" t="s">
        <v>398</v>
      </c>
      <c r="G1616" s="186">
        <v>5.0</v>
      </c>
      <c r="H1616" s="186">
        <v>0.0</v>
      </c>
      <c r="I1616" s="2"/>
    </row>
    <row r="1617">
      <c r="A1617" s="183">
        <v>45691.0</v>
      </c>
      <c r="B1617" s="184" t="s">
        <v>342</v>
      </c>
      <c r="C1617" s="183">
        <v>45663.0</v>
      </c>
      <c r="D1617" s="184" t="s">
        <v>456</v>
      </c>
      <c r="E1617" s="184" t="s">
        <v>457</v>
      </c>
      <c r="F1617" s="184" t="s">
        <v>399</v>
      </c>
      <c r="G1617" s="186">
        <v>6.0</v>
      </c>
      <c r="H1617" s="186">
        <v>0.0</v>
      </c>
      <c r="I1617" s="2"/>
    </row>
    <row r="1618">
      <c r="A1618" s="183">
        <v>45692.0</v>
      </c>
      <c r="B1618" s="184" t="s">
        <v>344</v>
      </c>
      <c r="C1618" s="183">
        <v>45664.0</v>
      </c>
      <c r="D1618" s="184" t="s">
        <v>456</v>
      </c>
      <c r="E1618" s="184" t="s">
        <v>457</v>
      </c>
      <c r="F1618" s="184" t="s">
        <v>400</v>
      </c>
      <c r="G1618" s="186">
        <v>7.0</v>
      </c>
      <c r="H1618" s="186">
        <v>0.0</v>
      </c>
      <c r="I1618" s="2"/>
    </row>
    <row r="1619">
      <c r="A1619" s="183">
        <v>45693.0</v>
      </c>
      <c r="B1619" s="184" t="s">
        <v>346</v>
      </c>
      <c r="C1619" s="183">
        <v>45665.0</v>
      </c>
      <c r="D1619" s="184" t="s">
        <v>456</v>
      </c>
      <c r="E1619" s="184" t="s">
        <v>457</v>
      </c>
      <c r="F1619" s="184" t="s">
        <v>401</v>
      </c>
      <c r="G1619" s="186">
        <v>8.0</v>
      </c>
      <c r="H1619" s="186">
        <v>0.0</v>
      </c>
      <c r="I1619" s="2"/>
    </row>
    <row r="1620">
      <c r="A1620" s="183">
        <v>45694.0</v>
      </c>
      <c r="B1620" s="184" t="s">
        <v>348</v>
      </c>
      <c r="C1620" s="183">
        <v>45666.0</v>
      </c>
      <c r="D1620" s="184" t="s">
        <v>456</v>
      </c>
      <c r="E1620" s="184" t="s">
        <v>457</v>
      </c>
      <c r="F1620" s="184" t="s">
        <v>402</v>
      </c>
      <c r="G1620" s="186">
        <v>9.0</v>
      </c>
      <c r="H1620" s="186">
        <v>0.0</v>
      </c>
      <c r="I1620" s="2"/>
    </row>
    <row r="1621">
      <c r="A1621" s="183">
        <v>45695.0</v>
      </c>
      <c r="B1621" s="184" t="s">
        <v>334</v>
      </c>
      <c r="C1621" s="183">
        <v>45667.0</v>
      </c>
      <c r="D1621" s="184" t="s">
        <v>456</v>
      </c>
      <c r="E1621" s="184" t="s">
        <v>457</v>
      </c>
      <c r="F1621" s="184" t="s">
        <v>403</v>
      </c>
      <c r="G1621" s="186">
        <v>10.0</v>
      </c>
      <c r="H1621" s="186">
        <v>0.0</v>
      </c>
      <c r="I1621" s="2"/>
    </row>
    <row r="1622">
      <c r="A1622" s="183">
        <v>45696.0</v>
      </c>
      <c r="B1622" s="184" t="s">
        <v>338</v>
      </c>
      <c r="C1622" s="183">
        <v>45668.0</v>
      </c>
      <c r="D1622" s="184" t="s">
        <v>456</v>
      </c>
      <c r="E1622" s="184" t="s">
        <v>457</v>
      </c>
      <c r="F1622" s="184" t="s">
        <v>404</v>
      </c>
      <c r="G1622" s="186">
        <v>11.0</v>
      </c>
      <c r="H1622" s="186">
        <v>0.0</v>
      </c>
      <c r="I1622" s="2"/>
    </row>
    <row r="1623">
      <c r="A1623" s="183">
        <v>45697.0</v>
      </c>
      <c r="B1623" s="184" t="s">
        <v>340</v>
      </c>
      <c r="C1623" s="183">
        <v>45669.0</v>
      </c>
      <c r="D1623" s="184" t="s">
        <v>456</v>
      </c>
      <c r="E1623" s="184" t="s">
        <v>457</v>
      </c>
      <c r="F1623" s="184" t="s">
        <v>337</v>
      </c>
      <c r="G1623" s="186">
        <v>12.0</v>
      </c>
      <c r="H1623" s="186">
        <v>0.0</v>
      </c>
      <c r="I1623" s="2"/>
    </row>
    <row r="1624">
      <c r="A1624" s="183">
        <v>45698.0</v>
      </c>
      <c r="B1624" s="184" t="s">
        <v>342</v>
      </c>
      <c r="C1624" s="183">
        <v>45670.0</v>
      </c>
      <c r="D1624" s="184" t="s">
        <v>456</v>
      </c>
      <c r="E1624" s="184" t="s">
        <v>457</v>
      </c>
      <c r="F1624" s="184" t="s">
        <v>339</v>
      </c>
      <c r="G1624" s="186">
        <v>13.0</v>
      </c>
      <c r="H1624" s="186">
        <v>0.0</v>
      </c>
      <c r="I1624" s="2"/>
    </row>
    <row r="1625">
      <c r="A1625" s="183">
        <v>45699.0</v>
      </c>
      <c r="B1625" s="184" t="s">
        <v>344</v>
      </c>
      <c r="C1625" s="183">
        <v>45671.0</v>
      </c>
      <c r="D1625" s="184" t="s">
        <v>456</v>
      </c>
      <c r="E1625" s="184" t="s">
        <v>457</v>
      </c>
      <c r="F1625" s="184" t="s">
        <v>341</v>
      </c>
      <c r="G1625" s="186">
        <v>14.0</v>
      </c>
      <c r="H1625" s="186">
        <v>0.0</v>
      </c>
      <c r="I1625" s="2"/>
    </row>
    <row r="1626">
      <c r="A1626" s="183">
        <v>45700.0</v>
      </c>
      <c r="B1626" s="184" t="s">
        <v>346</v>
      </c>
      <c r="C1626" s="183">
        <v>45672.0</v>
      </c>
      <c r="D1626" s="184" t="s">
        <v>456</v>
      </c>
      <c r="E1626" s="184" t="s">
        <v>457</v>
      </c>
      <c r="F1626" s="184" t="s">
        <v>343</v>
      </c>
      <c r="G1626" s="186">
        <v>15.0</v>
      </c>
      <c r="H1626" s="186">
        <v>0.0</v>
      </c>
      <c r="I1626" s="2"/>
    </row>
    <row r="1627">
      <c r="A1627" s="183">
        <v>45701.0</v>
      </c>
      <c r="B1627" s="184" t="s">
        <v>348</v>
      </c>
      <c r="C1627" s="183">
        <v>45673.0</v>
      </c>
      <c r="D1627" s="184" t="s">
        <v>456</v>
      </c>
      <c r="E1627" s="184" t="s">
        <v>457</v>
      </c>
      <c r="F1627" s="184" t="s">
        <v>345</v>
      </c>
      <c r="G1627" s="186">
        <v>16.0</v>
      </c>
      <c r="H1627" s="186">
        <v>0.0</v>
      </c>
      <c r="I1627" s="2"/>
    </row>
    <row r="1628">
      <c r="A1628" s="183">
        <v>45702.0</v>
      </c>
      <c r="B1628" s="184" t="s">
        <v>334</v>
      </c>
      <c r="C1628" s="183">
        <v>45674.0</v>
      </c>
      <c r="D1628" s="184" t="s">
        <v>456</v>
      </c>
      <c r="E1628" s="184" t="s">
        <v>457</v>
      </c>
      <c r="F1628" s="184" t="s">
        <v>347</v>
      </c>
      <c r="G1628" s="186">
        <v>17.0</v>
      </c>
      <c r="H1628" s="186">
        <v>0.0</v>
      </c>
      <c r="I1628" s="2"/>
    </row>
    <row r="1629">
      <c r="A1629" s="183">
        <v>45703.0</v>
      </c>
      <c r="B1629" s="184" t="s">
        <v>338</v>
      </c>
      <c r="C1629" s="183">
        <v>45675.0</v>
      </c>
      <c r="D1629" s="184" t="s">
        <v>456</v>
      </c>
      <c r="E1629" s="184" t="s">
        <v>457</v>
      </c>
      <c r="F1629" s="184" t="s">
        <v>349</v>
      </c>
      <c r="G1629" s="186">
        <v>18.0</v>
      </c>
      <c r="H1629" s="186">
        <v>0.0</v>
      </c>
      <c r="I1629" s="2"/>
    </row>
    <row r="1630">
      <c r="A1630" s="183">
        <v>45704.0</v>
      </c>
      <c r="B1630" s="184" t="s">
        <v>340</v>
      </c>
      <c r="C1630" s="183">
        <v>45676.0</v>
      </c>
      <c r="D1630" s="184" t="s">
        <v>456</v>
      </c>
      <c r="E1630" s="184" t="s">
        <v>457</v>
      </c>
      <c r="F1630" s="184" t="s">
        <v>350</v>
      </c>
      <c r="G1630" s="186">
        <v>19.0</v>
      </c>
      <c r="H1630" s="186">
        <v>0.0</v>
      </c>
      <c r="I1630" s="2"/>
    </row>
    <row r="1631">
      <c r="A1631" s="183">
        <v>45705.0</v>
      </c>
      <c r="B1631" s="184" t="s">
        <v>342</v>
      </c>
      <c r="C1631" s="183">
        <v>45677.0</v>
      </c>
      <c r="D1631" s="184" t="s">
        <v>456</v>
      </c>
      <c r="E1631" s="184" t="s">
        <v>457</v>
      </c>
      <c r="F1631" s="184" t="s">
        <v>351</v>
      </c>
      <c r="G1631" s="186">
        <v>20.0</v>
      </c>
      <c r="H1631" s="186">
        <v>0.0</v>
      </c>
      <c r="I1631" s="2"/>
    </row>
    <row r="1632">
      <c r="A1632" s="183">
        <v>45706.0</v>
      </c>
      <c r="B1632" s="184" t="s">
        <v>344</v>
      </c>
      <c r="C1632" s="183">
        <v>45678.0</v>
      </c>
      <c r="D1632" s="184" t="s">
        <v>456</v>
      </c>
      <c r="E1632" s="184" t="s">
        <v>457</v>
      </c>
      <c r="F1632" s="184" t="s">
        <v>352</v>
      </c>
      <c r="G1632" s="186">
        <v>21.0</v>
      </c>
      <c r="H1632" s="186">
        <v>0.0</v>
      </c>
      <c r="I1632" s="2"/>
    </row>
    <row r="1633">
      <c r="A1633" s="183">
        <v>45707.0</v>
      </c>
      <c r="B1633" s="184" t="s">
        <v>346</v>
      </c>
      <c r="C1633" s="183">
        <v>45679.0</v>
      </c>
      <c r="D1633" s="184" t="s">
        <v>456</v>
      </c>
      <c r="E1633" s="184" t="s">
        <v>457</v>
      </c>
      <c r="F1633" s="184" t="s">
        <v>353</v>
      </c>
      <c r="G1633" s="186">
        <v>22.0</v>
      </c>
      <c r="H1633" s="186">
        <v>0.0</v>
      </c>
      <c r="I1633" s="2"/>
    </row>
    <row r="1634">
      <c r="A1634" s="183">
        <v>45708.0</v>
      </c>
      <c r="B1634" s="184" t="s">
        <v>348</v>
      </c>
      <c r="C1634" s="183">
        <v>45680.0</v>
      </c>
      <c r="D1634" s="184" t="s">
        <v>456</v>
      </c>
      <c r="E1634" s="184" t="s">
        <v>457</v>
      </c>
      <c r="F1634" s="184" t="s">
        <v>354</v>
      </c>
      <c r="G1634" s="186">
        <v>23.0</v>
      </c>
      <c r="H1634" s="186">
        <v>0.0</v>
      </c>
      <c r="I1634" s="2"/>
    </row>
    <row r="1635">
      <c r="A1635" s="183">
        <v>45709.0</v>
      </c>
      <c r="B1635" s="184" t="s">
        <v>334</v>
      </c>
      <c r="C1635" s="183">
        <v>45681.0</v>
      </c>
      <c r="D1635" s="184" t="s">
        <v>456</v>
      </c>
      <c r="E1635" s="184" t="s">
        <v>457</v>
      </c>
      <c r="F1635" s="184" t="s">
        <v>356</v>
      </c>
      <c r="G1635" s="186">
        <v>24.0</v>
      </c>
      <c r="H1635" s="186">
        <v>0.0</v>
      </c>
      <c r="I1635" s="2"/>
    </row>
    <row r="1636">
      <c r="A1636" s="183">
        <v>45710.0</v>
      </c>
      <c r="B1636" s="184" t="s">
        <v>338</v>
      </c>
      <c r="C1636" s="183">
        <v>45682.0</v>
      </c>
      <c r="D1636" s="184" t="s">
        <v>456</v>
      </c>
      <c r="E1636" s="184" t="s">
        <v>457</v>
      </c>
      <c r="F1636" s="184" t="s">
        <v>357</v>
      </c>
      <c r="G1636" s="186">
        <v>25.0</v>
      </c>
      <c r="H1636" s="186">
        <v>0.0</v>
      </c>
      <c r="I1636" s="2"/>
    </row>
    <row r="1637">
      <c r="A1637" s="183">
        <v>45711.0</v>
      </c>
      <c r="B1637" s="184" t="s">
        <v>340</v>
      </c>
      <c r="C1637" s="183">
        <v>45683.0</v>
      </c>
      <c r="D1637" s="184" t="s">
        <v>456</v>
      </c>
      <c r="E1637" s="184" t="s">
        <v>457</v>
      </c>
      <c r="F1637" s="184" t="s">
        <v>358</v>
      </c>
      <c r="G1637" s="186">
        <v>26.0</v>
      </c>
      <c r="H1637" s="186">
        <v>0.0</v>
      </c>
      <c r="I1637" s="2"/>
    </row>
    <row r="1638">
      <c r="A1638" s="183">
        <v>45712.0</v>
      </c>
      <c r="B1638" s="184" t="s">
        <v>342</v>
      </c>
      <c r="C1638" s="183">
        <v>45684.0</v>
      </c>
      <c r="D1638" s="184" t="s">
        <v>456</v>
      </c>
      <c r="E1638" s="184" t="s">
        <v>457</v>
      </c>
      <c r="F1638" s="184" t="s">
        <v>359</v>
      </c>
      <c r="G1638" s="186">
        <v>27.0</v>
      </c>
      <c r="H1638" s="186">
        <v>0.0</v>
      </c>
      <c r="I1638" s="2"/>
    </row>
    <row r="1639">
      <c r="A1639" s="183">
        <v>45713.0</v>
      </c>
      <c r="B1639" s="184" t="s">
        <v>344</v>
      </c>
      <c r="C1639" s="183">
        <v>45685.0</v>
      </c>
      <c r="D1639" s="184" t="s">
        <v>456</v>
      </c>
      <c r="E1639" s="184" t="s">
        <v>457</v>
      </c>
      <c r="F1639" s="184" t="s">
        <v>360</v>
      </c>
      <c r="G1639" s="186">
        <v>28.0</v>
      </c>
      <c r="H1639" s="186">
        <v>0.0</v>
      </c>
      <c r="I1639" s="2"/>
    </row>
    <row r="1640">
      <c r="A1640" s="183">
        <v>45714.0</v>
      </c>
      <c r="B1640" s="184" t="s">
        <v>346</v>
      </c>
      <c r="C1640" s="183">
        <v>45686.0</v>
      </c>
      <c r="D1640" s="184" t="s">
        <v>456</v>
      </c>
      <c r="E1640" s="184" t="s">
        <v>457</v>
      </c>
      <c r="F1640" s="184" t="s">
        <v>361</v>
      </c>
      <c r="G1640" s="186">
        <v>29.0</v>
      </c>
      <c r="H1640" s="186">
        <v>0.0</v>
      </c>
      <c r="I1640" s="2"/>
    </row>
    <row r="1641">
      <c r="A1641" s="183">
        <v>45715.0</v>
      </c>
      <c r="B1641" s="184" t="s">
        <v>348</v>
      </c>
      <c r="C1641" s="183">
        <v>45687.0</v>
      </c>
      <c r="D1641" s="184" t="s">
        <v>456</v>
      </c>
      <c r="E1641" s="184" t="s">
        <v>457</v>
      </c>
      <c r="F1641" s="184" t="s">
        <v>362</v>
      </c>
      <c r="G1641" s="186">
        <v>30.0</v>
      </c>
      <c r="H1641" s="186">
        <v>0.0</v>
      </c>
      <c r="I1641" s="2"/>
    </row>
    <row r="1642">
      <c r="A1642" s="183">
        <v>45716.0</v>
      </c>
      <c r="B1642" s="184" t="s">
        <v>334</v>
      </c>
      <c r="C1642" s="183">
        <v>45689.0</v>
      </c>
      <c r="D1642" s="184" t="s">
        <v>456</v>
      </c>
      <c r="E1642" s="184" t="s">
        <v>461</v>
      </c>
      <c r="F1642" s="184" t="s">
        <v>363</v>
      </c>
      <c r="G1642" s="186">
        <v>1.0</v>
      </c>
      <c r="H1642" s="186">
        <v>0.0</v>
      </c>
      <c r="I1642" s="2"/>
    </row>
    <row r="1643">
      <c r="A1643" s="183">
        <v>45717.0</v>
      </c>
      <c r="B1643" s="184" t="s">
        <v>338</v>
      </c>
      <c r="C1643" s="183">
        <v>45690.0</v>
      </c>
      <c r="D1643" s="184" t="s">
        <v>456</v>
      </c>
      <c r="E1643" s="184" t="s">
        <v>461</v>
      </c>
      <c r="F1643" s="184" t="s">
        <v>364</v>
      </c>
      <c r="G1643" s="186">
        <v>2.0</v>
      </c>
      <c r="H1643" s="186">
        <v>0.0</v>
      </c>
      <c r="I1643" s="2"/>
    </row>
    <row r="1644">
      <c r="A1644" s="183">
        <v>45718.0</v>
      </c>
      <c r="B1644" s="184" t="s">
        <v>340</v>
      </c>
      <c r="C1644" s="183">
        <v>45691.0</v>
      </c>
      <c r="D1644" s="184" t="s">
        <v>456</v>
      </c>
      <c r="E1644" s="184" t="s">
        <v>461</v>
      </c>
      <c r="F1644" s="184" t="s">
        <v>365</v>
      </c>
      <c r="G1644" s="186">
        <v>3.0</v>
      </c>
      <c r="H1644" s="186">
        <v>0.0</v>
      </c>
      <c r="I1644" s="2"/>
    </row>
    <row r="1645">
      <c r="A1645" s="183">
        <v>45719.0</v>
      </c>
      <c r="B1645" s="184" t="s">
        <v>342</v>
      </c>
      <c r="C1645" s="183">
        <v>45692.0</v>
      </c>
      <c r="D1645" s="184" t="s">
        <v>456</v>
      </c>
      <c r="E1645" s="184" t="s">
        <v>461</v>
      </c>
      <c r="F1645" s="184" t="s">
        <v>366</v>
      </c>
      <c r="G1645" s="186">
        <v>4.0</v>
      </c>
      <c r="H1645" s="186">
        <v>0.0</v>
      </c>
      <c r="I1645" s="2"/>
    </row>
    <row r="1646">
      <c r="A1646" s="183">
        <v>45720.0</v>
      </c>
      <c r="B1646" s="184" t="s">
        <v>344</v>
      </c>
      <c r="C1646" s="183">
        <v>45693.0</v>
      </c>
      <c r="D1646" s="184" t="s">
        <v>456</v>
      </c>
      <c r="E1646" s="184" t="s">
        <v>461</v>
      </c>
      <c r="F1646" s="184" t="s">
        <v>367</v>
      </c>
      <c r="G1646" s="186">
        <v>5.0</v>
      </c>
      <c r="H1646" s="186">
        <v>0.0</v>
      </c>
      <c r="I1646" s="2"/>
    </row>
    <row r="1647">
      <c r="A1647" s="183">
        <v>45721.0</v>
      </c>
      <c r="B1647" s="184" t="s">
        <v>346</v>
      </c>
      <c r="C1647" s="183">
        <v>45694.0</v>
      </c>
      <c r="D1647" s="184" t="s">
        <v>456</v>
      </c>
      <c r="E1647" s="184" t="s">
        <v>461</v>
      </c>
      <c r="F1647" s="184" t="s">
        <v>368</v>
      </c>
      <c r="G1647" s="186">
        <v>6.0</v>
      </c>
      <c r="H1647" s="186">
        <v>0.0</v>
      </c>
      <c r="I1647" s="2"/>
    </row>
    <row r="1648">
      <c r="A1648" s="183">
        <v>45722.0</v>
      </c>
      <c r="B1648" s="184" t="s">
        <v>348</v>
      </c>
      <c r="C1648" s="183">
        <v>45695.0</v>
      </c>
      <c r="D1648" s="184" t="s">
        <v>456</v>
      </c>
      <c r="E1648" s="184" t="s">
        <v>461</v>
      </c>
      <c r="F1648" s="184" t="s">
        <v>369</v>
      </c>
      <c r="G1648" s="186">
        <v>7.0</v>
      </c>
      <c r="H1648" s="186">
        <v>0.0</v>
      </c>
      <c r="I1648" s="2"/>
    </row>
    <row r="1649">
      <c r="A1649" s="183">
        <v>45723.0</v>
      </c>
      <c r="B1649" s="184" t="s">
        <v>334</v>
      </c>
      <c r="C1649" s="183">
        <v>45696.0</v>
      </c>
      <c r="D1649" s="184" t="s">
        <v>456</v>
      </c>
      <c r="E1649" s="184" t="s">
        <v>461</v>
      </c>
      <c r="F1649" s="184" t="s">
        <v>370</v>
      </c>
      <c r="G1649" s="186">
        <v>8.0</v>
      </c>
      <c r="H1649" s="186">
        <v>0.0</v>
      </c>
      <c r="I1649" s="2"/>
    </row>
    <row r="1650">
      <c r="A1650" s="183">
        <v>45724.0</v>
      </c>
      <c r="B1650" s="184" t="s">
        <v>338</v>
      </c>
      <c r="C1650" s="183">
        <v>45697.0</v>
      </c>
      <c r="D1650" s="184" t="s">
        <v>456</v>
      </c>
      <c r="E1650" s="184" t="s">
        <v>461</v>
      </c>
      <c r="F1650" s="184" t="s">
        <v>371</v>
      </c>
      <c r="G1650" s="186">
        <v>9.0</v>
      </c>
      <c r="H1650" s="186">
        <v>0.0</v>
      </c>
      <c r="I1650" s="2"/>
    </row>
    <row r="1651">
      <c r="A1651" s="183">
        <v>45725.0</v>
      </c>
      <c r="B1651" s="184" t="s">
        <v>340</v>
      </c>
      <c r="C1651" s="183">
        <v>45698.0</v>
      </c>
      <c r="D1651" s="184" t="s">
        <v>456</v>
      </c>
      <c r="E1651" s="184" t="s">
        <v>461</v>
      </c>
      <c r="F1651" s="184" t="s">
        <v>372</v>
      </c>
      <c r="G1651" s="186">
        <v>10.0</v>
      </c>
      <c r="H1651" s="186">
        <v>0.0</v>
      </c>
      <c r="I1651" s="2"/>
    </row>
    <row r="1652">
      <c r="A1652" s="183">
        <v>45726.0</v>
      </c>
      <c r="B1652" s="184" t="s">
        <v>342</v>
      </c>
      <c r="C1652" s="183">
        <v>45699.0</v>
      </c>
      <c r="D1652" s="184" t="s">
        <v>456</v>
      </c>
      <c r="E1652" s="184" t="s">
        <v>461</v>
      </c>
      <c r="F1652" s="184" t="s">
        <v>373</v>
      </c>
      <c r="G1652" s="186">
        <v>11.0</v>
      </c>
      <c r="H1652" s="186">
        <v>0.0</v>
      </c>
      <c r="I1652" s="2"/>
    </row>
    <row r="1653">
      <c r="A1653" s="183">
        <v>45727.0</v>
      </c>
      <c r="B1653" s="184" t="s">
        <v>344</v>
      </c>
      <c r="C1653" s="183">
        <v>45700.0</v>
      </c>
      <c r="D1653" s="184" t="s">
        <v>456</v>
      </c>
      <c r="E1653" s="184" t="s">
        <v>461</v>
      </c>
      <c r="F1653" s="184" t="s">
        <v>374</v>
      </c>
      <c r="G1653" s="186">
        <v>12.0</v>
      </c>
      <c r="H1653" s="186">
        <v>0.0</v>
      </c>
      <c r="I1653" s="2"/>
    </row>
    <row r="1654">
      <c r="A1654" s="183">
        <v>45728.0</v>
      </c>
      <c r="B1654" s="184" t="s">
        <v>346</v>
      </c>
      <c r="C1654" s="183">
        <v>45701.0</v>
      </c>
      <c r="D1654" s="184" t="s">
        <v>456</v>
      </c>
      <c r="E1654" s="184" t="s">
        <v>461</v>
      </c>
      <c r="F1654" s="184" t="s">
        <v>406</v>
      </c>
      <c r="G1654" s="186">
        <v>13.0</v>
      </c>
      <c r="H1654" s="186">
        <v>0.0</v>
      </c>
      <c r="I1654" s="2"/>
    </row>
    <row r="1655">
      <c r="A1655" s="183">
        <v>45729.0</v>
      </c>
      <c r="B1655" s="184" t="s">
        <v>348</v>
      </c>
      <c r="C1655" s="183">
        <v>45702.0</v>
      </c>
      <c r="D1655" s="184" t="s">
        <v>456</v>
      </c>
      <c r="E1655" s="184" t="s">
        <v>461</v>
      </c>
      <c r="F1655" s="184" t="s">
        <v>407</v>
      </c>
      <c r="G1655" s="186">
        <v>14.0</v>
      </c>
      <c r="H1655" s="186">
        <v>0.0</v>
      </c>
      <c r="I1655" s="2"/>
    </row>
    <row r="1656">
      <c r="A1656" s="183">
        <v>45730.0</v>
      </c>
      <c r="B1656" s="184" t="s">
        <v>334</v>
      </c>
      <c r="C1656" s="183">
        <v>45703.0</v>
      </c>
      <c r="D1656" s="184" t="s">
        <v>456</v>
      </c>
      <c r="E1656" s="184" t="s">
        <v>461</v>
      </c>
      <c r="F1656" s="184" t="s">
        <v>377</v>
      </c>
      <c r="G1656" s="186">
        <v>15.0</v>
      </c>
      <c r="H1656" s="186">
        <v>0.0</v>
      </c>
      <c r="I1656" s="2"/>
    </row>
    <row r="1657">
      <c r="A1657" s="183">
        <v>45731.0</v>
      </c>
      <c r="B1657" s="184" t="s">
        <v>338</v>
      </c>
      <c r="C1657" s="183">
        <v>45704.0</v>
      </c>
      <c r="D1657" s="184" t="s">
        <v>456</v>
      </c>
      <c r="E1657" s="184" t="s">
        <v>461</v>
      </c>
      <c r="F1657" s="184" t="s">
        <v>378</v>
      </c>
      <c r="G1657" s="186">
        <v>16.0</v>
      </c>
      <c r="H1657" s="186">
        <v>0.0</v>
      </c>
      <c r="I1657" s="2"/>
    </row>
    <row r="1658">
      <c r="A1658" s="183">
        <v>45732.0</v>
      </c>
      <c r="B1658" s="184" t="s">
        <v>340</v>
      </c>
      <c r="C1658" s="183">
        <v>45705.0</v>
      </c>
      <c r="D1658" s="184" t="s">
        <v>456</v>
      </c>
      <c r="E1658" s="184" t="s">
        <v>461</v>
      </c>
      <c r="F1658" s="184" t="s">
        <v>379</v>
      </c>
      <c r="G1658" s="186">
        <v>17.0</v>
      </c>
      <c r="H1658" s="186">
        <v>0.0</v>
      </c>
      <c r="I1658" s="2"/>
    </row>
    <row r="1659">
      <c r="A1659" s="183">
        <v>45733.0</v>
      </c>
      <c r="B1659" s="184" t="s">
        <v>342</v>
      </c>
      <c r="C1659" s="183">
        <v>45706.0</v>
      </c>
      <c r="D1659" s="184" t="s">
        <v>456</v>
      </c>
      <c r="E1659" s="184" t="s">
        <v>461</v>
      </c>
      <c r="F1659" s="184" t="s">
        <v>380</v>
      </c>
      <c r="G1659" s="186">
        <v>18.0</v>
      </c>
      <c r="H1659" s="186">
        <v>0.0</v>
      </c>
      <c r="I1659" s="2"/>
    </row>
    <row r="1660">
      <c r="A1660" s="183">
        <v>45734.0</v>
      </c>
      <c r="B1660" s="184" t="s">
        <v>344</v>
      </c>
      <c r="C1660" s="183">
        <v>45707.0</v>
      </c>
      <c r="D1660" s="184" t="s">
        <v>456</v>
      </c>
      <c r="E1660" s="184" t="s">
        <v>461</v>
      </c>
      <c r="F1660" s="184" t="s">
        <v>381</v>
      </c>
      <c r="G1660" s="186">
        <v>19.0</v>
      </c>
      <c r="H1660" s="186">
        <v>0.0</v>
      </c>
      <c r="I1660" s="2"/>
    </row>
    <row r="1661">
      <c r="A1661" s="183">
        <v>45735.0</v>
      </c>
      <c r="B1661" s="184" t="s">
        <v>346</v>
      </c>
      <c r="C1661" s="183">
        <v>45708.0</v>
      </c>
      <c r="D1661" s="184" t="s">
        <v>456</v>
      </c>
      <c r="E1661" s="184" t="s">
        <v>461</v>
      </c>
      <c r="F1661" s="184" t="s">
        <v>383</v>
      </c>
      <c r="G1661" s="186">
        <v>20.0</v>
      </c>
      <c r="H1661" s="186">
        <v>0.0</v>
      </c>
      <c r="I1661" s="2"/>
    </row>
    <row r="1662">
      <c r="A1662" s="183">
        <v>45736.0</v>
      </c>
      <c r="B1662" s="184" t="s">
        <v>348</v>
      </c>
      <c r="C1662" s="183">
        <v>45709.0</v>
      </c>
      <c r="D1662" s="184" t="s">
        <v>456</v>
      </c>
      <c r="E1662" s="184" t="s">
        <v>461</v>
      </c>
      <c r="F1662" s="184" t="s">
        <v>384</v>
      </c>
      <c r="G1662" s="186">
        <v>21.0</v>
      </c>
      <c r="H1662" s="186">
        <v>0.0</v>
      </c>
      <c r="I1662" s="2"/>
    </row>
    <row r="1663">
      <c r="A1663" s="183">
        <v>45737.0</v>
      </c>
      <c r="B1663" s="184" t="s">
        <v>334</v>
      </c>
      <c r="C1663" s="183">
        <v>45710.0</v>
      </c>
      <c r="D1663" s="184" t="s">
        <v>456</v>
      </c>
      <c r="E1663" s="184" t="s">
        <v>461</v>
      </c>
      <c r="F1663" s="184" t="s">
        <v>385</v>
      </c>
      <c r="G1663" s="186">
        <v>22.0</v>
      </c>
      <c r="H1663" s="186">
        <v>0.0</v>
      </c>
      <c r="I1663" s="2"/>
    </row>
    <row r="1664">
      <c r="A1664" s="183">
        <v>45738.0</v>
      </c>
      <c r="B1664" s="184" t="s">
        <v>338</v>
      </c>
      <c r="C1664" s="183">
        <v>45711.0</v>
      </c>
      <c r="D1664" s="184" t="s">
        <v>456</v>
      </c>
      <c r="E1664" s="184" t="s">
        <v>461</v>
      </c>
      <c r="F1664" s="184" t="s">
        <v>386</v>
      </c>
      <c r="G1664" s="186">
        <v>23.0</v>
      </c>
      <c r="H1664" s="186">
        <v>0.0</v>
      </c>
      <c r="I1664" s="2"/>
    </row>
    <row r="1665">
      <c r="A1665" s="183">
        <v>45739.0</v>
      </c>
      <c r="B1665" s="184" t="s">
        <v>340</v>
      </c>
      <c r="C1665" s="183">
        <v>45712.0</v>
      </c>
      <c r="D1665" s="184" t="s">
        <v>456</v>
      </c>
      <c r="E1665" s="184" t="s">
        <v>461</v>
      </c>
      <c r="F1665" s="184" t="s">
        <v>387</v>
      </c>
      <c r="G1665" s="186">
        <v>24.0</v>
      </c>
      <c r="H1665" s="186">
        <v>0.0</v>
      </c>
      <c r="I1665" s="2"/>
    </row>
    <row r="1666">
      <c r="A1666" s="183">
        <v>45740.0</v>
      </c>
      <c r="B1666" s="184" t="s">
        <v>342</v>
      </c>
      <c r="C1666" s="183">
        <v>45713.0</v>
      </c>
      <c r="D1666" s="184" t="s">
        <v>456</v>
      </c>
      <c r="E1666" s="184" t="s">
        <v>461</v>
      </c>
      <c r="F1666" s="184" t="s">
        <v>388</v>
      </c>
      <c r="G1666" s="186">
        <v>25.0</v>
      </c>
      <c r="H1666" s="186">
        <v>0.0</v>
      </c>
      <c r="I1666" s="2"/>
    </row>
    <row r="1667">
      <c r="A1667" s="183">
        <v>45741.0</v>
      </c>
      <c r="B1667" s="184" t="s">
        <v>344</v>
      </c>
      <c r="C1667" s="183">
        <v>45714.0</v>
      </c>
      <c r="D1667" s="184" t="s">
        <v>456</v>
      </c>
      <c r="E1667" s="184" t="s">
        <v>461</v>
      </c>
      <c r="F1667" s="184" t="s">
        <v>389</v>
      </c>
      <c r="G1667" s="186">
        <v>26.0</v>
      </c>
      <c r="H1667" s="186">
        <v>0.0</v>
      </c>
      <c r="I1667" s="2"/>
    </row>
    <row r="1668">
      <c r="A1668" s="183">
        <v>45742.0</v>
      </c>
      <c r="B1668" s="184" t="s">
        <v>346</v>
      </c>
      <c r="C1668" s="183">
        <v>45715.0</v>
      </c>
      <c r="D1668" s="184" t="s">
        <v>456</v>
      </c>
      <c r="E1668" s="184" t="s">
        <v>461</v>
      </c>
      <c r="F1668" s="184" t="s">
        <v>390</v>
      </c>
      <c r="G1668" s="186">
        <v>27.0</v>
      </c>
      <c r="H1668" s="186">
        <v>0.0</v>
      </c>
      <c r="I1668" s="2"/>
    </row>
    <row r="1669">
      <c r="A1669" s="183">
        <v>45743.0</v>
      </c>
      <c r="B1669" s="184" t="s">
        <v>348</v>
      </c>
      <c r="C1669" s="183">
        <v>45716.0</v>
      </c>
      <c r="D1669" s="184" t="s">
        <v>456</v>
      </c>
      <c r="E1669" s="184" t="s">
        <v>461</v>
      </c>
      <c r="F1669" s="184" t="s">
        <v>391</v>
      </c>
      <c r="G1669" s="186">
        <v>28.0</v>
      </c>
      <c r="H1669" s="186">
        <v>0.0</v>
      </c>
      <c r="I1669" s="2"/>
    </row>
    <row r="1670">
      <c r="A1670" s="183">
        <v>45744.0</v>
      </c>
      <c r="B1670" s="184" t="s">
        <v>334</v>
      </c>
      <c r="C1670" s="187" t="s">
        <v>169</v>
      </c>
      <c r="D1670" s="184" t="s">
        <v>456</v>
      </c>
      <c r="E1670" s="184" t="s">
        <v>461</v>
      </c>
      <c r="F1670" s="184" t="s">
        <v>392</v>
      </c>
      <c r="G1670" s="186">
        <v>29.0</v>
      </c>
      <c r="H1670" s="186">
        <v>0.0</v>
      </c>
      <c r="I1670" s="2"/>
    </row>
    <row r="1671">
      <c r="A1671" s="183">
        <v>45745.0</v>
      </c>
      <c r="B1671" s="184" t="s">
        <v>338</v>
      </c>
      <c r="C1671" s="183">
        <v>45717.0</v>
      </c>
      <c r="D1671" s="184" t="s">
        <v>456</v>
      </c>
      <c r="E1671" s="184" t="s">
        <v>462</v>
      </c>
      <c r="F1671" s="184" t="s">
        <v>393</v>
      </c>
      <c r="G1671" s="186">
        <v>1.0</v>
      </c>
      <c r="H1671" s="186">
        <v>0.0</v>
      </c>
      <c r="I1671" s="2"/>
    </row>
    <row r="1672">
      <c r="A1672" s="183">
        <v>45746.0</v>
      </c>
      <c r="B1672" s="184" t="s">
        <v>340</v>
      </c>
      <c r="C1672" s="183">
        <v>45718.0</v>
      </c>
      <c r="D1672" s="184" t="s">
        <v>456</v>
      </c>
      <c r="E1672" s="184" t="s">
        <v>462</v>
      </c>
      <c r="F1672" s="184" t="s">
        <v>394</v>
      </c>
      <c r="G1672" s="186">
        <v>2.0</v>
      </c>
      <c r="H1672" s="186">
        <v>0.0</v>
      </c>
      <c r="I1672" s="2"/>
    </row>
    <row r="1673">
      <c r="A1673" s="183">
        <v>45747.0</v>
      </c>
      <c r="B1673" s="184" t="s">
        <v>342</v>
      </c>
      <c r="C1673" s="183">
        <v>45719.0</v>
      </c>
      <c r="D1673" s="184" t="s">
        <v>456</v>
      </c>
      <c r="E1673" s="184" t="s">
        <v>462</v>
      </c>
      <c r="F1673" s="184" t="s">
        <v>395</v>
      </c>
      <c r="G1673" s="186">
        <v>3.0</v>
      </c>
      <c r="H1673" s="186">
        <v>0.0</v>
      </c>
      <c r="I1673" s="2"/>
    </row>
    <row r="1674">
      <c r="A1674" s="183">
        <v>45748.0</v>
      </c>
      <c r="B1674" s="184" t="s">
        <v>344</v>
      </c>
      <c r="C1674" s="183">
        <v>45720.0</v>
      </c>
      <c r="D1674" s="184" t="s">
        <v>456</v>
      </c>
      <c r="E1674" s="184" t="s">
        <v>462</v>
      </c>
      <c r="F1674" s="184" t="s">
        <v>396</v>
      </c>
      <c r="G1674" s="186">
        <v>4.0</v>
      </c>
      <c r="H1674" s="186">
        <v>0.0</v>
      </c>
      <c r="I1674" s="2"/>
    </row>
    <row r="1675">
      <c r="A1675" s="183">
        <v>45749.0</v>
      </c>
      <c r="B1675" s="184" t="s">
        <v>346</v>
      </c>
      <c r="C1675" s="183">
        <v>45721.0</v>
      </c>
      <c r="D1675" s="184" t="s">
        <v>456</v>
      </c>
      <c r="E1675" s="184" t="s">
        <v>462</v>
      </c>
      <c r="F1675" s="184" t="s">
        <v>397</v>
      </c>
      <c r="G1675" s="186">
        <v>5.0</v>
      </c>
      <c r="H1675" s="186">
        <v>0.0</v>
      </c>
      <c r="I1675" s="2"/>
    </row>
    <row r="1676">
      <c r="A1676" s="183">
        <v>45750.0</v>
      </c>
      <c r="B1676" s="184" t="s">
        <v>348</v>
      </c>
      <c r="C1676" s="183">
        <v>45722.0</v>
      </c>
      <c r="D1676" s="184" t="s">
        <v>456</v>
      </c>
      <c r="E1676" s="184" t="s">
        <v>462</v>
      </c>
      <c r="F1676" s="184" t="s">
        <v>398</v>
      </c>
      <c r="G1676" s="186">
        <v>6.0</v>
      </c>
      <c r="H1676" s="186">
        <v>0.0</v>
      </c>
      <c r="I1676" s="2"/>
    </row>
    <row r="1677">
      <c r="A1677" s="183">
        <v>45751.0</v>
      </c>
      <c r="B1677" s="184" t="s">
        <v>334</v>
      </c>
      <c r="C1677" s="183">
        <v>45723.0</v>
      </c>
      <c r="D1677" s="184" t="s">
        <v>456</v>
      </c>
      <c r="E1677" s="184" t="s">
        <v>462</v>
      </c>
      <c r="F1677" s="184" t="s">
        <v>399</v>
      </c>
      <c r="G1677" s="186">
        <v>7.0</v>
      </c>
      <c r="H1677" s="186">
        <v>0.0</v>
      </c>
      <c r="I1677" s="2"/>
    </row>
    <row r="1678">
      <c r="A1678" s="183">
        <v>45752.0</v>
      </c>
      <c r="B1678" s="184" t="s">
        <v>338</v>
      </c>
      <c r="C1678" s="183">
        <v>45724.0</v>
      </c>
      <c r="D1678" s="184" t="s">
        <v>456</v>
      </c>
      <c r="E1678" s="184" t="s">
        <v>462</v>
      </c>
      <c r="F1678" s="184" t="s">
        <v>400</v>
      </c>
      <c r="G1678" s="186">
        <v>8.0</v>
      </c>
      <c r="H1678" s="186">
        <v>0.0</v>
      </c>
      <c r="I1678" s="2"/>
    </row>
    <row r="1679">
      <c r="A1679" s="183">
        <v>45753.0</v>
      </c>
      <c r="B1679" s="184" t="s">
        <v>340</v>
      </c>
      <c r="C1679" s="183">
        <v>45725.0</v>
      </c>
      <c r="D1679" s="184" t="s">
        <v>456</v>
      </c>
      <c r="E1679" s="184" t="s">
        <v>462</v>
      </c>
      <c r="F1679" s="184" t="s">
        <v>401</v>
      </c>
      <c r="G1679" s="186">
        <v>9.0</v>
      </c>
      <c r="H1679" s="186">
        <v>0.0</v>
      </c>
      <c r="I1679" s="2"/>
    </row>
    <row r="1680">
      <c r="A1680" s="183">
        <v>45754.0</v>
      </c>
      <c r="B1680" s="184" t="s">
        <v>342</v>
      </c>
      <c r="C1680" s="183">
        <v>45726.0</v>
      </c>
      <c r="D1680" s="184" t="s">
        <v>456</v>
      </c>
      <c r="E1680" s="184" t="s">
        <v>462</v>
      </c>
      <c r="F1680" s="184" t="s">
        <v>402</v>
      </c>
      <c r="G1680" s="186">
        <v>10.0</v>
      </c>
      <c r="H1680" s="186">
        <v>0.0</v>
      </c>
      <c r="I1680" s="2"/>
    </row>
    <row r="1681">
      <c r="A1681" s="183">
        <v>45755.0</v>
      </c>
      <c r="B1681" s="184" t="s">
        <v>344</v>
      </c>
      <c r="C1681" s="183">
        <v>45727.0</v>
      </c>
      <c r="D1681" s="184" t="s">
        <v>456</v>
      </c>
      <c r="E1681" s="184" t="s">
        <v>462</v>
      </c>
      <c r="F1681" s="184" t="s">
        <v>403</v>
      </c>
      <c r="G1681" s="186">
        <v>11.0</v>
      </c>
      <c r="H1681" s="186">
        <v>0.0</v>
      </c>
      <c r="I1681" s="2"/>
    </row>
    <row r="1682">
      <c r="A1682" s="183">
        <v>45756.0</v>
      </c>
      <c r="B1682" s="184" t="s">
        <v>346</v>
      </c>
      <c r="C1682" s="183">
        <v>45728.0</v>
      </c>
      <c r="D1682" s="184" t="s">
        <v>456</v>
      </c>
      <c r="E1682" s="184" t="s">
        <v>462</v>
      </c>
      <c r="F1682" s="184" t="s">
        <v>404</v>
      </c>
      <c r="G1682" s="186">
        <v>12.0</v>
      </c>
      <c r="H1682" s="186">
        <v>0.0</v>
      </c>
      <c r="I1682" s="2"/>
    </row>
    <row r="1683">
      <c r="A1683" s="183">
        <v>45757.0</v>
      </c>
      <c r="B1683" s="184" t="s">
        <v>348</v>
      </c>
      <c r="C1683" s="183">
        <v>45729.0</v>
      </c>
      <c r="D1683" s="184" t="s">
        <v>456</v>
      </c>
      <c r="E1683" s="184" t="s">
        <v>462</v>
      </c>
      <c r="F1683" s="184" t="s">
        <v>337</v>
      </c>
      <c r="G1683" s="186">
        <v>13.0</v>
      </c>
      <c r="H1683" s="186">
        <v>0.0</v>
      </c>
      <c r="I1683" s="2"/>
    </row>
    <row r="1684">
      <c r="A1684" s="183">
        <v>45758.0</v>
      </c>
      <c r="B1684" s="184" t="s">
        <v>334</v>
      </c>
      <c r="C1684" s="183">
        <v>45730.0</v>
      </c>
      <c r="D1684" s="184" t="s">
        <v>456</v>
      </c>
      <c r="E1684" s="184" t="s">
        <v>462</v>
      </c>
      <c r="F1684" s="184" t="s">
        <v>339</v>
      </c>
      <c r="G1684" s="186">
        <v>14.0</v>
      </c>
      <c r="H1684" s="186">
        <v>0.0</v>
      </c>
      <c r="I1684" s="2"/>
    </row>
    <row r="1685">
      <c r="A1685" s="183">
        <v>45759.0</v>
      </c>
      <c r="B1685" s="184" t="s">
        <v>338</v>
      </c>
      <c r="C1685" s="183">
        <v>45731.0</v>
      </c>
      <c r="D1685" s="184" t="s">
        <v>456</v>
      </c>
      <c r="E1685" s="184" t="s">
        <v>462</v>
      </c>
      <c r="F1685" s="184" t="s">
        <v>341</v>
      </c>
      <c r="G1685" s="186">
        <v>15.0</v>
      </c>
      <c r="H1685" s="186">
        <v>0.0</v>
      </c>
      <c r="I1685" s="2"/>
    </row>
    <row r="1686">
      <c r="A1686" s="183">
        <v>45760.0</v>
      </c>
      <c r="B1686" s="184" t="s">
        <v>340</v>
      </c>
      <c r="C1686" s="183">
        <v>45732.0</v>
      </c>
      <c r="D1686" s="184" t="s">
        <v>456</v>
      </c>
      <c r="E1686" s="184" t="s">
        <v>462</v>
      </c>
      <c r="F1686" s="184" t="s">
        <v>343</v>
      </c>
      <c r="G1686" s="186">
        <v>16.0</v>
      </c>
      <c r="H1686" s="186">
        <v>0.0</v>
      </c>
      <c r="I1686" s="2"/>
    </row>
    <row r="1687">
      <c r="A1687" s="183">
        <v>45761.0</v>
      </c>
      <c r="B1687" s="184" t="s">
        <v>342</v>
      </c>
      <c r="C1687" s="183">
        <v>45733.0</v>
      </c>
      <c r="D1687" s="184" t="s">
        <v>456</v>
      </c>
      <c r="E1687" s="184" t="s">
        <v>462</v>
      </c>
      <c r="F1687" s="184" t="s">
        <v>345</v>
      </c>
      <c r="G1687" s="186">
        <v>17.0</v>
      </c>
      <c r="H1687" s="186">
        <v>0.0</v>
      </c>
      <c r="I1687" s="2"/>
    </row>
    <row r="1688">
      <c r="A1688" s="183">
        <v>45762.0</v>
      </c>
      <c r="B1688" s="184" t="s">
        <v>344</v>
      </c>
      <c r="C1688" s="183">
        <v>45734.0</v>
      </c>
      <c r="D1688" s="184" t="s">
        <v>456</v>
      </c>
      <c r="E1688" s="184" t="s">
        <v>462</v>
      </c>
      <c r="F1688" s="184" t="s">
        <v>347</v>
      </c>
      <c r="G1688" s="186">
        <v>18.0</v>
      </c>
      <c r="H1688" s="186">
        <v>0.0</v>
      </c>
      <c r="I1688" s="2"/>
    </row>
    <row r="1689">
      <c r="A1689" s="183">
        <v>45763.0</v>
      </c>
      <c r="B1689" s="184" t="s">
        <v>346</v>
      </c>
      <c r="C1689" s="183">
        <v>45735.0</v>
      </c>
      <c r="D1689" s="184" t="s">
        <v>456</v>
      </c>
      <c r="E1689" s="184" t="s">
        <v>462</v>
      </c>
      <c r="F1689" s="184" t="s">
        <v>349</v>
      </c>
      <c r="G1689" s="186">
        <v>19.0</v>
      </c>
      <c r="H1689" s="186">
        <v>0.0</v>
      </c>
      <c r="I1689" s="2"/>
    </row>
    <row r="1690">
      <c r="A1690" s="183">
        <v>45764.0</v>
      </c>
      <c r="B1690" s="184" t="s">
        <v>348</v>
      </c>
      <c r="C1690" s="183">
        <v>45736.0</v>
      </c>
      <c r="D1690" s="184" t="s">
        <v>456</v>
      </c>
      <c r="E1690" s="184" t="s">
        <v>462</v>
      </c>
      <c r="F1690" s="184" t="s">
        <v>350</v>
      </c>
      <c r="G1690" s="186">
        <v>20.0</v>
      </c>
      <c r="H1690" s="186">
        <v>0.0</v>
      </c>
      <c r="I1690" s="2"/>
    </row>
    <row r="1691">
      <c r="A1691" s="183">
        <v>45765.0</v>
      </c>
      <c r="B1691" s="184" t="s">
        <v>334</v>
      </c>
      <c r="C1691" s="183">
        <v>45737.0</v>
      </c>
      <c r="D1691" s="184" t="s">
        <v>456</v>
      </c>
      <c r="E1691" s="184" t="s">
        <v>462</v>
      </c>
      <c r="F1691" s="184" t="s">
        <v>351</v>
      </c>
      <c r="G1691" s="186">
        <v>21.0</v>
      </c>
      <c r="H1691" s="186">
        <v>0.0</v>
      </c>
      <c r="I1691" s="2"/>
    </row>
    <row r="1692">
      <c r="A1692" s="183">
        <v>45766.0</v>
      </c>
      <c r="B1692" s="184" t="s">
        <v>338</v>
      </c>
      <c r="C1692" s="183">
        <v>45738.0</v>
      </c>
      <c r="D1692" s="184" t="s">
        <v>456</v>
      </c>
      <c r="E1692" s="184" t="s">
        <v>462</v>
      </c>
      <c r="F1692" s="184" t="s">
        <v>352</v>
      </c>
      <c r="G1692" s="186">
        <v>22.0</v>
      </c>
      <c r="H1692" s="186">
        <v>0.0</v>
      </c>
      <c r="I1692" s="2"/>
    </row>
    <row r="1693">
      <c r="A1693" s="183">
        <v>45767.0</v>
      </c>
      <c r="B1693" s="184" t="s">
        <v>340</v>
      </c>
      <c r="C1693" s="183">
        <v>45739.0</v>
      </c>
      <c r="D1693" s="184" t="s">
        <v>456</v>
      </c>
      <c r="E1693" s="184" t="s">
        <v>462</v>
      </c>
      <c r="F1693" s="184" t="s">
        <v>353</v>
      </c>
      <c r="G1693" s="186">
        <v>23.0</v>
      </c>
      <c r="H1693" s="186">
        <v>0.0</v>
      </c>
      <c r="I1693" s="2"/>
    </row>
    <row r="1694">
      <c r="A1694" s="183">
        <v>45768.0</v>
      </c>
      <c r="B1694" s="184" t="s">
        <v>342</v>
      </c>
      <c r="C1694" s="183">
        <v>45740.0</v>
      </c>
      <c r="D1694" s="184" t="s">
        <v>456</v>
      </c>
      <c r="E1694" s="184" t="s">
        <v>462</v>
      </c>
      <c r="F1694" s="184" t="s">
        <v>354</v>
      </c>
      <c r="G1694" s="186">
        <v>24.0</v>
      </c>
      <c r="H1694" s="186">
        <v>0.0</v>
      </c>
      <c r="I1694" s="2"/>
    </row>
    <row r="1695">
      <c r="A1695" s="183">
        <v>45769.0</v>
      </c>
      <c r="B1695" s="184" t="s">
        <v>344</v>
      </c>
      <c r="C1695" s="183">
        <v>45741.0</v>
      </c>
      <c r="D1695" s="184" t="s">
        <v>456</v>
      </c>
      <c r="E1695" s="184" t="s">
        <v>462</v>
      </c>
      <c r="F1695" s="184" t="s">
        <v>356</v>
      </c>
      <c r="G1695" s="186">
        <v>25.0</v>
      </c>
      <c r="H1695" s="186">
        <v>0.0</v>
      </c>
      <c r="I1695" s="2"/>
    </row>
    <row r="1696">
      <c r="A1696" s="183">
        <v>45770.0</v>
      </c>
      <c r="B1696" s="184" t="s">
        <v>346</v>
      </c>
      <c r="C1696" s="183">
        <v>45742.0</v>
      </c>
      <c r="D1696" s="184" t="s">
        <v>456</v>
      </c>
      <c r="E1696" s="184" t="s">
        <v>462</v>
      </c>
      <c r="F1696" s="184" t="s">
        <v>357</v>
      </c>
      <c r="G1696" s="186">
        <v>26.0</v>
      </c>
      <c r="H1696" s="186">
        <v>0.0</v>
      </c>
      <c r="I1696" s="2"/>
    </row>
    <row r="1697">
      <c r="A1697" s="183">
        <v>45771.0</v>
      </c>
      <c r="B1697" s="184" t="s">
        <v>348</v>
      </c>
      <c r="C1697" s="183">
        <v>45743.0</v>
      </c>
      <c r="D1697" s="184" t="s">
        <v>456</v>
      </c>
      <c r="E1697" s="184" t="s">
        <v>462</v>
      </c>
      <c r="F1697" s="184" t="s">
        <v>358</v>
      </c>
      <c r="G1697" s="186">
        <v>27.0</v>
      </c>
      <c r="H1697" s="186">
        <v>0.0</v>
      </c>
      <c r="I1697" s="2"/>
    </row>
    <row r="1698">
      <c r="A1698" s="183">
        <v>45772.0</v>
      </c>
      <c r="B1698" s="184" t="s">
        <v>334</v>
      </c>
      <c r="C1698" s="183">
        <v>45744.0</v>
      </c>
      <c r="D1698" s="184" t="s">
        <v>456</v>
      </c>
      <c r="E1698" s="184" t="s">
        <v>462</v>
      </c>
      <c r="F1698" s="184" t="s">
        <v>359</v>
      </c>
      <c r="G1698" s="186">
        <v>28.0</v>
      </c>
      <c r="H1698" s="186">
        <v>0.0</v>
      </c>
      <c r="I1698" s="2"/>
    </row>
    <row r="1699">
      <c r="A1699" s="183">
        <v>45773.0</v>
      </c>
      <c r="B1699" s="184" t="s">
        <v>338</v>
      </c>
      <c r="C1699" s="183">
        <v>45745.0</v>
      </c>
      <c r="D1699" s="184" t="s">
        <v>456</v>
      </c>
      <c r="E1699" s="184" t="s">
        <v>462</v>
      </c>
      <c r="F1699" s="184" t="s">
        <v>360</v>
      </c>
      <c r="G1699" s="186">
        <v>29.0</v>
      </c>
      <c r="H1699" s="186">
        <v>0.0</v>
      </c>
      <c r="I1699" s="2"/>
    </row>
    <row r="1700">
      <c r="A1700" s="183">
        <v>45774.0</v>
      </c>
      <c r="B1700" s="184" t="s">
        <v>340</v>
      </c>
      <c r="C1700" s="183">
        <v>45746.0</v>
      </c>
      <c r="D1700" s="184" t="s">
        <v>456</v>
      </c>
      <c r="E1700" s="184" t="s">
        <v>462</v>
      </c>
      <c r="F1700" s="184" t="s">
        <v>361</v>
      </c>
      <c r="G1700" s="186">
        <v>30.0</v>
      </c>
      <c r="H1700" s="186">
        <v>0.0</v>
      </c>
      <c r="I1700" s="2"/>
    </row>
    <row r="1701">
      <c r="A1701" s="183">
        <v>45775.0</v>
      </c>
      <c r="B1701" s="184" t="s">
        <v>342</v>
      </c>
      <c r="C1701" s="183">
        <v>45748.0</v>
      </c>
      <c r="D1701" s="184" t="s">
        <v>456</v>
      </c>
      <c r="E1701" s="184" t="s">
        <v>463</v>
      </c>
      <c r="F1701" s="184" t="s">
        <v>362</v>
      </c>
      <c r="G1701" s="186">
        <v>1.0</v>
      </c>
      <c r="H1701" s="186">
        <v>0.0</v>
      </c>
      <c r="I1701" s="2"/>
    </row>
    <row r="1702">
      <c r="A1702" s="183">
        <v>45776.0</v>
      </c>
      <c r="B1702" s="184" t="s">
        <v>344</v>
      </c>
      <c r="C1702" s="183">
        <v>45749.0</v>
      </c>
      <c r="D1702" s="184" t="s">
        <v>456</v>
      </c>
      <c r="E1702" s="184" t="s">
        <v>463</v>
      </c>
      <c r="F1702" s="184" t="s">
        <v>363</v>
      </c>
      <c r="G1702" s="186">
        <v>2.0</v>
      </c>
      <c r="H1702" s="186">
        <v>0.0</v>
      </c>
      <c r="I1702" s="2"/>
    </row>
    <row r="1703">
      <c r="A1703" s="183">
        <v>45777.0</v>
      </c>
      <c r="B1703" s="184" t="s">
        <v>346</v>
      </c>
      <c r="C1703" s="183">
        <v>45750.0</v>
      </c>
      <c r="D1703" s="184" t="s">
        <v>456</v>
      </c>
      <c r="E1703" s="184" t="s">
        <v>463</v>
      </c>
      <c r="F1703" s="184" t="s">
        <v>364</v>
      </c>
      <c r="G1703" s="186">
        <v>3.0</v>
      </c>
      <c r="H1703" s="186">
        <v>0.0</v>
      </c>
      <c r="I1703" s="2"/>
    </row>
    <row r="1704">
      <c r="A1704" s="183">
        <v>45778.0</v>
      </c>
      <c r="B1704" s="184" t="s">
        <v>348</v>
      </c>
      <c r="C1704" s="183">
        <v>45751.0</v>
      </c>
      <c r="D1704" s="184" t="s">
        <v>456</v>
      </c>
      <c r="E1704" s="184" t="s">
        <v>463</v>
      </c>
      <c r="F1704" s="184" t="s">
        <v>365</v>
      </c>
      <c r="G1704" s="186">
        <v>4.0</v>
      </c>
      <c r="H1704" s="186">
        <v>0.0</v>
      </c>
      <c r="I1704" s="2"/>
    </row>
    <row r="1705">
      <c r="A1705" s="183">
        <v>45779.0</v>
      </c>
      <c r="B1705" s="184" t="s">
        <v>334</v>
      </c>
      <c r="C1705" s="183">
        <v>45752.0</v>
      </c>
      <c r="D1705" s="184" t="s">
        <v>456</v>
      </c>
      <c r="E1705" s="184" t="s">
        <v>463</v>
      </c>
      <c r="F1705" s="184" t="s">
        <v>366</v>
      </c>
      <c r="G1705" s="186">
        <v>5.0</v>
      </c>
      <c r="H1705" s="186">
        <v>0.0</v>
      </c>
      <c r="I1705" s="2"/>
    </row>
    <row r="1706">
      <c r="A1706" s="183">
        <v>45780.0</v>
      </c>
      <c r="B1706" s="184" t="s">
        <v>338</v>
      </c>
      <c r="C1706" s="183">
        <v>45753.0</v>
      </c>
      <c r="D1706" s="184" t="s">
        <v>456</v>
      </c>
      <c r="E1706" s="184" t="s">
        <v>463</v>
      </c>
      <c r="F1706" s="184" t="s">
        <v>367</v>
      </c>
      <c r="G1706" s="186">
        <v>6.0</v>
      </c>
      <c r="H1706" s="186">
        <v>0.0</v>
      </c>
      <c r="I1706" s="2"/>
    </row>
    <row r="1707">
      <c r="A1707" s="183">
        <v>45781.0</v>
      </c>
      <c r="B1707" s="184" t="s">
        <v>340</v>
      </c>
      <c r="C1707" s="183">
        <v>45754.0</v>
      </c>
      <c r="D1707" s="184" t="s">
        <v>456</v>
      </c>
      <c r="E1707" s="184" t="s">
        <v>463</v>
      </c>
      <c r="F1707" s="184" t="s">
        <v>368</v>
      </c>
      <c r="G1707" s="186">
        <v>7.0</v>
      </c>
      <c r="H1707" s="186">
        <v>0.0</v>
      </c>
      <c r="I1707" s="2"/>
    </row>
    <row r="1708">
      <c r="A1708" s="183">
        <v>45782.0</v>
      </c>
      <c r="B1708" s="184" t="s">
        <v>342</v>
      </c>
      <c r="C1708" s="183">
        <v>45755.0</v>
      </c>
      <c r="D1708" s="184" t="s">
        <v>456</v>
      </c>
      <c r="E1708" s="184" t="s">
        <v>463</v>
      </c>
      <c r="F1708" s="184" t="s">
        <v>369</v>
      </c>
      <c r="G1708" s="186">
        <v>8.0</v>
      </c>
      <c r="H1708" s="186">
        <v>0.0</v>
      </c>
      <c r="I1708" s="2"/>
    </row>
    <row r="1709">
      <c r="A1709" s="183">
        <v>45783.0</v>
      </c>
      <c r="B1709" s="184" t="s">
        <v>344</v>
      </c>
      <c r="C1709" s="183">
        <v>45756.0</v>
      </c>
      <c r="D1709" s="184" t="s">
        <v>456</v>
      </c>
      <c r="E1709" s="184" t="s">
        <v>463</v>
      </c>
      <c r="F1709" s="184" t="s">
        <v>370</v>
      </c>
      <c r="G1709" s="186">
        <v>9.0</v>
      </c>
      <c r="H1709" s="186">
        <v>0.0</v>
      </c>
      <c r="I1709" s="2"/>
    </row>
    <row r="1710">
      <c r="A1710" s="183">
        <v>45784.0</v>
      </c>
      <c r="B1710" s="184" t="s">
        <v>346</v>
      </c>
      <c r="C1710" s="183">
        <v>45757.0</v>
      </c>
      <c r="D1710" s="184" t="s">
        <v>456</v>
      </c>
      <c r="E1710" s="184" t="s">
        <v>463</v>
      </c>
      <c r="F1710" s="184" t="s">
        <v>371</v>
      </c>
      <c r="G1710" s="186">
        <v>10.0</v>
      </c>
      <c r="H1710" s="186">
        <v>0.0</v>
      </c>
      <c r="I1710" s="2"/>
    </row>
    <row r="1711">
      <c r="A1711" s="183">
        <v>45785.0</v>
      </c>
      <c r="B1711" s="184" t="s">
        <v>348</v>
      </c>
      <c r="C1711" s="183">
        <v>45758.0</v>
      </c>
      <c r="D1711" s="184" t="s">
        <v>456</v>
      </c>
      <c r="E1711" s="184" t="s">
        <v>463</v>
      </c>
      <c r="F1711" s="184" t="s">
        <v>372</v>
      </c>
      <c r="G1711" s="186">
        <v>11.0</v>
      </c>
      <c r="H1711" s="186">
        <v>0.0</v>
      </c>
      <c r="I1711" s="2"/>
    </row>
    <row r="1712">
      <c r="A1712" s="183">
        <v>45786.0</v>
      </c>
      <c r="B1712" s="184" t="s">
        <v>334</v>
      </c>
      <c r="C1712" s="183">
        <v>45759.0</v>
      </c>
      <c r="D1712" s="184" t="s">
        <v>456</v>
      </c>
      <c r="E1712" s="184" t="s">
        <v>463</v>
      </c>
      <c r="F1712" s="184" t="s">
        <v>373</v>
      </c>
      <c r="G1712" s="186">
        <v>12.0</v>
      </c>
      <c r="H1712" s="186">
        <v>0.0</v>
      </c>
      <c r="I1712" s="2"/>
    </row>
    <row r="1713">
      <c r="A1713" s="183">
        <v>45787.0</v>
      </c>
      <c r="B1713" s="184" t="s">
        <v>338</v>
      </c>
      <c r="C1713" s="183">
        <v>45760.0</v>
      </c>
      <c r="D1713" s="184" t="s">
        <v>456</v>
      </c>
      <c r="E1713" s="184" t="s">
        <v>463</v>
      </c>
      <c r="F1713" s="184" t="s">
        <v>374</v>
      </c>
      <c r="G1713" s="186">
        <v>13.0</v>
      </c>
      <c r="H1713" s="186">
        <v>0.0</v>
      </c>
      <c r="I1713" s="2"/>
    </row>
    <row r="1714">
      <c r="A1714" s="183">
        <v>45788.0</v>
      </c>
      <c r="B1714" s="184" t="s">
        <v>340</v>
      </c>
      <c r="C1714" s="183">
        <v>45761.0</v>
      </c>
      <c r="D1714" s="184" t="s">
        <v>456</v>
      </c>
      <c r="E1714" s="184" t="s">
        <v>463</v>
      </c>
      <c r="F1714" s="184" t="s">
        <v>406</v>
      </c>
      <c r="G1714" s="186">
        <v>14.0</v>
      </c>
      <c r="H1714" s="186">
        <v>0.0</v>
      </c>
      <c r="I1714" s="2"/>
    </row>
    <row r="1715">
      <c r="A1715" s="183">
        <v>45789.0</v>
      </c>
      <c r="B1715" s="184" t="s">
        <v>342</v>
      </c>
      <c r="C1715" s="183">
        <v>45762.0</v>
      </c>
      <c r="D1715" s="184" t="s">
        <v>456</v>
      </c>
      <c r="E1715" s="184" t="s">
        <v>463</v>
      </c>
      <c r="F1715" s="184" t="s">
        <v>407</v>
      </c>
      <c r="G1715" s="186">
        <v>15.0</v>
      </c>
      <c r="H1715" s="186">
        <v>0.0</v>
      </c>
      <c r="I1715" s="2"/>
    </row>
    <row r="1716">
      <c r="A1716" s="183">
        <v>45790.0</v>
      </c>
      <c r="B1716" s="184" t="s">
        <v>344</v>
      </c>
      <c r="C1716" s="183">
        <v>45763.0</v>
      </c>
      <c r="D1716" s="184" t="s">
        <v>456</v>
      </c>
      <c r="E1716" s="184" t="s">
        <v>463</v>
      </c>
      <c r="F1716" s="184" t="s">
        <v>377</v>
      </c>
      <c r="G1716" s="186">
        <v>16.0</v>
      </c>
      <c r="H1716" s="186">
        <v>0.0</v>
      </c>
      <c r="I1716" s="2"/>
    </row>
    <row r="1717">
      <c r="A1717" s="183">
        <v>45791.0</v>
      </c>
      <c r="B1717" s="184" t="s">
        <v>346</v>
      </c>
      <c r="C1717" s="183">
        <v>45764.0</v>
      </c>
      <c r="D1717" s="184" t="s">
        <v>456</v>
      </c>
      <c r="E1717" s="184" t="s">
        <v>463</v>
      </c>
      <c r="F1717" s="184" t="s">
        <v>378</v>
      </c>
      <c r="G1717" s="186">
        <v>17.0</v>
      </c>
      <c r="H1717" s="186">
        <v>0.0</v>
      </c>
      <c r="I1717" s="2"/>
    </row>
    <row r="1718">
      <c r="A1718" s="183">
        <v>45792.0</v>
      </c>
      <c r="B1718" s="184" t="s">
        <v>348</v>
      </c>
      <c r="C1718" s="183">
        <v>45765.0</v>
      </c>
      <c r="D1718" s="184" t="s">
        <v>456</v>
      </c>
      <c r="E1718" s="184" t="s">
        <v>463</v>
      </c>
      <c r="F1718" s="184" t="s">
        <v>379</v>
      </c>
      <c r="G1718" s="186">
        <v>18.0</v>
      </c>
      <c r="H1718" s="186">
        <v>0.0</v>
      </c>
      <c r="I1718" s="2"/>
    </row>
    <row r="1719">
      <c r="A1719" s="183">
        <v>45793.0</v>
      </c>
      <c r="B1719" s="184" t="s">
        <v>334</v>
      </c>
      <c r="C1719" s="183">
        <v>45766.0</v>
      </c>
      <c r="D1719" s="184" t="s">
        <v>456</v>
      </c>
      <c r="E1719" s="184" t="s">
        <v>463</v>
      </c>
      <c r="F1719" s="184" t="s">
        <v>380</v>
      </c>
      <c r="G1719" s="186">
        <v>19.0</v>
      </c>
      <c r="H1719" s="186">
        <v>0.0</v>
      </c>
      <c r="I1719" s="2"/>
    </row>
    <row r="1720">
      <c r="A1720" s="183">
        <v>45794.0</v>
      </c>
      <c r="B1720" s="184" t="s">
        <v>338</v>
      </c>
      <c r="C1720" s="183">
        <v>45767.0</v>
      </c>
      <c r="D1720" s="184" t="s">
        <v>456</v>
      </c>
      <c r="E1720" s="184" t="s">
        <v>463</v>
      </c>
      <c r="F1720" s="184" t="s">
        <v>381</v>
      </c>
      <c r="G1720" s="186">
        <v>20.0</v>
      </c>
      <c r="H1720" s="186">
        <v>0.0</v>
      </c>
      <c r="I1720" s="2"/>
    </row>
    <row r="1721">
      <c r="A1721" s="183">
        <v>45795.0</v>
      </c>
      <c r="B1721" s="184" t="s">
        <v>340</v>
      </c>
      <c r="C1721" s="183">
        <v>45768.0</v>
      </c>
      <c r="D1721" s="184" t="s">
        <v>456</v>
      </c>
      <c r="E1721" s="184" t="s">
        <v>463</v>
      </c>
      <c r="F1721" s="184" t="s">
        <v>383</v>
      </c>
      <c r="G1721" s="186">
        <v>21.0</v>
      </c>
      <c r="H1721" s="186">
        <v>0.0</v>
      </c>
      <c r="I1721" s="2"/>
    </row>
    <row r="1722">
      <c r="A1722" s="183">
        <v>45796.0</v>
      </c>
      <c r="B1722" s="184" t="s">
        <v>342</v>
      </c>
      <c r="C1722" s="183">
        <v>45769.0</v>
      </c>
      <c r="D1722" s="184" t="s">
        <v>456</v>
      </c>
      <c r="E1722" s="184" t="s">
        <v>463</v>
      </c>
      <c r="F1722" s="184" t="s">
        <v>384</v>
      </c>
      <c r="G1722" s="186">
        <v>22.0</v>
      </c>
      <c r="H1722" s="186">
        <v>0.0</v>
      </c>
      <c r="I1722" s="2"/>
    </row>
    <row r="1723">
      <c r="A1723" s="183">
        <v>45797.0</v>
      </c>
      <c r="B1723" s="184" t="s">
        <v>344</v>
      </c>
      <c r="C1723" s="183">
        <v>45770.0</v>
      </c>
      <c r="D1723" s="184" t="s">
        <v>456</v>
      </c>
      <c r="E1723" s="184" t="s">
        <v>463</v>
      </c>
      <c r="F1723" s="184" t="s">
        <v>385</v>
      </c>
      <c r="G1723" s="186">
        <v>23.0</v>
      </c>
      <c r="H1723" s="186">
        <v>0.0</v>
      </c>
      <c r="I1723" s="2"/>
    </row>
    <row r="1724">
      <c r="A1724" s="183">
        <v>45798.0</v>
      </c>
      <c r="B1724" s="184" t="s">
        <v>346</v>
      </c>
      <c r="C1724" s="183">
        <v>45771.0</v>
      </c>
      <c r="D1724" s="184" t="s">
        <v>456</v>
      </c>
      <c r="E1724" s="184" t="s">
        <v>463</v>
      </c>
      <c r="F1724" s="184" t="s">
        <v>386</v>
      </c>
      <c r="G1724" s="186">
        <v>24.0</v>
      </c>
      <c r="H1724" s="186">
        <v>0.0</v>
      </c>
      <c r="I1724" s="2"/>
    </row>
    <row r="1725">
      <c r="A1725" s="183">
        <v>45799.0</v>
      </c>
      <c r="B1725" s="184" t="s">
        <v>348</v>
      </c>
      <c r="C1725" s="183">
        <v>45772.0</v>
      </c>
      <c r="D1725" s="184" t="s">
        <v>456</v>
      </c>
      <c r="E1725" s="184" t="s">
        <v>463</v>
      </c>
      <c r="F1725" s="184" t="s">
        <v>387</v>
      </c>
      <c r="G1725" s="186">
        <v>25.0</v>
      </c>
      <c r="H1725" s="186">
        <v>0.0</v>
      </c>
      <c r="I1725" s="2"/>
    </row>
    <row r="1726">
      <c r="A1726" s="183">
        <v>45800.0</v>
      </c>
      <c r="B1726" s="184" t="s">
        <v>334</v>
      </c>
      <c r="C1726" s="183">
        <v>45773.0</v>
      </c>
      <c r="D1726" s="184" t="s">
        <v>456</v>
      </c>
      <c r="E1726" s="184" t="s">
        <v>463</v>
      </c>
      <c r="F1726" s="184" t="s">
        <v>388</v>
      </c>
      <c r="G1726" s="186">
        <v>26.0</v>
      </c>
      <c r="H1726" s="186">
        <v>0.0</v>
      </c>
      <c r="I1726" s="2"/>
    </row>
    <row r="1727">
      <c r="A1727" s="183">
        <v>45801.0</v>
      </c>
      <c r="B1727" s="184" t="s">
        <v>338</v>
      </c>
      <c r="C1727" s="183">
        <v>45774.0</v>
      </c>
      <c r="D1727" s="184" t="s">
        <v>456</v>
      </c>
      <c r="E1727" s="184" t="s">
        <v>463</v>
      </c>
      <c r="F1727" s="184" t="s">
        <v>389</v>
      </c>
      <c r="G1727" s="186">
        <v>27.0</v>
      </c>
      <c r="H1727" s="186">
        <v>0.0</v>
      </c>
      <c r="I1727" s="2"/>
    </row>
    <row r="1728">
      <c r="A1728" s="183">
        <v>45802.0</v>
      </c>
      <c r="B1728" s="184" t="s">
        <v>340</v>
      </c>
      <c r="C1728" s="183">
        <v>45775.0</v>
      </c>
      <c r="D1728" s="184" t="s">
        <v>456</v>
      </c>
      <c r="E1728" s="184" t="s">
        <v>463</v>
      </c>
      <c r="F1728" s="184" t="s">
        <v>390</v>
      </c>
      <c r="G1728" s="186">
        <v>28.0</v>
      </c>
      <c r="H1728" s="186">
        <v>0.0</v>
      </c>
      <c r="I1728" s="2"/>
    </row>
    <row r="1729">
      <c r="A1729" s="183">
        <v>45803.0</v>
      </c>
      <c r="B1729" s="184" t="s">
        <v>342</v>
      </c>
      <c r="C1729" s="183">
        <v>45776.0</v>
      </c>
      <c r="D1729" s="184" t="s">
        <v>456</v>
      </c>
      <c r="E1729" s="184" t="s">
        <v>463</v>
      </c>
      <c r="F1729" s="184" t="s">
        <v>391</v>
      </c>
      <c r="G1729" s="186">
        <v>29.0</v>
      </c>
      <c r="H1729" s="186">
        <v>0.0</v>
      </c>
      <c r="I1729" s="2"/>
    </row>
    <row r="1730">
      <c r="A1730" s="183">
        <v>45804.0</v>
      </c>
      <c r="B1730" s="184" t="s">
        <v>344</v>
      </c>
      <c r="C1730" s="183">
        <v>45778.0</v>
      </c>
      <c r="D1730" s="184" t="s">
        <v>456</v>
      </c>
      <c r="E1730" s="184" t="s">
        <v>464</v>
      </c>
      <c r="F1730" s="184" t="s">
        <v>392</v>
      </c>
      <c r="G1730" s="186">
        <v>1.0</v>
      </c>
      <c r="H1730" s="186">
        <v>0.0</v>
      </c>
      <c r="I1730" s="2"/>
    </row>
    <row r="1731">
      <c r="A1731" s="183">
        <v>45805.0</v>
      </c>
      <c r="B1731" s="184" t="s">
        <v>346</v>
      </c>
      <c r="C1731" s="183">
        <v>45779.0</v>
      </c>
      <c r="D1731" s="184" t="s">
        <v>456</v>
      </c>
      <c r="E1731" s="184" t="s">
        <v>464</v>
      </c>
      <c r="F1731" s="184" t="s">
        <v>393</v>
      </c>
      <c r="G1731" s="186">
        <v>2.0</v>
      </c>
      <c r="H1731" s="186">
        <v>0.0</v>
      </c>
      <c r="I1731" s="2"/>
    </row>
    <row r="1732">
      <c r="A1732" s="183">
        <v>45806.0</v>
      </c>
      <c r="B1732" s="184" t="s">
        <v>348</v>
      </c>
      <c r="C1732" s="183">
        <v>45780.0</v>
      </c>
      <c r="D1732" s="184" t="s">
        <v>456</v>
      </c>
      <c r="E1732" s="184" t="s">
        <v>464</v>
      </c>
      <c r="F1732" s="184" t="s">
        <v>394</v>
      </c>
      <c r="G1732" s="186">
        <v>3.0</v>
      </c>
      <c r="H1732" s="186">
        <v>0.0</v>
      </c>
      <c r="I1732" s="2"/>
    </row>
    <row r="1733">
      <c r="A1733" s="183">
        <v>45807.0</v>
      </c>
      <c r="B1733" s="184" t="s">
        <v>334</v>
      </c>
      <c r="C1733" s="183">
        <v>45781.0</v>
      </c>
      <c r="D1733" s="184" t="s">
        <v>456</v>
      </c>
      <c r="E1733" s="184" t="s">
        <v>464</v>
      </c>
      <c r="F1733" s="184" t="s">
        <v>395</v>
      </c>
      <c r="G1733" s="186">
        <v>4.0</v>
      </c>
      <c r="H1733" s="186">
        <v>0.0</v>
      </c>
      <c r="I1733" s="2"/>
    </row>
    <row r="1734">
      <c r="A1734" s="183">
        <v>45808.0</v>
      </c>
      <c r="B1734" s="184" t="s">
        <v>338</v>
      </c>
      <c r="C1734" s="183">
        <v>45782.0</v>
      </c>
      <c r="D1734" s="184" t="s">
        <v>456</v>
      </c>
      <c r="E1734" s="184" t="s">
        <v>464</v>
      </c>
      <c r="F1734" s="184" t="s">
        <v>396</v>
      </c>
      <c r="G1734" s="186">
        <v>5.0</v>
      </c>
      <c r="H1734" s="186">
        <v>0.0</v>
      </c>
      <c r="I1734" s="2"/>
    </row>
    <row r="1735">
      <c r="A1735" s="183">
        <v>45809.0</v>
      </c>
      <c r="B1735" s="184" t="s">
        <v>340</v>
      </c>
      <c r="C1735" s="183">
        <v>45783.0</v>
      </c>
      <c r="D1735" s="184" t="s">
        <v>456</v>
      </c>
      <c r="E1735" s="184" t="s">
        <v>464</v>
      </c>
      <c r="F1735" s="184" t="s">
        <v>397</v>
      </c>
      <c r="G1735" s="186">
        <v>6.0</v>
      </c>
      <c r="H1735" s="186">
        <v>0.0</v>
      </c>
      <c r="I1735" s="2"/>
    </row>
    <row r="1736">
      <c r="A1736" s="183">
        <v>45810.0</v>
      </c>
      <c r="B1736" s="184" t="s">
        <v>342</v>
      </c>
      <c r="C1736" s="183">
        <v>45784.0</v>
      </c>
      <c r="D1736" s="184" t="s">
        <v>456</v>
      </c>
      <c r="E1736" s="184" t="s">
        <v>464</v>
      </c>
      <c r="F1736" s="184" t="s">
        <v>398</v>
      </c>
      <c r="G1736" s="186">
        <v>7.0</v>
      </c>
      <c r="H1736" s="186">
        <v>0.0</v>
      </c>
      <c r="I1736" s="2"/>
    </row>
    <row r="1737">
      <c r="A1737" s="183">
        <v>45811.0</v>
      </c>
      <c r="B1737" s="184" t="s">
        <v>344</v>
      </c>
      <c r="C1737" s="183">
        <v>45785.0</v>
      </c>
      <c r="D1737" s="184" t="s">
        <v>456</v>
      </c>
      <c r="E1737" s="184" t="s">
        <v>464</v>
      </c>
      <c r="F1737" s="184" t="s">
        <v>399</v>
      </c>
      <c r="G1737" s="186">
        <v>8.0</v>
      </c>
      <c r="H1737" s="186">
        <v>0.0</v>
      </c>
      <c r="I1737" s="2"/>
    </row>
    <row r="1738">
      <c r="A1738" s="183">
        <v>45812.0</v>
      </c>
      <c r="B1738" s="184" t="s">
        <v>346</v>
      </c>
      <c r="C1738" s="183">
        <v>45786.0</v>
      </c>
      <c r="D1738" s="184" t="s">
        <v>456</v>
      </c>
      <c r="E1738" s="184" t="s">
        <v>464</v>
      </c>
      <c r="F1738" s="184" t="s">
        <v>400</v>
      </c>
      <c r="G1738" s="186">
        <v>9.0</v>
      </c>
      <c r="H1738" s="186">
        <v>0.0</v>
      </c>
      <c r="I1738" s="2"/>
    </row>
    <row r="1739">
      <c r="A1739" s="183">
        <v>45813.0</v>
      </c>
      <c r="B1739" s="184" t="s">
        <v>348</v>
      </c>
      <c r="C1739" s="183">
        <v>45787.0</v>
      </c>
      <c r="D1739" s="184" t="s">
        <v>456</v>
      </c>
      <c r="E1739" s="184" t="s">
        <v>464</v>
      </c>
      <c r="F1739" s="184" t="s">
        <v>401</v>
      </c>
      <c r="G1739" s="186">
        <v>10.0</v>
      </c>
      <c r="H1739" s="186">
        <v>0.0</v>
      </c>
      <c r="I1739" s="2"/>
    </row>
    <row r="1740">
      <c r="A1740" s="183">
        <v>45814.0</v>
      </c>
      <c r="B1740" s="184" t="s">
        <v>334</v>
      </c>
      <c r="C1740" s="183">
        <v>45788.0</v>
      </c>
      <c r="D1740" s="184" t="s">
        <v>456</v>
      </c>
      <c r="E1740" s="184" t="s">
        <v>464</v>
      </c>
      <c r="F1740" s="184" t="s">
        <v>402</v>
      </c>
      <c r="G1740" s="186">
        <v>11.0</v>
      </c>
      <c r="H1740" s="186">
        <v>0.0</v>
      </c>
      <c r="I1740" s="2"/>
    </row>
    <row r="1741">
      <c r="A1741" s="183">
        <v>45815.0</v>
      </c>
      <c r="B1741" s="184" t="s">
        <v>338</v>
      </c>
      <c r="C1741" s="183">
        <v>45789.0</v>
      </c>
      <c r="D1741" s="184" t="s">
        <v>456</v>
      </c>
      <c r="E1741" s="184" t="s">
        <v>464</v>
      </c>
      <c r="F1741" s="184" t="s">
        <v>403</v>
      </c>
      <c r="G1741" s="186">
        <v>12.0</v>
      </c>
      <c r="H1741" s="186">
        <v>0.0</v>
      </c>
      <c r="I1741" s="2"/>
    </row>
    <row r="1742">
      <c r="A1742" s="183">
        <v>45816.0</v>
      </c>
      <c r="B1742" s="184" t="s">
        <v>340</v>
      </c>
      <c r="C1742" s="183">
        <v>45790.0</v>
      </c>
      <c r="D1742" s="184" t="s">
        <v>456</v>
      </c>
      <c r="E1742" s="184" t="s">
        <v>464</v>
      </c>
      <c r="F1742" s="184" t="s">
        <v>404</v>
      </c>
      <c r="G1742" s="186">
        <v>13.0</v>
      </c>
      <c r="H1742" s="186">
        <v>0.0</v>
      </c>
      <c r="I1742" s="2"/>
    </row>
    <row r="1743">
      <c r="A1743" s="183">
        <v>45817.0</v>
      </c>
      <c r="B1743" s="184" t="s">
        <v>342</v>
      </c>
      <c r="C1743" s="183">
        <v>45791.0</v>
      </c>
      <c r="D1743" s="184" t="s">
        <v>456</v>
      </c>
      <c r="E1743" s="184" t="s">
        <v>464</v>
      </c>
      <c r="F1743" s="184" t="s">
        <v>337</v>
      </c>
      <c r="G1743" s="186">
        <v>14.0</v>
      </c>
      <c r="H1743" s="186">
        <v>0.0</v>
      </c>
      <c r="I1743" s="2"/>
    </row>
    <row r="1744">
      <c r="A1744" s="183">
        <v>45818.0</v>
      </c>
      <c r="B1744" s="184" t="s">
        <v>344</v>
      </c>
      <c r="C1744" s="183">
        <v>45792.0</v>
      </c>
      <c r="D1744" s="184" t="s">
        <v>456</v>
      </c>
      <c r="E1744" s="184" t="s">
        <v>464</v>
      </c>
      <c r="F1744" s="184" t="s">
        <v>339</v>
      </c>
      <c r="G1744" s="186">
        <v>15.0</v>
      </c>
      <c r="H1744" s="186">
        <v>0.0</v>
      </c>
      <c r="I1744" s="2"/>
    </row>
    <row r="1745">
      <c r="A1745" s="183">
        <v>45819.0</v>
      </c>
      <c r="B1745" s="184" t="s">
        <v>346</v>
      </c>
      <c r="C1745" s="183">
        <v>45793.0</v>
      </c>
      <c r="D1745" s="184" t="s">
        <v>456</v>
      </c>
      <c r="E1745" s="184" t="s">
        <v>464</v>
      </c>
      <c r="F1745" s="184" t="s">
        <v>341</v>
      </c>
      <c r="G1745" s="186">
        <v>16.0</v>
      </c>
      <c r="H1745" s="186">
        <v>0.0</v>
      </c>
      <c r="I1745" s="2"/>
    </row>
    <row r="1746">
      <c r="A1746" s="183">
        <v>45820.0</v>
      </c>
      <c r="B1746" s="184" t="s">
        <v>348</v>
      </c>
      <c r="C1746" s="183">
        <v>45794.0</v>
      </c>
      <c r="D1746" s="184" t="s">
        <v>456</v>
      </c>
      <c r="E1746" s="184" t="s">
        <v>464</v>
      </c>
      <c r="F1746" s="184" t="s">
        <v>343</v>
      </c>
      <c r="G1746" s="186">
        <v>17.0</v>
      </c>
      <c r="H1746" s="186">
        <v>0.0</v>
      </c>
      <c r="I1746" s="2"/>
    </row>
    <row r="1747">
      <c r="A1747" s="183">
        <v>45821.0</v>
      </c>
      <c r="B1747" s="184" t="s">
        <v>334</v>
      </c>
      <c r="C1747" s="183">
        <v>45795.0</v>
      </c>
      <c r="D1747" s="184" t="s">
        <v>456</v>
      </c>
      <c r="E1747" s="184" t="s">
        <v>464</v>
      </c>
      <c r="F1747" s="184" t="s">
        <v>345</v>
      </c>
      <c r="G1747" s="186">
        <v>18.0</v>
      </c>
      <c r="H1747" s="186">
        <v>0.0</v>
      </c>
      <c r="I1747" s="2"/>
    </row>
    <row r="1748">
      <c r="A1748" s="183">
        <v>45822.0</v>
      </c>
      <c r="B1748" s="184" t="s">
        <v>338</v>
      </c>
      <c r="C1748" s="183">
        <v>45796.0</v>
      </c>
      <c r="D1748" s="184" t="s">
        <v>456</v>
      </c>
      <c r="E1748" s="184" t="s">
        <v>464</v>
      </c>
      <c r="F1748" s="184" t="s">
        <v>347</v>
      </c>
      <c r="G1748" s="186">
        <v>19.0</v>
      </c>
      <c r="H1748" s="186">
        <v>0.0</v>
      </c>
      <c r="I1748" s="2"/>
    </row>
    <row r="1749">
      <c r="A1749" s="183">
        <v>45823.0</v>
      </c>
      <c r="B1749" s="184" t="s">
        <v>340</v>
      </c>
      <c r="C1749" s="183">
        <v>45797.0</v>
      </c>
      <c r="D1749" s="184" t="s">
        <v>456</v>
      </c>
      <c r="E1749" s="184" t="s">
        <v>464</v>
      </c>
      <c r="F1749" s="184" t="s">
        <v>349</v>
      </c>
      <c r="G1749" s="186">
        <v>20.0</v>
      </c>
      <c r="H1749" s="186">
        <v>0.0</v>
      </c>
      <c r="I1749" s="2"/>
    </row>
    <row r="1750">
      <c r="A1750" s="183">
        <v>45824.0</v>
      </c>
      <c r="B1750" s="184" t="s">
        <v>342</v>
      </c>
      <c r="C1750" s="183">
        <v>45798.0</v>
      </c>
      <c r="D1750" s="184" t="s">
        <v>456</v>
      </c>
      <c r="E1750" s="184" t="s">
        <v>464</v>
      </c>
      <c r="F1750" s="184" t="s">
        <v>350</v>
      </c>
      <c r="G1750" s="186">
        <v>21.0</v>
      </c>
      <c r="H1750" s="186">
        <v>0.0</v>
      </c>
      <c r="I1750" s="2"/>
    </row>
    <row r="1751">
      <c r="A1751" s="183">
        <v>45825.0</v>
      </c>
      <c r="B1751" s="184" t="s">
        <v>344</v>
      </c>
      <c r="C1751" s="183">
        <v>45799.0</v>
      </c>
      <c r="D1751" s="184" t="s">
        <v>456</v>
      </c>
      <c r="E1751" s="184" t="s">
        <v>464</v>
      </c>
      <c r="F1751" s="184" t="s">
        <v>351</v>
      </c>
      <c r="G1751" s="186">
        <v>22.0</v>
      </c>
      <c r="H1751" s="186">
        <v>0.0</v>
      </c>
      <c r="I1751" s="2"/>
    </row>
    <row r="1752">
      <c r="A1752" s="183">
        <v>45826.0</v>
      </c>
      <c r="B1752" s="184" t="s">
        <v>346</v>
      </c>
      <c r="C1752" s="183">
        <v>45800.0</v>
      </c>
      <c r="D1752" s="184" t="s">
        <v>456</v>
      </c>
      <c r="E1752" s="184" t="s">
        <v>464</v>
      </c>
      <c r="F1752" s="184" t="s">
        <v>352</v>
      </c>
      <c r="G1752" s="186">
        <v>23.0</v>
      </c>
      <c r="H1752" s="186">
        <v>0.0</v>
      </c>
      <c r="I1752" s="2"/>
    </row>
    <row r="1753">
      <c r="A1753" s="183">
        <v>45827.0</v>
      </c>
      <c r="B1753" s="184" t="s">
        <v>348</v>
      </c>
      <c r="C1753" s="183">
        <v>45801.0</v>
      </c>
      <c r="D1753" s="184" t="s">
        <v>456</v>
      </c>
      <c r="E1753" s="184" t="s">
        <v>464</v>
      </c>
      <c r="F1753" s="184" t="s">
        <v>353</v>
      </c>
      <c r="G1753" s="186">
        <v>24.0</v>
      </c>
      <c r="H1753" s="186">
        <v>0.0</v>
      </c>
      <c r="I1753" s="2"/>
    </row>
    <row r="1754">
      <c r="A1754" s="183">
        <v>45828.0</v>
      </c>
      <c r="B1754" s="184" t="s">
        <v>334</v>
      </c>
      <c r="C1754" s="183">
        <v>45802.0</v>
      </c>
      <c r="D1754" s="184" t="s">
        <v>456</v>
      </c>
      <c r="E1754" s="184" t="s">
        <v>464</v>
      </c>
      <c r="F1754" s="184" t="s">
        <v>354</v>
      </c>
      <c r="G1754" s="186">
        <v>25.0</v>
      </c>
      <c r="H1754" s="186">
        <v>0.0</v>
      </c>
      <c r="I1754" s="2"/>
    </row>
    <row r="1755">
      <c r="A1755" s="183">
        <v>45829.0</v>
      </c>
      <c r="B1755" s="184" t="s">
        <v>338</v>
      </c>
      <c r="C1755" s="183">
        <v>45803.0</v>
      </c>
      <c r="D1755" s="184" t="s">
        <v>456</v>
      </c>
      <c r="E1755" s="184" t="s">
        <v>464</v>
      </c>
      <c r="F1755" s="184" t="s">
        <v>356</v>
      </c>
      <c r="G1755" s="186">
        <v>26.0</v>
      </c>
      <c r="H1755" s="186">
        <v>0.0</v>
      </c>
      <c r="I1755" s="2"/>
    </row>
    <row r="1756">
      <c r="A1756" s="183">
        <v>45830.0</v>
      </c>
      <c r="B1756" s="184" t="s">
        <v>340</v>
      </c>
      <c r="C1756" s="183">
        <v>45804.0</v>
      </c>
      <c r="D1756" s="184" t="s">
        <v>456</v>
      </c>
      <c r="E1756" s="184" t="s">
        <v>464</v>
      </c>
      <c r="F1756" s="184" t="s">
        <v>357</v>
      </c>
      <c r="G1756" s="186">
        <v>27.0</v>
      </c>
      <c r="H1756" s="186">
        <v>0.0</v>
      </c>
      <c r="I1756" s="2"/>
    </row>
    <row r="1757">
      <c r="A1757" s="183">
        <v>45831.0</v>
      </c>
      <c r="B1757" s="184" t="s">
        <v>342</v>
      </c>
      <c r="C1757" s="183">
        <v>45805.0</v>
      </c>
      <c r="D1757" s="184" t="s">
        <v>456</v>
      </c>
      <c r="E1757" s="184" t="s">
        <v>464</v>
      </c>
      <c r="F1757" s="184" t="s">
        <v>358</v>
      </c>
      <c r="G1757" s="186">
        <v>28.0</v>
      </c>
      <c r="H1757" s="186">
        <v>0.0</v>
      </c>
      <c r="I1757" s="2"/>
    </row>
    <row r="1758">
      <c r="A1758" s="183">
        <v>45832.0</v>
      </c>
      <c r="B1758" s="184" t="s">
        <v>344</v>
      </c>
      <c r="C1758" s="183">
        <v>45806.0</v>
      </c>
      <c r="D1758" s="184" t="s">
        <v>456</v>
      </c>
      <c r="E1758" s="184" t="s">
        <v>464</v>
      </c>
      <c r="F1758" s="184" t="s">
        <v>359</v>
      </c>
      <c r="G1758" s="186">
        <v>29.0</v>
      </c>
      <c r="H1758" s="186">
        <v>0.0</v>
      </c>
      <c r="I1758" s="2"/>
    </row>
    <row r="1759">
      <c r="A1759" s="183">
        <v>45833.0</v>
      </c>
      <c r="B1759" s="184" t="s">
        <v>346</v>
      </c>
      <c r="C1759" s="183">
        <v>45809.0</v>
      </c>
      <c r="D1759" s="184" t="s">
        <v>456</v>
      </c>
      <c r="E1759" s="184" t="s">
        <v>465</v>
      </c>
      <c r="F1759" s="184" t="s">
        <v>360</v>
      </c>
      <c r="G1759" s="186">
        <v>1.0</v>
      </c>
      <c r="H1759" s="186">
        <v>0.0</v>
      </c>
      <c r="I1759" s="2"/>
    </row>
    <row r="1760">
      <c r="A1760" s="183">
        <v>45834.0</v>
      </c>
      <c r="B1760" s="184" t="s">
        <v>348</v>
      </c>
      <c r="C1760" s="183">
        <v>45810.0</v>
      </c>
      <c r="D1760" s="184" t="s">
        <v>456</v>
      </c>
      <c r="E1760" s="184" t="s">
        <v>465</v>
      </c>
      <c r="F1760" s="184" t="s">
        <v>361</v>
      </c>
      <c r="G1760" s="186">
        <v>2.0</v>
      </c>
      <c r="H1760" s="186">
        <v>0.0</v>
      </c>
      <c r="I1760" s="2"/>
    </row>
    <row r="1761">
      <c r="A1761" s="183">
        <v>45835.0</v>
      </c>
      <c r="B1761" s="184" t="s">
        <v>334</v>
      </c>
      <c r="C1761" s="183">
        <v>45811.0</v>
      </c>
      <c r="D1761" s="184" t="s">
        <v>456</v>
      </c>
      <c r="E1761" s="184" t="s">
        <v>465</v>
      </c>
      <c r="F1761" s="184" t="s">
        <v>362</v>
      </c>
      <c r="G1761" s="186">
        <v>3.0</v>
      </c>
      <c r="H1761" s="186">
        <v>0.0</v>
      </c>
      <c r="I1761" s="2"/>
    </row>
    <row r="1762">
      <c r="A1762" s="183">
        <v>45836.0</v>
      </c>
      <c r="B1762" s="184" t="s">
        <v>338</v>
      </c>
      <c r="C1762" s="183">
        <v>45812.0</v>
      </c>
      <c r="D1762" s="184" t="s">
        <v>456</v>
      </c>
      <c r="E1762" s="184" t="s">
        <v>465</v>
      </c>
      <c r="F1762" s="184" t="s">
        <v>363</v>
      </c>
      <c r="G1762" s="186">
        <v>4.0</v>
      </c>
      <c r="H1762" s="186">
        <v>0.0</v>
      </c>
      <c r="I1762" s="2"/>
    </row>
    <row r="1763">
      <c r="A1763" s="183">
        <v>45837.0</v>
      </c>
      <c r="B1763" s="184" t="s">
        <v>340</v>
      </c>
      <c r="C1763" s="183">
        <v>45813.0</v>
      </c>
      <c r="D1763" s="184" t="s">
        <v>456</v>
      </c>
      <c r="E1763" s="184" t="s">
        <v>465</v>
      </c>
      <c r="F1763" s="184" t="s">
        <v>364</v>
      </c>
      <c r="G1763" s="186">
        <v>5.0</v>
      </c>
      <c r="H1763" s="186">
        <v>0.0</v>
      </c>
      <c r="I1763" s="2"/>
    </row>
    <row r="1764">
      <c r="A1764" s="183">
        <v>45838.0</v>
      </c>
      <c r="B1764" s="184" t="s">
        <v>342</v>
      </c>
      <c r="C1764" s="183">
        <v>45814.0</v>
      </c>
      <c r="D1764" s="184" t="s">
        <v>456</v>
      </c>
      <c r="E1764" s="184" t="s">
        <v>465</v>
      </c>
      <c r="F1764" s="184" t="s">
        <v>365</v>
      </c>
      <c r="G1764" s="186">
        <v>6.0</v>
      </c>
      <c r="H1764" s="186">
        <v>0.0</v>
      </c>
      <c r="I1764" s="2"/>
    </row>
    <row r="1765">
      <c r="A1765" s="183">
        <v>45839.0</v>
      </c>
      <c r="B1765" s="184" t="s">
        <v>344</v>
      </c>
      <c r="C1765" s="183">
        <v>45815.0</v>
      </c>
      <c r="D1765" s="184" t="s">
        <v>456</v>
      </c>
      <c r="E1765" s="184" t="s">
        <v>465</v>
      </c>
      <c r="F1765" s="184" t="s">
        <v>366</v>
      </c>
      <c r="G1765" s="186">
        <v>7.0</v>
      </c>
      <c r="H1765" s="186">
        <v>0.0</v>
      </c>
      <c r="I1765" s="2"/>
    </row>
    <row r="1766">
      <c r="A1766" s="183">
        <v>45840.0</v>
      </c>
      <c r="B1766" s="184" t="s">
        <v>346</v>
      </c>
      <c r="C1766" s="183">
        <v>45816.0</v>
      </c>
      <c r="D1766" s="184" t="s">
        <v>456</v>
      </c>
      <c r="E1766" s="184" t="s">
        <v>465</v>
      </c>
      <c r="F1766" s="184" t="s">
        <v>367</v>
      </c>
      <c r="G1766" s="186">
        <v>8.0</v>
      </c>
      <c r="H1766" s="186">
        <v>0.0</v>
      </c>
      <c r="I1766" s="2"/>
    </row>
    <row r="1767">
      <c r="A1767" s="183">
        <v>45841.0</v>
      </c>
      <c r="B1767" s="184" t="s">
        <v>348</v>
      </c>
      <c r="C1767" s="183">
        <v>45817.0</v>
      </c>
      <c r="D1767" s="184" t="s">
        <v>456</v>
      </c>
      <c r="E1767" s="184" t="s">
        <v>465</v>
      </c>
      <c r="F1767" s="184" t="s">
        <v>368</v>
      </c>
      <c r="G1767" s="186">
        <v>9.0</v>
      </c>
      <c r="H1767" s="186">
        <v>0.0</v>
      </c>
      <c r="I1767" s="2"/>
    </row>
    <row r="1768">
      <c r="A1768" s="183">
        <v>45842.0</v>
      </c>
      <c r="B1768" s="184" t="s">
        <v>334</v>
      </c>
      <c r="C1768" s="183">
        <v>45818.0</v>
      </c>
      <c r="D1768" s="184" t="s">
        <v>456</v>
      </c>
      <c r="E1768" s="184" t="s">
        <v>465</v>
      </c>
      <c r="F1768" s="184" t="s">
        <v>369</v>
      </c>
      <c r="G1768" s="186">
        <v>10.0</v>
      </c>
      <c r="H1768" s="186">
        <v>0.0</v>
      </c>
      <c r="I1768" s="2"/>
    </row>
    <row r="1769">
      <c r="A1769" s="183">
        <v>45843.0</v>
      </c>
      <c r="B1769" s="184" t="s">
        <v>338</v>
      </c>
      <c r="C1769" s="183">
        <v>45819.0</v>
      </c>
      <c r="D1769" s="184" t="s">
        <v>456</v>
      </c>
      <c r="E1769" s="184" t="s">
        <v>465</v>
      </c>
      <c r="F1769" s="184" t="s">
        <v>370</v>
      </c>
      <c r="G1769" s="186">
        <v>11.0</v>
      </c>
      <c r="H1769" s="186">
        <v>0.0</v>
      </c>
      <c r="I1769" s="2"/>
    </row>
    <row r="1770">
      <c r="A1770" s="183">
        <v>45844.0</v>
      </c>
      <c r="B1770" s="184" t="s">
        <v>340</v>
      </c>
      <c r="C1770" s="183">
        <v>45820.0</v>
      </c>
      <c r="D1770" s="184" t="s">
        <v>456</v>
      </c>
      <c r="E1770" s="184" t="s">
        <v>465</v>
      </c>
      <c r="F1770" s="184" t="s">
        <v>371</v>
      </c>
      <c r="G1770" s="186">
        <v>12.0</v>
      </c>
      <c r="H1770" s="186">
        <v>0.0</v>
      </c>
      <c r="I1770" s="2"/>
    </row>
    <row r="1771">
      <c r="A1771" s="183">
        <v>45845.0</v>
      </c>
      <c r="B1771" s="184" t="s">
        <v>342</v>
      </c>
      <c r="C1771" s="183">
        <v>45821.0</v>
      </c>
      <c r="D1771" s="184" t="s">
        <v>456</v>
      </c>
      <c r="E1771" s="184" t="s">
        <v>465</v>
      </c>
      <c r="F1771" s="184" t="s">
        <v>372</v>
      </c>
      <c r="G1771" s="186">
        <v>13.0</v>
      </c>
      <c r="H1771" s="186">
        <v>0.0</v>
      </c>
      <c r="I1771" s="2"/>
    </row>
    <row r="1772">
      <c r="A1772" s="183">
        <v>45846.0</v>
      </c>
      <c r="B1772" s="184" t="s">
        <v>344</v>
      </c>
      <c r="C1772" s="183">
        <v>45822.0</v>
      </c>
      <c r="D1772" s="184" t="s">
        <v>456</v>
      </c>
      <c r="E1772" s="184" t="s">
        <v>465</v>
      </c>
      <c r="F1772" s="184" t="s">
        <v>373</v>
      </c>
      <c r="G1772" s="186">
        <v>14.0</v>
      </c>
      <c r="H1772" s="186">
        <v>0.0</v>
      </c>
      <c r="I1772" s="2"/>
    </row>
    <row r="1773">
      <c r="A1773" s="183">
        <v>45847.0</v>
      </c>
      <c r="B1773" s="184" t="s">
        <v>346</v>
      </c>
      <c r="C1773" s="183">
        <v>45823.0</v>
      </c>
      <c r="D1773" s="184" t="s">
        <v>456</v>
      </c>
      <c r="E1773" s="184" t="s">
        <v>465</v>
      </c>
      <c r="F1773" s="184" t="s">
        <v>374</v>
      </c>
      <c r="G1773" s="186">
        <v>15.0</v>
      </c>
      <c r="H1773" s="186">
        <v>0.0</v>
      </c>
      <c r="I1773" s="2"/>
    </row>
    <row r="1774">
      <c r="A1774" s="183">
        <v>45848.0</v>
      </c>
      <c r="B1774" s="184" t="s">
        <v>348</v>
      </c>
      <c r="C1774" s="183">
        <v>45824.0</v>
      </c>
      <c r="D1774" s="184" t="s">
        <v>456</v>
      </c>
      <c r="E1774" s="184" t="s">
        <v>465</v>
      </c>
      <c r="F1774" s="184" t="s">
        <v>406</v>
      </c>
      <c r="G1774" s="186">
        <v>16.0</v>
      </c>
      <c r="H1774" s="186">
        <v>0.0</v>
      </c>
      <c r="I1774" s="2"/>
    </row>
    <row r="1775">
      <c r="A1775" s="183">
        <v>45849.0</v>
      </c>
      <c r="B1775" s="184" t="s">
        <v>334</v>
      </c>
      <c r="C1775" s="183">
        <v>45825.0</v>
      </c>
      <c r="D1775" s="184" t="s">
        <v>456</v>
      </c>
      <c r="E1775" s="184" t="s">
        <v>465</v>
      </c>
      <c r="F1775" s="184" t="s">
        <v>407</v>
      </c>
      <c r="G1775" s="186">
        <v>17.0</v>
      </c>
      <c r="H1775" s="186">
        <v>0.0</v>
      </c>
      <c r="I1775" s="2"/>
    </row>
    <row r="1776">
      <c r="A1776" s="183">
        <v>45850.0</v>
      </c>
      <c r="B1776" s="184" t="s">
        <v>338</v>
      </c>
      <c r="C1776" s="183">
        <v>45826.0</v>
      </c>
      <c r="D1776" s="184" t="s">
        <v>456</v>
      </c>
      <c r="E1776" s="184" t="s">
        <v>465</v>
      </c>
      <c r="F1776" s="184" t="s">
        <v>377</v>
      </c>
      <c r="G1776" s="186">
        <v>18.0</v>
      </c>
      <c r="H1776" s="186">
        <v>0.0</v>
      </c>
      <c r="I1776" s="2"/>
    </row>
    <row r="1777">
      <c r="A1777" s="183">
        <v>45851.0</v>
      </c>
      <c r="B1777" s="184" t="s">
        <v>340</v>
      </c>
      <c r="C1777" s="183">
        <v>45827.0</v>
      </c>
      <c r="D1777" s="184" t="s">
        <v>456</v>
      </c>
      <c r="E1777" s="184" t="s">
        <v>465</v>
      </c>
      <c r="F1777" s="184" t="s">
        <v>378</v>
      </c>
      <c r="G1777" s="186">
        <v>19.0</v>
      </c>
      <c r="H1777" s="186">
        <v>0.0</v>
      </c>
      <c r="I1777" s="2"/>
    </row>
    <row r="1778">
      <c r="A1778" s="183">
        <v>45852.0</v>
      </c>
      <c r="B1778" s="184" t="s">
        <v>342</v>
      </c>
      <c r="C1778" s="183">
        <v>45828.0</v>
      </c>
      <c r="D1778" s="184" t="s">
        <v>456</v>
      </c>
      <c r="E1778" s="184" t="s">
        <v>465</v>
      </c>
      <c r="F1778" s="184" t="s">
        <v>379</v>
      </c>
      <c r="G1778" s="186">
        <v>20.0</v>
      </c>
      <c r="H1778" s="186">
        <v>0.0</v>
      </c>
      <c r="I1778" s="2"/>
    </row>
    <row r="1779">
      <c r="A1779" s="183">
        <v>45853.0</v>
      </c>
      <c r="B1779" s="184" t="s">
        <v>344</v>
      </c>
      <c r="C1779" s="183">
        <v>45829.0</v>
      </c>
      <c r="D1779" s="184" t="s">
        <v>456</v>
      </c>
      <c r="E1779" s="184" t="s">
        <v>465</v>
      </c>
      <c r="F1779" s="184" t="s">
        <v>380</v>
      </c>
      <c r="G1779" s="186">
        <v>21.0</v>
      </c>
      <c r="H1779" s="186">
        <v>0.0</v>
      </c>
      <c r="I1779" s="2"/>
    </row>
    <row r="1780">
      <c r="A1780" s="183">
        <v>45854.0</v>
      </c>
      <c r="B1780" s="184" t="s">
        <v>346</v>
      </c>
      <c r="C1780" s="183">
        <v>45830.0</v>
      </c>
      <c r="D1780" s="184" t="s">
        <v>456</v>
      </c>
      <c r="E1780" s="184" t="s">
        <v>465</v>
      </c>
      <c r="F1780" s="184" t="s">
        <v>381</v>
      </c>
      <c r="G1780" s="186">
        <v>22.0</v>
      </c>
      <c r="H1780" s="186">
        <v>0.0</v>
      </c>
      <c r="I1780" s="2"/>
    </row>
    <row r="1781">
      <c r="A1781" s="183">
        <v>45855.0</v>
      </c>
      <c r="B1781" s="184" t="s">
        <v>348</v>
      </c>
      <c r="C1781" s="183">
        <v>45831.0</v>
      </c>
      <c r="D1781" s="184" t="s">
        <v>456</v>
      </c>
      <c r="E1781" s="184" t="s">
        <v>465</v>
      </c>
      <c r="F1781" s="184" t="s">
        <v>383</v>
      </c>
      <c r="G1781" s="186">
        <v>23.0</v>
      </c>
      <c r="H1781" s="186">
        <v>0.0</v>
      </c>
      <c r="I1781" s="2"/>
    </row>
    <row r="1782">
      <c r="A1782" s="183">
        <v>45856.0</v>
      </c>
      <c r="B1782" s="184" t="s">
        <v>334</v>
      </c>
      <c r="C1782" s="183">
        <v>45832.0</v>
      </c>
      <c r="D1782" s="184" t="s">
        <v>456</v>
      </c>
      <c r="E1782" s="184" t="s">
        <v>465</v>
      </c>
      <c r="F1782" s="184" t="s">
        <v>384</v>
      </c>
      <c r="G1782" s="186">
        <v>24.0</v>
      </c>
      <c r="H1782" s="186">
        <v>0.0</v>
      </c>
      <c r="I1782" s="2"/>
    </row>
    <row r="1783">
      <c r="A1783" s="183">
        <v>45857.0</v>
      </c>
      <c r="B1783" s="184" t="s">
        <v>338</v>
      </c>
      <c r="C1783" s="183">
        <v>45833.0</v>
      </c>
      <c r="D1783" s="184" t="s">
        <v>456</v>
      </c>
      <c r="E1783" s="184" t="s">
        <v>465</v>
      </c>
      <c r="F1783" s="184" t="s">
        <v>385</v>
      </c>
      <c r="G1783" s="186">
        <v>25.0</v>
      </c>
      <c r="H1783" s="186">
        <v>0.0</v>
      </c>
      <c r="I1783" s="2"/>
    </row>
    <row r="1784">
      <c r="A1784" s="183">
        <v>45858.0</v>
      </c>
      <c r="B1784" s="184" t="s">
        <v>340</v>
      </c>
      <c r="C1784" s="183">
        <v>45834.0</v>
      </c>
      <c r="D1784" s="184" t="s">
        <v>456</v>
      </c>
      <c r="E1784" s="184" t="s">
        <v>465</v>
      </c>
      <c r="F1784" s="184" t="s">
        <v>386</v>
      </c>
      <c r="G1784" s="186">
        <v>26.0</v>
      </c>
      <c r="H1784" s="186">
        <v>0.0</v>
      </c>
      <c r="I1784" s="2"/>
    </row>
    <row r="1785">
      <c r="A1785" s="183">
        <v>45859.0</v>
      </c>
      <c r="B1785" s="184" t="s">
        <v>342</v>
      </c>
      <c r="C1785" s="183">
        <v>45835.0</v>
      </c>
      <c r="D1785" s="184" t="s">
        <v>456</v>
      </c>
      <c r="E1785" s="184" t="s">
        <v>465</v>
      </c>
      <c r="F1785" s="184" t="s">
        <v>387</v>
      </c>
      <c r="G1785" s="186">
        <v>27.0</v>
      </c>
      <c r="H1785" s="186">
        <v>0.0</v>
      </c>
      <c r="I1785" s="2"/>
    </row>
    <row r="1786">
      <c r="A1786" s="183">
        <v>45860.0</v>
      </c>
      <c r="B1786" s="184" t="s">
        <v>344</v>
      </c>
      <c r="C1786" s="183">
        <v>45836.0</v>
      </c>
      <c r="D1786" s="184" t="s">
        <v>456</v>
      </c>
      <c r="E1786" s="184" t="s">
        <v>465</v>
      </c>
      <c r="F1786" s="184" t="s">
        <v>388</v>
      </c>
      <c r="G1786" s="186">
        <v>28.0</v>
      </c>
      <c r="H1786" s="186">
        <v>0.0</v>
      </c>
      <c r="I1786" s="2"/>
    </row>
    <row r="1787">
      <c r="A1787" s="183">
        <v>45861.0</v>
      </c>
      <c r="B1787" s="184" t="s">
        <v>346</v>
      </c>
      <c r="C1787" s="183">
        <v>45837.0</v>
      </c>
      <c r="D1787" s="184" t="s">
        <v>456</v>
      </c>
      <c r="E1787" s="184" t="s">
        <v>465</v>
      </c>
      <c r="F1787" s="184" t="s">
        <v>389</v>
      </c>
      <c r="G1787" s="186">
        <v>29.0</v>
      </c>
      <c r="H1787" s="186">
        <v>0.0</v>
      </c>
      <c r="I1787" s="2"/>
    </row>
    <row r="1788">
      <c r="A1788" s="183">
        <v>45862.0</v>
      </c>
      <c r="B1788" s="184" t="s">
        <v>348</v>
      </c>
      <c r="C1788" s="183">
        <v>45838.0</v>
      </c>
      <c r="D1788" s="184" t="s">
        <v>456</v>
      </c>
      <c r="E1788" s="184" t="s">
        <v>465</v>
      </c>
      <c r="F1788" s="184" t="s">
        <v>390</v>
      </c>
      <c r="G1788" s="186">
        <v>30.0</v>
      </c>
      <c r="H1788" s="186">
        <v>0.0</v>
      </c>
      <c r="I1788" s="2"/>
    </row>
    <row r="1789">
      <c r="A1789" s="183">
        <v>45833.0</v>
      </c>
      <c r="B1789" s="184" t="s">
        <v>346</v>
      </c>
      <c r="C1789" s="183">
        <v>45809.0</v>
      </c>
      <c r="D1789" s="184" t="s">
        <v>456</v>
      </c>
      <c r="E1789" s="184" t="s">
        <v>465</v>
      </c>
      <c r="F1789" s="184" t="s">
        <v>391</v>
      </c>
      <c r="G1789" s="186">
        <v>1.0</v>
      </c>
      <c r="H1789" s="186">
        <v>1.0</v>
      </c>
      <c r="I1789" s="2"/>
    </row>
    <row r="1790">
      <c r="A1790" s="183">
        <v>45863.0</v>
      </c>
      <c r="B1790" s="184" t="s">
        <v>334</v>
      </c>
      <c r="C1790" s="183">
        <v>45809.0</v>
      </c>
      <c r="D1790" s="184" t="s">
        <v>456</v>
      </c>
      <c r="E1790" s="184" t="s">
        <v>465</v>
      </c>
      <c r="F1790" s="184" t="s">
        <v>391</v>
      </c>
      <c r="G1790" s="186">
        <v>1.0</v>
      </c>
      <c r="H1790" s="186">
        <v>2.0</v>
      </c>
      <c r="I1790" s="2"/>
    </row>
    <row r="1791">
      <c r="A1791" s="183">
        <v>45834.0</v>
      </c>
      <c r="B1791" s="184" t="s">
        <v>348</v>
      </c>
      <c r="C1791" s="183">
        <v>45810.0</v>
      </c>
      <c r="D1791" s="184" t="s">
        <v>456</v>
      </c>
      <c r="E1791" s="184" t="s">
        <v>465</v>
      </c>
      <c r="F1791" s="184" t="s">
        <v>392</v>
      </c>
      <c r="G1791" s="186">
        <v>2.0</v>
      </c>
      <c r="H1791" s="186">
        <v>1.0</v>
      </c>
      <c r="I1791" s="2"/>
    </row>
    <row r="1792">
      <c r="A1792" s="183">
        <v>45864.0</v>
      </c>
      <c r="B1792" s="184" t="s">
        <v>338</v>
      </c>
      <c r="C1792" s="183">
        <v>45810.0</v>
      </c>
      <c r="D1792" s="184" t="s">
        <v>456</v>
      </c>
      <c r="E1792" s="184" t="s">
        <v>465</v>
      </c>
      <c r="F1792" s="184" t="s">
        <v>392</v>
      </c>
      <c r="G1792" s="186">
        <v>2.0</v>
      </c>
      <c r="H1792" s="186">
        <v>2.0</v>
      </c>
      <c r="I1792" s="2"/>
    </row>
    <row r="1793">
      <c r="A1793" s="183">
        <v>45835.0</v>
      </c>
      <c r="B1793" s="184" t="s">
        <v>334</v>
      </c>
      <c r="C1793" s="183">
        <v>45811.0</v>
      </c>
      <c r="D1793" s="184" t="s">
        <v>456</v>
      </c>
      <c r="E1793" s="184" t="s">
        <v>465</v>
      </c>
      <c r="F1793" s="184" t="s">
        <v>393</v>
      </c>
      <c r="G1793" s="186">
        <v>3.0</v>
      </c>
      <c r="H1793" s="186">
        <v>1.0</v>
      </c>
      <c r="I1793" s="2"/>
    </row>
    <row r="1794">
      <c r="A1794" s="183">
        <v>45865.0</v>
      </c>
      <c r="B1794" s="184" t="s">
        <v>340</v>
      </c>
      <c r="C1794" s="183">
        <v>45811.0</v>
      </c>
      <c r="D1794" s="184" t="s">
        <v>456</v>
      </c>
      <c r="E1794" s="184" t="s">
        <v>465</v>
      </c>
      <c r="F1794" s="184" t="s">
        <v>393</v>
      </c>
      <c r="G1794" s="186">
        <v>3.0</v>
      </c>
      <c r="H1794" s="186">
        <v>2.0</v>
      </c>
      <c r="I1794" s="2"/>
    </row>
    <row r="1795">
      <c r="A1795" s="183">
        <v>45836.0</v>
      </c>
      <c r="B1795" s="184" t="s">
        <v>338</v>
      </c>
      <c r="C1795" s="183">
        <v>45812.0</v>
      </c>
      <c r="D1795" s="184" t="s">
        <v>456</v>
      </c>
      <c r="E1795" s="184" t="s">
        <v>465</v>
      </c>
      <c r="F1795" s="184" t="s">
        <v>394</v>
      </c>
      <c r="G1795" s="186">
        <v>4.0</v>
      </c>
      <c r="H1795" s="186">
        <v>1.0</v>
      </c>
      <c r="I1795" s="2"/>
    </row>
    <row r="1796">
      <c r="A1796" s="183">
        <v>45866.0</v>
      </c>
      <c r="B1796" s="184" t="s">
        <v>342</v>
      </c>
      <c r="C1796" s="183">
        <v>45812.0</v>
      </c>
      <c r="D1796" s="184" t="s">
        <v>456</v>
      </c>
      <c r="E1796" s="184" t="s">
        <v>465</v>
      </c>
      <c r="F1796" s="184" t="s">
        <v>394</v>
      </c>
      <c r="G1796" s="186">
        <v>4.0</v>
      </c>
      <c r="H1796" s="186">
        <v>2.0</v>
      </c>
      <c r="I1796" s="2"/>
    </row>
    <row r="1797">
      <c r="A1797" s="183">
        <v>45837.0</v>
      </c>
      <c r="B1797" s="184" t="s">
        <v>340</v>
      </c>
      <c r="C1797" s="183">
        <v>45813.0</v>
      </c>
      <c r="D1797" s="184" t="s">
        <v>456</v>
      </c>
      <c r="E1797" s="184" t="s">
        <v>465</v>
      </c>
      <c r="F1797" s="184" t="s">
        <v>395</v>
      </c>
      <c r="G1797" s="186">
        <v>5.0</v>
      </c>
      <c r="H1797" s="186">
        <v>1.0</v>
      </c>
      <c r="I1797" s="2"/>
    </row>
    <row r="1798">
      <c r="A1798" s="183">
        <v>45867.0</v>
      </c>
      <c r="B1798" s="184" t="s">
        <v>344</v>
      </c>
      <c r="C1798" s="183">
        <v>45813.0</v>
      </c>
      <c r="D1798" s="184" t="s">
        <v>456</v>
      </c>
      <c r="E1798" s="184" t="s">
        <v>465</v>
      </c>
      <c r="F1798" s="184" t="s">
        <v>395</v>
      </c>
      <c r="G1798" s="186">
        <v>5.0</v>
      </c>
      <c r="H1798" s="186">
        <v>2.0</v>
      </c>
      <c r="I1798" s="2"/>
    </row>
    <row r="1799">
      <c r="A1799" s="183">
        <v>45838.0</v>
      </c>
      <c r="B1799" s="184" t="s">
        <v>342</v>
      </c>
      <c r="C1799" s="183">
        <v>45814.0</v>
      </c>
      <c r="D1799" s="184" t="s">
        <v>456</v>
      </c>
      <c r="E1799" s="184" t="s">
        <v>465</v>
      </c>
      <c r="F1799" s="184" t="s">
        <v>396</v>
      </c>
      <c r="G1799" s="186">
        <v>6.0</v>
      </c>
      <c r="H1799" s="186">
        <v>1.0</v>
      </c>
      <c r="I1799" s="2"/>
    </row>
    <row r="1800">
      <c r="A1800" s="183">
        <v>45868.0</v>
      </c>
      <c r="B1800" s="184" t="s">
        <v>346</v>
      </c>
      <c r="C1800" s="183">
        <v>45814.0</v>
      </c>
      <c r="D1800" s="184" t="s">
        <v>456</v>
      </c>
      <c r="E1800" s="184" t="s">
        <v>465</v>
      </c>
      <c r="F1800" s="184" t="s">
        <v>396</v>
      </c>
      <c r="G1800" s="186">
        <v>6.0</v>
      </c>
      <c r="H1800" s="186">
        <v>2.0</v>
      </c>
      <c r="I1800" s="2"/>
    </row>
    <row r="1801">
      <c r="A1801" s="183">
        <v>45839.0</v>
      </c>
      <c r="B1801" s="184" t="s">
        <v>344</v>
      </c>
      <c r="C1801" s="183">
        <v>45815.0</v>
      </c>
      <c r="D1801" s="184" t="s">
        <v>456</v>
      </c>
      <c r="E1801" s="184" t="s">
        <v>465</v>
      </c>
      <c r="F1801" s="184" t="s">
        <v>397</v>
      </c>
      <c r="G1801" s="186">
        <v>7.0</v>
      </c>
      <c r="H1801" s="186">
        <v>1.0</v>
      </c>
      <c r="I1801" s="2"/>
    </row>
    <row r="1802">
      <c r="A1802" s="183">
        <v>45869.0</v>
      </c>
      <c r="B1802" s="184" t="s">
        <v>348</v>
      </c>
      <c r="C1802" s="183">
        <v>45815.0</v>
      </c>
      <c r="D1802" s="184" t="s">
        <v>456</v>
      </c>
      <c r="E1802" s="184" t="s">
        <v>465</v>
      </c>
      <c r="F1802" s="184" t="s">
        <v>397</v>
      </c>
      <c r="G1802" s="186">
        <v>7.0</v>
      </c>
      <c r="H1802" s="186">
        <v>2.0</v>
      </c>
      <c r="I1802" s="2"/>
    </row>
    <row r="1803">
      <c r="A1803" s="183">
        <v>45840.0</v>
      </c>
      <c r="B1803" s="184" t="s">
        <v>346</v>
      </c>
      <c r="C1803" s="183">
        <v>45816.0</v>
      </c>
      <c r="D1803" s="184" t="s">
        <v>456</v>
      </c>
      <c r="E1803" s="184" t="s">
        <v>465</v>
      </c>
      <c r="F1803" s="184" t="s">
        <v>398</v>
      </c>
      <c r="G1803" s="186">
        <v>8.0</v>
      </c>
      <c r="H1803" s="186">
        <v>1.0</v>
      </c>
      <c r="I1803" s="2"/>
    </row>
    <row r="1804">
      <c r="A1804" s="183">
        <v>45870.0</v>
      </c>
      <c r="B1804" s="184" t="s">
        <v>334</v>
      </c>
      <c r="C1804" s="183">
        <v>45816.0</v>
      </c>
      <c r="D1804" s="184" t="s">
        <v>456</v>
      </c>
      <c r="E1804" s="184" t="s">
        <v>465</v>
      </c>
      <c r="F1804" s="184" t="s">
        <v>398</v>
      </c>
      <c r="G1804" s="186">
        <v>8.0</v>
      </c>
      <c r="H1804" s="186">
        <v>2.0</v>
      </c>
      <c r="I1804" s="2"/>
    </row>
    <row r="1805">
      <c r="A1805" s="183">
        <v>45841.0</v>
      </c>
      <c r="B1805" s="184" t="s">
        <v>348</v>
      </c>
      <c r="C1805" s="183">
        <v>45817.0</v>
      </c>
      <c r="D1805" s="184" t="s">
        <v>456</v>
      </c>
      <c r="E1805" s="184" t="s">
        <v>465</v>
      </c>
      <c r="F1805" s="184" t="s">
        <v>399</v>
      </c>
      <c r="G1805" s="186">
        <v>9.0</v>
      </c>
      <c r="H1805" s="186">
        <v>1.0</v>
      </c>
      <c r="I1805" s="2"/>
    </row>
    <row r="1806">
      <c r="A1806" s="183">
        <v>45871.0</v>
      </c>
      <c r="B1806" s="184" t="s">
        <v>338</v>
      </c>
      <c r="C1806" s="183">
        <v>45817.0</v>
      </c>
      <c r="D1806" s="184" t="s">
        <v>456</v>
      </c>
      <c r="E1806" s="184" t="s">
        <v>465</v>
      </c>
      <c r="F1806" s="184" t="s">
        <v>399</v>
      </c>
      <c r="G1806" s="186">
        <v>9.0</v>
      </c>
      <c r="H1806" s="186">
        <v>2.0</v>
      </c>
      <c r="I1806" s="2"/>
    </row>
    <row r="1807">
      <c r="A1807" s="183">
        <v>45842.0</v>
      </c>
      <c r="B1807" s="184" t="s">
        <v>334</v>
      </c>
      <c r="C1807" s="183">
        <v>45818.0</v>
      </c>
      <c r="D1807" s="184" t="s">
        <v>456</v>
      </c>
      <c r="E1807" s="184" t="s">
        <v>465</v>
      </c>
      <c r="F1807" s="184" t="s">
        <v>400</v>
      </c>
      <c r="G1807" s="186">
        <v>10.0</v>
      </c>
      <c r="H1807" s="186">
        <v>1.0</v>
      </c>
      <c r="I1807" s="2"/>
    </row>
    <row r="1808">
      <c r="A1808" s="183">
        <v>45872.0</v>
      </c>
      <c r="B1808" s="184" t="s">
        <v>340</v>
      </c>
      <c r="C1808" s="183">
        <v>45818.0</v>
      </c>
      <c r="D1808" s="184" t="s">
        <v>456</v>
      </c>
      <c r="E1808" s="184" t="s">
        <v>465</v>
      </c>
      <c r="F1808" s="184" t="s">
        <v>400</v>
      </c>
      <c r="G1808" s="186">
        <v>10.0</v>
      </c>
      <c r="H1808" s="186">
        <v>2.0</v>
      </c>
      <c r="I1808" s="2"/>
    </row>
    <row r="1809">
      <c r="A1809" s="183">
        <v>45843.0</v>
      </c>
      <c r="B1809" s="184" t="s">
        <v>338</v>
      </c>
      <c r="C1809" s="183">
        <v>45819.0</v>
      </c>
      <c r="D1809" s="184" t="s">
        <v>456</v>
      </c>
      <c r="E1809" s="184" t="s">
        <v>465</v>
      </c>
      <c r="F1809" s="184" t="s">
        <v>401</v>
      </c>
      <c r="G1809" s="186">
        <v>11.0</v>
      </c>
      <c r="H1809" s="186">
        <v>1.0</v>
      </c>
      <c r="I1809" s="2"/>
    </row>
    <row r="1810">
      <c r="A1810" s="183">
        <v>45873.0</v>
      </c>
      <c r="B1810" s="184" t="s">
        <v>342</v>
      </c>
      <c r="C1810" s="183">
        <v>45819.0</v>
      </c>
      <c r="D1810" s="184" t="s">
        <v>456</v>
      </c>
      <c r="E1810" s="184" t="s">
        <v>465</v>
      </c>
      <c r="F1810" s="184" t="s">
        <v>401</v>
      </c>
      <c r="G1810" s="186">
        <v>11.0</v>
      </c>
      <c r="H1810" s="186">
        <v>2.0</v>
      </c>
      <c r="I1810" s="2"/>
    </row>
    <row r="1811">
      <c r="A1811" s="183">
        <v>45844.0</v>
      </c>
      <c r="B1811" s="184" t="s">
        <v>340</v>
      </c>
      <c r="C1811" s="183">
        <v>45820.0</v>
      </c>
      <c r="D1811" s="184" t="s">
        <v>456</v>
      </c>
      <c r="E1811" s="184" t="s">
        <v>465</v>
      </c>
      <c r="F1811" s="184" t="s">
        <v>402</v>
      </c>
      <c r="G1811" s="186">
        <v>12.0</v>
      </c>
      <c r="H1811" s="186">
        <v>1.0</v>
      </c>
      <c r="I1811" s="2"/>
    </row>
    <row r="1812">
      <c r="A1812" s="183">
        <v>45874.0</v>
      </c>
      <c r="B1812" s="184" t="s">
        <v>344</v>
      </c>
      <c r="C1812" s="183">
        <v>45820.0</v>
      </c>
      <c r="D1812" s="184" t="s">
        <v>456</v>
      </c>
      <c r="E1812" s="184" t="s">
        <v>465</v>
      </c>
      <c r="F1812" s="184" t="s">
        <v>402</v>
      </c>
      <c r="G1812" s="186">
        <v>12.0</v>
      </c>
      <c r="H1812" s="186">
        <v>2.0</v>
      </c>
      <c r="I1812" s="2"/>
    </row>
    <row r="1813">
      <c r="A1813" s="183">
        <v>45845.0</v>
      </c>
      <c r="B1813" s="184" t="s">
        <v>342</v>
      </c>
      <c r="C1813" s="183">
        <v>45821.0</v>
      </c>
      <c r="D1813" s="184" t="s">
        <v>456</v>
      </c>
      <c r="E1813" s="184" t="s">
        <v>465</v>
      </c>
      <c r="F1813" s="184" t="s">
        <v>403</v>
      </c>
      <c r="G1813" s="186">
        <v>13.0</v>
      </c>
      <c r="H1813" s="186">
        <v>1.0</v>
      </c>
      <c r="I1813" s="2"/>
    </row>
    <row r="1814">
      <c r="A1814" s="183">
        <v>45875.0</v>
      </c>
      <c r="B1814" s="184" t="s">
        <v>346</v>
      </c>
      <c r="C1814" s="183">
        <v>45821.0</v>
      </c>
      <c r="D1814" s="184" t="s">
        <v>456</v>
      </c>
      <c r="E1814" s="184" t="s">
        <v>465</v>
      </c>
      <c r="F1814" s="184" t="s">
        <v>403</v>
      </c>
      <c r="G1814" s="186">
        <v>13.0</v>
      </c>
      <c r="H1814" s="186">
        <v>2.0</v>
      </c>
      <c r="I1814" s="2"/>
    </row>
    <row r="1815">
      <c r="A1815" s="183">
        <v>45846.0</v>
      </c>
      <c r="B1815" s="184" t="s">
        <v>344</v>
      </c>
      <c r="C1815" s="183">
        <v>45822.0</v>
      </c>
      <c r="D1815" s="184" t="s">
        <v>456</v>
      </c>
      <c r="E1815" s="184" t="s">
        <v>465</v>
      </c>
      <c r="F1815" s="184" t="s">
        <v>404</v>
      </c>
      <c r="G1815" s="186">
        <v>14.0</v>
      </c>
      <c r="H1815" s="186">
        <v>1.0</v>
      </c>
      <c r="I1815" s="2"/>
    </row>
    <row r="1816">
      <c r="A1816" s="183">
        <v>45876.0</v>
      </c>
      <c r="B1816" s="184" t="s">
        <v>348</v>
      </c>
      <c r="C1816" s="183">
        <v>45822.0</v>
      </c>
      <c r="D1816" s="184" t="s">
        <v>456</v>
      </c>
      <c r="E1816" s="184" t="s">
        <v>465</v>
      </c>
      <c r="F1816" s="184" t="s">
        <v>404</v>
      </c>
      <c r="G1816" s="186">
        <v>14.0</v>
      </c>
      <c r="H1816" s="186">
        <v>2.0</v>
      </c>
      <c r="I1816" s="2"/>
    </row>
    <row r="1817">
      <c r="A1817" s="183">
        <v>45847.0</v>
      </c>
      <c r="B1817" s="184" t="s">
        <v>346</v>
      </c>
      <c r="C1817" s="183">
        <v>45823.0</v>
      </c>
      <c r="D1817" s="184" t="s">
        <v>456</v>
      </c>
      <c r="E1817" s="184" t="s">
        <v>465</v>
      </c>
      <c r="F1817" s="184" t="s">
        <v>337</v>
      </c>
      <c r="G1817" s="186">
        <v>15.0</v>
      </c>
      <c r="H1817" s="186">
        <v>1.0</v>
      </c>
      <c r="I1817" s="2"/>
    </row>
    <row r="1818">
      <c r="A1818" s="183">
        <v>45877.0</v>
      </c>
      <c r="B1818" s="184" t="s">
        <v>334</v>
      </c>
      <c r="C1818" s="183">
        <v>45823.0</v>
      </c>
      <c r="D1818" s="184" t="s">
        <v>456</v>
      </c>
      <c r="E1818" s="184" t="s">
        <v>465</v>
      </c>
      <c r="F1818" s="184" t="s">
        <v>337</v>
      </c>
      <c r="G1818" s="186">
        <v>15.0</v>
      </c>
      <c r="H1818" s="186">
        <v>2.0</v>
      </c>
      <c r="I1818" s="2"/>
    </row>
    <row r="1819">
      <c r="A1819" s="183">
        <v>45848.0</v>
      </c>
      <c r="B1819" s="184" t="s">
        <v>348</v>
      </c>
      <c r="C1819" s="183">
        <v>45824.0</v>
      </c>
      <c r="D1819" s="184" t="s">
        <v>456</v>
      </c>
      <c r="E1819" s="184" t="s">
        <v>465</v>
      </c>
      <c r="F1819" s="184" t="s">
        <v>339</v>
      </c>
      <c r="G1819" s="186">
        <v>16.0</v>
      </c>
      <c r="H1819" s="186">
        <v>1.0</v>
      </c>
      <c r="I1819" s="2"/>
    </row>
    <row r="1820">
      <c r="A1820" s="183">
        <v>45878.0</v>
      </c>
      <c r="B1820" s="184" t="s">
        <v>338</v>
      </c>
      <c r="C1820" s="183">
        <v>45824.0</v>
      </c>
      <c r="D1820" s="184" t="s">
        <v>456</v>
      </c>
      <c r="E1820" s="184" t="s">
        <v>465</v>
      </c>
      <c r="F1820" s="184" t="s">
        <v>339</v>
      </c>
      <c r="G1820" s="186">
        <v>16.0</v>
      </c>
      <c r="H1820" s="186">
        <v>2.0</v>
      </c>
      <c r="I1820" s="2"/>
    </row>
    <row r="1821">
      <c r="A1821" s="183">
        <v>45849.0</v>
      </c>
      <c r="B1821" s="184" t="s">
        <v>334</v>
      </c>
      <c r="C1821" s="183">
        <v>45825.0</v>
      </c>
      <c r="D1821" s="184" t="s">
        <v>456</v>
      </c>
      <c r="E1821" s="184" t="s">
        <v>465</v>
      </c>
      <c r="F1821" s="184" t="s">
        <v>341</v>
      </c>
      <c r="G1821" s="186">
        <v>17.0</v>
      </c>
      <c r="H1821" s="186">
        <v>1.0</v>
      </c>
      <c r="I1821" s="2"/>
    </row>
    <row r="1822">
      <c r="A1822" s="183">
        <v>45879.0</v>
      </c>
      <c r="B1822" s="184" t="s">
        <v>340</v>
      </c>
      <c r="C1822" s="183">
        <v>45825.0</v>
      </c>
      <c r="D1822" s="184" t="s">
        <v>456</v>
      </c>
      <c r="E1822" s="184" t="s">
        <v>465</v>
      </c>
      <c r="F1822" s="184" t="s">
        <v>341</v>
      </c>
      <c r="G1822" s="186">
        <v>17.0</v>
      </c>
      <c r="H1822" s="186">
        <v>2.0</v>
      </c>
      <c r="I1822" s="2"/>
    </row>
    <row r="1823">
      <c r="A1823" s="183">
        <v>45850.0</v>
      </c>
      <c r="B1823" s="184" t="s">
        <v>338</v>
      </c>
      <c r="C1823" s="183">
        <v>45826.0</v>
      </c>
      <c r="D1823" s="184" t="s">
        <v>456</v>
      </c>
      <c r="E1823" s="184" t="s">
        <v>465</v>
      </c>
      <c r="F1823" s="184" t="s">
        <v>343</v>
      </c>
      <c r="G1823" s="186">
        <v>18.0</v>
      </c>
      <c r="H1823" s="186">
        <v>1.0</v>
      </c>
      <c r="I1823" s="2"/>
    </row>
    <row r="1824">
      <c r="A1824" s="183">
        <v>45880.0</v>
      </c>
      <c r="B1824" s="184" t="s">
        <v>342</v>
      </c>
      <c r="C1824" s="183">
        <v>45826.0</v>
      </c>
      <c r="D1824" s="184" t="s">
        <v>456</v>
      </c>
      <c r="E1824" s="184" t="s">
        <v>465</v>
      </c>
      <c r="F1824" s="184" t="s">
        <v>343</v>
      </c>
      <c r="G1824" s="186">
        <v>18.0</v>
      </c>
      <c r="H1824" s="186">
        <v>2.0</v>
      </c>
      <c r="I1824" s="2"/>
    </row>
    <row r="1825">
      <c r="A1825" s="183">
        <v>45851.0</v>
      </c>
      <c r="B1825" s="184" t="s">
        <v>340</v>
      </c>
      <c r="C1825" s="183">
        <v>45827.0</v>
      </c>
      <c r="D1825" s="184" t="s">
        <v>456</v>
      </c>
      <c r="E1825" s="184" t="s">
        <v>465</v>
      </c>
      <c r="F1825" s="184" t="s">
        <v>345</v>
      </c>
      <c r="G1825" s="186">
        <v>19.0</v>
      </c>
      <c r="H1825" s="186">
        <v>1.0</v>
      </c>
      <c r="I1825" s="2"/>
    </row>
    <row r="1826">
      <c r="A1826" s="183">
        <v>45881.0</v>
      </c>
      <c r="B1826" s="184" t="s">
        <v>344</v>
      </c>
      <c r="C1826" s="183">
        <v>45827.0</v>
      </c>
      <c r="D1826" s="184" t="s">
        <v>456</v>
      </c>
      <c r="E1826" s="184" t="s">
        <v>465</v>
      </c>
      <c r="F1826" s="184" t="s">
        <v>345</v>
      </c>
      <c r="G1826" s="186">
        <v>19.0</v>
      </c>
      <c r="H1826" s="186">
        <v>2.0</v>
      </c>
      <c r="I1826" s="2"/>
    </row>
    <row r="1827">
      <c r="A1827" s="183">
        <v>45852.0</v>
      </c>
      <c r="B1827" s="184" t="s">
        <v>342</v>
      </c>
      <c r="C1827" s="183">
        <v>45828.0</v>
      </c>
      <c r="D1827" s="184" t="s">
        <v>456</v>
      </c>
      <c r="E1827" s="184" t="s">
        <v>465</v>
      </c>
      <c r="F1827" s="184" t="s">
        <v>347</v>
      </c>
      <c r="G1827" s="186">
        <v>20.0</v>
      </c>
      <c r="H1827" s="186">
        <v>1.0</v>
      </c>
      <c r="I1827" s="2"/>
    </row>
    <row r="1828">
      <c r="A1828" s="183">
        <v>45882.0</v>
      </c>
      <c r="B1828" s="184" t="s">
        <v>346</v>
      </c>
      <c r="C1828" s="183">
        <v>45828.0</v>
      </c>
      <c r="D1828" s="184" t="s">
        <v>456</v>
      </c>
      <c r="E1828" s="184" t="s">
        <v>465</v>
      </c>
      <c r="F1828" s="184" t="s">
        <v>347</v>
      </c>
      <c r="G1828" s="186">
        <v>20.0</v>
      </c>
      <c r="H1828" s="186">
        <v>2.0</v>
      </c>
      <c r="I1828" s="2"/>
    </row>
    <row r="1829">
      <c r="A1829" s="183">
        <v>45853.0</v>
      </c>
      <c r="B1829" s="184" t="s">
        <v>344</v>
      </c>
      <c r="C1829" s="183">
        <v>45829.0</v>
      </c>
      <c r="D1829" s="184" t="s">
        <v>456</v>
      </c>
      <c r="E1829" s="184" t="s">
        <v>465</v>
      </c>
      <c r="F1829" s="184" t="s">
        <v>349</v>
      </c>
      <c r="G1829" s="186">
        <v>21.0</v>
      </c>
      <c r="H1829" s="186">
        <v>1.0</v>
      </c>
      <c r="I1829" s="2"/>
    </row>
    <row r="1830">
      <c r="A1830" s="183">
        <v>45883.0</v>
      </c>
      <c r="B1830" s="184" t="s">
        <v>348</v>
      </c>
      <c r="C1830" s="183">
        <v>45829.0</v>
      </c>
      <c r="D1830" s="184" t="s">
        <v>456</v>
      </c>
      <c r="E1830" s="184" t="s">
        <v>465</v>
      </c>
      <c r="F1830" s="184" t="s">
        <v>349</v>
      </c>
      <c r="G1830" s="186">
        <v>21.0</v>
      </c>
      <c r="H1830" s="186">
        <v>2.0</v>
      </c>
      <c r="I1830" s="2"/>
    </row>
    <row r="1831">
      <c r="A1831" s="183">
        <v>45854.0</v>
      </c>
      <c r="B1831" s="184" t="s">
        <v>346</v>
      </c>
      <c r="C1831" s="183">
        <v>45830.0</v>
      </c>
      <c r="D1831" s="184" t="s">
        <v>456</v>
      </c>
      <c r="E1831" s="184" t="s">
        <v>465</v>
      </c>
      <c r="F1831" s="184" t="s">
        <v>350</v>
      </c>
      <c r="G1831" s="186">
        <v>22.0</v>
      </c>
      <c r="H1831" s="186">
        <v>1.0</v>
      </c>
      <c r="I1831" s="2"/>
    </row>
    <row r="1832">
      <c r="A1832" s="183">
        <v>45884.0</v>
      </c>
      <c r="B1832" s="184" t="s">
        <v>334</v>
      </c>
      <c r="C1832" s="183">
        <v>45830.0</v>
      </c>
      <c r="D1832" s="184" t="s">
        <v>456</v>
      </c>
      <c r="E1832" s="184" t="s">
        <v>465</v>
      </c>
      <c r="F1832" s="184" t="s">
        <v>350</v>
      </c>
      <c r="G1832" s="186">
        <v>22.0</v>
      </c>
      <c r="H1832" s="186">
        <v>2.0</v>
      </c>
      <c r="I1832" s="2"/>
    </row>
    <row r="1833">
      <c r="A1833" s="183">
        <v>45855.0</v>
      </c>
      <c r="B1833" s="184" t="s">
        <v>348</v>
      </c>
      <c r="C1833" s="183">
        <v>45831.0</v>
      </c>
      <c r="D1833" s="184" t="s">
        <v>456</v>
      </c>
      <c r="E1833" s="184" t="s">
        <v>465</v>
      </c>
      <c r="F1833" s="184" t="s">
        <v>351</v>
      </c>
      <c r="G1833" s="186">
        <v>23.0</v>
      </c>
      <c r="H1833" s="186">
        <v>1.0</v>
      </c>
      <c r="I1833" s="2"/>
    </row>
    <row r="1834">
      <c r="A1834" s="183">
        <v>45885.0</v>
      </c>
      <c r="B1834" s="184" t="s">
        <v>338</v>
      </c>
      <c r="C1834" s="183">
        <v>45831.0</v>
      </c>
      <c r="D1834" s="184" t="s">
        <v>456</v>
      </c>
      <c r="E1834" s="184" t="s">
        <v>465</v>
      </c>
      <c r="F1834" s="184" t="s">
        <v>351</v>
      </c>
      <c r="G1834" s="186">
        <v>23.0</v>
      </c>
      <c r="H1834" s="186">
        <v>2.0</v>
      </c>
      <c r="I1834" s="2"/>
    </row>
    <row r="1835">
      <c r="A1835" s="183">
        <v>45856.0</v>
      </c>
      <c r="B1835" s="184" t="s">
        <v>334</v>
      </c>
      <c r="C1835" s="183">
        <v>45832.0</v>
      </c>
      <c r="D1835" s="184" t="s">
        <v>456</v>
      </c>
      <c r="E1835" s="184" t="s">
        <v>465</v>
      </c>
      <c r="F1835" s="184" t="s">
        <v>352</v>
      </c>
      <c r="G1835" s="186">
        <v>24.0</v>
      </c>
      <c r="H1835" s="186">
        <v>1.0</v>
      </c>
      <c r="I1835" s="2"/>
    </row>
    <row r="1836">
      <c r="A1836" s="183">
        <v>45886.0</v>
      </c>
      <c r="B1836" s="184" t="s">
        <v>340</v>
      </c>
      <c r="C1836" s="183">
        <v>45832.0</v>
      </c>
      <c r="D1836" s="184" t="s">
        <v>456</v>
      </c>
      <c r="E1836" s="184" t="s">
        <v>465</v>
      </c>
      <c r="F1836" s="184" t="s">
        <v>352</v>
      </c>
      <c r="G1836" s="186">
        <v>24.0</v>
      </c>
      <c r="H1836" s="186">
        <v>2.0</v>
      </c>
      <c r="I1836" s="2"/>
    </row>
    <row r="1837">
      <c r="A1837" s="183">
        <v>45857.0</v>
      </c>
      <c r="B1837" s="184" t="s">
        <v>338</v>
      </c>
      <c r="C1837" s="183">
        <v>45833.0</v>
      </c>
      <c r="D1837" s="184" t="s">
        <v>456</v>
      </c>
      <c r="E1837" s="184" t="s">
        <v>465</v>
      </c>
      <c r="F1837" s="184" t="s">
        <v>353</v>
      </c>
      <c r="G1837" s="186">
        <v>25.0</v>
      </c>
      <c r="H1837" s="186">
        <v>1.0</v>
      </c>
      <c r="I1837" s="2"/>
    </row>
    <row r="1838">
      <c r="A1838" s="183">
        <v>45887.0</v>
      </c>
      <c r="B1838" s="184" t="s">
        <v>342</v>
      </c>
      <c r="C1838" s="183">
        <v>45833.0</v>
      </c>
      <c r="D1838" s="184" t="s">
        <v>456</v>
      </c>
      <c r="E1838" s="184" t="s">
        <v>465</v>
      </c>
      <c r="F1838" s="184" t="s">
        <v>353</v>
      </c>
      <c r="G1838" s="186">
        <v>25.0</v>
      </c>
      <c r="H1838" s="186">
        <v>2.0</v>
      </c>
      <c r="I1838" s="2"/>
    </row>
    <row r="1839">
      <c r="A1839" s="183">
        <v>45858.0</v>
      </c>
      <c r="B1839" s="184" t="s">
        <v>340</v>
      </c>
      <c r="C1839" s="183">
        <v>45834.0</v>
      </c>
      <c r="D1839" s="184" t="s">
        <v>456</v>
      </c>
      <c r="E1839" s="184" t="s">
        <v>465</v>
      </c>
      <c r="F1839" s="184" t="s">
        <v>354</v>
      </c>
      <c r="G1839" s="186">
        <v>26.0</v>
      </c>
      <c r="H1839" s="186">
        <v>1.0</v>
      </c>
      <c r="I1839" s="2"/>
    </row>
    <row r="1840">
      <c r="A1840" s="183">
        <v>45888.0</v>
      </c>
      <c r="B1840" s="184" t="s">
        <v>344</v>
      </c>
      <c r="C1840" s="183">
        <v>45834.0</v>
      </c>
      <c r="D1840" s="184" t="s">
        <v>456</v>
      </c>
      <c r="E1840" s="184" t="s">
        <v>465</v>
      </c>
      <c r="F1840" s="184" t="s">
        <v>354</v>
      </c>
      <c r="G1840" s="186">
        <v>26.0</v>
      </c>
      <c r="H1840" s="186">
        <v>2.0</v>
      </c>
      <c r="I1840" s="2"/>
    </row>
    <row r="1841">
      <c r="A1841" s="183">
        <v>45859.0</v>
      </c>
      <c r="B1841" s="184" t="s">
        <v>342</v>
      </c>
      <c r="C1841" s="183">
        <v>45835.0</v>
      </c>
      <c r="D1841" s="184" t="s">
        <v>456</v>
      </c>
      <c r="E1841" s="184" t="s">
        <v>465</v>
      </c>
      <c r="F1841" s="184" t="s">
        <v>356</v>
      </c>
      <c r="G1841" s="186">
        <v>27.0</v>
      </c>
      <c r="H1841" s="186">
        <v>1.0</v>
      </c>
      <c r="I1841" s="2"/>
    </row>
    <row r="1842">
      <c r="A1842" s="183">
        <v>45889.0</v>
      </c>
      <c r="B1842" s="184" t="s">
        <v>346</v>
      </c>
      <c r="C1842" s="183">
        <v>45835.0</v>
      </c>
      <c r="D1842" s="184" t="s">
        <v>456</v>
      </c>
      <c r="E1842" s="184" t="s">
        <v>465</v>
      </c>
      <c r="F1842" s="184" t="s">
        <v>356</v>
      </c>
      <c r="G1842" s="186">
        <v>27.0</v>
      </c>
      <c r="H1842" s="186">
        <v>2.0</v>
      </c>
      <c r="I1842" s="2"/>
    </row>
    <row r="1843">
      <c r="A1843" s="183">
        <v>45860.0</v>
      </c>
      <c r="B1843" s="184" t="s">
        <v>344</v>
      </c>
      <c r="C1843" s="183">
        <v>45836.0</v>
      </c>
      <c r="D1843" s="184" t="s">
        <v>456</v>
      </c>
      <c r="E1843" s="184" t="s">
        <v>465</v>
      </c>
      <c r="F1843" s="184" t="s">
        <v>357</v>
      </c>
      <c r="G1843" s="186">
        <v>28.0</v>
      </c>
      <c r="H1843" s="186">
        <v>1.0</v>
      </c>
      <c r="I1843" s="2"/>
    </row>
    <row r="1844">
      <c r="A1844" s="183">
        <v>45890.0</v>
      </c>
      <c r="B1844" s="184" t="s">
        <v>348</v>
      </c>
      <c r="C1844" s="183">
        <v>45836.0</v>
      </c>
      <c r="D1844" s="184" t="s">
        <v>456</v>
      </c>
      <c r="E1844" s="184" t="s">
        <v>465</v>
      </c>
      <c r="F1844" s="184" t="s">
        <v>357</v>
      </c>
      <c r="G1844" s="186">
        <v>28.0</v>
      </c>
      <c r="H1844" s="186">
        <v>2.0</v>
      </c>
      <c r="I1844" s="2"/>
    </row>
    <row r="1845">
      <c r="A1845" s="183">
        <v>45861.0</v>
      </c>
      <c r="B1845" s="184" t="s">
        <v>346</v>
      </c>
      <c r="C1845" s="183">
        <v>45837.0</v>
      </c>
      <c r="D1845" s="184" t="s">
        <v>456</v>
      </c>
      <c r="E1845" s="184" t="s">
        <v>465</v>
      </c>
      <c r="F1845" s="184" t="s">
        <v>358</v>
      </c>
      <c r="G1845" s="186">
        <v>29.0</v>
      </c>
      <c r="H1845" s="186">
        <v>1.0</v>
      </c>
      <c r="I1845" s="2"/>
    </row>
    <row r="1846">
      <c r="A1846" s="183">
        <v>45891.0</v>
      </c>
      <c r="B1846" s="184" t="s">
        <v>334</v>
      </c>
      <c r="C1846" s="183">
        <v>45837.0</v>
      </c>
      <c r="D1846" s="184" t="s">
        <v>456</v>
      </c>
      <c r="E1846" s="184" t="s">
        <v>465</v>
      </c>
      <c r="F1846" s="184" t="s">
        <v>358</v>
      </c>
      <c r="G1846" s="186">
        <v>29.0</v>
      </c>
      <c r="H1846" s="186">
        <v>2.0</v>
      </c>
      <c r="I1846" s="2"/>
    </row>
    <row r="1847">
      <c r="A1847" s="183">
        <v>45892.0</v>
      </c>
      <c r="B1847" s="184" t="s">
        <v>338</v>
      </c>
      <c r="C1847" s="183">
        <v>45839.0</v>
      </c>
      <c r="D1847" s="184" t="s">
        <v>456</v>
      </c>
      <c r="E1847" s="184" t="s">
        <v>466</v>
      </c>
      <c r="F1847" s="184" t="s">
        <v>359</v>
      </c>
      <c r="G1847" s="186">
        <v>1.0</v>
      </c>
      <c r="H1847" s="186">
        <v>0.0</v>
      </c>
      <c r="I1847" s="2"/>
    </row>
    <row r="1848">
      <c r="A1848" s="183">
        <v>45893.0</v>
      </c>
      <c r="B1848" s="184" t="s">
        <v>340</v>
      </c>
      <c r="C1848" s="183">
        <v>45840.0</v>
      </c>
      <c r="D1848" s="184" t="s">
        <v>456</v>
      </c>
      <c r="E1848" s="184" t="s">
        <v>466</v>
      </c>
      <c r="F1848" s="184" t="s">
        <v>360</v>
      </c>
      <c r="G1848" s="186">
        <v>2.0</v>
      </c>
      <c r="H1848" s="186">
        <v>0.0</v>
      </c>
      <c r="I1848" s="2"/>
    </row>
    <row r="1849">
      <c r="A1849" s="183">
        <v>45894.0</v>
      </c>
      <c r="B1849" s="184" t="s">
        <v>342</v>
      </c>
      <c r="C1849" s="183">
        <v>45841.0</v>
      </c>
      <c r="D1849" s="184" t="s">
        <v>456</v>
      </c>
      <c r="E1849" s="184" t="s">
        <v>466</v>
      </c>
      <c r="F1849" s="184" t="s">
        <v>361</v>
      </c>
      <c r="G1849" s="186">
        <v>3.0</v>
      </c>
      <c r="H1849" s="186">
        <v>0.0</v>
      </c>
      <c r="I1849" s="2"/>
    </row>
    <row r="1850">
      <c r="A1850" s="183">
        <v>45895.0</v>
      </c>
      <c r="B1850" s="184" t="s">
        <v>344</v>
      </c>
      <c r="C1850" s="183">
        <v>45842.0</v>
      </c>
      <c r="D1850" s="184" t="s">
        <v>456</v>
      </c>
      <c r="E1850" s="184" t="s">
        <v>466</v>
      </c>
      <c r="F1850" s="184" t="s">
        <v>362</v>
      </c>
      <c r="G1850" s="186">
        <v>4.0</v>
      </c>
      <c r="H1850" s="186">
        <v>0.0</v>
      </c>
      <c r="I1850" s="2"/>
    </row>
    <row r="1851">
      <c r="A1851" s="183">
        <v>45896.0</v>
      </c>
      <c r="B1851" s="184" t="s">
        <v>346</v>
      </c>
      <c r="C1851" s="183">
        <v>45843.0</v>
      </c>
      <c r="D1851" s="184" t="s">
        <v>456</v>
      </c>
      <c r="E1851" s="184" t="s">
        <v>466</v>
      </c>
      <c r="F1851" s="184" t="s">
        <v>363</v>
      </c>
      <c r="G1851" s="186">
        <v>5.0</v>
      </c>
      <c r="H1851" s="186">
        <v>0.0</v>
      </c>
      <c r="I1851" s="2"/>
    </row>
    <row r="1852">
      <c r="A1852" s="183">
        <v>45897.0</v>
      </c>
      <c r="B1852" s="184" t="s">
        <v>348</v>
      </c>
      <c r="C1852" s="183">
        <v>45844.0</v>
      </c>
      <c r="D1852" s="184" t="s">
        <v>456</v>
      </c>
      <c r="E1852" s="184" t="s">
        <v>466</v>
      </c>
      <c r="F1852" s="184" t="s">
        <v>364</v>
      </c>
      <c r="G1852" s="186">
        <v>6.0</v>
      </c>
      <c r="H1852" s="186">
        <v>0.0</v>
      </c>
      <c r="I1852" s="2"/>
    </row>
    <row r="1853">
      <c r="A1853" s="183">
        <v>45898.0</v>
      </c>
      <c r="B1853" s="184" t="s">
        <v>334</v>
      </c>
      <c r="C1853" s="183">
        <v>45845.0</v>
      </c>
      <c r="D1853" s="184" t="s">
        <v>456</v>
      </c>
      <c r="E1853" s="184" t="s">
        <v>466</v>
      </c>
      <c r="F1853" s="184" t="s">
        <v>365</v>
      </c>
      <c r="G1853" s="186">
        <v>7.0</v>
      </c>
      <c r="H1853" s="186">
        <v>0.0</v>
      </c>
      <c r="I1853" s="2"/>
    </row>
    <row r="1854">
      <c r="A1854" s="183">
        <v>45899.0</v>
      </c>
      <c r="B1854" s="184" t="s">
        <v>338</v>
      </c>
      <c r="C1854" s="183">
        <v>45846.0</v>
      </c>
      <c r="D1854" s="184" t="s">
        <v>456</v>
      </c>
      <c r="E1854" s="184" t="s">
        <v>466</v>
      </c>
      <c r="F1854" s="184" t="s">
        <v>366</v>
      </c>
      <c r="G1854" s="186">
        <v>8.0</v>
      </c>
      <c r="H1854" s="186">
        <v>0.0</v>
      </c>
      <c r="I1854" s="2"/>
    </row>
    <row r="1855">
      <c r="A1855" s="183">
        <v>45900.0</v>
      </c>
      <c r="B1855" s="184" t="s">
        <v>340</v>
      </c>
      <c r="C1855" s="183">
        <v>45847.0</v>
      </c>
      <c r="D1855" s="184" t="s">
        <v>456</v>
      </c>
      <c r="E1855" s="184" t="s">
        <v>466</v>
      </c>
      <c r="F1855" s="184" t="s">
        <v>367</v>
      </c>
      <c r="G1855" s="186">
        <v>9.0</v>
      </c>
      <c r="H1855" s="186">
        <v>0.0</v>
      </c>
      <c r="I1855" s="2"/>
    </row>
    <row r="1856">
      <c r="A1856" s="183">
        <v>45901.0</v>
      </c>
      <c r="B1856" s="184" t="s">
        <v>342</v>
      </c>
      <c r="C1856" s="183">
        <v>45848.0</v>
      </c>
      <c r="D1856" s="184" t="s">
        <v>456</v>
      </c>
      <c r="E1856" s="184" t="s">
        <v>466</v>
      </c>
      <c r="F1856" s="184" t="s">
        <v>368</v>
      </c>
      <c r="G1856" s="186">
        <v>10.0</v>
      </c>
      <c r="H1856" s="186">
        <v>0.0</v>
      </c>
      <c r="I1856" s="2"/>
    </row>
    <row r="1857">
      <c r="A1857" s="183">
        <v>45902.0</v>
      </c>
      <c r="B1857" s="184" t="s">
        <v>344</v>
      </c>
      <c r="C1857" s="183">
        <v>45849.0</v>
      </c>
      <c r="D1857" s="184" t="s">
        <v>456</v>
      </c>
      <c r="E1857" s="184" t="s">
        <v>466</v>
      </c>
      <c r="F1857" s="184" t="s">
        <v>369</v>
      </c>
      <c r="G1857" s="186">
        <v>11.0</v>
      </c>
      <c r="H1857" s="186">
        <v>0.0</v>
      </c>
      <c r="I1857" s="2"/>
    </row>
    <row r="1858">
      <c r="A1858" s="183">
        <v>45903.0</v>
      </c>
      <c r="B1858" s="184" t="s">
        <v>346</v>
      </c>
      <c r="C1858" s="183">
        <v>45850.0</v>
      </c>
      <c r="D1858" s="184" t="s">
        <v>456</v>
      </c>
      <c r="E1858" s="184" t="s">
        <v>466</v>
      </c>
      <c r="F1858" s="184" t="s">
        <v>370</v>
      </c>
      <c r="G1858" s="186">
        <v>12.0</v>
      </c>
      <c r="H1858" s="186">
        <v>0.0</v>
      </c>
      <c r="I1858" s="2"/>
    </row>
    <row r="1859">
      <c r="A1859" s="183">
        <v>45904.0</v>
      </c>
      <c r="B1859" s="184" t="s">
        <v>348</v>
      </c>
      <c r="C1859" s="183">
        <v>45851.0</v>
      </c>
      <c r="D1859" s="184" t="s">
        <v>456</v>
      </c>
      <c r="E1859" s="184" t="s">
        <v>466</v>
      </c>
      <c r="F1859" s="184" t="s">
        <v>371</v>
      </c>
      <c r="G1859" s="186">
        <v>13.0</v>
      </c>
      <c r="H1859" s="186">
        <v>0.0</v>
      </c>
      <c r="I1859" s="2"/>
    </row>
    <row r="1860">
      <c r="A1860" s="183">
        <v>45905.0</v>
      </c>
      <c r="B1860" s="184" t="s">
        <v>334</v>
      </c>
      <c r="C1860" s="183">
        <v>45852.0</v>
      </c>
      <c r="D1860" s="184" t="s">
        <v>456</v>
      </c>
      <c r="E1860" s="184" t="s">
        <v>466</v>
      </c>
      <c r="F1860" s="184" t="s">
        <v>372</v>
      </c>
      <c r="G1860" s="186">
        <v>14.0</v>
      </c>
      <c r="H1860" s="186">
        <v>0.0</v>
      </c>
      <c r="I1860" s="2"/>
    </row>
    <row r="1861">
      <c r="A1861" s="183">
        <v>45906.0</v>
      </c>
      <c r="B1861" s="184" t="s">
        <v>338</v>
      </c>
      <c r="C1861" s="183">
        <v>45853.0</v>
      </c>
      <c r="D1861" s="184" t="s">
        <v>456</v>
      </c>
      <c r="E1861" s="184" t="s">
        <v>466</v>
      </c>
      <c r="F1861" s="184" t="s">
        <v>373</v>
      </c>
      <c r="G1861" s="186">
        <v>15.0</v>
      </c>
      <c r="H1861" s="186">
        <v>0.0</v>
      </c>
      <c r="I1861" s="2"/>
    </row>
    <row r="1862">
      <c r="A1862" s="183">
        <v>45907.0</v>
      </c>
      <c r="B1862" s="184" t="s">
        <v>340</v>
      </c>
      <c r="C1862" s="183">
        <v>45854.0</v>
      </c>
      <c r="D1862" s="184" t="s">
        <v>456</v>
      </c>
      <c r="E1862" s="184" t="s">
        <v>466</v>
      </c>
      <c r="F1862" s="184" t="s">
        <v>374</v>
      </c>
      <c r="G1862" s="186">
        <v>16.0</v>
      </c>
      <c r="H1862" s="186">
        <v>0.0</v>
      </c>
      <c r="I1862" s="2"/>
    </row>
    <row r="1863">
      <c r="A1863" s="183">
        <v>45908.0</v>
      </c>
      <c r="B1863" s="184" t="s">
        <v>342</v>
      </c>
      <c r="C1863" s="183">
        <v>45855.0</v>
      </c>
      <c r="D1863" s="184" t="s">
        <v>456</v>
      </c>
      <c r="E1863" s="184" t="s">
        <v>466</v>
      </c>
      <c r="F1863" s="184" t="s">
        <v>406</v>
      </c>
      <c r="G1863" s="186">
        <v>17.0</v>
      </c>
      <c r="H1863" s="186">
        <v>0.0</v>
      </c>
      <c r="I1863" s="2"/>
    </row>
    <row r="1864">
      <c r="A1864" s="183">
        <v>45909.0</v>
      </c>
      <c r="B1864" s="184" t="s">
        <v>344</v>
      </c>
      <c r="C1864" s="183">
        <v>45856.0</v>
      </c>
      <c r="D1864" s="184" t="s">
        <v>456</v>
      </c>
      <c r="E1864" s="184" t="s">
        <v>466</v>
      </c>
      <c r="F1864" s="184" t="s">
        <v>407</v>
      </c>
      <c r="G1864" s="186">
        <v>18.0</v>
      </c>
      <c r="H1864" s="186">
        <v>0.0</v>
      </c>
      <c r="I1864" s="2"/>
    </row>
    <row r="1865">
      <c r="A1865" s="183">
        <v>45910.0</v>
      </c>
      <c r="B1865" s="184" t="s">
        <v>346</v>
      </c>
      <c r="C1865" s="183">
        <v>45857.0</v>
      </c>
      <c r="D1865" s="184" t="s">
        <v>456</v>
      </c>
      <c r="E1865" s="184" t="s">
        <v>466</v>
      </c>
      <c r="F1865" s="184" t="s">
        <v>377</v>
      </c>
      <c r="G1865" s="186">
        <v>19.0</v>
      </c>
      <c r="H1865" s="186">
        <v>0.0</v>
      </c>
      <c r="I1865" s="2"/>
    </row>
    <row r="1866">
      <c r="A1866" s="183">
        <v>45911.0</v>
      </c>
      <c r="B1866" s="184" t="s">
        <v>348</v>
      </c>
      <c r="C1866" s="183">
        <v>45858.0</v>
      </c>
      <c r="D1866" s="184" t="s">
        <v>456</v>
      </c>
      <c r="E1866" s="184" t="s">
        <v>466</v>
      </c>
      <c r="F1866" s="184" t="s">
        <v>378</v>
      </c>
      <c r="G1866" s="186">
        <v>20.0</v>
      </c>
      <c r="H1866" s="186">
        <v>0.0</v>
      </c>
      <c r="I1866" s="2"/>
    </row>
    <row r="1867">
      <c r="A1867" s="183">
        <v>45912.0</v>
      </c>
      <c r="B1867" s="184" t="s">
        <v>334</v>
      </c>
      <c r="C1867" s="183">
        <v>45859.0</v>
      </c>
      <c r="D1867" s="184" t="s">
        <v>456</v>
      </c>
      <c r="E1867" s="184" t="s">
        <v>466</v>
      </c>
      <c r="F1867" s="184" t="s">
        <v>379</v>
      </c>
      <c r="G1867" s="186">
        <v>21.0</v>
      </c>
      <c r="H1867" s="186">
        <v>0.0</v>
      </c>
      <c r="I1867" s="2"/>
    </row>
    <row r="1868">
      <c r="A1868" s="183">
        <v>45913.0</v>
      </c>
      <c r="B1868" s="184" t="s">
        <v>338</v>
      </c>
      <c r="C1868" s="183">
        <v>45860.0</v>
      </c>
      <c r="D1868" s="184" t="s">
        <v>456</v>
      </c>
      <c r="E1868" s="184" t="s">
        <v>466</v>
      </c>
      <c r="F1868" s="184" t="s">
        <v>380</v>
      </c>
      <c r="G1868" s="186">
        <v>22.0</v>
      </c>
      <c r="H1868" s="186">
        <v>0.0</v>
      </c>
      <c r="I1868" s="2"/>
    </row>
    <row r="1869">
      <c r="A1869" s="183">
        <v>45914.0</v>
      </c>
      <c r="B1869" s="184" t="s">
        <v>340</v>
      </c>
      <c r="C1869" s="183">
        <v>45861.0</v>
      </c>
      <c r="D1869" s="184" t="s">
        <v>456</v>
      </c>
      <c r="E1869" s="184" t="s">
        <v>466</v>
      </c>
      <c r="F1869" s="184" t="s">
        <v>381</v>
      </c>
      <c r="G1869" s="186">
        <v>23.0</v>
      </c>
      <c r="H1869" s="186">
        <v>0.0</v>
      </c>
      <c r="I1869" s="2"/>
    </row>
    <row r="1870">
      <c r="A1870" s="183">
        <v>45915.0</v>
      </c>
      <c r="B1870" s="184" t="s">
        <v>342</v>
      </c>
      <c r="C1870" s="183">
        <v>45862.0</v>
      </c>
      <c r="D1870" s="184" t="s">
        <v>456</v>
      </c>
      <c r="E1870" s="184" t="s">
        <v>466</v>
      </c>
      <c r="F1870" s="184" t="s">
        <v>383</v>
      </c>
      <c r="G1870" s="186">
        <v>24.0</v>
      </c>
      <c r="H1870" s="186">
        <v>0.0</v>
      </c>
      <c r="I1870" s="2"/>
    </row>
    <row r="1871">
      <c r="A1871" s="183">
        <v>45916.0</v>
      </c>
      <c r="B1871" s="184" t="s">
        <v>344</v>
      </c>
      <c r="C1871" s="183">
        <v>45863.0</v>
      </c>
      <c r="D1871" s="184" t="s">
        <v>456</v>
      </c>
      <c r="E1871" s="184" t="s">
        <v>466</v>
      </c>
      <c r="F1871" s="184" t="s">
        <v>384</v>
      </c>
      <c r="G1871" s="186">
        <v>25.0</v>
      </c>
      <c r="H1871" s="186">
        <v>0.0</v>
      </c>
      <c r="I1871" s="2"/>
    </row>
    <row r="1872">
      <c r="A1872" s="183">
        <v>45917.0</v>
      </c>
      <c r="B1872" s="184" t="s">
        <v>346</v>
      </c>
      <c r="C1872" s="183">
        <v>45864.0</v>
      </c>
      <c r="D1872" s="184" t="s">
        <v>456</v>
      </c>
      <c r="E1872" s="184" t="s">
        <v>466</v>
      </c>
      <c r="F1872" s="184" t="s">
        <v>385</v>
      </c>
      <c r="G1872" s="186">
        <v>26.0</v>
      </c>
      <c r="H1872" s="186">
        <v>0.0</v>
      </c>
      <c r="I1872" s="2"/>
    </row>
    <row r="1873">
      <c r="A1873" s="183">
        <v>45918.0</v>
      </c>
      <c r="B1873" s="184" t="s">
        <v>348</v>
      </c>
      <c r="C1873" s="183">
        <v>45865.0</v>
      </c>
      <c r="D1873" s="184" t="s">
        <v>456</v>
      </c>
      <c r="E1873" s="184" t="s">
        <v>466</v>
      </c>
      <c r="F1873" s="184" t="s">
        <v>386</v>
      </c>
      <c r="G1873" s="186">
        <v>27.0</v>
      </c>
      <c r="H1873" s="186">
        <v>0.0</v>
      </c>
      <c r="I1873" s="2"/>
    </row>
    <row r="1874">
      <c r="A1874" s="183">
        <v>45919.0</v>
      </c>
      <c r="B1874" s="184" t="s">
        <v>334</v>
      </c>
      <c r="C1874" s="183">
        <v>45866.0</v>
      </c>
      <c r="D1874" s="184" t="s">
        <v>456</v>
      </c>
      <c r="E1874" s="184" t="s">
        <v>466</v>
      </c>
      <c r="F1874" s="184" t="s">
        <v>387</v>
      </c>
      <c r="G1874" s="186">
        <v>28.0</v>
      </c>
      <c r="H1874" s="186">
        <v>0.0</v>
      </c>
      <c r="I1874" s="2"/>
    </row>
    <row r="1875">
      <c r="A1875" s="183">
        <v>45920.0</v>
      </c>
      <c r="B1875" s="184" t="s">
        <v>338</v>
      </c>
      <c r="C1875" s="183">
        <v>45867.0</v>
      </c>
      <c r="D1875" s="184" t="s">
        <v>456</v>
      </c>
      <c r="E1875" s="184" t="s">
        <v>466</v>
      </c>
      <c r="F1875" s="184" t="s">
        <v>388</v>
      </c>
      <c r="G1875" s="186">
        <v>29.0</v>
      </c>
      <c r="H1875" s="186">
        <v>0.0</v>
      </c>
      <c r="I1875" s="2"/>
    </row>
    <row r="1876">
      <c r="A1876" s="183">
        <v>45921.0</v>
      </c>
      <c r="B1876" s="184" t="s">
        <v>340</v>
      </c>
      <c r="C1876" s="183">
        <v>45868.0</v>
      </c>
      <c r="D1876" s="184" t="s">
        <v>456</v>
      </c>
      <c r="E1876" s="184" t="s">
        <v>466</v>
      </c>
      <c r="F1876" s="184" t="s">
        <v>389</v>
      </c>
      <c r="G1876" s="186">
        <v>30.0</v>
      </c>
      <c r="H1876" s="186">
        <v>0.0</v>
      </c>
      <c r="I1876" s="2"/>
    </row>
    <row r="1877">
      <c r="A1877" s="183">
        <v>45922.0</v>
      </c>
      <c r="B1877" s="184" t="s">
        <v>342</v>
      </c>
      <c r="C1877" s="183">
        <v>45870.0</v>
      </c>
      <c r="D1877" s="184" t="s">
        <v>456</v>
      </c>
      <c r="E1877" s="184" t="s">
        <v>458</v>
      </c>
      <c r="F1877" s="184" t="s">
        <v>390</v>
      </c>
      <c r="G1877" s="186">
        <v>1.0</v>
      </c>
      <c r="H1877" s="186">
        <v>0.0</v>
      </c>
      <c r="I1877" s="2"/>
    </row>
    <row r="1878">
      <c r="A1878" s="183">
        <v>45923.0</v>
      </c>
      <c r="B1878" s="184" t="s">
        <v>344</v>
      </c>
      <c r="C1878" s="183">
        <v>45871.0</v>
      </c>
      <c r="D1878" s="184" t="s">
        <v>456</v>
      </c>
      <c r="E1878" s="184" t="s">
        <v>458</v>
      </c>
      <c r="F1878" s="184" t="s">
        <v>391</v>
      </c>
      <c r="G1878" s="186">
        <v>2.0</v>
      </c>
      <c r="H1878" s="186">
        <v>0.0</v>
      </c>
      <c r="I1878" s="2"/>
    </row>
    <row r="1879">
      <c r="A1879" s="183">
        <v>45924.0</v>
      </c>
      <c r="B1879" s="184" t="s">
        <v>346</v>
      </c>
      <c r="C1879" s="183">
        <v>45872.0</v>
      </c>
      <c r="D1879" s="184" t="s">
        <v>456</v>
      </c>
      <c r="E1879" s="184" t="s">
        <v>458</v>
      </c>
      <c r="F1879" s="184" t="s">
        <v>392</v>
      </c>
      <c r="G1879" s="186">
        <v>3.0</v>
      </c>
      <c r="H1879" s="186">
        <v>0.0</v>
      </c>
      <c r="I1879" s="2"/>
    </row>
    <row r="1880">
      <c r="A1880" s="183">
        <v>45925.0</v>
      </c>
      <c r="B1880" s="184" t="s">
        <v>348</v>
      </c>
      <c r="C1880" s="183">
        <v>45873.0</v>
      </c>
      <c r="D1880" s="184" t="s">
        <v>456</v>
      </c>
      <c r="E1880" s="184" t="s">
        <v>458</v>
      </c>
      <c r="F1880" s="184" t="s">
        <v>393</v>
      </c>
      <c r="G1880" s="186">
        <v>4.0</v>
      </c>
      <c r="H1880" s="186">
        <v>0.0</v>
      </c>
      <c r="I1880" s="2"/>
    </row>
    <row r="1881">
      <c r="A1881" s="183">
        <v>45926.0</v>
      </c>
      <c r="B1881" s="184" t="s">
        <v>334</v>
      </c>
      <c r="C1881" s="183">
        <v>45874.0</v>
      </c>
      <c r="D1881" s="184" t="s">
        <v>456</v>
      </c>
      <c r="E1881" s="184" t="s">
        <v>458</v>
      </c>
      <c r="F1881" s="184" t="s">
        <v>394</v>
      </c>
      <c r="G1881" s="186">
        <v>5.0</v>
      </c>
      <c r="H1881" s="186">
        <v>0.0</v>
      </c>
      <c r="I1881" s="2"/>
    </row>
    <row r="1882">
      <c r="A1882" s="183">
        <v>45927.0</v>
      </c>
      <c r="B1882" s="184" t="s">
        <v>338</v>
      </c>
      <c r="C1882" s="183">
        <v>45875.0</v>
      </c>
      <c r="D1882" s="184" t="s">
        <v>456</v>
      </c>
      <c r="E1882" s="184" t="s">
        <v>458</v>
      </c>
      <c r="F1882" s="184" t="s">
        <v>395</v>
      </c>
      <c r="G1882" s="186">
        <v>6.0</v>
      </c>
      <c r="H1882" s="186">
        <v>0.0</v>
      </c>
      <c r="I1882" s="2"/>
    </row>
    <row r="1883">
      <c r="A1883" s="183">
        <v>45928.0</v>
      </c>
      <c r="B1883" s="184" t="s">
        <v>340</v>
      </c>
      <c r="C1883" s="183">
        <v>45876.0</v>
      </c>
      <c r="D1883" s="184" t="s">
        <v>456</v>
      </c>
      <c r="E1883" s="184" t="s">
        <v>458</v>
      </c>
      <c r="F1883" s="184" t="s">
        <v>396</v>
      </c>
      <c r="G1883" s="186">
        <v>7.0</v>
      </c>
      <c r="H1883" s="186">
        <v>0.0</v>
      </c>
      <c r="I1883" s="2"/>
    </row>
    <row r="1884">
      <c r="A1884" s="183">
        <v>45929.0</v>
      </c>
      <c r="B1884" s="184" t="s">
        <v>342</v>
      </c>
      <c r="C1884" s="183">
        <v>45877.0</v>
      </c>
      <c r="D1884" s="184" t="s">
        <v>456</v>
      </c>
      <c r="E1884" s="184" t="s">
        <v>458</v>
      </c>
      <c r="F1884" s="184" t="s">
        <v>397</v>
      </c>
      <c r="G1884" s="186">
        <v>8.0</v>
      </c>
      <c r="H1884" s="186">
        <v>0.0</v>
      </c>
      <c r="I1884" s="2"/>
    </row>
    <row r="1885">
      <c r="A1885" s="183">
        <v>45930.0</v>
      </c>
      <c r="B1885" s="184" t="s">
        <v>344</v>
      </c>
      <c r="C1885" s="183">
        <v>45878.0</v>
      </c>
      <c r="D1885" s="184" t="s">
        <v>456</v>
      </c>
      <c r="E1885" s="184" t="s">
        <v>458</v>
      </c>
      <c r="F1885" s="184" t="s">
        <v>398</v>
      </c>
      <c r="G1885" s="186">
        <v>9.0</v>
      </c>
      <c r="H1885" s="186">
        <v>0.0</v>
      </c>
      <c r="I1885" s="2"/>
    </row>
    <row r="1886">
      <c r="A1886" s="183">
        <v>46023.0</v>
      </c>
      <c r="B1886" s="184" t="s">
        <v>348</v>
      </c>
      <c r="C1886" s="183">
        <v>45974.0</v>
      </c>
      <c r="D1886" s="184" t="s">
        <v>456</v>
      </c>
      <c r="E1886" s="184" t="s">
        <v>336</v>
      </c>
      <c r="F1886" s="184" t="s">
        <v>370</v>
      </c>
      <c r="G1886" s="186">
        <v>13.0</v>
      </c>
      <c r="H1886" s="186">
        <v>0.0</v>
      </c>
      <c r="I1886" s="2"/>
    </row>
    <row r="1887">
      <c r="A1887" s="183">
        <v>46024.0</v>
      </c>
      <c r="B1887" s="184" t="s">
        <v>334</v>
      </c>
      <c r="C1887" s="183">
        <v>45975.0</v>
      </c>
      <c r="D1887" s="184" t="s">
        <v>456</v>
      </c>
      <c r="E1887" s="184" t="s">
        <v>336</v>
      </c>
      <c r="F1887" s="184" t="s">
        <v>371</v>
      </c>
      <c r="G1887" s="186">
        <v>14.0</v>
      </c>
      <c r="H1887" s="186">
        <v>0.0</v>
      </c>
      <c r="I1887" s="2"/>
    </row>
    <row r="1888">
      <c r="A1888" s="183">
        <v>46025.0</v>
      </c>
      <c r="B1888" s="184" t="s">
        <v>338</v>
      </c>
      <c r="C1888" s="183">
        <v>45976.0</v>
      </c>
      <c r="D1888" s="184" t="s">
        <v>456</v>
      </c>
      <c r="E1888" s="184" t="s">
        <v>336</v>
      </c>
      <c r="F1888" s="184" t="s">
        <v>372</v>
      </c>
      <c r="G1888" s="186">
        <v>15.0</v>
      </c>
      <c r="H1888" s="186">
        <v>0.0</v>
      </c>
      <c r="I1888" s="2"/>
    </row>
    <row r="1889">
      <c r="A1889" s="183">
        <v>46026.0</v>
      </c>
      <c r="B1889" s="184" t="s">
        <v>340</v>
      </c>
      <c r="C1889" s="183">
        <v>45977.0</v>
      </c>
      <c r="D1889" s="184" t="s">
        <v>456</v>
      </c>
      <c r="E1889" s="184" t="s">
        <v>336</v>
      </c>
      <c r="F1889" s="184" t="s">
        <v>373</v>
      </c>
      <c r="G1889" s="186">
        <v>16.0</v>
      </c>
      <c r="H1889" s="186">
        <v>0.0</v>
      </c>
      <c r="I1889" s="2"/>
    </row>
    <row r="1890">
      <c r="A1890" s="183">
        <v>46027.0</v>
      </c>
      <c r="B1890" s="184" t="s">
        <v>342</v>
      </c>
      <c r="C1890" s="183">
        <v>45978.0</v>
      </c>
      <c r="D1890" s="184" t="s">
        <v>456</v>
      </c>
      <c r="E1890" s="184" t="s">
        <v>336</v>
      </c>
      <c r="F1890" s="184" t="s">
        <v>374</v>
      </c>
      <c r="G1890" s="186">
        <v>17.0</v>
      </c>
      <c r="H1890" s="186">
        <v>0.0</v>
      </c>
      <c r="I1890" s="2"/>
    </row>
    <row r="1891">
      <c r="A1891" s="183">
        <v>46028.0</v>
      </c>
      <c r="B1891" s="184" t="s">
        <v>344</v>
      </c>
      <c r="C1891" s="183">
        <v>45979.0</v>
      </c>
      <c r="D1891" s="184" t="s">
        <v>456</v>
      </c>
      <c r="E1891" s="184" t="s">
        <v>336</v>
      </c>
      <c r="F1891" s="184" t="s">
        <v>406</v>
      </c>
      <c r="G1891" s="186">
        <v>18.0</v>
      </c>
      <c r="H1891" s="186">
        <v>0.0</v>
      </c>
      <c r="I1891" s="2"/>
    </row>
    <row r="1892">
      <c r="A1892" s="183">
        <v>46029.0</v>
      </c>
      <c r="B1892" s="184" t="s">
        <v>346</v>
      </c>
      <c r="C1892" s="183">
        <v>45980.0</v>
      </c>
      <c r="D1892" s="184" t="s">
        <v>456</v>
      </c>
      <c r="E1892" s="184" t="s">
        <v>336</v>
      </c>
      <c r="F1892" s="184" t="s">
        <v>407</v>
      </c>
      <c r="G1892" s="186">
        <v>19.0</v>
      </c>
      <c r="H1892" s="186">
        <v>0.0</v>
      </c>
      <c r="I1892" s="2"/>
    </row>
    <row r="1893">
      <c r="A1893" s="183">
        <v>46030.0</v>
      </c>
      <c r="B1893" s="184" t="s">
        <v>348</v>
      </c>
      <c r="C1893" s="183">
        <v>45981.0</v>
      </c>
      <c r="D1893" s="184" t="s">
        <v>456</v>
      </c>
      <c r="E1893" s="184" t="s">
        <v>336</v>
      </c>
      <c r="F1893" s="184" t="s">
        <v>377</v>
      </c>
      <c r="G1893" s="186">
        <v>20.0</v>
      </c>
      <c r="H1893" s="186">
        <v>0.0</v>
      </c>
      <c r="I1893" s="2"/>
    </row>
    <row r="1894">
      <c r="A1894" s="183">
        <v>46031.0</v>
      </c>
      <c r="B1894" s="184" t="s">
        <v>334</v>
      </c>
      <c r="C1894" s="183">
        <v>45982.0</v>
      </c>
      <c r="D1894" s="184" t="s">
        <v>456</v>
      </c>
      <c r="E1894" s="184" t="s">
        <v>336</v>
      </c>
      <c r="F1894" s="184" t="s">
        <v>378</v>
      </c>
      <c r="G1894" s="186">
        <v>21.0</v>
      </c>
      <c r="H1894" s="186">
        <v>0.0</v>
      </c>
      <c r="I1894" s="2"/>
    </row>
    <row r="1895">
      <c r="A1895" s="183">
        <v>46032.0</v>
      </c>
      <c r="B1895" s="184" t="s">
        <v>338</v>
      </c>
      <c r="C1895" s="183">
        <v>45983.0</v>
      </c>
      <c r="D1895" s="184" t="s">
        <v>456</v>
      </c>
      <c r="E1895" s="184" t="s">
        <v>336</v>
      </c>
      <c r="F1895" s="184" t="s">
        <v>379</v>
      </c>
      <c r="G1895" s="186">
        <v>22.0</v>
      </c>
      <c r="H1895" s="186">
        <v>0.0</v>
      </c>
      <c r="I1895" s="2"/>
    </row>
    <row r="1896">
      <c r="A1896" s="183">
        <v>46033.0</v>
      </c>
      <c r="B1896" s="184" t="s">
        <v>340</v>
      </c>
      <c r="C1896" s="183">
        <v>45984.0</v>
      </c>
      <c r="D1896" s="184" t="s">
        <v>456</v>
      </c>
      <c r="E1896" s="184" t="s">
        <v>336</v>
      </c>
      <c r="F1896" s="184" t="s">
        <v>380</v>
      </c>
      <c r="G1896" s="186">
        <v>23.0</v>
      </c>
      <c r="H1896" s="186">
        <v>0.0</v>
      </c>
      <c r="I1896" s="2"/>
    </row>
    <row r="1897">
      <c r="A1897" s="183">
        <v>46034.0</v>
      </c>
      <c r="B1897" s="184" t="s">
        <v>342</v>
      </c>
      <c r="C1897" s="183">
        <v>45985.0</v>
      </c>
      <c r="D1897" s="184" t="s">
        <v>456</v>
      </c>
      <c r="E1897" s="184" t="s">
        <v>336</v>
      </c>
      <c r="F1897" s="184" t="s">
        <v>381</v>
      </c>
      <c r="G1897" s="186">
        <v>24.0</v>
      </c>
      <c r="H1897" s="186">
        <v>0.0</v>
      </c>
      <c r="I1897" s="2"/>
    </row>
    <row r="1898">
      <c r="A1898" s="183">
        <v>46035.0</v>
      </c>
      <c r="B1898" s="184" t="s">
        <v>344</v>
      </c>
      <c r="C1898" s="183">
        <v>45986.0</v>
      </c>
      <c r="D1898" s="184" t="s">
        <v>456</v>
      </c>
      <c r="E1898" s="184" t="s">
        <v>336</v>
      </c>
      <c r="F1898" s="184" t="s">
        <v>383</v>
      </c>
      <c r="G1898" s="186">
        <v>25.0</v>
      </c>
      <c r="H1898" s="186">
        <v>0.0</v>
      </c>
      <c r="I1898" s="2"/>
    </row>
    <row r="1899">
      <c r="A1899" s="183">
        <v>46036.0</v>
      </c>
      <c r="B1899" s="184" t="s">
        <v>346</v>
      </c>
      <c r="C1899" s="183">
        <v>45987.0</v>
      </c>
      <c r="D1899" s="184" t="s">
        <v>456</v>
      </c>
      <c r="E1899" s="184" t="s">
        <v>336</v>
      </c>
      <c r="F1899" s="184" t="s">
        <v>384</v>
      </c>
      <c r="G1899" s="186">
        <v>26.0</v>
      </c>
      <c r="H1899" s="186">
        <v>0.0</v>
      </c>
      <c r="I1899" s="2"/>
    </row>
    <row r="1900">
      <c r="A1900" s="183">
        <v>46037.0</v>
      </c>
      <c r="B1900" s="184" t="s">
        <v>348</v>
      </c>
      <c r="C1900" s="183">
        <v>45988.0</v>
      </c>
      <c r="D1900" s="184" t="s">
        <v>456</v>
      </c>
      <c r="E1900" s="184" t="s">
        <v>336</v>
      </c>
      <c r="F1900" s="184" t="s">
        <v>385</v>
      </c>
      <c r="G1900" s="186">
        <v>27.0</v>
      </c>
      <c r="H1900" s="186">
        <v>0.0</v>
      </c>
      <c r="I1900" s="2"/>
    </row>
    <row r="1901">
      <c r="A1901" s="183">
        <v>46038.0</v>
      </c>
      <c r="B1901" s="184" t="s">
        <v>334</v>
      </c>
      <c r="C1901" s="183">
        <v>45989.0</v>
      </c>
      <c r="D1901" s="184" t="s">
        <v>456</v>
      </c>
      <c r="E1901" s="184" t="s">
        <v>336</v>
      </c>
      <c r="F1901" s="184" t="s">
        <v>386</v>
      </c>
      <c r="G1901" s="186">
        <v>28.0</v>
      </c>
      <c r="H1901" s="186">
        <v>0.0</v>
      </c>
      <c r="I1901" s="2"/>
    </row>
    <row r="1902">
      <c r="A1902" s="183">
        <v>46039.0</v>
      </c>
      <c r="B1902" s="184" t="s">
        <v>338</v>
      </c>
      <c r="C1902" s="183">
        <v>45990.0</v>
      </c>
      <c r="D1902" s="184" t="s">
        <v>456</v>
      </c>
      <c r="E1902" s="184" t="s">
        <v>336</v>
      </c>
      <c r="F1902" s="184" t="s">
        <v>387</v>
      </c>
      <c r="G1902" s="186">
        <v>29.0</v>
      </c>
      <c r="H1902" s="186">
        <v>0.0</v>
      </c>
      <c r="I1902" s="2"/>
    </row>
    <row r="1903">
      <c r="A1903" s="183">
        <v>46040.0</v>
      </c>
      <c r="B1903" s="184" t="s">
        <v>340</v>
      </c>
      <c r="C1903" s="183">
        <v>45991.0</v>
      </c>
      <c r="D1903" s="184" t="s">
        <v>456</v>
      </c>
      <c r="E1903" s="184" t="s">
        <v>336</v>
      </c>
      <c r="F1903" s="184" t="s">
        <v>388</v>
      </c>
      <c r="G1903" s="186">
        <v>30.0</v>
      </c>
      <c r="H1903" s="186">
        <v>0.0</v>
      </c>
      <c r="I1903" s="2"/>
    </row>
    <row r="1904">
      <c r="A1904" s="183">
        <v>46041.0</v>
      </c>
      <c r="B1904" s="184" t="s">
        <v>342</v>
      </c>
      <c r="C1904" s="183">
        <v>45992.0</v>
      </c>
      <c r="D1904" s="184" t="s">
        <v>456</v>
      </c>
      <c r="E1904" s="184" t="s">
        <v>355</v>
      </c>
      <c r="F1904" s="184" t="s">
        <v>389</v>
      </c>
      <c r="G1904" s="186">
        <v>1.0</v>
      </c>
      <c r="H1904" s="186">
        <v>0.0</v>
      </c>
      <c r="I1904" s="2"/>
    </row>
    <row r="1905">
      <c r="A1905" s="183">
        <v>46042.0</v>
      </c>
      <c r="B1905" s="184" t="s">
        <v>344</v>
      </c>
      <c r="C1905" s="183">
        <v>45993.0</v>
      </c>
      <c r="D1905" s="184" t="s">
        <v>456</v>
      </c>
      <c r="E1905" s="184" t="s">
        <v>355</v>
      </c>
      <c r="F1905" s="184" t="s">
        <v>390</v>
      </c>
      <c r="G1905" s="186">
        <v>2.0</v>
      </c>
      <c r="H1905" s="186">
        <v>0.0</v>
      </c>
      <c r="I1905" s="2"/>
    </row>
    <row r="1906">
      <c r="A1906" s="183">
        <v>46043.0</v>
      </c>
      <c r="B1906" s="184" t="s">
        <v>346</v>
      </c>
      <c r="C1906" s="183">
        <v>45994.0</v>
      </c>
      <c r="D1906" s="184" t="s">
        <v>456</v>
      </c>
      <c r="E1906" s="184" t="s">
        <v>355</v>
      </c>
      <c r="F1906" s="184" t="s">
        <v>391</v>
      </c>
      <c r="G1906" s="186">
        <v>3.0</v>
      </c>
      <c r="H1906" s="186">
        <v>0.0</v>
      </c>
      <c r="I1906" s="2"/>
    </row>
    <row r="1907">
      <c r="A1907" s="183">
        <v>46044.0</v>
      </c>
      <c r="B1907" s="184" t="s">
        <v>348</v>
      </c>
      <c r="C1907" s="183">
        <v>45995.0</v>
      </c>
      <c r="D1907" s="184" t="s">
        <v>456</v>
      </c>
      <c r="E1907" s="184" t="s">
        <v>355</v>
      </c>
      <c r="F1907" s="184" t="s">
        <v>392</v>
      </c>
      <c r="G1907" s="186">
        <v>4.0</v>
      </c>
      <c r="H1907" s="186">
        <v>0.0</v>
      </c>
      <c r="I1907" s="2"/>
    </row>
    <row r="1908">
      <c r="A1908" s="183">
        <v>46045.0</v>
      </c>
      <c r="B1908" s="184" t="s">
        <v>334</v>
      </c>
      <c r="C1908" s="183">
        <v>45996.0</v>
      </c>
      <c r="D1908" s="184" t="s">
        <v>456</v>
      </c>
      <c r="E1908" s="184" t="s">
        <v>355</v>
      </c>
      <c r="F1908" s="184" t="s">
        <v>393</v>
      </c>
      <c r="G1908" s="186">
        <v>5.0</v>
      </c>
      <c r="H1908" s="186">
        <v>0.0</v>
      </c>
      <c r="I1908" s="2"/>
    </row>
    <row r="1909">
      <c r="A1909" s="183">
        <v>46046.0</v>
      </c>
      <c r="B1909" s="184" t="s">
        <v>338</v>
      </c>
      <c r="C1909" s="183">
        <v>45997.0</v>
      </c>
      <c r="D1909" s="184" t="s">
        <v>456</v>
      </c>
      <c r="E1909" s="184" t="s">
        <v>355</v>
      </c>
      <c r="F1909" s="184" t="s">
        <v>394</v>
      </c>
      <c r="G1909" s="186">
        <v>6.0</v>
      </c>
      <c r="H1909" s="186">
        <v>0.0</v>
      </c>
      <c r="I1909" s="2"/>
    </row>
    <row r="1910">
      <c r="A1910" s="183">
        <v>46047.0</v>
      </c>
      <c r="B1910" s="184" t="s">
        <v>340</v>
      </c>
      <c r="C1910" s="183">
        <v>45998.0</v>
      </c>
      <c r="D1910" s="184" t="s">
        <v>456</v>
      </c>
      <c r="E1910" s="184" t="s">
        <v>355</v>
      </c>
      <c r="F1910" s="184" t="s">
        <v>395</v>
      </c>
      <c r="G1910" s="186">
        <v>7.0</v>
      </c>
      <c r="H1910" s="186">
        <v>0.0</v>
      </c>
      <c r="I1910" s="2"/>
    </row>
    <row r="1911">
      <c r="A1911" s="183">
        <v>46048.0</v>
      </c>
      <c r="B1911" s="184" t="s">
        <v>342</v>
      </c>
      <c r="C1911" s="183">
        <v>45999.0</v>
      </c>
      <c r="D1911" s="184" t="s">
        <v>456</v>
      </c>
      <c r="E1911" s="184" t="s">
        <v>355</v>
      </c>
      <c r="F1911" s="184" t="s">
        <v>396</v>
      </c>
      <c r="G1911" s="186">
        <v>8.0</v>
      </c>
      <c r="H1911" s="186">
        <v>0.0</v>
      </c>
      <c r="I1911" s="2"/>
    </row>
    <row r="1912">
      <c r="A1912" s="183">
        <v>46049.0</v>
      </c>
      <c r="B1912" s="184" t="s">
        <v>344</v>
      </c>
      <c r="C1912" s="183">
        <v>46000.0</v>
      </c>
      <c r="D1912" s="184" t="s">
        <v>456</v>
      </c>
      <c r="E1912" s="184" t="s">
        <v>355</v>
      </c>
      <c r="F1912" s="184" t="s">
        <v>397</v>
      </c>
      <c r="G1912" s="186">
        <v>9.0</v>
      </c>
      <c r="H1912" s="186">
        <v>0.0</v>
      </c>
      <c r="I1912" s="2"/>
    </row>
    <row r="1913">
      <c r="A1913" s="183">
        <v>46050.0</v>
      </c>
      <c r="B1913" s="184" t="s">
        <v>346</v>
      </c>
      <c r="C1913" s="183">
        <v>46001.0</v>
      </c>
      <c r="D1913" s="184" t="s">
        <v>456</v>
      </c>
      <c r="E1913" s="184" t="s">
        <v>355</v>
      </c>
      <c r="F1913" s="184" t="s">
        <v>398</v>
      </c>
      <c r="G1913" s="186">
        <v>10.0</v>
      </c>
      <c r="H1913" s="186">
        <v>0.0</v>
      </c>
      <c r="I1913" s="2"/>
    </row>
    <row r="1914">
      <c r="A1914" s="183">
        <v>46051.0</v>
      </c>
      <c r="B1914" s="184" t="s">
        <v>348</v>
      </c>
      <c r="C1914" s="183">
        <v>46002.0</v>
      </c>
      <c r="D1914" s="184" t="s">
        <v>456</v>
      </c>
      <c r="E1914" s="184" t="s">
        <v>355</v>
      </c>
      <c r="F1914" s="184" t="s">
        <v>399</v>
      </c>
      <c r="G1914" s="186">
        <v>11.0</v>
      </c>
      <c r="H1914" s="186">
        <v>0.0</v>
      </c>
      <c r="I1914" s="2"/>
    </row>
    <row r="1915">
      <c r="A1915" s="183">
        <v>46052.0</v>
      </c>
      <c r="B1915" s="184" t="s">
        <v>334</v>
      </c>
      <c r="C1915" s="183">
        <v>46003.0</v>
      </c>
      <c r="D1915" s="184" t="s">
        <v>456</v>
      </c>
      <c r="E1915" s="184" t="s">
        <v>355</v>
      </c>
      <c r="F1915" s="184" t="s">
        <v>400</v>
      </c>
      <c r="G1915" s="186">
        <v>12.0</v>
      </c>
      <c r="H1915" s="186">
        <v>0.0</v>
      </c>
      <c r="I1915" s="2"/>
    </row>
    <row r="1916">
      <c r="A1916" s="183">
        <v>46053.0</v>
      </c>
      <c r="B1916" s="184" t="s">
        <v>338</v>
      </c>
      <c r="C1916" s="183">
        <v>46004.0</v>
      </c>
      <c r="D1916" s="184" t="s">
        <v>456</v>
      </c>
      <c r="E1916" s="184" t="s">
        <v>355</v>
      </c>
      <c r="F1916" s="184" t="s">
        <v>401</v>
      </c>
      <c r="G1916" s="186">
        <v>13.0</v>
      </c>
      <c r="H1916" s="186">
        <v>0.0</v>
      </c>
      <c r="I1916" s="2"/>
    </row>
    <row r="1917">
      <c r="A1917" s="183">
        <v>46296.0</v>
      </c>
      <c r="B1917" s="184" t="s">
        <v>348</v>
      </c>
      <c r="C1917" s="183">
        <v>46255.0</v>
      </c>
      <c r="D1917" s="184" t="s">
        <v>467</v>
      </c>
      <c r="E1917" s="184" t="s">
        <v>376</v>
      </c>
      <c r="F1917" s="184" t="s">
        <v>404</v>
      </c>
      <c r="G1917" s="186">
        <v>21.0</v>
      </c>
      <c r="H1917" s="186">
        <v>0.0</v>
      </c>
      <c r="I1917" s="2"/>
    </row>
    <row r="1918">
      <c r="A1918" s="183">
        <v>46297.0</v>
      </c>
      <c r="B1918" s="184" t="s">
        <v>334</v>
      </c>
      <c r="C1918" s="183">
        <v>46256.0</v>
      </c>
      <c r="D1918" s="184" t="s">
        <v>467</v>
      </c>
      <c r="E1918" s="184" t="s">
        <v>376</v>
      </c>
      <c r="F1918" s="184" t="s">
        <v>337</v>
      </c>
      <c r="G1918" s="186">
        <v>22.0</v>
      </c>
      <c r="H1918" s="186">
        <v>0.0</v>
      </c>
      <c r="I1918" s="2"/>
    </row>
    <row r="1919">
      <c r="A1919" s="183">
        <v>46298.0</v>
      </c>
      <c r="B1919" s="184" t="s">
        <v>338</v>
      </c>
      <c r="C1919" s="183">
        <v>46257.0</v>
      </c>
      <c r="D1919" s="184" t="s">
        <v>467</v>
      </c>
      <c r="E1919" s="184" t="s">
        <v>376</v>
      </c>
      <c r="F1919" s="184" t="s">
        <v>339</v>
      </c>
      <c r="G1919" s="186">
        <v>23.0</v>
      </c>
      <c r="H1919" s="186">
        <v>0.0</v>
      </c>
      <c r="I1919" s="2"/>
    </row>
    <row r="1920">
      <c r="A1920" s="183">
        <v>46299.0</v>
      </c>
      <c r="B1920" s="184" t="s">
        <v>340</v>
      </c>
      <c r="C1920" s="183">
        <v>46258.0</v>
      </c>
      <c r="D1920" s="184" t="s">
        <v>467</v>
      </c>
      <c r="E1920" s="184" t="s">
        <v>376</v>
      </c>
      <c r="F1920" s="184" t="s">
        <v>341</v>
      </c>
      <c r="G1920" s="186">
        <v>24.0</v>
      </c>
      <c r="H1920" s="186">
        <v>0.0</v>
      </c>
      <c r="I1920" s="2"/>
    </row>
    <row r="1921">
      <c r="A1921" s="183">
        <v>46300.0</v>
      </c>
      <c r="B1921" s="184" t="s">
        <v>342</v>
      </c>
      <c r="C1921" s="183">
        <v>46259.0</v>
      </c>
      <c r="D1921" s="184" t="s">
        <v>467</v>
      </c>
      <c r="E1921" s="184" t="s">
        <v>376</v>
      </c>
      <c r="F1921" s="184" t="s">
        <v>343</v>
      </c>
      <c r="G1921" s="186">
        <v>25.0</v>
      </c>
      <c r="H1921" s="186">
        <v>0.0</v>
      </c>
      <c r="I1921" s="2"/>
    </row>
    <row r="1922">
      <c r="A1922" s="183">
        <v>46301.0</v>
      </c>
      <c r="B1922" s="184" t="s">
        <v>344</v>
      </c>
      <c r="C1922" s="183">
        <v>46260.0</v>
      </c>
      <c r="D1922" s="184" t="s">
        <v>467</v>
      </c>
      <c r="E1922" s="184" t="s">
        <v>376</v>
      </c>
      <c r="F1922" s="184" t="s">
        <v>345</v>
      </c>
      <c r="G1922" s="186">
        <v>26.0</v>
      </c>
      <c r="H1922" s="186">
        <v>0.0</v>
      </c>
      <c r="I1922" s="2"/>
    </row>
    <row r="1923">
      <c r="A1923" s="183">
        <v>46302.0</v>
      </c>
      <c r="B1923" s="184" t="s">
        <v>346</v>
      </c>
      <c r="C1923" s="183">
        <v>46261.0</v>
      </c>
      <c r="D1923" s="184" t="s">
        <v>467</v>
      </c>
      <c r="E1923" s="184" t="s">
        <v>376</v>
      </c>
      <c r="F1923" s="184" t="s">
        <v>347</v>
      </c>
      <c r="G1923" s="186">
        <v>27.0</v>
      </c>
      <c r="H1923" s="186">
        <v>0.0</v>
      </c>
      <c r="I1923" s="2"/>
    </row>
    <row r="1924">
      <c r="A1924" s="183">
        <v>46303.0</v>
      </c>
      <c r="B1924" s="184" t="s">
        <v>348</v>
      </c>
      <c r="C1924" s="183">
        <v>46262.0</v>
      </c>
      <c r="D1924" s="184" t="s">
        <v>467</v>
      </c>
      <c r="E1924" s="184" t="s">
        <v>376</v>
      </c>
      <c r="F1924" s="184" t="s">
        <v>349</v>
      </c>
      <c r="G1924" s="186">
        <v>28.0</v>
      </c>
      <c r="H1924" s="186">
        <v>0.0</v>
      </c>
      <c r="I1924" s="2"/>
    </row>
    <row r="1925">
      <c r="A1925" s="183">
        <v>46304.0</v>
      </c>
      <c r="B1925" s="184" t="s">
        <v>334</v>
      </c>
      <c r="C1925" s="183">
        <v>46263.0</v>
      </c>
      <c r="D1925" s="184" t="s">
        <v>467</v>
      </c>
      <c r="E1925" s="184" t="s">
        <v>376</v>
      </c>
      <c r="F1925" s="184" t="s">
        <v>350</v>
      </c>
      <c r="G1925" s="186">
        <v>29.0</v>
      </c>
      <c r="H1925" s="186">
        <v>0.0</v>
      </c>
      <c r="I1925" s="2"/>
    </row>
    <row r="1926">
      <c r="A1926" s="183">
        <v>46305.0</v>
      </c>
      <c r="B1926" s="184" t="s">
        <v>338</v>
      </c>
      <c r="C1926" s="183">
        <v>46264.0</v>
      </c>
      <c r="D1926" s="184" t="s">
        <v>467</v>
      </c>
      <c r="E1926" s="184" t="s">
        <v>376</v>
      </c>
      <c r="F1926" s="184" t="s">
        <v>351</v>
      </c>
      <c r="G1926" s="186">
        <v>30.0</v>
      </c>
      <c r="H1926" s="186">
        <v>0.0</v>
      </c>
      <c r="I1926" s="2"/>
    </row>
    <row r="1927">
      <c r="A1927" s="183">
        <v>46306.0</v>
      </c>
      <c r="B1927" s="184" t="s">
        <v>340</v>
      </c>
      <c r="C1927" s="183">
        <v>46266.0</v>
      </c>
      <c r="D1927" s="184" t="s">
        <v>467</v>
      </c>
      <c r="E1927" s="184" t="s">
        <v>382</v>
      </c>
      <c r="F1927" s="184" t="s">
        <v>352</v>
      </c>
      <c r="G1927" s="186">
        <v>1.0</v>
      </c>
      <c r="H1927" s="186">
        <v>0.0</v>
      </c>
      <c r="I1927" s="2"/>
    </row>
    <row r="1928">
      <c r="A1928" s="183">
        <v>46307.0</v>
      </c>
      <c r="B1928" s="184" t="s">
        <v>342</v>
      </c>
      <c r="C1928" s="183">
        <v>46267.0</v>
      </c>
      <c r="D1928" s="184" t="s">
        <v>467</v>
      </c>
      <c r="E1928" s="184" t="s">
        <v>382</v>
      </c>
      <c r="F1928" s="184" t="s">
        <v>353</v>
      </c>
      <c r="G1928" s="186">
        <v>2.0</v>
      </c>
      <c r="H1928" s="186">
        <v>0.0</v>
      </c>
      <c r="I1928" s="2"/>
    </row>
    <row r="1929">
      <c r="A1929" s="183">
        <v>46308.0</v>
      </c>
      <c r="B1929" s="184" t="s">
        <v>344</v>
      </c>
      <c r="C1929" s="183">
        <v>46268.0</v>
      </c>
      <c r="D1929" s="184" t="s">
        <v>467</v>
      </c>
      <c r="E1929" s="184" t="s">
        <v>382</v>
      </c>
      <c r="F1929" s="184" t="s">
        <v>354</v>
      </c>
      <c r="G1929" s="186">
        <v>3.0</v>
      </c>
      <c r="H1929" s="186">
        <v>0.0</v>
      </c>
      <c r="I1929" s="2"/>
    </row>
    <row r="1930">
      <c r="A1930" s="183">
        <v>46309.0</v>
      </c>
      <c r="B1930" s="184" t="s">
        <v>346</v>
      </c>
      <c r="C1930" s="183">
        <v>46269.0</v>
      </c>
      <c r="D1930" s="184" t="s">
        <v>467</v>
      </c>
      <c r="E1930" s="184" t="s">
        <v>382</v>
      </c>
      <c r="F1930" s="184" t="s">
        <v>356</v>
      </c>
      <c r="G1930" s="186">
        <v>4.0</v>
      </c>
      <c r="H1930" s="186">
        <v>0.0</v>
      </c>
      <c r="I1930" s="2"/>
    </row>
    <row r="1931">
      <c r="A1931" s="183">
        <v>46310.0</v>
      </c>
      <c r="B1931" s="184" t="s">
        <v>348</v>
      </c>
      <c r="C1931" s="183">
        <v>46270.0</v>
      </c>
      <c r="D1931" s="184" t="s">
        <v>467</v>
      </c>
      <c r="E1931" s="184" t="s">
        <v>382</v>
      </c>
      <c r="F1931" s="184" t="s">
        <v>357</v>
      </c>
      <c r="G1931" s="186">
        <v>5.0</v>
      </c>
      <c r="H1931" s="186">
        <v>0.0</v>
      </c>
      <c r="I1931" s="2"/>
    </row>
    <row r="1932">
      <c r="A1932" s="183">
        <v>46311.0</v>
      </c>
      <c r="B1932" s="184" t="s">
        <v>334</v>
      </c>
      <c r="C1932" s="183">
        <v>46271.0</v>
      </c>
      <c r="D1932" s="184" t="s">
        <v>467</v>
      </c>
      <c r="E1932" s="184" t="s">
        <v>382</v>
      </c>
      <c r="F1932" s="184" t="s">
        <v>358</v>
      </c>
      <c r="G1932" s="186">
        <v>6.0</v>
      </c>
      <c r="H1932" s="186">
        <v>0.0</v>
      </c>
      <c r="I1932" s="2"/>
    </row>
    <row r="1933">
      <c r="A1933" s="183">
        <v>46312.0</v>
      </c>
      <c r="B1933" s="184" t="s">
        <v>338</v>
      </c>
      <c r="C1933" s="183">
        <v>46272.0</v>
      </c>
      <c r="D1933" s="184" t="s">
        <v>467</v>
      </c>
      <c r="E1933" s="184" t="s">
        <v>382</v>
      </c>
      <c r="F1933" s="184" t="s">
        <v>359</v>
      </c>
      <c r="G1933" s="186">
        <v>7.0</v>
      </c>
      <c r="H1933" s="186">
        <v>0.0</v>
      </c>
      <c r="I1933" s="2"/>
    </row>
    <row r="1934">
      <c r="A1934" s="183">
        <v>46313.0</v>
      </c>
      <c r="B1934" s="184" t="s">
        <v>340</v>
      </c>
      <c r="C1934" s="183">
        <v>46273.0</v>
      </c>
      <c r="D1934" s="184" t="s">
        <v>467</v>
      </c>
      <c r="E1934" s="184" t="s">
        <v>382</v>
      </c>
      <c r="F1934" s="184" t="s">
        <v>360</v>
      </c>
      <c r="G1934" s="186">
        <v>8.0</v>
      </c>
      <c r="H1934" s="186">
        <v>0.0</v>
      </c>
      <c r="I1934" s="2"/>
    </row>
    <row r="1935">
      <c r="A1935" s="183">
        <v>46314.0</v>
      </c>
      <c r="B1935" s="184" t="s">
        <v>342</v>
      </c>
      <c r="C1935" s="183">
        <v>46274.0</v>
      </c>
      <c r="D1935" s="184" t="s">
        <v>467</v>
      </c>
      <c r="E1935" s="184" t="s">
        <v>382</v>
      </c>
      <c r="F1935" s="184" t="s">
        <v>361</v>
      </c>
      <c r="G1935" s="186">
        <v>9.0</v>
      </c>
      <c r="H1935" s="186">
        <v>0.0</v>
      </c>
      <c r="I1935" s="2"/>
    </row>
    <row r="1936">
      <c r="A1936" s="183">
        <v>46315.0</v>
      </c>
      <c r="B1936" s="184" t="s">
        <v>344</v>
      </c>
      <c r="C1936" s="183">
        <v>46275.0</v>
      </c>
      <c r="D1936" s="184" t="s">
        <v>467</v>
      </c>
      <c r="E1936" s="184" t="s">
        <v>382</v>
      </c>
      <c r="F1936" s="184" t="s">
        <v>362</v>
      </c>
      <c r="G1936" s="186">
        <v>10.0</v>
      </c>
      <c r="H1936" s="186">
        <v>0.0</v>
      </c>
      <c r="I1936" s="2"/>
    </row>
    <row r="1937">
      <c r="A1937" s="183">
        <v>46316.0</v>
      </c>
      <c r="B1937" s="184" t="s">
        <v>346</v>
      </c>
      <c r="C1937" s="183">
        <v>46276.0</v>
      </c>
      <c r="D1937" s="184" t="s">
        <v>467</v>
      </c>
      <c r="E1937" s="184" t="s">
        <v>382</v>
      </c>
      <c r="F1937" s="184" t="s">
        <v>363</v>
      </c>
      <c r="G1937" s="186">
        <v>11.0</v>
      </c>
      <c r="H1937" s="186">
        <v>0.0</v>
      </c>
      <c r="I1937" s="2"/>
    </row>
    <row r="1938">
      <c r="A1938" s="183">
        <v>46317.0</v>
      </c>
      <c r="B1938" s="184" t="s">
        <v>348</v>
      </c>
      <c r="C1938" s="183">
        <v>46277.0</v>
      </c>
      <c r="D1938" s="184" t="s">
        <v>467</v>
      </c>
      <c r="E1938" s="184" t="s">
        <v>382</v>
      </c>
      <c r="F1938" s="184" t="s">
        <v>364</v>
      </c>
      <c r="G1938" s="186">
        <v>12.0</v>
      </c>
      <c r="H1938" s="186">
        <v>0.0</v>
      </c>
      <c r="I1938" s="2"/>
    </row>
    <row r="1939">
      <c r="A1939" s="183">
        <v>46318.0</v>
      </c>
      <c r="B1939" s="184" t="s">
        <v>334</v>
      </c>
      <c r="C1939" s="183">
        <v>46278.0</v>
      </c>
      <c r="D1939" s="184" t="s">
        <v>467</v>
      </c>
      <c r="E1939" s="184" t="s">
        <v>382</v>
      </c>
      <c r="F1939" s="184" t="s">
        <v>365</v>
      </c>
      <c r="G1939" s="186">
        <v>13.0</v>
      </c>
      <c r="H1939" s="186">
        <v>0.0</v>
      </c>
      <c r="I1939" s="2"/>
    </row>
    <row r="1940">
      <c r="A1940" s="183">
        <v>46319.0</v>
      </c>
      <c r="B1940" s="184" t="s">
        <v>338</v>
      </c>
      <c r="C1940" s="183">
        <v>46279.0</v>
      </c>
      <c r="D1940" s="184" t="s">
        <v>467</v>
      </c>
      <c r="E1940" s="184" t="s">
        <v>382</v>
      </c>
      <c r="F1940" s="184" t="s">
        <v>366</v>
      </c>
      <c r="G1940" s="186">
        <v>14.0</v>
      </c>
      <c r="H1940" s="186">
        <v>0.0</v>
      </c>
      <c r="I1940" s="2"/>
    </row>
    <row r="1941">
      <c r="A1941" s="183">
        <v>46320.0</v>
      </c>
      <c r="B1941" s="184" t="s">
        <v>340</v>
      </c>
      <c r="C1941" s="183">
        <v>46280.0</v>
      </c>
      <c r="D1941" s="184" t="s">
        <v>467</v>
      </c>
      <c r="E1941" s="184" t="s">
        <v>382</v>
      </c>
      <c r="F1941" s="184" t="s">
        <v>367</v>
      </c>
      <c r="G1941" s="186">
        <v>15.0</v>
      </c>
      <c r="H1941" s="186">
        <v>0.0</v>
      </c>
      <c r="I1941" s="2"/>
    </row>
    <row r="1942">
      <c r="A1942" s="183">
        <v>46321.0</v>
      </c>
      <c r="B1942" s="184" t="s">
        <v>342</v>
      </c>
      <c r="C1942" s="183">
        <v>46281.0</v>
      </c>
      <c r="D1942" s="184" t="s">
        <v>467</v>
      </c>
      <c r="E1942" s="184" t="s">
        <v>382</v>
      </c>
      <c r="F1942" s="184" t="s">
        <v>368</v>
      </c>
      <c r="G1942" s="186">
        <v>16.0</v>
      </c>
      <c r="H1942" s="186">
        <v>0.0</v>
      </c>
      <c r="I1942" s="2"/>
    </row>
    <row r="1943">
      <c r="A1943" s="183">
        <v>46322.0</v>
      </c>
      <c r="B1943" s="184" t="s">
        <v>344</v>
      </c>
      <c r="C1943" s="183">
        <v>46282.0</v>
      </c>
      <c r="D1943" s="184" t="s">
        <v>467</v>
      </c>
      <c r="E1943" s="184" t="s">
        <v>382</v>
      </c>
      <c r="F1943" s="184" t="s">
        <v>369</v>
      </c>
      <c r="G1943" s="186">
        <v>17.0</v>
      </c>
      <c r="H1943" s="186">
        <v>0.0</v>
      </c>
      <c r="I1943" s="2"/>
    </row>
    <row r="1944">
      <c r="A1944" s="183">
        <v>46323.0</v>
      </c>
      <c r="B1944" s="184" t="s">
        <v>346</v>
      </c>
      <c r="C1944" s="183">
        <v>46283.0</v>
      </c>
      <c r="D1944" s="184" t="s">
        <v>467</v>
      </c>
      <c r="E1944" s="184" t="s">
        <v>382</v>
      </c>
      <c r="F1944" s="184" t="s">
        <v>370</v>
      </c>
      <c r="G1944" s="186">
        <v>18.0</v>
      </c>
      <c r="H1944" s="186">
        <v>0.0</v>
      </c>
      <c r="I1944" s="2"/>
    </row>
    <row r="1945">
      <c r="A1945" s="183">
        <v>46324.0</v>
      </c>
      <c r="B1945" s="184" t="s">
        <v>348</v>
      </c>
      <c r="C1945" s="183">
        <v>46284.0</v>
      </c>
      <c r="D1945" s="184" t="s">
        <v>467</v>
      </c>
      <c r="E1945" s="184" t="s">
        <v>382</v>
      </c>
      <c r="F1945" s="184" t="s">
        <v>371</v>
      </c>
      <c r="G1945" s="186">
        <v>19.0</v>
      </c>
      <c r="H1945" s="186">
        <v>0.0</v>
      </c>
      <c r="I1945" s="2"/>
    </row>
    <row r="1946">
      <c r="A1946" s="183">
        <v>46325.0</v>
      </c>
      <c r="B1946" s="184" t="s">
        <v>334</v>
      </c>
      <c r="C1946" s="183">
        <v>46285.0</v>
      </c>
      <c r="D1946" s="184" t="s">
        <v>467</v>
      </c>
      <c r="E1946" s="184" t="s">
        <v>382</v>
      </c>
      <c r="F1946" s="184" t="s">
        <v>372</v>
      </c>
      <c r="G1946" s="186">
        <v>20.0</v>
      </c>
      <c r="H1946" s="186">
        <v>0.0</v>
      </c>
      <c r="I1946" s="2"/>
    </row>
    <row r="1947">
      <c r="A1947" s="183">
        <v>46326.0</v>
      </c>
      <c r="B1947" s="184" t="s">
        <v>338</v>
      </c>
      <c r="C1947" s="183">
        <v>46286.0</v>
      </c>
      <c r="D1947" s="184" t="s">
        <v>467</v>
      </c>
      <c r="E1947" s="184" t="s">
        <v>382</v>
      </c>
      <c r="F1947" s="184" t="s">
        <v>373</v>
      </c>
      <c r="G1947" s="186">
        <v>21.0</v>
      </c>
      <c r="H1947" s="186">
        <v>0.0</v>
      </c>
      <c r="I1947" s="2"/>
    </row>
    <row r="1948">
      <c r="A1948" s="183">
        <v>46327.0</v>
      </c>
      <c r="B1948" s="184" t="s">
        <v>340</v>
      </c>
      <c r="C1948" s="183">
        <v>46287.0</v>
      </c>
      <c r="D1948" s="184" t="s">
        <v>467</v>
      </c>
      <c r="E1948" s="184" t="s">
        <v>382</v>
      </c>
      <c r="F1948" s="184" t="s">
        <v>374</v>
      </c>
      <c r="G1948" s="186">
        <v>22.0</v>
      </c>
      <c r="H1948" s="186">
        <v>0.0</v>
      </c>
      <c r="I1948" s="2"/>
    </row>
    <row r="1949">
      <c r="A1949" s="183">
        <v>46328.0</v>
      </c>
      <c r="B1949" s="184" t="s">
        <v>342</v>
      </c>
      <c r="C1949" s="183">
        <v>46288.0</v>
      </c>
      <c r="D1949" s="184" t="s">
        <v>467</v>
      </c>
      <c r="E1949" s="184" t="s">
        <v>382</v>
      </c>
      <c r="F1949" s="184" t="s">
        <v>406</v>
      </c>
      <c r="G1949" s="186">
        <v>23.0</v>
      </c>
      <c r="H1949" s="186">
        <v>0.0</v>
      </c>
      <c r="I1949" s="2"/>
    </row>
    <row r="1950">
      <c r="A1950" s="183">
        <v>46329.0</v>
      </c>
      <c r="B1950" s="184" t="s">
        <v>344</v>
      </c>
      <c r="C1950" s="183">
        <v>46289.0</v>
      </c>
      <c r="D1950" s="184" t="s">
        <v>467</v>
      </c>
      <c r="E1950" s="184" t="s">
        <v>382</v>
      </c>
      <c r="F1950" s="184" t="s">
        <v>407</v>
      </c>
      <c r="G1950" s="186">
        <v>24.0</v>
      </c>
      <c r="H1950" s="186">
        <v>0.0</v>
      </c>
      <c r="I1950" s="2"/>
    </row>
    <row r="1951">
      <c r="A1951" s="183">
        <v>46330.0</v>
      </c>
      <c r="B1951" s="184" t="s">
        <v>346</v>
      </c>
      <c r="C1951" s="183">
        <v>46290.0</v>
      </c>
      <c r="D1951" s="184" t="s">
        <v>467</v>
      </c>
      <c r="E1951" s="184" t="s">
        <v>382</v>
      </c>
      <c r="F1951" s="184" t="s">
        <v>377</v>
      </c>
      <c r="G1951" s="186">
        <v>25.0</v>
      </c>
      <c r="H1951" s="186">
        <v>0.0</v>
      </c>
      <c r="I1951" s="2"/>
    </row>
    <row r="1952">
      <c r="A1952" s="183">
        <v>46331.0</v>
      </c>
      <c r="B1952" s="184" t="s">
        <v>348</v>
      </c>
      <c r="C1952" s="183">
        <v>46291.0</v>
      </c>
      <c r="D1952" s="184" t="s">
        <v>467</v>
      </c>
      <c r="E1952" s="184" t="s">
        <v>382</v>
      </c>
      <c r="F1952" s="184" t="s">
        <v>378</v>
      </c>
      <c r="G1952" s="186">
        <v>26.0</v>
      </c>
      <c r="H1952" s="186">
        <v>0.0</v>
      </c>
      <c r="I1952" s="2"/>
    </row>
    <row r="1953">
      <c r="A1953" s="183">
        <v>46332.0</v>
      </c>
      <c r="B1953" s="184" t="s">
        <v>334</v>
      </c>
      <c r="C1953" s="183">
        <v>46292.0</v>
      </c>
      <c r="D1953" s="184" t="s">
        <v>467</v>
      </c>
      <c r="E1953" s="184" t="s">
        <v>382</v>
      </c>
      <c r="F1953" s="184" t="s">
        <v>379</v>
      </c>
      <c r="G1953" s="186">
        <v>27.0</v>
      </c>
      <c r="H1953" s="186">
        <v>0.0</v>
      </c>
      <c r="I1953" s="2"/>
    </row>
    <row r="1954">
      <c r="A1954" s="183">
        <v>46333.0</v>
      </c>
      <c r="B1954" s="184" t="s">
        <v>338</v>
      </c>
      <c r="C1954" s="183">
        <v>46293.0</v>
      </c>
      <c r="D1954" s="184" t="s">
        <v>467</v>
      </c>
      <c r="E1954" s="184" t="s">
        <v>382</v>
      </c>
      <c r="F1954" s="184" t="s">
        <v>380</v>
      </c>
      <c r="G1954" s="186">
        <v>28.0</v>
      </c>
      <c r="H1954" s="186">
        <v>0.0</v>
      </c>
      <c r="I1954" s="2"/>
    </row>
    <row r="1955">
      <c r="A1955" s="183">
        <v>46334.0</v>
      </c>
      <c r="B1955" s="184" t="s">
        <v>340</v>
      </c>
      <c r="C1955" s="183">
        <v>46294.0</v>
      </c>
      <c r="D1955" s="184" t="s">
        <v>467</v>
      </c>
      <c r="E1955" s="184" t="s">
        <v>382</v>
      </c>
      <c r="F1955" s="184" t="s">
        <v>381</v>
      </c>
      <c r="G1955" s="186">
        <v>29.0</v>
      </c>
      <c r="H1955" s="186">
        <v>0.0</v>
      </c>
      <c r="I1955" s="2"/>
    </row>
    <row r="1956">
      <c r="A1956" s="183">
        <v>46335.0</v>
      </c>
      <c r="B1956" s="184" t="s">
        <v>342</v>
      </c>
      <c r="C1956" s="183">
        <v>46296.0</v>
      </c>
      <c r="D1956" s="184" t="s">
        <v>467</v>
      </c>
      <c r="E1956" s="184" t="s">
        <v>405</v>
      </c>
      <c r="F1956" s="184" t="s">
        <v>383</v>
      </c>
      <c r="G1956" s="186">
        <v>1.0</v>
      </c>
      <c r="H1956" s="186">
        <v>0.0</v>
      </c>
      <c r="I1956" s="2"/>
    </row>
    <row r="1957">
      <c r="A1957" s="183">
        <v>46336.0</v>
      </c>
      <c r="B1957" s="184" t="s">
        <v>344</v>
      </c>
      <c r="C1957" s="183">
        <v>46297.0</v>
      </c>
      <c r="D1957" s="184" t="s">
        <v>467</v>
      </c>
      <c r="E1957" s="184" t="s">
        <v>405</v>
      </c>
      <c r="F1957" s="184" t="s">
        <v>384</v>
      </c>
      <c r="G1957" s="186">
        <v>2.0</v>
      </c>
      <c r="H1957" s="186">
        <v>0.0</v>
      </c>
      <c r="I1957" s="2"/>
    </row>
    <row r="1958">
      <c r="A1958" s="183">
        <v>46337.0</v>
      </c>
      <c r="B1958" s="184" t="s">
        <v>346</v>
      </c>
      <c r="C1958" s="183">
        <v>46298.0</v>
      </c>
      <c r="D1958" s="184" t="s">
        <v>467</v>
      </c>
      <c r="E1958" s="184" t="s">
        <v>405</v>
      </c>
      <c r="F1958" s="184" t="s">
        <v>385</v>
      </c>
      <c r="G1958" s="186">
        <v>3.0</v>
      </c>
      <c r="H1958" s="186">
        <v>0.0</v>
      </c>
      <c r="I1958" s="2"/>
    </row>
    <row r="1959">
      <c r="A1959" s="183">
        <v>46338.0</v>
      </c>
      <c r="B1959" s="184" t="s">
        <v>348</v>
      </c>
      <c r="C1959" s="183">
        <v>46299.0</v>
      </c>
      <c r="D1959" s="184" t="s">
        <v>467</v>
      </c>
      <c r="E1959" s="184" t="s">
        <v>405</v>
      </c>
      <c r="F1959" s="184" t="s">
        <v>386</v>
      </c>
      <c r="G1959" s="186">
        <v>4.0</v>
      </c>
      <c r="H1959" s="186">
        <v>0.0</v>
      </c>
      <c r="I1959" s="2"/>
    </row>
    <row r="1960">
      <c r="A1960" s="183">
        <v>46339.0</v>
      </c>
      <c r="B1960" s="184" t="s">
        <v>334</v>
      </c>
      <c r="C1960" s="183">
        <v>46300.0</v>
      </c>
      <c r="D1960" s="184" t="s">
        <v>467</v>
      </c>
      <c r="E1960" s="184" t="s">
        <v>405</v>
      </c>
      <c r="F1960" s="184" t="s">
        <v>387</v>
      </c>
      <c r="G1960" s="186">
        <v>5.0</v>
      </c>
      <c r="H1960" s="186">
        <v>0.0</v>
      </c>
      <c r="I1960" s="2"/>
    </row>
    <row r="1961">
      <c r="A1961" s="183">
        <v>46340.0</v>
      </c>
      <c r="B1961" s="184" t="s">
        <v>338</v>
      </c>
      <c r="C1961" s="183">
        <v>46301.0</v>
      </c>
      <c r="D1961" s="184" t="s">
        <v>467</v>
      </c>
      <c r="E1961" s="184" t="s">
        <v>405</v>
      </c>
      <c r="F1961" s="184" t="s">
        <v>388</v>
      </c>
      <c r="G1961" s="186">
        <v>6.0</v>
      </c>
      <c r="H1961" s="186">
        <v>0.0</v>
      </c>
      <c r="I1961" s="2"/>
    </row>
    <row r="1962">
      <c r="A1962" s="183">
        <v>46341.0</v>
      </c>
      <c r="B1962" s="184" t="s">
        <v>340</v>
      </c>
      <c r="C1962" s="183">
        <v>46302.0</v>
      </c>
      <c r="D1962" s="184" t="s">
        <v>467</v>
      </c>
      <c r="E1962" s="184" t="s">
        <v>405</v>
      </c>
      <c r="F1962" s="184" t="s">
        <v>389</v>
      </c>
      <c r="G1962" s="186">
        <v>7.0</v>
      </c>
      <c r="H1962" s="186">
        <v>0.0</v>
      </c>
      <c r="I1962" s="2"/>
    </row>
    <row r="1963">
      <c r="A1963" s="183">
        <v>46342.0</v>
      </c>
      <c r="B1963" s="184" t="s">
        <v>342</v>
      </c>
      <c r="C1963" s="183">
        <v>46303.0</v>
      </c>
      <c r="D1963" s="184" t="s">
        <v>467</v>
      </c>
      <c r="E1963" s="184" t="s">
        <v>405</v>
      </c>
      <c r="F1963" s="184" t="s">
        <v>390</v>
      </c>
      <c r="G1963" s="186">
        <v>8.0</v>
      </c>
      <c r="H1963" s="186">
        <v>0.0</v>
      </c>
      <c r="I1963" s="2"/>
    </row>
    <row r="1964">
      <c r="A1964" s="183">
        <v>46343.0</v>
      </c>
      <c r="B1964" s="184" t="s">
        <v>344</v>
      </c>
      <c r="C1964" s="183">
        <v>46304.0</v>
      </c>
      <c r="D1964" s="184" t="s">
        <v>467</v>
      </c>
      <c r="E1964" s="184" t="s">
        <v>405</v>
      </c>
      <c r="F1964" s="184" t="s">
        <v>391</v>
      </c>
      <c r="G1964" s="186">
        <v>9.0</v>
      </c>
      <c r="H1964" s="186">
        <v>0.0</v>
      </c>
      <c r="I1964" s="2"/>
    </row>
    <row r="1965">
      <c r="A1965" s="183">
        <v>46344.0</v>
      </c>
      <c r="B1965" s="184" t="s">
        <v>346</v>
      </c>
      <c r="C1965" s="183">
        <v>46305.0</v>
      </c>
      <c r="D1965" s="184" t="s">
        <v>467</v>
      </c>
      <c r="E1965" s="184" t="s">
        <v>405</v>
      </c>
      <c r="F1965" s="184" t="s">
        <v>392</v>
      </c>
      <c r="G1965" s="186">
        <v>10.0</v>
      </c>
      <c r="H1965" s="186">
        <v>0.0</v>
      </c>
      <c r="I1965" s="2"/>
    </row>
    <row r="1966">
      <c r="A1966" s="183">
        <v>46345.0</v>
      </c>
      <c r="B1966" s="184" t="s">
        <v>348</v>
      </c>
      <c r="C1966" s="183">
        <v>46306.0</v>
      </c>
      <c r="D1966" s="184" t="s">
        <v>467</v>
      </c>
      <c r="E1966" s="184" t="s">
        <v>405</v>
      </c>
      <c r="F1966" s="184" t="s">
        <v>393</v>
      </c>
      <c r="G1966" s="186">
        <v>11.0</v>
      </c>
      <c r="H1966" s="186">
        <v>0.0</v>
      </c>
      <c r="I1966" s="2"/>
    </row>
    <row r="1967">
      <c r="A1967" s="183">
        <v>46346.0</v>
      </c>
      <c r="B1967" s="184" t="s">
        <v>334</v>
      </c>
      <c r="C1967" s="183">
        <v>46307.0</v>
      </c>
      <c r="D1967" s="184" t="s">
        <v>467</v>
      </c>
      <c r="E1967" s="184" t="s">
        <v>405</v>
      </c>
      <c r="F1967" s="184" t="s">
        <v>394</v>
      </c>
      <c r="G1967" s="186">
        <v>12.0</v>
      </c>
      <c r="H1967" s="186">
        <v>0.0</v>
      </c>
      <c r="I1967" s="2"/>
    </row>
    <row r="1968">
      <c r="A1968" s="183">
        <v>46347.0</v>
      </c>
      <c r="B1968" s="184" t="s">
        <v>338</v>
      </c>
      <c r="C1968" s="183">
        <v>46308.0</v>
      </c>
      <c r="D1968" s="184" t="s">
        <v>467</v>
      </c>
      <c r="E1968" s="184" t="s">
        <v>405</v>
      </c>
      <c r="F1968" s="184" t="s">
        <v>395</v>
      </c>
      <c r="G1968" s="186">
        <v>13.0</v>
      </c>
      <c r="H1968" s="186">
        <v>0.0</v>
      </c>
      <c r="I1968" s="2"/>
    </row>
    <row r="1969">
      <c r="A1969" s="183">
        <v>46348.0</v>
      </c>
      <c r="B1969" s="184" t="s">
        <v>340</v>
      </c>
      <c r="C1969" s="183">
        <v>46309.0</v>
      </c>
      <c r="D1969" s="184" t="s">
        <v>467</v>
      </c>
      <c r="E1969" s="184" t="s">
        <v>405</v>
      </c>
      <c r="F1969" s="184" t="s">
        <v>396</v>
      </c>
      <c r="G1969" s="186">
        <v>14.0</v>
      </c>
      <c r="H1969" s="186">
        <v>0.0</v>
      </c>
      <c r="I1969" s="2"/>
    </row>
    <row r="1970">
      <c r="A1970" s="183">
        <v>46349.0</v>
      </c>
      <c r="B1970" s="184" t="s">
        <v>342</v>
      </c>
      <c r="C1970" s="183">
        <v>46310.0</v>
      </c>
      <c r="D1970" s="184" t="s">
        <v>467</v>
      </c>
      <c r="E1970" s="184" t="s">
        <v>405</v>
      </c>
      <c r="F1970" s="184" t="s">
        <v>397</v>
      </c>
      <c r="G1970" s="186">
        <v>15.0</v>
      </c>
      <c r="H1970" s="186">
        <v>0.0</v>
      </c>
      <c r="I1970" s="2"/>
    </row>
    <row r="1971">
      <c r="A1971" s="183">
        <v>46350.0</v>
      </c>
      <c r="B1971" s="184" t="s">
        <v>344</v>
      </c>
      <c r="C1971" s="183">
        <v>46311.0</v>
      </c>
      <c r="D1971" s="184" t="s">
        <v>467</v>
      </c>
      <c r="E1971" s="184" t="s">
        <v>405</v>
      </c>
      <c r="F1971" s="184" t="s">
        <v>398</v>
      </c>
      <c r="G1971" s="186">
        <v>16.0</v>
      </c>
      <c r="H1971" s="186">
        <v>0.0</v>
      </c>
      <c r="I1971" s="2"/>
    </row>
    <row r="1972">
      <c r="A1972" s="183">
        <v>46351.0</v>
      </c>
      <c r="B1972" s="184" t="s">
        <v>346</v>
      </c>
      <c r="C1972" s="183">
        <v>46312.0</v>
      </c>
      <c r="D1972" s="184" t="s">
        <v>467</v>
      </c>
      <c r="E1972" s="184" t="s">
        <v>405</v>
      </c>
      <c r="F1972" s="184" t="s">
        <v>399</v>
      </c>
      <c r="G1972" s="186">
        <v>17.0</v>
      </c>
      <c r="H1972" s="186">
        <v>0.0</v>
      </c>
      <c r="I1972" s="2"/>
    </row>
    <row r="1973">
      <c r="A1973" s="183">
        <v>46352.0</v>
      </c>
      <c r="B1973" s="184" t="s">
        <v>348</v>
      </c>
      <c r="C1973" s="183">
        <v>46313.0</v>
      </c>
      <c r="D1973" s="184" t="s">
        <v>467</v>
      </c>
      <c r="E1973" s="184" t="s">
        <v>405</v>
      </c>
      <c r="F1973" s="184" t="s">
        <v>400</v>
      </c>
      <c r="G1973" s="186">
        <v>18.0</v>
      </c>
      <c r="H1973" s="186">
        <v>0.0</v>
      </c>
      <c r="I1973" s="2"/>
    </row>
    <row r="1974">
      <c r="A1974" s="183">
        <v>46353.0</v>
      </c>
      <c r="B1974" s="184" t="s">
        <v>334</v>
      </c>
      <c r="C1974" s="183">
        <v>46314.0</v>
      </c>
      <c r="D1974" s="184" t="s">
        <v>467</v>
      </c>
      <c r="E1974" s="184" t="s">
        <v>405</v>
      </c>
      <c r="F1974" s="184" t="s">
        <v>401</v>
      </c>
      <c r="G1974" s="186">
        <v>19.0</v>
      </c>
      <c r="H1974" s="186">
        <v>0.0</v>
      </c>
      <c r="I1974" s="2"/>
    </row>
    <row r="1975">
      <c r="A1975" s="183">
        <v>46354.0</v>
      </c>
      <c r="B1975" s="184" t="s">
        <v>338</v>
      </c>
      <c r="C1975" s="183">
        <v>46315.0</v>
      </c>
      <c r="D1975" s="184" t="s">
        <v>467</v>
      </c>
      <c r="E1975" s="184" t="s">
        <v>405</v>
      </c>
      <c r="F1975" s="184" t="s">
        <v>402</v>
      </c>
      <c r="G1975" s="186">
        <v>20.0</v>
      </c>
      <c r="H1975" s="186">
        <v>0.0</v>
      </c>
      <c r="I1975" s="2"/>
    </row>
    <row r="1976">
      <c r="A1976" s="183">
        <v>46355.0</v>
      </c>
      <c r="B1976" s="184" t="s">
        <v>340</v>
      </c>
      <c r="C1976" s="183">
        <v>46316.0</v>
      </c>
      <c r="D1976" s="184" t="s">
        <v>467</v>
      </c>
      <c r="E1976" s="184" t="s">
        <v>405</v>
      </c>
      <c r="F1976" s="184" t="s">
        <v>403</v>
      </c>
      <c r="G1976" s="186">
        <v>21.0</v>
      </c>
      <c r="H1976" s="186">
        <v>0.0</v>
      </c>
      <c r="I1976" s="2"/>
    </row>
    <row r="1977">
      <c r="A1977" s="183">
        <v>46356.0</v>
      </c>
      <c r="B1977" s="184" t="s">
        <v>342</v>
      </c>
      <c r="C1977" s="183">
        <v>46317.0</v>
      </c>
      <c r="D1977" s="184" t="s">
        <v>467</v>
      </c>
      <c r="E1977" s="184" t="s">
        <v>405</v>
      </c>
      <c r="F1977" s="184" t="s">
        <v>404</v>
      </c>
      <c r="G1977" s="186">
        <v>22.0</v>
      </c>
      <c r="H1977" s="186">
        <v>0.0</v>
      </c>
      <c r="I1977" s="2"/>
    </row>
    <row r="1978">
      <c r="A1978" s="183">
        <v>46357.0</v>
      </c>
      <c r="B1978" s="184" t="s">
        <v>344</v>
      </c>
      <c r="C1978" s="183">
        <v>46318.0</v>
      </c>
      <c r="D1978" s="184" t="s">
        <v>467</v>
      </c>
      <c r="E1978" s="184" t="s">
        <v>405</v>
      </c>
      <c r="F1978" s="184" t="s">
        <v>337</v>
      </c>
      <c r="G1978" s="186">
        <v>23.0</v>
      </c>
      <c r="H1978" s="186">
        <v>0.0</v>
      </c>
      <c r="I1978" s="2"/>
    </row>
    <row r="1979">
      <c r="A1979" s="183">
        <v>46358.0</v>
      </c>
      <c r="B1979" s="184" t="s">
        <v>346</v>
      </c>
      <c r="C1979" s="183">
        <v>46319.0</v>
      </c>
      <c r="D1979" s="184" t="s">
        <v>467</v>
      </c>
      <c r="E1979" s="184" t="s">
        <v>405</v>
      </c>
      <c r="F1979" s="184" t="s">
        <v>339</v>
      </c>
      <c r="G1979" s="186">
        <v>24.0</v>
      </c>
      <c r="H1979" s="186">
        <v>0.0</v>
      </c>
      <c r="I1979" s="2"/>
    </row>
    <row r="1980">
      <c r="A1980" s="183">
        <v>46359.0</v>
      </c>
      <c r="B1980" s="184" t="s">
        <v>348</v>
      </c>
      <c r="C1980" s="183">
        <v>46320.0</v>
      </c>
      <c r="D1980" s="184" t="s">
        <v>467</v>
      </c>
      <c r="E1980" s="184" t="s">
        <v>405</v>
      </c>
      <c r="F1980" s="184" t="s">
        <v>341</v>
      </c>
      <c r="G1980" s="186">
        <v>25.0</v>
      </c>
      <c r="H1980" s="186">
        <v>0.0</v>
      </c>
      <c r="I1980" s="2"/>
    </row>
    <row r="1981">
      <c r="A1981" s="183">
        <v>46360.0</v>
      </c>
      <c r="B1981" s="184" t="s">
        <v>334</v>
      </c>
      <c r="C1981" s="183">
        <v>46321.0</v>
      </c>
      <c r="D1981" s="184" t="s">
        <v>467</v>
      </c>
      <c r="E1981" s="184" t="s">
        <v>405</v>
      </c>
      <c r="F1981" s="184" t="s">
        <v>343</v>
      </c>
      <c r="G1981" s="186">
        <v>26.0</v>
      </c>
      <c r="H1981" s="186">
        <v>0.0</v>
      </c>
      <c r="I1981" s="2"/>
    </row>
    <row r="1982">
      <c r="A1982" s="183">
        <v>46361.0</v>
      </c>
      <c r="B1982" s="184" t="s">
        <v>338</v>
      </c>
      <c r="C1982" s="183">
        <v>46322.0</v>
      </c>
      <c r="D1982" s="184" t="s">
        <v>467</v>
      </c>
      <c r="E1982" s="184" t="s">
        <v>405</v>
      </c>
      <c r="F1982" s="184" t="s">
        <v>345</v>
      </c>
      <c r="G1982" s="186">
        <v>27.0</v>
      </c>
      <c r="H1982" s="186">
        <v>0.0</v>
      </c>
      <c r="I1982" s="2"/>
    </row>
    <row r="1983">
      <c r="A1983" s="183">
        <v>46362.0</v>
      </c>
      <c r="B1983" s="184" t="s">
        <v>340</v>
      </c>
      <c r="C1983" s="183">
        <v>46323.0</v>
      </c>
      <c r="D1983" s="184" t="s">
        <v>467</v>
      </c>
      <c r="E1983" s="184" t="s">
        <v>405</v>
      </c>
      <c r="F1983" s="184" t="s">
        <v>347</v>
      </c>
      <c r="G1983" s="186">
        <v>28.0</v>
      </c>
      <c r="H1983" s="186">
        <v>0.0</v>
      </c>
      <c r="I1983" s="2"/>
    </row>
    <row r="1984">
      <c r="A1984" s="183">
        <v>46363.0</v>
      </c>
      <c r="B1984" s="184" t="s">
        <v>342</v>
      </c>
      <c r="C1984" s="183">
        <v>46324.0</v>
      </c>
      <c r="D1984" s="184" t="s">
        <v>467</v>
      </c>
      <c r="E1984" s="184" t="s">
        <v>405</v>
      </c>
      <c r="F1984" s="184" t="s">
        <v>349</v>
      </c>
      <c r="G1984" s="186">
        <v>29.0</v>
      </c>
      <c r="H1984" s="186">
        <v>0.0</v>
      </c>
      <c r="I1984" s="2"/>
    </row>
    <row r="1985">
      <c r="A1985" s="183">
        <v>46364.0</v>
      </c>
      <c r="B1985" s="184" t="s">
        <v>344</v>
      </c>
      <c r="C1985" s="183">
        <v>46325.0</v>
      </c>
      <c r="D1985" s="184" t="s">
        <v>467</v>
      </c>
      <c r="E1985" s="184" t="s">
        <v>405</v>
      </c>
      <c r="F1985" s="184" t="s">
        <v>350</v>
      </c>
      <c r="G1985" s="186">
        <v>30.0</v>
      </c>
      <c r="H1985" s="186">
        <v>0.0</v>
      </c>
      <c r="I1985" s="2"/>
    </row>
    <row r="1986">
      <c r="A1986" s="183">
        <v>46365.0</v>
      </c>
      <c r="B1986" s="184" t="s">
        <v>346</v>
      </c>
      <c r="C1986" s="183">
        <v>46327.0</v>
      </c>
      <c r="D1986" s="184" t="s">
        <v>467</v>
      </c>
      <c r="E1986" s="184" t="s">
        <v>408</v>
      </c>
      <c r="F1986" s="184" t="s">
        <v>351</v>
      </c>
      <c r="G1986" s="186">
        <v>1.0</v>
      </c>
      <c r="H1986" s="186">
        <v>0.0</v>
      </c>
      <c r="I1986" s="2"/>
    </row>
    <row r="1987">
      <c r="A1987" s="183">
        <v>46366.0</v>
      </c>
      <c r="B1987" s="184" t="s">
        <v>348</v>
      </c>
      <c r="C1987" s="183">
        <v>46328.0</v>
      </c>
      <c r="D1987" s="184" t="s">
        <v>467</v>
      </c>
      <c r="E1987" s="184" t="s">
        <v>408</v>
      </c>
      <c r="F1987" s="184" t="s">
        <v>352</v>
      </c>
      <c r="G1987" s="186">
        <v>2.0</v>
      </c>
      <c r="H1987" s="186">
        <v>0.0</v>
      </c>
      <c r="I1987" s="2"/>
    </row>
    <row r="1988">
      <c r="A1988" s="183">
        <v>46367.0</v>
      </c>
      <c r="B1988" s="184" t="s">
        <v>334</v>
      </c>
      <c r="C1988" s="183">
        <v>46329.0</v>
      </c>
      <c r="D1988" s="184" t="s">
        <v>467</v>
      </c>
      <c r="E1988" s="184" t="s">
        <v>408</v>
      </c>
      <c r="F1988" s="184" t="s">
        <v>353</v>
      </c>
      <c r="G1988" s="186">
        <v>3.0</v>
      </c>
      <c r="H1988" s="186">
        <v>0.0</v>
      </c>
      <c r="I1988" s="2"/>
    </row>
    <row r="1989">
      <c r="A1989" s="183">
        <v>46368.0</v>
      </c>
      <c r="B1989" s="184" t="s">
        <v>338</v>
      </c>
      <c r="C1989" s="183">
        <v>46330.0</v>
      </c>
      <c r="D1989" s="184" t="s">
        <v>467</v>
      </c>
      <c r="E1989" s="184" t="s">
        <v>408</v>
      </c>
      <c r="F1989" s="184" t="s">
        <v>354</v>
      </c>
      <c r="G1989" s="186">
        <v>4.0</v>
      </c>
      <c r="H1989" s="186">
        <v>0.0</v>
      </c>
      <c r="I1989" s="2"/>
    </row>
    <row r="1990">
      <c r="A1990" s="183">
        <v>46369.0</v>
      </c>
      <c r="B1990" s="184" t="s">
        <v>340</v>
      </c>
      <c r="C1990" s="183">
        <v>46331.0</v>
      </c>
      <c r="D1990" s="184" t="s">
        <v>467</v>
      </c>
      <c r="E1990" s="184" t="s">
        <v>408</v>
      </c>
      <c r="F1990" s="184" t="s">
        <v>356</v>
      </c>
      <c r="G1990" s="186">
        <v>5.0</v>
      </c>
      <c r="H1990" s="186">
        <v>0.0</v>
      </c>
      <c r="I1990" s="2"/>
    </row>
    <row r="1991">
      <c r="A1991" s="183">
        <v>46370.0</v>
      </c>
      <c r="B1991" s="184" t="s">
        <v>342</v>
      </c>
      <c r="C1991" s="183">
        <v>46332.0</v>
      </c>
      <c r="D1991" s="184" t="s">
        <v>467</v>
      </c>
      <c r="E1991" s="184" t="s">
        <v>408</v>
      </c>
      <c r="F1991" s="184" t="s">
        <v>357</v>
      </c>
      <c r="G1991" s="186">
        <v>6.0</v>
      </c>
      <c r="H1991" s="186">
        <v>0.0</v>
      </c>
      <c r="I1991" s="2"/>
    </row>
    <row r="1992">
      <c r="A1992" s="183">
        <v>46371.0</v>
      </c>
      <c r="B1992" s="184" t="s">
        <v>344</v>
      </c>
      <c r="C1992" s="183">
        <v>46333.0</v>
      </c>
      <c r="D1992" s="184" t="s">
        <v>467</v>
      </c>
      <c r="E1992" s="184" t="s">
        <v>408</v>
      </c>
      <c r="F1992" s="184" t="s">
        <v>358</v>
      </c>
      <c r="G1992" s="186">
        <v>7.0</v>
      </c>
      <c r="H1992" s="186">
        <v>0.0</v>
      </c>
      <c r="I1992" s="2"/>
    </row>
    <row r="1993">
      <c r="A1993" s="183">
        <v>46372.0</v>
      </c>
      <c r="B1993" s="184" t="s">
        <v>346</v>
      </c>
      <c r="C1993" s="183">
        <v>46334.0</v>
      </c>
      <c r="D1993" s="184" t="s">
        <v>467</v>
      </c>
      <c r="E1993" s="184" t="s">
        <v>408</v>
      </c>
      <c r="F1993" s="184" t="s">
        <v>359</v>
      </c>
      <c r="G1993" s="186">
        <v>8.0</v>
      </c>
      <c r="H1993" s="186">
        <v>0.0</v>
      </c>
      <c r="I1993" s="2"/>
    </row>
    <row r="1994">
      <c r="A1994" s="183">
        <v>46373.0</v>
      </c>
      <c r="B1994" s="184" t="s">
        <v>348</v>
      </c>
      <c r="C1994" s="183">
        <v>46335.0</v>
      </c>
      <c r="D1994" s="184" t="s">
        <v>467</v>
      </c>
      <c r="E1994" s="184" t="s">
        <v>408</v>
      </c>
      <c r="F1994" s="184" t="s">
        <v>360</v>
      </c>
      <c r="G1994" s="186">
        <v>9.0</v>
      </c>
      <c r="H1994" s="186">
        <v>0.0</v>
      </c>
      <c r="I1994" s="2"/>
    </row>
    <row r="1995">
      <c r="A1995" s="183">
        <v>46374.0</v>
      </c>
      <c r="B1995" s="184" t="s">
        <v>334</v>
      </c>
      <c r="C1995" s="183">
        <v>46336.0</v>
      </c>
      <c r="D1995" s="184" t="s">
        <v>467</v>
      </c>
      <c r="E1995" s="184" t="s">
        <v>408</v>
      </c>
      <c r="F1995" s="184" t="s">
        <v>361</v>
      </c>
      <c r="G1995" s="186">
        <v>10.0</v>
      </c>
      <c r="H1995" s="186">
        <v>0.0</v>
      </c>
      <c r="I1995" s="2"/>
    </row>
    <row r="1996">
      <c r="A1996" s="183">
        <v>46375.0</v>
      </c>
      <c r="B1996" s="184" t="s">
        <v>338</v>
      </c>
      <c r="C1996" s="183">
        <v>46337.0</v>
      </c>
      <c r="D1996" s="184" t="s">
        <v>467</v>
      </c>
      <c r="E1996" s="184" t="s">
        <v>408</v>
      </c>
      <c r="F1996" s="184" t="s">
        <v>362</v>
      </c>
      <c r="G1996" s="186">
        <v>11.0</v>
      </c>
      <c r="H1996" s="186">
        <v>0.0</v>
      </c>
      <c r="I1996" s="2"/>
    </row>
    <row r="1997">
      <c r="A1997" s="183">
        <v>46376.0</v>
      </c>
      <c r="B1997" s="184" t="s">
        <v>340</v>
      </c>
      <c r="C1997" s="183">
        <v>46338.0</v>
      </c>
      <c r="D1997" s="184" t="s">
        <v>467</v>
      </c>
      <c r="E1997" s="184" t="s">
        <v>408</v>
      </c>
      <c r="F1997" s="184" t="s">
        <v>363</v>
      </c>
      <c r="G1997" s="186">
        <v>12.0</v>
      </c>
      <c r="H1997" s="186">
        <v>0.0</v>
      </c>
      <c r="I1997" s="2"/>
    </row>
    <row r="1998">
      <c r="A1998" s="183">
        <v>46377.0</v>
      </c>
      <c r="B1998" s="184" t="s">
        <v>342</v>
      </c>
      <c r="C1998" s="183">
        <v>46339.0</v>
      </c>
      <c r="D1998" s="184" t="s">
        <v>467</v>
      </c>
      <c r="E1998" s="184" t="s">
        <v>408</v>
      </c>
      <c r="F1998" s="184" t="s">
        <v>364</v>
      </c>
      <c r="G1998" s="186">
        <v>13.0</v>
      </c>
      <c r="H1998" s="186">
        <v>0.0</v>
      </c>
      <c r="I1998" s="2"/>
    </row>
    <row r="1999">
      <c r="A1999" s="183">
        <v>46378.0</v>
      </c>
      <c r="B1999" s="184" t="s">
        <v>344</v>
      </c>
      <c r="C1999" s="183">
        <v>46340.0</v>
      </c>
      <c r="D1999" s="184" t="s">
        <v>467</v>
      </c>
      <c r="E1999" s="184" t="s">
        <v>408</v>
      </c>
      <c r="F1999" s="184" t="s">
        <v>365</v>
      </c>
      <c r="G1999" s="186">
        <v>14.0</v>
      </c>
      <c r="H1999" s="186">
        <v>0.0</v>
      </c>
      <c r="I1999" s="2"/>
    </row>
    <row r="2000">
      <c r="A2000" s="183">
        <v>46379.0</v>
      </c>
      <c r="B2000" s="184" t="s">
        <v>346</v>
      </c>
      <c r="C2000" s="183">
        <v>46341.0</v>
      </c>
      <c r="D2000" s="184" t="s">
        <v>467</v>
      </c>
      <c r="E2000" s="184" t="s">
        <v>408</v>
      </c>
      <c r="F2000" s="184" t="s">
        <v>366</v>
      </c>
      <c r="G2000" s="186">
        <v>15.0</v>
      </c>
      <c r="H2000" s="186">
        <v>0.0</v>
      </c>
      <c r="I2000" s="2"/>
    </row>
    <row r="2001">
      <c r="A2001" s="183">
        <v>46380.0</v>
      </c>
      <c r="B2001" s="184" t="s">
        <v>348</v>
      </c>
      <c r="C2001" s="183">
        <v>46342.0</v>
      </c>
      <c r="D2001" s="184" t="s">
        <v>467</v>
      </c>
      <c r="E2001" s="184" t="s">
        <v>408</v>
      </c>
      <c r="F2001" s="184" t="s">
        <v>367</v>
      </c>
      <c r="G2001" s="186">
        <v>16.0</v>
      </c>
      <c r="H2001" s="186">
        <v>0.0</v>
      </c>
      <c r="I2001" s="2"/>
    </row>
    <row r="2002">
      <c r="A2002" s="183">
        <v>46381.0</v>
      </c>
      <c r="B2002" s="184" t="s">
        <v>334</v>
      </c>
      <c r="C2002" s="183">
        <v>46343.0</v>
      </c>
      <c r="D2002" s="184" t="s">
        <v>467</v>
      </c>
      <c r="E2002" s="184" t="s">
        <v>408</v>
      </c>
      <c r="F2002" s="184" t="s">
        <v>368</v>
      </c>
      <c r="G2002" s="186">
        <v>17.0</v>
      </c>
      <c r="H2002" s="186">
        <v>0.0</v>
      </c>
      <c r="I2002" s="2"/>
    </row>
    <row r="2003">
      <c r="A2003" s="183">
        <v>46382.0</v>
      </c>
      <c r="B2003" s="184" t="s">
        <v>338</v>
      </c>
      <c r="C2003" s="183">
        <v>46344.0</v>
      </c>
      <c r="D2003" s="184" t="s">
        <v>467</v>
      </c>
      <c r="E2003" s="184" t="s">
        <v>408</v>
      </c>
      <c r="F2003" s="184" t="s">
        <v>369</v>
      </c>
      <c r="G2003" s="186">
        <v>18.0</v>
      </c>
      <c r="H2003" s="186">
        <v>0.0</v>
      </c>
      <c r="I2003" s="2"/>
    </row>
    <row r="2004">
      <c r="A2004" s="183">
        <v>46383.0</v>
      </c>
      <c r="B2004" s="184" t="s">
        <v>340</v>
      </c>
      <c r="C2004" s="183">
        <v>46345.0</v>
      </c>
      <c r="D2004" s="184" t="s">
        <v>467</v>
      </c>
      <c r="E2004" s="184" t="s">
        <v>408</v>
      </c>
      <c r="F2004" s="184" t="s">
        <v>370</v>
      </c>
      <c r="G2004" s="186">
        <v>19.0</v>
      </c>
      <c r="H2004" s="186">
        <v>0.0</v>
      </c>
      <c r="I2004" s="2"/>
    </row>
    <row r="2005">
      <c r="A2005" s="183">
        <v>46384.0</v>
      </c>
      <c r="B2005" s="184" t="s">
        <v>342</v>
      </c>
      <c r="C2005" s="183">
        <v>46346.0</v>
      </c>
      <c r="D2005" s="184" t="s">
        <v>467</v>
      </c>
      <c r="E2005" s="184" t="s">
        <v>408</v>
      </c>
      <c r="F2005" s="184" t="s">
        <v>371</v>
      </c>
      <c r="G2005" s="186">
        <v>20.0</v>
      </c>
      <c r="H2005" s="186">
        <v>0.0</v>
      </c>
      <c r="I2005" s="2"/>
    </row>
    <row r="2006">
      <c r="A2006" s="183">
        <v>46385.0</v>
      </c>
      <c r="B2006" s="184" t="s">
        <v>344</v>
      </c>
      <c r="C2006" s="183">
        <v>46347.0</v>
      </c>
      <c r="D2006" s="184" t="s">
        <v>467</v>
      </c>
      <c r="E2006" s="184" t="s">
        <v>408</v>
      </c>
      <c r="F2006" s="184" t="s">
        <v>372</v>
      </c>
      <c r="G2006" s="186">
        <v>21.0</v>
      </c>
      <c r="H2006" s="186">
        <v>0.0</v>
      </c>
      <c r="I2006" s="2"/>
    </row>
    <row r="2007">
      <c r="A2007" s="183">
        <v>46386.0</v>
      </c>
      <c r="B2007" s="184" t="s">
        <v>346</v>
      </c>
      <c r="C2007" s="183">
        <v>46348.0</v>
      </c>
      <c r="D2007" s="184" t="s">
        <v>467</v>
      </c>
      <c r="E2007" s="184" t="s">
        <v>408</v>
      </c>
      <c r="F2007" s="184" t="s">
        <v>373</v>
      </c>
      <c r="G2007" s="186">
        <v>22.0</v>
      </c>
      <c r="H2007" s="186">
        <v>0.0</v>
      </c>
      <c r="I2007" s="2"/>
    </row>
    <row r="2008">
      <c r="A2008" s="183">
        <v>46387.0</v>
      </c>
      <c r="B2008" s="184" t="s">
        <v>348</v>
      </c>
      <c r="C2008" s="183">
        <v>46349.0</v>
      </c>
      <c r="D2008" s="184" t="s">
        <v>467</v>
      </c>
      <c r="E2008" s="184" t="s">
        <v>408</v>
      </c>
      <c r="F2008" s="184" t="s">
        <v>374</v>
      </c>
      <c r="G2008" s="186">
        <v>23.0</v>
      </c>
      <c r="H2008" s="186">
        <v>0.0</v>
      </c>
      <c r="I2008" s="2"/>
    </row>
    <row r="2009">
      <c r="A2009" s="183">
        <v>46054.0</v>
      </c>
      <c r="B2009" s="184" t="s">
        <v>340</v>
      </c>
      <c r="C2009" s="183">
        <v>46005.0</v>
      </c>
      <c r="D2009" s="184" t="s">
        <v>456</v>
      </c>
      <c r="E2009" s="184" t="s">
        <v>355</v>
      </c>
      <c r="F2009" s="184" t="s">
        <v>402</v>
      </c>
      <c r="G2009" s="186">
        <v>14.0</v>
      </c>
      <c r="H2009" s="186">
        <v>0.0</v>
      </c>
      <c r="I2009" s="2"/>
    </row>
    <row r="2010">
      <c r="A2010" s="183">
        <v>46055.0</v>
      </c>
      <c r="B2010" s="184" t="s">
        <v>342</v>
      </c>
      <c r="C2010" s="183">
        <v>46006.0</v>
      </c>
      <c r="D2010" s="184" t="s">
        <v>456</v>
      </c>
      <c r="E2010" s="184" t="s">
        <v>355</v>
      </c>
      <c r="F2010" s="184" t="s">
        <v>403</v>
      </c>
      <c r="G2010" s="186">
        <v>15.0</v>
      </c>
      <c r="H2010" s="186">
        <v>0.0</v>
      </c>
      <c r="I2010" s="2"/>
    </row>
    <row r="2011">
      <c r="A2011" s="183">
        <v>46056.0</v>
      </c>
      <c r="B2011" s="184" t="s">
        <v>344</v>
      </c>
      <c r="C2011" s="183">
        <v>46007.0</v>
      </c>
      <c r="D2011" s="184" t="s">
        <v>456</v>
      </c>
      <c r="E2011" s="184" t="s">
        <v>355</v>
      </c>
      <c r="F2011" s="184" t="s">
        <v>404</v>
      </c>
      <c r="G2011" s="186">
        <v>16.0</v>
      </c>
      <c r="H2011" s="186">
        <v>0.0</v>
      </c>
      <c r="I2011" s="2"/>
    </row>
    <row r="2012">
      <c r="A2012" s="183">
        <v>46057.0</v>
      </c>
      <c r="B2012" s="184" t="s">
        <v>346</v>
      </c>
      <c r="C2012" s="183">
        <v>46008.0</v>
      </c>
      <c r="D2012" s="184" t="s">
        <v>456</v>
      </c>
      <c r="E2012" s="184" t="s">
        <v>355</v>
      </c>
      <c r="F2012" s="184" t="s">
        <v>337</v>
      </c>
      <c r="G2012" s="186">
        <v>17.0</v>
      </c>
      <c r="H2012" s="186">
        <v>0.0</v>
      </c>
      <c r="I2012" s="2"/>
    </row>
    <row r="2013">
      <c r="A2013" s="183">
        <v>46058.0</v>
      </c>
      <c r="B2013" s="184" t="s">
        <v>348</v>
      </c>
      <c r="C2013" s="183">
        <v>46009.0</v>
      </c>
      <c r="D2013" s="184" t="s">
        <v>456</v>
      </c>
      <c r="E2013" s="184" t="s">
        <v>355</v>
      </c>
      <c r="F2013" s="184" t="s">
        <v>339</v>
      </c>
      <c r="G2013" s="186">
        <v>18.0</v>
      </c>
      <c r="H2013" s="186">
        <v>0.0</v>
      </c>
      <c r="I2013" s="2"/>
    </row>
    <row r="2014">
      <c r="A2014" s="183">
        <v>46059.0</v>
      </c>
      <c r="B2014" s="184" t="s">
        <v>334</v>
      </c>
      <c r="C2014" s="183">
        <v>46010.0</v>
      </c>
      <c r="D2014" s="184" t="s">
        <v>456</v>
      </c>
      <c r="E2014" s="184" t="s">
        <v>355</v>
      </c>
      <c r="F2014" s="184" t="s">
        <v>341</v>
      </c>
      <c r="G2014" s="186">
        <v>19.0</v>
      </c>
      <c r="H2014" s="186">
        <v>0.0</v>
      </c>
      <c r="I2014" s="2"/>
    </row>
    <row r="2015">
      <c r="A2015" s="183">
        <v>46060.0</v>
      </c>
      <c r="B2015" s="184" t="s">
        <v>338</v>
      </c>
      <c r="C2015" s="183">
        <v>46011.0</v>
      </c>
      <c r="D2015" s="184" t="s">
        <v>456</v>
      </c>
      <c r="E2015" s="184" t="s">
        <v>355</v>
      </c>
      <c r="F2015" s="184" t="s">
        <v>343</v>
      </c>
      <c r="G2015" s="186">
        <v>20.0</v>
      </c>
      <c r="H2015" s="186">
        <v>0.0</v>
      </c>
      <c r="I2015" s="2"/>
    </row>
    <row r="2016">
      <c r="A2016" s="183">
        <v>46061.0</v>
      </c>
      <c r="B2016" s="184" t="s">
        <v>340</v>
      </c>
      <c r="C2016" s="183">
        <v>46012.0</v>
      </c>
      <c r="D2016" s="184" t="s">
        <v>456</v>
      </c>
      <c r="E2016" s="184" t="s">
        <v>355</v>
      </c>
      <c r="F2016" s="184" t="s">
        <v>345</v>
      </c>
      <c r="G2016" s="186">
        <v>21.0</v>
      </c>
      <c r="H2016" s="186">
        <v>0.0</v>
      </c>
      <c r="I2016" s="2"/>
    </row>
    <row r="2017">
      <c r="A2017" s="183">
        <v>46062.0</v>
      </c>
      <c r="B2017" s="184" t="s">
        <v>342</v>
      </c>
      <c r="C2017" s="183">
        <v>46013.0</v>
      </c>
      <c r="D2017" s="184" t="s">
        <v>456</v>
      </c>
      <c r="E2017" s="184" t="s">
        <v>355</v>
      </c>
      <c r="F2017" s="184" t="s">
        <v>347</v>
      </c>
      <c r="G2017" s="186">
        <v>22.0</v>
      </c>
      <c r="H2017" s="186">
        <v>0.0</v>
      </c>
      <c r="I2017" s="2"/>
    </row>
    <row r="2018">
      <c r="A2018" s="183">
        <v>46063.0</v>
      </c>
      <c r="B2018" s="184" t="s">
        <v>344</v>
      </c>
      <c r="C2018" s="183">
        <v>46014.0</v>
      </c>
      <c r="D2018" s="184" t="s">
        <v>456</v>
      </c>
      <c r="E2018" s="184" t="s">
        <v>355</v>
      </c>
      <c r="F2018" s="184" t="s">
        <v>349</v>
      </c>
      <c r="G2018" s="186">
        <v>23.0</v>
      </c>
      <c r="H2018" s="186">
        <v>0.0</v>
      </c>
      <c r="I2018" s="2"/>
    </row>
    <row r="2019">
      <c r="A2019" s="183">
        <v>46064.0</v>
      </c>
      <c r="B2019" s="184" t="s">
        <v>346</v>
      </c>
      <c r="C2019" s="183">
        <v>46015.0</v>
      </c>
      <c r="D2019" s="184" t="s">
        <v>456</v>
      </c>
      <c r="E2019" s="184" t="s">
        <v>355</v>
      </c>
      <c r="F2019" s="184" t="s">
        <v>350</v>
      </c>
      <c r="G2019" s="186">
        <v>24.0</v>
      </c>
      <c r="H2019" s="186">
        <v>0.0</v>
      </c>
      <c r="I2019" s="2"/>
    </row>
    <row r="2020">
      <c r="A2020" s="183">
        <v>46065.0</v>
      </c>
      <c r="B2020" s="184" t="s">
        <v>348</v>
      </c>
      <c r="C2020" s="183">
        <v>46016.0</v>
      </c>
      <c r="D2020" s="184" t="s">
        <v>456</v>
      </c>
      <c r="E2020" s="184" t="s">
        <v>355</v>
      </c>
      <c r="F2020" s="184" t="s">
        <v>351</v>
      </c>
      <c r="G2020" s="186">
        <v>25.0</v>
      </c>
      <c r="H2020" s="186">
        <v>0.0</v>
      </c>
      <c r="I2020" s="2"/>
    </row>
    <row r="2021">
      <c r="A2021" s="183">
        <v>46066.0</v>
      </c>
      <c r="B2021" s="184" t="s">
        <v>334</v>
      </c>
      <c r="C2021" s="183">
        <v>46017.0</v>
      </c>
      <c r="D2021" s="184" t="s">
        <v>456</v>
      </c>
      <c r="E2021" s="184" t="s">
        <v>355</v>
      </c>
      <c r="F2021" s="184" t="s">
        <v>352</v>
      </c>
      <c r="G2021" s="186">
        <v>26.0</v>
      </c>
      <c r="H2021" s="186">
        <v>0.0</v>
      </c>
      <c r="I2021" s="2"/>
    </row>
    <row r="2022">
      <c r="A2022" s="183">
        <v>46067.0</v>
      </c>
      <c r="B2022" s="184" t="s">
        <v>338</v>
      </c>
      <c r="C2022" s="183">
        <v>46018.0</v>
      </c>
      <c r="D2022" s="184" t="s">
        <v>456</v>
      </c>
      <c r="E2022" s="184" t="s">
        <v>355</v>
      </c>
      <c r="F2022" s="184" t="s">
        <v>353</v>
      </c>
      <c r="G2022" s="186">
        <v>27.0</v>
      </c>
      <c r="H2022" s="186">
        <v>0.0</v>
      </c>
      <c r="I2022" s="2"/>
    </row>
    <row r="2023">
      <c r="A2023" s="183">
        <v>46068.0</v>
      </c>
      <c r="B2023" s="184" t="s">
        <v>340</v>
      </c>
      <c r="C2023" s="183">
        <v>46019.0</v>
      </c>
      <c r="D2023" s="184" t="s">
        <v>456</v>
      </c>
      <c r="E2023" s="184" t="s">
        <v>355</v>
      </c>
      <c r="F2023" s="184" t="s">
        <v>354</v>
      </c>
      <c r="G2023" s="186">
        <v>28.0</v>
      </c>
      <c r="H2023" s="186">
        <v>0.0</v>
      </c>
      <c r="I2023" s="2"/>
    </row>
    <row r="2024">
      <c r="A2024" s="183">
        <v>46069.0</v>
      </c>
      <c r="B2024" s="184" t="s">
        <v>342</v>
      </c>
      <c r="C2024" s="183">
        <v>46020.0</v>
      </c>
      <c r="D2024" s="184" t="s">
        <v>456</v>
      </c>
      <c r="E2024" s="184" t="s">
        <v>355</v>
      </c>
      <c r="F2024" s="184" t="s">
        <v>356</v>
      </c>
      <c r="G2024" s="186">
        <v>29.0</v>
      </c>
      <c r="H2024" s="186">
        <v>0.0</v>
      </c>
      <c r="I2024" s="2"/>
    </row>
    <row r="2025">
      <c r="A2025" s="183">
        <v>46070.0</v>
      </c>
      <c r="B2025" s="184" t="s">
        <v>344</v>
      </c>
      <c r="C2025" s="183">
        <v>46023.0</v>
      </c>
      <c r="D2025" s="184" t="s">
        <v>467</v>
      </c>
      <c r="E2025" s="184" t="s">
        <v>409</v>
      </c>
      <c r="F2025" s="184" t="s">
        <v>357</v>
      </c>
      <c r="G2025" s="186">
        <v>1.0</v>
      </c>
      <c r="H2025" s="186">
        <v>0.0</v>
      </c>
      <c r="I2025" s="2"/>
    </row>
    <row r="2026">
      <c r="A2026" s="183">
        <v>46071.0</v>
      </c>
      <c r="B2026" s="184" t="s">
        <v>346</v>
      </c>
      <c r="C2026" s="183">
        <v>46024.0</v>
      </c>
      <c r="D2026" s="184" t="s">
        <v>467</v>
      </c>
      <c r="E2026" s="184" t="s">
        <v>409</v>
      </c>
      <c r="F2026" s="184" t="s">
        <v>358</v>
      </c>
      <c r="G2026" s="186">
        <v>2.0</v>
      </c>
      <c r="H2026" s="186">
        <v>0.0</v>
      </c>
      <c r="I2026" s="2"/>
    </row>
    <row r="2027">
      <c r="A2027" s="183">
        <v>46072.0</v>
      </c>
      <c r="B2027" s="184" t="s">
        <v>348</v>
      </c>
      <c r="C2027" s="183">
        <v>46025.0</v>
      </c>
      <c r="D2027" s="184" t="s">
        <v>467</v>
      </c>
      <c r="E2027" s="184" t="s">
        <v>409</v>
      </c>
      <c r="F2027" s="184" t="s">
        <v>359</v>
      </c>
      <c r="G2027" s="186">
        <v>3.0</v>
      </c>
      <c r="H2027" s="186">
        <v>0.0</v>
      </c>
      <c r="I2027" s="2"/>
    </row>
    <row r="2028">
      <c r="A2028" s="183">
        <v>46073.0</v>
      </c>
      <c r="B2028" s="184" t="s">
        <v>334</v>
      </c>
      <c r="C2028" s="183">
        <v>46026.0</v>
      </c>
      <c r="D2028" s="184" t="s">
        <v>467</v>
      </c>
      <c r="E2028" s="184" t="s">
        <v>409</v>
      </c>
      <c r="F2028" s="184" t="s">
        <v>360</v>
      </c>
      <c r="G2028" s="186">
        <v>4.0</v>
      </c>
      <c r="H2028" s="186">
        <v>0.0</v>
      </c>
      <c r="I2028" s="2"/>
    </row>
    <row r="2029">
      <c r="A2029" s="183">
        <v>46074.0</v>
      </c>
      <c r="B2029" s="184" t="s">
        <v>338</v>
      </c>
      <c r="C2029" s="183">
        <v>46027.0</v>
      </c>
      <c r="D2029" s="184" t="s">
        <v>467</v>
      </c>
      <c r="E2029" s="184" t="s">
        <v>409</v>
      </c>
      <c r="F2029" s="184" t="s">
        <v>361</v>
      </c>
      <c r="G2029" s="186">
        <v>5.0</v>
      </c>
      <c r="H2029" s="186">
        <v>0.0</v>
      </c>
      <c r="I2029" s="2"/>
    </row>
    <row r="2030">
      <c r="A2030" s="183">
        <v>46075.0</v>
      </c>
      <c r="B2030" s="184" t="s">
        <v>340</v>
      </c>
      <c r="C2030" s="183">
        <v>46028.0</v>
      </c>
      <c r="D2030" s="184" t="s">
        <v>467</v>
      </c>
      <c r="E2030" s="184" t="s">
        <v>409</v>
      </c>
      <c r="F2030" s="184" t="s">
        <v>362</v>
      </c>
      <c r="G2030" s="186">
        <v>6.0</v>
      </c>
      <c r="H2030" s="186">
        <v>0.0</v>
      </c>
      <c r="I2030" s="2"/>
    </row>
    <row r="2031">
      <c r="A2031" s="183">
        <v>46076.0</v>
      </c>
      <c r="B2031" s="184" t="s">
        <v>342</v>
      </c>
      <c r="C2031" s="183">
        <v>46029.0</v>
      </c>
      <c r="D2031" s="184" t="s">
        <v>467</v>
      </c>
      <c r="E2031" s="184" t="s">
        <v>409</v>
      </c>
      <c r="F2031" s="184" t="s">
        <v>363</v>
      </c>
      <c r="G2031" s="186">
        <v>7.0</v>
      </c>
      <c r="H2031" s="186">
        <v>0.0</v>
      </c>
      <c r="I2031" s="2"/>
    </row>
    <row r="2032">
      <c r="A2032" s="183">
        <v>46077.0</v>
      </c>
      <c r="B2032" s="184" t="s">
        <v>344</v>
      </c>
      <c r="C2032" s="183">
        <v>46030.0</v>
      </c>
      <c r="D2032" s="184" t="s">
        <v>467</v>
      </c>
      <c r="E2032" s="184" t="s">
        <v>409</v>
      </c>
      <c r="F2032" s="184" t="s">
        <v>364</v>
      </c>
      <c r="G2032" s="186">
        <v>8.0</v>
      </c>
      <c r="H2032" s="186">
        <v>0.0</v>
      </c>
      <c r="I2032" s="2"/>
    </row>
    <row r="2033">
      <c r="A2033" s="183">
        <v>46078.0</v>
      </c>
      <c r="B2033" s="184" t="s">
        <v>346</v>
      </c>
      <c r="C2033" s="183">
        <v>46031.0</v>
      </c>
      <c r="D2033" s="184" t="s">
        <v>467</v>
      </c>
      <c r="E2033" s="184" t="s">
        <v>409</v>
      </c>
      <c r="F2033" s="184" t="s">
        <v>365</v>
      </c>
      <c r="G2033" s="186">
        <v>9.0</v>
      </c>
      <c r="H2033" s="186">
        <v>0.0</v>
      </c>
      <c r="I2033" s="2"/>
    </row>
    <row r="2034">
      <c r="A2034" s="183">
        <v>46079.0</v>
      </c>
      <c r="B2034" s="184" t="s">
        <v>348</v>
      </c>
      <c r="C2034" s="183">
        <v>46032.0</v>
      </c>
      <c r="D2034" s="184" t="s">
        <v>467</v>
      </c>
      <c r="E2034" s="184" t="s">
        <v>409</v>
      </c>
      <c r="F2034" s="184" t="s">
        <v>366</v>
      </c>
      <c r="G2034" s="186">
        <v>10.0</v>
      </c>
      <c r="H2034" s="186">
        <v>0.0</v>
      </c>
      <c r="I2034" s="2"/>
    </row>
    <row r="2035">
      <c r="A2035" s="183">
        <v>46080.0</v>
      </c>
      <c r="B2035" s="184" t="s">
        <v>334</v>
      </c>
      <c r="C2035" s="183">
        <v>46033.0</v>
      </c>
      <c r="D2035" s="184" t="s">
        <v>467</v>
      </c>
      <c r="E2035" s="184" t="s">
        <v>409</v>
      </c>
      <c r="F2035" s="184" t="s">
        <v>367</v>
      </c>
      <c r="G2035" s="186">
        <v>11.0</v>
      </c>
      <c r="H2035" s="186">
        <v>0.0</v>
      </c>
      <c r="I2035" s="2"/>
    </row>
    <row r="2036">
      <c r="A2036" s="183">
        <v>46081.0</v>
      </c>
      <c r="B2036" s="184" t="s">
        <v>338</v>
      </c>
      <c r="C2036" s="183">
        <v>46034.0</v>
      </c>
      <c r="D2036" s="184" t="s">
        <v>467</v>
      </c>
      <c r="E2036" s="184" t="s">
        <v>409</v>
      </c>
      <c r="F2036" s="184" t="s">
        <v>368</v>
      </c>
      <c r="G2036" s="186">
        <v>12.0</v>
      </c>
      <c r="H2036" s="186">
        <v>0.0</v>
      </c>
      <c r="I2036" s="2"/>
    </row>
    <row r="2037">
      <c r="A2037" s="183">
        <v>46082.0</v>
      </c>
      <c r="B2037" s="184" t="s">
        <v>340</v>
      </c>
      <c r="C2037" s="183">
        <v>46035.0</v>
      </c>
      <c r="D2037" s="184" t="s">
        <v>467</v>
      </c>
      <c r="E2037" s="184" t="s">
        <v>409</v>
      </c>
      <c r="F2037" s="184" t="s">
        <v>369</v>
      </c>
      <c r="G2037" s="186">
        <v>13.0</v>
      </c>
      <c r="H2037" s="186">
        <v>0.0</v>
      </c>
      <c r="I2037" s="2"/>
    </row>
    <row r="2038">
      <c r="A2038" s="183">
        <v>46083.0</v>
      </c>
      <c r="B2038" s="184" t="s">
        <v>342</v>
      </c>
      <c r="C2038" s="183">
        <v>46036.0</v>
      </c>
      <c r="D2038" s="184" t="s">
        <v>467</v>
      </c>
      <c r="E2038" s="184" t="s">
        <v>409</v>
      </c>
      <c r="F2038" s="184" t="s">
        <v>370</v>
      </c>
      <c r="G2038" s="186">
        <v>14.0</v>
      </c>
      <c r="H2038" s="186">
        <v>0.0</v>
      </c>
      <c r="I2038" s="2"/>
    </row>
    <row r="2039">
      <c r="A2039" s="183">
        <v>46084.0</v>
      </c>
      <c r="B2039" s="184" t="s">
        <v>344</v>
      </c>
      <c r="C2039" s="183">
        <v>46037.0</v>
      </c>
      <c r="D2039" s="184" t="s">
        <v>467</v>
      </c>
      <c r="E2039" s="184" t="s">
        <v>409</v>
      </c>
      <c r="F2039" s="184" t="s">
        <v>371</v>
      </c>
      <c r="G2039" s="186">
        <v>15.0</v>
      </c>
      <c r="H2039" s="186">
        <v>0.0</v>
      </c>
      <c r="I2039" s="2"/>
    </row>
    <row r="2040">
      <c r="A2040" s="183">
        <v>46085.0</v>
      </c>
      <c r="B2040" s="184" t="s">
        <v>346</v>
      </c>
      <c r="C2040" s="183">
        <v>46038.0</v>
      </c>
      <c r="D2040" s="184" t="s">
        <v>467</v>
      </c>
      <c r="E2040" s="184" t="s">
        <v>409</v>
      </c>
      <c r="F2040" s="184" t="s">
        <v>372</v>
      </c>
      <c r="G2040" s="186">
        <v>16.0</v>
      </c>
      <c r="H2040" s="186">
        <v>0.0</v>
      </c>
      <c r="I2040" s="2"/>
    </row>
    <row r="2041">
      <c r="A2041" s="183">
        <v>46086.0</v>
      </c>
      <c r="B2041" s="184" t="s">
        <v>348</v>
      </c>
      <c r="C2041" s="183">
        <v>46039.0</v>
      </c>
      <c r="D2041" s="184" t="s">
        <v>467</v>
      </c>
      <c r="E2041" s="184" t="s">
        <v>409</v>
      </c>
      <c r="F2041" s="184" t="s">
        <v>373</v>
      </c>
      <c r="G2041" s="186">
        <v>17.0</v>
      </c>
      <c r="H2041" s="186">
        <v>0.0</v>
      </c>
      <c r="I2041" s="2"/>
    </row>
    <row r="2042">
      <c r="A2042" s="183">
        <v>46087.0</v>
      </c>
      <c r="B2042" s="184" t="s">
        <v>334</v>
      </c>
      <c r="C2042" s="183">
        <v>46040.0</v>
      </c>
      <c r="D2042" s="184" t="s">
        <v>467</v>
      </c>
      <c r="E2042" s="184" t="s">
        <v>409</v>
      </c>
      <c r="F2042" s="184" t="s">
        <v>374</v>
      </c>
      <c r="G2042" s="186">
        <v>18.0</v>
      </c>
      <c r="H2042" s="186">
        <v>0.0</v>
      </c>
      <c r="I2042" s="2"/>
    </row>
    <row r="2043">
      <c r="A2043" s="183">
        <v>46088.0</v>
      </c>
      <c r="B2043" s="184" t="s">
        <v>338</v>
      </c>
      <c r="C2043" s="183">
        <v>46041.0</v>
      </c>
      <c r="D2043" s="184" t="s">
        <v>467</v>
      </c>
      <c r="E2043" s="184" t="s">
        <v>409</v>
      </c>
      <c r="F2043" s="184" t="s">
        <v>406</v>
      </c>
      <c r="G2043" s="186">
        <v>19.0</v>
      </c>
      <c r="H2043" s="186">
        <v>0.0</v>
      </c>
      <c r="I2043" s="2"/>
    </row>
    <row r="2044">
      <c r="A2044" s="183">
        <v>46089.0</v>
      </c>
      <c r="B2044" s="184" t="s">
        <v>340</v>
      </c>
      <c r="C2044" s="183">
        <v>46042.0</v>
      </c>
      <c r="D2044" s="184" t="s">
        <v>467</v>
      </c>
      <c r="E2044" s="184" t="s">
        <v>409</v>
      </c>
      <c r="F2044" s="184" t="s">
        <v>407</v>
      </c>
      <c r="G2044" s="186">
        <v>20.0</v>
      </c>
      <c r="H2044" s="186">
        <v>0.0</v>
      </c>
      <c r="I2044" s="2"/>
    </row>
    <row r="2045">
      <c r="A2045" s="183">
        <v>46090.0</v>
      </c>
      <c r="B2045" s="184" t="s">
        <v>342</v>
      </c>
      <c r="C2045" s="183">
        <v>46043.0</v>
      </c>
      <c r="D2045" s="184" t="s">
        <v>467</v>
      </c>
      <c r="E2045" s="184" t="s">
        <v>409</v>
      </c>
      <c r="F2045" s="184" t="s">
        <v>377</v>
      </c>
      <c r="G2045" s="186">
        <v>21.0</v>
      </c>
      <c r="H2045" s="186">
        <v>0.0</v>
      </c>
      <c r="I2045" s="2"/>
    </row>
    <row r="2046">
      <c r="A2046" s="183">
        <v>46091.0</v>
      </c>
      <c r="B2046" s="184" t="s">
        <v>344</v>
      </c>
      <c r="C2046" s="183">
        <v>46044.0</v>
      </c>
      <c r="D2046" s="184" t="s">
        <v>467</v>
      </c>
      <c r="E2046" s="184" t="s">
        <v>409</v>
      </c>
      <c r="F2046" s="184" t="s">
        <v>378</v>
      </c>
      <c r="G2046" s="186">
        <v>22.0</v>
      </c>
      <c r="H2046" s="186">
        <v>0.0</v>
      </c>
      <c r="I2046" s="2"/>
    </row>
    <row r="2047">
      <c r="A2047" s="183">
        <v>46092.0</v>
      </c>
      <c r="B2047" s="184" t="s">
        <v>346</v>
      </c>
      <c r="C2047" s="183">
        <v>46045.0</v>
      </c>
      <c r="D2047" s="184" t="s">
        <v>467</v>
      </c>
      <c r="E2047" s="184" t="s">
        <v>409</v>
      </c>
      <c r="F2047" s="184" t="s">
        <v>379</v>
      </c>
      <c r="G2047" s="186">
        <v>23.0</v>
      </c>
      <c r="H2047" s="186">
        <v>0.0</v>
      </c>
      <c r="I2047" s="2"/>
    </row>
    <row r="2048">
      <c r="A2048" s="183">
        <v>46093.0</v>
      </c>
      <c r="B2048" s="184" t="s">
        <v>348</v>
      </c>
      <c r="C2048" s="183">
        <v>46046.0</v>
      </c>
      <c r="D2048" s="184" t="s">
        <v>467</v>
      </c>
      <c r="E2048" s="184" t="s">
        <v>409</v>
      </c>
      <c r="F2048" s="184" t="s">
        <v>380</v>
      </c>
      <c r="G2048" s="186">
        <v>24.0</v>
      </c>
      <c r="H2048" s="186">
        <v>0.0</v>
      </c>
      <c r="I2048" s="2"/>
    </row>
    <row r="2049">
      <c r="A2049" s="183">
        <v>46094.0</v>
      </c>
      <c r="B2049" s="184" t="s">
        <v>334</v>
      </c>
      <c r="C2049" s="183">
        <v>46047.0</v>
      </c>
      <c r="D2049" s="184" t="s">
        <v>467</v>
      </c>
      <c r="E2049" s="184" t="s">
        <v>409</v>
      </c>
      <c r="F2049" s="184" t="s">
        <v>381</v>
      </c>
      <c r="G2049" s="186">
        <v>25.0</v>
      </c>
      <c r="H2049" s="186">
        <v>0.0</v>
      </c>
      <c r="I2049" s="2"/>
    </row>
    <row r="2050">
      <c r="A2050" s="183">
        <v>46095.0</v>
      </c>
      <c r="B2050" s="184" t="s">
        <v>338</v>
      </c>
      <c r="C2050" s="183">
        <v>46048.0</v>
      </c>
      <c r="D2050" s="184" t="s">
        <v>467</v>
      </c>
      <c r="E2050" s="184" t="s">
        <v>409</v>
      </c>
      <c r="F2050" s="184" t="s">
        <v>383</v>
      </c>
      <c r="G2050" s="186">
        <v>26.0</v>
      </c>
      <c r="H2050" s="186">
        <v>0.0</v>
      </c>
      <c r="I2050" s="2"/>
    </row>
    <row r="2051">
      <c r="A2051" s="183">
        <v>46096.0</v>
      </c>
      <c r="B2051" s="184" t="s">
        <v>340</v>
      </c>
      <c r="C2051" s="183">
        <v>46049.0</v>
      </c>
      <c r="D2051" s="184" t="s">
        <v>467</v>
      </c>
      <c r="E2051" s="184" t="s">
        <v>409</v>
      </c>
      <c r="F2051" s="184" t="s">
        <v>384</v>
      </c>
      <c r="G2051" s="186">
        <v>27.0</v>
      </c>
      <c r="H2051" s="186">
        <v>0.0</v>
      </c>
      <c r="I2051" s="2"/>
    </row>
    <row r="2052">
      <c r="A2052" s="183">
        <v>46097.0</v>
      </c>
      <c r="B2052" s="184" t="s">
        <v>342</v>
      </c>
      <c r="C2052" s="183">
        <v>46050.0</v>
      </c>
      <c r="D2052" s="184" t="s">
        <v>467</v>
      </c>
      <c r="E2052" s="184" t="s">
        <v>409</v>
      </c>
      <c r="F2052" s="184" t="s">
        <v>385</v>
      </c>
      <c r="G2052" s="186">
        <v>28.0</v>
      </c>
      <c r="H2052" s="186">
        <v>0.0</v>
      </c>
      <c r="I2052" s="2"/>
    </row>
    <row r="2053">
      <c r="A2053" s="183">
        <v>46098.0</v>
      </c>
      <c r="B2053" s="184" t="s">
        <v>344</v>
      </c>
      <c r="C2053" s="183">
        <v>46051.0</v>
      </c>
      <c r="D2053" s="184" t="s">
        <v>467</v>
      </c>
      <c r="E2053" s="184" t="s">
        <v>409</v>
      </c>
      <c r="F2053" s="184" t="s">
        <v>386</v>
      </c>
      <c r="G2053" s="186">
        <v>29.0</v>
      </c>
      <c r="H2053" s="186">
        <v>0.0</v>
      </c>
      <c r="I2053" s="2"/>
    </row>
    <row r="2054">
      <c r="A2054" s="183">
        <v>46099.0</v>
      </c>
      <c r="B2054" s="184" t="s">
        <v>346</v>
      </c>
      <c r="C2054" s="183">
        <v>46052.0</v>
      </c>
      <c r="D2054" s="184" t="s">
        <v>467</v>
      </c>
      <c r="E2054" s="184" t="s">
        <v>409</v>
      </c>
      <c r="F2054" s="184" t="s">
        <v>387</v>
      </c>
      <c r="G2054" s="186">
        <v>30.0</v>
      </c>
      <c r="H2054" s="186">
        <v>0.0</v>
      </c>
      <c r="I2054" s="2"/>
    </row>
    <row r="2055">
      <c r="A2055" s="183">
        <v>46100.0</v>
      </c>
      <c r="B2055" s="184" t="s">
        <v>348</v>
      </c>
      <c r="C2055" s="183">
        <v>46054.0</v>
      </c>
      <c r="D2055" s="184" t="s">
        <v>467</v>
      </c>
      <c r="E2055" s="184" t="s">
        <v>410</v>
      </c>
      <c r="F2055" s="184" t="s">
        <v>388</v>
      </c>
      <c r="G2055" s="186">
        <v>1.0</v>
      </c>
      <c r="H2055" s="186">
        <v>0.0</v>
      </c>
      <c r="I2055" s="2"/>
    </row>
    <row r="2056">
      <c r="A2056" s="183">
        <v>46101.0</v>
      </c>
      <c r="B2056" s="184" t="s">
        <v>334</v>
      </c>
      <c r="C2056" s="183">
        <v>46055.0</v>
      </c>
      <c r="D2056" s="184" t="s">
        <v>467</v>
      </c>
      <c r="E2056" s="184" t="s">
        <v>410</v>
      </c>
      <c r="F2056" s="184" t="s">
        <v>389</v>
      </c>
      <c r="G2056" s="186">
        <v>2.0</v>
      </c>
      <c r="H2056" s="186">
        <v>0.0</v>
      </c>
      <c r="I2056" s="2"/>
    </row>
    <row r="2057">
      <c r="A2057" s="183">
        <v>46102.0</v>
      </c>
      <c r="B2057" s="184" t="s">
        <v>338</v>
      </c>
      <c r="C2057" s="183">
        <v>46056.0</v>
      </c>
      <c r="D2057" s="184" t="s">
        <v>467</v>
      </c>
      <c r="E2057" s="184" t="s">
        <v>410</v>
      </c>
      <c r="F2057" s="184" t="s">
        <v>390</v>
      </c>
      <c r="G2057" s="186">
        <v>3.0</v>
      </c>
      <c r="H2057" s="186">
        <v>0.0</v>
      </c>
      <c r="I2057" s="2"/>
    </row>
    <row r="2058">
      <c r="A2058" s="183">
        <v>46103.0</v>
      </c>
      <c r="B2058" s="184" t="s">
        <v>340</v>
      </c>
      <c r="C2058" s="183">
        <v>46057.0</v>
      </c>
      <c r="D2058" s="184" t="s">
        <v>467</v>
      </c>
      <c r="E2058" s="184" t="s">
        <v>410</v>
      </c>
      <c r="F2058" s="184" t="s">
        <v>391</v>
      </c>
      <c r="G2058" s="186">
        <v>4.0</v>
      </c>
      <c r="H2058" s="186">
        <v>0.0</v>
      </c>
      <c r="I2058" s="2"/>
    </row>
    <row r="2059">
      <c r="A2059" s="183">
        <v>46104.0</v>
      </c>
      <c r="B2059" s="184" t="s">
        <v>342</v>
      </c>
      <c r="C2059" s="183">
        <v>46058.0</v>
      </c>
      <c r="D2059" s="184" t="s">
        <v>467</v>
      </c>
      <c r="E2059" s="184" t="s">
        <v>410</v>
      </c>
      <c r="F2059" s="184" t="s">
        <v>392</v>
      </c>
      <c r="G2059" s="186">
        <v>5.0</v>
      </c>
      <c r="H2059" s="186">
        <v>0.0</v>
      </c>
      <c r="I2059" s="2"/>
    </row>
    <row r="2060">
      <c r="A2060" s="183">
        <v>46105.0</v>
      </c>
      <c r="B2060" s="184" t="s">
        <v>344</v>
      </c>
      <c r="C2060" s="183">
        <v>46059.0</v>
      </c>
      <c r="D2060" s="184" t="s">
        <v>467</v>
      </c>
      <c r="E2060" s="184" t="s">
        <v>410</v>
      </c>
      <c r="F2060" s="184" t="s">
        <v>393</v>
      </c>
      <c r="G2060" s="186">
        <v>6.0</v>
      </c>
      <c r="H2060" s="186">
        <v>0.0</v>
      </c>
      <c r="I2060" s="2"/>
    </row>
    <row r="2061">
      <c r="A2061" s="183">
        <v>46106.0</v>
      </c>
      <c r="B2061" s="184" t="s">
        <v>346</v>
      </c>
      <c r="C2061" s="183">
        <v>46060.0</v>
      </c>
      <c r="D2061" s="184" t="s">
        <v>467</v>
      </c>
      <c r="E2061" s="184" t="s">
        <v>410</v>
      </c>
      <c r="F2061" s="184" t="s">
        <v>394</v>
      </c>
      <c r="G2061" s="186">
        <v>7.0</v>
      </c>
      <c r="H2061" s="186">
        <v>0.0</v>
      </c>
      <c r="I2061" s="2"/>
    </row>
    <row r="2062">
      <c r="A2062" s="183">
        <v>46107.0</v>
      </c>
      <c r="B2062" s="184" t="s">
        <v>348</v>
      </c>
      <c r="C2062" s="183">
        <v>46061.0</v>
      </c>
      <c r="D2062" s="184" t="s">
        <v>467</v>
      </c>
      <c r="E2062" s="184" t="s">
        <v>410</v>
      </c>
      <c r="F2062" s="184" t="s">
        <v>395</v>
      </c>
      <c r="G2062" s="186">
        <v>8.0</v>
      </c>
      <c r="H2062" s="186">
        <v>0.0</v>
      </c>
      <c r="I2062" s="2"/>
    </row>
    <row r="2063">
      <c r="A2063" s="183">
        <v>46108.0</v>
      </c>
      <c r="B2063" s="184" t="s">
        <v>334</v>
      </c>
      <c r="C2063" s="183">
        <v>46062.0</v>
      </c>
      <c r="D2063" s="184" t="s">
        <v>467</v>
      </c>
      <c r="E2063" s="184" t="s">
        <v>410</v>
      </c>
      <c r="F2063" s="184" t="s">
        <v>396</v>
      </c>
      <c r="G2063" s="186">
        <v>9.0</v>
      </c>
      <c r="H2063" s="186">
        <v>0.0</v>
      </c>
      <c r="I2063" s="2"/>
    </row>
    <row r="2064">
      <c r="A2064" s="183">
        <v>46109.0</v>
      </c>
      <c r="B2064" s="184" t="s">
        <v>338</v>
      </c>
      <c r="C2064" s="183">
        <v>46063.0</v>
      </c>
      <c r="D2064" s="184" t="s">
        <v>467</v>
      </c>
      <c r="E2064" s="184" t="s">
        <v>410</v>
      </c>
      <c r="F2064" s="184" t="s">
        <v>397</v>
      </c>
      <c r="G2064" s="186">
        <v>10.0</v>
      </c>
      <c r="H2064" s="186">
        <v>0.0</v>
      </c>
      <c r="I2064" s="2"/>
    </row>
    <row r="2065">
      <c r="A2065" s="183">
        <v>46110.0</v>
      </c>
      <c r="B2065" s="184" t="s">
        <v>340</v>
      </c>
      <c r="C2065" s="183">
        <v>46064.0</v>
      </c>
      <c r="D2065" s="184" t="s">
        <v>467</v>
      </c>
      <c r="E2065" s="184" t="s">
        <v>410</v>
      </c>
      <c r="F2065" s="184" t="s">
        <v>398</v>
      </c>
      <c r="G2065" s="186">
        <v>11.0</v>
      </c>
      <c r="H2065" s="186">
        <v>0.0</v>
      </c>
      <c r="I2065" s="2"/>
    </row>
    <row r="2066">
      <c r="A2066" s="183">
        <v>46111.0</v>
      </c>
      <c r="B2066" s="184" t="s">
        <v>342</v>
      </c>
      <c r="C2066" s="183">
        <v>46065.0</v>
      </c>
      <c r="D2066" s="184" t="s">
        <v>467</v>
      </c>
      <c r="E2066" s="184" t="s">
        <v>410</v>
      </c>
      <c r="F2066" s="184" t="s">
        <v>399</v>
      </c>
      <c r="G2066" s="186">
        <v>12.0</v>
      </c>
      <c r="H2066" s="186">
        <v>0.0</v>
      </c>
      <c r="I2066" s="2"/>
    </row>
    <row r="2067">
      <c r="A2067" s="183">
        <v>46112.0</v>
      </c>
      <c r="B2067" s="184" t="s">
        <v>344</v>
      </c>
      <c r="C2067" s="183">
        <v>46066.0</v>
      </c>
      <c r="D2067" s="184" t="s">
        <v>467</v>
      </c>
      <c r="E2067" s="184" t="s">
        <v>410</v>
      </c>
      <c r="F2067" s="184" t="s">
        <v>400</v>
      </c>
      <c r="G2067" s="186">
        <v>13.0</v>
      </c>
      <c r="H2067" s="186">
        <v>0.0</v>
      </c>
      <c r="I2067" s="2"/>
    </row>
    <row r="2068">
      <c r="A2068" s="183">
        <v>46113.0</v>
      </c>
      <c r="B2068" s="184" t="s">
        <v>346</v>
      </c>
      <c r="C2068" s="183">
        <v>46067.0</v>
      </c>
      <c r="D2068" s="184" t="s">
        <v>467</v>
      </c>
      <c r="E2068" s="184" t="s">
        <v>410</v>
      </c>
      <c r="F2068" s="184" t="s">
        <v>401</v>
      </c>
      <c r="G2068" s="186">
        <v>14.0</v>
      </c>
      <c r="H2068" s="186">
        <v>0.0</v>
      </c>
      <c r="I2068" s="2"/>
    </row>
    <row r="2069">
      <c r="A2069" s="183">
        <v>46114.0</v>
      </c>
      <c r="B2069" s="184" t="s">
        <v>348</v>
      </c>
      <c r="C2069" s="183">
        <v>46068.0</v>
      </c>
      <c r="D2069" s="184" t="s">
        <v>467</v>
      </c>
      <c r="E2069" s="184" t="s">
        <v>410</v>
      </c>
      <c r="F2069" s="184" t="s">
        <v>402</v>
      </c>
      <c r="G2069" s="186">
        <v>15.0</v>
      </c>
      <c r="H2069" s="186">
        <v>0.0</v>
      </c>
      <c r="I2069" s="2"/>
    </row>
    <row r="2070">
      <c r="A2070" s="183">
        <v>46115.0</v>
      </c>
      <c r="B2070" s="184" t="s">
        <v>334</v>
      </c>
      <c r="C2070" s="183">
        <v>46069.0</v>
      </c>
      <c r="D2070" s="184" t="s">
        <v>467</v>
      </c>
      <c r="E2070" s="184" t="s">
        <v>410</v>
      </c>
      <c r="F2070" s="184" t="s">
        <v>403</v>
      </c>
      <c r="G2070" s="186">
        <v>16.0</v>
      </c>
      <c r="H2070" s="186">
        <v>0.0</v>
      </c>
      <c r="I2070" s="2"/>
    </row>
    <row r="2071">
      <c r="A2071" s="183">
        <v>46116.0</v>
      </c>
      <c r="B2071" s="184" t="s">
        <v>338</v>
      </c>
      <c r="C2071" s="183">
        <v>46070.0</v>
      </c>
      <c r="D2071" s="184" t="s">
        <v>467</v>
      </c>
      <c r="E2071" s="184" t="s">
        <v>410</v>
      </c>
      <c r="F2071" s="184" t="s">
        <v>404</v>
      </c>
      <c r="G2071" s="186">
        <v>17.0</v>
      </c>
      <c r="H2071" s="186">
        <v>0.0</v>
      </c>
      <c r="I2071" s="2"/>
    </row>
    <row r="2072">
      <c r="A2072" s="183">
        <v>46117.0</v>
      </c>
      <c r="B2072" s="184" t="s">
        <v>340</v>
      </c>
      <c r="C2072" s="183">
        <v>46071.0</v>
      </c>
      <c r="D2072" s="184" t="s">
        <v>467</v>
      </c>
      <c r="E2072" s="184" t="s">
        <v>410</v>
      </c>
      <c r="F2072" s="184" t="s">
        <v>337</v>
      </c>
      <c r="G2072" s="186">
        <v>18.0</v>
      </c>
      <c r="H2072" s="186">
        <v>0.0</v>
      </c>
      <c r="I2072" s="2"/>
    </row>
    <row r="2073">
      <c r="A2073" s="183">
        <v>46118.0</v>
      </c>
      <c r="B2073" s="184" t="s">
        <v>342</v>
      </c>
      <c r="C2073" s="183">
        <v>46072.0</v>
      </c>
      <c r="D2073" s="184" t="s">
        <v>467</v>
      </c>
      <c r="E2073" s="184" t="s">
        <v>410</v>
      </c>
      <c r="F2073" s="184" t="s">
        <v>339</v>
      </c>
      <c r="G2073" s="186">
        <v>19.0</v>
      </c>
      <c r="H2073" s="186">
        <v>0.0</v>
      </c>
      <c r="I2073" s="2"/>
    </row>
    <row r="2074">
      <c r="A2074" s="183">
        <v>46119.0</v>
      </c>
      <c r="B2074" s="184" t="s">
        <v>344</v>
      </c>
      <c r="C2074" s="183">
        <v>46073.0</v>
      </c>
      <c r="D2074" s="184" t="s">
        <v>467</v>
      </c>
      <c r="E2074" s="184" t="s">
        <v>410</v>
      </c>
      <c r="F2074" s="184" t="s">
        <v>341</v>
      </c>
      <c r="G2074" s="186">
        <v>20.0</v>
      </c>
      <c r="H2074" s="186">
        <v>0.0</v>
      </c>
      <c r="I2074" s="2"/>
    </row>
    <row r="2075">
      <c r="A2075" s="183">
        <v>46120.0</v>
      </c>
      <c r="B2075" s="184" t="s">
        <v>346</v>
      </c>
      <c r="C2075" s="183">
        <v>46074.0</v>
      </c>
      <c r="D2075" s="184" t="s">
        <v>467</v>
      </c>
      <c r="E2075" s="184" t="s">
        <v>410</v>
      </c>
      <c r="F2075" s="184" t="s">
        <v>343</v>
      </c>
      <c r="G2075" s="186">
        <v>21.0</v>
      </c>
      <c r="H2075" s="186">
        <v>0.0</v>
      </c>
      <c r="I2075" s="2"/>
    </row>
    <row r="2076">
      <c r="A2076" s="183">
        <v>46121.0</v>
      </c>
      <c r="B2076" s="184" t="s">
        <v>348</v>
      </c>
      <c r="C2076" s="183">
        <v>46075.0</v>
      </c>
      <c r="D2076" s="184" t="s">
        <v>467</v>
      </c>
      <c r="E2076" s="184" t="s">
        <v>410</v>
      </c>
      <c r="F2076" s="184" t="s">
        <v>345</v>
      </c>
      <c r="G2076" s="186">
        <v>22.0</v>
      </c>
      <c r="H2076" s="186">
        <v>0.0</v>
      </c>
      <c r="I2076" s="2"/>
    </row>
    <row r="2077">
      <c r="A2077" s="183">
        <v>46122.0</v>
      </c>
      <c r="B2077" s="184" t="s">
        <v>334</v>
      </c>
      <c r="C2077" s="183">
        <v>46076.0</v>
      </c>
      <c r="D2077" s="184" t="s">
        <v>467</v>
      </c>
      <c r="E2077" s="184" t="s">
        <v>410</v>
      </c>
      <c r="F2077" s="184" t="s">
        <v>347</v>
      </c>
      <c r="G2077" s="186">
        <v>23.0</v>
      </c>
      <c r="H2077" s="186">
        <v>0.0</v>
      </c>
      <c r="I2077" s="2"/>
    </row>
    <row r="2078">
      <c r="A2078" s="183">
        <v>46123.0</v>
      </c>
      <c r="B2078" s="184" t="s">
        <v>338</v>
      </c>
      <c r="C2078" s="183">
        <v>46077.0</v>
      </c>
      <c r="D2078" s="184" t="s">
        <v>467</v>
      </c>
      <c r="E2078" s="184" t="s">
        <v>410</v>
      </c>
      <c r="F2078" s="184" t="s">
        <v>349</v>
      </c>
      <c r="G2078" s="186">
        <v>24.0</v>
      </c>
      <c r="H2078" s="186">
        <v>0.0</v>
      </c>
      <c r="I2078" s="2"/>
    </row>
    <row r="2079">
      <c r="A2079" s="183">
        <v>46124.0</v>
      </c>
      <c r="B2079" s="184" t="s">
        <v>340</v>
      </c>
      <c r="C2079" s="183">
        <v>46078.0</v>
      </c>
      <c r="D2079" s="184" t="s">
        <v>467</v>
      </c>
      <c r="E2079" s="184" t="s">
        <v>410</v>
      </c>
      <c r="F2079" s="184" t="s">
        <v>350</v>
      </c>
      <c r="G2079" s="186">
        <v>25.0</v>
      </c>
      <c r="H2079" s="186">
        <v>0.0</v>
      </c>
      <c r="I2079" s="2"/>
    </row>
    <row r="2080">
      <c r="A2080" s="183">
        <v>46125.0</v>
      </c>
      <c r="B2080" s="184" t="s">
        <v>342</v>
      </c>
      <c r="C2080" s="183">
        <v>46079.0</v>
      </c>
      <c r="D2080" s="184" t="s">
        <v>467</v>
      </c>
      <c r="E2080" s="184" t="s">
        <v>410</v>
      </c>
      <c r="F2080" s="184" t="s">
        <v>351</v>
      </c>
      <c r="G2080" s="186">
        <v>26.0</v>
      </c>
      <c r="H2080" s="186">
        <v>0.0</v>
      </c>
      <c r="I2080" s="2"/>
    </row>
    <row r="2081">
      <c r="A2081" s="183">
        <v>46126.0</v>
      </c>
      <c r="B2081" s="184" t="s">
        <v>344</v>
      </c>
      <c r="C2081" s="183">
        <v>46080.0</v>
      </c>
      <c r="D2081" s="184" t="s">
        <v>467</v>
      </c>
      <c r="E2081" s="184" t="s">
        <v>410</v>
      </c>
      <c r="F2081" s="184" t="s">
        <v>352</v>
      </c>
      <c r="G2081" s="186">
        <v>27.0</v>
      </c>
      <c r="H2081" s="186">
        <v>0.0</v>
      </c>
      <c r="I2081" s="2"/>
    </row>
    <row r="2082">
      <c r="A2082" s="183">
        <v>46127.0</v>
      </c>
      <c r="B2082" s="184" t="s">
        <v>346</v>
      </c>
      <c r="C2082" s="183">
        <v>46081.0</v>
      </c>
      <c r="D2082" s="184" t="s">
        <v>467</v>
      </c>
      <c r="E2082" s="184" t="s">
        <v>410</v>
      </c>
      <c r="F2082" s="184" t="s">
        <v>353</v>
      </c>
      <c r="G2082" s="186">
        <v>28.0</v>
      </c>
      <c r="H2082" s="186">
        <v>0.0</v>
      </c>
      <c r="I2082" s="2"/>
    </row>
    <row r="2083">
      <c r="A2083" s="183">
        <v>46128.0</v>
      </c>
      <c r="B2083" s="184" t="s">
        <v>348</v>
      </c>
      <c r="C2083" s="187" t="s">
        <v>170</v>
      </c>
      <c r="D2083" s="184" t="s">
        <v>467</v>
      </c>
      <c r="E2083" s="184" t="s">
        <v>410</v>
      </c>
      <c r="F2083" s="184" t="s">
        <v>354</v>
      </c>
      <c r="G2083" s="186">
        <v>29.0</v>
      </c>
      <c r="H2083" s="186">
        <v>0.0</v>
      </c>
      <c r="I2083" s="2"/>
    </row>
    <row r="2084">
      <c r="A2084" s="183">
        <v>46129.0</v>
      </c>
      <c r="B2084" s="184" t="s">
        <v>334</v>
      </c>
      <c r="C2084" s="183">
        <v>46082.0</v>
      </c>
      <c r="D2084" s="184" t="s">
        <v>467</v>
      </c>
      <c r="E2084" s="184" t="s">
        <v>411</v>
      </c>
      <c r="F2084" s="184" t="s">
        <v>356</v>
      </c>
      <c r="G2084" s="186">
        <v>1.0</v>
      </c>
      <c r="H2084" s="186">
        <v>0.0</v>
      </c>
      <c r="I2084" s="2"/>
    </row>
    <row r="2085">
      <c r="A2085" s="183">
        <v>46130.0</v>
      </c>
      <c r="B2085" s="184" t="s">
        <v>338</v>
      </c>
      <c r="C2085" s="183">
        <v>46083.0</v>
      </c>
      <c r="D2085" s="184" t="s">
        <v>467</v>
      </c>
      <c r="E2085" s="184" t="s">
        <v>411</v>
      </c>
      <c r="F2085" s="184" t="s">
        <v>357</v>
      </c>
      <c r="G2085" s="186">
        <v>2.0</v>
      </c>
      <c r="H2085" s="186">
        <v>0.0</v>
      </c>
      <c r="I2085" s="2"/>
    </row>
    <row r="2086">
      <c r="A2086" s="183">
        <v>46131.0</v>
      </c>
      <c r="B2086" s="184" t="s">
        <v>340</v>
      </c>
      <c r="C2086" s="183">
        <v>46084.0</v>
      </c>
      <c r="D2086" s="184" t="s">
        <v>467</v>
      </c>
      <c r="E2086" s="184" t="s">
        <v>411</v>
      </c>
      <c r="F2086" s="184" t="s">
        <v>358</v>
      </c>
      <c r="G2086" s="186">
        <v>3.0</v>
      </c>
      <c r="H2086" s="186">
        <v>0.0</v>
      </c>
      <c r="I2086" s="2"/>
    </row>
    <row r="2087">
      <c r="A2087" s="183">
        <v>46132.0</v>
      </c>
      <c r="B2087" s="184" t="s">
        <v>342</v>
      </c>
      <c r="C2087" s="183">
        <v>46085.0</v>
      </c>
      <c r="D2087" s="184" t="s">
        <v>467</v>
      </c>
      <c r="E2087" s="184" t="s">
        <v>411</v>
      </c>
      <c r="F2087" s="184" t="s">
        <v>359</v>
      </c>
      <c r="G2087" s="186">
        <v>4.0</v>
      </c>
      <c r="H2087" s="186">
        <v>0.0</v>
      </c>
      <c r="I2087" s="2"/>
    </row>
    <row r="2088">
      <c r="A2088" s="183">
        <v>46133.0</v>
      </c>
      <c r="B2088" s="184" t="s">
        <v>344</v>
      </c>
      <c r="C2088" s="183">
        <v>46086.0</v>
      </c>
      <c r="D2088" s="184" t="s">
        <v>467</v>
      </c>
      <c r="E2088" s="184" t="s">
        <v>411</v>
      </c>
      <c r="F2088" s="184" t="s">
        <v>360</v>
      </c>
      <c r="G2088" s="186">
        <v>5.0</v>
      </c>
      <c r="H2088" s="186">
        <v>0.0</v>
      </c>
      <c r="I2088" s="2"/>
    </row>
    <row r="2089">
      <c r="A2089" s="183">
        <v>46134.0</v>
      </c>
      <c r="B2089" s="184" t="s">
        <v>346</v>
      </c>
      <c r="C2089" s="183">
        <v>46087.0</v>
      </c>
      <c r="D2089" s="184" t="s">
        <v>467</v>
      </c>
      <c r="E2089" s="184" t="s">
        <v>411</v>
      </c>
      <c r="F2089" s="184" t="s">
        <v>361</v>
      </c>
      <c r="G2089" s="186">
        <v>6.0</v>
      </c>
      <c r="H2089" s="186">
        <v>0.0</v>
      </c>
      <c r="I2089" s="2"/>
    </row>
    <row r="2090">
      <c r="A2090" s="183">
        <v>46135.0</v>
      </c>
      <c r="B2090" s="184" t="s">
        <v>348</v>
      </c>
      <c r="C2090" s="183">
        <v>46088.0</v>
      </c>
      <c r="D2090" s="184" t="s">
        <v>467</v>
      </c>
      <c r="E2090" s="184" t="s">
        <v>411</v>
      </c>
      <c r="F2090" s="184" t="s">
        <v>362</v>
      </c>
      <c r="G2090" s="186">
        <v>7.0</v>
      </c>
      <c r="H2090" s="186">
        <v>0.0</v>
      </c>
      <c r="I2090" s="2"/>
    </row>
    <row r="2091">
      <c r="A2091" s="183">
        <v>46136.0</v>
      </c>
      <c r="B2091" s="184" t="s">
        <v>334</v>
      </c>
      <c r="C2091" s="183">
        <v>46089.0</v>
      </c>
      <c r="D2091" s="184" t="s">
        <v>467</v>
      </c>
      <c r="E2091" s="184" t="s">
        <v>411</v>
      </c>
      <c r="F2091" s="184" t="s">
        <v>363</v>
      </c>
      <c r="G2091" s="186">
        <v>8.0</v>
      </c>
      <c r="H2091" s="186">
        <v>0.0</v>
      </c>
      <c r="I2091" s="2"/>
    </row>
    <row r="2092">
      <c r="A2092" s="183">
        <v>46137.0</v>
      </c>
      <c r="B2092" s="184" t="s">
        <v>338</v>
      </c>
      <c r="C2092" s="183">
        <v>46090.0</v>
      </c>
      <c r="D2092" s="184" t="s">
        <v>467</v>
      </c>
      <c r="E2092" s="184" t="s">
        <v>411</v>
      </c>
      <c r="F2092" s="184" t="s">
        <v>364</v>
      </c>
      <c r="G2092" s="186">
        <v>9.0</v>
      </c>
      <c r="H2092" s="186">
        <v>0.0</v>
      </c>
      <c r="I2092" s="2"/>
    </row>
    <row r="2093">
      <c r="A2093" s="183">
        <v>46138.0</v>
      </c>
      <c r="B2093" s="184" t="s">
        <v>340</v>
      </c>
      <c r="C2093" s="183">
        <v>46091.0</v>
      </c>
      <c r="D2093" s="184" t="s">
        <v>467</v>
      </c>
      <c r="E2093" s="184" t="s">
        <v>411</v>
      </c>
      <c r="F2093" s="184" t="s">
        <v>365</v>
      </c>
      <c r="G2093" s="186">
        <v>10.0</v>
      </c>
      <c r="H2093" s="186">
        <v>0.0</v>
      </c>
      <c r="I2093" s="2"/>
    </row>
    <row r="2094">
      <c r="A2094" s="183">
        <v>46139.0</v>
      </c>
      <c r="B2094" s="184" t="s">
        <v>342</v>
      </c>
      <c r="C2094" s="183">
        <v>46092.0</v>
      </c>
      <c r="D2094" s="184" t="s">
        <v>467</v>
      </c>
      <c r="E2094" s="184" t="s">
        <v>411</v>
      </c>
      <c r="F2094" s="184" t="s">
        <v>366</v>
      </c>
      <c r="G2094" s="186">
        <v>11.0</v>
      </c>
      <c r="H2094" s="186">
        <v>0.0</v>
      </c>
      <c r="I2094" s="2"/>
    </row>
    <row r="2095">
      <c r="A2095" s="183">
        <v>46140.0</v>
      </c>
      <c r="B2095" s="184" t="s">
        <v>344</v>
      </c>
      <c r="C2095" s="183">
        <v>46093.0</v>
      </c>
      <c r="D2095" s="184" t="s">
        <v>467</v>
      </c>
      <c r="E2095" s="184" t="s">
        <v>411</v>
      </c>
      <c r="F2095" s="184" t="s">
        <v>367</v>
      </c>
      <c r="G2095" s="186">
        <v>12.0</v>
      </c>
      <c r="H2095" s="186">
        <v>0.0</v>
      </c>
      <c r="I2095" s="2"/>
    </row>
    <row r="2096">
      <c r="A2096" s="183">
        <v>46141.0</v>
      </c>
      <c r="B2096" s="184" t="s">
        <v>346</v>
      </c>
      <c r="C2096" s="183">
        <v>46094.0</v>
      </c>
      <c r="D2096" s="184" t="s">
        <v>467</v>
      </c>
      <c r="E2096" s="184" t="s">
        <v>411</v>
      </c>
      <c r="F2096" s="184" t="s">
        <v>368</v>
      </c>
      <c r="G2096" s="186">
        <v>13.0</v>
      </c>
      <c r="H2096" s="186">
        <v>0.0</v>
      </c>
      <c r="I2096" s="2"/>
    </row>
    <row r="2097">
      <c r="A2097" s="183">
        <v>46142.0</v>
      </c>
      <c r="B2097" s="184" t="s">
        <v>348</v>
      </c>
      <c r="C2097" s="183">
        <v>46095.0</v>
      </c>
      <c r="D2097" s="184" t="s">
        <v>467</v>
      </c>
      <c r="E2097" s="184" t="s">
        <v>411</v>
      </c>
      <c r="F2097" s="184" t="s">
        <v>369</v>
      </c>
      <c r="G2097" s="186">
        <v>14.0</v>
      </c>
      <c r="H2097" s="186">
        <v>0.0</v>
      </c>
      <c r="I2097" s="2"/>
    </row>
    <row r="2098">
      <c r="A2098" s="183">
        <v>46143.0</v>
      </c>
      <c r="B2098" s="184" t="s">
        <v>334</v>
      </c>
      <c r="C2098" s="183">
        <v>46096.0</v>
      </c>
      <c r="D2098" s="184" t="s">
        <v>467</v>
      </c>
      <c r="E2098" s="184" t="s">
        <v>411</v>
      </c>
      <c r="F2098" s="184" t="s">
        <v>370</v>
      </c>
      <c r="G2098" s="186">
        <v>15.0</v>
      </c>
      <c r="H2098" s="186">
        <v>0.0</v>
      </c>
      <c r="I2098" s="2"/>
    </row>
    <row r="2099">
      <c r="A2099" s="183">
        <v>46144.0</v>
      </c>
      <c r="B2099" s="184" t="s">
        <v>338</v>
      </c>
      <c r="C2099" s="183">
        <v>46097.0</v>
      </c>
      <c r="D2099" s="184" t="s">
        <v>467</v>
      </c>
      <c r="E2099" s="184" t="s">
        <v>411</v>
      </c>
      <c r="F2099" s="184" t="s">
        <v>371</v>
      </c>
      <c r="G2099" s="186">
        <v>16.0</v>
      </c>
      <c r="H2099" s="186">
        <v>0.0</v>
      </c>
      <c r="I2099" s="2"/>
    </row>
    <row r="2100">
      <c r="A2100" s="183">
        <v>46145.0</v>
      </c>
      <c r="B2100" s="184" t="s">
        <v>340</v>
      </c>
      <c r="C2100" s="183">
        <v>46098.0</v>
      </c>
      <c r="D2100" s="184" t="s">
        <v>467</v>
      </c>
      <c r="E2100" s="184" t="s">
        <v>411</v>
      </c>
      <c r="F2100" s="184" t="s">
        <v>372</v>
      </c>
      <c r="G2100" s="186">
        <v>17.0</v>
      </c>
      <c r="H2100" s="186">
        <v>0.0</v>
      </c>
      <c r="I2100" s="2"/>
    </row>
    <row r="2101">
      <c r="A2101" s="183">
        <v>46146.0</v>
      </c>
      <c r="B2101" s="184" t="s">
        <v>342</v>
      </c>
      <c r="C2101" s="183">
        <v>46099.0</v>
      </c>
      <c r="D2101" s="184" t="s">
        <v>467</v>
      </c>
      <c r="E2101" s="184" t="s">
        <v>411</v>
      </c>
      <c r="F2101" s="184" t="s">
        <v>373</v>
      </c>
      <c r="G2101" s="186">
        <v>18.0</v>
      </c>
      <c r="H2101" s="186">
        <v>0.0</v>
      </c>
      <c r="I2101" s="2"/>
    </row>
    <row r="2102">
      <c r="A2102" s="183">
        <v>46147.0</v>
      </c>
      <c r="B2102" s="184" t="s">
        <v>344</v>
      </c>
      <c r="C2102" s="183">
        <v>46100.0</v>
      </c>
      <c r="D2102" s="184" t="s">
        <v>467</v>
      </c>
      <c r="E2102" s="184" t="s">
        <v>411</v>
      </c>
      <c r="F2102" s="184" t="s">
        <v>374</v>
      </c>
      <c r="G2102" s="186">
        <v>19.0</v>
      </c>
      <c r="H2102" s="186">
        <v>0.0</v>
      </c>
      <c r="I2102" s="2"/>
    </row>
    <row r="2103">
      <c r="A2103" s="183">
        <v>46148.0</v>
      </c>
      <c r="B2103" s="184" t="s">
        <v>346</v>
      </c>
      <c r="C2103" s="183">
        <v>46101.0</v>
      </c>
      <c r="D2103" s="184" t="s">
        <v>467</v>
      </c>
      <c r="E2103" s="184" t="s">
        <v>411</v>
      </c>
      <c r="F2103" s="184" t="s">
        <v>406</v>
      </c>
      <c r="G2103" s="186">
        <v>20.0</v>
      </c>
      <c r="H2103" s="186">
        <v>0.0</v>
      </c>
      <c r="I2103" s="2"/>
    </row>
    <row r="2104">
      <c r="A2104" s="183">
        <v>46149.0</v>
      </c>
      <c r="B2104" s="184" t="s">
        <v>348</v>
      </c>
      <c r="C2104" s="183">
        <v>46102.0</v>
      </c>
      <c r="D2104" s="184" t="s">
        <v>467</v>
      </c>
      <c r="E2104" s="184" t="s">
        <v>411</v>
      </c>
      <c r="F2104" s="184" t="s">
        <v>407</v>
      </c>
      <c r="G2104" s="186">
        <v>21.0</v>
      </c>
      <c r="H2104" s="186">
        <v>0.0</v>
      </c>
      <c r="I2104" s="2"/>
    </row>
    <row r="2105">
      <c r="A2105" s="183">
        <v>46150.0</v>
      </c>
      <c r="B2105" s="184" t="s">
        <v>334</v>
      </c>
      <c r="C2105" s="183">
        <v>46103.0</v>
      </c>
      <c r="D2105" s="184" t="s">
        <v>467</v>
      </c>
      <c r="E2105" s="184" t="s">
        <v>411</v>
      </c>
      <c r="F2105" s="184" t="s">
        <v>377</v>
      </c>
      <c r="G2105" s="186">
        <v>22.0</v>
      </c>
      <c r="H2105" s="186">
        <v>0.0</v>
      </c>
      <c r="I2105" s="2"/>
    </row>
    <row r="2106">
      <c r="A2106" s="183">
        <v>46151.0</v>
      </c>
      <c r="B2106" s="184" t="s">
        <v>338</v>
      </c>
      <c r="C2106" s="183">
        <v>46104.0</v>
      </c>
      <c r="D2106" s="184" t="s">
        <v>467</v>
      </c>
      <c r="E2106" s="184" t="s">
        <v>411</v>
      </c>
      <c r="F2106" s="184" t="s">
        <v>378</v>
      </c>
      <c r="G2106" s="186">
        <v>23.0</v>
      </c>
      <c r="H2106" s="186">
        <v>0.0</v>
      </c>
      <c r="I2106" s="2"/>
    </row>
    <row r="2107">
      <c r="A2107" s="183">
        <v>46152.0</v>
      </c>
      <c r="B2107" s="184" t="s">
        <v>340</v>
      </c>
      <c r="C2107" s="183">
        <v>46105.0</v>
      </c>
      <c r="D2107" s="184" t="s">
        <v>467</v>
      </c>
      <c r="E2107" s="184" t="s">
        <v>411</v>
      </c>
      <c r="F2107" s="184" t="s">
        <v>379</v>
      </c>
      <c r="G2107" s="186">
        <v>24.0</v>
      </c>
      <c r="H2107" s="186">
        <v>0.0</v>
      </c>
      <c r="I2107" s="2"/>
    </row>
    <row r="2108">
      <c r="A2108" s="183">
        <v>46153.0</v>
      </c>
      <c r="B2108" s="184" t="s">
        <v>342</v>
      </c>
      <c r="C2108" s="183">
        <v>46106.0</v>
      </c>
      <c r="D2108" s="184" t="s">
        <v>467</v>
      </c>
      <c r="E2108" s="184" t="s">
        <v>411</v>
      </c>
      <c r="F2108" s="184" t="s">
        <v>380</v>
      </c>
      <c r="G2108" s="186">
        <v>25.0</v>
      </c>
      <c r="H2108" s="186">
        <v>0.0</v>
      </c>
      <c r="I2108" s="2"/>
    </row>
    <row r="2109">
      <c r="A2109" s="183">
        <v>46154.0</v>
      </c>
      <c r="B2109" s="184" t="s">
        <v>344</v>
      </c>
      <c r="C2109" s="183">
        <v>46107.0</v>
      </c>
      <c r="D2109" s="184" t="s">
        <v>467</v>
      </c>
      <c r="E2109" s="184" t="s">
        <v>411</v>
      </c>
      <c r="F2109" s="184" t="s">
        <v>381</v>
      </c>
      <c r="G2109" s="186">
        <v>26.0</v>
      </c>
      <c r="H2109" s="186">
        <v>0.0</v>
      </c>
      <c r="I2109" s="2"/>
    </row>
    <row r="2110">
      <c r="A2110" s="183">
        <v>46155.0</v>
      </c>
      <c r="B2110" s="184" t="s">
        <v>346</v>
      </c>
      <c r="C2110" s="183">
        <v>46108.0</v>
      </c>
      <c r="D2110" s="184" t="s">
        <v>467</v>
      </c>
      <c r="E2110" s="184" t="s">
        <v>411</v>
      </c>
      <c r="F2110" s="184" t="s">
        <v>383</v>
      </c>
      <c r="G2110" s="186">
        <v>27.0</v>
      </c>
      <c r="H2110" s="186">
        <v>0.0</v>
      </c>
      <c r="I2110" s="2"/>
    </row>
    <row r="2111">
      <c r="A2111" s="183">
        <v>46156.0</v>
      </c>
      <c r="B2111" s="184" t="s">
        <v>348</v>
      </c>
      <c r="C2111" s="183">
        <v>46109.0</v>
      </c>
      <c r="D2111" s="184" t="s">
        <v>467</v>
      </c>
      <c r="E2111" s="184" t="s">
        <v>411</v>
      </c>
      <c r="F2111" s="184" t="s">
        <v>384</v>
      </c>
      <c r="G2111" s="186">
        <v>28.0</v>
      </c>
      <c r="H2111" s="186">
        <v>0.0</v>
      </c>
      <c r="I2111" s="2"/>
    </row>
    <row r="2112">
      <c r="A2112" s="183">
        <v>46157.0</v>
      </c>
      <c r="B2112" s="184" t="s">
        <v>334</v>
      </c>
      <c r="C2112" s="183">
        <v>46110.0</v>
      </c>
      <c r="D2112" s="184" t="s">
        <v>467</v>
      </c>
      <c r="E2112" s="184" t="s">
        <v>411</v>
      </c>
      <c r="F2112" s="184" t="s">
        <v>385</v>
      </c>
      <c r="G2112" s="186">
        <v>29.0</v>
      </c>
      <c r="H2112" s="186">
        <v>0.0</v>
      </c>
      <c r="I2112" s="2"/>
    </row>
    <row r="2113">
      <c r="A2113" s="183">
        <v>46158.0</v>
      </c>
      <c r="B2113" s="184" t="s">
        <v>338</v>
      </c>
      <c r="C2113" s="183">
        <v>46111.0</v>
      </c>
      <c r="D2113" s="184" t="s">
        <v>467</v>
      </c>
      <c r="E2113" s="184" t="s">
        <v>411</v>
      </c>
      <c r="F2113" s="184" t="s">
        <v>386</v>
      </c>
      <c r="G2113" s="186">
        <v>30.0</v>
      </c>
      <c r="H2113" s="186">
        <v>0.0</v>
      </c>
      <c r="I2113" s="2"/>
    </row>
    <row r="2114">
      <c r="A2114" s="183">
        <v>46159.0</v>
      </c>
      <c r="B2114" s="184" t="s">
        <v>340</v>
      </c>
      <c r="C2114" s="183">
        <v>46113.0</v>
      </c>
      <c r="D2114" s="184" t="s">
        <v>467</v>
      </c>
      <c r="E2114" s="184" t="s">
        <v>412</v>
      </c>
      <c r="F2114" s="184" t="s">
        <v>387</v>
      </c>
      <c r="G2114" s="186">
        <v>1.0</v>
      </c>
      <c r="H2114" s="186">
        <v>0.0</v>
      </c>
      <c r="I2114" s="2"/>
    </row>
    <row r="2115">
      <c r="A2115" s="183">
        <v>46160.0</v>
      </c>
      <c r="B2115" s="184" t="s">
        <v>342</v>
      </c>
      <c r="C2115" s="183">
        <v>46114.0</v>
      </c>
      <c r="D2115" s="184" t="s">
        <v>467</v>
      </c>
      <c r="E2115" s="184" t="s">
        <v>412</v>
      </c>
      <c r="F2115" s="184" t="s">
        <v>388</v>
      </c>
      <c r="G2115" s="186">
        <v>2.0</v>
      </c>
      <c r="H2115" s="186">
        <v>0.0</v>
      </c>
      <c r="I2115" s="2"/>
    </row>
    <row r="2116">
      <c r="A2116" s="183">
        <v>46161.0</v>
      </c>
      <c r="B2116" s="184" t="s">
        <v>344</v>
      </c>
      <c r="C2116" s="183">
        <v>46115.0</v>
      </c>
      <c r="D2116" s="184" t="s">
        <v>467</v>
      </c>
      <c r="E2116" s="184" t="s">
        <v>412</v>
      </c>
      <c r="F2116" s="184" t="s">
        <v>389</v>
      </c>
      <c r="G2116" s="186">
        <v>3.0</v>
      </c>
      <c r="H2116" s="186">
        <v>0.0</v>
      </c>
      <c r="I2116" s="2"/>
    </row>
    <row r="2117">
      <c r="A2117" s="183">
        <v>46162.0</v>
      </c>
      <c r="B2117" s="184" t="s">
        <v>346</v>
      </c>
      <c r="C2117" s="183">
        <v>46116.0</v>
      </c>
      <c r="D2117" s="184" t="s">
        <v>467</v>
      </c>
      <c r="E2117" s="184" t="s">
        <v>412</v>
      </c>
      <c r="F2117" s="184" t="s">
        <v>390</v>
      </c>
      <c r="G2117" s="186">
        <v>4.0</v>
      </c>
      <c r="H2117" s="186">
        <v>0.0</v>
      </c>
      <c r="I2117" s="2"/>
    </row>
    <row r="2118">
      <c r="A2118" s="183">
        <v>46163.0</v>
      </c>
      <c r="B2118" s="184" t="s">
        <v>348</v>
      </c>
      <c r="C2118" s="183">
        <v>46117.0</v>
      </c>
      <c r="D2118" s="184" t="s">
        <v>467</v>
      </c>
      <c r="E2118" s="184" t="s">
        <v>412</v>
      </c>
      <c r="F2118" s="184" t="s">
        <v>391</v>
      </c>
      <c r="G2118" s="186">
        <v>5.0</v>
      </c>
      <c r="H2118" s="186">
        <v>0.0</v>
      </c>
      <c r="I2118" s="2"/>
    </row>
    <row r="2119">
      <c r="A2119" s="183">
        <v>46164.0</v>
      </c>
      <c r="B2119" s="184" t="s">
        <v>334</v>
      </c>
      <c r="C2119" s="183">
        <v>46118.0</v>
      </c>
      <c r="D2119" s="184" t="s">
        <v>467</v>
      </c>
      <c r="E2119" s="184" t="s">
        <v>412</v>
      </c>
      <c r="F2119" s="184" t="s">
        <v>392</v>
      </c>
      <c r="G2119" s="186">
        <v>6.0</v>
      </c>
      <c r="H2119" s="186">
        <v>0.0</v>
      </c>
      <c r="I2119" s="2"/>
    </row>
    <row r="2120">
      <c r="A2120" s="183">
        <v>46165.0</v>
      </c>
      <c r="B2120" s="184" t="s">
        <v>338</v>
      </c>
      <c r="C2120" s="183">
        <v>46119.0</v>
      </c>
      <c r="D2120" s="184" t="s">
        <v>467</v>
      </c>
      <c r="E2120" s="184" t="s">
        <v>412</v>
      </c>
      <c r="F2120" s="184" t="s">
        <v>393</v>
      </c>
      <c r="G2120" s="186">
        <v>7.0</v>
      </c>
      <c r="H2120" s="186">
        <v>0.0</v>
      </c>
      <c r="I2120" s="2"/>
    </row>
    <row r="2121">
      <c r="A2121" s="183">
        <v>46166.0</v>
      </c>
      <c r="B2121" s="184" t="s">
        <v>340</v>
      </c>
      <c r="C2121" s="183">
        <v>46120.0</v>
      </c>
      <c r="D2121" s="184" t="s">
        <v>467</v>
      </c>
      <c r="E2121" s="184" t="s">
        <v>412</v>
      </c>
      <c r="F2121" s="184" t="s">
        <v>394</v>
      </c>
      <c r="G2121" s="186">
        <v>8.0</v>
      </c>
      <c r="H2121" s="186">
        <v>0.0</v>
      </c>
      <c r="I2121" s="2"/>
    </row>
    <row r="2122">
      <c r="A2122" s="183">
        <v>46167.0</v>
      </c>
      <c r="B2122" s="184" t="s">
        <v>342</v>
      </c>
      <c r="C2122" s="183">
        <v>46121.0</v>
      </c>
      <c r="D2122" s="184" t="s">
        <v>467</v>
      </c>
      <c r="E2122" s="184" t="s">
        <v>412</v>
      </c>
      <c r="F2122" s="184" t="s">
        <v>395</v>
      </c>
      <c r="G2122" s="186">
        <v>9.0</v>
      </c>
      <c r="H2122" s="186">
        <v>0.0</v>
      </c>
      <c r="I2122" s="2"/>
    </row>
    <row r="2123">
      <c r="A2123" s="183">
        <v>46168.0</v>
      </c>
      <c r="B2123" s="184" t="s">
        <v>344</v>
      </c>
      <c r="C2123" s="183">
        <v>46122.0</v>
      </c>
      <c r="D2123" s="184" t="s">
        <v>467</v>
      </c>
      <c r="E2123" s="184" t="s">
        <v>412</v>
      </c>
      <c r="F2123" s="184" t="s">
        <v>396</v>
      </c>
      <c r="G2123" s="186">
        <v>10.0</v>
      </c>
      <c r="H2123" s="186">
        <v>0.0</v>
      </c>
      <c r="I2123" s="2"/>
    </row>
    <row r="2124">
      <c r="A2124" s="183">
        <v>46169.0</v>
      </c>
      <c r="B2124" s="184" t="s">
        <v>346</v>
      </c>
      <c r="C2124" s="183">
        <v>46123.0</v>
      </c>
      <c r="D2124" s="184" t="s">
        <v>467</v>
      </c>
      <c r="E2124" s="184" t="s">
        <v>412</v>
      </c>
      <c r="F2124" s="184" t="s">
        <v>397</v>
      </c>
      <c r="G2124" s="186">
        <v>11.0</v>
      </c>
      <c r="H2124" s="186">
        <v>0.0</v>
      </c>
      <c r="I2124" s="2"/>
    </row>
    <row r="2125">
      <c r="A2125" s="183">
        <v>46170.0</v>
      </c>
      <c r="B2125" s="184" t="s">
        <v>348</v>
      </c>
      <c r="C2125" s="183">
        <v>46124.0</v>
      </c>
      <c r="D2125" s="184" t="s">
        <v>467</v>
      </c>
      <c r="E2125" s="184" t="s">
        <v>412</v>
      </c>
      <c r="F2125" s="184" t="s">
        <v>398</v>
      </c>
      <c r="G2125" s="186">
        <v>12.0</v>
      </c>
      <c r="H2125" s="186">
        <v>0.0</v>
      </c>
      <c r="I2125" s="2"/>
    </row>
    <row r="2126">
      <c r="A2126" s="183">
        <v>46171.0</v>
      </c>
      <c r="B2126" s="184" t="s">
        <v>334</v>
      </c>
      <c r="C2126" s="183">
        <v>46125.0</v>
      </c>
      <c r="D2126" s="184" t="s">
        <v>467</v>
      </c>
      <c r="E2126" s="184" t="s">
        <v>412</v>
      </c>
      <c r="F2126" s="184" t="s">
        <v>399</v>
      </c>
      <c r="G2126" s="186">
        <v>13.0</v>
      </c>
      <c r="H2126" s="186">
        <v>0.0</v>
      </c>
      <c r="I2126" s="2"/>
    </row>
    <row r="2127">
      <c r="A2127" s="183">
        <v>46172.0</v>
      </c>
      <c r="B2127" s="184" t="s">
        <v>338</v>
      </c>
      <c r="C2127" s="183">
        <v>46126.0</v>
      </c>
      <c r="D2127" s="184" t="s">
        <v>467</v>
      </c>
      <c r="E2127" s="184" t="s">
        <v>412</v>
      </c>
      <c r="F2127" s="184" t="s">
        <v>400</v>
      </c>
      <c r="G2127" s="186">
        <v>14.0</v>
      </c>
      <c r="H2127" s="186">
        <v>0.0</v>
      </c>
      <c r="I2127" s="2"/>
    </row>
    <row r="2128">
      <c r="A2128" s="183">
        <v>46173.0</v>
      </c>
      <c r="B2128" s="184" t="s">
        <v>340</v>
      </c>
      <c r="C2128" s="183">
        <v>46127.0</v>
      </c>
      <c r="D2128" s="184" t="s">
        <v>467</v>
      </c>
      <c r="E2128" s="184" t="s">
        <v>412</v>
      </c>
      <c r="F2128" s="184" t="s">
        <v>401</v>
      </c>
      <c r="G2128" s="186">
        <v>15.0</v>
      </c>
      <c r="H2128" s="186">
        <v>0.0</v>
      </c>
      <c r="I2128" s="2"/>
    </row>
    <row r="2129">
      <c r="A2129" s="183">
        <v>46174.0</v>
      </c>
      <c r="B2129" s="184" t="s">
        <v>342</v>
      </c>
      <c r="C2129" s="183">
        <v>46128.0</v>
      </c>
      <c r="D2129" s="184" t="s">
        <v>467</v>
      </c>
      <c r="E2129" s="184" t="s">
        <v>412</v>
      </c>
      <c r="F2129" s="184" t="s">
        <v>402</v>
      </c>
      <c r="G2129" s="186">
        <v>16.0</v>
      </c>
      <c r="H2129" s="186">
        <v>0.0</v>
      </c>
      <c r="I2129" s="2"/>
    </row>
    <row r="2130">
      <c r="A2130" s="183">
        <v>46175.0</v>
      </c>
      <c r="B2130" s="184" t="s">
        <v>344</v>
      </c>
      <c r="C2130" s="183">
        <v>46129.0</v>
      </c>
      <c r="D2130" s="184" t="s">
        <v>467</v>
      </c>
      <c r="E2130" s="184" t="s">
        <v>412</v>
      </c>
      <c r="F2130" s="184" t="s">
        <v>403</v>
      </c>
      <c r="G2130" s="186">
        <v>17.0</v>
      </c>
      <c r="H2130" s="186">
        <v>0.0</v>
      </c>
      <c r="I2130" s="2"/>
    </row>
    <row r="2131">
      <c r="A2131" s="183">
        <v>46176.0</v>
      </c>
      <c r="B2131" s="184" t="s">
        <v>346</v>
      </c>
      <c r="C2131" s="183">
        <v>46130.0</v>
      </c>
      <c r="D2131" s="184" t="s">
        <v>467</v>
      </c>
      <c r="E2131" s="184" t="s">
        <v>412</v>
      </c>
      <c r="F2131" s="184" t="s">
        <v>404</v>
      </c>
      <c r="G2131" s="186">
        <v>18.0</v>
      </c>
      <c r="H2131" s="186">
        <v>0.0</v>
      </c>
      <c r="I2131" s="2"/>
    </row>
    <row r="2132">
      <c r="A2132" s="183">
        <v>46177.0</v>
      </c>
      <c r="B2132" s="184" t="s">
        <v>348</v>
      </c>
      <c r="C2132" s="183">
        <v>46131.0</v>
      </c>
      <c r="D2132" s="184" t="s">
        <v>467</v>
      </c>
      <c r="E2132" s="184" t="s">
        <v>412</v>
      </c>
      <c r="F2132" s="184" t="s">
        <v>337</v>
      </c>
      <c r="G2132" s="186">
        <v>19.0</v>
      </c>
      <c r="H2132" s="186">
        <v>0.0</v>
      </c>
      <c r="I2132" s="2"/>
    </row>
    <row r="2133">
      <c r="A2133" s="183">
        <v>46178.0</v>
      </c>
      <c r="B2133" s="184" t="s">
        <v>334</v>
      </c>
      <c r="C2133" s="183">
        <v>46132.0</v>
      </c>
      <c r="D2133" s="184" t="s">
        <v>467</v>
      </c>
      <c r="E2133" s="184" t="s">
        <v>412</v>
      </c>
      <c r="F2133" s="184" t="s">
        <v>339</v>
      </c>
      <c r="G2133" s="186">
        <v>20.0</v>
      </c>
      <c r="H2133" s="186">
        <v>0.0</v>
      </c>
      <c r="I2133" s="2"/>
    </row>
    <row r="2134">
      <c r="A2134" s="183">
        <v>46179.0</v>
      </c>
      <c r="B2134" s="184" t="s">
        <v>338</v>
      </c>
      <c r="C2134" s="183">
        <v>46133.0</v>
      </c>
      <c r="D2134" s="184" t="s">
        <v>467</v>
      </c>
      <c r="E2134" s="184" t="s">
        <v>412</v>
      </c>
      <c r="F2134" s="184" t="s">
        <v>341</v>
      </c>
      <c r="G2134" s="186">
        <v>21.0</v>
      </c>
      <c r="H2134" s="186">
        <v>0.0</v>
      </c>
      <c r="I2134" s="2"/>
    </row>
    <row r="2135">
      <c r="A2135" s="183">
        <v>46180.0</v>
      </c>
      <c r="B2135" s="184" t="s">
        <v>340</v>
      </c>
      <c r="C2135" s="183">
        <v>46134.0</v>
      </c>
      <c r="D2135" s="184" t="s">
        <v>467</v>
      </c>
      <c r="E2135" s="184" t="s">
        <v>412</v>
      </c>
      <c r="F2135" s="184" t="s">
        <v>343</v>
      </c>
      <c r="G2135" s="186">
        <v>22.0</v>
      </c>
      <c r="H2135" s="186">
        <v>0.0</v>
      </c>
      <c r="I2135" s="2"/>
    </row>
    <row r="2136">
      <c r="A2136" s="183">
        <v>46181.0</v>
      </c>
      <c r="B2136" s="184" t="s">
        <v>342</v>
      </c>
      <c r="C2136" s="183">
        <v>46135.0</v>
      </c>
      <c r="D2136" s="184" t="s">
        <v>467</v>
      </c>
      <c r="E2136" s="184" t="s">
        <v>412</v>
      </c>
      <c r="F2136" s="184" t="s">
        <v>345</v>
      </c>
      <c r="G2136" s="186">
        <v>23.0</v>
      </c>
      <c r="H2136" s="186">
        <v>0.0</v>
      </c>
      <c r="I2136" s="2"/>
    </row>
    <row r="2137">
      <c r="A2137" s="183">
        <v>46182.0</v>
      </c>
      <c r="B2137" s="184" t="s">
        <v>344</v>
      </c>
      <c r="C2137" s="183">
        <v>46136.0</v>
      </c>
      <c r="D2137" s="184" t="s">
        <v>467</v>
      </c>
      <c r="E2137" s="184" t="s">
        <v>412</v>
      </c>
      <c r="F2137" s="184" t="s">
        <v>347</v>
      </c>
      <c r="G2137" s="186">
        <v>24.0</v>
      </c>
      <c r="H2137" s="186">
        <v>0.0</v>
      </c>
      <c r="I2137" s="2"/>
    </row>
    <row r="2138">
      <c r="A2138" s="183">
        <v>46183.0</v>
      </c>
      <c r="B2138" s="184" t="s">
        <v>346</v>
      </c>
      <c r="C2138" s="183">
        <v>46137.0</v>
      </c>
      <c r="D2138" s="184" t="s">
        <v>467</v>
      </c>
      <c r="E2138" s="184" t="s">
        <v>412</v>
      </c>
      <c r="F2138" s="184" t="s">
        <v>349</v>
      </c>
      <c r="G2138" s="186">
        <v>25.0</v>
      </c>
      <c r="H2138" s="186">
        <v>0.0</v>
      </c>
      <c r="I2138" s="2"/>
    </row>
    <row r="2139">
      <c r="A2139" s="183">
        <v>46184.0</v>
      </c>
      <c r="B2139" s="184" t="s">
        <v>348</v>
      </c>
      <c r="C2139" s="183">
        <v>46138.0</v>
      </c>
      <c r="D2139" s="184" t="s">
        <v>467</v>
      </c>
      <c r="E2139" s="184" t="s">
        <v>412</v>
      </c>
      <c r="F2139" s="184" t="s">
        <v>350</v>
      </c>
      <c r="G2139" s="186">
        <v>26.0</v>
      </c>
      <c r="H2139" s="186">
        <v>0.0</v>
      </c>
      <c r="I2139" s="2"/>
    </row>
    <row r="2140">
      <c r="A2140" s="183">
        <v>46185.0</v>
      </c>
      <c r="B2140" s="184" t="s">
        <v>334</v>
      </c>
      <c r="C2140" s="183">
        <v>46139.0</v>
      </c>
      <c r="D2140" s="184" t="s">
        <v>467</v>
      </c>
      <c r="E2140" s="184" t="s">
        <v>412</v>
      </c>
      <c r="F2140" s="184" t="s">
        <v>351</v>
      </c>
      <c r="G2140" s="186">
        <v>27.0</v>
      </c>
      <c r="H2140" s="186">
        <v>0.0</v>
      </c>
      <c r="I2140" s="2"/>
    </row>
    <row r="2141">
      <c r="A2141" s="183">
        <v>46186.0</v>
      </c>
      <c r="B2141" s="184" t="s">
        <v>338</v>
      </c>
      <c r="C2141" s="183">
        <v>46140.0</v>
      </c>
      <c r="D2141" s="184" t="s">
        <v>467</v>
      </c>
      <c r="E2141" s="184" t="s">
        <v>412</v>
      </c>
      <c r="F2141" s="184" t="s">
        <v>352</v>
      </c>
      <c r="G2141" s="186">
        <v>28.0</v>
      </c>
      <c r="H2141" s="186">
        <v>0.0</v>
      </c>
      <c r="I2141" s="2"/>
    </row>
    <row r="2142">
      <c r="A2142" s="183">
        <v>46187.0</v>
      </c>
      <c r="B2142" s="184" t="s">
        <v>340</v>
      </c>
      <c r="C2142" s="183">
        <v>46141.0</v>
      </c>
      <c r="D2142" s="184" t="s">
        <v>467</v>
      </c>
      <c r="E2142" s="184" t="s">
        <v>412</v>
      </c>
      <c r="F2142" s="184" t="s">
        <v>353</v>
      </c>
      <c r="G2142" s="186">
        <v>29.0</v>
      </c>
      <c r="H2142" s="186">
        <v>0.0</v>
      </c>
      <c r="I2142" s="2"/>
    </row>
    <row r="2143">
      <c r="A2143" s="183">
        <v>46188.0</v>
      </c>
      <c r="B2143" s="184" t="s">
        <v>342</v>
      </c>
      <c r="C2143" s="183">
        <v>46143.0</v>
      </c>
      <c r="D2143" s="184" t="s">
        <v>467</v>
      </c>
      <c r="E2143" s="184" t="s">
        <v>413</v>
      </c>
      <c r="F2143" s="184" t="s">
        <v>354</v>
      </c>
      <c r="G2143" s="186">
        <v>1.0</v>
      </c>
      <c r="H2143" s="186">
        <v>0.0</v>
      </c>
      <c r="I2143" s="2"/>
    </row>
    <row r="2144">
      <c r="A2144" s="183">
        <v>46189.0</v>
      </c>
      <c r="B2144" s="184" t="s">
        <v>344</v>
      </c>
      <c r="C2144" s="183">
        <v>46144.0</v>
      </c>
      <c r="D2144" s="184" t="s">
        <v>467</v>
      </c>
      <c r="E2144" s="184" t="s">
        <v>413</v>
      </c>
      <c r="F2144" s="184" t="s">
        <v>356</v>
      </c>
      <c r="G2144" s="186">
        <v>2.0</v>
      </c>
      <c r="H2144" s="186">
        <v>0.0</v>
      </c>
      <c r="I2144" s="2"/>
    </row>
    <row r="2145">
      <c r="A2145" s="183">
        <v>46190.0</v>
      </c>
      <c r="B2145" s="184" t="s">
        <v>346</v>
      </c>
      <c r="C2145" s="183">
        <v>46145.0</v>
      </c>
      <c r="D2145" s="184" t="s">
        <v>467</v>
      </c>
      <c r="E2145" s="184" t="s">
        <v>413</v>
      </c>
      <c r="F2145" s="184" t="s">
        <v>357</v>
      </c>
      <c r="G2145" s="186">
        <v>3.0</v>
      </c>
      <c r="H2145" s="186">
        <v>0.0</v>
      </c>
      <c r="I2145" s="2"/>
    </row>
    <row r="2146">
      <c r="A2146" s="183">
        <v>46191.0</v>
      </c>
      <c r="B2146" s="184" t="s">
        <v>348</v>
      </c>
      <c r="C2146" s="183">
        <v>46146.0</v>
      </c>
      <c r="D2146" s="184" t="s">
        <v>467</v>
      </c>
      <c r="E2146" s="184" t="s">
        <v>413</v>
      </c>
      <c r="F2146" s="184" t="s">
        <v>358</v>
      </c>
      <c r="G2146" s="186">
        <v>4.0</v>
      </c>
      <c r="H2146" s="186">
        <v>0.0</v>
      </c>
      <c r="I2146" s="2"/>
    </row>
    <row r="2147">
      <c r="A2147" s="183">
        <v>46192.0</v>
      </c>
      <c r="B2147" s="184" t="s">
        <v>334</v>
      </c>
      <c r="C2147" s="183">
        <v>46147.0</v>
      </c>
      <c r="D2147" s="184" t="s">
        <v>467</v>
      </c>
      <c r="E2147" s="184" t="s">
        <v>413</v>
      </c>
      <c r="F2147" s="184" t="s">
        <v>359</v>
      </c>
      <c r="G2147" s="186">
        <v>5.0</v>
      </c>
      <c r="H2147" s="186">
        <v>0.0</v>
      </c>
      <c r="I2147" s="2"/>
    </row>
    <row r="2148">
      <c r="A2148" s="183">
        <v>46193.0</v>
      </c>
      <c r="B2148" s="184" t="s">
        <v>338</v>
      </c>
      <c r="C2148" s="183">
        <v>46148.0</v>
      </c>
      <c r="D2148" s="184" t="s">
        <v>467</v>
      </c>
      <c r="E2148" s="184" t="s">
        <v>413</v>
      </c>
      <c r="F2148" s="184" t="s">
        <v>360</v>
      </c>
      <c r="G2148" s="186">
        <v>6.0</v>
      </c>
      <c r="H2148" s="186">
        <v>0.0</v>
      </c>
      <c r="I2148" s="2"/>
    </row>
    <row r="2149">
      <c r="A2149" s="183">
        <v>46194.0</v>
      </c>
      <c r="B2149" s="184" t="s">
        <v>340</v>
      </c>
      <c r="C2149" s="183">
        <v>46149.0</v>
      </c>
      <c r="D2149" s="184" t="s">
        <v>467</v>
      </c>
      <c r="E2149" s="184" t="s">
        <v>413</v>
      </c>
      <c r="F2149" s="184" t="s">
        <v>361</v>
      </c>
      <c r="G2149" s="186">
        <v>7.0</v>
      </c>
      <c r="H2149" s="186">
        <v>0.0</v>
      </c>
      <c r="I2149" s="2"/>
    </row>
    <row r="2150">
      <c r="A2150" s="183">
        <v>46195.0</v>
      </c>
      <c r="B2150" s="184" t="s">
        <v>342</v>
      </c>
      <c r="C2150" s="183">
        <v>46150.0</v>
      </c>
      <c r="D2150" s="184" t="s">
        <v>467</v>
      </c>
      <c r="E2150" s="184" t="s">
        <v>413</v>
      </c>
      <c r="F2150" s="184" t="s">
        <v>362</v>
      </c>
      <c r="G2150" s="186">
        <v>8.0</v>
      </c>
      <c r="H2150" s="186">
        <v>0.0</v>
      </c>
      <c r="I2150" s="2"/>
    </row>
    <row r="2151">
      <c r="A2151" s="183">
        <v>46196.0</v>
      </c>
      <c r="B2151" s="184" t="s">
        <v>344</v>
      </c>
      <c r="C2151" s="183">
        <v>46151.0</v>
      </c>
      <c r="D2151" s="184" t="s">
        <v>467</v>
      </c>
      <c r="E2151" s="184" t="s">
        <v>413</v>
      </c>
      <c r="F2151" s="184" t="s">
        <v>363</v>
      </c>
      <c r="G2151" s="186">
        <v>9.0</v>
      </c>
      <c r="H2151" s="186">
        <v>0.0</v>
      </c>
      <c r="I2151" s="2"/>
    </row>
    <row r="2152">
      <c r="A2152" s="183">
        <v>46197.0</v>
      </c>
      <c r="B2152" s="184" t="s">
        <v>346</v>
      </c>
      <c r="C2152" s="183">
        <v>46152.0</v>
      </c>
      <c r="D2152" s="184" t="s">
        <v>467</v>
      </c>
      <c r="E2152" s="184" t="s">
        <v>413</v>
      </c>
      <c r="F2152" s="184" t="s">
        <v>364</v>
      </c>
      <c r="G2152" s="186">
        <v>10.0</v>
      </c>
      <c r="H2152" s="186">
        <v>0.0</v>
      </c>
      <c r="I2152" s="2"/>
    </row>
    <row r="2153">
      <c r="A2153" s="183">
        <v>46198.0</v>
      </c>
      <c r="B2153" s="184" t="s">
        <v>348</v>
      </c>
      <c r="C2153" s="183">
        <v>46153.0</v>
      </c>
      <c r="D2153" s="184" t="s">
        <v>467</v>
      </c>
      <c r="E2153" s="184" t="s">
        <v>413</v>
      </c>
      <c r="F2153" s="184" t="s">
        <v>365</v>
      </c>
      <c r="G2153" s="186">
        <v>11.0</v>
      </c>
      <c r="H2153" s="186">
        <v>0.0</v>
      </c>
      <c r="I2153" s="2"/>
    </row>
    <row r="2154">
      <c r="A2154" s="183">
        <v>46199.0</v>
      </c>
      <c r="B2154" s="184" t="s">
        <v>334</v>
      </c>
      <c r="C2154" s="183">
        <v>46154.0</v>
      </c>
      <c r="D2154" s="184" t="s">
        <v>467</v>
      </c>
      <c r="E2154" s="184" t="s">
        <v>413</v>
      </c>
      <c r="F2154" s="184" t="s">
        <v>366</v>
      </c>
      <c r="G2154" s="186">
        <v>12.0</v>
      </c>
      <c r="H2154" s="186">
        <v>0.0</v>
      </c>
      <c r="I2154" s="2"/>
    </row>
    <row r="2155">
      <c r="A2155" s="183">
        <v>46200.0</v>
      </c>
      <c r="B2155" s="184" t="s">
        <v>338</v>
      </c>
      <c r="C2155" s="183">
        <v>46155.0</v>
      </c>
      <c r="D2155" s="184" t="s">
        <v>467</v>
      </c>
      <c r="E2155" s="184" t="s">
        <v>413</v>
      </c>
      <c r="F2155" s="184" t="s">
        <v>367</v>
      </c>
      <c r="G2155" s="186">
        <v>13.0</v>
      </c>
      <c r="H2155" s="186">
        <v>0.0</v>
      </c>
      <c r="I2155" s="2"/>
    </row>
    <row r="2156">
      <c r="A2156" s="183">
        <v>46201.0</v>
      </c>
      <c r="B2156" s="184" t="s">
        <v>340</v>
      </c>
      <c r="C2156" s="183">
        <v>46156.0</v>
      </c>
      <c r="D2156" s="184" t="s">
        <v>467</v>
      </c>
      <c r="E2156" s="184" t="s">
        <v>413</v>
      </c>
      <c r="F2156" s="184" t="s">
        <v>368</v>
      </c>
      <c r="G2156" s="186">
        <v>14.0</v>
      </c>
      <c r="H2156" s="186">
        <v>0.0</v>
      </c>
      <c r="I2156" s="2"/>
    </row>
    <row r="2157">
      <c r="A2157" s="183">
        <v>46202.0</v>
      </c>
      <c r="B2157" s="184" t="s">
        <v>342</v>
      </c>
      <c r="C2157" s="183">
        <v>46157.0</v>
      </c>
      <c r="D2157" s="184" t="s">
        <v>467</v>
      </c>
      <c r="E2157" s="184" t="s">
        <v>413</v>
      </c>
      <c r="F2157" s="184" t="s">
        <v>369</v>
      </c>
      <c r="G2157" s="186">
        <v>15.0</v>
      </c>
      <c r="H2157" s="186">
        <v>0.0</v>
      </c>
      <c r="I2157" s="2"/>
    </row>
    <row r="2158">
      <c r="A2158" s="183">
        <v>46203.0</v>
      </c>
      <c r="B2158" s="184" t="s">
        <v>344</v>
      </c>
      <c r="C2158" s="183">
        <v>46158.0</v>
      </c>
      <c r="D2158" s="184" t="s">
        <v>467</v>
      </c>
      <c r="E2158" s="184" t="s">
        <v>413</v>
      </c>
      <c r="F2158" s="184" t="s">
        <v>370</v>
      </c>
      <c r="G2158" s="186">
        <v>16.0</v>
      </c>
      <c r="H2158" s="186">
        <v>0.0</v>
      </c>
      <c r="I2158" s="2"/>
    </row>
    <row r="2159">
      <c r="A2159" s="183">
        <v>46204.0</v>
      </c>
      <c r="B2159" s="184" t="s">
        <v>346</v>
      </c>
      <c r="C2159" s="183">
        <v>46159.0</v>
      </c>
      <c r="D2159" s="184" t="s">
        <v>467</v>
      </c>
      <c r="E2159" s="184" t="s">
        <v>413</v>
      </c>
      <c r="F2159" s="184" t="s">
        <v>371</v>
      </c>
      <c r="G2159" s="186">
        <v>17.0</v>
      </c>
      <c r="H2159" s="186">
        <v>0.0</v>
      </c>
      <c r="I2159" s="2"/>
    </row>
    <row r="2160">
      <c r="A2160" s="183">
        <v>46205.0</v>
      </c>
      <c r="B2160" s="184" t="s">
        <v>348</v>
      </c>
      <c r="C2160" s="183">
        <v>46160.0</v>
      </c>
      <c r="D2160" s="184" t="s">
        <v>467</v>
      </c>
      <c r="E2160" s="184" t="s">
        <v>413</v>
      </c>
      <c r="F2160" s="184" t="s">
        <v>372</v>
      </c>
      <c r="G2160" s="186">
        <v>18.0</v>
      </c>
      <c r="H2160" s="186">
        <v>0.0</v>
      </c>
      <c r="I2160" s="2"/>
    </row>
    <row r="2161">
      <c r="A2161" s="183">
        <v>46206.0</v>
      </c>
      <c r="B2161" s="184" t="s">
        <v>334</v>
      </c>
      <c r="C2161" s="183">
        <v>46161.0</v>
      </c>
      <c r="D2161" s="184" t="s">
        <v>467</v>
      </c>
      <c r="E2161" s="184" t="s">
        <v>413</v>
      </c>
      <c r="F2161" s="184" t="s">
        <v>373</v>
      </c>
      <c r="G2161" s="186">
        <v>19.0</v>
      </c>
      <c r="H2161" s="186">
        <v>0.0</v>
      </c>
      <c r="I2161" s="2"/>
    </row>
    <row r="2162">
      <c r="A2162" s="183">
        <v>46207.0</v>
      </c>
      <c r="B2162" s="184" t="s">
        <v>338</v>
      </c>
      <c r="C2162" s="183">
        <v>46162.0</v>
      </c>
      <c r="D2162" s="184" t="s">
        <v>467</v>
      </c>
      <c r="E2162" s="184" t="s">
        <v>413</v>
      </c>
      <c r="F2162" s="184" t="s">
        <v>374</v>
      </c>
      <c r="G2162" s="186">
        <v>20.0</v>
      </c>
      <c r="H2162" s="186">
        <v>0.0</v>
      </c>
      <c r="I2162" s="2"/>
    </row>
    <row r="2163">
      <c r="A2163" s="183">
        <v>46208.0</v>
      </c>
      <c r="B2163" s="184" t="s">
        <v>340</v>
      </c>
      <c r="C2163" s="183">
        <v>46163.0</v>
      </c>
      <c r="D2163" s="184" t="s">
        <v>467</v>
      </c>
      <c r="E2163" s="184" t="s">
        <v>413</v>
      </c>
      <c r="F2163" s="184" t="s">
        <v>406</v>
      </c>
      <c r="G2163" s="186">
        <v>21.0</v>
      </c>
      <c r="H2163" s="186">
        <v>0.0</v>
      </c>
      <c r="I2163" s="2"/>
    </row>
    <row r="2164">
      <c r="A2164" s="183">
        <v>46209.0</v>
      </c>
      <c r="B2164" s="184" t="s">
        <v>342</v>
      </c>
      <c r="C2164" s="183">
        <v>46164.0</v>
      </c>
      <c r="D2164" s="184" t="s">
        <v>467</v>
      </c>
      <c r="E2164" s="184" t="s">
        <v>413</v>
      </c>
      <c r="F2164" s="184" t="s">
        <v>407</v>
      </c>
      <c r="G2164" s="186">
        <v>22.0</v>
      </c>
      <c r="H2164" s="186">
        <v>0.0</v>
      </c>
      <c r="I2164" s="2"/>
    </row>
    <row r="2165">
      <c r="A2165" s="183">
        <v>46210.0</v>
      </c>
      <c r="B2165" s="184" t="s">
        <v>344</v>
      </c>
      <c r="C2165" s="183">
        <v>46165.0</v>
      </c>
      <c r="D2165" s="184" t="s">
        <v>467</v>
      </c>
      <c r="E2165" s="184" t="s">
        <v>413</v>
      </c>
      <c r="F2165" s="184" t="s">
        <v>377</v>
      </c>
      <c r="G2165" s="186">
        <v>23.0</v>
      </c>
      <c r="H2165" s="186">
        <v>0.0</v>
      </c>
      <c r="I2165" s="2"/>
    </row>
    <row r="2166">
      <c r="A2166" s="183">
        <v>46211.0</v>
      </c>
      <c r="B2166" s="184" t="s">
        <v>346</v>
      </c>
      <c r="C2166" s="183">
        <v>46166.0</v>
      </c>
      <c r="D2166" s="184" t="s">
        <v>467</v>
      </c>
      <c r="E2166" s="184" t="s">
        <v>413</v>
      </c>
      <c r="F2166" s="184" t="s">
        <v>378</v>
      </c>
      <c r="G2166" s="186">
        <v>24.0</v>
      </c>
      <c r="H2166" s="186">
        <v>0.0</v>
      </c>
      <c r="I2166" s="2"/>
    </row>
    <row r="2167">
      <c r="A2167" s="183">
        <v>46212.0</v>
      </c>
      <c r="B2167" s="184" t="s">
        <v>348</v>
      </c>
      <c r="C2167" s="183">
        <v>46167.0</v>
      </c>
      <c r="D2167" s="184" t="s">
        <v>467</v>
      </c>
      <c r="E2167" s="184" t="s">
        <v>413</v>
      </c>
      <c r="F2167" s="184" t="s">
        <v>379</v>
      </c>
      <c r="G2167" s="186">
        <v>25.0</v>
      </c>
      <c r="H2167" s="186">
        <v>0.0</v>
      </c>
      <c r="I2167" s="2"/>
    </row>
    <row r="2168">
      <c r="A2168" s="183">
        <v>46213.0</v>
      </c>
      <c r="B2168" s="184" t="s">
        <v>334</v>
      </c>
      <c r="C2168" s="183">
        <v>46168.0</v>
      </c>
      <c r="D2168" s="184" t="s">
        <v>467</v>
      </c>
      <c r="E2168" s="184" t="s">
        <v>413</v>
      </c>
      <c r="F2168" s="184" t="s">
        <v>380</v>
      </c>
      <c r="G2168" s="186">
        <v>26.0</v>
      </c>
      <c r="H2168" s="186">
        <v>0.0</v>
      </c>
      <c r="I2168" s="2"/>
    </row>
    <row r="2169">
      <c r="A2169" s="183">
        <v>46214.0</v>
      </c>
      <c r="B2169" s="184" t="s">
        <v>338</v>
      </c>
      <c r="C2169" s="183">
        <v>46169.0</v>
      </c>
      <c r="D2169" s="184" t="s">
        <v>467</v>
      </c>
      <c r="E2169" s="184" t="s">
        <v>413</v>
      </c>
      <c r="F2169" s="184" t="s">
        <v>381</v>
      </c>
      <c r="G2169" s="186">
        <v>27.0</v>
      </c>
      <c r="H2169" s="186">
        <v>0.0</v>
      </c>
      <c r="I2169" s="2"/>
    </row>
    <row r="2170">
      <c r="A2170" s="183">
        <v>46215.0</v>
      </c>
      <c r="B2170" s="184" t="s">
        <v>340</v>
      </c>
      <c r="C2170" s="183">
        <v>46170.0</v>
      </c>
      <c r="D2170" s="184" t="s">
        <v>467</v>
      </c>
      <c r="E2170" s="184" t="s">
        <v>413</v>
      </c>
      <c r="F2170" s="184" t="s">
        <v>383</v>
      </c>
      <c r="G2170" s="186">
        <v>28.0</v>
      </c>
      <c r="H2170" s="186">
        <v>0.0</v>
      </c>
      <c r="I2170" s="2"/>
    </row>
    <row r="2171">
      <c r="A2171" s="183">
        <v>46216.0</v>
      </c>
      <c r="B2171" s="184" t="s">
        <v>342</v>
      </c>
      <c r="C2171" s="183">
        <v>46171.0</v>
      </c>
      <c r="D2171" s="184" t="s">
        <v>467</v>
      </c>
      <c r="E2171" s="184" t="s">
        <v>413</v>
      </c>
      <c r="F2171" s="184" t="s">
        <v>384</v>
      </c>
      <c r="G2171" s="186">
        <v>29.0</v>
      </c>
      <c r="H2171" s="186">
        <v>0.0</v>
      </c>
      <c r="I2171" s="2"/>
    </row>
    <row r="2172">
      <c r="A2172" s="183">
        <v>46217.0</v>
      </c>
      <c r="B2172" s="184" t="s">
        <v>344</v>
      </c>
      <c r="C2172" s="183">
        <v>46174.0</v>
      </c>
      <c r="D2172" s="184" t="s">
        <v>467</v>
      </c>
      <c r="E2172" s="184" t="s">
        <v>414</v>
      </c>
      <c r="F2172" s="184" t="s">
        <v>385</v>
      </c>
      <c r="G2172" s="186">
        <v>1.0</v>
      </c>
      <c r="H2172" s="186">
        <v>0.0</v>
      </c>
      <c r="I2172" s="2"/>
    </row>
    <row r="2173">
      <c r="A2173" s="183">
        <v>46218.0</v>
      </c>
      <c r="B2173" s="184" t="s">
        <v>346</v>
      </c>
      <c r="C2173" s="183">
        <v>46175.0</v>
      </c>
      <c r="D2173" s="184" t="s">
        <v>467</v>
      </c>
      <c r="E2173" s="184" t="s">
        <v>414</v>
      </c>
      <c r="F2173" s="184" t="s">
        <v>386</v>
      </c>
      <c r="G2173" s="186">
        <v>2.0</v>
      </c>
      <c r="H2173" s="186">
        <v>0.0</v>
      </c>
      <c r="I2173" s="2"/>
    </row>
    <row r="2174">
      <c r="A2174" s="183">
        <v>46219.0</v>
      </c>
      <c r="B2174" s="184" t="s">
        <v>348</v>
      </c>
      <c r="C2174" s="183">
        <v>46176.0</v>
      </c>
      <c r="D2174" s="184" t="s">
        <v>467</v>
      </c>
      <c r="E2174" s="184" t="s">
        <v>414</v>
      </c>
      <c r="F2174" s="184" t="s">
        <v>387</v>
      </c>
      <c r="G2174" s="186">
        <v>3.0</v>
      </c>
      <c r="H2174" s="186">
        <v>0.0</v>
      </c>
      <c r="I2174" s="2"/>
    </row>
    <row r="2175">
      <c r="A2175" s="183">
        <v>46220.0</v>
      </c>
      <c r="B2175" s="184" t="s">
        <v>334</v>
      </c>
      <c r="C2175" s="183">
        <v>46177.0</v>
      </c>
      <c r="D2175" s="184" t="s">
        <v>467</v>
      </c>
      <c r="E2175" s="184" t="s">
        <v>414</v>
      </c>
      <c r="F2175" s="184" t="s">
        <v>388</v>
      </c>
      <c r="G2175" s="186">
        <v>4.0</v>
      </c>
      <c r="H2175" s="186">
        <v>0.0</v>
      </c>
      <c r="I2175" s="2"/>
    </row>
    <row r="2176">
      <c r="A2176" s="183">
        <v>46221.0</v>
      </c>
      <c r="B2176" s="184" t="s">
        <v>338</v>
      </c>
      <c r="C2176" s="183">
        <v>46178.0</v>
      </c>
      <c r="D2176" s="184" t="s">
        <v>467</v>
      </c>
      <c r="E2176" s="184" t="s">
        <v>414</v>
      </c>
      <c r="F2176" s="184" t="s">
        <v>389</v>
      </c>
      <c r="G2176" s="186">
        <v>5.0</v>
      </c>
      <c r="H2176" s="186">
        <v>0.0</v>
      </c>
      <c r="I2176" s="2"/>
    </row>
    <row r="2177">
      <c r="A2177" s="183">
        <v>46222.0</v>
      </c>
      <c r="B2177" s="184" t="s">
        <v>340</v>
      </c>
      <c r="C2177" s="183">
        <v>46179.0</v>
      </c>
      <c r="D2177" s="184" t="s">
        <v>467</v>
      </c>
      <c r="E2177" s="184" t="s">
        <v>414</v>
      </c>
      <c r="F2177" s="184" t="s">
        <v>390</v>
      </c>
      <c r="G2177" s="186">
        <v>6.0</v>
      </c>
      <c r="H2177" s="186">
        <v>0.0</v>
      </c>
      <c r="I2177" s="2"/>
    </row>
    <row r="2178">
      <c r="A2178" s="183">
        <v>46223.0</v>
      </c>
      <c r="B2178" s="184" t="s">
        <v>342</v>
      </c>
      <c r="C2178" s="183">
        <v>46180.0</v>
      </c>
      <c r="D2178" s="184" t="s">
        <v>467</v>
      </c>
      <c r="E2178" s="184" t="s">
        <v>414</v>
      </c>
      <c r="F2178" s="184" t="s">
        <v>391</v>
      </c>
      <c r="G2178" s="186">
        <v>7.0</v>
      </c>
      <c r="H2178" s="186">
        <v>0.0</v>
      </c>
      <c r="I2178" s="2"/>
    </row>
    <row r="2179">
      <c r="A2179" s="183">
        <v>46224.0</v>
      </c>
      <c r="B2179" s="184" t="s">
        <v>344</v>
      </c>
      <c r="C2179" s="183">
        <v>46181.0</v>
      </c>
      <c r="D2179" s="184" t="s">
        <v>467</v>
      </c>
      <c r="E2179" s="184" t="s">
        <v>414</v>
      </c>
      <c r="F2179" s="184" t="s">
        <v>392</v>
      </c>
      <c r="G2179" s="186">
        <v>8.0</v>
      </c>
      <c r="H2179" s="186">
        <v>0.0</v>
      </c>
      <c r="I2179" s="2"/>
    </row>
    <row r="2180">
      <c r="A2180" s="183">
        <v>46225.0</v>
      </c>
      <c r="B2180" s="184" t="s">
        <v>346</v>
      </c>
      <c r="C2180" s="183">
        <v>46182.0</v>
      </c>
      <c r="D2180" s="184" t="s">
        <v>467</v>
      </c>
      <c r="E2180" s="184" t="s">
        <v>414</v>
      </c>
      <c r="F2180" s="184" t="s">
        <v>393</v>
      </c>
      <c r="G2180" s="186">
        <v>9.0</v>
      </c>
      <c r="H2180" s="186">
        <v>0.0</v>
      </c>
      <c r="I2180" s="2"/>
    </row>
    <row r="2181">
      <c r="A2181" s="183">
        <v>46226.0</v>
      </c>
      <c r="B2181" s="184" t="s">
        <v>348</v>
      </c>
      <c r="C2181" s="183">
        <v>46183.0</v>
      </c>
      <c r="D2181" s="184" t="s">
        <v>467</v>
      </c>
      <c r="E2181" s="184" t="s">
        <v>414</v>
      </c>
      <c r="F2181" s="184" t="s">
        <v>394</v>
      </c>
      <c r="G2181" s="186">
        <v>10.0</v>
      </c>
      <c r="H2181" s="186">
        <v>0.0</v>
      </c>
      <c r="I2181" s="2"/>
    </row>
    <row r="2182">
      <c r="A2182" s="183">
        <v>46227.0</v>
      </c>
      <c r="B2182" s="184" t="s">
        <v>334</v>
      </c>
      <c r="C2182" s="183">
        <v>46184.0</v>
      </c>
      <c r="D2182" s="184" t="s">
        <v>467</v>
      </c>
      <c r="E2182" s="184" t="s">
        <v>414</v>
      </c>
      <c r="F2182" s="184" t="s">
        <v>395</v>
      </c>
      <c r="G2182" s="186">
        <v>11.0</v>
      </c>
      <c r="H2182" s="186">
        <v>0.0</v>
      </c>
      <c r="I2182" s="2"/>
    </row>
    <row r="2183">
      <c r="A2183" s="183">
        <v>46228.0</v>
      </c>
      <c r="B2183" s="184" t="s">
        <v>338</v>
      </c>
      <c r="C2183" s="183">
        <v>46185.0</v>
      </c>
      <c r="D2183" s="184" t="s">
        <v>467</v>
      </c>
      <c r="E2183" s="184" t="s">
        <v>414</v>
      </c>
      <c r="F2183" s="184" t="s">
        <v>396</v>
      </c>
      <c r="G2183" s="186">
        <v>12.0</v>
      </c>
      <c r="H2183" s="186">
        <v>0.0</v>
      </c>
      <c r="I2183" s="2"/>
    </row>
    <row r="2184">
      <c r="A2184" s="183">
        <v>46229.0</v>
      </c>
      <c r="B2184" s="184" t="s">
        <v>340</v>
      </c>
      <c r="C2184" s="183">
        <v>46186.0</v>
      </c>
      <c r="D2184" s="184" t="s">
        <v>467</v>
      </c>
      <c r="E2184" s="184" t="s">
        <v>414</v>
      </c>
      <c r="F2184" s="184" t="s">
        <v>397</v>
      </c>
      <c r="G2184" s="186">
        <v>13.0</v>
      </c>
      <c r="H2184" s="186">
        <v>0.0</v>
      </c>
      <c r="I2184" s="2"/>
    </row>
    <row r="2185">
      <c r="A2185" s="183">
        <v>46230.0</v>
      </c>
      <c r="B2185" s="184" t="s">
        <v>342</v>
      </c>
      <c r="C2185" s="183">
        <v>46187.0</v>
      </c>
      <c r="D2185" s="184" t="s">
        <v>467</v>
      </c>
      <c r="E2185" s="184" t="s">
        <v>414</v>
      </c>
      <c r="F2185" s="184" t="s">
        <v>398</v>
      </c>
      <c r="G2185" s="186">
        <v>14.0</v>
      </c>
      <c r="H2185" s="186">
        <v>0.0</v>
      </c>
      <c r="I2185" s="2"/>
    </row>
    <row r="2186">
      <c r="A2186" s="183">
        <v>46231.0</v>
      </c>
      <c r="B2186" s="184" t="s">
        <v>344</v>
      </c>
      <c r="C2186" s="183">
        <v>46188.0</v>
      </c>
      <c r="D2186" s="184" t="s">
        <v>467</v>
      </c>
      <c r="E2186" s="184" t="s">
        <v>414</v>
      </c>
      <c r="F2186" s="184" t="s">
        <v>399</v>
      </c>
      <c r="G2186" s="186">
        <v>15.0</v>
      </c>
      <c r="H2186" s="186">
        <v>0.0</v>
      </c>
      <c r="I2186" s="2"/>
    </row>
    <row r="2187">
      <c r="A2187" s="183">
        <v>46232.0</v>
      </c>
      <c r="B2187" s="184" t="s">
        <v>346</v>
      </c>
      <c r="C2187" s="183">
        <v>46189.0</v>
      </c>
      <c r="D2187" s="184" t="s">
        <v>467</v>
      </c>
      <c r="E2187" s="184" t="s">
        <v>414</v>
      </c>
      <c r="F2187" s="184" t="s">
        <v>400</v>
      </c>
      <c r="G2187" s="186">
        <v>16.0</v>
      </c>
      <c r="H2187" s="186">
        <v>0.0</v>
      </c>
      <c r="I2187" s="2"/>
    </row>
    <row r="2188">
      <c r="A2188" s="183">
        <v>46233.0</v>
      </c>
      <c r="B2188" s="184" t="s">
        <v>348</v>
      </c>
      <c r="C2188" s="183">
        <v>46190.0</v>
      </c>
      <c r="D2188" s="184" t="s">
        <v>467</v>
      </c>
      <c r="E2188" s="184" t="s">
        <v>414</v>
      </c>
      <c r="F2188" s="184" t="s">
        <v>401</v>
      </c>
      <c r="G2188" s="186">
        <v>17.0</v>
      </c>
      <c r="H2188" s="186">
        <v>0.0</v>
      </c>
      <c r="I2188" s="2"/>
    </row>
    <row r="2189">
      <c r="A2189" s="183">
        <v>46234.0</v>
      </c>
      <c r="B2189" s="184" t="s">
        <v>334</v>
      </c>
      <c r="C2189" s="183">
        <v>46191.0</v>
      </c>
      <c r="D2189" s="184" t="s">
        <v>467</v>
      </c>
      <c r="E2189" s="184" t="s">
        <v>414</v>
      </c>
      <c r="F2189" s="184" t="s">
        <v>402</v>
      </c>
      <c r="G2189" s="186">
        <v>18.0</v>
      </c>
      <c r="H2189" s="186">
        <v>0.0</v>
      </c>
      <c r="I2189" s="2"/>
    </row>
    <row r="2190">
      <c r="A2190" s="183">
        <v>46235.0</v>
      </c>
      <c r="B2190" s="184" t="s">
        <v>338</v>
      </c>
      <c r="C2190" s="183">
        <v>46192.0</v>
      </c>
      <c r="D2190" s="184" t="s">
        <v>467</v>
      </c>
      <c r="E2190" s="184" t="s">
        <v>414</v>
      </c>
      <c r="F2190" s="184" t="s">
        <v>403</v>
      </c>
      <c r="G2190" s="186">
        <v>19.0</v>
      </c>
      <c r="H2190" s="186">
        <v>0.0</v>
      </c>
      <c r="I2190" s="2"/>
    </row>
    <row r="2191">
      <c r="A2191" s="183">
        <v>46236.0</v>
      </c>
      <c r="B2191" s="184" t="s">
        <v>340</v>
      </c>
      <c r="C2191" s="183">
        <v>46193.0</v>
      </c>
      <c r="D2191" s="184" t="s">
        <v>467</v>
      </c>
      <c r="E2191" s="184" t="s">
        <v>414</v>
      </c>
      <c r="F2191" s="184" t="s">
        <v>404</v>
      </c>
      <c r="G2191" s="186">
        <v>20.0</v>
      </c>
      <c r="H2191" s="186">
        <v>0.0</v>
      </c>
      <c r="I2191" s="2"/>
    </row>
    <row r="2192">
      <c r="A2192" s="183">
        <v>46237.0</v>
      </c>
      <c r="B2192" s="184" t="s">
        <v>342</v>
      </c>
      <c r="C2192" s="183">
        <v>46194.0</v>
      </c>
      <c r="D2192" s="184" t="s">
        <v>467</v>
      </c>
      <c r="E2192" s="184" t="s">
        <v>414</v>
      </c>
      <c r="F2192" s="184" t="s">
        <v>337</v>
      </c>
      <c r="G2192" s="186">
        <v>21.0</v>
      </c>
      <c r="H2192" s="186">
        <v>0.0</v>
      </c>
      <c r="I2192" s="2"/>
    </row>
    <row r="2193">
      <c r="A2193" s="183">
        <v>46238.0</v>
      </c>
      <c r="B2193" s="184" t="s">
        <v>344</v>
      </c>
      <c r="C2193" s="183">
        <v>46195.0</v>
      </c>
      <c r="D2193" s="184" t="s">
        <v>467</v>
      </c>
      <c r="E2193" s="184" t="s">
        <v>414</v>
      </c>
      <c r="F2193" s="184" t="s">
        <v>339</v>
      </c>
      <c r="G2193" s="186">
        <v>22.0</v>
      </c>
      <c r="H2193" s="186">
        <v>0.0</v>
      </c>
      <c r="I2193" s="2"/>
    </row>
    <row r="2194">
      <c r="A2194" s="183">
        <v>46239.0</v>
      </c>
      <c r="B2194" s="184" t="s">
        <v>346</v>
      </c>
      <c r="C2194" s="183">
        <v>46196.0</v>
      </c>
      <c r="D2194" s="184" t="s">
        <v>467</v>
      </c>
      <c r="E2194" s="184" t="s">
        <v>414</v>
      </c>
      <c r="F2194" s="184" t="s">
        <v>341</v>
      </c>
      <c r="G2194" s="186">
        <v>23.0</v>
      </c>
      <c r="H2194" s="186">
        <v>0.0</v>
      </c>
      <c r="I2194" s="2"/>
    </row>
    <row r="2195">
      <c r="A2195" s="183">
        <v>46240.0</v>
      </c>
      <c r="B2195" s="184" t="s">
        <v>348</v>
      </c>
      <c r="C2195" s="183">
        <v>46197.0</v>
      </c>
      <c r="D2195" s="184" t="s">
        <v>467</v>
      </c>
      <c r="E2195" s="184" t="s">
        <v>414</v>
      </c>
      <c r="F2195" s="184" t="s">
        <v>343</v>
      </c>
      <c r="G2195" s="186">
        <v>24.0</v>
      </c>
      <c r="H2195" s="186">
        <v>0.0</v>
      </c>
      <c r="I2195" s="2"/>
    </row>
    <row r="2196">
      <c r="A2196" s="183">
        <v>46241.0</v>
      </c>
      <c r="B2196" s="184" t="s">
        <v>334</v>
      </c>
      <c r="C2196" s="183">
        <v>46198.0</v>
      </c>
      <c r="D2196" s="184" t="s">
        <v>467</v>
      </c>
      <c r="E2196" s="184" t="s">
        <v>414</v>
      </c>
      <c r="F2196" s="184" t="s">
        <v>345</v>
      </c>
      <c r="G2196" s="186">
        <v>25.0</v>
      </c>
      <c r="H2196" s="186">
        <v>0.0</v>
      </c>
      <c r="I2196" s="2"/>
    </row>
    <row r="2197">
      <c r="A2197" s="183">
        <v>46242.0</v>
      </c>
      <c r="B2197" s="184" t="s">
        <v>338</v>
      </c>
      <c r="C2197" s="183">
        <v>46199.0</v>
      </c>
      <c r="D2197" s="184" t="s">
        <v>467</v>
      </c>
      <c r="E2197" s="184" t="s">
        <v>414</v>
      </c>
      <c r="F2197" s="184" t="s">
        <v>347</v>
      </c>
      <c r="G2197" s="186">
        <v>26.0</v>
      </c>
      <c r="H2197" s="186">
        <v>0.0</v>
      </c>
      <c r="I2197" s="2"/>
    </row>
    <row r="2198">
      <c r="A2198" s="183">
        <v>46243.0</v>
      </c>
      <c r="B2198" s="184" t="s">
        <v>340</v>
      </c>
      <c r="C2198" s="183">
        <v>46200.0</v>
      </c>
      <c r="D2198" s="184" t="s">
        <v>467</v>
      </c>
      <c r="E2198" s="184" t="s">
        <v>414</v>
      </c>
      <c r="F2198" s="184" t="s">
        <v>349</v>
      </c>
      <c r="G2198" s="186">
        <v>27.0</v>
      </c>
      <c r="H2198" s="186">
        <v>0.0</v>
      </c>
      <c r="I2198" s="2"/>
    </row>
    <row r="2199">
      <c r="A2199" s="183">
        <v>46244.0</v>
      </c>
      <c r="B2199" s="184" t="s">
        <v>342</v>
      </c>
      <c r="C2199" s="183">
        <v>46201.0</v>
      </c>
      <c r="D2199" s="184" t="s">
        <v>467</v>
      </c>
      <c r="E2199" s="184" t="s">
        <v>414</v>
      </c>
      <c r="F2199" s="184" t="s">
        <v>350</v>
      </c>
      <c r="G2199" s="186">
        <v>28.0</v>
      </c>
      <c r="H2199" s="186">
        <v>0.0</v>
      </c>
      <c r="I2199" s="2"/>
    </row>
    <row r="2200">
      <c r="A2200" s="183">
        <v>46245.0</v>
      </c>
      <c r="B2200" s="184" t="s">
        <v>344</v>
      </c>
      <c r="C2200" s="183">
        <v>46202.0</v>
      </c>
      <c r="D2200" s="184" t="s">
        <v>467</v>
      </c>
      <c r="E2200" s="184" t="s">
        <v>414</v>
      </c>
      <c r="F2200" s="184" t="s">
        <v>351</v>
      </c>
      <c r="G2200" s="186">
        <v>29.0</v>
      </c>
      <c r="H2200" s="186">
        <v>0.0</v>
      </c>
      <c r="I2200" s="2"/>
    </row>
    <row r="2201">
      <c r="A2201" s="183">
        <v>46246.0</v>
      </c>
      <c r="B2201" s="184" t="s">
        <v>346</v>
      </c>
      <c r="C2201" s="183">
        <v>46203.0</v>
      </c>
      <c r="D2201" s="184" t="s">
        <v>467</v>
      </c>
      <c r="E2201" s="184" t="s">
        <v>414</v>
      </c>
      <c r="F2201" s="184" t="s">
        <v>352</v>
      </c>
      <c r="G2201" s="186">
        <v>30.0</v>
      </c>
      <c r="H2201" s="186">
        <v>0.0</v>
      </c>
      <c r="I2201" s="2"/>
    </row>
    <row r="2202">
      <c r="A2202" s="183">
        <v>46247.0</v>
      </c>
      <c r="B2202" s="184" t="s">
        <v>348</v>
      </c>
      <c r="C2202" s="183">
        <v>46204.0</v>
      </c>
      <c r="D2202" s="184" t="s">
        <v>467</v>
      </c>
      <c r="E2202" s="184" t="s">
        <v>415</v>
      </c>
      <c r="F2202" s="184" t="s">
        <v>353</v>
      </c>
      <c r="G2202" s="186">
        <v>1.0</v>
      </c>
      <c r="H2202" s="186">
        <v>0.0</v>
      </c>
      <c r="I2202" s="2"/>
    </row>
    <row r="2203">
      <c r="A2203" s="183">
        <v>46248.0</v>
      </c>
      <c r="B2203" s="184" t="s">
        <v>334</v>
      </c>
      <c r="C2203" s="183">
        <v>46205.0</v>
      </c>
      <c r="D2203" s="184" t="s">
        <v>467</v>
      </c>
      <c r="E2203" s="184" t="s">
        <v>415</v>
      </c>
      <c r="F2203" s="184" t="s">
        <v>354</v>
      </c>
      <c r="G2203" s="186">
        <v>2.0</v>
      </c>
      <c r="H2203" s="186">
        <v>0.0</v>
      </c>
      <c r="I2203" s="2"/>
    </row>
    <row r="2204">
      <c r="A2204" s="183">
        <v>46249.0</v>
      </c>
      <c r="B2204" s="184" t="s">
        <v>338</v>
      </c>
      <c r="C2204" s="183">
        <v>46206.0</v>
      </c>
      <c r="D2204" s="184" t="s">
        <v>467</v>
      </c>
      <c r="E2204" s="184" t="s">
        <v>415</v>
      </c>
      <c r="F2204" s="184" t="s">
        <v>356</v>
      </c>
      <c r="G2204" s="186">
        <v>3.0</v>
      </c>
      <c r="H2204" s="186">
        <v>0.0</v>
      </c>
      <c r="I2204" s="2"/>
    </row>
    <row r="2205">
      <c r="A2205" s="183">
        <v>46250.0</v>
      </c>
      <c r="B2205" s="184" t="s">
        <v>340</v>
      </c>
      <c r="C2205" s="183">
        <v>46207.0</v>
      </c>
      <c r="D2205" s="184" t="s">
        <v>467</v>
      </c>
      <c r="E2205" s="184" t="s">
        <v>415</v>
      </c>
      <c r="F2205" s="184" t="s">
        <v>357</v>
      </c>
      <c r="G2205" s="186">
        <v>4.0</v>
      </c>
      <c r="H2205" s="186">
        <v>0.0</v>
      </c>
      <c r="I2205" s="2"/>
    </row>
    <row r="2206">
      <c r="A2206" s="183">
        <v>46251.0</v>
      </c>
      <c r="B2206" s="184" t="s">
        <v>342</v>
      </c>
      <c r="C2206" s="183">
        <v>46208.0</v>
      </c>
      <c r="D2206" s="184" t="s">
        <v>467</v>
      </c>
      <c r="E2206" s="184" t="s">
        <v>415</v>
      </c>
      <c r="F2206" s="184" t="s">
        <v>358</v>
      </c>
      <c r="G2206" s="186">
        <v>5.0</v>
      </c>
      <c r="H2206" s="186">
        <v>0.0</v>
      </c>
      <c r="I2206" s="2"/>
    </row>
    <row r="2207">
      <c r="A2207" s="183">
        <v>46252.0</v>
      </c>
      <c r="B2207" s="184" t="s">
        <v>344</v>
      </c>
      <c r="C2207" s="183">
        <v>46209.0</v>
      </c>
      <c r="D2207" s="184" t="s">
        <v>467</v>
      </c>
      <c r="E2207" s="184" t="s">
        <v>415</v>
      </c>
      <c r="F2207" s="184" t="s">
        <v>359</v>
      </c>
      <c r="G2207" s="186">
        <v>6.0</v>
      </c>
      <c r="H2207" s="186">
        <v>0.0</v>
      </c>
      <c r="I2207" s="2"/>
    </row>
    <row r="2208">
      <c r="A2208" s="183">
        <v>46253.0</v>
      </c>
      <c r="B2208" s="184" t="s">
        <v>346</v>
      </c>
      <c r="C2208" s="183">
        <v>46210.0</v>
      </c>
      <c r="D2208" s="184" t="s">
        <v>467</v>
      </c>
      <c r="E2208" s="184" t="s">
        <v>415</v>
      </c>
      <c r="F2208" s="184" t="s">
        <v>360</v>
      </c>
      <c r="G2208" s="186">
        <v>7.0</v>
      </c>
      <c r="H2208" s="186">
        <v>0.0</v>
      </c>
      <c r="I2208" s="2"/>
    </row>
    <row r="2209">
      <c r="A2209" s="183">
        <v>46254.0</v>
      </c>
      <c r="B2209" s="184" t="s">
        <v>348</v>
      </c>
      <c r="C2209" s="183">
        <v>46211.0</v>
      </c>
      <c r="D2209" s="184" t="s">
        <v>467</v>
      </c>
      <c r="E2209" s="184" t="s">
        <v>415</v>
      </c>
      <c r="F2209" s="184" t="s">
        <v>361</v>
      </c>
      <c r="G2209" s="186">
        <v>8.0</v>
      </c>
      <c r="H2209" s="186">
        <v>0.0</v>
      </c>
      <c r="I2209" s="2"/>
    </row>
    <row r="2210">
      <c r="A2210" s="183">
        <v>46255.0</v>
      </c>
      <c r="B2210" s="184" t="s">
        <v>334</v>
      </c>
      <c r="C2210" s="183">
        <v>46212.0</v>
      </c>
      <c r="D2210" s="184" t="s">
        <v>467</v>
      </c>
      <c r="E2210" s="184" t="s">
        <v>415</v>
      </c>
      <c r="F2210" s="184" t="s">
        <v>362</v>
      </c>
      <c r="G2210" s="186">
        <v>9.0</v>
      </c>
      <c r="H2210" s="186">
        <v>0.0</v>
      </c>
      <c r="I2210" s="2"/>
    </row>
    <row r="2211">
      <c r="A2211" s="183">
        <v>46256.0</v>
      </c>
      <c r="B2211" s="184" t="s">
        <v>338</v>
      </c>
      <c r="C2211" s="183">
        <v>46213.0</v>
      </c>
      <c r="D2211" s="184" t="s">
        <v>467</v>
      </c>
      <c r="E2211" s="184" t="s">
        <v>415</v>
      </c>
      <c r="F2211" s="184" t="s">
        <v>363</v>
      </c>
      <c r="G2211" s="186">
        <v>10.0</v>
      </c>
      <c r="H2211" s="186">
        <v>0.0</v>
      </c>
      <c r="I2211" s="2"/>
    </row>
    <row r="2212">
      <c r="A2212" s="183">
        <v>46257.0</v>
      </c>
      <c r="B2212" s="184" t="s">
        <v>340</v>
      </c>
      <c r="C2212" s="183">
        <v>46214.0</v>
      </c>
      <c r="D2212" s="184" t="s">
        <v>467</v>
      </c>
      <c r="E2212" s="184" t="s">
        <v>415</v>
      </c>
      <c r="F2212" s="184" t="s">
        <v>364</v>
      </c>
      <c r="G2212" s="186">
        <v>11.0</v>
      </c>
      <c r="H2212" s="186">
        <v>0.0</v>
      </c>
      <c r="I2212" s="2"/>
    </row>
    <row r="2213">
      <c r="A2213" s="183">
        <v>46258.0</v>
      </c>
      <c r="B2213" s="184" t="s">
        <v>342</v>
      </c>
      <c r="C2213" s="183">
        <v>46215.0</v>
      </c>
      <c r="D2213" s="184" t="s">
        <v>467</v>
      </c>
      <c r="E2213" s="184" t="s">
        <v>415</v>
      </c>
      <c r="F2213" s="184" t="s">
        <v>365</v>
      </c>
      <c r="G2213" s="186">
        <v>12.0</v>
      </c>
      <c r="H2213" s="186">
        <v>0.0</v>
      </c>
      <c r="I2213" s="2"/>
    </row>
    <row r="2214">
      <c r="A2214" s="183">
        <v>46259.0</v>
      </c>
      <c r="B2214" s="184" t="s">
        <v>344</v>
      </c>
      <c r="C2214" s="183">
        <v>46216.0</v>
      </c>
      <c r="D2214" s="184" t="s">
        <v>467</v>
      </c>
      <c r="E2214" s="184" t="s">
        <v>415</v>
      </c>
      <c r="F2214" s="184" t="s">
        <v>366</v>
      </c>
      <c r="G2214" s="186">
        <v>13.0</v>
      </c>
      <c r="H2214" s="186">
        <v>0.0</v>
      </c>
      <c r="I2214" s="2"/>
    </row>
    <row r="2215">
      <c r="A2215" s="183">
        <v>46260.0</v>
      </c>
      <c r="B2215" s="184" t="s">
        <v>346</v>
      </c>
      <c r="C2215" s="183">
        <v>46217.0</v>
      </c>
      <c r="D2215" s="184" t="s">
        <v>467</v>
      </c>
      <c r="E2215" s="184" t="s">
        <v>415</v>
      </c>
      <c r="F2215" s="184" t="s">
        <v>367</v>
      </c>
      <c r="G2215" s="186">
        <v>14.0</v>
      </c>
      <c r="H2215" s="186">
        <v>0.0</v>
      </c>
      <c r="I2215" s="2"/>
    </row>
    <row r="2216">
      <c r="A2216" s="183">
        <v>46261.0</v>
      </c>
      <c r="B2216" s="184" t="s">
        <v>348</v>
      </c>
      <c r="C2216" s="183">
        <v>46218.0</v>
      </c>
      <c r="D2216" s="184" t="s">
        <v>467</v>
      </c>
      <c r="E2216" s="184" t="s">
        <v>415</v>
      </c>
      <c r="F2216" s="184" t="s">
        <v>368</v>
      </c>
      <c r="G2216" s="186">
        <v>15.0</v>
      </c>
      <c r="H2216" s="186">
        <v>0.0</v>
      </c>
      <c r="I2216" s="2"/>
    </row>
    <row r="2217">
      <c r="A2217" s="183">
        <v>46262.0</v>
      </c>
      <c r="B2217" s="184" t="s">
        <v>334</v>
      </c>
      <c r="C2217" s="183">
        <v>46219.0</v>
      </c>
      <c r="D2217" s="184" t="s">
        <v>467</v>
      </c>
      <c r="E2217" s="184" t="s">
        <v>415</v>
      </c>
      <c r="F2217" s="184" t="s">
        <v>369</v>
      </c>
      <c r="G2217" s="186">
        <v>16.0</v>
      </c>
      <c r="H2217" s="186">
        <v>0.0</v>
      </c>
      <c r="I2217" s="2"/>
    </row>
    <row r="2218">
      <c r="A2218" s="183">
        <v>46263.0</v>
      </c>
      <c r="B2218" s="184" t="s">
        <v>338</v>
      </c>
      <c r="C2218" s="183">
        <v>46220.0</v>
      </c>
      <c r="D2218" s="184" t="s">
        <v>467</v>
      </c>
      <c r="E2218" s="184" t="s">
        <v>415</v>
      </c>
      <c r="F2218" s="184" t="s">
        <v>370</v>
      </c>
      <c r="G2218" s="186">
        <v>17.0</v>
      </c>
      <c r="H2218" s="186">
        <v>0.0</v>
      </c>
      <c r="I2218" s="2"/>
    </row>
    <row r="2219">
      <c r="A2219" s="183">
        <v>46264.0</v>
      </c>
      <c r="B2219" s="184" t="s">
        <v>340</v>
      </c>
      <c r="C2219" s="183">
        <v>46221.0</v>
      </c>
      <c r="D2219" s="184" t="s">
        <v>467</v>
      </c>
      <c r="E2219" s="184" t="s">
        <v>415</v>
      </c>
      <c r="F2219" s="184" t="s">
        <v>371</v>
      </c>
      <c r="G2219" s="186">
        <v>18.0</v>
      </c>
      <c r="H2219" s="186">
        <v>0.0</v>
      </c>
      <c r="I2219" s="2"/>
    </row>
    <row r="2220">
      <c r="A2220" s="183">
        <v>46265.0</v>
      </c>
      <c r="B2220" s="184" t="s">
        <v>342</v>
      </c>
      <c r="C2220" s="183">
        <v>46222.0</v>
      </c>
      <c r="D2220" s="184" t="s">
        <v>467</v>
      </c>
      <c r="E2220" s="184" t="s">
        <v>415</v>
      </c>
      <c r="F2220" s="184" t="s">
        <v>372</v>
      </c>
      <c r="G2220" s="186">
        <v>19.0</v>
      </c>
      <c r="H2220" s="186">
        <v>0.0</v>
      </c>
      <c r="I2220" s="2"/>
    </row>
    <row r="2221">
      <c r="A2221" s="183">
        <v>46266.0</v>
      </c>
      <c r="B2221" s="184" t="s">
        <v>344</v>
      </c>
      <c r="C2221" s="183">
        <v>46223.0</v>
      </c>
      <c r="D2221" s="184" t="s">
        <v>467</v>
      </c>
      <c r="E2221" s="184" t="s">
        <v>415</v>
      </c>
      <c r="F2221" s="184" t="s">
        <v>373</v>
      </c>
      <c r="G2221" s="186">
        <v>20.0</v>
      </c>
      <c r="H2221" s="186">
        <v>0.0</v>
      </c>
      <c r="I2221" s="2"/>
    </row>
    <row r="2222">
      <c r="A2222" s="183">
        <v>46267.0</v>
      </c>
      <c r="B2222" s="184" t="s">
        <v>346</v>
      </c>
      <c r="C2222" s="183">
        <v>46224.0</v>
      </c>
      <c r="D2222" s="184" t="s">
        <v>467</v>
      </c>
      <c r="E2222" s="184" t="s">
        <v>415</v>
      </c>
      <c r="F2222" s="184" t="s">
        <v>374</v>
      </c>
      <c r="G2222" s="186">
        <v>21.0</v>
      </c>
      <c r="H2222" s="186">
        <v>0.0</v>
      </c>
      <c r="I2222" s="2"/>
    </row>
    <row r="2223">
      <c r="A2223" s="183">
        <v>46268.0</v>
      </c>
      <c r="B2223" s="184" t="s">
        <v>348</v>
      </c>
      <c r="C2223" s="183">
        <v>46225.0</v>
      </c>
      <c r="D2223" s="184" t="s">
        <v>467</v>
      </c>
      <c r="E2223" s="184" t="s">
        <v>415</v>
      </c>
      <c r="F2223" s="184" t="s">
        <v>406</v>
      </c>
      <c r="G2223" s="186">
        <v>22.0</v>
      </c>
      <c r="H2223" s="186">
        <v>0.0</v>
      </c>
      <c r="I2223" s="2"/>
    </row>
    <row r="2224">
      <c r="A2224" s="183">
        <v>46269.0</v>
      </c>
      <c r="B2224" s="184" t="s">
        <v>334</v>
      </c>
      <c r="C2224" s="183">
        <v>46226.0</v>
      </c>
      <c r="D2224" s="184" t="s">
        <v>467</v>
      </c>
      <c r="E2224" s="184" t="s">
        <v>415</v>
      </c>
      <c r="F2224" s="184" t="s">
        <v>407</v>
      </c>
      <c r="G2224" s="186">
        <v>23.0</v>
      </c>
      <c r="H2224" s="186">
        <v>0.0</v>
      </c>
      <c r="I2224" s="2"/>
    </row>
    <row r="2225">
      <c r="A2225" s="183">
        <v>46270.0</v>
      </c>
      <c r="B2225" s="184" t="s">
        <v>338</v>
      </c>
      <c r="C2225" s="183">
        <v>46227.0</v>
      </c>
      <c r="D2225" s="184" t="s">
        <v>467</v>
      </c>
      <c r="E2225" s="184" t="s">
        <v>415</v>
      </c>
      <c r="F2225" s="184" t="s">
        <v>377</v>
      </c>
      <c r="G2225" s="186">
        <v>24.0</v>
      </c>
      <c r="H2225" s="186">
        <v>0.0</v>
      </c>
      <c r="I2225" s="2"/>
    </row>
    <row r="2226">
      <c r="A2226" s="183">
        <v>46271.0</v>
      </c>
      <c r="B2226" s="184" t="s">
        <v>340</v>
      </c>
      <c r="C2226" s="183">
        <v>46228.0</v>
      </c>
      <c r="D2226" s="184" t="s">
        <v>467</v>
      </c>
      <c r="E2226" s="184" t="s">
        <v>415</v>
      </c>
      <c r="F2226" s="184" t="s">
        <v>378</v>
      </c>
      <c r="G2226" s="186">
        <v>25.0</v>
      </c>
      <c r="H2226" s="186">
        <v>0.0</v>
      </c>
      <c r="I2226" s="2"/>
    </row>
    <row r="2227">
      <c r="A2227" s="183">
        <v>46272.0</v>
      </c>
      <c r="B2227" s="184" t="s">
        <v>342</v>
      </c>
      <c r="C2227" s="183">
        <v>46229.0</v>
      </c>
      <c r="D2227" s="184" t="s">
        <v>467</v>
      </c>
      <c r="E2227" s="184" t="s">
        <v>415</v>
      </c>
      <c r="F2227" s="184" t="s">
        <v>379</v>
      </c>
      <c r="G2227" s="186">
        <v>26.0</v>
      </c>
      <c r="H2227" s="186">
        <v>0.0</v>
      </c>
      <c r="I2227" s="2"/>
    </row>
    <row r="2228">
      <c r="A2228" s="183">
        <v>46273.0</v>
      </c>
      <c r="B2228" s="184" t="s">
        <v>344</v>
      </c>
      <c r="C2228" s="183">
        <v>46230.0</v>
      </c>
      <c r="D2228" s="184" t="s">
        <v>467</v>
      </c>
      <c r="E2228" s="184" t="s">
        <v>415</v>
      </c>
      <c r="F2228" s="184" t="s">
        <v>380</v>
      </c>
      <c r="G2228" s="186">
        <v>27.0</v>
      </c>
      <c r="H2228" s="186">
        <v>0.0</v>
      </c>
      <c r="I2228" s="2"/>
    </row>
    <row r="2229">
      <c r="A2229" s="183">
        <v>46274.0</v>
      </c>
      <c r="B2229" s="184" t="s">
        <v>346</v>
      </c>
      <c r="C2229" s="183">
        <v>46231.0</v>
      </c>
      <c r="D2229" s="184" t="s">
        <v>467</v>
      </c>
      <c r="E2229" s="184" t="s">
        <v>415</v>
      </c>
      <c r="F2229" s="184" t="s">
        <v>381</v>
      </c>
      <c r="G2229" s="186">
        <v>28.0</v>
      </c>
      <c r="H2229" s="186">
        <v>0.0</v>
      </c>
      <c r="I2229" s="2"/>
    </row>
    <row r="2230">
      <c r="A2230" s="183">
        <v>46275.0</v>
      </c>
      <c r="B2230" s="184" t="s">
        <v>348</v>
      </c>
      <c r="C2230" s="183">
        <v>46232.0</v>
      </c>
      <c r="D2230" s="184" t="s">
        <v>467</v>
      </c>
      <c r="E2230" s="184" t="s">
        <v>415</v>
      </c>
      <c r="F2230" s="184" t="s">
        <v>383</v>
      </c>
      <c r="G2230" s="186">
        <v>29.0</v>
      </c>
      <c r="H2230" s="186">
        <v>0.0</v>
      </c>
      <c r="I2230" s="2"/>
    </row>
    <row r="2231">
      <c r="A2231" s="183">
        <v>46276.0</v>
      </c>
      <c r="B2231" s="184" t="s">
        <v>334</v>
      </c>
      <c r="C2231" s="183">
        <v>46235.0</v>
      </c>
      <c r="D2231" s="184" t="s">
        <v>467</v>
      </c>
      <c r="E2231" s="184" t="s">
        <v>376</v>
      </c>
      <c r="F2231" s="184" t="s">
        <v>384</v>
      </c>
      <c r="G2231" s="186">
        <v>1.0</v>
      </c>
      <c r="H2231" s="186">
        <v>0.0</v>
      </c>
      <c r="I2231" s="2"/>
    </row>
    <row r="2232">
      <c r="A2232" s="183">
        <v>46277.0</v>
      </c>
      <c r="B2232" s="184" t="s">
        <v>338</v>
      </c>
      <c r="C2232" s="183">
        <v>46236.0</v>
      </c>
      <c r="D2232" s="184" t="s">
        <v>467</v>
      </c>
      <c r="E2232" s="184" t="s">
        <v>376</v>
      </c>
      <c r="F2232" s="184" t="s">
        <v>385</v>
      </c>
      <c r="G2232" s="186">
        <v>2.0</v>
      </c>
      <c r="H2232" s="186">
        <v>0.0</v>
      </c>
      <c r="I2232" s="2"/>
    </row>
    <row r="2233">
      <c r="A2233" s="183">
        <v>46278.0</v>
      </c>
      <c r="B2233" s="184" t="s">
        <v>340</v>
      </c>
      <c r="C2233" s="183">
        <v>46237.0</v>
      </c>
      <c r="D2233" s="184" t="s">
        <v>467</v>
      </c>
      <c r="E2233" s="184" t="s">
        <v>376</v>
      </c>
      <c r="F2233" s="184" t="s">
        <v>386</v>
      </c>
      <c r="G2233" s="186">
        <v>3.0</v>
      </c>
      <c r="H2233" s="186">
        <v>0.0</v>
      </c>
      <c r="I2233" s="2"/>
    </row>
    <row r="2234">
      <c r="A2234" s="183">
        <v>46279.0</v>
      </c>
      <c r="B2234" s="184" t="s">
        <v>342</v>
      </c>
      <c r="C2234" s="183">
        <v>46238.0</v>
      </c>
      <c r="D2234" s="184" t="s">
        <v>467</v>
      </c>
      <c r="E2234" s="184" t="s">
        <v>376</v>
      </c>
      <c r="F2234" s="184" t="s">
        <v>387</v>
      </c>
      <c r="G2234" s="186">
        <v>4.0</v>
      </c>
      <c r="H2234" s="186">
        <v>0.0</v>
      </c>
      <c r="I2234" s="2"/>
    </row>
    <row r="2235">
      <c r="A2235" s="183">
        <v>46280.0</v>
      </c>
      <c r="B2235" s="184" t="s">
        <v>344</v>
      </c>
      <c r="C2235" s="183">
        <v>46239.0</v>
      </c>
      <c r="D2235" s="184" t="s">
        <v>467</v>
      </c>
      <c r="E2235" s="184" t="s">
        <v>376</v>
      </c>
      <c r="F2235" s="184" t="s">
        <v>388</v>
      </c>
      <c r="G2235" s="186">
        <v>5.0</v>
      </c>
      <c r="H2235" s="186">
        <v>0.0</v>
      </c>
      <c r="I2235" s="2"/>
    </row>
    <row r="2236">
      <c r="A2236" s="183">
        <v>46281.0</v>
      </c>
      <c r="B2236" s="184" t="s">
        <v>346</v>
      </c>
      <c r="C2236" s="183">
        <v>46240.0</v>
      </c>
      <c r="D2236" s="184" t="s">
        <v>467</v>
      </c>
      <c r="E2236" s="184" t="s">
        <v>376</v>
      </c>
      <c r="F2236" s="184" t="s">
        <v>389</v>
      </c>
      <c r="G2236" s="186">
        <v>6.0</v>
      </c>
      <c r="H2236" s="186">
        <v>0.0</v>
      </c>
      <c r="I2236" s="2"/>
    </row>
    <row r="2237">
      <c r="A2237" s="183">
        <v>46282.0</v>
      </c>
      <c r="B2237" s="184" t="s">
        <v>348</v>
      </c>
      <c r="C2237" s="183">
        <v>46241.0</v>
      </c>
      <c r="D2237" s="184" t="s">
        <v>467</v>
      </c>
      <c r="E2237" s="184" t="s">
        <v>376</v>
      </c>
      <c r="F2237" s="184" t="s">
        <v>390</v>
      </c>
      <c r="G2237" s="186">
        <v>7.0</v>
      </c>
      <c r="H2237" s="186">
        <v>0.0</v>
      </c>
      <c r="I2237" s="2"/>
    </row>
    <row r="2238">
      <c r="A2238" s="183">
        <v>46283.0</v>
      </c>
      <c r="B2238" s="184" t="s">
        <v>334</v>
      </c>
      <c r="C2238" s="183">
        <v>46242.0</v>
      </c>
      <c r="D2238" s="184" t="s">
        <v>467</v>
      </c>
      <c r="E2238" s="184" t="s">
        <v>376</v>
      </c>
      <c r="F2238" s="184" t="s">
        <v>391</v>
      </c>
      <c r="G2238" s="186">
        <v>8.0</v>
      </c>
      <c r="H2238" s="186">
        <v>0.0</v>
      </c>
      <c r="I2238" s="2"/>
    </row>
    <row r="2239">
      <c r="A2239" s="183">
        <v>46284.0</v>
      </c>
      <c r="B2239" s="184" t="s">
        <v>338</v>
      </c>
      <c r="C2239" s="183">
        <v>46243.0</v>
      </c>
      <c r="D2239" s="184" t="s">
        <v>467</v>
      </c>
      <c r="E2239" s="184" t="s">
        <v>376</v>
      </c>
      <c r="F2239" s="184" t="s">
        <v>392</v>
      </c>
      <c r="G2239" s="186">
        <v>9.0</v>
      </c>
      <c r="H2239" s="186">
        <v>0.0</v>
      </c>
      <c r="I2239" s="2"/>
    </row>
    <row r="2240">
      <c r="A2240" s="183">
        <v>46285.0</v>
      </c>
      <c r="B2240" s="184" t="s">
        <v>340</v>
      </c>
      <c r="C2240" s="183">
        <v>46244.0</v>
      </c>
      <c r="D2240" s="184" t="s">
        <v>467</v>
      </c>
      <c r="E2240" s="184" t="s">
        <v>376</v>
      </c>
      <c r="F2240" s="184" t="s">
        <v>393</v>
      </c>
      <c r="G2240" s="186">
        <v>10.0</v>
      </c>
      <c r="H2240" s="186">
        <v>0.0</v>
      </c>
      <c r="I2240" s="2"/>
    </row>
    <row r="2241">
      <c r="A2241" s="183">
        <v>46286.0</v>
      </c>
      <c r="B2241" s="184" t="s">
        <v>342</v>
      </c>
      <c r="C2241" s="183">
        <v>46245.0</v>
      </c>
      <c r="D2241" s="184" t="s">
        <v>467</v>
      </c>
      <c r="E2241" s="184" t="s">
        <v>376</v>
      </c>
      <c r="F2241" s="184" t="s">
        <v>394</v>
      </c>
      <c r="G2241" s="186">
        <v>11.0</v>
      </c>
      <c r="H2241" s="186">
        <v>0.0</v>
      </c>
      <c r="I2241" s="2"/>
    </row>
    <row r="2242">
      <c r="A2242" s="183">
        <v>46287.0</v>
      </c>
      <c r="B2242" s="184" t="s">
        <v>344</v>
      </c>
      <c r="C2242" s="183">
        <v>46246.0</v>
      </c>
      <c r="D2242" s="184" t="s">
        <v>467</v>
      </c>
      <c r="E2242" s="184" t="s">
        <v>376</v>
      </c>
      <c r="F2242" s="184" t="s">
        <v>395</v>
      </c>
      <c r="G2242" s="186">
        <v>12.0</v>
      </c>
      <c r="H2242" s="186">
        <v>0.0</v>
      </c>
      <c r="I2242" s="2"/>
    </row>
    <row r="2243">
      <c r="A2243" s="183">
        <v>46288.0</v>
      </c>
      <c r="B2243" s="184" t="s">
        <v>346</v>
      </c>
      <c r="C2243" s="183">
        <v>46247.0</v>
      </c>
      <c r="D2243" s="184" t="s">
        <v>467</v>
      </c>
      <c r="E2243" s="184" t="s">
        <v>376</v>
      </c>
      <c r="F2243" s="184" t="s">
        <v>396</v>
      </c>
      <c r="G2243" s="186">
        <v>13.0</v>
      </c>
      <c r="H2243" s="186">
        <v>0.0</v>
      </c>
      <c r="I2243" s="2"/>
    </row>
    <row r="2244">
      <c r="A2244" s="183">
        <v>46289.0</v>
      </c>
      <c r="B2244" s="184" t="s">
        <v>348</v>
      </c>
      <c r="C2244" s="183">
        <v>46248.0</v>
      </c>
      <c r="D2244" s="184" t="s">
        <v>467</v>
      </c>
      <c r="E2244" s="184" t="s">
        <v>376</v>
      </c>
      <c r="F2244" s="184" t="s">
        <v>397</v>
      </c>
      <c r="G2244" s="186">
        <v>14.0</v>
      </c>
      <c r="H2244" s="186">
        <v>0.0</v>
      </c>
      <c r="I2244" s="2"/>
    </row>
    <row r="2245">
      <c r="A2245" s="183">
        <v>46290.0</v>
      </c>
      <c r="B2245" s="184" t="s">
        <v>334</v>
      </c>
      <c r="C2245" s="183">
        <v>46249.0</v>
      </c>
      <c r="D2245" s="184" t="s">
        <v>467</v>
      </c>
      <c r="E2245" s="184" t="s">
        <v>376</v>
      </c>
      <c r="F2245" s="184" t="s">
        <v>398</v>
      </c>
      <c r="G2245" s="186">
        <v>15.0</v>
      </c>
      <c r="H2245" s="186">
        <v>0.0</v>
      </c>
      <c r="I2245" s="2"/>
    </row>
    <row r="2246">
      <c r="A2246" s="183">
        <v>46291.0</v>
      </c>
      <c r="B2246" s="184" t="s">
        <v>338</v>
      </c>
      <c r="C2246" s="183">
        <v>46250.0</v>
      </c>
      <c r="D2246" s="184" t="s">
        <v>467</v>
      </c>
      <c r="E2246" s="184" t="s">
        <v>376</v>
      </c>
      <c r="F2246" s="184" t="s">
        <v>399</v>
      </c>
      <c r="G2246" s="186">
        <v>16.0</v>
      </c>
      <c r="H2246" s="186">
        <v>0.0</v>
      </c>
      <c r="I2246" s="2"/>
    </row>
    <row r="2247">
      <c r="A2247" s="183">
        <v>46292.0</v>
      </c>
      <c r="B2247" s="184" t="s">
        <v>340</v>
      </c>
      <c r="C2247" s="183">
        <v>46251.0</v>
      </c>
      <c r="D2247" s="184" t="s">
        <v>467</v>
      </c>
      <c r="E2247" s="184" t="s">
        <v>376</v>
      </c>
      <c r="F2247" s="184" t="s">
        <v>400</v>
      </c>
      <c r="G2247" s="186">
        <v>17.0</v>
      </c>
      <c r="H2247" s="186">
        <v>0.0</v>
      </c>
      <c r="I2247" s="2"/>
    </row>
    <row r="2248">
      <c r="A2248" s="183">
        <v>46293.0</v>
      </c>
      <c r="B2248" s="184" t="s">
        <v>342</v>
      </c>
      <c r="C2248" s="183">
        <v>46252.0</v>
      </c>
      <c r="D2248" s="184" t="s">
        <v>467</v>
      </c>
      <c r="E2248" s="184" t="s">
        <v>376</v>
      </c>
      <c r="F2248" s="184" t="s">
        <v>401</v>
      </c>
      <c r="G2248" s="186">
        <v>18.0</v>
      </c>
      <c r="H2248" s="186">
        <v>0.0</v>
      </c>
      <c r="I2248" s="2"/>
    </row>
    <row r="2249">
      <c r="A2249" s="183">
        <v>46294.0</v>
      </c>
      <c r="B2249" s="184" t="s">
        <v>344</v>
      </c>
      <c r="C2249" s="183">
        <v>46253.0</v>
      </c>
      <c r="D2249" s="184" t="s">
        <v>467</v>
      </c>
      <c r="E2249" s="184" t="s">
        <v>376</v>
      </c>
      <c r="F2249" s="184" t="s">
        <v>402</v>
      </c>
      <c r="G2249" s="186">
        <v>19.0</v>
      </c>
      <c r="H2249" s="186">
        <v>0.0</v>
      </c>
      <c r="I2249" s="2"/>
    </row>
    <row r="2250">
      <c r="A2250" s="183">
        <v>46295.0</v>
      </c>
      <c r="B2250" s="184" t="s">
        <v>346</v>
      </c>
      <c r="C2250" s="183">
        <v>46254.0</v>
      </c>
      <c r="D2250" s="184" t="s">
        <v>467</v>
      </c>
      <c r="E2250" s="184" t="s">
        <v>376</v>
      </c>
      <c r="F2250" s="184" t="s">
        <v>403</v>
      </c>
      <c r="G2250" s="186">
        <v>20.0</v>
      </c>
      <c r="H2250" s="186">
        <v>0.0</v>
      </c>
      <c r="I2250" s="2"/>
    </row>
    <row r="2251">
      <c r="A2251" s="183">
        <v>46388.0</v>
      </c>
      <c r="B2251" s="184" t="s">
        <v>334</v>
      </c>
      <c r="C2251" s="183">
        <v>46350.0</v>
      </c>
      <c r="D2251" s="184" t="s">
        <v>467</v>
      </c>
      <c r="E2251" s="184" t="s">
        <v>408</v>
      </c>
      <c r="F2251" s="184" t="s">
        <v>406</v>
      </c>
      <c r="G2251" s="186">
        <v>24.0</v>
      </c>
      <c r="H2251" s="186">
        <v>0.0</v>
      </c>
      <c r="I2251" s="2"/>
    </row>
    <row r="2252">
      <c r="A2252" s="183">
        <v>46389.0</v>
      </c>
      <c r="B2252" s="184" t="s">
        <v>338</v>
      </c>
      <c r="C2252" s="183">
        <v>46351.0</v>
      </c>
      <c r="D2252" s="184" t="s">
        <v>467</v>
      </c>
      <c r="E2252" s="184" t="s">
        <v>408</v>
      </c>
      <c r="F2252" s="184" t="s">
        <v>407</v>
      </c>
      <c r="G2252" s="186">
        <v>25.0</v>
      </c>
      <c r="H2252" s="186">
        <v>0.0</v>
      </c>
      <c r="I2252" s="2"/>
    </row>
    <row r="2253">
      <c r="A2253" s="183">
        <v>46390.0</v>
      </c>
      <c r="B2253" s="184" t="s">
        <v>340</v>
      </c>
      <c r="C2253" s="183">
        <v>46352.0</v>
      </c>
      <c r="D2253" s="184" t="s">
        <v>467</v>
      </c>
      <c r="E2253" s="184" t="s">
        <v>408</v>
      </c>
      <c r="F2253" s="184" t="s">
        <v>377</v>
      </c>
      <c r="G2253" s="186">
        <v>26.0</v>
      </c>
      <c r="H2253" s="186">
        <v>0.0</v>
      </c>
      <c r="I2253" s="2"/>
    </row>
    <row r="2254">
      <c r="A2254" s="183">
        <v>46391.0</v>
      </c>
      <c r="B2254" s="184" t="s">
        <v>342</v>
      </c>
      <c r="C2254" s="183">
        <v>46353.0</v>
      </c>
      <c r="D2254" s="184" t="s">
        <v>467</v>
      </c>
      <c r="E2254" s="184" t="s">
        <v>408</v>
      </c>
      <c r="F2254" s="184" t="s">
        <v>378</v>
      </c>
      <c r="G2254" s="186">
        <v>27.0</v>
      </c>
      <c r="H2254" s="186">
        <v>0.0</v>
      </c>
      <c r="I2254" s="2"/>
    </row>
    <row r="2255">
      <c r="A2255" s="183">
        <v>46392.0</v>
      </c>
      <c r="B2255" s="184" t="s">
        <v>344</v>
      </c>
      <c r="C2255" s="183">
        <v>46354.0</v>
      </c>
      <c r="D2255" s="184" t="s">
        <v>467</v>
      </c>
      <c r="E2255" s="184" t="s">
        <v>408</v>
      </c>
      <c r="F2255" s="184" t="s">
        <v>379</v>
      </c>
      <c r="G2255" s="186">
        <v>28.0</v>
      </c>
      <c r="H2255" s="186">
        <v>0.0</v>
      </c>
      <c r="I2255" s="2"/>
    </row>
    <row r="2256">
      <c r="A2256" s="183">
        <v>46393.0</v>
      </c>
      <c r="B2256" s="184" t="s">
        <v>346</v>
      </c>
      <c r="C2256" s="183">
        <v>46355.0</v>
      </c>
      <c r="D2256" s="184" t="s">
        <v>467</v>
      </c>
      <c r="E2256" s="184" t="s">
        <v>408</v>
      </c>
      <c r="F2256" s="184" t="s">
        <v>380</v>
      </c>
      <c r="G2256" s="186">
        <v>29.0</v>
      </c>
      <c r="H2256" s="186">
        <v>0.0</v>
      </c>
      <c r="I2256" s="2"/>
    </row>
    <row r="2257">
      <c r="A2257" s="183">
        <v>46394.0</v>
      </c>
      <c r="B2257" s="184" t="s">
        <v>348</v>
      </c>
      <c r="C2257" s="183">
        <v>46356.0</v>
      </c>
      <c r="D2257" s="184" t="s">
        <v>467</v>
      </c>
      <c r="E2257" s="184" t="s">
        <v>408</v>
      </c>
      <c r="F2257" s="184" t="s">
        <v>381</v>
      </c>
      <c r="G2257" s="186">
        <v>30.0</v>
      </c>
      <c r="H2257" s="186">
        <v>0.0</v>
      </c>
      <c r="I2257" s="2"/>
    </row>
    <row r="2258">
      <c r="A2258" s="183">
        <v>46395.0</v>
      </c>
      <c r="B2258" s="184" t="s">
        <v>334</v>
      </c>
      <c r="C2258" s="183">
        <v>46357.0</v>
      </c>
      <c r="D2258" s="184" t="s">
        <v>467</v>
      </c>
      <c r="E2258" s="184" t="s">
        <v>416</v>
      </c>
      <c r="F2258" s="184" t="s">
        <v>383</v>
      </c>
      <c r="G2258" s="186">
        <v>1.0</v>
      </c>
      <c r="H2258" s="186">
        <v>0.0</v>
      </c>
      <c r="I2258" s="2"/>
    </row>
    <row r="2259">
      <c r="A2259" s="183">
        <v>46396.0</v>
      </c>
      <c r="B2259" s="184" t="s">
        <v>338</v>
      </c>
      <c r="C2259" s="183">
        <v>46358.0</v>
      </c>
      <c r="D2259" s="184" t="s">
        <v>467</v>
      </c>
      <c r="E2259" s="184" t="s">
        <v>416</v>
      </c>
      <c r="F2259" s="184" t="s">
        <v>384</v>
      </c>
      <c r="G2259" s="186">
        <v>2.0</v>
      </c>
      <c r="H2259" s="186">
        <v>0.0</v>
      </c>
      <c r="I2259" s="2"/>
    </row>
    <row r="2260">
      <c r="A2260" s="183">
        <v>46397.0</v>
      </c>
      <c r="B2260" s="184" t="s">
        <v>340</v>
      </c>
      <c r="C2260" s="183">
        <v>46359.0</v>
      </c>
      <c r="D2260" s="184" t="s">
        <v>467</v>
      </c>
      <c r="E2260" s="184" t="s">
        <v>416</v>
      </c>
      <c r="F2260" s="184" t="s">
        <v>385</v>
      </c>
      <c r="G2260" s="186">
        <v>3.0</v>
      </c>
      <c r="H2260" s="186">
        <v>0.0</v>
      </c>
      <c r="I2260" s="2"/>
    </row>
    <row r="2261">
      <c r="A2261" s="183">
        <v>46398.0</v>
      </c>
      <c r="B2261" s="184" t="s">
        <v>342</v>
      </c>
      <c r="C2261" s="183">
        <v>46360.0</v>
      </c>
      <c r="D2261" s="184" t="s">
        <v>467</v>
      </c>
      <c r="E2261" s="184" t="s">
        <v>416</v>
      </c>
      <c r="F2261" s="184" t="s">
        <v>386</v>
      </c>
      <c r="G2261" s="186">
        <v>4.0</v>
      </c>
      <c r="H2261" s="186">
        <v>0.0</v>
      </c>
      <c r="I2261" s="2"/>
    </row>
    <row r="2262">
      <c r="A2262" s="183">
        <v>46399.0</v>
      </c>
      <c r="B2262" s="184" t="s">
        <v>344</v>
      </c>
      <c r="C2262" s="183">
        <v>46361.0</v>
      </c>
      <c r="D2262" s="184" t="s">
        <v>467</v>
      </c>
      <c r="E2262" s="184" t="s">
        <v>416</v>
      </c>
      <c r="F2262" s="184" t="s">
        <v>387</v>
      </c>
      <c r="G2262" s="186">
        <v>5.0</v>
      </c>
      <c r="H2262" s="186">
        <v>0.0</v>
      </c>
      <c r="I2262" s="2"/>
    </row>
    <row r="2263">
      <c r="A2263" s="183">
        <v>46400.0</v>
      </c>
      <c r="B2263" s="184" t="s">
        <v>346</v>
      </c>
      <c r="C2263" s="183">
        <v>46362.0</v>
      </c>
      <c r="D2263" s="184" t="s">
        <v>467</v>
      </c>
      <c r="E2263" s="184" t="s">
        <v>416</v>
      </c>
      <c r="F2263" s="184" t="s">
        <v>388</v>
      </c>
      <c r="G2263" s="186">
        <v>6.0</v>
      </c>
      <c r="H2263" s="186">
        <v>0.0</v>
      </c>
      <c r="I2263" s="2"/>
    </row>
    <row r="2264">
      <c r="A2264" s="183">
        <v>46401.0</v>
      </c>
      <c r="B2264" s="184" t="s">
        <v>348</v>
      </c>
      <c r="C2264" s="183">
        <v>46363.0</v>
      </c>
      <c r="D2264" s="184" t="s">
        <v>467</v>
      </c>
      <c r="E2264" s="184" t="s">
        <v>416</v>
      </c>
      <c r="F2264" s="184" t="s">
        <v>389</v>
      </c>
      <c r="G2264" s="186">
        <v>7.0</v>
      </c>
      <c r="H2264" s="186">
        <v>0.0</v>
      </c>
      <c r="I2264" s="2"/>
    </row>
    <row r="2265">
      <c r="A2265" s="183">
        <v>46402.0</v>
      </c>
      <c r="B2265" s="184" t="s">
        <v>334</v>
      </c>
      <c r="C2265" s="183">
        <v>46364.0</v>
      </c>
      <c r="D2265" s="184" t="s">
        <v>467</v>
      </c>
      <c r="E2265" s="184" t="s">
        <v>416</v>
      </c>
      <c r="F2265" s="184" t="s">
        <v>390</v>
      </c>
      <c r="G2265" s="186">
        <v>8.0</v>
      </c>
      <c r="H2265" s="186">
        <v>0.0</v>
      </c>
      <c r="I2265" s="2"/>
    </row>
    <row r="2266">
      <c r="A2266" s="183">
        <v>46403.0</v>
      </c>
      <c r="B2266" s="184" t="s">
        <v>338</v>
      </c>
      <c r="C2266" s="183">
        <v>46365.0</v>
      </c>
      <c r="D2266" s="184" t="s">
        <v>467</v>
      </c>
      <c r="E2266" s="184" t="s">
        <v>416</v>
      </c>
      <c r="F2266" s="184" t="s">
        <v>391</v>
      </c>
      <c r="G2266" s="186">
        <v>9.0</v>
      </c>
      <c r="H2266" s="186">
        <v>0.0</v>
      </c>
      <c r="I2266" s="2"/>
    </row>
    <row r="2267">
      <c r="A2267" s="183">
        <v>46404.0</v>
      </c>
      <c r="B2267" s="184" t="s">
        <v>340</v>
      </c>
      <c r="C2267" s="183">
        <v>46366.0</v>
      </c>
      <c r="D2267" s="184" t="s">
        <v>467</v>
      </c>
      <c r="E2267" s="184" t="s">
        <v>416</v>
      </c>
      <c r="F2267" s="184" t="s">
        <v>392</v>
      </c>
      <c r="G2267" s="186">
        <v>10.0</v>
      </c>
      <c r="H2267" s="186">
        <v>0.0</v>
      </c>
      <c r="I2267" s="2"/>
    </row>
    <row r="2268">
      <c r="A2268" s="183">
        <v>46405.0</v>
      </c>
      <c r="B2268" s="184" t="s">
        <v>342</v>
      </c>
      <c r="C2268" s="183">
        <v>46367.0</v>
      </c>
      <c r="D2268" s="184" t="s">
        <v>467</v>
      </c>
      <c r="E2268" s="184" t="s">
        <v>416</v>
      </c>
      <c r="F2268" s="184" t="s">
        <v>393</v>
      </c>
      <c r="G2268" s="186">
        <v>11.0</v>
      </c>
      <c r="H2268" s="186">
        <v>0.0</v>
      </c>
      <c r="I2268" s="2"/>
    </row>
    <row r="2269">
      <c r="A2269" s="183">
        <v>46406.0</v>
      </c>
      <c r="B2269" s="184" t="s">
        <v>344</v>
      </c>
      <c r="C2269" s="183">
        <v>46368.0</v>
      </c>
      <c r="D2269" s="184" t="s">
        <v>467</v>
      </c>
      <c r="E2269" s="184" t="s">
        <v>416</v>
      </c>
      <c r="F2269" s="184" t="s">
        <v>394</v>
      </c>
      <c r="G2269" s="186">
        <v>12.0</v>
      </c>
      <c r="H2269" s="186">
        <v>0.0</v>
      </c>
      <c r="I2269" s="2"/>
    </row>
    <row r="2270">
      <c r="A2270" s="183">
        <v>46407.0</v>
      </c>
      <c r="B2270" s="184" t="s">
        <v>346</v>
      </c>
      <c r="C2270" s="183">
        <v>46369.0</v>
      </c>
      <c r="D2270" s="184" t="s">
        <v>467</v>
      </c>
      <c r="E2270" s="184" t="s">
        <v>416</v>
      </c>
      <c r="F2270" s="184" t="s">
        <v>395</v>
      </c>
      <c r="G2270" s="186">
        <v>13.0</v>
      </c>
      <c r="H2270" s="186">
        <v>0.0</v>
      </c>
      <c r="I2270" s="2"/>
    </row>
    <row r="2271">
      <c r="A2271" s="183">
        <v>46408.0</v>
      </c>
      <c r="B2271" s="184" t="s">
        <v>348</v>
      </c>
      <c r="C2271" s="183">
        <v>46370.0</v>
      </c>
      <c r="D2271" s="184" t="s">
        <v>467</v>
      </c>
      <c r="E2271" s="184" t="s">
        <v>416</v>
      </c>
      <c r="F2271" s="184" t="s">
        <v>396</v>
      </c>
      <c r="G2271" s="186">
        <v>14.0</v>
      </c>
      <c r="H2271" s="186">
        <v>0.0</v>
      </c>
      <c r="I2271" s="2"/>
    </row>
    <row r="2272">
      <c r="A2272" s="183">
        <v>46409.0</v>
      </c>
      <c r="B2272" s="184" t="s">
        <v>334</v>
      </c>
      <c r="C2272" s="183">
        <v>46371.0</v>
      </c>
      <c r="D2272" s="184" t="s">
        <v>467</v>
      </c>
      <c r="E2272" s="184" t="s">
        <v>416</v>
      </c>
      <c r="F2272" s="184" t="s">
        <v>397</v>
      </c>
      <c r="G2272" s="186">
        <v>15.0</v>
      </c>
      <c r="H2272" s="186">
        <v>0.0</v>
      </c>
      <c r="I2272" s="2"/>
    </row>
    <row r="2273">
      <c r="A2273" s="183">
        <v>46410.0</v>
      </c>
      <c r="B2273" s="184" t="s">
        <v>338</v>
      </c>
      <c r="C2273" s="183">
        <v>46372.0</v>
      </c>
      <c r="D2273" s="184" t="s">
        <v>467</v>
      </c>
      <c r="E2273" s="184" t="s">
        <v>416</v>
      </c>
      <c r="F2273" s="184" t="s">
        <v>398</v>
      </c>
      <c r="G2273" s="186">
        <v>16.0</v>
      </c>
      <c r="H2273" s="186">
        <v>0.0</v>
      </c>
      <c r="I2273" s="2"/>
    </row>
    <row r="2274">
      <c r="A2274" s="183">
        <v>46411.0</v>
      </c>
      <c r="B2274" s="184" t="s">
        <v>340</v>
      </c>
      <c r="C2274" s="183">
        <v>46373.0</v>
      </c>
      <c r="D2274" s="184" t="s">
        <v>467</v>
      </c>
      <c r="E2274" s="184" t="s">
        <v>416</v>
      </c>
      <c r="F2274" s="184" t="s">
        <v>399</v>
      </c>
      <c r="G2274" s="186">
        <v>17.0</v>
      </c>
      <c r="H2274" s="186">
        <v>0.0</v>
      </c>
      <c r="I2274" s="2"/>
    </row>
    <row r="2275">
      <c r="A2275" s="183">
        <v>46412.0</v>
      </c>
      <c r="B2275" s="184" t="s">
        <v>342</v>
      </c>
      <c r="C2275" s="183">
        <v>46374.0</v>
      </c>
      <c r="D2275" s="184" t="s">
        <v>467</v>
      </c>
      <c r="E2275" s="184" t="s">
        <v>416</v>
      </c>
      <c r="F2275" s="184" t="s">
        <v>400</v>
      </c>
      <c r="G2275" s="186">
        <v>18.0</v>
      </c>
      <c r="H2275" s="186">
        <v>0.0</v>
      </c>
      <c r="I2275" s="2"/>
    </row>
    <row r="2276">
      <c r="A2276" s="183">
        <v>46413.0</v>
      </c>
      <c r="B2276" s="184" t="s">
        <v>344</v>
      </c>
      <c r="C2276" s="183">
        <v>46375.0</v>
      </c>
      <c r="D2276" s="184" t="s">
        <v>467</v>
      </c>
      <c r="E2276" s="184" t="s">
        <v>416</v>
      </c>
      <c r="F2276" s="184" t="s">
        <v>401</v>
      </c>
      <c r="G2276" s="186">
        <v>19.0</v>
      </c>
      <c r="H2276" s="186">
        <v>0.0</v>
      </c>
      <c r="I2276" s="2"/>
    </row>
    <row r="2277">
      <c r="A2277" s="183">
        <v>46414.0</v>
      </c>
      <c r="B2277" s="184" t="s">
        <v>346</v>
      </c>
      <c r="C2277" s="183">
        <v>46376.0</v>
      </c>
      <c r="D2277" s="184" t="s">
        <v>467</v>
      </c>
      <c r="E2277" s="184" t="s">
        <v>416</v>
      </c>
      <c r="F2277" s="184" t="s">
        <v>402</v>
      </c>
      <c r="G2277" s="186">
        <v>20.0</v>
      </c>
      <c r="H2277" s="186">
        <v>0.0</v>
      </c>
      <c r="I2277" s="2"/>
    </row>
    <row r="2278">
      <c r="A2278" s="183">
        <v>46415.0</v>
      </c>
      <c r="B2278" s="184" t="s">
        <v>348</v>
      </c>
      <c r="C2278" s="183">
        <v>46377.0</v>
      </c>
      <c r="D2278" s="184" t="s">
        <v>467</v>
      </c>
      <c r="E2278" s="184" t="s">
        <v>416</v>
      </c>
      <c r="F2278" s="184" t="s">
        <v>403</v>
      </c>
      <c r="G2278" s="186">
        <v>21.0</v>
      </c>
      <c r="H2278" s="186">
        <v>0.0</v>
      </c>
      <c r="I2278" s="2"/>
    </row>
    <row r="2279">
      <c r="A2279" s="183">
        <v>46416.0</v>
      </c>
      <c r="B2279" s="184" t="s">
        <v>334</v>
      </c>
      <c r="C2279" s="183">
        <v>46378.0</v>
      </c>
      <c r="D2279" s="184" t="s">
        <v>467</v>
      </c>
      <c r="E2279" s="184" t="s">
        <v>416</v>
      </c>
      <c r="F2279" s="184" t="s">
        <v>404</v>
      </c>
      <c r="G2279" s="186">
        <v>22.0</v>
      </c>
      <c r="H2279" s="186">
        <v>0.0</v>
      </c>
      <c r="I2279" s="2"/>
    </row>
    <row r="2280">
      <c r="A2280" s="183">
        <v>46417.0</v>
      </c>
      <c r="B2280" s="184" t="s">
        <v>338</v>
      </c>
      <c r="C2280" s="183">
        <v>46379.0</v>
      </c>
      <c r="D2280" s="184" t="s">
        <v>467</v>
      </c>
      <c r="E2280" s="184" t="s">
        <v>416</v>
      </c>
      <c r="F2280" s="184" t="s">
        <v>337</v>
      </c>
      <c r="G2280" s="186">
        <v>23.0</v>
      </c>
      <c r="H2280" s="186">
        <v>0.0</v>
      </c>
      <c r="I2280" s="2"/>
    </row>
    <row r="2281">
      <c r="A2281" s="183">
        <v>46418.0</v>
      </c>
      <c r="B2281" s="184" t="s">
        <v>340</v>
      </c>
      <c r="C2281" s="183">
        <v>46380.0</v>
      </c>
      <c r="D2281" s="184" t="s">
        <v>467</v>
      </c>
      <c r="E2281" s="184" t="s">
        <v>416</v>
      </c>
      <c r="F2281" s="184" t="s">
        <v>339</v>
      </c>
      <c r="G2281" s="186">
        <v>24.0</v>
      </c>
      <c r="H2281" s="186">
        <v>0.0</v>
      </c>
      <c r="I2281" s="2"/>
    </row>
    <row r="2282">
      <c r="A2282" s="183">
        <v>46661.0</v>
      </c>
      <c r="B2282" s="184" t="s">
        <v>334</v>
      </c>
      <c r="C2282" s="183">
        <v>46632.0</v>
      </c>
      <c r="D2282" s="184" t="s">
        <v>468</v>
      </c>
      <c r="E2282" s="184" t="s">
        <v>418</v>
      </c>
      <c r="F2282" s="184" t="s">
        <v>345</v>
      </c>
      <c r="G2282" s="186">
        <v>2.0</v>
      </c>
      <c r="H2282" s="186">
        <v>0.0</v>
      </c>
      <c r="I2282" s="2"/>
    </row>
    <row r="2283">
      <c r="A2283" s="183">
        <v>46662.0</v>
      </c>
      <c r="B2283" s="184" t="s">
        <v>338</v>
      </c>
      <c r="C2283" s="183">
        <v>46633.0</v>
      </c>
      <c r="D2283" s="184" t="s">
        <v>468</v>
      </c>
      <c r="E2283" s="184" t="s">
        <v>418</v>
      </c>
      <c r="F2283" s="184" t="s">
        <v>347</v>
      </c>
      <c r="G2283" s="186">
        <v>3.0</v>
      </c>
      <c r="H2283" s="186">
        <v>0.0</v>
      </c>
      <c r="I2283" s="2"/>
    </row>
    <row r="2284">
      <c r="A2284" s="183">
        <v>46663.0</v>
      </c>
      <c r="B2284" s="184" t="s">
        <v>340</v>
      </c>
      <c r="C2284" s="183">
        <v>46634.0</v>
      </c>
      <c r="D2284" s="184" t="s">
        <v>468</v>
      </c>
      <c r="E2284" s="184" t="s">
        <v>418</v>
      </c>
      <c r="F2284" s="184" t="s">
        <v>349</v>
      </c>
      <c r="G2284" s="186">
        <v>4.0</v>
      </c>
      <c r="H2284" s="186">
        <v>0.0</v>
      </c>
      <c r="I2284" s="2"/>
    </row>
    <row r="2285">
      <c r="A2285" s="183">
        <v>46664.0</v>
      </c>
      <c r="B2285" s="184" t="s">
        <v>342</v>
      </c>
      <c r="C2285" s="183">
        <v>46635.0</v>
      </c>
      <c r="D2285" s="184" t="s">
        <v>468</v>
      </c>
      <c r="E2285" s="184" t="s">
        <v>418</v>
      </c>
      <c r="F2285" s="184" t="s">
        <v>350</v>
      </c>
      <c r="G2285" s="186">
        <v>5.0</v>
      </c>
      <c r="H2285" s="186">
        <v>0.0</v>
      </c>
      <c r="I2285" s="2"/>
    </row>
    <row r="2286">
      <c r="A2286" s="183">
        <v>46665.0</v>
      </c>
      <c r="B2286" s="184" t="s">
        <v>344</v>
      </c>
      <c r="C2286" s="183">
        <v>46636.0</v>
      </c>
      <c r="D2286" s="184" t="s">
        <v>468</v>
      </c>
      <c r="E2286" s="184" t="s">
        <v>418</v>
      </c>
      <c r="F2286" s="184" t="s">
        <v>351</v>
      </c>
      <c r="G2286" s="186">
        <v>6.0</v>
      </c>
      <c r="H2286" s="186">
        <v>0.0</v>
      </c>
      <c r="I2286" s="2"/>
    </row>
    <row r="2287">
      <c r="A2287" s="183">
        <v>46666.0</v>
      </c>
      <c r="B2287" s="184" t="s">
        <v>346</v>
      </c>
      <c r="C2287" s="183">
        <v>46637.0</v>
      </c>
      <c r="D2287" s="184" t="s">
        <v>468</v>
      </c>
      <c r="E2287" s="184" t="s">
        <v>418</v>
      </c>
      <c r="F2287" s="184" t="s">
        <v>352</v>
      </c>
      <c r="G2287" s="186">
        <v>7.0</v>
      </c>
      <c r="H2287" s="186">
        <v>0.0</v>
      </c>
      <c r="I2287" s="2"/>
    </row>
    <row r="2288">
      <c r="A2288" s="183">
        <v>46667.0</v>
      </c>
      <c r="B2288" s="184" t="s">
        <v>348</v>
      </c>
      <c r="C2288" s="183">
        <v>46638.0</v>
      </c>
      <c r="D2288" s="184" t="s">
        <v>468</v>
      </c>
      <c r="E2288" s="184" t="s">
        <v>418</v>
      </c>
      <c r="F2288" s="184" t="s">
        <v>353</v>
      </c>
      <c r="G2288" s="186">
        <v>8.0</v>
      </c>
      <c r="H2288" s="186">
        <v>0.0</v>
      </c>
      <c r="I2288" s="2"/>
    </row>
    <row r="2289">
      <c r="A2289" s="183">
        <v>46668.0</v>
      </c>
      <c r="B2289" s="184" t="s">
        <v>334</v>
      </c>
      <c r="C2289" s="183">
        <v>46639.0</v>
      </c>
      <c r="D2289" s="184" t="s">
        <v>468</v>
      </c>
      <c r="E2289" s="184" t="s">
        <v>418</v>
      </c>
      <c r="F2289" s="184" t="s">
        <v>354</v>
      </c>
      <c r="G2289" s="186">
        <v>9.0</v>
      </c>
      <c r="H2289" s="186">
        <v>0.0</v>
      </c>
      <c r="I2289" s="2"/>
    </row>
    <row r="2290">
      <c r="A2290" s="183">
        <v>46669.0</v>
      </c>
      <c r="B2290" s="184" t="s">
        <v>338</v>
      </c>
      <c r="C2290" s="183">
        <v>46640.0</v>
      </c>
      <c r="D2290" s="184" t="s">
        <v>468</v>
      </c>
      <c r="E2290" s="184" t="s">
        <v>418</v>
      </c>
      <c r="F2290" s="184" t="s">
        <v>356</v>
      </c>
      <c r="G2290" s="186">
        <v>10.0</v>
      </c>
      <c r="H2290" s="186">
        <v>0.0</v>
      </c>
      <c r="I2290" s="2"/>
    </row>
    <row r="2291">
      <c r="A2291" s="183">
        <v>46670.0</v>
      </c>
      <c r="B2291" s="184" t="s">
        <v>340</v>
      </c>
      <c r="C2291" s="183">
        <v>46641.0</v>
      </c>
      <c r="D2291" s="184" t="s">
        <v>468</v>
      </c>
      <c r="E2291" s="184" t="s">
        <v>418</v>
      </c>
      <c r="F2291" s="184" t="s">
        <v>357</v>
      </c>
      <c r="G2291" s="186">
        <v>11.0</v>
      </c>
      <c r="H2291" s="186">
        <v>0.0</v>
      </c>
      <c r="I2291" s="2"/>
    </row>
    <row r="2292">
      <c r="A2292" s="183">
        <v>46671.0</v>
      </c>
      <c r="B2292" s="184" t="s">
        <v>342</v>
      </c>
      <c r="C2292" s="183">
        <v>46642.0</v>
      </c>
      <c r="D2292" s="184" t="s">
        <v>468</v>
      </c>
      <c r="E2292" s="184" t="s">
        <v>418</v>
      </c>
      <c r="F2292" s="184" t="s">
        <v>358</v>
      </c>
      <c r="G2292" s="186">
        <v>12.0</v>
      </c>
      <c r="H2292" s="186">
        <v>0.0</v>
      </c>
      <c r="I2292" s="2"/>
    </row>
    <row r="2293">
      <c r="A2293" s="183">
        <v>46672.0</v>
      </c>
      <c r="B2293" s="184" t="s">
        <v>344</v>
      </c>
      <c r="C2293" s="183">
        <v>46643.0</v>
      </c>
      <c r="D2293" s="184" t="s">
        <v>468</v>
      </c>
      <c r="E2293" s="184" t="s">
        <v>418</v>
      </c>
      <c r="F2293" s="184" t="s">
        <v>359</v>
      </c>
      <c r="G2293" s="186">
        <v>13.0</v>
      </c>
      <c r="H2293" s="186">
        <v>0.0</v>
      </c>
      <c r="I2293" s="2"/>
    </row>
    <row r="2294">
      <c r="A2294" s="183">
        <v>46673.0</v>
      </c>
      <c r="B2294" s="184" t="s">
        <v>346</v>
      </c>
      <c r="C2294" s="183">
        <v>46644.0</v>
      </c>
      <c r="D2294" s="184" t="s">
        <v>468</v>
      </c>
      <c r="E2294" s="184" t="s">
        <v>418</v>
      </c>
      <c r="F2294" s="184" t="s">
        <v>360</v>
      </c>
      <c r="G2294" s="186">
        <v>14.0</v>
      </c>
      <c r="H2294" s="186">
        <v>0.0</v>
      </c>
      <c r="I2294" s="2"/>
    </row>
    <row r="2295">
      <c r="A2295" s="183">
        <v>46674.0</v>
      </c>
      <c r="B2295" s="184" t="s">
        <v>348</v>
      </c>
      <c r="C2295" s="183">
        <v>46645.0</v>
      </c>
      <c r="D2295" s="184" t="s">
        <v>468</v>
      </c>
      <c r="E2295" s="184" t="s">
        <v>418</v>
      </c>
      <c r="F2295" s="184" t="s">
        <v>361</v>
      </c>
      <c r="G2295" s="186">
        <v>15.0</v>
      </c>
      <c r="H2295" s="186">
        <v>0.0</v>
      </c>
      <c r="I2295" s="2"/>
    </row>
    <row r="2296">
      <c r="A2296" s="183">
        <v>46675.0</v>
      </c>
      <c r="B2296" s="184" t="s">
        <v>334</v>
      </c>
      <c r="C2296" s="183">
        <v>46646.0</v>
      </c>
      <c r="D2296" s="184" t="s">
        <v>468</v>
      </c>
      <c r="E2296" s="184" t="s">
        <v>418</v>
      </c>
      <c r="F2296" s="184" t="s">
        <v>362</v>
      </c>
      <c r="G2296" s="186">
        <v>16.0</v>
      </c>
      <c r="H2296" s="186">
        <v>0.0</v>
      </c>
      <c r="I2296" s="2"/>
    </row>
    <row r="2297">
      <c r="A2297" s="183">
        <v>46676.0</v>
      </c>
      <c r="B2297" s="184" t="s">
        <v>338</v>
      </c>
      <c r="C2297" s="183">
        <v>46647.0</v>
      </c>
      <c r="D2297" s="184" t="s">
        <v>468</v>
      </c>
      <c r="E2297" s="184" t="s">
        <v>418</v>
      </c>
      <c r="F2297" s="184" t="s">
        <v>363</v>
      </c>
      <c r="G2297" s="186">
        <v>17.0</v>
      </c>
      <c r="H2297" s="186">
        <v>0.0</v>
      </c>
      <c r="I2297" s="2"/>
    </row>
    <row r="2298">
      <c r="A2298" s="183">
        <v>46677.0</v>
      </c>
      <c r="B2298" s="184" t="s">
        <v>340</v>
      </c>
      <c r="C2298" s="183">
        <v>46648.0</v>
      </c>
      <c r="D2298" s="184" t="s">
        <v>468</v>
      </c>
      <c r="E2298" s="184" t="s">
        <v>418</v>
      </c>
      <c r="F2298" s="184" t="s">
        <v>364</v>
      </c>
      <c r="G2298" s="186">
        <v>18.0</v>
      </c>
      <c r="H2298" s="186">
        <v>0.0</v>
      </c>
      <c r="I2298" s="2"/>
    </row>
    <row r="2299">
      <c r="A2299" s="183">
        <v>46678.0</v>
      </c>
      <c r="B2299" s="184" t="s">
        <v>342</v>
      </c>
      <c r="C2299" s="183">
        <v>46649.0</v>
      </c>
      <c r="D2299" s="184" t="s">
        <v>468</v>
      </c>
      <c r="E2299" s="184" t="s">
        <v>418</v>
      </c>
      <c r="F2299" s="184" t="s">
        <v>365</v>
      </c>
      <c r="G2299" s="186">
        <v>19.0</v>
      </c>
      <c r="H2299" s="186">
        <v>0.0</v>
      </c>
      <c r="I2299" s="2"/>
    </row>
    <row r="2300">
      <c r="A2300" s="183">
        <v>46679.0</v>
      </c>
      <c r="B2300" s="184" t="s">
        <v>344</v>
      </c>
      <c r="C2300" s="183">
        <v>46650.0</v>
      </c>
      <c r="D2300" s="184" t="s">
        <v>468</v>
      </c>
      <c r="E2300" s="184" t="s">
        <v>418</v>
      </c>
      <c r="F2300" s="184" t="s">
        <v>366</v>
      </c>
      <c r="G2300" s="186">
        <v>20.0</v>
      </c>
      <c r="H2300" s="186">
        <v>0.0</v>
      </c>
      <c r="I2300" s="2"/>
    </row>
    <row r="2301">
      <c r="A2301" s="183">
        <v>46680.0</v>
      </c>
      <c r="B2301" s="184" t="s">
        <v>346</v>
      </c>
      <c r="C2301" s="183">
        <v>46651.0</v>
      </c>
      <c r="D2301" s="184" t="s">
        <v>468</v>
      </c>
      <c r="E2301" s="184" t="s">
        <v>418</v>
      </c>
      <c r="F2301" s="184" t="s">
        <v>367</v>
      </c>
      <c r="G2301" s="186">
        <v>21.0</v>
      </c>
      <c r="H2301" s="186">
        <v>0.0</v>
      </c>
      <c r="I2301" s="2"/>
    </row>
    <row r="2302">
      <c r="A2302" s="183">
        <v>46681.0</v>
      </c>
      <c r="B2302" s="184" t="s">
        <v>348</v>
      </c>
      <c r="C2302" s="183">
        <v>46652.0</v>
      </c>
      <c r="D2302" s="184" t="s">
        <v>468</v>
      </c>
      <c r="E2302" s="184" t="s">
        <v>418</v>
      </c>
      <c r="F2302" s="184" t="s">
        <v>368</v>
      </c>
      <c r="G2302" s="186">
        <v>22.0</v>
      </c>
      <c r="H2302" s="186">
        <v>0.0</v>
      </c>
      <c r="I2302" s="2"/>
    </row>
    <row r="2303">
      <c r="A2303" s="183">
        <v>46682.0</v>
      </c>
      <c r="B2303" s="184" t="s">
        <v>334</v>
      </c>
      <c r="C2303" s="183">
        <v>46653.0</v>
      </c>
      <c r="D2303" s="184" t="s">
        <v>468</v>
      </c>
      <c r="E2303" s="184" t="s">
        <v>418</v>
      </c>
      <c r="F2303" s="184" t="s">
        <v>369</v>
      </c>
      <c r="G2303" s="186">
        <v>23.0</v>
      </c>
      <c r="H2303" s="186">
        <v>0.0</v>
      </c>
      <c r="I2303" s="2"/>
    </row>
    <row r="2304">
      <c r="A2304" s="183">
        <v>46683.0</v>
      </c>
      <c r="B2304" s="184" t="s">
        <v>338</v>
      </c>
      <c r="C2304" s="183">
        <v>46654.0</v>
      </c>
      <c r="D2304" s="184" t="s">
        <v>468</v>
      </c>
      <c r="E2304" s="184" t="s">
        <v>418</v>
      </c>
      <c r="F2304" s="184" t="s">
        <v>370</v>
      </c>
      <c r="G2304" s="186">
        <v>24.0</v>
      </c>
      <c r="H2304" s="186">
        <v>0.0</v>
      </c>
      <c r="I2304" s="2"/>
    </row>
    <row r="2305">
      <c r="A2305" s="183">
        <v>46684.0</v>
      </c>
      <c r="B2305" s="184" t="s">
        <v>340</v>
      </c>
      <c r="C2305" s="183">
        <v>46655.0</v>
      </c>
      <c r="D2305" s="184" t="s">
        <v>468</v>
      </c>
      <c r="E2305" s="184" t="s">
        <v>418</v>
      </c>
      <c r="F2305" s="184" t="s">
        <v>371</v>
      </c>
      <c r="G2305" s="186">
        <v>25.0</v>
      </c>
      <c r="H2305" s="186">
        <v>0.0</v>
      </c>
      <c r="I2305" s="2"/>
    </row>
    <row r="2306">
      <c r="A2306" s="183">
        <v>46685.0</v>
      </c>
      <c r="B2306" s="184" t="s">
        <v>342</v>
      </c>
      <c r="C2306" s="183">
        <v>46656.0</v>
      </c>
      <c r="D2306" s="184" t="s">
        <v>468</v>
      </c>
      <c r="E2306" s="184" t="s">
        <v>418</v>
      </c>
      <c r="F2306" s="184" t="s">
        <v>372</v>
      </c>
      <c r="G2306" s="186">
        <v>26.0</v>
      </c>
      <c r="H2306" s="186">
        <v>0.0</v>
      </c>
      <c r="I2306" s="2"/>
    </row>
    <row r="2307">
      <c r="A2307" s="183">
        <v>46686.0</v>
      </c>
      <c r="B2307" s="184" t="s">
        <v>344</v>
      </c>
      <c r="C2307" s="183">
        <v>46657.0</v>
      </c>
      <c r="D2307" s="184" t="s">
        <v>468</v>
      </c>
      <c r="E2307" s="184" t="s">
        <v>418</v>
      </c>
      <c r="F2307" s="184" t="s">
        <v>373</v>
      </c>
      <c r="G2307" s="186">
        <v>27.0</v>
      </c>
      <c r="H2307" s="186">
        <v>0.0</v>
      </c>
      <c r="I2307" s="2"/>
    </row>
    <row r="2308">
      <c r="A2308" s="183">
        <v>46687.0</v>
      </c>
      <c r="B2308" s="184" t="s">
        <v>346</v>
      </c>
      <c r="C2308" s="183">
        <v>46658.0</v>
      </c>
      <c r="D2308" s="184" t="s">
        <v>468</v>
      </c>
      <c r="E2308" s="184" t="s">
        <v>418</v>
      </c>
      <c r="F2308" s="184" t="s">
        <v>374</v>
      </c>
      <c r="G2308" s="186">
        <v>28.0</v>
      </c>
      <c r="H2308" s="186">
        <v>0.0</v>
      </c>
      <c r="I2308" s="2"/>
    </row>
    <row r="2309">
      <c r="A2309" s="183">
        <v>46688.0</v>
      </c>
      <c r="B2309" s="184" t="s">
        <v>348</v>
      </c>
      <c r="C2309" s="183">
        <v>46659.0</v>
      </c>
      <c r="D2309" s="184" t="s">
        <v>468</v>
      </c>
      <c r="E2309" s="184" t="s">
        <v>418</v>
      </c>
      <c r="F2309" s="184" t="s">
        <v>406</v>
      </c>
      <c r="G2309" s="186">
        <v>29.0</v>
      </c>
      <c r="H2309" s="186">
        <v>0.0</v>
      </c>
      <c r="I2309" s="2"/>
    </row>
    <row r="2310">
      <c r="A2310" s="183">
        <v>46689.0</v>
      </c>
      <c r="B2310" s="184" t="s">
        <v>334</v>
      </c>
      <c r="C2310" s="183">
        <v>46661.0</v>
      </c>
      <c r="D2310" s="184" t="s">
        <v>468</v>
      </c>
      <c r="E2310" s="184" t="s">
        <v>419</v>
      </c>
      <c r="F2310" s="184" t="s">
        <v>407</v>
      </c>
      <c r="G2310" s="186">
        <v>1.0</v>
      </c>
      <c r="H2310" s="186">
        <v>0.0</v>
      </c>
      <c r="I2310" s="2"/>
    </row>
    <row r="2311">
      <c r="A2311" s="183">
        <v>46690.0</v>
      </c>
      <c r="B2311" s="184" t="s">
        <v>338</v>
      </c>
      <c r="C2311" s="183">
        <v>46662.0</v>
      </c>
      <c r="D2311" s="184" t="s">
        <v>468</v>
      </c>
      <c r="E2311" s="184" t="s">
        <v>419</v>
      </c>
      <c r="F2311" s="184" t="s">
        <v>377</v>
      </c>
      <c r="G2311" s="186">
        <v>2.0</v>
      </c>
      <c r="H2311" s="186">
        <v>0.0</v>
      </c>
      <c r="I2311" s="2"/>
    </row>
    <row r="2312">
      <c r="A2312" s="183">
        <v>46691.0</v>
      </c>
      <c r="B2312" s="184" t="s">
        <v>340</v>
      </c>
      <c r="C2312" s="183">
        <v>46663.0</v>
      </c>
      <c r="D2312" s="184" t="s">
        <v>468</v>
      </c>
      <c r="E2312" s="184" t="s">
        <v>419</v>
      </c>
      <c r="F2312" s="184" t="s">
        <v>378</v>
      </c>
      <c r="G2312" s="186">
        <v>3.0</v>
      </c>
      <c r="H2312" s="186">
        <v>0.0</v>
      </c>
      <c r="I2312" s="2"/>
    </row>
    <row r="2313">
      <c r="A2313" s="183">
        <v>46692.0</v>
      </c>
      <c r="B2313" s="184" t="s">
        <v>342</v>
      </c>
      <c r="C2313" s="183">
        <v>46664.0</v>
      </c>
      <c r="D2313" s="184" t="s">
        <v>468</v>
      </c>
      <c r="E2313" s="184" t="s">
        <v>419</v>
      </c>
      <c r="F2313" s="184" t="s">
        <v>379</v>
      </c>
      <c r="G2313" s="186">
        <v>4.0</v>
      </c>
      <c r="H2313" s="186">
        <v>0.0</v>
      </c>
      <c r="I2313" s="2"/>
    </row>
    <row r="2314">
      <c r="A2314" s="183">
        <v>46693.0</v>
      </c>
      <c r="B2314" s="184" t="s">
        <v>344</v>
      </c>
      <c r="C2314" s="183">
        <v>46665.0</v>
      </c>
      <c r="D2314" s="184" t="s">
        <v>468</v>
      </c>
      <c r="E2314" s="184" t="s">
        <v>419</v>
      </c>
      <c r="F2314" s="184" t="s">
        <v>380</v>
      </c>
      <c r="G2314" s="186">
        <v>5.0</v>
      </c>
      <c r="H2314" s="186">
        <v>0.0</v>
      </c>
      <c r="I2314" s="2"/>
    </row>
    <row r="2315">
      <c r="A2315" s="183">
        <v>46694.0</v>
      </c>
      <c r="B2315" s="184" t="s">
        <v>346</v>
      </c>
      <c r="C2315" s="183">
        <v>46666.0</v>
      </c>
      <c r="D2315" s="184" t="s">
        <v>468</v>
      </c>
      <c r="E2315" s="184" t="s">
        <v>419</v>
      </c>
      <c r="F2315" s="184" t="s">
        <v>381</v>
      </c>
      <c r="G2315" s="186">
        <v>6.0</v>
      </c>
      <c r="H2315" s="186">
        <v>0.0</v>
      </c>
      <c r="I2315" s="2"/>
    </row>
    <row r="2316">
      <c r="A2316" s="183">
        <v>46695.0</v>
      </c>
      <c r="B2316" s="184" t="s">
        <v>348</v>
      </c>
      <c r="C2316" s="183">
        <v>46667.0</v>
      </c>
      <c r="D2316" s="184" t="s">
        <v>468</v>
      </c>
      <c r="E2316" s="184" t="s">
        <v>419</v>
      </c>
      <c r="F2316" s="184" t="s">
        <v>383</v>
      </c>
      <c r="G2316" s="186">
        <v>7.0</v>
      </c>
      <c r="H2316" s="186">
        <v>0.0</v>
      </c>
      <c r="I2316" s="2"/>
    </row>
    <row r="2317">
      <c r="A2317" s="183">
        <v>46696.0</v>
      </c>
      <c r="B2317" s="184" t="s">
        <v>334</v>
      </c>
      <c r="C2317" s="183">
        <v>46668.0</v>
      </c>
      <c r="D2317" s="184" t="s">
        <v>468</v>
      </c>
      <c r="E2317" s="184" t="s">
        <v>419</v>
      </c>
      <c r="F2317" s="184" t="s">
        <v>384</v>
      </c>
      <c r="G2317" s="186">
        <v>8.0</v>
      </c>
      <c r="H2317" s="186">
        <v>0.0</v>
      </c>
      <c r="I2317" s="2"/>
    </row>
    <row r="2318">
      <c r="A2318" s="183">
        <v>46697.0</v>
      </c>
      <c r="B2318" s="184" t="s">
        <v>338</v>
      </c>
      <c r="C2318" s="183">
        <v>46669.0</v>
      </c>
      <c r="D2318" s="184" t="s">
        <v>468</v>
      </c>
      <c r="E2318" s="184" t="s">
        <v>419</v>
      </c>
      <c r="F2318" s="184" t="s">
        <v>385</v>
      </c>
      <c r="G2318" s="186">
        <v>9.0</v>
      </c>
      <c r="H2318" s="186">
        <v>0.0</v>
      </c>
      <c r="I2318" s="2"/>
    </row>
    <row r="2319">
      <c r="A2319" s="183">
        <v>46698.0</v>
      </c>
      <c r="B2319" s="184" t="s">
        <v>340</v>
      </c>
      <c r="C2319" s="183">
        <v>46670.0</v>
      </c>
      <c r="D2319" s="184" t="s">
        <v>468</v>
      </c>
      <c r="E2319" s="184" t="s">
        <v>419</v>
      </c>
      <c r="F2319" s="184" t="s">
        <v>386</v>
      </c>
      <c r="G2319" s="186">
        <v>10.0</v>
      </c>
      <c r="H2319" s="186">
        <v>0.0</v>
      </c>
      <c r="I2319" s="2"/>
    </row>
    <row r="2320">
      <c r="A2320" s="183">
        <v>46699.0</v>
      </c>
      <c r="B2320" s="184" t="s">
        <v>342</v>
      </c>
      <c r="C2320" s="183">
        <v>46671.0</v>
      </c>
      <c r="D2320" s="184" t="s">
        <v>468</v>
      </c>
      <c r="E2320" s="184" t="s">
        <v>419</v>
      </c>
      <c r="F2320" s="184" t="s">
        <v>387</v>
      </c>
      <c r="G2320" s="186">
        <v>11.0</v>
      </c>
      <c r="H2320" s="186">
        <v>0.0</v>
      </c>
      <c r="I2320" s="2"/>
    </row>
    <row r="2321">
      <c r="A2321" s="183">
        <v>46700.0</v>
      </c>
      <c r="B2321" s="184" t="s">
        <v>344</v>
      </c>
      <c r="C2321" s="183">
        <v>46672.0</v>
      </c>
      <c r="D2321" s="184" t="s">
        <v>468</v>
      </c>
      <c r="E2321" s="184" t="s">
        <v>419</v>
      </c>
      <c r="F2321" s="184" t="s">
        <v>388</v>
      </c>
      <c r="G2321" s="186">
        <v>12.0</v>
      </c>
      <c r="H2321" s="186">
        <v>0.0</v>
      </c>
      <c r="I2321" s="2"/>
    </row>
    <row r="2322">
      <c r="A2322" s="183">
        <v>46701.0</v>
      </c>
      <c r="B2322" s="184" t="s">
        <v>346</v>
      </c>
      <c r="C2322" s="183">
        <v>46673.0</v>
      </c>
      <c r="D2322" s="184" t="s">
        <v>468</v>
      </c>
      <c r="E2322" s="184" t="s">
        <v>419</v>
      </c>
      <c r="F2322" s="184" t="s">
        <v>389</v>
      </c>
      <c r="G2322" s="186">
        <v>13.0</v>
      </c>
      <c r="H2322" s="186">
        <v>0.0</v>
      </c>
      <c r="I2322" s="2"/>
    </row>
    <row r="2323">
      <c r="A2323" s="183">
        <v>46702.0</v>
      </c>
      <c r="B2323" s="184" t="s">
        <v>348</v>
      </c>
      <c r="C2323" s="183">
        <v>46674.0</v>
      </c>
      <c r="D2323" s="184" t="s">
        <v>468</v>
      </c>
      <c r="E2323" s="184" t="s">
        <v>419</v>
      </c>
      <c r="F2323" s="184" t="s">
        <v>390</v>
      </c>
      <c r="G2323" s="186">
        <v>14.0</v>
      </c>
      <c r="H2323" s="186">
        <v>0.0</v>
      </c>
      <c r="I2323" s="2"/>
    </row>
    <row r="2324">
      <c r="A2324" s="183">
        <v>46703.0</v>
      </c>
      <c r="B2324" s="184" t="s">
        <v>334</v>
      </c>
      <c r="C2324" s="183">
        <v>46675.0</v>
      </c>
      <c r="D2324" s="184" t="s">
        <v>468</v>
      </c>
      <c r="E2324" s="184" t="s">
        <v>419</v>
      </c>
      <c r="F2324" s="184" t="s">
        <v>391</v>
      </c>
      <c r="G2324" s="186">
        <v>15.0</v>
      </c>
      <c r="H2324" s="186">
        <v>0.0</v>
      </c>
      <c r="I2324" s="2"/>
    </row>
    <row r="2325">
      <c r="A2325" s="183">
        <v>46704.0</v>
      </c>
      <c r="B2325" s="184" t="s">
        <v>338</v>
      </c>
      <c r="C2325" s="183">
        <v>46676.0</v>
      </c>
      <c r="D2325" s="184" t="s">
        <v>468</v>
      </c>
      <c r="E2325" s="184" t="s">
        <v>419</v>
      </c>
      <c r="F2325" s="184" t="s">
        <v>392</v>
      </c>
      <c r="G2325" s="186">
        <v>16.0</v>
      </c>
      <c r="H2325" s="186">
        <v>0.0</v>
      </c>
      <c r="I2325" s="2"/>
    </row>
    <row r="2326">
      <c r="A2326" s="183">
        <v>46705.0</v>
      </c>
      <c r="B2326" s="184" t="s">
        <v>340</v>
      </c>
      <c r="C2326" s="183">
        <v>46677.0</v>
      </c>
      <c r="D2326" s="184" t="s">
        <v>468</v>
      </c>
      <c r="E2326" s="184" t="s">
        <v>419</v>
      </c>
      <c r="F2326" s="184" t="s">
        <v>393</v>
      </c>
      <c r="G2326" s="186">
        <v>17.0</v>
      </c>
      <c r="H2326" s="186">
        <v>0.0</v>
      </c>
      <c r="I2326" s="2"/>
    </row>
    <row r="2327">
      <c r="A2327" s="183">
        <v>46706.0</v>
      </c>
      <c r="B2327" s="184" t="s">
        <v>342</v>
      </c>
      <c r="C2327" s="183">
        <v>46678.0</v>
      </c>
      <c r="D2327" s="184" t="s">
        <v>468</v>
      </c>
      <c r="E2327" s="184" t="s">
        <v>419</v>
      </c>
      <c r="F2327" s="184" t="s">
        <v>394</v>
      </c>
      <c r="G2327" s="186">
        <v>18.0</v>
      </c>
      <c r="H2327" s="186">
        <v>0.0</v>
      </c>
      <c r="I2327" s="2"/>
    </row>
    <row r="2328">
      <c r="A2328" s="183">
        <v>46707.0</v>
      </c>
      <c r="B2328" s="184" t="s">
        <v>344</v>
      </c>
      <c r="C2328" s="183">
        <v>46679.0</v>
      </c>
      <c r="D2328" s="184" t="s">
        <v>468</v>
      </c>
      <c r="E2328" s="184" t="s">
        <v>419</v>
      </c>
      <c r="F2328" s="184" t="s">
        <v>395</v>
      </c>
      <c r="G2328" s="186">
        <v>19.0</v>
      </c>
      <c r="H2328" s="186">
        <v>0.0</v>
      </c>
      <c r="I2328" s="2"/>
    </row>
    <row r="2329">
      <c r="A2329" s="183">
        <v>46708.0</v>
      </c>
      <c r="B2329" s="184" t="s">
        <v>346</v>
      </c>
      <c r="C2329" s="183">
        <v>46680.0</v>
      </c>
      <c r="D2329" s="184" t="s">
        <v>468</v>
      </c>
      <c r="E2329" s="184" t="s">
        <v>419</v>
      </c>
      <c r="F2329" s="184" t="s">
        <v>396</v>
      </c>
      <c r="G2329" s="186">
        <v>20.0</v>
      </c>
      <c r="H2329" s="186">
        <v>0.0</v>
      </c>
      <c r="I2329" s="2"/>
    </row>
    <row r="2330">
      <c r="A2330" s="183">
        <v>46709.0</v>
      </c>
      <c r="B2330" s="184" t="s">
        <v>348</v>
      </c>
      <c r="C2330" s="183">
        <v>46681.0</v>
      </c>
      <c r="D2330" s="184" t="s">
        <v>468</v>
      </c>
      <c r="E2330" s="184" t="s">
        <v>419</v>
      </c>
      <c r="F2330" s="184" t="s">
        <v>397</v>
      </c>
      <c r="G2330" s="186">
        <v>21.0</v>
      </c>
      <c r="H2330" s="186">
        <v>0.0</v>
      </c>
      <c r="I2330" s="2"/>
    </row>
    <row r="2331">
      <c r="A2331" s="183">
        <v>46710.0</v>
      </c>
      <c r="B2331" s="184" t="s">
        <v>334</v>
      </c>
      <c r="C2331" s="183">
        <v>46682.0</v>
      </c>
      <c r="D2331" s="184" t="s">
        <v>468</v>
      </c>
      <c r="E2331" s="184" t="s">
        <v>419</v>
      </c>
      <c r="F2331" s="184" t="s">
        <v>398</v>
      </c>
      <c r="G2331" s="186">
        <v>22.0</v>
      </c>
      <c r="H2331" s="186">
        <v>0.0</v>
      </c>
      <c r="I2331" s="2"/>
    </row>
    <row r="2332">
      <c r="A2332" s="183">
        <v>46711.0</v>
      </c>
      <c r="B2332" s="184" t="s">
        <v>338</v>
      </c>
      <c r="C2332" s="183">
        <v>46683.0</v>
      </c>
      <c r="D2332" s="184" t="s">
        <v>468</v>
      </c>
      <c r="E2332" s="184" t="s">
        <v>419</v>
      </c>
      <c r="F2332" s="184" t="s">
        <v>399</v>
      </c>
      <c r="G2332" s="186">
        <v>23.0</v>
      </c>
      <c r="H2332" s="186">
        <v>0.0</v>
      </c>
      <c r="I2332" s="2"/>
    </row>
    <row r="2333">
      <c r="A2333" s="183">
        <v>46712.0</v>
      </c>
      <c r="B2333" s="184" t="s">
        <v>340</v>
      </c>
      <c r="C2333" s="183">
        <v>46684.0</v>
      </c>
      <c r="D2333" s="184" t="s">
        <v>468</v>
      </c>
      <c r="E2333" s="184" t="s">
        <v>419</v>
      </c>
      <c r="F2333" s="184" t="s">
        <v>400</v>
      </c>
      <c r="G2333" s="186">
        <v>24.0</v>
      </c>
      <c r="H2333" s="186">
        <v>0.0</v>
      </c>
      <c r="I2333" s="2"/>
    </row>
    <row r="2334">
      <c r="A2334" s="183">
        <v>46713.0</v>
      </c>
      <c r="B2334" s="184" t="s">
        <v>342</v>
      </c>
      <c r="C2334" s="183">
        <v>46685.0</v>
      </c>
      <c r="D2334" s="184" t="s">
        <v>468</v>
      </c>
      <c r="E2334" s="184" t="s">
        <v>419</v>
      </c>
      <c r="F2334" s="184" t="s">
        <v>401</v>
      </c>
      <c r="G2334" s="186">
        <v>25.0</v>
      </c>
      <c r="H2334" s="186">
        <v>0.0</v>
      </c>
      <c r="I2334" s="2"/>
    </row>
    <row r="2335">
      <c r="A2335" s="183">
        <v>46714.0</v>
      </c>
      <c r="B2335" s="184" t="s">
        <v>344</v>
      </c>
      <c r="C2335" s="183">
        <v>46686.0</v>
      </c>
      <c r="D2335" s="184" t="s">
        <v>468</v>
      </c>
      <c r="E2335" s="184" t="s">
        <v>419</v>
      </c>
      <c r="F2335" s="184" t="s">
        <v>402</v>
      </c>
      <c r="G2335" s="186">
        <v>26.0</v>
      </c>
      <c r="H2335" s="186">
        <v>0.0</v>
      </c>
      <c r="I2335" s="2"/>
    </row>
    <row r="2336">
      <c r="A2336" s="183">
        <v>46715.0</v>
      </c>
      <c r="B2336" s="184" t="s">
        <v>346</v>
      </c>
      <c r="C2336" s="183">
        <v>46687.0</v>
      </c>
      <c r="D2336" s="184" t="s">
        <v>468</v>
      </c>
      <c r="E2336" s="184" t="s">
        <v>419</v>
      </c>
      <c r="F2336" s="184" t="s">
        <v>403</v>
      </c>
      <c r="G2336" s="186">
        <v>27.0</v>
      </c>
      <c r="H2336" s="186">
        <v>0.0</v>
      </c>
      <c r="I2336" s="2"/>
    </row>
    <row r="2337">
      <c r="A2337" s="183">
        <v>46716.0</v>
      </c>
      <c r="B2337" s="184" t="s">
        <v>348</v>
      </c>
      <c r="C2337" s="183">
        <v>46688.0</v>
      </c>
      <c r="D2337" s="184" t="s">
        <v>468</v>
      </c>
      <c r="E2337" s="184" t="s">
        <v>419</v>
      </c>
      <c r="F2337" s="184" t="s">
        <v>404</v>
      </c>
      <c r="G2337" s="186">
        <v>28.0</v>
      </c>
      <c r="H2337" s="186">
        <v>0.0</v>
      </c>
      <c r="I2337" s="2"/>
    </row>
    <row r="2338">
      <c r="A2338" s="183">
        <v>46717.0</v>
      </c>
      <c r="B2338" s="184" t="s">
        <v>334</v>
      </c>
      <c r="C2338" s="183">
        <v>46689.0</v>
      </c>
      <c r="D2338" s="184" t="s">
        <v>468</v>
      </c>
      <c r="E2338" s="184" t="s">
        <v>419</v>
      </c>
      <c r="F2338" s="184" t="s">
        <v>337</v>
      </c>
      <c r="G2338" s="186">
        <v>29.0</v>
      </c>
      <c r="H2338" s="186">
        <v>0.0</v>
      </c>
      <c r="I2338" s="2"/>
    </row>
    <row r="2339">
      <c r="A2339" s="183">
        <v>46718.0</v>
      </c>
      <c r="B2339" s="184" t="s">
        <v>338</v>
      </c>
      <c r="C2339" s="183">
        <v>46690.0</v>
      </c>
      <c r="D2339" s="184" t="s">
        <v>468</v>
      </c>
      <c r="E2339" s="184" t="s">
        <v>419</v>
      </c>
      <c r="F2339" s="184" t="s">
        <v>339</v>
      </c>
      <c r="G2339" s="186">
        <v>30.0</v>
      </c>
      <c r="H2339" s="186">
        <v>0.0</v>
      </c>
      <c r="I2339" s="2"/>
    </row>
    <row r="2340">
      <c r="A2340" s="183">
        <v>46719.0</v>
      </c>
      <c r="B2340" s="184" t="s">
        <v>340</v>
      </c>
      <c r="C2340" s="183">
        <v>46692.0</v>
      </c>
      <c r="D2340" s="184" t="s">
        <v>468</v>
      </c>
      <c r="E2340" s="184" t="s">
        <v>420</v>
      </c>
      <c r="F2340" s="184" t="s">
        <v>341</v>
      </c>
      <c r="G2340" s="186">
        <v>1.0</v>
      </c>
      <c r="H2340" s="186">
        <v>0.0</v>
      </c>
      <c r="I2340" s="2"/>
    </row>
    <row r="2341">
      <c r="A2341" s="183">
        <v>46720.0</v>
      </c>
      <c r="B2341" s="184" t="s">
        <v>342</v>
      </c>
      <c r="C2341" s="183">
        <v>46693.0</v>
      </c>
      <c r="D2341" s="184" t="s">
        <v>468</v>
      </c>
      <c r="E2341" s="184" t="s">
        <v>420</v>
      </c>
      <c r="F2341" s="184" t="s">
        <v>343</v>
      </c>
      <c r="G2341" s="186">
        <v>2.0</v>
      </c>
      <c r="H2341" s="186">
        <v>0.0</v>
      </c>
      <c r="I2341" s="2"/>
    </row>
    <row r="2342">
      <c r="A2342" s="183">
        <v>46721.0</v>
      </c>
      <c r="B2342" s="184" t="s">
        <v>344</v>
      </c>
      <c r="C2342" s="183">
        <v>46694.0</v>
      </c>
      <c r="D2342" s="184" t="s">
        <v>468</v>
      </c>
      <c r="E2342" s="184" t="s">
        <v>420</v>
      </c>
      <c r="F2342" s="184" t="s">
        <v>345</v>
      </c>
      <c r="G2342" s="186">
        <v>3.0</v>
      </c>
      <c r="H2342" s="186">
        <v>0.0</v>
      </c>
      <c r="I2342" s="2"/>
    </row>
    <row r="2343">
      <c r="A2343" s="183">
        <v>46722.0</v>
      </c>
      <c r="B2343" s="184" t="s">
        <v>346</v>
      </c>
      <c r="C2343" s="183">
        <v>46695.0</v>
      </c>
      <c r="D2343" s="184" t="s">
        <v>468</v>
      </c>
      <c r="E2343" s="184" t="s">
        <v>420</v>
      </c>
      <c r="F2343" s="184" t="s">
        <v>347</v>
      </c>
      <c r="G2343" s="186">
        <v>4.0</v>
      </c>
      <c r="H2343" s="186">
        <v>0.0</v>
      </c>
      <c r="I2343" s="2"/>
    </row>
    <row r="2344">
      <c r="A2344" s="183">
        <v>46723.0</v>
      </c>
      <c r="B2344" s="184" t="s">
        <v>348</v>
      </c>
      <c r="C2344" s="183">
        <v>46696.0</v>
      </c>
      <c r="D2344" s="184" t="s">
        <v>468</v>
      </c>
      <c r="E2344" s="184" t="s">
        <v>420</v>
      </c>
      <c r="F2344" s="184" t="s">
        <v>349</v>
      </c>
      <c r="G2344" s="186">
        <v>5.0</v>
      </c>
      <c r="H2344" s="186">
        <v>0.0</v>
      </c>
      <c r="I2344" s="2"/>
    </row>
    <row r="2345">
      <c r="A2345" s="183">
        <v>46724.0</v>
      </c>
      <c r="B2345" s="184" t="s">
        <v>334</v>
      </c>
      <c r="C2345" s="183">
        <v>46697.0</v>
      </c>
      <c r="D2345" s="184" t="s">
        <v>468</v>
      </c>
      <c r="E2345" s="184" t="s">
        <v>420</v>
      </c>
      <c r="F2345" s="184" t="s">
        <v>350</v>
      </c>
      <c r="G2345" s="186">
        <v>6.0</v>
      </c>
      <c r="H2345" s="186">
        <v>0.0</v>
      </c>
      <c r="I2345" s="2"/>
    </row>
    <row r="2346">
      <c r="A2346" s="183">
        <v>46725.0</v>
      </c>
      <c r="B2346" s="184" t="s">
        <v>338</v>
      </c>
      <c r="C2346" s="183">
        <v>46698.0</v>
      </c>
      <c r="D2346" s="184" t="s">
        <v>468</v>
      </c>
      <c r="E2346" s="184" t="s">
        <v>420</v>
      </c>
      <c r="F2346" s="184" t="s">
        <v>351</v>
      </c>
      <c r="G2346" s="186">
        <v>7.0</v>
      </c>
      <c r="H2346" s="186">
        <v>0.0</v>
      </c>
      <c r="I2346" s="2"/>
    </row>
    <row r="2347">
      <c r="A2347" s="183">
        <v>46726.0</v>
      </c>
      <c r="B2347" s="184" t="s">
        <v>340</v>
      </c>
      <c r="C2347" s="183">
        <v>46699.0</v>
      </c>
      <c r="D2347" s="184" t="s">
        <v>468</v>
      </c>
      <c r="E2347" s="184" t="s">
        <v>420</v>
      </c>
      <c r="F2347" s="184" t="s">
        <v>352</v>
      </c>
      <c r="G2347" s="186">
        <v>8.0</v>
      </c>
      <c r="H2347" s="186">
        <v>0.0</v>
      </c>
      <c r="I2347" s="2"/>
    </row>
    <row r="2348">
      <c r="A2348" s="183">
        <v>46727.0</v>
      </c>
      <c r="B2348" s="184" t="s">
        <v>342</v>
      </c>
      <c r="C2348" s="183">
        <v>46700.0</v>
      </c>
      <c r="D2348" s="184" t="s">
        <v>468</v>
      </c>
      <c r="E2348" s="184" t="s">
        <v>420</v>
      </c>
      <c r="F2348" s="184" t="s">
        <v>353</v>
      </c>
      <c r="G2348" s="186">
        <v>9.0</v>
      </c>
      <c r="H2348" s="186">
        <v>0.0</v>
      </c>
      <c r="I2348" s="2"/>
    </row>
    <row r="2349">
      <c r="A2349" s="183">
        <v>46728.0</v>
      </c>
      <c r="B2349" s="184" t="s">
        <v>344</v>
      </c>
      <c r="C2349" s="183">
        <v>46701.0</v>
      </c>
      <c r="D2349" s="184" t="s">
        <v>468</v>
      </c>
      <c r="E2349" s="184" t="s">
        <v>420</v>
      </c>
      <c r="F2349" s="184" t="s">
        <v>354</v>
      </c>
      <c r="G2349" s="186">
        <v>10.0</v>
      </c>
      <c r="H2349" s="186">
        <v>0.0</v>
      </c>
      <c r="I2349" s="2"/>
    </row>
    <row r="2350">
      <c r="A2350" s="183">
        <v>46729.0</v>
      </c>
      <c r="B2350" s="184" t="s">
        <v>346</v>
      </c>
      <c r="C2350" s="183">
        <v>46702.0</v>
      </c>
      <c r="D2350" s="184" t="s">
        <v>468</v>
      </c>
      <c r="E2350" s="184" t="s">
        <v>420</v>
      </c>
      <c r="F2350" s="184" t="s">
        <v>356</v>
      </c>
      <c r="G2350" s="186">
        <v>11.0</v>
      </c>
      <c r="H2350" s="186">
        <v>0.0</v>
      </c>
      <c r="I2350" s="2"/>
    </row>
    <row r="2351">
      <c r="A2351" s="183">
        <v>46730.0</v>
      </c>
      <c r="B2351" s="184" t="s">
        <v>348</v>
      </c>
      <c r="C2351" s="183">
        <v>46703.0</v>
      </c>
      <c r="D2351" s="184" t="s">
        <v>468</v>
      </c>
      <c r="E2351" s="184" t="s">
        <v>420</v>
      </c>
      <c r="F2351" s="184" t="s">
        <v>357</v>
      </c>
      <c r="G2351" s="186">
        <v>12.0</v>
      </c>
      <c r="H2351" s="186">
        <v>0.0</v>
      </c>
      <c r="I2351" s="2"/>
    </row>
    <row r="2352">
      <c r="A2352" s="183">
        <v>46731.0</v>
      </c>
      <c r="B2352" s="184" t="s">
        <v>334</v>
      </c>
      <c r="C2352" s="183">
        <v>46704.0</v>
      </c>
      <c r="D2352" s="184" t="s">
        <v>468</v>
      </c>
      <c r="E2352" s="184" t="s">
        <v>420</v>
      </c>
      <c r="F2352" s="184" t="s">
        <v>358</v>
      </c>
      <c r="G2352" s="186">
        <v>13.0</v>
      </c>
      <c r="H2352" s="186">
        <v>0.0</v>
      </c>
      <c r="I2352" s="2"/>
    </row>
    <row r="2353">
      <c r="A2353" s="183">
        <v>46732.0</v>
      </c>
      <c r="B2353" s="184" t="s">
        <v>338</v>
      </c>
      <c r="C2353" s="183">
        <v>46705.0</v>
      </c>
      <c r="D2353" s="184" t="s">
        <v>468</v>
      </c>
      <c r="E2353" s="184" t="s">
        <v>420</v>
      </c>
      <c r="F2353" s="184" t="s">
        <v>359</v>
      </c>
      <c r="G2353" s="186">
        <v>14.0</v>
      </c>
      <c r="H2353" s="186">
        <v>0.0</v>
      </c>
      <c r="I2353" s="2"/>
    </row>
    <row r="2354">
      <c r="A2354" s="183">
        <v>46733.0</v>
      </c>
      <c r="B2354" s="184" t="s">
        <v>340</v>
      </c>
      <c r="C2354" s="183">
        <v>46706.0</v>
      </c>
      <c r="D2354" s="184" t="s">
        <v>468</v>
      </c>
      <c r="E2354" s="184" t="s">
        <v>420</v>
      </c>
      <c r="F2354" s="184" t="s">
        <v>360</v>
      </c>
      <c r="G2354" s="186">
        <v>15.0</v>
      </c>
      <c r="H2354" s="186">
        <v>0.0</v>
      </c>
      <c r="I2354" s="2"/>
    </row>
    <row r="2355">
      <c r="A2355" s="183">
        <v>46734.0</v>
      </c>
      <c r="B2355" s="184" t="s">
        <v>342</v>
      </c>
      <c r="C2355" s="183">
        <v>46707.0</v>
      </c>
      <c r="D2355" s="184" t="s">
        <v>468</v>
      </c>
      <c r="E2355" s="184" t="s">
        <v>420</v>
      </c>
      <c r="F2355" s="184" t="s">
        <v>361</v>
      </c>
      <c r="G2355" s="186">
        <v>16.0</v>
      </c>
      <c r="H2355" s="186">
        <v>0.0</v>
      </c>
      <c r="I2355" s="2"/>
    </row>
    <row r="2356">
      <c r="A2356" s="183">
        <v>46735.0</v>
      </c>
      <c r="B2356" s="184" t="s">
        <v>344</v>
      </c>
      <c r="C2356" s="183">
        <v>46708.0</v>
      </c>
      <c r="D2356" s="184" t="s">
        <v>468</v>
      </c>
      <c r="E2356" s="184" t="s">
        <v>420</v>
      </c>
      <c r="F2356" s="184" t="s">
        <v>362</v>
      </c>
      <c r="G2356" s="186">
        <v>17.0</v>
      </c>
      <c r="H2356" s="186">
        <v>0.0</v>
      </c>
      <c r="I2356" s="2"/>
    </row>
    <row r="2357">
      <c r="A2357" s="183">
        <v>46736.0</v>
      </c>
      <c r="B2357" s="184" t="s">
        <v>346</v>
      </c>
      <c r="C2357" s="183">
        <v>46709.0</v>
      </c>
      <c r="D2357" s="184" t="s">
        <v>468</v>
      </c>
      <c r="E2357" s="184" t="s">
        <v>420</v>
      </c>
      <c r="F2357" s="184" t="s">
        <v>363</v>
      </c>
      <c r="G2357" s="186">
        <v>18.0</v>
      </c>
      <c r="H2357" s="186">
        <v>0.0</v>
      </c>
      <c r="I2357" s="2"/>
    </row>
    <row r="2358">
      <c r="A2358" s="183">
        <v>46737.0</v>
      </c>
      <c r="B2358" s="184" t="s">
        <v>348</v>
      </c>
      <c r="C2358" s="183">
        <v>46710.0</v>
      </c>
      <c r="D2358" s="184" t="s">
        <v>468</v>
      </c>
      <c r="E2358" s="184" t="s">
        <v>420</v>
      </c>
      <c r="F2358" s="184" t="s">
        <v>364</v>
      </c>
      <c r="G2358" s="186">
        <v>19.0</v>
      </c>
      <c r="H2358" s="186">
        <v>0.0</v>
      </c>
      <c r="I2358" s="2"/>
    </row>
    <row r="2359">
      <c r="A2359" s="183">
        <v>46738.0</v>
      </c>
      <c r="B2359" s="184" t="s">
        <v>334</v>
      </c>
      <c r="C2359" s="183">
        <v>46711.0</v>
      </c>
      <c r="D2359" s="184" t="s">
        <v>468</v>
      </c>
      <c r="E2359" s="184" t="s">
        <v>420</v>
      </c>
      <c r="F2359" s="184" t="s">
        <v>365</v>
      </c>
      <c r="G2359" s="186">
        <v>20.0</v>
      </c>
      <c r="H2359" s="186">
        <v>0.0</v>
      </c>
      <c r="I2359" s="2"/>
    </row>
    <row r="2360">
      <c r="A2360" s="183">
        <v>46739.0</v>
      </c>
      <c r="B2360" s="184" t="s">
        <v>338</v>
      </c>
      <c r="C2360" s="183">
        <v>46712.0</v>
      </c>
      <c r="D2360" s="184" t="s">
        <v>468</v>
      </c>
      <c r="E2360" s="184" t="s">
        <v>420</v>
      </c>
      <c r="F2360" s="184" t="s">
        <v>366</v>
      </c>
      <c r="G2360" s="186">
        <v>21.0</v>
      </c>
      <c r="H2360" s="186">
        <v>0.0</v>
      </c>
      <c r="I2360" s="2"/>
    </row>
    <row r="2361">
      <c r="A2361" s="183">
        <v>46740.0</v>
      </c>
      <c r="B2361" s="184" t="s">
        <v>340</v>
      </c>
      <c r="C2361" s="183">
        <v>46713.0</v>
      </c>
      <c r="D2361" s="184" t="s">
        <v>468</v>
      </c>
      <c r="E2361" s="184" t="s">
        <v>420</v>
      </c>
      <c r="F2361" s="184" t="s">
        <v>367</v>
      </c>
      <c r="G2361" s="186">
        <v>22.0</v>
      </c>
      <c r="H2361" s="186">
        <v>0.0</v>
      </c>
      <c r="I2361" s="2"/>
    </row>
    <row r="2362">
      <c r="A2362" s="183">
        <v>46741.0</v>
      </c>
      <c r="B2362" s="184" t="s">
        <v>342</v>
      </c>
      <c r="C2362" s="183">
        <v>46714.0</v>
      </c>
      <c r="D2362" s="184" t="s">
        <v>468</v>
      </c>
      <c r="E2362" s="184" t="s">
        <v>420</v>
      </c>
      <c r="F2362" s="184" t="s">
        <v>368</v>
      </c>
      <c r="G2362" s="186">
        <v>23.0</v>
      </c>
      <c r="H2362" s="186">
        <v>0.0</v>
      </c>
      <c r="I2362" s="2"/>
    </row>
    <row r="2363">
      <c r="A2363" s="183">
        <v>46742.0</v>
      </c>
      <c r="B2363" s="184" t="s">
        <v>344</v>
      </c>
      <c r="C2363" s="183">
        <v>46715.0</v>
      </c>
      <c r="D2363" s="184" t="s">
        <v>468</v>
      </c>
      <c r="E2363" s="184" t="s">
        <v>420</v>
      </c>
      <c r="F2363" s="184" t="s">
        <v>369</v>
      </c>
      <c r="G2363" s="186">
        <v>24.0</v>
      </c>
      <c r="H2363" s="186">
        <v>0.0</v>
      </c>
      <c r="I2363" s="2"/>
    </row>
    <row r="2364">
      <c r="A2364" s="183">
        <v>46743.0</v>
      </c>
      <c r="B2364" s="184" t="s">
        <v>346</v>
      </c>
      <c r="C2364" s="183">
        <v>46716.0</v>
      </c>
      <c r="D2364" s="184" t="s">
        <v>468</v>
      </c>
      <c r="E2364" s="184" t="s">
        <v>420</v>
      </c>
      <c r="F2364" s="184" t="s">
        <v>370</v>
      </c>
      <c r="G2364" s="186">
        <v>25.0</v>
      </c>
      <c r="H2364" s="186">
        <v>0.0</v>
      </c>
      <c r="I2364" s="2"/>
    </row>
    <row r="2365">
      <c r="A2365" s="183">
        <v>46744.0</v>
      </c>
      <c r="B2365" s="184" t="s">
        <v>348</v>
      </c>
      <c r="C2365" s="183">
        <v>46717.0</v>
      </c>
      <c r="D2365" s="184" t="s">
        <v>468</v>
      </c>
      <c r="E2365" s="184" t="s">
        <v>420</v>
      </c>
      <c r="F2365" s="184" t="s">
        <v>371</v>
      </c>
      <c r="G2365" s="186">
        <v>26.0</v>
      </c>
      <c r="H2365" s="186">
        <v>0.0</v>
      </c>
      <c r="I2365" s="2"/>
    </row>
    <row r="2366">
      <c r="A2366" s="183">
        <v>46745.0</v>
      </c>
      <c r="B2366" s="184" t="s">
        <v>334</v>
      </c>
      <c r="C2366" s="183">
        <v>46718.0</v>
      </c>
      <c r="D2366" s="184" t="s">
        <v>468</v>
      </c>
      <c r="E2366" s="184" t="s">
        <v>420</v>
      </c>
      <c r="F2366" s="184" t="s">
        <v>372</v>
      </c>
      <c r="G2366" s="186">
        <v>27.0</v>
      </c>
      <c r="H2366" s="186">
        <v>0.0</v>
      </c>
      <c r="I2366" s="2"/>
    </row>
    <row r="2367">
      <c r="A2367" s="183">
        <v>46746.0</v>
      </c>
      <c r="B2367" s="184" t="s">
        <v>338</v>
      </c>
      <c r="C2367" s="183">
        <v>46719.0</v>
      </c>
      <c r="D2367" s="184" t="s">
        <v>468</v>
      </c>
      <c r="E2367" s="184" t="s">
        <v>420</v>
      </c>
      <c r="F2367" s="184" t="s">
        <v>373</v>
      </c>
      <c r="G2367" s="186">
        <v>28.0</v>
      </c>
      <c r="H2367" s="186">
        <v>0.0</v>
      </c>
      <c r="I2367" s="2"/>
    </row>
    <row r="2368">
      <c r="A2368" s="183">
        <v>46747.0</v>
      </c>
      <c r="B2368" s="184" t="s">
        <v>340</v>
      </c>
      <c r="C2368" s="183">
        <v>46720.0</v>
      </c>
      <c r="D2368" s="184" t="s">
        <v>468</v>
      </c>
      <c r="E2368" s="184" t="s">
        <v>420</v>
      </c>
      <c r="F2368" s="184" t="s">
        <v>374</v>
      </c>
      <c r="G2368" s="186">
        <v>29.0</v>
      </c>
      <c r="H2368" s="186">
        <v>0.0</v>
      </c>
      <c r="I2368" s="2"/>
    </row>
    <row r="2369">
      <c r="A2369" s="183">
        <v>46748.0</v>
      </c>
      <c r="B2369" s="184" t="s">
        <v>342</v>
      </c>
      <c r="C2369" s="183">
        <v>46721.0</v>
      </c>
      <c r="D2369" s="184" t="s">
        <v>468</v>
      </c>
      <c r="E2369" s="184" t="s">
        <v>420</v>
      </c>
      <c r="F2369" s="184" t="s">
        <v>406</v>
      </c>
      <c r="G2369" s="186">
        <v>30.0</v>
      </c>
      <c r="H2369" s="186">
        <v>0.0</v>
      </c>
      <c r="I2369" s="2"/>
    </row>
    <row r="2370">
      <c r="A2370" s="183">
        <v>46749.0</v>
      </c>
      <c r="B2370" s="184" t="s">
        <v>344</v>
      </c>
      <c r="C2370" s="183">
        <v>46722.0</v>
      </c>
      <c r="D2370" s="184" t="s">
        <v>468</v>
      </c>
      <c r="E2370" s="184" t="s">
        <v>421</v>
      </c>
      <c r="F2370" s="184" t="s">
        <v>407</v>
      </c>
      <c r="G2370" s="186">
        <v>1.0</v>
      </c>
      <c r="H2370" s="186">
        <v>0.0</v>
      </c>
      <c r="I2370" s="2"/>
    </row>
    <row r="2371">
      <c r="A2371" s="183">
        <v>46750.0</v>
      </c>
      <c r="B2371" s="184" t="s">
        <v>346</v>
      </c>
      <c r="C2371" s="183">
        <v>46723.0</v>
      </c>
      <c r="D2371" s="184" t="s">
        <v>468</v>
      </c>
      <c r="E2371" s="184" t="s">
        <v>421</v>
      </c>
      <c r="F2371" s="184" t="s">
        <v>377</v>
      </c>
      <c r="G2371" s="186">
        <v>2.0</v>
      </c>
      <c r="H2371" s="186">
        <v>0.0</v>
      </c>
      <c r="I2371" s="2"/>
    </row>
    <row r="2372">
      <c r="A2372" s="183">
        <v>46751.0</v>
      </c>
      <c r="B2372" s="184" t="s">
        <v>348</v>
      </c>
      <c r="C2372" s="183">
        <v>46724.0</v>
      </c>
      <c r="D2372" s="184" t="s">
        <v>468</v>
      </c>
      <c r="E2372" s="184" t="s">
        <v>421</v>
      </c>
      <c r="F2372" s="184" t="s">
        <v>378</v>
      </c>
      <c r="G2372" s="186">
        <v>3.0</v>
      </c>
      <c r="H2372" s="186">
        <v>0.0</v>
      </c>
      <c r="I2372" s="2"/>
    </row>
    <row r="2373">
      <c r="A2373" s="183">
        <v>46752.0</v>
      </c>
      <c r="B2373" s="184" t="s">
        <v>334</v>
      </c>
      <c r="C2373" s="183">
        <v>46725.0</v>
      </c>
      <c r="D2373" s="184" t="s">
        <v>468</v>
      </c>
      <c r="E2373" s="184" t="s">
        <v>421</v>
      </c>
      <c r="F2373" s="184" t="s">
        <v>379</v>
      </c>
      <c r="G2373" s="186">
        <v>4.0</v>
      </c>
      <c r="H2373" s="186">
        <v>0.0</v>
      </c>
      <c r="I2373" s="2"/>
    </row>
    <row r="2374">
      <c r="A2374" s="183">
        <v>46419.0</v>
      </c>
      <c r="B2374" s="184" t="s">
        <v>342</v>
      </c>
      <c r="C2374" s="183">
        <v>46381.0</v>
      </c>
      <c r="D2374" s="184" t="s">
        <v>467</v>
      </c>
      <c r="E2374" s="184" t="s">
        <v>416</v>
      </c>
      <c r="F2374" s="184" t="s">
        <v>341</v>
      </c>
      <c r="G2374" s="186">
        <v>25.0</v>
      </c>
      <c r="H2374" s="186">
        <v>0.0</v>
      </c>
      <c r="I2374" s="2"/>
    </row>
    <row r="2375">
      <c r="A2375" s="183">
        <v>46420.0</v>
      </c>
      <c r="B2375" s="184" t="s">
        <v>344</v>
      </c>
      <c r="C2375" s="183">
        <v>46382.0</v>
      </c>
      <c r="D2375" s="184" t="s">
        <v>467</v>
      </c>
      <c r="E2375" s="184" t="s">
        <v>416</v>
      </c>
      <c r="F2375" s="184" t="s">
        <v>343</v>
      </c>
      <c r="G2375" s="186">
        <v>26.0</v>
      </c>
      <c r="H2375" s="186">
        <v>0.0</v>
      </c>
      <c r="I2375" s="2"/>
    </row>
    <row r="2376">
      <c r="A2376" s="183">
        <v>46421.0</v>
      </c>
      <c r="B2376" s="184" t="s">
        <v>346</v>
      </c>
      <c r="C2376" s="183">
        <v>46383.0</v>
      </c>
      <c r="D2376" s="184" t="s">
        <v>467</v>
      </c>
      <c r="E2376" s="184" t="s">
        <v>416</v>
      </c>
      <c r="F2376" s="184" t="s">
        <v>345</v>
      </c>
      <c r="G2376" s="186">
        <v>27.0</v>
      </c>
      <c r="H2376" s="186">
        <v>0.0</v>
      </c>
      <c r="I2376" s="2"/>
    </row>
    <row r="2377">
      <c r="A2377" s="183">
        <v>46422.0</v>
      </c>
      <c r="B2377" s="184" t="s">
        <v>348</v>
      </c>
      <c r="C2377" s="183">
        <v>46384.0</v>
      </c>
      <c r="D2377" s="184" t="s">
        <v>467</v>
      </c>
      <c r="E2377" s="184" t="s">
        <v>416</v>
      </c>
      <c r="F2377" s="184" t="s">
        <v>347</v>
      </c>
      <c r="G2377" s="186">
        <v>28.0</v>
      </c>
      <c r="H2377" s="186">
        <v>0.0</v>
      </c>
      <c r="I2377" s="2"/>
    </row>
    <row r="2378">
      <c r="A2378" s="183">
        <v>46423.0</v>
      </c>
      <c r="B2378" s="184" t="s">
        <v>334</v>
      </c>
      <c r="C2378" s="183">
        <v>46385.0</v>
      </c>
      <c r="D2378" s="184" t="s">
        <v>467</v>
      </c>
      <c r="E2378" s="184" t="s">
        <v>416</v>
      </c>
      <c r="F2378" s="184" t="s">
        <v>349</v>
      </c>
      <c r="G2378" s="186">
        <v>29.0</v>
      </c>
      <c r="H2378" s="186">
        <v>0.0</v>
      </c>
      <c r="I2378" s="2"/>
    </row>
    <row r="2379">
      <c r="A2379" s="183">
        <v>46424.0</v>
      </c>
      <c r="B2379" s="184" t="s">
        <v>338</v>
      </c>
      <c r="C2379" s="183">
        <v>46386.0</v>
      </c>
      <c r="D2379" s="184" t="s">
        <v>467</v>
      </c>
      <c r="E2379" s="184" t="s">
        <v>416</v>
      </c>
      <c r="F2379" s="184" t="s">
        <v>350</v>
      </c>
      <c r="G2379" s="186">
        <v>30.0</v>
      </c>
      <c r="H2379" s="186">
        <v>0.0</v>
      </c>
      <c r="I2379" s="2"/>
    </row>
    <row r="2380">
      <c r="A2380" s="183">
        <v>46425.0</v>
      </c>
      <c r="B2380" s="184" t="s">
        <v>340</v>
      </c>
      <c r="C2380" s="183">
        <v>46388.0</v>
      </c>
      <c r="D2380" s="184" t="s">
        <v>468</v>
      </c>
      <c r="E2380" s="184" t="s">
        <v>422</v>
      </c>
      <c r="F2380" s="184" t="s">
        <v>351</v>
      </c>
      <c r="G2380" s="186">
        <v>1.0</v>
      </c>
      <c r="H2380" s="186">
        <v>0.0</v>
      </c>
      <c r="I2380" s="2"/>
    </row>
    <row r="2381">
      <c r="A2381" s="183">
        <v>46426.0</v>
      </c>
      <c r="B2381" s="184" t="s">
        <v>342</v>
      </c>
      <c r="C2381" s="183">
        <v>46389.0</v>
      </c>
      <c r="D2381" s="184" t="s">
        <v>468</v>
      </c>
      <c r="E2381" s="184" t="s">
        <v>422</v>
      </c>
      <c r="F2381" s="184" t="s">
        <v>352</v>
      </c>
      <c r="G2381" s="186">
        <v>2.0</v>
      </c>
      <c r="H2381" s="186">
        <v>0.0</v>
      </c>
      <c r="I2381" s="2"/>
    </row>
    <row r="2382">
      <c r="A2382" s="183">
        <v>46427.0</v>
      </c>
      <c r="B2382" s="184" t="s">
        <v>344</v>
      </c>
      <c r="C2382" s="183">
        <v>46390.0</v>
      </c>
      <c r="D2382" s="184" t="s">
        <v>468</v>
      </c>
      <c r="E2382" s="184" t="s">
        <v>422</v>
      </c>
      <c r="F2382" s="184" t="s">
        <v>353</v>
      </c>
      <c r="G2382" s="186">
        <v>3.0</v>
      </c>
      <c r="H2382" s="186">
        <v>0.0</v>
      </c>
      <c r="I2382" s="2"/>
    </row>
    <row r="2383">
      <c r="A2383" s="183">
        <v>46428.0</v>
      </c>
      <c r="B2383" s="184" t="s">
        <v>346</v>
      </c>
      <c r="C2383" s="183">
        <v>46391.0</v>
      </c>
      <c r="D2383" s="184" t="s">
        <v>468</v>
      </c>
      <c r="E2383" s="184" t="s">
        <v>422</v>
      </c>
      <c r="F2383" s="184" t="s">
        <v>354</v>
      </c>
      <c r="G2383" s="186">
        <v>4.0</v>
      </c>
      <c r="H2383" s="186">
        <v>0.0</v>
      </c>
      <c r="I2383" s="2"/>
    </row>
    <row r="2384">
      <c r="A2384" s="183">
        <v>46429.0</v>
      </c>
      <c r="B2384" s="184" t="s">
        <v>348</v>
      </c>
      <c r="C2384" s="183">
        <v>46392.0</v>
      </c>
      <c r="D2384" s="184" t="s">
        <v>468</v>
      </c>
      <c r="E2384" s="184" t="s">
        <v>422</v>
      </c>
      <c r="F2384" s="184" t="s">
        <v>356</v>
      </c>
      <c r="G2384" s="186">
        <v>5.0</v>
      </c>
      <c r="H2384" s="186">
        <v>0.0</v>
      </c>
      <c r="I2384" s="2"/>
    </row>
    <row r="2385">
      <c r="A2385" s="183">
        <v>46430.0</v>
      </c>
      <c r="B2385" s="184" t="s">
        <v>334</v>
      </c>
      <c r="C2385" s="183">
        <v>46393.0</v>
      </c>
      <c r="D2385" s="184" t="s">
        <v>468</v>
      </c>
      <c r="E2385" s="184" t="s">
        <v>422</v>
      </c>
      <c r="F2385" s="184" t="s">
        <v>357</v>
      </c>
      <c r="G2385" s="186">
        <v>6.0</v>
      </c>
      <c r="H2385" s="186">
        <v>0.0</v>
      </c>
      <c r="I2385" s="2"/>
    </row>
    <row r="2386">
      <c r="A2386" s="183">
        <v>46431.0</v>
      </c>
      <c r="B2386" s="184" t="s">
        <v>338</v>
      </c>
      <c r="C2386" s="183">
        <v>46394.0</v>
      </c>
      <c r="D2386" s="184" t="s">
        <v>468</v>
      </c>
      <c r="E2386" s="184" t="s">
        <v>422</v>
      </c>
      <c r="F2386" s="184" t="s">
        <v>358</v>
      </c>
      <c r="G2386" s="186">
        <v>7.0</v>
      </c>
      <c r="H2386" s="186">
        <v>0.0</v>
      </c>
      <c r="I2386" s="2"/>
    </row>
    <row r="2387">
      <c r="A2387" s="183">
        <v>46432.0</v>
      </c>
      <c r="B2387" s="184" t="s">
        <v>340</v>
      </c>
      <c r="C2387" s="183">
        <v>46395.0</v>
      </c>
      <c r="D2387" s="184" t="s">
        <v>468</v>
      </c>
      <c r="E2387" s="184" t="s">
        <v>422</v>
      </c>
      <c r="F2387" s="184" t="s">
        <v>359</v>
      </c>
      <c r="G2387" s="186">
        <v>8.0</v>
      </c>
      <c r="H2387" s="186">
        <v>0.0</v>
      </c>
      <c r="I2387" s="2"/>
    </row>
    <row r="2388">
      <c r="A2388" s="183">
        <v>46433.0</v>
      </c>
      <c r="B2388" s="184" t="s">
        <v>342</v>
      </c>
      <c r="C2388" s="183">
        <v>46396.0</v>
      </c>
      <c r="D2388" s="184" t="s">
        <v>468</v>
      </c>
      <c r="E2388" s="184" t="s">
        <v>422</v>
      </c>
      <c r="F2388" s="184" t="s">
        <v>360</v>
      </c>
      <c r="G2388" s="186">
        <v>9.0</v>
      </c>
      <c r="H2388" s="186">
        <v>0.0</v>
      </c>
      <c r="I2388" s="2"/>
    </row>
    <row r="2389">
      <c r="A2389" s="183">
        <v>46434.0</v>
      </c>
      <c r="B2389" s="184" t="s">
        <v>344</v>
      </c>
      <c r="C2389" s="183">
        <v>46397.0</v>
      </c>
      <c r="D2389" s="184" t="s">
        <v>468</v>
      </c>
      <c r="E2389" s="184" t="s">
        <v>422</v>
      </c>
      <c r="F2389" s="184" t="s">
        <v>361</v>
      </c>
      <c r="G2389" s="186">
        <v>10.0</v>
      </c>
      <c r="H2389" s="186">
        <v>0.0</v>
      </c>
      <c r="I2389" s="2"/>
    </row>
    <row r="2390">
      <c r="A2390" s="183">
        <v>46435.0</v>
      </c>
      <c r="B2390" s="184" t="s">
        <v>346</v>
      </c>
      <c r="C2390" s="183">
        <v>46398.0</v>
      </c>
      <c r="D2390" s="184" t="s">
        <v>468</v>
      </c>
      <c r="E2390" s="184" t="s">
        <v>422</v>
      </c>
      <c r="F2390" s="184" t="s">
        <v>362</v>
      </c>
      <c r="G2390" s="186">
        <v>11.0</v>
      </c>
      <c r="H2390" s="186">
        <v>0.0</v>
      </c>
      <c r="I2390" s="2"/>
    </row>
    <row r="2391">
      <c r="A2391" s="183">
        <v>46436.0</v>
      </c>
      <c r="B2391" s="184" t="s">
        <v>348</v>
      </c>
      <c r="C2391" s="183">
        <v>46399.0</v>
      </c>
      <c r="D2391" s="184" t="s">
        <v>468</v>
      </c>
      <c r="E2391" s="184" t="s">
        <v>422</v>
      </c>
      <c r="F2391" s="184" t="s">
        <v>363</v>
      </c>
      <c r="G2391" s="186">
        <v>12.0</v>
      </c>
      <c r="H2391" s="186">
        <v>0.0</v>
      </c>
      <c r="I2391" s="2"/>
    </row>
    <row r="2392">
      <c r="A2392" s="183">
        <v>46437.0</v>
      </c>
      <c r="B2392" s="184" t="s">
        <v>334</v>
      </c>
      <c r="C2392" s="183">
        <v>46400.0</v>
      </c>
      <c r="D2392" s="184" t="s">
        <v>468</v>
      </c>
      <c r="E2392" s="184" t="s">
        <v>422</v>
      </c>
      <c r="F2392" s="184" t="s">
        <v>364</v>
      </c>
      <c r="G2392" s="186">
        <v>13.0</v>
      </c>
      <c r="H2392" s="186">
        <v>0.0</v>
      </c>
      <c r="I2392" s="2"/>
    </row>
    <row r="2393">
      <c r="A2393" s="183">
        <v>46438.0</v>
      </c>
      <c r="B2393" s="184" t="s">
        <v>338</v>
      </c>
      <c r="C2393" s="183">
        <v>46401.0</v>
      </c>
      <c r="D2393" s="184" t="s">
        <v>468</v>
      </c>
      <c r="E2393" s="184" t="s">
        <v>422</v>
      </c>
      <c r="F2393" s="184" t="s">
        <v>365</v>
      </c>
      <c r="G2393" s="186">
        <v>14.0</v>
      </c>
      <c r="H2393" s="186">
        <v>0.0</v>
      </c>
      <c r="I2393" s="2"/>
    </row>
    <row r="2394">
      <c r="A2394" s="183">
        <v>46439.0</v>
      </c>
      <c r="B2394" s="184" t="s">
        <v>340</v>
      </c>
      <c r="C2394" s="183">
        <v>46402.0</v>
      </c>
      <c r="D2394" s="184" t="s">
        <v>468</v>
      </c>
      <c r="E2394" s="184" t="s">
        <v>422</v>
      </c>
      <c r="F2394" s="184" t="s">
        <v>366</v>
      </c>
      <c r="G2394" s="186">
        <v>15.0</v>
      </c>
      <c r="H2394" s="186">
        <v>0.0</v>
      </c>
      <c r="I2394" s="2"/>
    </row>
    <row r="2395">
      <c r="A2395" s="183">
        <v>46440.0</v>
      </c>
      <c r="B2395" s="184" t="s">
        <v>342</v>
      </c>
      <c r="C2395" s="183">
        <v>46403.0</v>
      </c>
      <c r="D2395" s="184" t="s">
        <v>468</v>
      </c>
      <c r="E2395" s="184" t="s">
        <v>422</v>
      </c>
      <c r="F2395" s="184" t="s">
        <v>367</v>
      </c>
      <c r="G2395" s="186">
        <v>16.0</v>
      </c>
      <c r="H2395" s="186">
        <v>0.0</v>
      </c>
      <c r="I2395" s="2"/>
    </row>
    <row r="2396">
      <c r="A2396" s="183">
        <v>46441.0</v>
      </c>
      <c r="B2396" s="184" t="s">
        <v>344</v>
      </c>
      <c r="C2396" s="183">
        <v>46404.0</v>
      </c>
      <c r="D2396" s="184" t="s">
        <v>468</v>
      </c>
      <c r="E2396" s="184" t="s">
        <v>422</v>
      </c>
      <c r="F2396" s="184" t="s">
        <v>368</v>
      </c>
      <c r="G2396" s="186">
        <v>17.0</v>
      </c>
      <c r="H2396" s="186">
        <v>0.0</v>
      </c>
      <c r="I2396" s="2"/>
    </row>
    <row r="2397">
      <c r="A2397" s="183">
        <v>46442.0</v>
      </c>
      <c r="B2397" s="184" t="s">
        <v>346</v>
      </c>
      <c r="C2397" s="183">
        <v>46405.0</v>
      </c>
      <c r="D2397" s="184" t="s">
        <v>468</v>
      </c>
      <c r="E2397" s="184" t="s">
        <v>422</v>
      </c>
      <c r="F2397" s="184" t="s">
        <v>369</v>
      </c>
      <c r="G2397" s="186">
        <v>18.0</v>
      </c>
      <c r="H2397" s="186">
        <v>0.0</v>
      </c>
      <c r="I2397" s="2"/>
    </row>
    <row r="2398">
      <c r="A2398" s="183">
        <v>46443.0</v>
      </c>
      <c r="B2398" s="184" t="s">
        <v>348</v>
      </c>
      <c r="C2398" s="183">
        <v>46406.0</v>
      </c>
      <c r="D2398" s="184" t="s">
        <v>468</v>
      </c>
      <c r="E2398" s="184" t="s">
        <v>422</v>
      </c>
      <c r="F2398" s="184" t="s">
        <v>370</v>
      </c>
      <c r="G2398" s="186">
        <v>19.0</v>
      </c>
      <c r="H2398" s="186">
        <v>0.0</v>
      </c>
      <c r="I2398" s="2"/>
    </row>
    <row r="2399">
      <c r="A2399" s="183">
        <v>46444.0</v>
      </c>
      <c r="B2399" s="184" t="s">
        <v>334</v>
      </c>
      <c r="C2399" s="183">
        <v>46407.0</v>
      </c>
      <c r="D2399" s="184" t="s">
        <v>468</v>
      </c>
      <c r="E2399" s="184" t="s">
        <v>422</v>
      </c>
      <c r="F2399" s="184" t="s">
        <v>371</v>
      </c>
      <c r="G2399" s="186">
        <v>20.0</v>
      </c>
      <c r="H2399" s="186">
        <v>0.0</v>
      </c>
      <c r="I2399" s="2"/>
    </row>
    <row r="2400">
      <c r="A2400" s="183">
        <v>46445.0</v>
      </c>
      <c r="B2400" s="184" t="s">
        <v>338</v>
      </c>
      <c r="C2400" s="183">
        <v>46408.0</v>
      </c>
      <c r="D2400" s="184" t="s">
        <v>468</v>
      </c>
      <c r="E2400" s="184" t="s">
        <v>422</v>
      </c>
      <c r="F2400" s="184" t="s">
        <v>372</v>
      </c>
      <c r="G2400" s="186">
        <v>21.0</v>
      </c>
      <c r="H2400" s="186">
        <v>0.0</v>
      </c>
      <c r="I2400" s="2"/>
    </row>
    <row r="2401">
      <c r="A2401" s="183">
        <v>46446.0</v>
      </c>
      <c r="B2401" s="184" t="s">
        <v>340</v>
      </c>
      <c r="C2401" s="183">
        <v>46409.0</v>
      </c>
      <c r="D2401" s="184" t="s">
        <v>468</v>
      </c>
      <c r="E2401" s="184" t="s">
        <v>422</v>
      </c>
      <c r="F2401" s="184" t="s">
        <v>373</v>
      </c>
      <c r="G2401" s="186">
        <v>22.0</v>
      </c>
      <c r="H2401" s="186">
        <v>0.0</v>
      </c>
      <c r="I2401" s="2"/>
    </row>
    <row r="2402">
      <c r="A2402" s="183">
        <v>46447.0</v>
      </c>
      <c r="B2402" s="184" t="s">
        <v>342</v>
      </c>
      <c r="C2402" s="183">
        <v>46410.0</v>
      </c>
      <c r="D2402" s="184" t="s">
        <v>468</v>
      </c>
      <c r="E2402" s="184" t="s">
        <v>422</v>
      </c>
      <c r="F2402" s="184" t="s">
        <v>374</v>
      </c>
      <c r="G2402" s="186">
        <v>23.0</v>
      </c>
      <c r="H2402" s="186">
        <v>0.0</v>
      </c>
      <c r="I2402" s="2"/>
    </row>
    <row r="2403">
      <c r="A2403" s="183">
        <v>46448.0</v>
      </c>
      <c r="B2403" s="184" t="s">
        <v>344</v>
      </c>
      <c r="C2403" s="183">
        <v>46411.0</v>
      </c>
      <c r="D2403" s="184" t="s">
        <v>468</v>
      </c>
      <c r="E2403" s="184" t="s">
        <v>422</v>
      </c>
      <c r="F2403" s="184" t="s">
        <v>406</v>
      </c>
      <c r="G2403" s="186">
        <v>24.0</v>
      </c>
      <c r="H2403" s="186">
        <v>0.0</v>
      </c>
      <c r="I2403" s="2"/>
    </row>
    <row r="2404">
      <c r="A2404" s="183">
        <v>46449.0</v>
      </c>
      <c r="B2404" s="184" t="s">
        <v>346</v>
      </c>
      <c r="C2404" s="183">
        <v>46412.0</v>
      </c>
      <c r="D2404" s="184" t="s">
        <v>468</v>
      </c>
      <c r="E2404" s="184" t="s">
        <v>422</v>
      </c>
      <c r="F2404" s="184" t="s">
        <v>407</v>
      </c>
      <c r="G2404" s="186">
        <v>25.0</v>
      </c>
      <c r="H2404" s="186">
        <v>0.0</v>
      </c>
      <c r="I2404" s="2"/>
    </row>
    <row r="2405">
      <c r="A2405" s="183">
        <v>46450.0</v>
      </c>
      <c r="B2405" s="184" t="s">
        <v>348</v>
      </c>
      <c r="C2405" s="183">
        <v>46413.0</v>
      </c>
      <c r="D2405" s="184" t="s">
        <v>468</v>
      </c>
      <c r="E2405" s="184" t="s">
        <v>422</v>
      </c>
      <c r="F2405" s="184" t="s">
        <v>377</v>
      </c>
      <c r="G2405" s="186">
        <v>26.0</v>
      </c>
      <c r="H2405" s="186">
        <v>0.0</v>
      </c>
      <c r="I2405" s="2"/>
    </row>
    <row r="2406">
      <c r="A2406" s="183">
        <v>46451.0</v>
      </c>
      <c r="B2406" s="184" t="s">
        <v>334</v>
      </c>
      <c r="C2406" s="183">
        <v>46414.0</v>
      </c>
      <c r="D2406" s="184" t="s">
        <v>468</v>
      </c>
      <c r="E2406" s="184" t="s">
        <v>422</v>
      </c>
      <c r="F2406" s="184" t="s">
        <v>378</v>
      </c>
      <c r="G2406" s="186">
        <v>27.0</v>
      </c>
      <c r="H2406" s="186">
        <v>0.0</v>
      </c>
      <c r="I2406" s="2"/>
    </row>
    <row r="2407">
      <c r="A2407" s="183">
        <v>46452.0</v>
      </c>
      <c r="B2407" s="184" t="s">
        <v>338</v>
      </c>
      <c r="C2407" s="183">
        <v>46415.0</v>
      </c>
      <c r="D2407" s="184" t="s">
        <v>468</v>
      </c>
      <c r="E2407" s="184" t="s">
        <v>422</v>
      </c>
      <c r="F2407" s="184" t="s">
        <v>379</v>
      </c>
      <c r="G2407" s="186">
        <v>28.0</v>
      </c>
      <c r="H2407" s="186">
        <v>0.0</v>
      </c>
      <c r="I2407" s="2"/>
    </row>
    <row r="2408">
      <c r="A2408" s="183">
        <v>46453.0</v>
      </c>
      <c r="B2408" s="184" t="s">
        <v>340</v>
      </c>
      <c r="C2408" s="183">
        <v>46416.0</v>
      </c>
      <c r="D2408" s="184" t="s">
        <v>468</v>
      </c>
      <c r="E2408" s="184" t="s">
        <v>422</v>
      </c>
      <c r="F2408" s="184" t="s">
        <v>380</v>
      </c>
      <c r="G2408" s="186">
        <v>29.0</v>
      </c>
      <c r="H2408" s="186">
        <v>0.0</v>
      </c>
      <c r="I2408" s="2"/>
    </row>
    <row r="2409">
      <c r="A2409" s="183">
        <v>46454.0</v>
      </c>
      <c r="B2409" s="184" t="s">
        <v>342</v>
      </c>
      <c r="C2409" s="183">
        <v>46419.0</v>
      </c>
      <c r="D2409" s="184" t="s">
        <v>468</v>
      </c>
      <c r="E2409" s="184" t="s">
        <v>423</v>
      </c>
      <c r="F2409" s="184" t="s">
        <v>381</v>
      </c>
      <c r="G2409" s="186">
        <v>1.0</v>
      </c>
      <c r="H2409" s="186">
        <v>0.0</v>
      </c>
      <c r="I2409" s="2"/>
    </row>
    <row r="2410">
      <c r="A2410" s="183">
        <v>46455.0</v>
      </c>
      <c r="B2410" s="184" t="s">
        <v>344</v>
      </c>
      <c r="C2410" s="183">
        <v>46420.0</v>
      </c>
      <c r="D2410" s="184" t="s">
        <v>468</v>
      </c>
      <c r="E2410" s="184" t="s">
        <v>423</v>
      </c>
      <c r="F2410" s="184" t="s">
        <v>383</v>
      </c>
      <c r="G2410" s="186">
        <v>2.0</v>
      </c>
      <c r="H2410" s="186">
        <v>0.0</v>
      </c>
      <c r="I2410" s="2"/>
    </row>
    <row r="2411">
      <c r="A2411" s="183">
        <v>46456.0</v>
      </c>
      <c r="B2411" s="184" t="s">
        <v>346</v>
      </c>
      <c r="C2411" s="183">
        <v>46421.0</v>
      </c>
      <c r="D2411" s="184" t="s">
        <v>468</v>
      </c>
      <c r="E2411" s="184" t="s">
        <v>423</v>
      </c>
      <c r="F2411" s="184" t="s">
        <v>384</v>
      </c>
      <c r="G2411" s="186">
        <v>3.0</v>
      </c>
      <c r="H2411" s="186">
        <v>0.0</v>
      </c>
      <c r="I2411" s="2"/>
    </row>
    <row r="2412">
      <c r="A2412" s="183">
        <v>46457.0</v>
      </c>
      <c r="B2412" s="184" t="s">
        <v>348</v>
      </c>
      <c r="C2412" s="183">
        <v>46422.0</v>
      </c>
      <c r="D2412" s="184" t="s">
        <v>468</v>
      </c>
      <c r="E2412" s="184" t="s">
        <v>423</v>
      </c>
      <c r="F2412" s="184" t="s">
        <v>385</v>
      </c>
      <c r="G2412" s="186">
        <v>4.0</v>
      </c>
      <c r="H2412" s="186">
        <v>0.0</v>
      </c>
      <c r="I2412" s="2"/>
    </row>
    <row r="2413">
      <c r="A2413" s="183">
        <v>46458.0</v>
      </c>
      <c r="B2413" s="184" t="s">
        <v>334</v>
      </c>
      <c r="C2413" s="183">
        <v>46423.0</v>
      </c>
      <c r="D2413" s="184" t="s">
        <v>468</v>
      </c>
      <c r="E2413" s="184" t="s">
        <v>423</v>
      </c>
      <c r="F2413" s="184" t="s">
        <v>386</v>
      </c>
      <c r="G2413" s="186">
        <v>5.0</v>
      </c>
      <c r="H2413" s="186">
        <v>0.0</v>
      </c>
      <c r="I2413" s="2"/>
    </row>
    <row r="2414">
      <c r="A2414" s="183">
        <v>46459.0</v>
      </c>
      <c r="B2414" s="184" t="s">
        <v>338</v>
      </c>
      <c r="C2414" s="183">
        <v>46424.0</v>
      </c>
      <c r="D2414" s="184" t="s">
        <v>468</v>
      </c>
      <c r="E2414" s="184" t="s">
        <v>423</v>
      </c>
      <c r="F2414" s="184" t="s">
        <v>387</v>
      </c>
      <c r="G2414" s="186">
        <v>6.0</v>
      </c>
      <c r="H2414" s="186">
        <v>0.0</v>
      </c>
      <c r="I2414" s="2"/>
    </row>
    <row r="2415">
      <c r="A2415" s="183">
        <v>46460.0</v>
      </c>
      <c r="B2415" s="184" t="s">
        <v>340</v>
      </c>
      <c r="C2415" s="183">
        <v>46425.0</v>
      </c>
      <c r="D2415" s="184" t="s">
        <v>468</v>
      </c>
      <c r="E2415" s="184" t="s">
        <v>423</v>
      </c>
      <c r="F2415" s="184" t="s">
        <v>388</v>
      </c>
      <c r="G2415" s="186">
        <v>7.0</v>
      </c>
      <c r="H2415" s="186">
        <v>0.0</v>
      </c>
      <c r="I2415" s="2"/>
    </row>
    <row r="2416">
      <c r="A2416" s="183">
        <v>46461.0</v>
      </c>
      <c r="B2416" s="184" t="s">
        <v>342</v>
      </c>
      <c r="C2416" s="183">
        <v>46426.0</v>
      </c>
      <c r="D2416" s="184" t="s">
        <v>468</v>
      </c>
      <c r="E2416" s="184" t="s">
        <v>423</v>
      </c>
      <c r="F2416" s="184" t="s">
        <v>389</v>
      </c>
      <c r="G2416" s="186">
        <v>8.0</v>
      </c>
      <c r="H2416" s="186">
        <v>0.0</v>
      </c>
      <c r="I2416" s="2"/>
    </row>
    <row r="2417">
      <c r="A2417" s="183">
        <v>46462.0</v>
      </c>
      <c r="B2417" s="184" t="s">
        <v>344</v>
      </c>
      <c r="C2417" s="183">
        <v>46427.0</v>
      </c>
      <c r="D2417" s="184" t="s">
        <v>468</v>
      </c>
      <c r="E2417" s="184" t="s">
        <v>423</v>
      </c>
      <c r="F2417" s="184" t="s">
        <v>390</v>
      </c>
      <c r="G2417" s="186">
        <v>9.0</v>
      </c>
      <c r="H2417" s="186">
        <v>0.0</v>
      </c>
      <c r="I2417" s="2"/>
    </row>
    <row r="2418">
      <c r="A2418" s="183">
        <v>46463.0</v>
      </c>
      <c r="B2418" s="184" t="s">
        <v>346</v>
      </c>
      <c r="C2418" s="183">
        <v>46428.0</v>
      </c>
      <c r="D2418" s="184" t="s">
        <v>468</v>
      </c>
      <c r="E2418" s="184" t="s">
        <v>423</v>
      </c>
      <c r="F2418" s="184" t="s">
        <v>391</v>
      </c>
      <c r="G2418" s="186">
        <v>10.0</v>
      </c>
      <c r="H2418" s="186">
        <v>0.0</v>
      </c>
      <c r="I2418" s="2"/>
    </row>
    <row r="2419">
      <c r="A2419" s="183">
        <v>46464.0</v>
      </c>
      <c r="B2419" s="184" t="s">
        <v>348</v>
      </c>
      <c r="C2419" s="183">
        <v>46429.0</v>
      </c>
      <c r="D2419" s="184" t="s">
        <v>468</v>
      </c>
      <c r="E2419" s="184" t="s">
        <v>423</v>
      </c>
      <c r="F2419" s="184" t="s">
        <v>392</v>
      </c>
      <c r="G2419" s="186">
        <v>11.0</v>
      </c>
      <c r="H2419" s="186">
        <v>0.0</v>
      </c>
      <c r="I2419" s="2"/>
    </row>
    <row r="2420">
      <c r="A2420" s="183">
        <v>46465.0</v>
      </c>
      <c r="B2420" s="184" t="s">
        <v>334</v>
      </c>
      <c r="C2420" s="183">
        <v>46430.0</v>
      </c>
      <c r="D2420" s="184" t="s">
        <v>468</v>
      </c>
      <c r="E2420" s="184" t="s">
        <v>423</v>
      </c>
      <c r="F2420" s="184" t="s">
        <v>393</v>
      </c>
      <c r="G2420" s="186">
        <v>12.0</v>
      </c>
      <c r="H2420" s="186">
        <v>0.0</v>
      </c>
      <c r="I2420" s="2"/>
    </row>
    <row r="2421">
      <c r="A2421" s="183">
        <v>46466.0</v>
      </c>
      <c r="B2421" s="184" t="s">
        <v>338</v>
      </c>
      <c r="C2421" s="183">
        <v>46431.0</v>
      </c>
      <c r="D2421" s="184" t="s">
        <v>468</v>
      </c>
      <c r="E2421" s="184" t="s">
        <v>423</v>
      </c>
      <c r="F2421" s="184" t="s">
        <v>394</v>
      </c>
      <c r="G2421" s="186">
        <v>13.0</v>
      </c>
      <c r="H2421" s="186">
        <v>0.0</v>
      </c>
      <c r="I2421" s="2"/>
    </row>
    <row r="2422">
      <c r="A2422" s="183">
        <v>46467.0</v>
      </c>
      <c r="B2422" s="184" t="s">
        <v>340</v>
      </c>
      <c r="C2422" s="183">
        <v>46432.0</v>
      </c>
      <c r="D2422" s="184" t="s">
        <v>468</v>
      </c>
      <c r="E2422" s="184" t="s">
        <v>423</v>
      </c>
      <c r="F2422" s="184" t="s">
        <v>395</v>
      </c>
      <c r="G2422" s="186">
        <v>14.0</v>
      </c>
      <c r="H2422" s="186">
        <v>0.0</v>
      </c>
      <c r="I2422" s="2"/>
    </row>
    <row r="2423">
      <c r="A2423" s="183">
        <v>46468.0</v>
      </c>
      <c r="B2423" s="184" t="s">
        <v>342</v>
      </c>
      <c r="C2423" s="183">
        <v>46433.0</v>
      </c>
      <c r="D2423" s="184" t="s">
        <v>468</v>
      </c>
      <c r="E2423" s="184" t="s">
        <v>423</v>
      </c>
      <c r="F2423" s="184" t="s">
        <v>396</v>
      </c>
      <c r="G2423" s="186">
        <v>15.0</v>
      </c>
      <c r="H2423" s="186">
        <v>0.0</v>
      </c>
      <c r="I2423" s="2"/>
    </row>
    <row r="2424">
      <c r="A2424" s="183">
        <v>46469.0</v>
      </c>
      <c r="B2424" s="184" t="s">
        <v>344</v>
      </c>
      <c r="C2424" s="183">
        <v>46434.0</v>
      </c>
      <c r="D2424" s="184" t="s">
        <v>468</v>
      </c>
      <c r="E2424" s="184" t="s">
        <v>423</v>
      </c>
      <c r="F2424" s="184" t="s">
        <v>397</v>
      </c>
      <c r="G2424" s="186">
        <v>16.0</v>
      </c>
      <c r="H2424" s="186">
        <v>0.0</v>
      </c>
      <c r="I2424" s="2"/>
    </row>
    <row r="2425">
      <c r="A2425" s="183">
        <v>46470.0</v>
      </c>
      <c r="B2425" s="184" t="s">
        <v>346</v>
      </c>
      <c r="C2425" s="183">
        <v>46435.0</v>
      </c>
      <c r="D2425" s="184" t="s">
        <v>468</v>
      </c>
      <c r="E2425" s="184" t="s">
        <v>423</v>
      </c>
      <c r="F2425" s="184" t="s">
        <v>398</v>
      </c>
      <c r="G2425" s="186">
        <v>17.0</v>
      </c>
      <c r="H2425" s="186">
        <v>0.0</v>
      </c>
      <c r="I2425" s="2"/>
    </row>
    <row r="2426">
      <c r="A2426" s="183">
        <v>46471.0</v>
      </c>
      <c r="B2426" s="184" t="s">
        <v>348</v>
      </c>
      <c r="C2426" s="183">
        <v>46436.0</v>
      </c>
      <c r="D2426" s="184" t="s">
        <v>468</v>
      </c>
      <c r="E2426" s="184" t="s">
        <v>423</v>
      </c>
      <c r="F2426" s="184" t="s">
        <v>399</v>
      </c>
      <c r="G2426" s="186">
        <v>18.0</v>
      </c>
      <c r="H2426" s="186">
        <v>0.0</v>
      </c>
      <c r="I2426" s="2"/>
    </row>
    <row r="2427">
      <c r="A2427" s="183">
        <v>46472.0</v>
      </c>
      <c r="B2427" s="184" t="s">
        <v>334</v>
      </c>
      <c r="C2427" s="183">
        <v>46437.0</v>
      </c>
      <c r="D2427" s="184" t="s">
        <v>468</v>
      </c>
      <c r="E2427" s="184" t="s">
        <v>423</v>
      </c>
      <c r="F2427" s="184" t="s">
        <v>400</v>
      </c>
      <c r="G2427" s="186">
        <v>19.0</v>
      </c>
      <c r="H2427" s="186">
        <v>0.0</v>
      </c>
      <c r="I2427" s="2"/>
    </row>
    <row r="2428">
      <c r="A2428" s="183">
        <v>46473.0</v>
      </c>
      <c r="B2428" s="184" t="s">
        <v>338</v>
      </c>
      <c r="C2428" s="183">
        <v>46438.0</v>
      </c>
      <c r="D2428" s="184" t="s">
        <v>468</v>
      </c>
      <c r="E2428" s="184" t="s">
        <v>423</v>
      </c>
      <c r="F2428" s="184" t="s">
        <v>401</v>
      </c>
      <c r="G2428" s="186">
        <v>20.0</v>
      </c>
      <c r="H2428" s="186">
        <v>0.0</v>
      </c>
      <c r="I2428" s="2"/>
    </row>
    <row r="2429">
      <c r="A2429" s="183">
        <v>46474.0</v>
      </c>
      <c r="B2429" s="184" t="s">
        <v>340</v>
      </c>
      <c r="C2429" s="183">
        <v>46439.0</v>
      </c>
      <c r="D2429" s="184" t="s">
        <v>468</v>
      </c>
      <c r="E2429" s="184" t="s">
        <v>423</v>
      </c>
      <c r="F2429" s="184" t="s">
        <v>402</v>
      </c>
      <c r="G2429" s="186">
        <v>21.0</v>
      </c>
      <c r="H2429" s="186">
        <v>0.0</v>
      </c>
      <c r="I2429" s="2"/>
    </row>
    <row r="2430">
      <c r="A2430" s="183">
        <v>46475.0</v>
      </c>
      <c r="B2430" s="184" t="s">
        <v>342</v>
      </c>
      <c r="C2430" s="183">
        <v>46440.0</v>
      </c>
      <c r="D2430" s="184" t="s">
        <v>468</v>
      </c>
      <c r="E2430" s="184" t="s">
        <v>423</v>
      </c>
      <c r="F2430" s="184" t="s">
        <v>403</v>
      </c>
      <c r="G2430" s="186">
        <v>22.0</v>
      </c>
      <c r="H2430" s="186">
        <v>0.0</v>
      </c>
      <c r="I2430" s="2"/>
    </row>
    <row r="2431">
      <c r="A2431" s="183">
        <v>46476.0</v>
      </c>
      <c r="B2431" s="184" t="s">
        <v>344</v>
      </c>
      <c r="C2431" s="183">
        <v>46441.0</v>
      </c>
      <c r="D2431" s="184" t="s">
        <v>468</v>
      </c>
      <c r="E2431" s="184" t="s">
        <v>423</v>
      </c>
      <c r="F2431" s="184" t="s">
        <v>404</v>
      </c>
      <c r="G2431" s="186">
        <v>23.0</v>
      </c>
      <c r="H2431" s="186">
        <v>0.0</v>
      </c>
      <c r="I2431" s="2"/>
    </row>
    <row r="2432">
      <c r="A2432" s="183">
        <v>46477.0</v>
      </c>
      <c r="B2432" s="184" t="s">
        <v>346</v>
      </c>
      <c r="C2432" s="183">
        <v>46442.0</v>
      </c>
      <c r="D2432" s="184" t="s">
        <v>468</v>
      </c>
      <c r="E2432" s="184" t="s">
        <v>423</v>
      </c>
      <c r="F2432" s="184" t="s">
        <v>337</v>
      </c>
      <c r="G2432" s="186">
        <v>24.0</v>
      </c>
      <c r="H2432" s="186">
        <v>0.0</v>
      </c>
      <c r="I2432" s="2"/>
    </row>
    <row r="2433">
      <c r="A2433" s="183">
        <v>46478.0</v>
      </c>
      <c r="B2433" s="184" t="s">
        <v>348</v>
      </c>
      <c r="C2433" s="183">
        <v>46443.0</v>
      </c>
      <c r="D2433" s="184" t="s">
        <v>468</v>
      </c>
      <c r="E2433" s="184" t="s">
        <v>423</v>
      </c>
      <c r="F2433" s="184" t="s">
        <v>339</v>
      </c>
      <c r="G2433" s="186">
        <v>25.0</v>
      </c>
      <c r="H2433" s="186">
        <v>0.0</v>
      </c>
      <c r="I2433" s="2"/>
    </row>
    <row r="2434">
      <c r="A2434" s="183">
        <v>46479.0</v>
      </c>
      <c r="B2434" s="184" t="s">
        <v>334</v>
      </c>
      <c r="C2434" s="183">
        <v>46444.0</v>
      </c>
      <c r="D2434" s="184" t="s">
        <v>468</v>
      </c>
      <c r="E2434" s="184" t="s">
        <v>423</v>
      </c>
      <c r="F2434" s="184" t="s">
        <v>341</v>
      </c>
      <c r="G2434" s="186">
        <v>26.0</v>
      </c>
      <c r="H2434" s="186">
        <v>0.0</v>
      </c>
      <c r="I2434" s="2"/>
    </row>
    <row r="2435">
      <c r="A2435" s="183">
        <v>46480.0</v>
      </c>
      <c r="B2435" s="184" t="s">
        <v>338</v>
      </c>
      <c r="C2435" s="183">
        <v>46445.0</v>
      </c>
      <c r="D2435" s="184" t="s">
        <v>468</v>
      </c>
      <c r="E2435" s="184" t="s">
        <v>423</v>
      </c>
      <c r="F2435" s="184" t="s">
        <v>343</v>
      </c>
      <c r="G2435" s="186">
        <v>27.0</v>
      </c>
      <c r="H2435" s="186">
        <v>0.0</v>
      </c>
      <c r="I2435" s="2"/>
    </row>
    <row r="2436">
      <c r="A2436" s="183">
        <v>46481.0</v>
      </c>
      <c r="B2436" s="184" t="s">
        <v>340</v>
      </c>
      <c r="C2436" s="183">
        <v>46446.0</v>
      </c>
      <c r="D2436" s="184" t="s">
        <v>468</v>
      </c>
      <c r="E2436" s="184" t="s">
        <v>423</v>
      </c>
      <c r="F2436" s="184" t="s">
        <v>345</v>
      </c>
      <c r="G2436" s="186">
        <v>28.0</v>
      </c>
      <c r="H2436" s="186">
        <v>0.0</v>
      </c>
      <c r="I2436" s="2"/>
    </row>
    <row r="2437">
      <c r="A2437" s="183">
        <v>46482.0</v>
      </c>
      <c r="B2437" s="184" t="s">
        <v>342</v>
      </c>
      <c r="C2437" s="187" t="s">
        <v>171</v>
      </c>
      <c r="D2437" s="184" t="s">
        <v>468</v>
      </c>
      <c r="E2437" s="184" t="s">
        <v>423</v>
      </c>
      <c r="F2437" s="184" t="s">
        <v>347</v>
      </c>
      <c r="G2437" s="186">
        <v>29.0</v>
      </c>
      <c r="H2437" s="186">
        <v>0.0</v>
      </c>
      <c r="I2437" s="2"/>
    </row>
    <row r="2438">
      <c r="A2438" s="183">
        <v>46483.0</v>
      </c>
      <c r="B2438" s="184" t="s">
        <v>344</v>
      </c>
      <c r="C2438" s="187" t="s">
        <v>172</v>
      </c>
      <c r="D2438" s="184" t="s">
        <v>468</v>
      </c>
      <c r="E2438" s="184" t="s">
        <v>423</v>
      </c>
      <c r="F2438" s="184" t="s">
        <v>349</v>
      </c>
      <c r="G2438" s="186">
        <v>30.0</v>
      </c>
      <c r="H2438" s="186">
        <v>0.0</v>
      </c>
      <c r="I2438" s="2"/>
    </row>
    <row r="2439">
      <c r="A2439" s="183">
        <v>46484.0</v>
      </c>
      <c r="B2439" s="184" t="s">
        <v>346</v>
      </c>
      <c r="C2439" s="183">
        <v>46447.0</v>
      </c>
      <c r="D2439" s="184" t="s">
        <v>468</v>
      </c>
      <c r="E2439" s="184" t="s">
        <v>424</v>
      </c>
      <c r="F2439" s="184" t="s">
        <v>350</v>
      </c>
      <c r="G2439" s="186">
        <v>1.0</v>
      </c>
      <c r="H2439" s="186">
        <v>0.0</v>
      </c>
      <c r="I2439" s="2"/>
    </row>
    <row r="2440">
      <c r="A2440" s="183">
        <v>46485.0</v>
      </c>
      <c r="B2440" s="184" t="s">
        <v>348</v>
      </c>
      <c r="C2440" s="183">
        <v>46448.0</v>
      </c>
      <c r="D2440" s="184" t="s">
        <v>468</v>
      </c>
      <c r="E2440" s="184" t="s">
        <v>424</v>
      </c>
      <c r="F2440" s="184" t="s">
        <v>351</v>
      </c>
      <c r="G2440" s="186">
        <v>2.0</v>
      </c>
      <c r="H2440" s="186">
        <v>0.0</v>
      </c>
      <c r="I2440" s="2"/>
    </row>
    <row r="2441">
      <c r="A2441" s="183">
        <v>46486.0</v>
      </c>
      <c r="B2441" s="184" t="s">
        <v>334</v>
      </c>
      <c r="C2441" s="183">
        <v>46449.0</v>
      </c>
      <c r="D2441" s="184" t="s">
        <v>468</v>
      </c>
      <c r="E2441" s="184" t="s">
        <v>424</v>
      </c>
      <c r="F2441" s="184" t="s">
        <v>352</v>
      </c>
      <c r="G2441" s="186">
        <v>3.0</v>
      </c>
      <c r="H2441" s="186">
        <v>0.0</v>
      </c>
      <c r="I2441" s="2"/>
    </row>
    <row r="2442">
      <c r="A2442" s="183">
        <v>46487.0</v>
      </c>
      <c r="B2442" s="184" t="s">
        <v>338</v>
      </c>
      <c r="C2442" s="183">
        <v>46450.0</v>
      </c>
      <c r="D2442" s="184" t="s">
        <v>468</v>
      </c>
      <c r="E2442" s="184" t="s">
        <v>424</v>
      </c>
      <c r="F2442" s="184" t="s">
        <v>353</v>
      </c>
      <c r="G2442" s="186">
        <v>4.0</v>
      </c>
      <c r="H2442" s="186">
        <v>0.0</v>
      </c>
      <c r="I2442" s="2"/>
    </row>
    <row r="2443">
      <c r="A2443" s="183">
        <v>46488.0</v>
      </c>
      <c r="B2443" s="184" t="s">
        <v>340</v>
      </c>
      <c r="C2443" s="183">
        <v>46451.0</v>
      </c>
      <c r="D2443" s="184" t="s">
        <v>468</v>
      </c>
      <c r="E2443" s="184" t="s">
        <v>424</v>
      </c>
      <c r="F2443" s="184" t="s">
        <v>354</v>
      </c>
      <c r="G2443" s="186">
        <v>5.0</v>
      </c>
      <c r="H2443" s="186">
        <v>0.0</v>
      </c>
      <c r="I2443" s="2"/>
    </row>
    <row r="2444">
      <c r="A2444" s="183">
        <v>46489.0</v>
      </c>
      <c r="B2444" s="184" t="s">
        <v>342</v>
      </c>
      <c r="C2444" s="183">
        <v>46452.0</v>
      </c>
      <c r="D2444" s="184" t="s">
        <v>468</v>
      </c>
      <c r="E2444" s="184" t="s">
        <v>424</v>
      </c>
      <c r="F2444" s="184" t="s">
        <v>356</v>
      </c>
      <c r="G2444" s="186">
        <v>6.0</v>
      </c>
      <c r="H2444" s="186">
        <v>0.0</v>
      </c>
      <c r="I2444" s="2"/>
    </row>
    <row r="2445">
      <c r="A2445" s="183">
        <v>46490.0</v>
      </c>
      <c r="B2445" s="184" t="s">
        <v>344</v>
      </c>
      <c r="C2445" s="183">
        <v>46453.0</v>
      </c>
      <c r="D2445" s="184" t="s">
        <v>468</v>
      </c>
      <c r="E2445" s="184" t="s">
        <v>424</v>
      </c>
      <c r="F2445" s="184" t="s">
        <v>357</v>
      </c>
      <c r="G2445" s="186">
        <v>7.0</v>
      </c>
      <c r="H2445" s="186">
        <v>0.0</v>
      </c>
      <c r="I2445" s="2"/>
    </row>
    <row r="2446">
      <c r="A2446" s="183">
        <v>46491.0</v>
      </c>
      <c r="B2446" s="184" t="s">
        <v>346</v>
      </c>
      <c r="C2446" s="183">
        <v>46454.0</v>
      </c>
      <c r="D2446" s="184" t="s">
        <v>468</v>
      </c>
      <c r="E2446" s="184" t="s">
        <v>424</v>
      </c>
      <c r="F2446" s="184" t="s">
        <v>358</v>
      </c>
      <c r="G2446" s="186">
        <v>8.0</v>
      </c>
      <c r="H2446" s="186">
        <v>0.0</v>
      </c>
      <c r="I2446" s="2"/>
    </row>
    <row r="2447">
      <c r="A2447" s="183">
        <v>46492.0</v>
      </c>
      <c r="B2447" s="184" t="s">
        <v>348</v>
      </c>
      <c r="C2447" s="183">
        <v>46455.0</v>
      </c>
      <c r="D2447" s="184" t="s">
        <v>468</v>
      </c>
      <c r="E2447" s="184" t="s">
        <v>424</v>
      </c>
      <c r="F2447" s="184" t="s">
        <v>359</v>
      </c>
      <c r="G2447" s="186">
        <v>9.0</v>
      </c>
      <c r="H2447" s="186">
        <v>0.0</v>
      </c>
      <c r="I2447" s="2"/>
    </row>
    <row r="2448">
      <c r="A2448" s="183">
        <v>46493.0</v>
      </c>
      <c r="B2448" s="184" t="s">
        <v>334</v>
      </c>
      <c r="C2448" s="183">
        <v>46456.0</v>
      </c>
      <c r="D2448" s="184" t="s">
        <v>468</v>
      </c>
      <c r="E2448" s="184" t="s">
        <v>424</v>
      </c>
      <c r="F2448" s="184" t="s">
        <v>360</v>
      </c>
      <c r="G2448" s="186">
        <v>10.0</v>
      </c>
      <c r="H2448" s="186">
        <v>0.0</v>
      </c>
      <c r="I2448" s="2"/>
    </row>
    <row r="2449">
      <c r="A2449" s="183">
        <v>46494.0</v>
      </c>
      <c r="B2449" s="184" t="s">
        <v>338</v>
      </c>
      <c r="C2449" s="183">
        <v>46457.0</v>
      </c>
      <c r="D2449" s="184" t="s">
        <v>468</v>
      </c>
      <c r="E2449" s="184" t="s">
        <v>424</v>
      </c>
      <c r="F2449" s="184" t="s">
        <v>361</v>
      </c>
      <c r="G2449" s="186">
        <v>11.0</v>
      </c>
      <c r="H2449" s="186">
        <v>0.0</v>
      </c>
      <c r="I2449" s="2"/>
    </row>
    <row r="2450">
      <c r="A2450" s="183">
        <v>46495.0</v>
      </c>
      <c r="B2450" s="184" t="s">
        <v>340</v>
      </c>
      <c r="C2450" s="183">
        <v>46458.0</v>
      </c>
      <c r="D2450" s="184" t="s">
        <v>468</v>
      </c>
      <c r="E2450" s="184" t="s">
        <v>424</v>
      </c>
      <c r="F2450" s="184" t="s">
        <v>362</v>
      </c>
      <c r="G2450" s="186">
        <v>12.0</v>
      </c>
      <c r="H2450" s="186">
        <v>0.0</v>
      </c>
      <c r="I2450" s="2"/>
    </row>
    <row r="2451">
      <c r="A2451" s="183">
        <v>46496.0</v>
      </c>
      <c r="B2451" s="184" t="s">
        <v>342</v>
      </c>
      <c r="C2451" s="183">
        <v>46459.0</v>
      </c>
      <c r="D2451" s="184" t="s">
        <v>468</v>
      </c>
      <c r="E2451" s="184" t="s">
        <v>424</v>
      </c>
      <c r="F2451" s="184" t="s">
        <v>363</v>
      </c>
      <c r="G2451" s="186">
        <v>13.0</v>
      </c>
      <c r="H2451" s="186">
        <v>0.0</v>
      </c>
      <c r="I2451" s="2"/>
    </row>
    <row r="2452">
      <c r="A2452" s="183">
        <v>46497.0</v>
      </c>
      <c r="B2452" s="184" t="s">
        <v>344</v>
      </c>
      <c r="C2452" s="183">
        <v>46460.0</v>
      </c>
      <c r="D2452" s="184" t="s">
        <v>468</v>
      </c>
      <c r="E2452" s="184" t="s">
        <v>424</v>
      </c>
      <c r="F2452" s="184" t="s">
        <v>364</v>
      </c>
      <c r="G2452" s="186">
        <v>14.0</v>
      </c>
      <c r="H2452" s="186">
        <v>0.0</v>
      </c>
      <c r="I2452" s="2"/>
    </row>
    <row r="2453">
      <c r="A2453" s="183">
        <v>46498.0</v>
      </c>
      <c r="B2453" s="184" t="s">
        <v>346</v>
      </c>
      <c r="C2453" s="183">
        <v>46461.0</v>
      </c>
      <c r="D2453" s="184" t="s">
        <v>468</v>
      </c>
      <c r="E2453" s="184" t="s">
        <v>424</v>
      </c>
      <c r="F2453" s="184" t="s">
        <v>365</v>
      </c>
      <c r="G2453" s="186">
        <v>15.0</v>
      </c>
      <c r="H2453" s="186">
        <v>0.0</v>
      </c>
      <c r="I2453" s="2"/>
    </row>
    <row r="2454">
      <c r="A2454" s="183">
        <v>46499.0</v>
      </c>
      <c r="B2454" s="184" t="s">
        <v>348</v>
      </c>
      <c r="C2454" s="183">
        <v>46462.0</v>
      </c>
      <c r="D2454" s="184" t="s">
        <v>468</v>
      </c>
      <c r="E2454" s="184" t="s">
        <v>424</v>
      </c>
      <c r="F2454" s="184" t="s">
        <v>366</v>
      </c>
      <c r="G2454" s="186">
        <v>16.0</v>
      </c>
      <c r="H2454" s="186">
        <v>0.0</v>
      </c>
      <c r="I2454" s="2"/>
    </row>
    <row r="2455">
      <c r="A2455" s="183">
        <v>46500.0</v>
      </c>
      <c r="B2455" s="184" t="s">
        <v>334</v>
      </c>
      <c r="C2455" s="183">
        <v>46463.0</v>
      </c>
      <c r="D2455" s="184" t="s">
        <v>468</v>
      </c>
      <c r="E2455" s="184" t="s">
        <v>424</v>
      </c>
      <c r="F2455" s="184" t="s">
        <v>367</v>
      </c>
      <c r="G2455" s="186">
        <v>17.0</v>
      </c>
      <c r="H2455" s="186">
        <v>0.0</v>
      </c>
      <c r="I2455" s="2"/>
    </row>
    <row r="2456">
      <c r="A2456" s="183">
        <v>46501.0</v>
      </c>
      <c r="B2456" s="184" t="s">
        <v>338</v>
      </c>
      <c r="C2456" s="183">
        <v>46464.0</v>
      </c>
      <c r="D2456" s="184" t="s">
        <v>468</v>
      </c>
      <c r="E2456" s="184" t="s">
        <v>424</v>
      </c>
      <c r="F2456" s="184" t="s">
        <v>368</v>
      </c>
      <c r="G2456" s="186">
        <v>18.0</v>
      </c>
      <c r="H2456" s="186">
        <v>0.0</v>
      </c>
      <c r="I2456" s="2"/>
    </row>
    <row r="2457">
      <c r="A2457" s="183">
        <v>46502.0</v>
      </c>
      <c r="B2457" s="184" t="s">
        <v>340</v>
      </c>
      <c r="C2457" s="183">
        <v>46465.0</v>
      </c>
      <c r="D2457" s="184" t="s">
        <v>468</v>
      </c>
      <c r="E2457" s="184" t="s">
        <v>424</v>
      </c>
      <c r="F2457" s="184" t="s">
        <v>369</v>
      </c>
      <c r="G2457" s="186">
        <v>19.0</v>
      </c>
      <c r="H2457" s="186">
        <v>0.0</v>
      </c>
      <c r="I2457" s="2"/>
    </row>
    <row r="2458">
      <c r="A2458" s="183">
        <v>46503.0</v>
      </c>
      <c r="B2458" s="184" t="s">
        <v>342</v>
      </c>
      <c r="C2458" s="183">
        <v>46466.0</v>
      </c>
      <c r="D2458" s="184" t="s">
        <v>468</v>
      </c>
      <c r="E2458" s="184" t="s">
        <v>424</v>
      </c>
      <c r="F2458" s="184" t="s">
        <v>370</v>
      </c>
      <c r="G2458" s="186">
        <v>20.0</v>
      </c>
      <c r="H2458" s="186">
        <v>0.0</v>
      </c>
      <c r="I2458" s="2"/>
    </row>
    <row r="2459">
      <c r="A2459" s="183">
        <v>46504.0</v>
      </c>
      <c r="B2459" s="184" t="s">
        <v>344</v>
      </c>
      <c r="C2459" s="183">
        <v>46467.0</v>
      </c>
      <c r="D2459" s="184" t="s">
        <v>468</v>
      </c>
      <c r="E2459" s="184" t="s">
        <v>424</v>
      </c>
      <c r="F2459" s="184" t="s">
        <v>371</v>
      </c>
      <c r="G2459" s="186">
        <v>21.0</v>
      </c>
      <c r="H2459" s="186">
        <v>0.0</v>
      </c>
      <c r="I2459" s="2"/>
    </row>
    <row r="2460">
      <c r="A2460" s="183">
        <v>46505.0</v>
      </c>
      <c r="B2460" s="184" t="s">
        <v>346</v>
      </c>
      <c r="C2460" s="183">
        <v>46468.0</v>
      </c>
      <c r="D2460" s="184" t="s">
        <v>468</v>
      </c>
      <c r="E2460" s="184" t="s">
        <v>424</v>
      </c>
      <c r="F2460" s="184" t="s">
        <v>372</v>
      </c>
      <c r="G2460" s="186">
        <v>22.0</v>
      </c>
      <c r="H2460" s="186">
        <v>0.0</v>
      </c>
      <c r="I2460" s="2"/>
    </row>
    <row r="2461">
      <c r="A2461" s="183">
        <v>46506.0</v>
      </c>
      <c r="B2461" s="184" t="s">
        <v>348</v>
      </c>
      <c r="C2461" s="183">
        <v>46469.0</v>
      </c>
      <c r="D2461" s="184" t="s">
        <v>468</v>
      </c>
      <c r="E2461" s="184" t="s">
        <v>424</v>
      </c>
      <c r="F2461" s="184" t="s">
        <v>373</v>
      </c>
      <c r="G2461" s="186">
        <v>23.0</v>
      </c>
      <c r="H2461" s="186">
        <v>0.0</v>
      </c>
      <c r="I2461" s="2"/>
    </row>
    <row r="2462">
      <c r="A2462" s="183">
        <v>46507.0</v>
      </c>
      <c r="B2462" s="184" t="s">
        <v>334</v>
      </c>
      <c r="C2462" s="183">
        <v>46470.0</v>
      </c>
      <c r="D2462" s="184" t="s">
        <v>468</v>
      </c>
      <c r="E2462" s="184" t="s">
        <v>424</v>
      </c>
      <c r="F2462" s="184" t="s">
        <v>374</v>
      </c>
      <c r="G2462" s="186">
        <v>24.0</v>
      </c>
      <c r="H2462" s="186">
        <v>0.0</v>
      </c>
      <c r="I2462" s="2"/>
    </row>
    <row r="2463">
      <c r="A2463" s="183">
        <v>46508.0</v>
      </c>
      <c r="B2463" s="184" t="s">
        <v>338</v>
      </c>
      <c r="C2463" s="183">
        <v>46471.0</v>
      </c>
      <c r="D2463" s="184" t="s">
        <v>468</v>
      </c>
      <c r="E2463" s="184" t="s">
        <v>424</v>
      </c>
      <c r="F2463" s="184" t="s">
        <v>406</v>
      </c>
      <c r="G2463" s="186">
        <v>25.0</v>
      </c>
      <c r="H2463" s="186">
        <v>0.0</v>
      </c>
      <c r="I2463" s="2"/>
    </row>
    <row r="2464">
      <c r="A2464" s="183">
        <v>46509.0</v>
      </c>
      <c r="B2464" s="184" t="s">
        <v>340</v>
      </c>
      <c r="C2464" s="183">
        <v>46472.0</v>
      </c>
      <c r="D2464" s="184" t="s">
        <v>468</v>
      </c>
      <c r="E2464" s="184" t="s">
        <v>424</v>
      </c>
      <c r="F2464" s="184" t="s">
        <v>407</v>
      </c>
      <c r="G2464" s="186">
        <v>26.0</v>
      </c>
      <c r="H2464" s="186">
        <v>0.0</v>
      </c>
      <c r="I2464" s="2"/>
    </row>
    <row r="2465">
      <c r="A2465" s="183">
        <v>46510.0</v>
      </c>
      <c r="B2465" s="184" t="s">
        <v>342</v>
      </c>
      <c r="C2465" s="183">
        <v>46473.0</v>
      </c>
      <c r="D2465" s="184" t="s">
        <v>468</v>
      </c>
      <c r="E2465" s="184" t="s">
        <v>424</v>
      </c>
      <c r="F2465" s="184" t="s">
        <v>377</v>
      </c>
      <c r="G2465" s="186">
        <v>27.0</v>
      </c>
      <c r="H2465" s="186">
        <v>0.0</v>
      </c>
      <c r="I2465" s="2"/>
    </row>
    <row r="2466">
      <c r="A2466" s="183">
        <v>46511.0</v>
      </c>
      <c r="B2466" s="184" t="s">
        <v>344</v>
      </c>
      <c r="C2466" s="183">
        <v>46474.0</v>
      </c>
      <c r="D2466" s="184" t="s">
        <v>468</v>
      </c>
      <c r="E2466" s="184" t="s">
        <v>424</v>
      </c>
      <c r="F2466" s="184" t="s">
        <v>378</v>
      </c>
      <c r="G2466" s="186">
        <v>28.0</v>
      </c>
      <c r="H2466" s="186">
        <v>0.0</v>
      </c>
      <c r="I2466" s="2"/>
    </row>
    <row r="2467">
      <c r="A2467" s="183">
        <v>46512.0</v>
      </c>
      <c r="B2467" s="184" t="s">
        <v>346</v>
      </c>
      <c r="C2467" s="183">
        <v>46475.0</v>
      </c>
      <c r="D2467" s="184" t="s">
        <v>468</v>
      </c>
      <c r="E2467" s="184" t="s">
        <v>424</v>
      </c>
      <c r="F2467" s="184" t="s">
        <v>379</v>
      </c>
      <c r="G2467" s="186">
        <v>29.0</v>
      </c>
      <c r="H2467" s="186">
        <v>0.0</v>
      </c>
      <c r="I2467" s="2"/>
    </row>
    <row r="2468">
      <c r="A2468" s="183">
        <v>46513.0</v>
      </c>
      <c r="B2468" s="184" t="s">
        <v>348</v>
      </c>
      <c r="C2468" s="183">
        <v>46478.0</v>
      </c>
      <c r="D2468" s="184" t="s">
        <v>468</v>
      </c>
      <c r="E2468" s="184" t="s">
        <v>425</v>
      </c>
      <c r="F2468" s="184" t="s">
        <v>380</v>
      </c>
      <c r="G2468" s="186">
        <v>1.0</v>
      </c>
      <c r="H2468" s="186">
        <v>0.0</v>
      </c>
      <c r="I2468" s="2"/>
    </row>
    <row r="2469">
      <c r="A2469" s="183">
        <v>46514.0</v>
      </c>
      <c r="B2469" s="184" t="s">
        <v>334</v>
      </c>
      <c r="C2469" s="183">
        <v>46479.0</v>
      </c>
      <c r="D2469" s="184" t="s">
        <v>468</v>
      </c>
      <c r="E2469" s="184" t="s">
        <v>425</v>
      </c>
      <c r="F2469" s="184" t="s">
        <v>381</v>
      </c>
      <c r="G2469" s="186">
        <v>2.0</v>
      </c>
      <c r="H2469" s="186">
        <v>0.0</v>
      </c>
      <c r="I2469" s="2"/>
    </row>
    <row r="2470">
      <c r="A2470" s="183">
        <v>46515.0</v>
      </c>
      <c r="B2470" s="184" t="s">
        <v>338</v>
      </c>
      <c r="C2470" s="183">
        <v>46480.0</v>
      </c>
      <c r="D2470" s="184" t="s">
        <v>468</v>
      </c>
      <c r="E2470" s="184" t="s">
        <v>425</v>
      </c>
      <c r="F2470" s="184" t="s">
        <v>383</v>
      </c>
      <c r="G2470" s="186">
        <v>3.0</v>
      </c>
      <c r="H2470" s="186">
        <v>0.0</v>
      </c>
      <c r="I2470" s="2"/>
    </row>
    <row r="2471">
      <c r="A2471" s="183">
        <v>46516.0</v>
      </c>
      <c r="B2471" s="184" t="s">
        <v>340</v>
      </c>
      <c r="C2471" s="183">
        <v>46481.0</v>
      </c>
      <c r="D2471" s="184" t="s">
        <v>468</v>
      </c>
      <c r="E2471" s="184" t="s">
        <v>425</v>
      </c>
      <c r="F2471" s="184" t="s">
        <v>384</v>
      </c>
      <c r="G2471" s="186">
        <v>4.0</v>
      </c>
      <c r="H2471" s="186">
        <v>0.0</v>
      </c>
      <c r="I2471" s="2"/>
    </row>
    <row r="2472">
      <c r="A2472" s="183">
        <v>46517.0</v>
      </c>
      <c r="B2472" s="184" t="s">
        <v>342</v>
      </c>
      <c r="C2472" s="183">
        <v>46482.0</v>
      </c>
      <c r="D2472" s="184" t="s">
        <v>468</v>
      </c>
      <c r="E2472" s="184" t="s">
        <v>425</v>
      </c>
      <c r="F2472" s="184" t="s">
        <v>385</v>
      </c>
      <c r="G2472" s="186">
        <v>5.0</v>
      </c>
      <c r="H2472" s="186">
        <v>0.0</v>
      </c>
      <c r="I2472" s="2"/>
    </row>
    <row r="2473">
      <c r="A2473" s="183">
        <v>46518.0</v>
      </c>
      <c r="B2473" s="184" t="s">
        <v>344</v>
      </c>
      <c r="C2473" s="183">
        <v>46483.0</v>
      </c>
      <c r="D2473" s="184" t="s">
        <v>468</v>
      </c>
      <c r="E2473" s="184" t="s">
        <v>425</v>
      </c>
      <c r="F2473" s="184" t="s">
        <v>386</v>
      </c>
      <c r="G2473" s="186">
        <v>6.0</v>
      </c>
      <c r="H2473" s="186">
        <v>0.0</v>
      </c>
      <c r="I2473" s="2"/>
    </row>
    <row r="2474">
      <c r="A2474" s="183">
        <v>46519.0</v>
      </c>
      <c r="B2474" s="184" t="s">
        <v>346</v>
      </c>
      <c r="C2474" s="183">
        <v>46484.0</v>
      </c>
      <c r="D2474" s="184" t="s">
        <v>468</v>
      </c>
      <c r="E2474" s="184" t="s">
        <v>425</v>
      </c>
      <c r="F2474" s="184" t="s">
        <v>387</v>
      </c>
      <c r="G2474" s="186">
        <v>7.0</v>
      </c>
      <c r="H2474" s="186">
        <v>0.0</v>
      </c>
      <c r="I2474" s="2"/>
    </row>
    <row r="2475">
      <c r="A2475" s="183">
        <v>46520.0</v>
      </c>
      <c r="B2475" s="184" t="s">
        <v>348</v>
      </c>
      <c r="C2475" s="183">
        <v>46485.0</v>
      </c>
      <c r="D2475" s="184" t="s">
        <v>468</v>
      </c>
      <c r="E2475" s="184" t="s">
        <v>425</v>
      </c>
      <c r="F2475" s="184" t="s">
        <v>388</v>
      </c>
      <c r="G2475" s="186">
        <v>8.0</v>
      </c>
      <c r="H2475" s="186">
        <v>0.0</v>
      </c>
      <c r="I2475" s="2"/>
    </row>
    <row r="2476">
      <c r="A2476" s="183">
        <v>46521.0</v>
      </c>
      <c r="B2476" s="184" t="s">
        <v>334</v>
      </c>
      <c r="C2476" s="183">
        <v>46486.0</v>
      </c>
      <c r="D2476" s="184" t="s">
        <v>468</v>
      </c>
      <c r="E2476" s="184" t="s">
        <v>425</v>
      </c>
      <c r="F2476" s="184" t="s">
        <v>389</v>
      </c>
      <c r="G2476" s="186">
        <v>9.0</v>
      </c>
      <c r="H2476" s="186">
        <v>0.0</v>
      </c>
      <c r="I2476" s="2"/>
    </row>
    <row r="2477">
      <c r="A2477" s="183">
        <v>46522.0</v>
      </c>
      <c r="B2477" s="184" t="s">
        <v>338</v>
      </c>
      <c r="C2477" s="183">
        <v>46487.0</v>
      </c>
      <c r="D2477" s="184" t="s">
        <v>468</v>
      </c>
      <c r="E2477" s="184" t="s">
        <v>425</v>
      </c>
      <c r="F2477" s="184" t="s">
        <v>390</v>
      </c>
      <c r="G2477" s="186">
        <v>10.0</v>
      </c>
      <c r="H2477" s="186">
        <v>0.0</v>
      </c>
      <c r="I2477" s="2"/>
    </row>
    <row r="2478">
      <c r="A2478" s="183">
        <v>46523.0</v>
      </c>
      <c r="B2478" s="184" t="s">
        <v>340</v>
      </c>
      <c r="C2478" s="183">
        <v>46488.0</v>
      </c>
      <c r="D2478" s="184" t="s">
        <v>468</v>
      </c>
      <c r="E2478" s="184" t="s">
        <v>425</v>
      </c>
      <c r="F2478" s="184" t="s">
        <v>391</v>
      </c>
      <c r="G2478" s="186">
        <v>11.0</v>
      </c>
      <c r="H2478" s="186">
        <v>0.0</v>
      </c>
      <c r="I2478" s="2"/>
    </row>
    <row r="2479">
      <c r="A2479" s="183">
        <v>46524.0</v>
      </c>
      <c r="B2479" s="184" t="s">
        <v>342</v>
      </c>
      <c r="C2479" s="183">
        <v>46489.0</v>
      </c>
      <c r="D2479" s="184" t="s">
        <v>468</v>
      </c>
      <c r="E2479" s="184" t="s">
        <v>425</v>
      </c>
      <c r="F2479" s="184" t="s">
        <v>392</v>
      </c>
      <c r="G2479" s="186">
        <v>12.0</v>
      </c>
      <c r="H2479" s="186">
        <v>0.0</v>
      </c>
      <c r="I2479" s="2"/>
    </row>
    <row r="2480">
      <c r="A2480" s="183">
        <v>46525.0</v>
      </c>
      <c r="B2480" s="184" t="s">
        <v>344</v>
      </c>
      <c r="C2480" s="183">
        <v>46490.0</v>
      </c>
      <c r="D2480" s="184" t="s">
        <v>468</v>
      </c>
      <c r="E2480" s="184" t="s">
        <v>425</v>
      </c>
      <c r="F2480" s="184" t="s">
        <v>393</v>
      </c>
      <c r="G2480" s="186">
        <v>13.0</v>
      </c>
      <c r="H2480" s="186">
        <v>0.0</v>
      </c>
      <c r="I2480" s="2"/>
    </row>
    <row r="2481">
      <c r="A2481" s="183">
        <v>46526.0</v>
      </c>
      <c r="B2481" s="184" t="s">
        <v>346</v>
      </c>
      <c r="C2481" s="183">
        <v>46491.0</v>
      </c>
      <c r="D2481" s="184" t="s">
        <v>468</v>
      </c>
      <c r="E2481" s="184" t="s">
        <v>425</v>
      </c>
      <c r="F2481" s="184" t="s">
        <v>394</v>
      </c>
      <c r="G2481" s="186">
        <v>14.0</v>
      </c>
      <c r="H2481" s="186">
        <v>0.0</v>
      </c>
      <c r="I2481" s="2"/>
    </row>
    <row r="2482">
      <c r="A2482" s="183">
        <v>46527.0</v>
      </c>
      <c r="B2482" s="184" t="s">
        <v>348</v>
      </c>
      <c r="C2482" s="183">
        <v>46492.0</v>
      </c>
      <c r="D2482" s="184" t="s">
        <v>468</v>
      </c>
      <c r="E2482" s="184" t="s">
        <v>425</v>
      </c>
      <c r="F2482" s="184" t="s">
        <v>395</v>
      </c>
      <c r="G2482" s="186">
        <v>15.0</v>
      </c>
      <c r="H2482" s="186">
        <v>0.0</v>
      </c>
      <c r="I2482" s="2"/>
    </row>
    <row r="2483">
      <c r="A2483" s="183">
        <v>46528.0</v>
      </c>
      <c r="B2483" s="184" t="s">
        <v>334</v>
      </c>
      <c r="C2483" s="183">
        <v>46493.0</v>
      </c>
      <c r="D2483" s="184" t="s">
        <v>468</v>
      </c>
      <c r="E2483" s="184" t="s">
        <v>425</v>
      </c>
      <c r="F2483" s="184" t="s">
        <v>396</v>
      </c>
      <c r="G2483" s="186">
        <v>16.0</v>
      </c>
      <c r="H2483" s="186">
        <v>0.0</v>
      </c>
      <c r="I2483" s="2"/>
    </row>
    <row r="2484">
      <c r="A2484" s="183">
        <v>46529.0</v>
      </c>
      <c r="B2484" s="184" t="s">
        <v>338</v>
      </c>
      <c r="C2484" s="183">
        <v>46494.0</v>
      </c>
      <c r="D2484" s="184" t="s">
        <v>468</v>
      </c>
      <c r="E2484" s="184" t="s">
        <v>425</v>
      </c>
      <c r="F2484" s="184" t="s">
        <v>397</v>
      </c>
      <c r="G2484" s="186">
        <v>17.0</v>
      </c>
      <c r="H2484" s="186">
        <v>0.0</v>
      </c>
      <c r="I2484" s="2"/>
    </row>
    <row r="2485">
      <c r="A2485" s="183">
        <v>46530.0</v>
      </c>
      <c r="B2485" s="184" t="s">
        <v>340</v>
      </c>
      <c r="C2485" s="183">
        <v>46495.0</v>
      </c>
      <c r="D2485" s="184" t="s">
        <v>468</v>
      </c>
      <c r="E2485" s="184" t="s">
        <v>425</v>
      </c>
      <c r="F2485" s="184" t="s">
        <v>398</v>
      </c>
      <c r="G2485" s="186">
        <v>18.0</v>
      </c>
      <c r="H2485" s="186">
        <v>0.0</v>
      </c>
      <c r="I2485" s="2"/>
    </row>
    <row r="2486">
      <c r="A2486" s="183">
        <v>46531.0</v>
      </c>
      <c r="B2486" s="184" t="s">
        <v>342</v>
      </c>
      <c r="C2486" s="183">
        <v>46496.0</v>
      </c>
      <c r="D2486" s="184" t="s">
        <v>468</v>
      </c>
      <c r="E2486" s="184" t="s">
        <v>425</v>
      </c>
      <c r="F2486" s="184" t="s">
        <v>399</v>
      </c>
      <c r="G2486" s="186">
        <v>19.0</v>
      </c>
      <c r="H2486" s="186">
        <v>0.0</v>
      </c>
      <c r="I2486" s="2"/>
    </row>
    <row r="2487">
      <c r="A2487" s="183">
        <v>46532.0</v>
      </c>
      <c r="B2487" s="184" t="s">
        <v>344</v>
      </c>
      <c r="C2487" s="183">
        <v>46497.0</v>
      </c>
      <c r="D2487" s="184" t="s">
        <v>468</v>
      </c>
      <c r="E2487" s="184" t="s">
        <v>425</v>
      </c>
      <c r="F2487" s="184" t="s">
        <v>400</v>
      </c>
      <c r="G2487" s="186">
        <v>20.0</v>
      </c>
      <c r="H2487" s="186">
        <v>0.0</v>
      </c>
      <c r="I2487" s="2"/>
    </row>
    <row r="2488">
      <c r="A2488" s="183">
        <v>46533.0</v>
      </c>
      <c r="B2488" s="184" t="s">
        <v>346</v>
      </c>
      <c r="C2488" s="183">
        <v>46498.0</v>
      </c>
      <c r="D2488" s="184" t="s">
        <v>468</v>
      </c>
      <c r="E2488" s="184" t="s">
        <v>425</v>
      </c>
      <c r="F2488" s="184" t="s">
        <v>401</v>
      </c>
      <c r="G2488" s="186">
        <v>21.0</v>
      </c>
      <c r="H2488" s="186">
        <v>0.0</v>
      </c>
      <c r="I2488" s="2"/>
    </row>
    <row r="2489">
      <c r="A2489" s="183">
        <v>46534.0</v>
      </c>
      <c r="B2489" s="184" t="s">
        <v>348</v>
      </c>
      <c r="C2489" s="183">
        <v>46499.0</v>
      </c>
      <c r="D2489" s="184" t="s">
        <v>468</v>
      </c>
      <c r="E2489" s="184" t="s">
        <v>425</v>
      </c>
      <c r="F2489" s="184" t="s">
        <v>402</v>
      </c>
      <c r="G2489" s="186">
        <v>22.0</v>
      </c>
      <c r="H2489" s="186">
        <v>0.0</v>
      </c>
      <c r="I2489" s="2"/>
    </row>
    <row r="2490">
      <c r="A2490" s="183">
        <v>46535.0</v>
      </c>
      <c r="B2490" s="184" t="s">
        <v>334</v>
      </c>
      <c r="C2490" s="183">
        <v>46500.0</v>
      </c>
      <c r="D2490" s="184" t="s">
        <v>468</v>
      </c>
      <c r="E2490" s="184" t="s">
        <v>425</v>
      </c>
      <c r="F2490" s="184" t="s">
        <v>403</v>
      </c>
      <c r="G2490" s="186">
        <v>23.0</v>
      </c>
      <c r="H2490" s="186">
        <v>0.0</v>
      </c>
      <c r="I2490" s="2"/>
    </row>
    <row r="2491">
      <c r="A2491" s="183">
        <v>46536.0</v>
      </c>
      <c r="B2491" s="184" t="s">
        <v>338</v>
      </c>
      <c r="C2491" s="183">
        <v>46501.0</v>
      </c>
      <c r="D2491" s="184" t="s">
        <v>468</v>
      </c>
      <c r="E2491" s="184" t="s">
        <v>425</v>
      </c>
      <c r="F2491" s="184" t="s">
        <v>404</v>
      </c>
      <c r="G2491" s="186">
        <v>24.0</v>
      </c>
      <c r="H2491" s="186">
        <v>0.0</v>
      </c>
      <c r="I2491" s="2"/>
    </row>
    <row r="2492">
      <c r="A2492" s="183">
        <v>46537.0</v>
      </c>
      <c r="B2492" s="184" t="s">
        <v>340</v>
      </c>
      <c r="C2492" s="183">
        <v>46502.0</v>
      </c>
      <c r="D2492" s="184" t="s">
        <v>468</v>
      </c>
      <c r="E2492" s="184" t="s">
        <v>425</v>
      </c>
      <c r="F2492" s="184" t="s">
        <v>337</v>
      </c>
      <c r="G2492" s="186">
        <v>25.0</v>
      </c>
      <c r="H2492" s="186">
        <v>0.0</v>
      </c>
      <c r="I2492" s="2"/>
    </row>
    <row r="2493">
      <c r="A2493" s="183">
        <v>46538.0</v>
      </c>
      <c r="B2493" s="184" t="s">
        <v>342</v>
      </c>
      <c r="C2493" s="183">
        <v>46503.0</v>
      </c>
      <c r="D2493" s="184" t="s">
        <v>468</v>
      </c>
      <c r="E2493" s="184" t="s">
        <v>425</v>
      </c>
      <c r="F2493" s="184" t="s">
        <v>339</v>
      </c>
      <c r="G2493" s="186">
        <v>26.0</v>
      </c>
      <c r="H2493" s="186">
        <v>0.0</v>
      </c>
      <c r="I2493" s="2"/>
    </row>
    <row r="2494">
      <c r="A2494" s="183">
        <v>46539.0</v>
      </c>
      <c r="B2494" s="184" t="s">
        <v>344</v>
      </c>
      <c r="C2494" s="183">
        <v>46504.0</v>
      </c>
      <c r="D2494" s="184" t="s">
        <v>468</v>
      </c>
      <c r="E2494" s="184" t="s">
        <v>425</v>
      </c>
      <c r="F2494" s="184" t="s">
        <v>341</v>
      </c>
      <c r="G2494" s="186">
        <v>27.0</v>
      </c>
      <c r="H2494" s="186">
        <v>0.0</v>
      </c>
      <c r="I2494" s="2"/>
    </row>
    <row r="2495">
      <c r="A2495" s="183">
        <v>46540.0</v>
      </c>
      <c r="B2495" s="184" t="s">
        <v>346</v>
      </c>
      <c r="C2495" s="183">
        <v>46505.0</v>
      </c>
      <c r="D2495" s="184" t="s">
        <v>468</v>
      </c>
      <c r="E2495" s="184" t="s">
        <v>425</v>
      </c>
      <c r="F2495" s="184" t="s">
        <v>343</v>
      </c>
      <c r="G2495" s="186">
        <v>28.0</v>
      </c>
      <c r="H2495" s="186">
        <v>0.0</v>
      </c>
      <c r="I2495" s="2"/>
    </row>
    <row r="2496">
      <c r="A2496" s="183">
        <v>46541.0</v>
      </c>
      <c r="B2496" s="184" t="s">
        <v>348</v>
      </c>
      <c r="C2496" s="183">
        <v>46506.0</v>
      </c>
      <c r="D2496" s="184" t="s">
        <v>468</v>
      </c>
      <c r="E2496" s="184" t="s">
        <v>425</v>
      </c>
      <c r="F2496" s="184" t="s">
        <v>345</v>
      </c>
      <c r="G2496" s="186">
        <v>29.0</v>
      </c>
      <c r="H2496" s="186">
        <v>0.0</v>
      </c>
      <c r="I2496" s="2"/>
    </row>
    <row r="2497">
      <c r="A2497" s="183">
        <v>46542.0</v>
      </c>
      <c r="B2497" s="184" t="s">
        <v>334</v>
      </c>
      <c r="C2497" s="183">
        <v>46507.0</v>
      </c>
      <c r="D2497" s="184" t="s">
        <v>468</v>
      </c>
      <c r="E2497" s="184" t="s">
        <v>425</v>
      </c>
      <c r="F2497" s="184" t="s">
        <v>347</v>
      </c>
      <c r="G2497" s="186">
        <v>30.0</v>
      </c>
      <c r="H2497" s="186">
        <v>0.0</v>
      </c>
      <c r="I2497" s="2"/>
    </row>
    <row r="2498">
      <c r="A2498" s="183">
        <v>46543.0</v>
      </c>
      <c r="B2498" s="184" t="s">
        <v>338</v>
      </c>
      <c r="C2498" s="183">
        <v>46508.0</v>
      </c>
      <c r="D2498" s="184" t="s">
        <v>468</v>
      </c>
      <c r="E2498" s="184" t="s">
        <v>426</v>
      </c>
      <c r="F2498" s="184" t="s">
        <v>349</v>
      </c>
      <c r="G2498" s="186">
        <v>1.0</v>
      </c>
      <c r="H2498" s="186">
        <v>0.0</v>
      </c>
      <c r="I2498" s="2"/>
    </row>
    <row r="2499">
      <c r="A2499" s="183">
        <v>46544.0</v>
      </c>
      <c r="B2499" s="184" t="s">
        <v>340</v>
      </c>
      <c r="C2499" s="183">
        <v>46509.0</v>
      </c>
      <c r="D2499" s="184" t="s">
        <v>468</v>
      </c>
      <c r="E2499" s="184" t="s">
        <v>426</v>
      </c>
      <c r="F2499" s="184" t="s">
        <v>350</v>
      </c>
      <c r="G2499" s="186">
        <v>2.0</v>
      </c>
      <c r="H2499" s="186">
        <v>0.0</v>
      </c>
      <c r="I2499" s="2"/>
    </row>
    <row r="2500">
      <c r="A2500" s="183">
        <v>46545.0</v>
      </c>
      <c r="B2500" s="184" t="s">
        <v>342</v>
      </c>
      <c r="C2500" s="183">
        <v>46510.0</v>
      </c>
      <c r="D2500" s="184" t="s">
        <v>468</v>
      </c>
      <c r="E2500" s="184" t="s">
        <v>426</v>
      </c>
      <c r="F2500" s="184" t="s">
        <v>351</v>
      </c>
      <c r="G2500" s="186">
        <v>3.0</v>
      </c>
      <c r="H2500" s="186">
        <v>0.0</v>
      </c>
      <c r="I2500" s="2"/>
    </row>
    <row r="2501">
      <c r="A2501" s="183">
        <v>46546.0</v>
      </c>
      <c r="B2501" s="184" t="s">
        <v>344</v>
      </c>
      <c r="C2501" s="183">
        <v>46511.0</v>
      </c>
      <c r="D2501" s="184" t="s">
        <v>468</v>
      </c>
      <c r="E2501" s="184" t="s">
        <v>426</v>
      </c>
      <c r="F2501" s="184" t="s">
        <v>352</v>
      </c>
      <c r="G2501" s="186">
        <v>4.0</v>
      </c>
      <c r="H2501" s="186">
        <v>0.0</v>
      </c>
      <c r="I2501" s="2"/>
    </row>
    <row r="2502">
      <c r="A2502" s="183">
        <v>46547.0</v>
      </c>
      <c r="B2502" s="184" t="s">
        <v>346</v>
      </c>
      <c r="C2502" s="183">
        <v>46512.0</v>
      </c>
      <c r="D2502" s="184" t="s">
        <v>468</v>
      </c>
      <c r="E2502" s="184" t="s">
        <v>426</v>
      </c>
      <c r="F2502" s="184" t="s">
        <v>353</v>
      </c>
      <c r="G2502" s="186">
        <v>5.0</v>
      </c>
      <c r="H2502" s="186">
        <v>0.0</v>
      </c>
      <c r="I2502" s="2"/>
    </row>
    <row r="2503">
      <c r="A2503" s="183">
        <v>46548.0</v>
      </c>
      <c r="B2503" s="184" t="s">
        <v>348</v>
      </c>
      <c r="C2503" s="183">
        <v>46513.0</v>
      </c>
      <c r="D2503" s="184" t="s">
        <v>468</v>
      </c>
      <c r="E2503" s="184" t="s">
        <v>426</v>
      </c>
      <c r="F2503" s="184" t="s">
        <v>354</v>
      </c>
      <c r="G2503" s="186">
        <v>6.0</v>
      </c>
      <c r="H2503" s="186">
        <v>0.0</v>
      </c>
      <c r="I2503" s="2"/>
    </row>
    <row r="2504">
      <c r="A2504" s="183">
        <v>46549.0</v>
      </c>
      <c r="B2504" s="184" t="s">
        <v>334</v>
      </c>
      <c r="C2504" s="183">
        <v>46514.0</v>
      </c>
      <c r="D2504" s="184" t="s">
        <v>468</v>
      </c>
      <c r="E2504" s="184" t="s">
        <v>426</v>
      </c>
      <c r="F2504" s="184" t="s">
        <v>356</v>
      </c>
      <c r="G2504" s="186">
        <v>7.0</v>
      </c>
      <c r="H2504" s="186">
        <v>0.0</v>
      </c>
      <c r="I2504" s="2"/>
    </row>
    <row r="2505">
      <c r="A2505" s="183">
        <v>46550.0</v>
      </c>
      <c r="B2505" s="184" t="s">
        <v>338</v>
      </c>
      <c r="C2505" s="183">
        <v>46515.0</v>
      </c>
      <c r="D2505" s="184" t="s">
        <v>468</v>
      </c>
      <c r="E2505" s="184" t="s">
        <v>426</v>
      </c>
      <c r="F2505" s="184" t="s">
        <v>357</v>
      </c>
      <c r="G2505" s="186">
        <v>8.0</v>
      </c>
      <c r="H2505" s="186">
        <v>0.0</v>
      </c>
      <c r="I2505" s="2"/>
    </row>
    <row r="2506">
      <c r="A2506" s="183">
        <v>46551.0</v>
      </c>
      <c r="B2506" s="184" t="s">
        <v>340</v>
      </c>
      <c r="C2506" s="183">
        <v>46516.0</v>
      </c>
      <c r="D2506" s="184" t="s">
        <v>468</v>
      </c>
      <c r="E2506" s="184" t="s">
        <v>426</v>
      </c>
      <c r="F2506" s="184" t="s">
        <v>358</v>
      </c>
      <c r="G2506" s="186">
        <v>9.0</v>
      </c>
      <c r="H2506" s="186">
        <v>0.0</v>
      </c>
      <c r="I2506" s="2"/>
    </row>
    <row r="2507">
      <c r="A2507" s="183">
        <v>46552.0</v>
      </c>
      <c r="B2507" s="184" t="s">
        <v>342</v>
      </c>
      <c r="C2507" s="183">
        <v>46517.0</v>
      </c>
      <c r="D2507" s="184" t="s">
        <v>468</v>
      </c>
      <c r="E2507" s="184" t="s">
        <v>426</v>
      </c>
      <c r="F2507" s="184" t="s">
        <v>359</v>
      </c>
      <c r="G2507" s="186">
        <v>10.0</v>
      </c>
      <c r="H2507" s="186">
        <v>0.0</v>
      </c>
      <c r="I2507" s="2"/>
    </row>
    <row r="2508">
      <c r="A2508" s="183">
        <v>46553.0</v>
      </c>
      <c r="B2508" s="184" t="s">
        <v>344</v>
      </c>
      <c r="C2508" s="183">
        <v>46518.0</v>
      </c>
      <c r="D2508" s="184" t="s">
        <v>468</v>
      </c>
      <c r="E2508" s="184" t="s">
        <v>426</v>
      </c>
      <c r="F2508" s="184" t="s">
        <v>360</v>
      </c>
      <c r="G2508" s="186">
        <v>11.0</v>
      </c>
      <c r="H2508" s="186">
        <v>0.0</v>
      </c>
      <c r="I2508" s="2"/>
    </row>
    <row r="2509">
      <c r="A2509" s="183">
        <v>46554.0</v>
      </c>
      <c r="B2509" s="184" t="s">
        <v>346</v>
      </c>
      <c r="C2509" s="183">
        <v>46519.0</v>
      </c>
      <c r="D2509" s="184" t="s">
        <v>468</v>
      </c>
      <c r="E2509" s="184" t="s">
        <v>426</v>
      </c>
      <c r="F2509" s="184" t="s">
        <v>361</v>
      </c>
      <c r="G2509" s="186">
        <v>12.0</v>
      </c>
      <c r="H2509" s="186">
        <v>0.0</v>
      </c>
      <c r="I2509" s="2"/>
    </row>
    <row r="2510">
      <c r="A2510" s="183">
        <v>46555.0</v>
      </c>
      <c r="B2510" s="184" t="s">
        <v>348</v>
      </c>
      <c r="C2510" s="183">
        <v>46520.0</v>
      </c>
      <c r="D2510" s="184" t="s">
        <v>468</v>
      </c>
      <c r="E2510" s="184" t="s">
        <v>426</v>
      </c>
      <c r="F2510" s="184" t="s">
        <v>362</v>
      </c>
      <c r="G2510" s="186">
        <v>13.0</v>
      </c>
      <c r="H2510" s="186">
        <v>0.0</v>
      </c>
      <c r="I2510" s="2"/>
    </row>
    <row r="2511">
      <c r="A2511" s="183">
        <v>46556.0</v>
      </c>
      <c r="B2511" s="184" t="s">
        <v>334</v>
      </c>
      <c r="C2511" s="183">
        <v>46521.0</v>
      </c>
      <c r="D2511" s="184" t="s">
        <v>468</v>
      </c>
      <c r="E2511" s="184" t="s">
        <v>426</v>
      </c>
      <c r="F2511" s="184" t="s">
        <v>363</v>
      </c>
      <c r="G2511" s="186">
        <v>14.0</v>
      </c>
      <c r="H2511" s="186">
        <v>0.0</v>
      </c>
      <c r="I2511" s="2"/>
    </row>
    <row r="2512">
      <c r="A2512" s="183">
        <v>46557.0</v>
      </c>
      <c r="B2512" s="184" t="s">
        <v>338</v>
      </c>
      <c r="C2512" s="183">
        <v>46522.0</v>
      </c>
      <c r="D2512" s="184" t="s">
        <v>468</v>
      </c>
      <c r="E2512" s="184" t="s">
        <v>426</v>
      </c>
      <c r="F2512" s="184" t="s">
        <v>364</v>
      </c>
      <c r="G2512" s="186">
        <v>15.0</v>
      </c>
      <c r="H2512" s="186">
        <v>0.0</v>
      </c>
      <c r="I2512" s="2"/>
    </row>
    <row r="2513">
      <c r="A2513" s="183">
        <v>46558.0</v>
      </c>
      <c r="B2513" s="184" t="s">
        <v>340</v>
      </c>
      <c r="C2513" s="183">
        <v>46523.0</v>
      </c>
      <c r="D2513" s="184" t="s">
        <v>468</v>
      </c>
      <c r="E2513" s="184" t="s">
        <v>426</v>
      </c>
      <c r="F2513" s="184" t="s">
        <v>365</v>
      </c>
      <c r="G2513" s="186">
        <v>16.0</v>
      </c>
      <c r="H2513" s="186">
        <v>0.0</v>
      </c>
      <c r="I2513" s="2"/>
    </row>
    <row r="2514">
      <c r="A2514" s="183">
        <v>46559.0</v>
      </c>
      <c r="B2514" s="184" t="s">
        <v>342</v>
      </c>
      <c r="C2514" s="183">
        <v>46524.0</v>
      </c>
      <c r="D2514" s="184" t="s">
        <v>468</v>
      </c>
      <c r="E2514" s="184" t="s">
        <v>426</v>
      </c>
      <c r="F2514" s="184" t="s">
        <v>366</v>
      </c>
      <c r="G2514" s="186">
        <v>17.0</v>
      </c>
      <c r="H2514" s="186">
        <v>0.0</v>
      </c>
      <c r="I2514" s="2"/>
    </row>
    <row r="2515">
      <c r="A2515" s="183">
        <v>46560.0</v>
      </c>
      <c r="B2515" s="184" t="s">
        <v>344</v>
      </c>
      <c r="C2515" s="183">
        <v>46525.0</v>
      </c>
      <c r="D2515" s="184" t="s">
        <v>468</v>
      </c>
      <c r="E2515" s="184" t="s">
        <v>426</v>
      </c>
      <c r="F2515" s="184" t="s">
        <v>367</v>
      </c>
      <c r="G2515" s="186">
        <v>18.0</v>
      </c>
      <c r="H2515" s="186">
        <v>0.0</v>
      </c>
      <c r="I2515" s="2"/>
    </row>
    <row r="2516">
      <c r="A2516" s="183">
        <v>46561.0</v>
      </c>
      <c r="B2516" s="184" t="s">
        <v>346</v>
      </c>
      <c r="C2516" s="183">
        <v>46526.0</v>
      </c>
      <c r="D2516" s="184" t="s">
        <v>468</v>
      </c>
      <c r="E2516" s="184" t="s">
        <v>426</v>
      </c>
      <c r="F2516" s="184" t="s">
        <v>368</v>
      </c>
      <c r="G2516" s="186">
        <v>19.0</v>
      </c>
      <c r="H2516" s="186">
        <v>0.0</v>
      </c>
      <c r="I2516" s="2"/>
    </row>
    <row r="2517">
      <c r="A2517" s="183">
        <v>46562.0</v>
      </c>
      <c r="B2517" s="184" t="s">
        <v>348</v>
      </c>
      <c r="C2517" s="183">
        <v>46527.0</v>
      </c>
      <c r="D2517" s="184" t="s">
        <v>468</v>
      </c>
      <c r="E2517" s="184" t="s">
        <v>426</v>
      </c>
      <c r="F2517" s="184" t="s">
        <v>369</v>
      </c>
      <c r="G2517" s="186">
        <v>20.0</v>
      </c>
      <c r="H2517" s="186">
        <v>0.0</v>
      </c>
      <c r="I2517" s="2"/>
    </row>
    <row r="2518">
      <c r="A2518" s="183">
        <v>46563.0</v>
      </c>
      <c r="B2518" s="184" t="s">
        <v>334</v>
      </c>
      <c r="C2518" s="183">
        <v>46528.0</v>
      </c>
      <c r="D2518" s="184" t="s">
        <v>468</v>
      </c>
      <c r="E2518" s="184" t="s">
        <v>426</v>
      </c>
      <c r="F2518" s="184" t="s">
        <v>370</v>
      </c>
      <c r="G2518" s="186">
        <v>21.0</v>
      </c>
      <c r="H2518" s="186">
        <v>0.0</v>
      </c>
      <c r="I2518" s="2"/>
    </row>
    <row r="2519">
      <c r="A2519" s="183">
        <v>46564.0</v>
      </c>
      <c r="B2519" s="184" t="s">
        <v>338</v>
      </c>
      <c r="C2519" s="183">
        <v>46529.0</v>
      </c>
      <c r="D2519" s="184" t="s">
        <v>468</v>
      </c>
      <c r="E2519" s="184" t="s">
        <v>426</v>
      </c>
      <c r="F2519" s="184" t="s">
        <v>371</v>
      </c>
      <c r="G2519" s="186">
        <v>22.0</v>
      </c>
      <c r="H2519" s="186">
        <v>0.0</v>
      </c>
      <c r="I2519" s="2"/>
    </row>
    <row r="2520">
      <c r="A2520" s="183">
        <v>46565.0</v>
      </c>
      <c r="B2520" s="184" t="s">
        <v>340</v>
      </c>
      <c r="C2520" s="183">
        <v>46530.0</v>
      </c>
      <c r="D2520" s="184" t="s">
        <v>468</v>
      </c>
      <c r="E2520" s="184" t="s">
        <v>426</v>
      </c>
      <c r="F2520" s="184" t="s">
        <v>372</v>
      </c>
      <c r="G2520" s="186">
        <v>23.0</v>
      </c>
      <c r="H2520" s="186">
        <v>0.0</v>
      </c>
      <c r="I2520" s="2"/>
    </row>
    <row r="2521">
      <c r="A2521" s="183">
        <v>46566.0</v>
      </c>
      <c r="B2521" s="184" t="s">
        <v>342</v>
      </c>
      <c r="C2521" s="183">
        <v>46531.0</v>
      </c>
      <c r="D2521" s="184" t="s">
        <v>468</v>
      </c>
      <c r="E2521" s="184" t="s">
        <v>426</v>
      </c>
      <c r="F2521" s="184" t="s">
        <v>373</v>
      </c>
      <c r="G2521" s="186">
        <v>24.0</v>
      </c>
      <c r="H2521" s="186">
        <v>0.0</v>
      </c>
      <c r="I2521" s="2"/>
    </row>
    <row r="2522">
      <c r="A2522" s="183">
        <v>46567.0</v>
      </c>
      <c r="B2522" s="184" t="s">
        <v>344</v>
      </c>
      <c r="C2522" s="183">
        <v>46532.0</v>
      </c>
      <c r="D2522" s="184" t="s">
        <v>468</v>
      </c>
      <c r="E2522" s="184" t="s">
        <v>426</v>
      </c>
      <c r="F2522" s="184" t="s">
        <v>374</v>
      </c>
      <c r="G2522" s="186">
        <v>25.0</v>
      </c>
      <c r="H2522" s="186">
        <v>0.0</v>
      </c>
      <c r="I2522" s="2"/>
    </row>
    <row r="2523">
      <c r="A2523" s="183">
        <v>46568.0</v>
      </c>
      <c r="B2523" s="184" t="s">
        <v>346</v>
      </c>
      <c r="C2523" s="183">
        <v>46533.0</v>
      </c>
      <c r="D2523" s="184" t="s">
        <v>468</v>
      </c>
      <c r="E2523" s="184" t="s">
        <v>426</v>
      </c>
      <c r="F2523" s="184" t="s">
        <v>406</v>
      </c>
      <c r="G2523" s="186">
        <v>26.0</v>
      </c>
      <c r="H2523" s="186">
        <v>0.0</v>
      </c>
      <c r="I2523" s="2"/>
    </row>
    <row r="2524">
      <c r="A2524" s="183">
        <v>46569.0</v>
      </c>
      <c r="B2524" s="184" t="s">
        <v>348</v>
      </c>
      <c r="C2524" s="183">
        <v>46534.0</v>
      </c>
      <c r="D2524" s="184" t="s">
        <v>468</v>
      </c>
      <c r="E2524" s="184" t="s">
        <v>426</v>
      </c>
      <c r="F2524" s="184" t="s">
        <v>407</v>
      </c>
      <c r="G2524" s="186">
        <v>27.0</v>
      </c>
      <c r="H2524" s="186">
        <v>0.0</v>
      </c>
      <c r="I2524" s="2"/>
    </row>
    <row r="2525">
      <c r="A2525" s="183">
        <v>46570.0</v>
      </c>
      <c r="B2525" s="184" t="s">
        <v>334</v>
      </c>
      <c r="C2525" s="183">
        <v>46535.0</v>
      </c>
      <c r="D2525" s="184" t="s">
        <v>468</v>
      </c>
      <c r="E2525" s="184" t="s">
        <v>426</v>
      </c>
      <c r="F2525" s="184" t="s">
        <v>377</v>
      </c>
      <c r="G2525" s="186">
        <v>28.0</v>
      </c>
      <c r="H2525" s="186">
        <v>0.0</v>
      </c>
      <c r="I2525" s="2"/>
    </row>
    <row r="2526">
      <c r="A2526" s="183">
        <v>46571.0</v>
      </c>
      <c r="B2526" s="184" t="s">
        <v>338</v>
      </c>
      <c r="C2526" s="183">
        <v>46536.0</v>
      </c>
      <c r="D2526" s="184" t="s">
        <v>468</v>
      </c>
      <c r="E2526" s="184" t="s">
        <v>426</v>
      </c>
      <c r="F2526" s="184" t="s">
        <v>378</v>
      </c>
      <c r="G2526" s="186">
        <v>29.0</v>
      </c>
      <c r="H2526" s="186">
        <v>0.0</v>
      </c>
      <c r="I2526" s="2"/>
    </row>
    <row r="2527">
      <c r="A2527" s="183">
        <v>46572.0</v>
      </c>
      <c r="B2527" s="184" t="s">
        <v>340</v>
      </c>
      <c r="C2527" s="183">
        <v>46539.0</v>
      </c>
      <c r="D2527" s="184" t="s">
        <v>468</v>
      </c>
      <c r="E2527" s="184" t="s">
        <v>427</v>
      </c>
      <c r="F2527" s="184" t="s">
        <v>379</v>
      </c>
      <c r="G2527" s="186">
        <v>1.0</v>
      </c>
      <c r="H2527" s="186">
        <v>0.0</v>
      </c>
      <c r="I2527" s="2"/>
    </row>
    <row r="2528">
      <c r="A2528" s="183">
        <v>46573.0</v>
      </c>
      <c r="B2528" s="184" t="s">
        <v>342</v>
      </c>
      <c r="C2528" s="183">
        <v>46540.0</v>
      </c>
      <c r="D2528" s="184" t="s">
        <v>468</v>
      </c>
      <c r="E2528" s="184" t="s">
        <v>427</v>
      </c>
      <c r="F2528" s="184" t="s">
        <v>380</v>
      </c>
      <c r="G2528" s="186">
        <v>2.0</v>
      </c>
      <c r="H2528" s="186">
        <v>0.0</v>
      </c>
      <c r="I2528" s="2"/>
    </row>
    <row r="2529">
      <c r="A2529" s="183">
        <v>46574.0</v>
      </c>
      <c r="B2529" s="184" t="s">
        <v>344</v>
      </c>
      <c r="C2529" s="183">
        <v>46541.0</v>
      </c>
      <c r="D2529" s="184" t="s">
        <v>468</v>
      </c>
      <c r="E2529" s="184" t="s">
        <v>427</v>
      </c>
      <c r="F2529" s="184" t="s">
        <v>381</v>
      </c>
      <c r="G2529" s="186">
        <v>3.0</v>
      </c>
      <c r="H2529" s="186">
        <v>0.0</v>
      </c>
      <c r="I2529" s="2"/>
    </row>
    <row r="2530">
      <c r="A2530" s="183">
        <v>46575.0</v>
      </c>
      <c r="B2530" s="184" t="s">
        <v>346</v>
      </c>
      <c r="C2530" s="183">
        <v>46542.0</v>
      </c>
      <c r="D2530" s="184" t="s">
        <v>468</v>
      </c>
      <c r="E2530" s="184" t="s">
        <v>427</v>
      </c>
      <c r="F2530" s="184" t="s">
        <v>383</v>
      </c>
      <c r="G2530" s="186">
        <v>4.0</v>
      </c>
      <c r="H2530" s="186">
        <v>0.0</v>
      </c>
      <c r="I2530" s="2"/>
    </row>
    <row r="2531">
      <c r="A2531" s="183">
        <v>46576.0</v>
      </c>
      <c r="B2531" s="184" t="s">
        <v>348</v>
      </c>
      <c r="C2531" s="183">
        <v>46543.0</v>
      </c>
      <c r="D2531" s="184" t="s">
        <v>468</v>
      </c>
      <c r="E2531" s="184" t="s">
        <v>427</v>
      </c>
      <c r="F2531" s="184" t="s">
        <v>384</v>
      </c>
      <c r="G2531" s="186">
        <v>5.0</v>
      </c>
      <c r="H2531" s="186">
        <v>0.0</v>
      </c>
      <c r="I2531" s="2"/>
    </row>
    <row r="2532">
      <c r="A2532" s="183">
        <v>46577.0</v>
      </c>
      <c r="B2532" s="184" t="s">
        <v>334</v>
      </c>
      <c r="C2532" s="183">
        <v>46544.0</v>
      </c>
      <c r="D2532" s="184" t="s">
        <v>468</v>
      </c>
      <c r="E2532" s="184" t="s">
        <v>427</v>
      </c>
      <c r="F2532" s="184" t="s">
        <v>385</v>
      </c>
      <c r="G2532" s="186">
        <v>6.0</v>
      </c>
      <c r="H2532" s="186">
        <v>0.0</v>
      </c>
      <c r="I2532" s="2"/>
    </row>
    <row r="2533">
      <c r="A2533" s="183">
        <v>46578.0</v>
      </c>
      <c r="B2533" s="184" t="s">
        <v>338</v>
      </c>
      <c r="C2533" s="183">
        <v>46545.0</v>
      </c>
      <c r="D2533" s="184" t="s">
        <v>468</v>
      </c>
      <c r="E2533" s="184" t="s">
        <v>427</v>
      </c>
      <c r="F2533" s="184" t="s">
        <v>386</v>
      </c>
      <c r="G2533" s="186">
        <v>7.0</v>
      </c>
      <c r="H2533" s="186">
        <v>0.0</v>
      </c>
      <c r="I2533" s="2"/>
    </row>
    <row r="2534">
      <c r="A2534" s="183">
        <v>46579.0</v>
      </c>
      <c r="B2534" s="184" t="s">
        <v>340</v>
      </c>
      <c r="C2534" s="183">
        <v>46546.0</v>
      </c>
      <c r="D2534" s="184" t="s">
        <v>468</v>
      </c>
      <c r="E2534" s="184" t="s">
        <v>427</v>
      </c>
      <c r="F2534" s="184" t="s">
        <v>387</v>
      </c>
      <c r="G2534" s="186">
        <v>8.0</v>
      </c>
      <c r="H2534" s="186">
        <v>0.0</v>
      </c>
      <c r="I2534" s="2"/>
    </row>
    <row r="2535">
      <c r="A2535" s="183">
        <v>46580.0</v>
      </c>
      <c r="B2535" s="184" t="s">
        <v>342</v>
      </c>
      <c r="C2535" s="183">
        <v>46547.0</v>
      </c>
      <c r="D2535" s="184" t="s">
        <v>468</v>
      </c>
      <c r="E2535" s="184" t="s">
        <v>427</v>
      </c>
      <c r="F2535" s="184" t="s">
        <v>388</v>
      </c>
      <c r="G2535" s="186">
        <v>9.0</v>
      </c>
      <c r="H2535" s="186">
        <v>0.0</v>
      </c>
      <c r="I2535" s="2"/>
    </row>
    <row r="2536">
      <c r="A2536" s="183">
        <v>46581.0</v>
      </c>
      <c r="B2536" s="184" t="s">
        <v>344</v>
      </c>
      <c r="C2536" s="183">
        <v>46548.0</v>
      </c>
      <c r="D2536" s="184" t="s">
        <v>468</v>
      </c>
      <c r="E2536" s="184" t="s">
        <v>427</v>
      </c>
      <c r="F2536" s="184" t="s">
        <v>389</v>
      </c>
      <c r="G2536" s="186">
        <v>10.0</v>
      </c>
      <c r="H2536" s="186">
        <v>0.0</v>
      </c>
      <c r="I2536" s="2"/>
    </row>
    <row r="2537">
      <c r="A2537" s="183">
        <v>46582.0</v>
      </c>
      <c r="B2537" s="184" t="s">
        <v>346</v>
      </c>
      <c r="C2537" s="183">
        <v>46549.0</v>
      </c>
      <c r="D2537" s="184" t="s">
        <v>468</v>
      </c>
      <c r="E2537" s="184" t="s">
        <v>427</v>
      </c>
      <c r="F2537" s="184" t="s">
        <v>390</v>
      </c>
      <c r="G2537" s="186">
        <v>11.0</v>
      </c>
      <c r="H2537" s="186">
        <v>0.0</v>
      </c>
      <c r="I2537" s="2"/>
    </row>
    <row r="2538">
      <c r="A2538" s="183">
        <v>46583.0</v>
      </c>
      <c r="B2538" s="184" t="s">
        <v>348</v>
      </c>
      <c r="C2538" s="183">
        <v>46550.0</v>
      </c>
      <c r="D2538" s="184" t="s">
        <v>468</v>
      </c>
      <c r="E2538" s="184" t="s">
        <v>427</v>
      </c>
      <c r="F2538" s="184" t="s">
        <v>391</v>
      </c>
      <c r="G2538" s="186">
        <v>12.0</v>
      </c>
      <c r="H2538" s="186">
        <v>0.0</v>
      </c>
      <c r="I2538" s="2"/>
    </row>
    <row r="2539">
      <c r="A2539" s="183">
        <v>46584.0</v>
      </c>
      <c r="B2539" s="184" t="s">
        <v>334</v>
      </c>
      <c r="C2539" s="183">
        <v>46551.0</v>
      </c>
      <c r="D2539" s="184" t="s">
        <v>468</v>
      </c>
      <c r="E2539" s="184" t="s">
        <v>427</v>
      </c>
      <c r="F2539" s="184" t="s">
        <v>392</v>
      </c>
      <c r="G2539" s="186">
        <v>13.0</v>
      </c>
      <c r="H2539" s="186">
        <v>0.0</v>
      </c>
      <c r="I2539" s="2"/>
    </row>
    <row r="2540">
      <c r="A2540" s="183">
        <v>46585.0</v>
      </c>
      <c r="B2540" s="184" t="s">
        <v>338</v>
      </c>
      <c r="C2540" s="183">
        <v>46552.0</v>
      </c>
      <c r="D2540" s="184" t="s">
        <v>468</v>
      </c>
      <c r="E2540" s="184" t="s">
        <v>427</v>
      </c>
      <c r="F2540" s="184" t="s">
        <v>393</v>
      </c>
      <c r="G2540" s="186">
        <v>14.0</v>
      </c>
      <c r="H2540" s="186">
        <v>0.0</v>
      </c>
      <c r="I2540" s="2"/>
    </row>
    <row r="2541">
      <c r="A2541" s="183">
        <v>46586.0</v>
      </c>
      <c r="B2541" s="184" t="s">
        <v>340</v>
      </c>
      <c r="C2541" s="183">
        <v>46553.0</v>
      </c>
      <c r="D2541" s="184" t="s">
        <v>468</v>
      </c>
      <c r="E2541" s="184" t="s">
        <v>427</v>
      </c>
      <c r="F2541" s="184" t="s">
        <v>394</v>
      </c>
      <c r="G2541" s="186">
        <v>15.0</v>
      </c>
      <c r="H2541" s="186">
        <v>0.0</v>
      </c>
      <c r="I2541" s="2"/>
    </row>
    <row r="2542">
      <c r="A2542" s="183">
        <v>46587.0</v>
      </c>
      <c r="B2542" s="184" t="s">
        <v>342</v>
      </c>
      <c r="C2542" s="183">
        <v>46554.0</v>
      </c>
      <c r="D2542" s="184" t="s">
        <v>468</v>
      </c>
      <c r="E2542" s="184" t="s">
        <v>427</v>
      </c>
      <c r="F2542" s="184" t="s">
        <v>395</v>
      </c>
      <c r="G2542" s="186">
        <v>16.0</v>
      </c>
      <c r="H2542" s="186">
        <v>0.0</v>
      </c>
      <c r="I2542" s="2"/>
    </row>
    <row r="2543">
      <c r="A2543" s="183">
        <v>46588.0</v>
      </c>
      <c r="B2543" s="184" t="s">
        <v>344</v>
      </c>
      <c r="C2543" s="183">
        <v>46555.0</v>
      </c>
      <c r="D2543" s="184" t="s">
        <v>468</v>
      </c>
      <c r="E2543" s="184" t="s">
        <v>427</v>
      </c>
      <c r="F2543" s="184" t="s">
        <v>396</v>
      </c>
      <c r="G2543" s="186">
        <v>17.0</v>
      </c>
      <c r="H2543" s="186">
        <v>0.0</v>
      </c>
      <c r="I2543" s="2"/>
    </row>
    <row r="2544">
      <c r="A2544" s="183">
        <v>46589.0</v>
      </c>
      <c r="B2544" s="184" t="s">
        <v>346</v>
      </c>
      <c r="C2544" s="183">
        <v>46556.0</v>
      </c>
      <c r="D2544" s="184" t="s">
        <v>468</v>
      </c>
      <c r="E2544" s="184" t="s">
        <v>427</v>
      </c>
      <c r="F2544" s="184" t="s">
        <v>397</v>
      </c>
      <c r="G2544" s="186">
        <v>18.0</v>
      </c>
      <c r="H2544" s="186">
        <v>0.0</v>
      </c>
      <c r="I2544" s="2"/>
    </row>
    <row r="2545">
      <c r="A2545" s="183">
        <v>46590.0</v>
      </c>
      <c r="B2545" s="184" t="s">
        <v>348</v>
      </c>
      <c r="C2545" s="183">
        <v>46557.0</v>
      </c>
      <c r="D2545" s="184" t="s">
        <v>468</v>
      </c>
      <c r="E2545" s="184" t="s">
        <v>427</v>
      </c>
      <c r="F2545" s="184" t="s">
        <v>398</v>
      </c>
      <c r="G2545" s="186">
        <v>19.0</v>
      </c>
      <c r="H2545" s="186">
        <v>0.0</v>
      </c>
      <c r="I2545" s="2"/>
    </row>
    <row r="2546">
      <c r="A2546" s="183">
        <v>46591.0</v>
      </c>
      <c r="B2546" s="184" t="s">
        <v>334</v>
      </c>
      <c r="C2546" s="183">
        <v>46558.0</v>
      </c>
      <c r="D2546" s="184" t="s">
        <v>468</v>
      </c>
      <c r="E2546" s="184" t="s">
        <v>427</v>
      </c>
      <c r="F2546" s="184" t="s">
        <v>399</v>
      </c>
      <c r="G2546" s="186">
        <v>20.0</v>
      </c>
      <c r="H2546" s="186">
        <v>0.0</v>
      </c>
      <c r="I2546" s="2"/>
    </row>
    <row r="2547">
      <c r="A2547" s="183">
        <v>46592.0</v>
      </c>
      <c r="B2547" s="184" t="s">
        <v>338</v>
      </c>
      <c r="C2547" s="183">
        <v>46559.0</v>
      </c>
      <c r="D2547" s="184" t="s">
        <v>468</v>
      </c>
      <c r="E2547" s="184" t="s">
        <v>427</v>
      </c>
      <c r="F2547" s="184" t="s">
        <v>400</v>
      </c>
      <c r="G2547" s="186">
        <v>21.0</v>
      </c>
      <c r="H2547" s="186">
        <v>0.0</v>
      </c>
      <c r="I2547" s="2"/>
    </row>
    <row r="2548">
      <c r="A2548" s="183">
        <v>46593.0</v>
      </c>
      <c r="B2548" s="184" t="s">
        <v>340</v>
      </c>
      <c r="C2548" s="183">
        <v>46560.0</v>
      </c>
      <c r="D2548" s="184" t="s">
        <v>468</v>
      </c>
      <c r="E2548" s="184" t="s">
        <v>427</v>
      </c>
      <c r="F2548" s="184" t="s">
        <v>401</v>
      </c>
      <c r="G2548" s="186">
        <v>22.0</v>
      </c>
      <c r="H2548" s="186">
        <v>0.0</v>
      </c>
      <c r="I2548" s="2"/>
    </row>
    <row r="2549">
      <c r="A2549" s="183">
        <v>46594.0</v>
      </c>
      <c r="B2549" s="184" t="s">
        <v>342</v>
      </c>
      <c r="C2549" s="183">
        <v>46561.0</v>
      </c>
      <c r="D2549" s="184" t="s">
        <v>468</v>
      </c>
      <c r="E2549" s="184" t="s">
        <v>427</v>
      </c>
      <c r="F2549" s="184" t="s">
        <v>402</v>
      </c>
      <c r="G2549" s="186">
        <v>23.0</v>
      </c>
      <c r="H2549" s="186">
        <v>0.0</v>
      </c>
      <c r="I2549" s="2"/>
    </row>
    <row r="2550">
      <c r="A2550" s="183">
        <v>46595.0</v>
      </c>
      <c r="B2550" s="184" t="s">
        <v>344</v>
      </c>
      <c r="C2550" s="183">
        <v>46562.0</v>
      </c>
      <c r="D2550" s="184" t="s">
        <v>468</v>
      </c>
      <c r="E2550" s="184" t="s">
        <v>427</v>
      </c>
      <c r="F2550" s="184" t="s">
        <v>403</v>
      </c>
      <c r="G2550" s="186">
        <v>24.0</v>
      </c>
      <c r="H2550" s="186">
        <v>0.0</v>
      </c>
      <c r="I2550" s="2"/>
    </row>
    <row r="2551">
      <c r="A2551" s="183">
        <v>46596.0</v>
      </c>
      <c r="B2551" s="184" t="s">
        <v>346</v>
      </c>
      <c r="C2551" s="183">
        <v>46563.0</v>
      </c>
      <c r="D2551" s="184" t="s">
        <v>468</v>
      </c>
      <c r="E2551" s="184" t="s">
        <v>427</v>
      </c>
      <c r="F2551" s="184" t="s">
        <v>404</v>
      </c>
      <c r="G2551" s="186">
        <v>25.0</v>
      </c>
      <c r="H2551" s="186">
        <v>0.0</v>
      </c>
      <c r="I2551" s="2"/>
    </row>
    <row r="2552">
      <c r="A2552" s="183">
        <v>46597.0</v>
      </c>
      <c r="B2552" s="184" t="s">
        <v>348</v>
      </c>
      <c r="C2552" s="183">
        <v>46564.0</v>
      </c>
      <c r="D2552" s="184" t="s">
        <v>468</v>
      </c>
      <c r="E2552" s="184" t="s">
        <v>427</v>
      </c>
      <c r="F2552" s="184" t="s">
        <v>337</v>
      </c>
      <c r="G2552" s="186">
        <v>26.0</v>
      </c>
      <c r="H2552" s="186">
        <v>0.0</v>
      </c>
      <c r="I2552" s="2"/>
    </row>
    <row r="2553">
      <c r="A2553" s="183">
        <v>46598.0</v>
      </c>
      <c r="B2553" s="184" t="s">
        <v>334</v>
      </c>
      <c r="C2553" s="183">
        <v>46565.0</v>
      </c>
      <c r="D2553" s="184" t="s">
        <v>468</v>
      </c>
      <c r="E2553" s="184" t="s">
        <v>427</v>
      </c>
      <c r="F2553" s="184" t="s">
        <v>339</v>
      </c>
      <c r="G2553" s="186">
        <v>27.0</v>
      </c>
      <c r="H2553" s="186">
        <v>0.0</v>
      </c>
      <c r="I2553" s="2"/>
    </row>
    <row r="2554">
      <c r="A2554" s="183">
        <v>46599.0</v>
      </c>
      <c r="B2554" s="184" t="s">
        <v>338</v>
      </c>
      <c r="C2554" s="183">
        <v>46566.0</v>
      </c>
      <c r="D2554" s="184" t="s">
        <v>468</v>
      </c>
      <c r="E2554" s="184" t="s">
        <v>427</v>
      </c>
      <c r="F2554" s="184" t="s">
        <v>341</v>
      </c>
      <c r="G2554" s="186">
        <v>28.0</v>
      </c>
      <c r="H2554" s="186">
        <v>0.0</v>
      </c>
      <c r="I2554" s="2"/>
    </row>
    <row r="2555">
      <c r="A2555" s="183">
        <v>46600.0</v>
      </c>
      <c r="B2555" s="184" t="s">
        <v>340</v>
      </c>
      <c r="C2555" s="183">
        <v>46567.0</v>
      </c>
      <c r="D2555" s="184" t="s">
        <v>468</v>
      </c>
      <c r="E2555" s="184" t="s">
        <v>427</v>
      </c>
      <c r="F2555" s="184" t="s">
        <v>343</v>
      </c>
      <c r="G2555" s="186">
        <v>29.0</v>
      </c>
      <c r="H2555" s="186">
        <v>0.0</v>
      </c>
      <c r="I2555" s="2"/>
    </row>
    <row r="2556">
      <c r="A2556" s="183">
        <v>46601.0</v>
      </c>
      <c r="B2556" s="184" t="s">
        <v>342</v>
      </c>
      <c r="C2556" s="183">
        <v>46569.0</v>
      </c>
      <c r="D2556" s="184" t="s">
        <v>468</v>
      </c>
      <c r="E2556" s="184" t="s">
        <v>428</v>
      </c>
      <c r="F2556" s="184" t="s">
        <v>345</v>
      </c>
      <c r="G2556" s="186">
        <v>1.0</v>
      </c>
      <c r="H2556" s="186">
        <v>0.0</v>
      </c>
      <c r="I2556" s="2"/>
    </row>
    <row r="2557">
      <c r="A2557" s="183">
        <v>46602.0</v>
      </c>
      <c r="B2557" s="184" t="s">
        <v>344</v>
      </c>
      <c r="C2557" s="183">
        <v>46570.0</v>
      </c>
      <c r="D2557" s="184" t="s">
        <v>468</v>
      </c>
      <c r="E2557" s="184" t="s">
        <v>428</v>
      </c>
      <c r="F2557" s="184" t="s">
        <v>347</v>
      </c>
      <c r="G2557" s="186">
        <v>2.0</v>
      </c>
      <c r="H2557" s="186">
        <v>0.0</v>
      </c>
      <c r="I2557" s="2"/>
    </row>
    <row r="2558">
      <c r="A2558" s="183">
        <v>46603.0</v>
      </c>
      <c r="B2558" s="184" t="s">
        <v>346</v>
      </c>
      <c r="C2558" s="183">
        <v>46571.0</v>
      </c>
      <c r="D2558" s="184" t="s">
        <v>468</v>
      </c>
      <c r="E2558" s="184" t="s">
        <v>428</v>
      </c>
      <c r="F2558" s="184" t="s">
        <v>349</v>
      </c>
      <c r="G2558" s="186">
        <v>3.0</v>
      </c>
      <c r="H2558" s="186">
        <v>0.0</v>
      </c>
      <c r="I2558" s="2"/>
    </row>
    <row r="2559">
      <c r="A2559" s="183">
        <v>46604.0</v>
      </c>
      <c r="B2559" s="184" t="s">
        <v>348</v>
      </c>
      <c r="C2559" s="183">
        <v>46572.0</v>
      </c>
      <c r="D2559" s="184" t="s">
        <v>468</v>
      </c>
      <c r="E2559" s="184" t="s">
        <v>428</v>
      </c>
      <c r="F2559" s="184" t="s">
        <v>350</v>
      </c>
      <c r="G2559" s="186">
        <v>4.0</v>
      </c>
      <c r="H2559" s="186">
        <v>0.0</v>
      </c>
      <c r="I2559" s="2"/>
    </row>
    <row r="2560">
      <c r="A2560" s="183">
        <v>46605.0</v>
      </c>
      <c r="B2560" s="184" t="s">
        <v>334</v>
      </c>
      <c r="C2560" s="183">
        <v>46573.0</v>
      </c>
      <c r="D2560" s="184" t="s">
        <v>468</v>
      </c>
      <c r="E2560" s="184" t="s">
        <v>428</v>
      </c>
      <c r="F2560" s="184" t="s">
        <v>351</v>
      </c>
      <c r="G2560" s="186">
        <v>5.0</v>
      </c>
      <c r="H2560" s="186">
        <v>0.0</v>
      </c>
      <c r="I2560" s="2"/>
    </row>
    <row r="2561">
      <c r="A2561" s="183">
        <v>46606.0</v>
      </c>
      <c r="B2561" s="184" t="s">
        <v>338</v>
      </c>
      <c r="C2561" s="183">
        <v>46574.0</v>
      </c>
      <c r="D2561" s="184" t="s">
        <v>468</v>
      </c>
      <c r="E2561" s="184" t="s">
        <v>428</v>
      </c>
      <c r="F2561" s="184" t="s">
        <v>352</v>
      </c>
      <c r="G2561" s="186">
        <v>6.0</v>
      </c>
      <c r="H2561" s="186">
        <v>0.0</v>
      </c>
      <c r="I2561" s="2"/>
    </row>
    <row r="2562">
      <c r="A2562" s="183">
        <v>46607.0</v>
      </c>
      <c r="B2562" s="184" t="s">
        <v>340</v>
      </c>
      <c r="C2562" s="183">
        <v>46575.0</v>
      </c>
      <c r="D2562" s="184" t="s">
        <v>468</v>
      </c>
      <c r="E2562" s="184" t="s">
        <v>428</v>
      </c>
      <c r="F2562" s="184" t="s">
        <v>353</v>
      </c>
      <c r="G2562" s="186">
        <v>7.0</v>
      </c>
      <c r="H2562" s="186">
        <v>0.0</v>
      </c>
      <c r="I2562" s="2"/>
    </row>
    <row r="2563">
      <c r="A2563" s="183">
        <v>46608.0</v>
      </c>
      <c r="B2563" s="184" t="s">
        <v>342</v>
      </c>
      <c r="C2563" s="183">
        <v>46576.0</v>
      </c>
      <c r="D2563" s="184" t="s">
        <v>468</v>
      </c>
      <c r="E2563" s="184" t="s">
        <v>428</v>
      </c>
      <c r="F2563" s="184" t="s">
        <v>354</v>
      </c>
      <c r="G2563" s="186">
        <v>8.0</v>
      </c>
      <c r="H2563" s="186">
        <v>0.0</v>
      </c>
      <c r="I2563" s="2"/>
    </row>
    <row r="2564">
      <c r="A2564" s="183">
        <v>46609.0</v>
      </c>
      <c r="B2564" s="184" t="s">
        <v>344</v>
      </c>
      <c r="C2564" s="183">
        <v>46577.0</v>
      </c>
      <c r="D2564" s="184" t="s">
        <v>468</v>
      </c>
      <c r="E2564" s="184" t="s">
        <v>428</v>
      </c>
      <c r="F2564" s="184" t="s">
        <v>356</v>
      </c>
      <c r="G2564" s="186">
        <v>9.0</v>
      </c>
      <c r="H2564" s="186">
        <v>0.0</v>
      </c>
      <c r="I2564" s="2"/>
    </row>
    <row r="2565">
      <c r="A2565" s="183">
        <v>46610.0</v>
      </c>
      <c r="B2565" s="184" t="s">
        <v>346</v>
      </c>
      <c r="C2565" s="183">
        <v>46578.0</v>
      </c>
      <c r="D2565" s="184" t="s">
        <v>468</v>
      </c>
      <c r="E2565" s="184" t="s">
        <v>428</v>
      </c>
      <c r="F2565" s="184" t="s">
        <v>357</v>
      </c>
      <c r="G2565" s="186">
        <v>10.0</v>
      </c>
      <c r="H2565" s="186">
        <v>0.0</v>
      </c>
      <c r="I2565" s="2"/>
    </row>
    <row r="2566">
      <c r="A2566" s="183">
        <v>46611.0</v>
      </c>
      <c r="B2566" s="184" t="s">
        <v>348</v>
      </c>
      <c r="C2566" s="183">
        <v>46579.0</v>
      </c>
      <c r="D2566" s="184" t="s">
        <v>468</v>
      </c>
      <c r="E2566" s="184" t="s">
        <v>428</v>
      </c>
      <c r="F2566" s="184" t="s">
        <v>358</v>
      </c>
      <c r="G2566" s="186">
        <v>11.0</v>
      </c>
      <c r="H2566" s="186">
        <v>0.0</v>
      </c>
      <c r="I2566" s="2"/>
    </row>
    <row r="2567">
      <c r="A2567" s="183">
        <v>46612.0</v>
      </c>
      <c r="B2567" s="184" t="s">
        <v>334</v>
      </c>
      <c r="C2567" s="183">
        <v>46580.0</v>
      </c>
      <c r="D2567" s="184" t="s">
        <v>468</v>
      </c>
      <c r="E2567" s="184" t="s">
        <v>428</v>
      </c>
      <c r="F2567" s="184" t="s">
        <v>359</v>
      </c>
      <c r="G2567" s="186">
        <v>12.0</v>
      </c>
      <c r="H2567" s="186">
        <v>0.0</v>
      </c>
      <c r="I2567" s="2"/>
    </row>
    <row r="2568">
      <c r="A2568" s="183">
        <v>46613.0</v>
      </c>
      <c r="B2568" s="184" t="s">
        <v>338</v>
      </c>
      <c r="C2568" s="183">
        <v>46581.0</v>
      </c>
      <c r="D2568" s="184" t="s">
        <v>468</v>
      </c>
      <c r="E2568" s="184" t="s">
        <v>428</v>
      </c>
      <c r="F2568" s="184" t="s">
        <v>360</v>
      </c>
      <c r="G2568" s="186">
        <v>13.0</v>
      </c>
      <c r="H2568" s="186">
        <v>0.0</v>
      </c>
      <c r="I2568" s="2"/>
    </row>
    <row r="2569">
      <c r="A2569" s="183">
        <v>46614.0</v>
      </c>
      <c r="B2569" s="184" t="s">
        <v>340</v>
      </c>
      <c r="C2569" s="183">
        <v>46582.0</v>
      </c>
      <c r="D2569" s="184" t="s">
        <v>468</v>
      </c>
      <c r="E2569" s="184" t="s">
        <v>428</v>
      </c>
      <c r="F2569" s="184" t="s">
        <v>361</v>
      </c>
      <c r="G2569" s="186">
        <v>14.0</v>
      </c>
      <c r="H2569" s="186">
        <v>0.0</v>
      </c>
      <c r="I2569" s="2"/>
    </row>
    <row r="2570">
      <c r="A2570" s="183">
        <v>46615.0</v>
      </c>
      <c r="B2570" s="184" t="s">
        <v>342</v>
      </c>
      <c r="C2570" s="183">
        <v>46583.0</v>
      </c>
      <c r="D2570" s="184" t="s">
        <v>468</v>
      </c>
      <c r="E2570" s="184" t="s">
        <v>428</v>
      </c>
      <c r="F2570" s="184" t="s">
        <v>362</v>
      </c>
      <c r="G2570" s="186">
        <v>15.0</v>
      </c>
      <c r="H2570" s="186">
        <v>0.0</v>
      </c>
      <c r="I2570" s="2"/>
    </row>
    <row r="2571">
      <c r="A2571" s="183">
        <v>46616.0</v>
      </c>
      <c r="B2571" s="184" t="s">
        <v>344</v>
      </c>
      <c r="C2571" s="183">
        <v>46584.0</v>
      </c>
      <c r="D2571" s="184" t="s">
        <v>468</v>
      </c>
      <c r="E2571" s="184" t="s">
        <v>428</v>
      </c>
      <c r="F2571" s="184" t="s">
        <v>363</v>
      </c>
      <c r="G2571" s="186">
        <v>16.0</v>
      </c>
      <c r="H2571" s="186">
        <v>0.0</v>
      </c>
      <c r="I2571" s="2"/>
    </row>
    <row r="2572">
      <c r="A2572" s="183">
        <v>46617.0</v>
      </c>
      <c r="B2572" s="184" t="s">
        <v>346</v>
      </c>
      <c r="C2572" s="183">
        <v>46585.0</v>
      </c>
      <c r="D2572" s="184" t="s">
        <v>468</v>
      </c>
      <c r="E2572" s="184" t="s">
        <v>428</v>
      </c>
      <c r="F2572" s="184" t="s">
        <v>364</v>
      </c>
      <c r="G2572" s="186">
        <v>17.0</v>
      </c>
      <c r="H2572" s="186">
        <v>0.0</v>
      </c>
      <c r="I2572" s="2"/>
    </row>
    <row r="2573">
      <c r="A2573" s="183">
        <v>46618.0</v>
      </c>
      <c r="B2573" s="184" t="s">
        <v>348</v>
      </c>
      <c r="C2573" s="183">
        <v>46586.0</v>
      </c>
      <c r="D2573" s="184" t="s">
        <v>468</v>
      </c>
      <c r="E2573" s="184" t="s">
        <v>428</v>
      </c>
      <c r="F2573" s="184" t="s">
        <v>365</v>
      </c>
      <c r="G2573" s="186">
        <v>18.0</v>
      </c>
      <c r="H2573" s="186">
        <v>0.0</v>
      </c>
      <c r="I2573" s="2"/>
    </row>
    <row r="2574">
      <c r="A2574" s="183">
        <v>46619.0</v>
      </c>
      <c r="B2574" s="184" t="s">
        <v>334</v>
      </c>
      <c r="C2574" s="183">
        <v>46587.0</v>
      </c>
      <c r="D2574" s="184" t="s">
        <v>468</v>
      </c>
      <c r="E2574" s="184" t="s">
        <v>428</v>
      </c>
      <c r="F2574" s="184" t="s">
        <v>366</v>
      </c>
      <c r="G2574" s="186">
        <v>19.0</v>
      </c>
      <c r="H2574" s="186">
        <v>0.0</v>
      </c>
      <c r="I2574" s="2"/>
    </row>
    <row r="2575">
      <c r="A2575" s="183">
        <v>46620.0</v>
      </c>
      <c r="B2575" s="184" t="s">
        <v>338</v>
      </c>
      <c r="C2575" s="183">
        <v>46588.0</v>
      </c>
      <c r="D2575" s="184" t="s">
        <v>468</v>
      </c>
      <c r="E2575" s="184" t="s">
        <v>428</v>
      </c>
      <c r="F2575" s="184" t="s">
        <v>367</v>
      </c>
      <c r="G2575" s="186">
        <v>20.0</v>
      </c>
      <c r="H2575" s="186">
        <v>0.0</v>
      </c>
      <c r="I2575" s="2"/>
    </row>
    <row r="2576">
      <c r="A2576" s="183">
        <v>46621.0</v>
      </c>
      <c r="B2576" s="184" t="s">
        <v>340</v>
      </c>
      <c r="C2576" s="183">
        <v>46589.0</v>
      </c>
      <c r="D2576" s="184" t="s">
        <v>468</v>
      </c>
      <c r="E2576" s="184" t="s">
        <v>428</v>
      </c>
      <c r="F2576" s="184" t="s">
        <v>368</v>
      </c>
      <c r="G2576" s="186">
        <v>21.0</v>
      </c>
      <c r="H2576" s="186">
        <v>0.0</v>
      </c>
      <c r="I2576" s="2"/>
    </row>
    <row r="2577">
      <c r="A2577" s="183">
        <v>46622.0</v>
      </c>
      <c r="B2577" s="184" t="s">
        <v>342</v>
      </c>
      <c r="C2577" s="183">
        <v>46590.0</v>
      </c>
      <c r="D2577" s="184" t="s">
        <v>468</v>
      </c>
      <c r="E2577" s="184" t="s">
        <v>428</v>
      </c>
      <c r="F2577" s="184" t="s">
        <v>369</v>
      </c>
      <c r="G2577" s="186">
        <v>22.0</v>
      </c>
      <c r="H2577" s="186">
        <v>0.0</v>
      </c>
      <c r="I2577" s="2"/>
    </row>
    <row r="2578">
      <c r="A2578" s="183">
        <v>46623.0</v>
      </c>
      <c r="B2578" s="184" t="s">
        <v>344</v>
      </c>
      <c r="C2578" s="183">
        <v>46591.0</v>
      </c>
      <c r="D2578" s="184" t="s">
        <v>468</v>
      </c>
      <c r="E2578" s="184" t="s">
        <v>428</v>
      </c>
      <c r="F2578" s="184" t="s">
        <v>370</v>
      </c>
      <c r="G2578" s="186">
        <v>23.0</v>
      </c>
      <c r="H2578" s="186">
        <v>0.0</v>
      </c>
      <c r="I2578" s="2"/>
    </row>
    <row r="2579">
      <c r="A2579" s="183">
        <v>46624.0</v>
      </c>
      <c r="B2579" s="184" t="s">
        <v>346</v>
      </c>
      <c r="C2579" s="183">
        <v>46592.0</v>
      </c>
      <c r="D2579" s="184" t="s">
        <v>468</v>
      </c>
      <c r="E2579" s="184" t="s">
        <v>428</v>
      </c>
      <c r="F2579" s="184" t="s">
        <v>371</v>
      </c>
      <c r="G2579" s="186">
        <v>24.0</v>
      </c>
      <c r="H2579" s="186">
        <v>0.0</v>
      </c>
      <c r="I2579" s="2"/>
    </row>
    <row r="2580">
      <c r="A2580" s="183">
        <v>46625.0</v>
      </c>
      <c r="B2580" s="184" t="s">
        <v>348</v>
      </c>
      <c r="C2580" s="183">
        <v>46593.0</v>
      </c>
      <c r="D2580" s="184" t="s">
        <v>468</v>
      </c>
      <c r="E2580" s="184" t="s">
        <v>428</v>
      </c>
      <c r="F2580" s="184" t="s">
        <v>372</v>
      </c>
      <c r="G2580" s="186">
        <v>25.0</v>
      </c>
      <c r="H2580" s="186">
        <v>0.0</v>
      </c>
      <c r="I2580" s="2"/>
    </row>
    <row r="2581">
      <c r="A2581" s="183">
        <v>46626.0</v>
      </c>
      <c r="B2581" s="184" t="s">
        <v>334</v>
      </c>
      <c r="C2581" s="183">
        <v>46594.0</v>
      </c>
      <c r="D2581" s="184" t="s">
        <v>468</v>
      </c>
      <c r="E2581" s="184" t="s">
        <v>428</v>
      </c>
      <c r="F2581" s="184" t="s">
        <v>373</v>
      </c>
      <c r="G2581" s="186">
        <v>26.0</v>
      </c>
      <c r="H2581" s="186">
        <v>0.0</v>
      </c>
      <c r="I2581" s="2"/>
    </row>
    <row r="2582">
      <c r="A2582" s="183">
        <v>46627.0</v>
      </c>
      <c r="B2582" s="184" t="s">
        <v>338</v>
      </c>
      <c r="C2582" s="183">
        <v>46595.0</v>
      </c>
      <c r="D2582" s="184" t="s">
        <v>468</v>
      </c>
      <c r="E2582" s="184" t="s">
        <v>428</v>
      </c>
      <c r="F2582" s="184" t="s">
        <v>374</v>
      </c>
      <c r="G2582" s="186">
        <v>27.0</v>
      </c>
      <c r="H2582" s="186">
        <v>0.0</v>
      </c>
      <c r="I2582" s="2"/>
    </row>
    <row r="2583">
      <c r="A2583" s="183">
        <v>46628.0</v>
      </c>
      <c r="B2583" s="184" t="s">
        <v>340</v>
      </c>
      <c r="C2583" s="183">
        <v>46596.0</v>
      </c>
      <c r="D2583" s="184" t="s">
        <v>468</v>
      </c>
      <c r="E2583" s="184" t="s">
        <v>428</v>
      </c>
      <c r="F2583" s="184" t="s">
        <v>406</v>
      </c>
      <c r="G2583" s="186">
        <v>28.0</v>
      </c>
      <c r="H2583" s="186">
        <v>0.0</v>
      </c>
      <c r="I2583" s="2"/>
    </row>
    <row r="2584">
      <c r="A2584" s="183">
        <v>46629.0</v>
      </c>
      <c r="B2584" s="184" t="s">
        <v>342</v>
      </c>
      <c r="C2584" s="183">
        <v>46597.0</v>
      </c>
      <c r="D2584" s="184" t="s">
        <v>468</v>
      </c>
      <c r="E2584" s="184" t="s">
        <v>428</v>
      </c>
      <c r="F2584" s="184" t="s">
        <v>407</v>
      </c>
      <c r="G2584" s="186">
        <v>29.0</v>
      </c>
      <c r="H2584" s="186">
        <v>0.0</v>
      </c>
      <c r="I2584" s="2"/>
    </row>
    <row r="2585">
      <c r="A2585" s="183">
        <v>46630.0</v>
      </c>
      <c r="B2585" s="184" t="s">
        <v>344</v>
      </c>
      <c r="C2585" s="183">
        <v>46598.0</v>
      </c>
      <c r="D2585" s="184" t="s">
        <v>468</v>
      </c>
      <c r="E2585" s="184" t="s">
        <v>428</v>
      </c>
      <c r="F2585" s="184" t="s">
        <v>377</v>
      </c>
      <c r="G2585" s="186">
        <v>30.0</v>
      </c>
      <c r="H2585" s="186">
        <v>0.0</v>
      </c>
      <c r="I2585" s="2"/>
    </row>
    <row r="2586">
      <c r="A2586" s="183">
        <v>46631.0</v>
      </c>
      <c r="B2586" s="184" t="s">
        <v>346</v>
      </c>
      <c r="C2586" s="183">
        <v>46600.0</v>
      </c>
      <c r="D2586" s="184" t="s">
        <v>468</v>
      </c>
      <c r="E2586" s="184" t="s">
        <v>429</v>
      </c>
      <c r="F2586" s="184" t="s">
        <v>378</v>
      </c>
      <c r="G2586" s="186">
        <v>1.0</v>
      </c>
      <c r="H2586" s="186">
        <v>0.0</v>
      </c>
      <c r="I2586" s="2"/>
    </row>
    <row r="2587">
      <c r="A2587" s="183">
        <v>46632.0</v>
      </c>
      <c r="B2587" s="184" t="s">
        <v>348</v>
      </c>
      <c r="C2587" s="183">
        <v>46601.0</v>
      </c>
      <c r="D2587" s="184" t="s">
        <v>468</v>
      </c>
      <c r="E2587" s="184" t="s">
        <v>429</v>
      </c>
      <c r="F2587" s="184" t="s">
        <v>379</v>
      </c>
      <c r="G2587" s="186">
        <v>2.0</v>
      </c>
      <c r="H2587" s="186">
        <v>0.0</v>
      </c>
      <c r="I2587" s="2"/>
    </row>
    <row r="2588">
      <c r="A2588" s="183">
        <v>46633.0</v>
      </c>
      <c r="B2588" s="184" t="s">
        <v>334</v>
      </c>
      <c r="C2588" s="183">
        <v>46602.0</v>
      </c>
      <c r="D2588" s="184" t="s">
        <v>468</v>
      </c>
      <c r="E2588" s="184" t="s">
        <v>429</v>
      </c>
      <c r="F2588" s="184" t="s">
        <v>380</v>
      </c>
      <c r="G2588" s="186">
        <v>3.0</v>
      </c>
      <c r="H2588" s="186">
        <v>0.0</v>
      </c>
      <c r="I2588" s="2"/>
    </row>
    <row r="2589">
      <c r="A2589" s="183">
        <v>46634.0</v>
      </c>
      <c r="B2589" s="184" t="s">
        <v>338</v>
      </c>
      <c r="C2589" s="183">
        <v>46603.0</v>
      </c>
      <c r="D2589" s="184" t="s">
        <v>468</v>
      </c>
      <c r="E2589" s="184" t="s">
        <v>429</v>
      </c>
      <c r="F2589" s="184" t="s">
        <v>381</v>
      </c>
      <c r="G2589" s="186">
        <v>4.0</v>
      </c>
      <c r="H2589" s="186">
        <v>0.0</v>
      </c>
      <c r="I2589" s="2"/>
    </row>
    <row r="2590">
      <c r="A2590" s="183">
        <v>46635.0</v>
      </c>
      <c r="B2590" s="184" t="s">
        <v>340</v>
      </c>
      <c r="C2590" s="183">
        <v>46604.0</v>
      </c>
      <c r="D2590" s="184" t="s">
        <v>468</v>
      </c>
      <c r="E2590" s="184" t="s">
        <v>429</v>
      </c>
      <c r="F2590" s="184" t="s">
        <v>383</v>
      </c>
      <c r="G2590" s="186">
        <v>5.0</v>
      </c>
      <c r="H2590" s="186">
        <v>0.0</v>
      </c>
      <c r="I2590" s="2"/>
    </row>
    <row r="2591">
      <c r="A2591" s="183">
        <v>46636.0</v>
      </c>
      <c r="B2591" s="184" t="s">
        <v>342</v>
      </c>
      <c r="C2591" s="183">
        <v>46605.0</v>
      </c>
      <c r="D2591" s="184" t="s">
        <v>468</v>
      </c>
      <c r="E2591" s="184" t="s">
        <v>429</v>
      </c>
      <c r="F2591" s="184" t="s">
        <v>384</v>
      </c>
      <c r="G2591" s="186">
        <v>6.0</v>
      </c>
      <c r="H2591" s="186">
        <v>0.0</v>
      </c>
      <c r="I2591" s="2"/>
    </row>
    <row r="2592">
      <c r="A2592" s="183">
        <v>46637.0</v>
      </c>
      <c r="B2592" s="184" t="s">
        <v>344</v>
      </c>
      <c r="C2592" s="183">
        <v>46606.0</v>
      </c>
      <c r="D2592" s="184" t="s">
        <v>468</v>
      </c>
      <c r="E2592" s="184" t="s">
        <v>429</v>
      </c>
      <c r="F2592" s="184" t="s">
        <v>385</v>
      </c>
      <c r="G2592" s="186">
        <v>7.0</v>
      </c>
      <c r="H2592" s="186">
        <v>0.0</v>
      </c>
      <c r="I2592" s="2"/>
    </row>
    <row r="2593">
      <c r="A2593" s="183">
        <v>46638.0</v>
      </c>
      <c r="B2593" s="184" t="s">
        <v>346</v>
      </c>
      <c r="C2593" s="183">
        <v>46607.0</v>
      </c>
      <c r="D2593" s="184" t="s">
        <v>468</v>
      </c>
      <c r="E2593" s="184" t="s">
        <v>429</v>
      </c>
      <c r="F2593" s="184" t="s">
        <v>386</v>
      </c>
      <c r="G2593" s="186">
        <v>8.0</v>
      </c>
      <c r="H2593" s="186">
        <v>0.0</v>
      </c>
      <c r="I2593" s="2"/>
    </row>
    <row r="2594">
      <c r="A2594" s="183">
        <v>46639.0</v>
      </c>
      <c r="B2594" s="184" t="s">
        <v>348</v>
      </c>
      <c r="C2594" s="183">
        <v>46608.0</v>
      </c>
      <c r="D2594" s="184" t="s">
        <v>468</v>
      </c>
      <c r="E2594" s="184" t="s">
        <v>429</v>
      </c>
      <c r="F2594" s="184" t="s">
        <v>387</v>
      </c>
      <c r="G2594" s="186">
        <v>9.0</v>
      </c>
      <c r="H2594" s="186">
        <v>0.0</v>
      </c>
      <c r="I2594" s="2"/>
    </row>
    <row r="2595">
      <c r="A2595" s="183">
        <v>46640.0</v>
      </c>
      <c r="B2595" s="184" t="s">
        <v>334</v>
      </c>
      <c r="C2595" s="183">
        <v>46609.0</v>
      </c>
      <c r="D2595" s="184" t="s">
        <v>468</v>
      </c>
      <c r="E2595" s="184" t="s">
        <v>429</v>
      </c>
      <c r="F2595" s="184" t="s">
        <v>388</v>
      </c>
      <c r="G2595" s="186">
        <v>10.0</v>
      </c>
      <c r="H2595" s="186">
        <v>0.0</v>
      </c>
      <c r="I2595" s="2"/>
    </row>
    <row r="2596">
      <c r="A2596" s="183">
        <v>46641.0</v>
      </c>
      <c r="B2596" s="184" t="s">
        <v>338</v>
      </c>
      <c r="C2596" s="183">
        <v>46610.0</v>
      </c>
      <c r="D2596" s="184" t="s">
        <v>468</v>
      </c>
      <c r="E2596" s="184" t="s">
        <v>429</v>
      </c>
      <c r="F2596" s="184" t="s">
        <v>389</v>
      </c>
      <c r="G2596" s="186">
        <v>11.0</v>
      </c>
      <c r="H2596" s="186">
        <v>0.0</v>
      </c>
      <c r="I2596" s="2"/>
    </row>
    <row r="2597">
      <c r="A2597" s="183">
        <v>46642.0</v>
      </c>
      <c r="B2597" s="184" t="s">
        <v>340</v>
      </c>
      <c r="C2597" s="183">
        <v>46611.0</v>
      </c>
      <c r="D2597" s="184" t="s">
        <v>468</v>
      </c>
      <c r="E2597" s="184" t="s">
        <v>429</v>
      </c>
      <c r="F2597" s="184" t="s">
        <v>390</v>
      </c>
      <c r="G2597" s="186">
        <v>12.0</v>
      </c>
      <c r="H2597" s="186">
        <v>0.0</v>
      </c>
      <c r="I2597" s="2"/>
    </row>
    <row r="2598">
      <c r="A2598" s="183">
        <v>46643.0</v>
      </c>
      <c r="B2598" s="184" t="s">
        <v>342</v>
      </c>
      <c r="C2598" s="183">
        <v>46612.0</v>
      </c>
      <c r="D2598" s="184" t="s">
        <v>468</v>
      </c>
      <c r="E2598" s="184" t="s">
        <v>429</v>
      </c>
      <c r="F2598" s="184" t="s">
        <v>391</v>
      </c>
      <c r="G2598" s="186">
        <v>13.0</v>
      </c>
      <c r="H2598" s="186">
        <v>0.0</v>
      </c>
      <c r="I2598" s="2"/>
    </row>
    <row r="2599">
      <c r="A2599" s="183">
        <v>46644.0</v>
      </c>
      <c r="B2599" s="184" t="s">
        <v>344</v>
      </c>
      <c r="C2599" s="183">
        <v>46613.0</v>
      </c>
      <c r="D2599" s="184" t="s">
        <v>468</v>
      </c>
      <c r="E2599" s="184" t="s">
        <v>429</v>
      </c>
      <c r="F2599" s="184" t="s">
        <v>392</v>
      </c>
      <c r="G2599" s="186">
        <v>14.0</v>
      </c>
      <c r="H2599" s="186">
        <v>0.0</v>
      </c>
      <c r="I2599" s="2"/>
    </row>
    <row r="2600">
      <c r="A2600" s="183">
        <v>46645.0</v>
      </c>
      <c r="B2600" s="184" t="s">
        <v>346</v>
      </c>
      <c r="C2600" s="183">
        <v>46614.0</v>
      </c>
      <c r="D2600" s="184" t="s">
        <v>468</v>
      </c>
      <c r="E2600" s="184" t="s">
        <v>429</v>
      </c>
      <c r="F2600" s="184" t="s">
        <v>393</v>
      </c>
      <c r="G2600" s="186">
        <v>15.0</v>
      </c>
      <c r="H2600" s="186">
        <v>0.0</v>
      </c>
      <c r="I2600" s="2"/>
    </row>
    <row r="2601">
      <c r="A2601" s="183">
        <v>46646.0</v>
      </c>
      <c r="B2601" s="184" t="s">
        <v>348</v>
      </c>
      <c r="C2601" s="183">
        <v>46615.0</v>
      </c>
      <c r="D2601" s="184" t="s">
        <v>468</v>
      </c>
      <c r="E2601" s="184" t="s">
        <v>429</v>
      </c>
      <c r="F2601" s="184" t="s">
        <v>394</v>
      </c>
      <c r="G2601" s="186">
        <v>16.0</v>
      </c>
      <c r="H2601" s="186">
        <v>0.0</v>
      </c>
      <c r="I2601" s="2"/>
    </row>
    <row r="2602">
      <c r="A2602" s="183">
        <v>46647.0</v>
      </c>
      <c r="B2602" s="184" t="s">
        <v>334</v>
      </c>
      <c r="C2602" s="183">
        <v>46616.0</v>
      </c>
      <c r="D2602" s="184" t="s">
        <v>468</v>
      </c>
      <c r="E2602" s="184" t="s">
        <v>429</v>
      </c>
      <c r="F2602" s="184" t="s">
        <v>395</v>
      </c>
      <c r="G2602" s="186">
        <v>17.0</v>
      </c>
      <c r="H2602" s="186">
        <v>0.0</v>
      </c>
      <c r="I2602" s="2"/>
    </row>
    <row r="2603">
      <c r="A2603" s="183">
        <v>46648.0</v>
      </c>
      <c r="B2603" s="184" t="s">
        <v>338</v>
      </c>
      <c r="C2603" s="183">
        <v>46617.0</v>
      </c>
      <c r="D2603" s="184" t="s">
        <v>468</v>
      </c>
      <c r="E2603" s="184" t="s">
        <v>429</v>
      </c>
      <c r="F2603" s="184" t="s">
        <v>396</v>
      </c>
      <c r="G2603" s="186">
        <v>18.0</v>
      </c>
      <c r="H2603" s="186">
        <v>0.0</v>
      </c>
      <c r="I2603" s="2"/>
    </row>
    <row r="2604">
      <c r="A2604" s="183">
        <v>46649.0</v>
      </c>
      <c r="B2604" s="184" t="s">
        <v>340</v>
      </c>
      <c r="C2604" s="183">
        <v>46618.0</v>
      </c>
      <c r="D2604" s="184" t="s">
        <v>468</v>
      </c>
      <c r="E2604" s="184" t="s">
        <v>429</v>
      </c>
      <c r="F2604" s="184" t="s">
        <v>397</v>
      </c>
      <c r="G2604" s="186">
        <v>19.0</v>
      </c>
      <c r="H2604" s="186">
        <v>0.0</v>
      </c>
      <c r="I2604" s="2"/>
    </row>
    <row r="2605">
      <c r="A2605" s="183">
        <v>46650.0</v>
      </c>
      <c r="B2605" s="184" t="s">
        <v>342</v>
      </c>
      <c r="C2605" s="183">
        <v>46619.0</v>
      </c>
      <c r="D2605" s="184" t="s">
        <v>468</v>
      </c>
      <c r="E2605" s="184" t="s">
        <v>429</v>
      </c>
      <c r="F2605" s="184" t="s">
        <v>398</v>
      </c>
      <c r="G2605" s="186">
        <v>20.0</v>
      </c>
      <c r="H2605" s="186">
        <v>0.0</v>
      </c>
      <c r="I2605" s="2"/>
    </row>
    <row r="2606">
      <c r="A2606" s="183">
        <v>46651.0</v>
      </c>
      <c r="B2606" s="184" t="s">
        <v>344</v>
      </c>
      <c r="C2606" s="183">
        <v>46620.0</v>
      </c>
      <c r="D2606" s="184" t="s">
        <v>468</v>
      </c>
      <c r="E2606" s="184" t="s">
        <v>429</v>
      </c>
      <c r="F2606" s="184" t="s">
        <v>399</v>
      </c>
      <c r="G2606" s="186">
        <v>21.0</v>
      </c>
      <c r="H2606" s="186">
        <v>0.0</v>
      </c>
      <c r="I2606" s="2"/>
    </row>
    <row r="2607">
      <c r="A2607" s="183">
        <v>46652.0</v>
      </c>
      <c r="B2607" s="184" t="s">
        <v>346</v>
      </c>
      <c r="C2607" s="183">
        <v>46621.0</v>
      </c>
      <c r="D2607" s="184" t="s">
        <v>468</v>
      </c>
      <c r="E2607" s="184" t="s">
        <v>429</v>
      </c>
      <c r="F2607" s="184" t="s">
        <v>400</v>
      </c>
      <c r="G2607" s="186">
        <v>22.0</v>
      </c>
      <c r="H2607" s="186">
        <v>0.0</v>
      </c>
      <c r="I2607" s="2"/>
    </row>
    <row r="2608">
      <c r="A2608" s="183">
        <v>46653.0</v>
      </c>
      <c r="B2608" s="184" t="s">
        <v>348</v>
      </c>
      <c r="C2608" s="183">
        <v>46622.0</v>
      </c>
      <c r="D2608" s="184" t="s">
        <v>468</v>
      </c>
      <c r="E2608" s="184" t="s">
        <v>429</v>
      </c>
      <c r="F2608" s="184" t="s">
        <v>401</v>
      </c>
      <c r="G2608" s="186">
        <v>23.0</v>
      </c>
      <c r="H2608" s="186">
        <v>0.0</v>
      </c>
      <c r="I2608" s="2"/>
    </row>
    <row r="2609">
      <c r="A2609" s="183">
        <v>46654.0</v>
      </c>
      <c r="B2609" s="184" t="s">
        <v>334</v>
      </c>
      <c r="C2609" s="183">
        <v>46623.0</v>
      </c>
      <c r="D2609" s="184" t="s">
        <v>468</v>
      </c>
      <c r="E2609" s="184" t="s">
        <v>429</v>
      </c>
      <c r="F2609" s="184" t="s">
        <v>402</v>
      </c>
      <c r="G2609" s="186">
        <v>24.0</v>
      </c>
      <c r="H2609" s="186">
        <v>0.0</v>
      </c>
      <c r="I2609" s="2"/>
    </row>
    <row r="2610">
      <c r="A2610" s="183">
        <v>46655.0</v>
      </c>
      <c r="B2610" s="184" t="s">
        <v>338</v>
      </c>
      <c r="C2610" s="183">
        <v>46624.0</v>
      </c>
      <c r="D2610" s="184" t="s">
        <v>468</v>
      </c>
      <c r="E2610" s="184" t="s">
        <v>429</v>
      </c>
      <c r="F2610" s="184" t="s">
        <v>403</v>
      </c>
      <c r="G2610" s="186">
        <v>25.0</v>
      </c>
      <c r="H2610" s="186">
        <v>0.0</v>
      </c>
      <c r="I2610" s="2"/>
    </row>
    <row r="2611">
      <c r="A2611" s="183">
        <v>46656.0</v>
      </c>
      <c r="B2611" s="184" t="s">
        <v>340</v>
      </c>
      <c r="C2611" s="183">
        <v>46625.0</v>
      </c>
      <c r="D2611" s="184" t="s">
        <v>468</v>
      </c>
      <c r="E2611" s="184" t="s">
        <v>429</v>
      </c>
      <c r="F2611" s="184" t="s">
        <v>404</v>
      </c>
      <c r="G2611" s="186">
        <v>26.0</v>
      </c>
      <c r="H2611" s="186">
        <v>0.0</v>
      </c>
      <c r="I2611" s="2"/>
    </row>
    <row r="2612">
      <c r="A2612" s="183">
        <v>46657.0</v>
      </c>
      <c r="B2612" s="184" t="s">
        <v>342</v>
      </c>
      <c r="C2612" s="183">
        <v>46626.0</v>
      </c>
      <c r="D2612" s="184" t="s">
        <v>468</v>
      </c>
      <c r="E2612" s="184" t="s">
        <v>429</v>
      </c>
      <c r="F2612" s="184" t="s">
        <v>337</v>
      </c>
      <c r="G2612" s="186">
        <v>27.0</v>
      </c>
      <c r="H2612" s="186">
        <v>0.0</v>
      </c>
      <c r="I2612" s="2"/>
    </row>
    <row r="2613">
      <c r="A2613" s="183">
        <v>46658.0</v>
      </c>
      <c r="B2613" s="184" t="s">
        <v>344</v>
      </c>
      <c r="C2613" s="183">
        <v>46627.0</v>
      </c>
      <c r="D2613" s="184" t="s">
        <v>468</v>
      </c>
      <c r="E2613" s="184" t="s">
        <v>429</v>
      </c>
      <c r="F2613" s="184" t="s">
        <v>339</v>
      </c>
      <c r="G2613" s="186">
        <v>28.0</v>
      </c>
      <c r="H2613" s="186">
        <v>0.0</v>
      </c>
      <c r="I2613" s="2"/>
    </row>
    <row r="2614">
      <c r="A2614" s="183">
        <v>46659.0</v>
      </c>
      <c r="B2614" s="184" t="s">
        <v>346</v>
      </c>
      <c r="C2614" s="183">
        <v>46628.0</v>
      </c>
      <c r="D2614" s="184" t="s">
        <v>468</v>
      </c>
      <c r="E2614" s="184" t="s">
        <v>429</v>
      </c>
      <c r="F2614" s="184" t="s">
        <v>341</v>
      </c>
      <c r="G2614" s="186">
        <v>29.0</v>
      </c>
      <c r="H2614" s="186">
        <v>0.0</v>
      </c>
      <c r="I2614" s="2"/>
    </row>
    <row r="2615">
      <c r="A2615" s="183">
        <v>46660.0</v>
      </c>
      <c r="B2615" s="184" t="s">
        <v>348</v>
      </c>
      <c r="C2615" s="183">
        <v>46631.0</v>
      </c>
      <c r="D2615" s="184" t="s">
        <v>468</v>
      </c>
      <c r="E2615" s="184" t="s">
        <v>418</v>
      </c>
      <c r="F2615" s="184" t="s">
        <v>343</v>
      </c>
      <c r="G2615" s="186">
        <v>1.0</v>
      </c>
      <c r="H2615" s="186">
        <v>0.0</v>
      </c>
      <c r="I2615" s="2"/>
    </row>
    <row r="2616">
      <c r="A2616" s="183">
        <v>46753.0</v>
      </c>
      <c r="B2616" s="184" t="s">
        <v>338</v>
      </c>
      <c r="C2616" s="183">
        <v>46726.0</v>
      </c>
      <c r="D2616" s="184" t="s">
        <v>468</v>
      </c>
      <c r="E2616" s="184" t="s">
        <v>421</v>
      </c>
      <c r="F2616" s="184" t="s">
        <v>380</v>
      </c>
      <c r="G2616" s="186">
        <v>5.0</v>
      </c>
      <c r="H2616" s="186">
        <v>0.0</v>
      </c>
      <c r="I2616" s="2"/>
    </row>
    <row r="2617">
      <c r="A2617" s="183">
        <v>46754.0</v>
      </c>
      <c r="B2617" s="184" t="s">
        <v>340</v>
      </c>
      <c r="C2617" s="183">
        <v>46727.0</v>
      </c>
      <c r="D2617" s="184" t="s">
        <v>468</v>
      </c>
      <c r="E2617" s="184" t="s">
        <v>421</v>
      </c>
      <c r="F2617" s="184" t="s">
        <v>381</v>
      </c>
      <c r="G2617" s="186">
        <v>6.0</v>
      </c>
      <c r="H2617" s="186">
        <v>0.0</v>
      </c>
      <c r="I2617" s="2"/>
    </row>
    <row r="2618">
      <c r="A2618" s="183">
        <v>46755.0</v>
      </c>
      <c r="B2618" s="184" t="s">
        <v>342</v>
      </c>
      <c r="C2618" s="183">
        <v>46728.0</v>
      </c>
      <c r="D2618" s="184" t="s">
        <v>468</v>
      </c>
      <c r="E2618" s="184" t="s">
        <v>421</v>
      </c>
      <c r="F2618" s="184" t="s">
        <v>383</v>
      </c>
      <c r="G2618" s="186">
        <v>7.0</v>
      </c>
      <c r="H2618" s="186">
        <v>0.0</v>
      </c>
      <c r="I2618" s="2"/>
    </row>
    <row r="2619">
      <c r="A2619" s="183">
        <v>46756.0</v>
      </c>
      <c r="B2619" s="184" t="s">
        <v>344</v>
      </c>
      <c r="C2619" s="183">
        <v>46729.0</v>
      </c>
      <c r="D2619" s="184" t="s">
        <v>468</v>
      </c>
      <c r="E2619" s="184" t="s">
        <v>421</v>
      </c>
      <c r="F2619" s="184" t="s">
        <v>384</v>
      </c>
      <c r="G2619" s="186">
        <v>8.0</v>
      </c>
      <c r="H2619" s="186">
        <v>0.0</v>
      </c>
      <c r="I2619" s="2"/>
    </row>
    <row r="2620">
      <c r="A2620" s="183">
        <v>46757.0</v>
      </c>
      <c r="B2620" s="184" t="s">
        <v>346</v>
      </c>
      <c r="C2620" s="183">
        <v>46730.0</v>
      </c>
      <c r="D2620" s="184" t="s">
        <v>468</v>
      </c>
      <c r="E2620" s="184" t="s">
        <v>421</v>
      </c>
      <c r="F2620" s="184" t="s">
        <v>385</v>
      </c>
      <c r="G2620" s="186">
        <v>9.0</v>
      </c>
      <c r="H2620" s="186">
        <v>0.0</v>
      </c>
      <c r="I2620" s="2"/>
    </row>
    <row r="2621">
      <c r="A2621" s="183">
        <v>46758.0</v>
      </c>
      <c r="B2621" s="184" t="s">
        <v>348</v>
      </c>
      <c r="C2621" s="183">
        <v>46731.0</v>
      </c>
      <c r="D2621" s="184" t="s">
        <v>468</v>
      </c>
      <c r="E2621" s="184" t="s">
        <v>421</v>
      </c>
      <c r="F2621" s="184" t="s">
        <v>386</v>
      </c>
      <c r="G2621" s="186">
        <v>10.0</v>
      </c>
      <c r="H2621" s="186">
        <v>0.0</v>
      </c>
      <c r="I2621" s="2"/>
    </row>
    <row r="2622">
      <c r="A2622" s="183">
        <v>46759.0</v>
      </c>
      <c r="B2622" s="184" t="s">
        <v>334</v>
      </c>
      <c r="C2622" s="183">
        <v>46732.0</v>
      </c>
      <c r="D2622" s="184" t="s">
        <v>468</v>
      </c>
      <c r="E2622" s="184" t="s">
        <v>421</v>
      </c>
      <c r="F2622" s="184" t="s">
        <v>387</v>
      </c>
      <c r="G2622" s="186">
        <v>11.0</v>
      </c>
      <c r="H2622" s="186">
        <v>0.0</v>
      </c>
      <c r="I2622" s="2"/>
    </row>
    <row r="2623">
      <c r="A2623" s="183">
        <v>46760.0</v>
      </c>
      <c r="B2623" s="184" t="s">
        <v>338</v>
      </c>
      <c r="C2623" s="183">
        <v>46733.0</v>
      </c>
      <c r="D2623" s="184" t="s">
        <v>468</v>
      </c>
      <c r="E2623" s="184" t="s">
        <v>421</v>
      </c>
      <c r="F2623" s="184" t="s">
        <v>388</v>
      </c>
      <c r="G2623" s="186">
        <v>12.0</v>
      </c>
      <c r="H2623" s="186">
        <v>0.0</v>
      </c>
      <c r="I2623" s="2"/>
    </row>
    <row r="2624">
      <c r="A2624" s="183">
        <v>46761.0</v>
      </c>
      <c r="B2624" s="184" t="s">
        <v>340</v>
      </c>
      <c r="C2624" s="183">
        <v>46734.0</v>
      </c>
      <c r="D2624" s="184" t="s">
        <v>468</v>
      </c>
      <c r="E2624" s="184" t="s">
        <v>421</v>
      </c>
      <c r="F2624" s="184" t="s">
        <v>389</v>
      </c>
      <c r="G2624" s="186">
        <v>13.0</v>
      </c>
      <c r="H2624" s="186">
        <v>0.0</v>
      </c>
      <c r="I2624" s="2"/>
    </row>
    <row r="2625">
      <c r="A2625" s="183">
        <v>46762.0</v>
      </c>
      <c r="B2625" s="184" t="s">
        <v>342</v>
      </c>
      <c r="C2625" s="183">
        <v>46735.0</v>
      </c>
      <c r="D2625" s="184" t="s">
        <v>468</v>
      </c>
      <c r="E2625" s="184" t="s">
        <v>421</v>
      </c>
      <c r="F2625" s="184" t="s">
        <v>390</v>
      </c>
      <c r="G2625" s="186">
        <v>14.0</v>
      </c>
      <c r="H2625" s="186">
        <v>0.0</v>
      </c>
      <c r="I2625" s="2"/>
    </row>
    <row r="2626">
      <c r="A2626" s="183">
        <v>46763.0</v>
      </c>
      <c r="B2626" s="184" t="s">
        <v>344</v>
      </c>
      <c r="C2626" s="183">
        <v>46736.0</v>
      </c>
      <c r="D2626" s="184" t="s">
        <v>468</v>
      </c>
      <c r="E2626" s="184" t="s">
        <v>421</v>
      </c>
      <c r="F2626" s="184" t="s">
        <v>391</v>
      </c>
      <c r="G2626" s="186">
        <v>15.0</v>
      </c>
      <c r="H2626" s="186">
        <v>0.0</v>
      </c>
      <c r="I2626" s="2"/>
    </row>
    <row r="2627">
      <c r="A2627" s="183">
        <v>46764.0</v>
      </c>
      <c r="B2627" s="184" t="s">
        <v>346</v>
      </c>
      <c r="C2627" s="183">
        <v>46737.0</v>
      </c>
      <c r="D2627" s="184" t="s">
        <v>468</v>
      </c>
      <c r="E2627" s="184" t="s">
        <v>421</v>
      </c>
      <c r="F2627" s="184" t="s">
        <v>392</v>
      </c>
      <c r="G2627" s="186">
        <v>16.0</v>
      </c>
      <c r="H2627" s="186">
        <v>0.0</v>
      </c>
      <c r="I2627" s="2"/>
    </row>
    <row r="2628">
      <c r="A2628" s="183">
        <v>46765.0</v>
      </c>
      <c r="B2628" s="184" t="s">
        <v>348</v>
      </c>
      <c r="C2628" s="183">
        <v>46738.0</v>
      </c>
      <c r="D2628" s="184" t="s">
        <v>468</v>
      </c>
      <c r="E2628" s="184" t="s">
        <v>421</v>
      </c>
      <c r="F2628" s="184" t="s">
        <v>393</v>
      </c>
      <c r="G2628" s="186">
        <v>17.0</v>
      </c>
      <c r="H2628" s="186">
        <v>0.0</v>
      </c>
      <c r="I2628" s="2"/>
    </row>
    <row r="2629">
      <c r="A2629" s="183">
        <v>46766.0</v>
      </c>
      <c r="B2629" s="184" t="s">
        <v>334</v>
      </c>
      <c r="C2629" s="183">
        <v>46739.0</v>
      </c>
      <c r="D2629" s="184" t="s">
        <v>468</v>
      </c>
      <c r="E2629" s="184" t="s">
        <v>421</v>
      </c>
      <c r="F2629" s="184" t="s">
        <v>394</v>
      </c>
      <c r="G2629" s="186">
        <v>18.0</v>
      </c>
      <c r="H2629" s="186">
        <v>0.0</v>
      </c>
      <c r="I2629" s="2"/>
    </row>
    <row r="2630">
      <c r="A2630" s="183">
        <v>46767.0</v>
      </c>
      <c r="B2630" s="184" t="s">
        <v>338</v>
      </c>
      <c r="C2630" s="183">
        <v>46740.0</v>
      </c>
      <c r="D2630" s="184" t="s">
        <v>468</v>
      </c>
      <c r="E2630" s="184" t="s">
        <v>421</v>
      </c>
      <c r="F2630" s="184" t="s">
        <v>395</v>
      </c>
      <c r="G2630" s="186">
        <v>19.0</v>
      </c>
      <c r="H2630" s="186">
        <v>0.0</v>
      </c>
      <c r="I2630" s="2"/>
    </row>
    <row r="2631">
      <c r="A2631" s="183">
        <v>46768.0</v>
      </c>
      <c r="B2631" s="184" t="s">
        <v>340</v>
      </c>
      <c r="C2631" s="183">
        <v>46741.0</v>
      </c>
      <c r="D2631" s="184" t="s">
        <v>468</v>
      </c>
      <c r="E2631" s="184" t="s">
        <v>421</v>
      </c>
      <c r="F2631" s="184" t="s">
        <v>396</v>
      </c>
      <c r="G2631" s="186">
        <v>20.0</v>
      </c>
      <c r="H2631" s="186">
        <v>0.0</v>
      </c>
      <c r="I2631" s="2"/>
    </row>
    <row r="2632">
      <c r="A2632" s="183">
        <v>46769.0</v>
      </c>
      <c r="B2632" s="184" t="s">
        <v>342</v>
      </c>
      <c r="C2632" s="183">
        <v>46742.0</v>
      </c>
      <c r="D2632" s="184" t="s">
        <v>468</v>
      </c>
      <c r="E2632" s="184" t="s">
        <v>421</v>
      </c>
      <c r="F2632" s="184" t="s">
        <v>397</v>
      </c>
      <c r="G2632" s="186">
        <v>21.0</v>
      </c>
      <c r="H2632" s="186">
        <v>0.0</v>
      </c>
      <c r="I2632" s="2"/>
    </row>
    <row r="2633">
      <c r="A2633" s="183">
        <v>46770.0</v>
      </c>
      <c r="B2633" s="184" t="s">
        <v>344</v>
      </c>
      <c r="C2633" s="183">
        <v>46743.0</v>
      </c>
      <c r="D2633" s="184" t="s">
        <v>468</v>
      </c>
      <c r="E2633" s="184" t="s">
        <v>421</v>
      </c>
      <c r="F2633" s="184" t="s">
        <v>398</v>
      </c>
      <c r="G2633" s="186">
        <v>22.0</v>
      </c>
      <c r="H2633" s="186">
        <v>0.0</v>
      </c>
      <c r="I2633" s="2"/>
    </row>
    <row r="2634">
      <c r="A2634" s="183">
        <v>46771.0</v>
      </c>
      <c r="B2634" s="184" t="s">
        <v>346</v>
      </c>
      <c r="C2634" s="183">
        <v>46744.0</v>
      </c>
      <c r="D2634" s="184" t="s">
        <v>468</v>
      </c>
      <c r="E2634" s="184" t="s">
        <v>421</v>
      </c>
      <c r="F2634" s="184" t="s">
        <v>399</v>
      </c>
      <c r="G2634" s="186">
        <v>23.0</v>
      </c>
      <c r="H2634" s="186">
        <v>0.0</v>
      </c>
      <c r="I2634" s="2"/>
    </row>
    <row r="2635">
      <c r="A2635" s="183">
        <v>46772.0</v>
      </c>
      <c r="B2635" s="184" t="s">
        <v>348</v>
      </c>
      <c r="C2635" s="183">
        <v>46745.0</v>
      </c>
      <c r="D2635" s="184" t="s">
        <v>468</v>
      </c>
      <c r="E2635" s="184" t="s">
        <v>421</v>
      </c>
      <c r="F2635" s="184" t="s">
        <v>400</v>
      </c>
      <c r="G2635" s="186">
        <v>24.0</v>
      </c>
      <c r="H2635" s="186">
        <v>0.0</v>
      </c>
      <c r="I2635" s="2"/>
    </row>
    <row r="2636">
      <c r="A2636" s="183">
        <v>46773.0</v>
      </c>
      <c r="B2636" s="184" t="s">
        <v>334</v>
      </c>
      <c r="C2636" s="183">
        <v>46746.0</v>
      </c>
      <c r="D2636" s="184" t="s">
        <v>468</v>
      </c>
      <c r="E2636" s="184" t="s">
        <v>421</v>
      </c>
      <c r="F2636" s="184" t="s">
        <v>401</v>
      </c>
      <c r="G2636" s="186">
        <v>25.0</v>
      </c>
      <c r="H2636" s="186">
        <v>0.0</v>
      </c>
      <c r="I2636" s="2"/>
    </row>
    <row r="2637">
      <c r="A2637" s="183">
        <v>46774.0</v>
      </c>
      <c r="B2637" s="184" t="s">
        <v>338</v>
      </c>
      <c r="C2637" s="183">
        <v>46747.0</v>
      </c>
      <c r="D2637" s="184" t="s">
        <v>468</v>
      </c>
      <c r="E2637" s="184" t="s">
        <v>421</v>
      </c>
      <c r="F2637" s="184" t="s">
        <v>402</v>
      </c>
      <c r="G2637" s="186">
        <v>26.0</v>
      </c>
      <c r="H2637" s="186">
        <v>0.0</v>
      </c>
      <c r="I2637" s="2"/>
    </row>
    <row r="2638">
      <c r="A2638" s="183">
        <v>46775.0</v>
      </c>
      <c r="B2638" s="184" t="s">
        <v>340</v>
      </c>
      <c r="C2638" s="183">
        <v>46748.0</v>
      </c>
      <c r="D2638" s="184" t="s">
        <v>468</v>
      </c>
      <c r="E2638" s="184" t="s">
        <v>421</v>
      </c>
      <c r="F2638" s="184" t="s">
        <v>403</v>
      </c>
      <c r="G2638" s="186">
        <v>27.0</v>
      </c>
      <c r="H2638" s="186">
        <v>0.0</v>
      </c>
      <c r="I2638" s="2"/>
    </row>
    <row r="2639">
      <c r="A2639" s="183">
        <v>46776.0</v>
      </c>
      <c r="B2639" s="184" t="s">
        <v>342</v>
      </c>
      <c r="C2639" s="183">
        <v>46749.0</v>
      </c>
      <c r="D2639" s="184" t="s">
        <v>468</v>
      </c>
      <c r="E2639" s="184" t="s">
        <v>421</v>
      </c>
      <c r="F2639" s="184" t="s">
        <v>404</v>
      </c>
      <c r="G2639" s="186">
        <v>28.0</v>
      </c>
      <c r="H2639" s="186">
        <v>0.0</v>
      </c>
      <c r="I2639" s="2"/>
    </row>
    <row r="2640">
      <c r="A2640" s="183">
        <v>46777.0</v>
      </c>
      <c r="B2640" s="184" t="s">
        <v>344</v>
      </c>
      <c r="C2640" s="183">
        <v>46750.0</v>
      </c>
      <c r="D2640" s="184" t="s">
        <v>468</v>
      </c>
      <c r="E2640" s="184" t="s">
        <v>421</v>
      </c>
      <c r="F2640" s="184" t="s">
        <v>337</v>
      </c>
      <c r="G2640" s="186">
        <v>29.0</v>
      </c>
      <c r="H2640" s="186">
        <v>0.0</v>
      </c>
      <c r="I2640" s="2"/>
    </row>
    <row r="2641">
      <c r="A2641" s="183">
        <v>46778.0</v>
      </c>
      <c r="B2641" s="184" t="s">
        <v>346</v>
      </c>
      <c r="C2641" s="183">
        <v>46751.0</v>
      </c>
      <c r="D2641" s="184" t="s">
        <v>468</v>
      </c>
      <c r="E2641" s="184" t="s">
        <v>421</v>
      </c>
      <c r="F2641" s="184" t="s">
        <v>339</v>
      </c>
      <c r="G2641" s="186">
        <v>30.0</v>
      </c>
      <c r="H2641" s="186">
        <v>0.0</v>
      </c>
      <c r="I2641" s="2"/>
    </row>
    <row r="2642">
      <c r="A2642" s="183">
        <v>46779.0</v>
      </c>
      <c r="B2642" s="184" t="s">
        <v>348</v>
      </c>
      <c r="C2642" s="183">
        <v>46753.0</v>
      </c>
      <c r="D2642" s="184" t="s">
        <v>469</v>
      </c>
      <c r="E2642" s="184" t="s">
        <v>431</v>
      </c>
      <c r="F2642" s="184" t="s">
        <v>341</v>
      </c>
      <c r="G2642" s="186">
        <v>1.0</v>
      </c>
      <c r="H2642" s="186">
        <v>0.0</v>
      </c>
      <c r="I2642" s="2"/>
    </row>
    <row r="2643">
      <c r="A2643" s="183">
        <v>46780.0</v>
      </c>
      <c r="B2643" s="184" t="s">
        <v>334</v>
      </c>
      <c r="C2643" s="183">
        <v>46754.0</v>
      </c>
      <c r="D2643" s="184" t="s">
        <v>469</v>
      </c>
      <c r="E2643" s="184" t="s">
        <v>431</v>
      </c>
      <c r="F2643" s="184" t="s">
        <v>343</v>
      </c>
      <c r="G2643" s="186">
        <v>2.0</v>
      </c>
      <c r="H2643" s="186">
        <v>0.0</v>
      </c>
      <c r="I2643" s="2"/>
    </row>
    <row r="2644">
      <c r="A2644" s="183">
        <v>46781.0</v>
      </c>
      <c r="B2644" s="184" t="s">
        <v>338</v>
      </c>
      <c r="C2644" s="183">
        <v>46755.0</v>
      </c>
      <c r="D2644" s="184" t="s">
        <v>469</v>
      </c>
      <c r="E2644" s="184" t="s">
        <v>431</v>
      </c>
      <c r="F2644" s="184" t="s">
        <v>345</v>
      </c>
      <c r="G2644" s="186">
        <v>3.0</v>
      </c>
      <c r="H2644" s="186">
        <v>0.0</v>
      </c>
      <c r="I2644" s="2"/>
    </row>
    <row r="2645">
      <c r="A2645" s="183">
        <v>46782.0</v>
      </c>
      <c r="B2645" s="184" t="s">
        <v>340</v>
      </c>
      <c r="C2645" s="183">
        <v>46756.0</v>
      </c>
      <c r="D2645" s="184" t="s">
        <v>469</v>
      </c>
      <c r="E2645" s="184" t="s">
        <v>431</v>
      </c>
      <c r="F2645" s="184" t="s">
        <v>347</v>
      </c>
      <c r="G2645" s="186">
        <v>4.0</v>
      </c>
      <c r="H2645" s="186">
        <v>0.0</v>
      </c>
      <c r="I2645" s="2"/>
    </row>
    <row r="2646">
      <c r="A2646" s="183">
        <v>46783.0</v>
      </c>
      <c r="B2646" s="184" t="s">
        <v>342</v>
      </c>
      <c r="C2646" s="183">
        <v>46757.0</v>
      </c>
      <c r="D2646" s="184" t="s">
        <v>469</v>
      </c>
      <c r="E2646" s="184" t="s">
        <v>431</v>
      </c>
      <c r="F2646" s="184" t="s">
        <v>349</v>
      </c>
      <c r="G2646" s="186">
        <v>5.0</v>
      </c>
      <c r="H2646" s="186">
        <v>0.0</v>
      </c>
      <c r="I2646" s="2"/>
    </row>
    <row r="2647">
      <c r="A2647" s="183">
        <v>47027.0</v>
      </c>
      <c r="B2647" s="184" t="s">
        <v>340</v>
      </c>
      <c r="C2647" s="183">
        <v>46978.0</v>
      </c>
      <c r="D2647" s="184" t="s">
        <v>469</v>
      </c>
      <c r="E2647" s="184" t="s">
        <v>432</v>
      </c>
      <c r="F2647" s="184" t="s">
        <v>353</v>
      </c>
      <c r="G2647" s="186">
        <v>13.0</v>
      </c>
      <c r="H2647" s="186">
        <v>0.0</v>
      </c>
      <c r="I2647" s="2"/>
    </row>
    <row r="2648">
      <c r="A2648" s="183">
        <v>47028.0</v>
      </c>
      <c r="B2648" s="184" t="s">
        <v>342</v>
      </c>
      <c r="C2648" s="183">
        <v>46979.0</v>
      </c>
      <c r="D2648" s="184" t="s">
        <v>469</v>
      </c>
      <c r="E2648" s="184" t="s">
        <v>432</v>
      </c>
      <c r="F2648" s="184" t="s">
        <v>354</v>
      </c>
      <c r="G2648" s="186">
        <v>14.0</v>
      </c>
      <c r="H2648" s="186">
        <v>0.0</v>
      </c>
      <c r="I2648" s="2"/>
    </row>
    <row r="2649">
      <c r="A2649" s="183">
        <v>47029.0</v>
      </c>
      <c r="B2649" s="184" t="s">
        <v>344</v>
      </c>
      <c r="C2649" s="183">
        <v>46980.0</v>
      </c>
      <c r="D2649" s="184" t="s">
        <v>469</v>
      </c>
      <c r="E2649" s="184" t="s">
        <v>432</v>
      </c>
      <c r="F2649" s="184" t="s">
        <v>356</v>
      </c>
      <c r="G2649" s="186">
        <v>15.0</v>
      </c>
      <c r="H2649" s="186">
        <v>0.0</v>
      </c>
      <c r="I2649" s="2"/>
    </row>
    <row r="2650">
      <c r="A2650" s="183">
        <v>47030.0</v>
      </c>
      <c r="B2650" s="184" t="s">
        <v>346</v>
      </c>
      <c r="C2650" s="183">
        <v>46981.0</v>
      </c>
      <c r="D2650" s="184" t="s">
        <v>469</v>
      </c>
      <c r="E2650" s="184" t="s">
        <v>432</v>
      </c>
      <c r="F2650" s="184" t="s">
        <v>357</v>
      </c>
      <c r="G2650" s="186">
        <v>16.0</v>
      </c>
      <c r="H2650" s="186">
        <v>0.0</v>
      </c>
      <c r="I2650" s="2"/>
    </row>
    <row r="2651">
      <c r="A2651" s="183">
        <v>47031.0</v>
      </c>
      <c r="B2651" s="184" t="s">
        <v>348</v>
      </c>
      <c r="C2651" s="183">
        <v>46982.0</v>
      </c>
      <c r="D2651" s="184" t="s">
        <v>469</v>
      </c>
      <c r="E2651" s="184" t="s">
        <v>432</v>
      </c>
      <c r="F2651" s="184" t="s">
        <v>358</v>
      </c>
      <c r="G2651" s="186">
        <v>17.0</v>
      </c>
      <c r="H2651" s="186">
        <v>0.0</v>
      </c>
      <c r="I2651" s="2"/>
    </row>
    <row r="2652">
      <c r="A2652" s="183">
        <v>47032.0</v>
      </c>
      <c r="B2652" s="184" t="s">
        <v>334</v>
      </c>
      <c r="C2652" s="183">
        <v>46983.0</v>
      </c>
      <c r="D2652" s="184" t="s">
        <v>469</v>
      </c>
      <c r="E2652" s="184" t="s">
        <v>432</v>
      </c>
      <c r="F2652" s="184" t="s">
        <v>359</v>
      </c>
      <c r="G2652" s="186">
        <v>18.0</v>
      </c>
      <c r="H2652" s="186">
        <v>0.0</v>
      </c>
      <c r="I2652" s="2"/>
    </row>
    <row r="2653">
      <c r="A2653" s="183">
        <v>47033.0</v>
      </c>
      <c r="B2653" s="184" t="s">
        <v>338</v>
      </c>
      <c r="C2653" s="183">
        <v>46984.0</v>
      </c>
      <c r="D2653" s="184" t="s">
        <v>469</v>
      </c>
      <c r="E2653" s="184" t="s">
        <v>432</v>
      </c>
      <c r="F2653" s="184" t="s">
        <v>360</v>
      </c>
      <c r="G2653" s="186">
        <v>19.0</v>
      </c>
      <c r="H2653" s="186">
        <v>0.0</v>
      </c>
      <c r="I2653" s="2"/>
    </row>
    <row r="2654">
      <c r="A2654" s="183">
        <v>47034.0</v>
      </c>
      <c r="B2654" s="184" t="s">
        <v>340</v>
      </c>
      <c r="C2654" s="183">
        <v>46985.0</v>
      </c>
      <c r="D2654" s="184" t="s">
        <v>469</v>
      </c>
      <c r="E2654" s="184" t="s">
        <v>432</v>
      </c>
      <c r="F2654" s="184" t="s">
        <v>361</v>
      </c>
      <c r="G2654" s="186">
        <v>20.0</v>
      </c>
      <c r="H2654" s="186">
        <v>0.0</v>
      </c>
      <c r="I2654" s="2"/>
    </row>
    <row r="2655">
      <c r="A2655" s="183">
        <v>47035.0</v>
      </c>
      <c r="B2655" s="184" t="s">
        <v>342</v>
      </c>
      <c r="C2655" s="183">
        <v>46986.0</v>
      </c>
      <c r="D2655" s="184" t="s">
        <v>469</v>
      </c>
      <c r="E2655" s="184" t="s">
        <v>432</v>
      </c>
      <c r="F2655" s="184" t="s">
        <v>362</v>
      </c>
      <c r="G2655" s="186">
        <v>21.0</v>
      </c>
      <c r="H2655" s="186">
        <v>0.0</v>
      </c>
      <c r="I2655" s="2"/>
    </row>
    <row r="2656">
      <c r="A2656" s="183">
        <v>47036.0</v>
      </c>
      <c r="B2656" s="184" t="s">
        <v>344</v>
      </c>
      <c r="C2656" s="183">
        <v>46987.0</v>
      </c>
      <c r="D2656" s="184" t="s">
        <v>469</v>
      </c>
      <c r="E2656" s="184" t="s">
        <v>432</v>
      </c>
      <c r="F2656" s="184" t="s">
        <v>363</v>
      </c>
      <c r="G2656" s="186">
        <v>22.0</v>
      </c>
      <c r="H2656" s="186">
        <v>0.0</v>
      </c>
      <c r="I2656" s="2"/>
    </row>
    <row r="2657">
      <c r="A2657" s="183">
        <v>47037.0</v>
      </c>
      <c r="B2657" s="184" t="s">
        <v>346</v>
      </c>
      <c r="C2657" s="183">
        <v>46988.0</v>
      </c>
      <c r="D2657" s="184" t="s">
        <v>469</v>
      </c>
      <c r="E2657" s="184" t="s">
        <v>432</v>
      </c>
      <c r="F2657" s="184" t="s">
        <v>364</v>
      </c>
      <c r="G2657" s="186">
        <v>23.0</v>
      </c>
      <c r="H2657" s="186">
        <v>0.0</v>
      </c>
      <c r="I2657" s="2"/>
    </row>
    <row r="2658">
      <c r="A2658" s="183">
        <v>47038.0</v>
      </c>
      <c r="B2658" s="184" t="s">
        <v>348</v>
      </c>
      <c r="C2658" s="183">
        <v>46989.0</v>
      </c>
      <c r="D2658" s="184" t="s">
        <v>469</v>
      </c>
      <c r="E2658" s="184" t="s">
        <v>432</v>
      </c>
      <c r="F2658" s="184" t="s">
        <v>365</v>
      </c>
      <c r="G2658" s="186">
        <v>24.0</v>
      </c>
      <c r="H2658" s="186">
        <v>0.0</v>
      </c>
      <c r="I2658" s="2"/>
    </row>
    <row r="2659">
      <c r="A2659" s="183">
        <v>47039.0</v>
      </c>
      <c r="B2659" s="184" t="s">
        <v>334</v>
      </c>
      <c r="C2659" s="183">
        <v>46990.0</v>
      </c>
      <c r="D2659" s="184" t="s">
        <v>469</v>
      </c>
      <c r="E2659" s="184" t="s">
        <v>432</v>
      </c>
      <c r="F2659" s="184" t="s">
        <v>366</v>
      </c>
      <c r="G2659" s="186">
        <v>25.0</v>
      </c>
      <c r="H2659" s="186">
        <v>0.0</v>
      </c>
      <c r="I2659" s="2"/>
    </row>
    <row r="2660">
      <c r="A2660" s="183">
        <v>47040.0</v>
      </c>
      <c r="B2660" s="184" t="s">
        <v>338</v>
      </c>
      <c r="C2660" s="183">
        <v>46991.0</v>
      </c>
      <c r="D2660" s="184" t="s">
        <v>469</v>
      </c>
      <c r="E2660" s="184" t="s">
        <v>432</v>
      </c>
      <c r="F2660" s="184" t="s">
        <v>367</v>
      </c>
      <c r="G2660" s="186">
        <v>26.0</v>
      </c>
      <c r="H2660" s="186">
        <v>0.0</v>
      </c>
      <c r="I2660" s="2"/>
    </row>
    <row r="2661">
      <c r="A2661" s="183">
        <v>47041.0</v>
      </c>
      <c r="B2661" s="184" t="s">
        <v>340</v>
      </c>
      <c r="C2661" s="183">
        <v>46992.0</v>
      </c>
      <c r="D2661" s="184" t="s">
        <v>469</v>
      </c>
      <c r="E2661" s="184" t="s">
        <v>432</v>
      </c>
      <c r="F2661" s="184" t="s">
        <v>368</v>
      </c>
      <c r="G2661" s="186">
        <v>27.0</v>
      </c>
      <c r="H2661" s="186">
        <v>0.0</v>
      </c>
      <c r="I2661" s="2"/>
    </row>
    <row r="2662">
      <c r="A2662" s="183">
        <v>47042.0</v>
      </c>
      <c r="B2662" s="184" t="s">
        <v>342</v>
      </c>
      <c r="C2662" s="183">
        <v>46993.0</v>
      </c>
      <c r="D2662" s="184" t="s">
        <v>469</v>
      </c>
      <c r="E2662" s="184" t="s">
        <v>432</v>
      </c>
      <c r="F2662" s="184" t="s">
        <v>369</v>
      </c>
      <c r="G2662" s="186">
        <v>28.0</v>
      </c>
      <c r="H2662" s="186">
        <v>0.0</v>
      </c>
      <c r="I2662" s="2"/>
    </row>
    <row r="2663">
      <c r="A2663" s="183">
        <v>47043.0</v>
      </c>
      <c r="B2663" s="184" t="s">
        <v>344</v>
      </c>
      <c r="C2663" s="183">
        <v>46994.0</v>
      </c>
      <c r="D2663" s="184" t="s">
        <v>469</v>
      </c>
      <c r="E2663" s="184" t="s">
        <v>432</v>
      </c>
      <c r="F2663" s="184" t="s">
        <v>370</v>
      </c>
      <c r="G2663" s="186">
        <v>29.0</v>
      </c>
      <c r="H2663" s="186">
        <v>0.0</v>
      </c>
      <c r="I2663" s="2"/>
    </row>
    <row r="2664">
      <c r="A2664" s="183">
        <v>47044.0</v>
      </c>
      <c r="B2664" s="184" t="s">
        <v>346</v>
      </c>
      <c r="C2664" s="183">
        <v>46997.0</v>
      </c>
      <c r="D2664" s="184" t="s">
        <v>469</v>
      </c>
      <c r="E2664" s="184" t="s">
        <v>433</v>
      </c>
      <c r="F2664" s="184" t="s">
        <v>371</v>
      </c>
      <c r="G2664" s="186">
        <v>1.0</v>
      </c>
      <c r="H2664" s="186">
        <v>0.0</v>
      </c>
      <c r="I2664" s="2"/>
    </row>
    <row r="2665">
      <c r="A2665" s="183">
        <v>47045.0</v>
      </c>
      <c r="B2665" s="184" t="s">
        <v>348</v>
      </c>
      <c r="C2665" s="183">
        <v>46998.0</v>
      </c>
      <c r="D2665" s="184" t="s">
        <v>469</v>
      </c>
      <c r="E2665" s="184" t="s">
        <v>433</v>
      </c>
      <c r="F2665" s="184" t="s">
        <v>372</v>
      </c>
      <c r="G2665" s="186">
        <v>2.0</v>
      </c>
      <c r="H2665" s="186">
        <v>0.0</v>
      </c>
      <c r="I2665" s="2"/>
    </row>
    <row r="2666">
      <c r="A2666" s="183">
        <v>47046.0</v>
      </c>
      <c r="B2666" s="184" t="s">
        <v>334</v>
      </c>
      <c r="C2666" s="183">
        <v>46999.0</v>
      </c>
      <c r="D2666" s="184" t="s">
        <v>469</v>
      </c>
      <c r="E2666" s="184" t="s">
        <v>433</v>
      </c>
      <c r="F2666" s="184" t="s">
        <v>373</v>
      </c>
      <c r="G2666" s="186">
        <v>3.0</v>
      </c>
      <c r="H2666" s="186">
        <v>0.0</v>
      </c>
      <c r="I2666" s="2"/>
    </row>
    <row r="2667">
      <c r="A2667" s="183">
        <v>47047.0</v>
      </c>
      <c r="B2667" s="184" t="s">
        <v>338</v>
      </c>
      <c r="C2667" s="183">
        <v>47000.0</v>
      </c>
      <c r="D2667" s="184" t="s">
        <v>469</v>
      </c>
      <c r="E2667" s="184" t="s">
        <v>433</v>
      </c>
      <c r="F2667" s="184" t="s">
        <v>374</v>
      </c>
      <c r="G2667" s="186">
        <v>4.0</v>
      </c>
      <c r="H2667" s="186">
        <v>0.0</v>
      </c>
      <c r="I2667" s="2"/>
    </row>
    <row r="2668">
      <c r="A2668" s="183">
        <v>47048.0</v>
      </c>
      <c r="B2668" s="184" t="s">
        <v>340</v>
      </c>
      <c r="C2668" s="183">
        <v>47001.0</v>
      </c>
      <c r="D2668" s="184" t="s">
        <v>469</v>
      </c>
      <c r="E2668" s="184" t="s">
        <v>433</v>
      </c>
      <c r="F2668" s="184" t="s">
        <v>406</v>
      </c>
      <c r="G2668" s="186">
        <v>5.0</v>
      </c>
      <c r="H2668" s="186">
        <v>0.0</v>
      </c>
      <c r="I2668" s="2"/>
    </row>
    <row r="2669">
      <c r="A2669" s="183">
        <v>47049.0</v>
      </c>
      <c r="B2669" s="184" t="s">
        <v>342</v>
      </c>
      <c r="C2669" s="183">
        <v>47002.0</v>
      </c>
      <c r="D2669" s="184" t="s">
        <v>469</v>
      </c>
      <c r="E2669" s="184" t="s">
        <v>433</v>
      </c>
      <c r="F2669" s="184" t="s">
        <v>407</v>
      </c>
      <c r="G2669" s="186">
        <v>6.0</v>
      </c>
      <c r="H2669" s="186">
        <v>0.0</v>
      </c>
      <c r="I2669" s="2"/>
    </row>
    <row r="2670">
      <c r="A2670" s="183">
        <v>47050.0</v>
      </c>
      <c r="B2670" s="184" t="s">
        <v>344</v>
      </c>
      <c r="C2670" s="183">
        <v>47003.0</v>
      </c>
      <c r="D2670" s="184" t="s">
        <v>469</v>
      </c>
      <c r="E2670" s="184" t="s">
        <v>433</v>
      </c>
      <c r="F2670" s="184" t="s">
        <v>377</v>
      </c>
      <c r="G2670" s="186">
        <v>7.0</v>
      </c>
      <c r="H2670" s="186">
        <v>0.0</v>
      </c>
      <c r="I2670" s="2"/>
    </row>
    <row r="2671">
      <c r="A2671" s="183">
        <v>47051.0</v>
      </c>
      <c r="B2671" s="184" t="s">
        <v>346</v>
      </c>
      <c r="C2671" s="183">
        <v>47004.0</v>
      </c>
      <c r="D2671" s="184" t="s">
        <v>469</v>
      </c>
      <c r="E2671" s="184" t="s">
        <v>433</v>
      </c>
      <c r="F2671" s="184" t="s">
        <v>378</v>
      </c>
      <c r="G2671" s="186">
        <v>8.0</v>
      </c>
      <c r="H2671" s="186">
        <v>0.0</v>
      </c>
      <c r="I2671" s="2"/>
    </row>
    <row r="2672">
      <c r="A2672" s="183">
        <v>47052.0</v>
      </c>
      <c r="B2672" s="184" t="s">
        <v>348</v>
      </c>
      <c r="C2672" s="183">
        <v>47005.0</v>
      </c>
      <c r="D2672" s="184" t="s">
        <v>469</v>
      </c>
      <c r="E2672" s="184" t="s">
        <v>433</v>
      </c>
      <c r="F2672" s="184" t="s">
        <v>379</v>
      </c>
      <c r="G2672" s="186">
        <v>9.0</v>
      </c>
      <c r="H2672" s="186">
        <v>0.0</v>
      </c>
      <c r="I2672" s="2"/>
    </row>
    <row r="2673">
      <c r="A2673" s="183">
        <v>47053.0</v>
      </c>
      <c r="B2673" s="184" t="s">
        <v>334</v>
      </c>
      <c r="C2673" s="183">
        <v>47006.0</v>
      </c>
      <c r="D2673" s="184" t="s">
        <v>469</v>
      </c>
      <c r="E2673" s="184" t="s">
        <v>433</v>
      </c>
      <c r="F2673" s="184" t="s">
        <v>380</v>
      </c>
      <c r="G2673" s="186">
        <v>10.0</v>
      </c>
      <c r="H2673" s="186">
        <v>0.0</v>
      </c>
      <c r="I2673" s="2"/>
    </row>
    <row r="2674">
      <c r="A2674" s="183">
        <v>47054.0</v>
      </c>
      <c r="B2674" s="184" t="s">
        <v>338</v>
      </c>
      <c r="C2674" s="183">
        <v>47007.0</v>
      </c>
      <c r="D2674" s="184" t="s">
        <v>469</v>
      </c>
      <c r="E2674" s="184" t="s">
        <v>433</v>
      </c>
      <c r="F2674" s="184" t="s">
        <v>381</v>
      </c>
      <c r="G2674" s="186">
        <v>11.0</v>
      </c>
      <c r="H2674" s="186">
        <v>0.0</v>
      </c>
      <c r="I2674" s="2"/>
    </row>
    <row r="2675">
      <c r="A2675" s="183">
        <v>47055.0</v>
      </c>
      <c r="B2675" s="184" t="s">
        <v>340</v>
      </c>
      <c r="C2675" s="183">
        <v>47008.0</v>
      </c>
      <c r="D2675" s="184" t="s">
        <v>469</v>
      </c>
      <c r="E2675" s="184" t="s">
        <v>433</v>
      </c>
      <c r="F2675" s="184" t="s">
        <v>383</v>
      </c>
      <c r="G2675" s="186">
        <v>12.0</v>
      </c>
      <c r="H2675" s="186">
        <v>0.0</v>
      </c>
      <c r="I2675" s="2"/>
    </row>
    <row r="2676">
      <c r="A2676" s="183">
        <v>47056.0</v>
      </c>
      <c r="B2676" s="184" t="s">
        <v>342</v>
      </c>
      <c r="C2676" s="183">
        <v>47009.0</v>
      </c>
      <c r="D2676" s="184" t="s">
        <v>469</v>
      </c>
      <c r="E2676" s="184" t="s">
        <v>433</v>
      </c>
      <c r="F2676" s="184" t="s">
        <v>384</v>
      </c>
      <c r="G2676" s="186">
        <v>13.0</v>
      </c>
      <c r="H2676" s="186">
        <v>0.0</v>
      </c>
      <c r="I2676" s="2"/>
    </row>
    <row r="2677">
      <c r="A2677" s="183">
        <v>47057.0</v>
      </c>
      <c r="B2677" s="184" t="s">
        <v>344</v>
      </c>
      <c r="C2677" s="183">
        <v>47010.0</v>
      </c>
      <c r="D2677" s="184" t="s">
        <v>469</v>
      </c>
      <c r="E2677" s="184" t="s">
        <v>433</v>
      </c>
      <c r="F2677" s="184" t="s">
        <v>385</v>
      </c>
      <c r="G2677" s="186">
        <v>14.0</v>
      </c>
      <c r="H2677" s="186">
        <v>0.0</v>
      </c>
      <c r="I2677" s="2"/>
    </row>
    <row r="2678">
      <c r="A2678" s="183">
        <v>47058.0</v>
      </c>
      <c r="B2678" s="184" t="s">
        <v>346</v>
      </c>
      <c r="C2678" s="183">
        <v>47011.0</v>
      </c>
      <c r="D2678" s="184" t="s">
        <v>469</v>
      </c>
      <c r="E2678" s="184" t="s">
        <v>433</v>
      </c>
      <c r="F2678" s="184" t="s">
        <v>386</v>
      </c>
      <c r="G2678" s="186">
        <v>15.0</v>
      </c>
      <c r="H2678" s="186">
        <v>0.0</v>
      </c>
      <c r="I2678" s="2"/>
    </row>
    <row r="2679">
      <c r="A2679" s="183">
        <v>47059.0</v>
      </c>
      <c r="B2679" s="184" t="s">
        <v>348</v>
      </c>
      <c r="C2679" s="183">
        <v>47012.0</v>
      </c>
      <c r="D2679" s="184" t="s">
        <v>469</v>
      </c>
      <c r="E2679" s="184" t="s">
        <v>433</v>
      </c>
      <c r="F2679" s="184" t="s">
        <v>387</v>
      </c>
      <c r="G2679" s="186">
        <v>16.0</v>
      </c>
      <c r="H2679" s="186">
        <v>0.0</v>
      </c>
      <c r="I2679" s="2"/>
    </row>
    <row r="2680">
      <c r="A2680" s="183">
        <v>47060.0</v>
      </c>
      <c r="B2680" s="184" t="s">
        <v>334</v>
      </c>
      <c r="C2680" s="183">
        <v>47013.0</v>
      </c>
      <c r="D2680" s="184" t="s">
        <v>469</v>
      </c>
      <c r="E2680" s="184" t="s">
        <v>433</v>
      </c>
      <c r="F2680" s="184" t="s">
        <v>388</v>
      </c>
      <c r="G2680" s="186">
        <v>17.0</v>
      </c>
      <c r="H2680" s="186">
        <v>0.0</v>
      </c>
      <c r="I2680" s="2"/>
    </row>
    <row r="2681">
      <c r="A2681" s="183">
        <v>47061.0</v>
      </c>
      <c r="B2681" s="184" t="s">
        <v>338</v>
      </c>
      <c r="C2681" s="183">
        <v>47014.0</v>
      </c>
      <c r="D2681" s="184" t="s">
        <v>469</v>
      </c>
      <c r="E2681" s="184" t="s">
        <v>433</v>
      </c>
      <c r="F2681" s="184" t="s">
        <v>389</v>
      </c>
      <c r="G2681" s="186">
        <v>18.0</v>
      </c>
      <c r="H2681" s="186">
        <v>0.0</v>
      </c>
      <c r="I2681" s="2"/>
    </row>
    <row r="2682">
      <c r="A2682" s="183">
        <v>47062.0</v>
      </c>
      <c r="B2682" s="184" t="s">
        <v>340</v>
      </c>
      <c r="C2682" s="183">
        <v>47015.0</v>
      </c>
      <c r="D2682" s="184" t="s">
        <v>469</v>
      </c>
      <c r="E2682" s="184" t="s">
        <v>433</v>
      </c>
      <c r="F2682" s="184" t="s">
        <v>390</v>
      </c>
      <c r="G2682" s="186">
        <v>19.0</v>
      </c>
      <c r="H2682" s="186">
        <v>0.0</v>
      </c>
      <c r="I2682" s="2"/>
    </row>
    <row r="2683">
      <c r="A2683" s="183">
        <v>47063.0</v>
      </c>
      <c r="B2683" s="184" t="s">
        <v>342</v>
      </c>
      <c r="C2683" s="183">
        <v>47016.0</v>
      </c>
      <c r="D2683" s="184" t="s">
        <v>469</v>
      </c>
      <c r="E2683" s="184" t="s">
        <v>433</v>
      </c>
      <c r="F2683" s="184" t="s">
        <v>391</v>
      </c>
      <c r="G2683" s="186">
        <v>20.0</v>
      </c>
      <c r="H2683" s="186">
        <v>0.0</v>
      </c>
      <c r="I2683" s="2"/>
    </row>
    <row r="2684">
      <c r="A2684" s="183">
        <v>47064.0</v>
      </c>
      <c r="B2684" s="184" t="s">
        <v>344</v>
      </c>
      <c r="C2684" s="183">
        <v>47017.0</v>
      </c>
      <c r="D2684" s="184" t="s">
        <v>469</v>
      </c>
      <c r="E2684" s="184" t="s">
        <v>433</v>
      </c>
      <c r="F2684" s="184" t="s">
        <v>392</v>
      </c>
      <c r="G2684" s="186">
        <v>21.0</v>
      </c>
      <c r="H2684" s="186">
        <v>0.0</v>
      </c>
      <c r="I2684" s="2"/>
    </row>
    <row r="2685">
      <c r="A2685" s="183">
        <v>47065.0</v>
      </c>
      <c r="B2685" s="184" t="s">
        <v>346</v>
      </c>
      <c r="C2685" s="183">
        <v>47018.0</v>
      </c>
      <c r="D2685" s="184" t="s">
        <v>469</v>
      </c>
      <c r="E2685" s="184" t="s">
        <v>433</v>
      </c>
      <c r="F2685" s="184" t="s">
        <v>393</v>
      </c>
      <c r="G2685" s="186">
        <v>22.0</v>
      </c>
      <c r="H2685" s="186">
        <v>0.0</v>
      </c>
      <c r="I2685" s="2"/>
    </row>
    <row r="2686">
      <c r="A2686" s="183">
        <v>47066.0</v>
      </c>
      <c r="B2686" s="184" t="s">
        <v>348</v>
      </c>
      <c r="C2686" s="183">
        <v>47019.0</v>
      </c>
      <c r="D2686" s="184" t="s">
        <v>469</v>
      </c>
      <c r="E2686" s="184" t="s">
        <v>433</v>
      </c>
      <c r="F2686" s="184" t="s">
        <v>394</v>
      </c>
      <c r="G2686" s="186">
        <v>23.0</v>
      </c>
      <c r="H2686" s="186">
        <v>0.0</v>
      </c>
      <c r="I2686" s="2"/>
    </row>
    <row r="2687">
      <c r="A2687" s="183">
        <v>47067.0</v>
      </c>
      <c r="B2687" s="184" t="s">
        <v>334</v>
      </c>
      <c r="C2687" s="183">
        <v>47020.0</v>
      </c>
      <c r="D2687" s="184" t="s">
        <v>469</v>
      </c>
      <c r="E2687" s="184" t="s">
        <v>433</v>
      </c>
      <c r="F2687" s="184" t="s">
        <v>395</v>
      </c>
      <c r="G2687" s="186">
        <v>24.0</v>
      </c>
      <c r="H2687" s="186">
        <v>0.0</v>
      </c>
      <c r="I2687" s="2"/>
    </row>
    <row r="2688">
      <c r="A2688" s="183">
        <v>47068.0</v>
      </c>
      <c r="B2688" s="184" t="s">
        <v>338</v>
      </c>
      <c r="C2688" s="183">
        <v>47021.0</v>
      </c>
      <c r="D2688" s="184" t="s">
        <v>469</v>
      </c>
      <c r="E2688" s="184" t="s">
        <v>433</v>
      </c>
      <c r="F2688" s="184" t="s">
        <v>396</v>
      </c>
      <c r="G2688" s="186">
        <v>25.0</v>
      </c>
      <c r="H2688" s="186">
        <v>0.0</v>
      </c>
      <c r="I2688" s="2"/>
    </row>
    <row r="2689">
      <c r="A2689" s="183">
        <v>47069.0</v>
      </c>
      <c r="B2689" s="184" t="s">
        <v>340</v>
      </c>
      <c r="C2689" s="183">
        <v>47022.0</v>
      </c>
      <c r="D2689" s="184" t="s">
        <v>469</v>
      </c>
      <c r="E2689" s="184" t="s">
        <v>433</v>
      </c>
      <c r="F2689" s="184" t="s">
        <v>397</v>
      </c>
      <c r="G2689" s="186">
        <v>26.0</v>
      </c>
      <c r="H2689" s="186">
        <v>0.0</v>
      </c>
      <c r="I2689" s="2"/>
    </row>
    <row r="2690">
      <c r="A2690" s="183">
        <v>47070.0</v>
      </c>
      <c r="B2690" s="184" t="s">
        <v>342</v>
      </c>
      <c r="C2690" s="183">
        <v>47023.0</v>
      </c>
      <c r="D2690" s="184" t="s">
        <v>469</v>
      </c>
      <c r="E2690" s="184" t="s">
        <v>433</v>
      </c>
      <c r="F2690" s="184" t="s">
        <v>398</v>
      </c>
      <c r="G2690" s="186">
        <v>27.0</v>
      </c>
      <c r="H2690" s="186">
        <v>0.0</v>
      </c>
      <c r="I2690" s="2"/>
    </row>
    <row r="2691">
      <c r="A2691" s="183">
        <v>47071.0</v>
      </c>
      <c r="B2691" s="184" t="s">
        <v>344</v>
      </c>
      <c r="C2691" s="183">
        <v>47024.0</v>
      </c>
      <c r="D2691" s="184" t="s">
        <v>469</v>
      </c>
      <c r="E2691" s="184" t="s">
        <v>433</v>
      </c>
      <c r="F2691" s="184" t="s">
        <v>399</v>
      </c>
      <c r="G2691" s="186">
        <v>28.0</v>
      </c>
      <c r="H2691" s="186">
        <v>0.0</v>
      </c>
      <c r="I2691" s="2"/>
    </row>
    <row r="2692">
      <c r="A2692" s="183">
        <v>47072.0</v>
      </c>
      <c r="B2692" s="184" t="s">
        <v>346</v>
      </c>
      <c r="C2692" s="183">
        <v>47025.0</v>
      </c>
      <c r="D2692" s="184" t="s">
        <v>469</v>
      </c>
      <c r="E2692" s="184" t="s">
        <v>433</v>
      </c>
      <c r="F2692" s="184" t="s">
        <v>400</v>
      </c>
      <c r="G2692" s="186">
        <v>29.0</v>
      </c>
      <c r="H2692" s="186">
        <v>0.0</v>
      </c>
      <c r="I2692" s="2"/>
    </row>
    <row r="2693">
      <c r="A2693" s="183">
        <v>47073.0</v>
      </c>
      <c r="B2693" s="184" t="s">
        <v>348</v>
      </c>
      <c r="C2693" s="183">
        <v>47027.0</v>
      </c>
      <c r="D2693" s="184" t="s">
        <v>469</v>
      </c>
      <c r="E2693" s="184" t="s">
        <v>434</v>
      </c>
      <c r="F2693" s="184" t="s">
        <v>401</v>
      </c>
      <c r="G2693" s="186">
        <v>1.0</v>
      </c>
      <c r="H2693" s="186">
        <v>0.0</v>
      </c>
      <c r="I2693" s="2"/>
    </row>
    <row r="2694">
      <c r="A2694" s="183">
        <v>47074.0</v>
      </c>
      <c r="B2694" s="184" t="s">
        <v>334</v>
      </c>
      <c r="C2694" s="183">
        <v>47028.0</v>
      </c>
      <c r="D2694" s="184" t="s">
        <v>469</v>
      </c>
      <c r="E2694" s="184" t="s">
        <v>434</v>
      </c>
      <c r="F2694" s="184" t="s">
        <v>402</v>
      </c>
      <c r="G2694" s="186">
        <v>2.0</v>
      </c>
      <c r="H2694" s="186">
        <v>0.0</v>
      </c>
      <c r="I2694" s="2"/>
    </row>
    <row r="2695">
      <c r="A2695" s="183">
        <v>47075.0</v>
      </c>
      <c r="B2695" s="184" t="s">
        <v>338</v>
      </c>
      <c r="C2695" s="183">
        <v>47029.0</v>
      </c>
      <c r="D2695" s="184" t="s">
        <v>469</v>
      </c>
      <c r="E2695" s="184" t="s">
        <v>434</v>
      </c>
      <c r="F2695" s="184" t="s">
        <v>403</v>
      </c>
      <c r="G2695" s="186">
        <v>3.0</v>
      </c>
      <c r="H2695" s="186">
        <v>0.0</v>
      </c>
      <c r="I2695" s="2"/>
    </row>
    <row r="2696">
      <c r="A2696" s="183">
        <v>47076.0</v>
      </c>
      <c r="B2696" s="184" t="s">
        <v>340</v>
      </c>
      <c r="C2696" s="183">
        <v>47030.0</v>
      </c>
      <c r="D2696" s="184" t="s">
        <v>469</v>
      </c>
      <c r="E2696" s="184" t="s">
        <v>434</v>
      </c>
      <c r="F2696" s="184" t="s">
        <v>404</v>
      </c>
      <c r="G2696" s="186">
        <v>4.0</v>
      </c>
      <c r="H2696" s="186">
        <v>0.0</v>
      </c>
      <c r="I2696" s="2"/>
    </row>
    <row r="2697">
      <c r="A2697" s="183">
        <v>47077.0</v>
      </c>
      <c r="B2697" s="184" t="s">
        <v>342</v>
      </c>
      <c r="C2697" s="183">
        <v>47031.0</v>
      </c>
      <c r="D2697" s="184" t="s">
        <v>469</v>
      </c>
      <c r="E2697" s="184" t="s">
        <v>434</v>
      </c>
      <c r="F2697" s="184" t="s">
        <v>337</v>
      </c>
      <c r="G2697" s="186">
        <v>5.0</v>
      </c>
      <c r="H2697" s="186">
        <v>0.0</v>
      </c>
      <c r="I2697" s="2"/>
    </row>
    <row r="2698">
      <c r="A2698" s="183">
        <v>47078.0</v>
      </c>
      <c r="B2698" s="184" t="s">
        <v>344</v>
      </c>
      <c r="C2698" s="183">
        <v>47032.0</v>
      </c>
      <c r="D2698" s="184" t="s">
        <v>469</v>
      </c>
      <c r="E2698" s="184" t="s">
        <v>434</v>
      </c>
      <c r="F2698" s="184" t="s">
        <v>339</v>
      </c>
      <c r="G2698" s="186">
        <v>6.0</v>
      </c>
      <c r="H2698" s="186">
        <v>0.0</v>
      </c>
      <c r="I2698" s="2"/>
    </row>
    <row r="2699">
      <c r="A2699" s="183">
        <v>47079.0</v>
      </c>
      <c r="B2699" s="184" t="s">
        <v>346</v>
      </c>
      <c r="C2699" s="183">
        <v>47033.0</v>
      </c>
      <c r="D2699" s="184" t="s">
        <v>469</v>
      </c>
      <c r="E2699" s="184" t="s">
        <v>434</v>
      </c>
      <c r="F2699" s="184" t="s">
        <v>341</v>
      </c>
      <c r="G2699" s="186">
        <v>7.0</v>
      </c>
      <c r="H2699" s="186">
        <v>0.0</v>
      </c>
      <c r="I2699" s="2"/>
    </row>
    <row r="2700">
      <c r="A2700" s="183">
        <v>47080.0</v>
      </c>
      <c r="B2700" s="184" t="s">
        <v>348</v>
      </c>
      <c r="C2700" s="183">
        <v>47034.0</v>
      </c>
      <c r="D2700" s="184" t="s">
        <v>469</v>
      </c>
      <c r="E2700" s="184" t="s">
        <v>434</v>
      </c>
      <c r="F2700" s="184" t="s">
        <v>343</v>
      </c>
      <c r="G2700" s="186">
        <v>8.0</v>
      </c>
      <c r="H2700" s="186">
        <v>0.0</v>
      </c>
      <c r="I2700" s="2"/>
    </row>
    <row r="2701">
      <c r="A2701" s="183">
        <v>47081.0</v>
      </c>
      <c r="B2701" s="184" t="s">
        <v>334</v>
      </c>
      <c r="C2701" s="183">
        <v>47035.0</v>
      </c>
      <c r="D2701" s="184" t="s">
        <v>469</v>
      </c>
      <c r="E2701" s="184" t="s">
        <v>434</v>
      </c>
      <c r="F2701" s="184" t="s">
        <v>345</v>
      </c>
      <c r="G2701" s="186">
        <v>9.0</v>
      </c>
      <c r="H2701" s="186">
        <v>0.0</v>
      </c>
      <c r="I2701" s="2"/>
    </row>
    <row r="2702">
      <c r="A2702" s="183">
        <v>47082.0</v>
      </c>
      <c r="B2702" s="184" t="s">
        <v>338</v>
      </c>
      <c r="C2702" s="183">
        <v>47036.0</v>
      </c>
      <c r="D2702" s="184" t="s">
        <v>469</v>
      </c>
      <c r="E2702" s="184" t="s">
        <v>434</v>
      </c>
      <c r="F2702" s="184" t="s">
        <v>347</v>
      </c>
      <c r="G2702" s="186">
        <v>10.0</v>
      </c>
      <c r="H2702" s="186">
        <v>0.0</v>
      </c>
      <c r="I2702" s="2"/>
    </row>
    <row r="2703">
      <c r="A2703" s="183">
        <v>47083.0</v>
      </c>
      <c r="B2703" s="184" t="s">
        <v>340</v>
      </c>
      <c r="C2703" s="183">
        <v>47037.0</v>
      </c>
      <c r="D2703" s="184" t="s">
        <v>469</v>
      </c>
      <c r="E2703" s="184" t="s">
        <v>434</v>
      </c>
      <c r="F2703" s="184" t="s">
        <v>349</v>
      </c>
      <c r="G2703" s="186">
        <v>11.0</v>
      </c>
      <c r="H2703" s="186">
        <v>0.0</v>
      </c>
      <c r="I2703" s="2"/>
    </row>
    <row r="2704">
      <c r="A2704" s="183">
        <v>47084.0</v>
      </c>
      <c r="B2704" s="184" t="s">
        <v>342</v>
      </c>
      <c r="C2704" s="183">
        <v>47038.0</v>
      </c>
      <c r="D2704" s="184" t="s">
        <v>469</v>
      </c>
      <c r="E2704" s="184" t="s">
        <v>434</v>
      </c>
      <c r="F2704" s="184" t="s">
        <v>350</v>
      </c>
      <c r="G2704" s="186">
        <v>12.0</v>
      </c>
      <c r="H2704" s="186">
        <v>0.0</v>
      </c>
      <c r="I2704" s="2"/>
    </row>
    <row r="2705">
      <c r="A2705" s="183">
        <v>47085.0</v>
      </c>
      <c r="B2705" s="184" t="s">
        <v>344</v>
      </c>
      <c r="C2705" s="183">
        <v>47039.0</v>
      </c>
      <c r="D2705" s="184" t="s">
        <v>469</v>
      </c>
      <c r="E2705" s="184" t="s">
        <v>434</v>
      </c>
      <c r="F2705" s="184" t="s">
        <v>351</v>
      </c>
      <c r="G2705" s="186">
        <v>13.0</v>
      </c>
      <c r="H2705" s="186">
        <v>0.0</v>
      </c>
      <c r="I2705" s="2"/>
    </row>
    <row r="2706">
      <c r="A2706" s="183">
        <v>47086.0</v>
      </c>
      <c r="B2706" s="184" t="s">
        <v>346</v>
      </c>
      <c r="C2706" s="183">
        <v>47040.0</v>
      </c>
      <c r="D2706" s="184" t="s">
        <v>469</v>
      </c>
      <c r="E2706" s="184" t="s">
        <v>434</v>
      </c>
      <c r="F2706" s="184" t="s">
        <v>352</v>
      </c>
      <c r="G2706" s="186">
        <v>14.0</v>
      </c>
      <c r="H2706" s="186">
        <v>0.0</v>
      </c>
      <c r="I2706" s="2"/>
    </row>
    <row r="2707">
      <c r="A2707" s="183">
        <v>47087.0</v>
      </c>
      <c r="B2707" s="184" t="s">
        <v>348</v>
      </c>
      <c r="C2707" s="183">
        <v>47041.0</v>
      </c>
      <c r="D2707" s="184" t="s">
        <v>469</v>
      </c>
      <c r="E2707" s="184" t="s">
        <v>434</v>
      </c>
      <c r="F2707" s="184" t="s">
        <v>353</v>
      </c>
      <c r="G2707" s="186">
        <v>15.0</v>
      </c>
      <c r="H2707" s="186">
        <v>0.0</v>
      </c>
      <c r="I2707" s="2"/>
    </row>
    <row r="2708">
      <c r="A2708" s="183">
        <v>47088.0</v>
      </c>
      <c r="B2708" s="184" t="s">
        <v>334</v>
      </c>
      <c r="C2708" s="183">
        <v>47042.0</v>
      </c>
      <c r="D2708" s="184" t="s">
        <v>469</v>
      </c>
      <c r="E2708" s="184" t="s">
        <v>434</v>
      </c>
      <c r="F2708" s="184" t="s">
        <v>354</v>
      </c>
      <c r="G2708" s="186">
        <v>16.0</v>
      </c>
      <c r="H2708" s="186">
        <v>0.0</v>
      </c>
      <c r="I2708" s="2"/>
    </row>
    <row r="2709">
      <c r="A2709" s="183">
        <v>47089.0</v>
      </c>
      <c r="B2709" s="184" t="s">
        <v>338</v>
      </c>
      <c r="C2709" s="183">
        <v>47043.0</v>
      </c>
      <c r="D2709" s="184" t="s">
        <v>469</v>
      </c>
      <c r="E2709" s="184" t="s">
        <v>434</v>
      </c>
      <c r="F2709" s="184" t="s">
        <v>356</v>
      </c>
      <c r="G2709" s="186">
        <v>17.0</v>
      </c>
      <c r="H2709" s="186">
        <v>0.0</v>
      </c>
      <c r="I2709" s="2"/>
    </row>
    <row r="2710">
      <c r="A2710" s="183">
        <v>47090.0</v>
      </c>
      <c r="B2710" s="184" t="s">
        <v>340</v>
      </c>
      <c r="C2710" s="183">
        <v>47044.0</v>
      </c>
      <c r="D2710" s="184" t="s">
        <v>469</v>
      </c>
      <c r="E2710" s="184" t="s">
        <v>434</v>
      </c>
      <c r="F2710" s="184" t="s">
        <v>357</v>
      </c>
      <c r="G2710" s="186">
        <v>18.0</v>
      </c>
      <c r="H2710" s="186">
        <v>0.0</v>
      </c>
      <c r="I2710" s="2"/>
    </row>
    <row r="2711">
      <c r="A2711" s="183">
        <v>47091.0</v>
      </c>
      <c r="B2711" s="184" t="s">
        <v>342</v>
      </c>
      <c r="C2711" s="183">
        <v>47045.0</v>
      </c>
      <c r="D2711" s="184" t="s">
        <v>469</v>
      </c>
      <c r="E2711" s="184" t="s">
        <v>434</v>
      </c>
      <c r="F2711" s="184" t="s">
        <v>358</v>
      </c>
      <c r="G2711" s="186">
        <v>19.0</v>
      </c>
      <c r="H2711" s="186">
        <v>0.0</v>
      </c>
      <c r="I2711" s="2"/>
    </row>
    <row r="2712">
      <c r="A2712" s="183">
        <v>47092.0</v>
      </c>
      <c r="B2712" s="184" t="s">
        <v>344</v>
      </c>
      <c r="C2712" s="183">
        <v>47046.0</v>
      </c>
      <c r="D2712" s="184" t="s">
        <v>469</v>
      </c>
      <c r="E2712" s="184" t="s">
        <v>434</v>
      </c>
      <c r="F2712" s="184" t="s">
        <v>359</v>
      </c>
      <c r="G2712" s="186">
        <v>20.0</v>
      </c>
      <c r="H2712" s="186">
        <v>0.0</v>
      </c>
      <c r="I2712" s="2"/>
    </row>
    <row r="2713">
      <c r="A2713" s="183">
        <v>47093.0</v>
      </c>
      <c r="B2713" s="184" t="s">
        <v>346</v>
      </c>
      <c r="C2713" s="183">
        <v>47047.0</v>
      </c>
      <c r="D2713" s="184" t="s">
        <v>469</v>
      </c>
      <c r="E2713" s="184" t="s">
        <v>434</v>
      </c>
      <c r="F2713" s="184" t="s">
        <v>360</v>
      </c>
      <c r="G2713" s="186">
        <v>21.0</v>
      </c>
      <c r="H2713" s="186">
        <v>0.0</v>
      </c>
      <c r="I2713" s="2"/>
    </row>
    <row r="2714">
      <c r="A2714" s="183">
        <v>47094.0</v>
      </c>
      <c r="B2714" s="184" t="s">
        <v>348</v>
      </c>
      <c r="C2714" s="183">
        <v>47048.0</v>
      </c>
      <c r="D2714" s="184" t="s">
        <v>469</v>
      </c>
      <c r="E2714" s="184" t="s">
        <v>434</v>
      </c>
      <c r="F2714" s="184" t="s">
        <v>361</v>
      </c>
      <c r="G2714" s="186">
        <v>22.0</v>
      </c>
      <c r="H2714" s="186">
        <v>0.0</v>
      </c>
      <c r="I2714" s="2"/>
    </row>
    <row r="2715">
      <c r="A2715" s="183">
        <v>47095.0</v>
      </c>
      <c r="B2715" s="184" t="s">
        <v>334</v>
      </c>
      <c r="C2715" s="183">
        <v>47049.0</v>
      </c>
      <c r="D2715" s="184" t="s">
        <v>469</v>
      </c>
      <c r="E2715" s="184" t="s">
        <v>434</v>
      </c>
      <c r="F2715" s="184" t="s">
        <v>362</v>
      </c>
      <c r="G2715" s="186">
        <v>23.0</v>
      </c>
      <c r="H2715" s="186">
        <v>0.0</v>
      </c>
      <c r="I2715" s="2"/>
    </row>
    <row r="2716">
      <c r="A2716" s="183">
        <v>47096.0</v>
      </c>
      <c r="B2716" s="184" t="s">
        <v>338</v>
      </c>
      <c r="C2716" s="183">
        <v>47050.0</v>
      </c>
      <c r="D2716" s="184" t="s">
        <v>469</v>
      </c>
      <c r="E2716" s="184" t="s">
        <v>434</v>
      </c>
      <c r="F2716" s="184" t="s">
        <v>363</v>
      </c>
      <c r="G2716" s="186">
        <v>24.0</v>
      </c>
      <c r="H2716" s="186">
        <v>0.0</v>
      </c>
      <c r="I2716" s="2"/>
    </row>
    <row r="2717">
      <c r="A2717" s="183">
        <v>47097.0</v>
      </c>
      <c r="B2717" s="184" t="s">
        <v>340</v>
      </c>
      <c r="C2717" s="183">
        <v>47051.0</v>
      </c>
      <c r="D2717" s="184" t="s">
        <v>469</v>
      </c>
      <c r="E2717" s="184" t="s">
        <v>434</v>
      </c>
      <c r="F2717" s="184" t="s">
        <v>364</v>
      </c>
      <c r="G2717" s="186">
        <v>25.0</v>
      </c>
      <c r="H2717" s="186">
        <v>0.0</v>
      </c>
      <c r="I2717" s="2"/>
    </row>
    <row r="2718">
      <c r="A2718" s="183">
        <v>47098.0</v>
      </c>
      <c r="B2718" s="184" t="s">
        <v>342</v>
      </c>
      <c r="C2718" s="183">
        <v>47052.0</v>
      </c>
      <c r="D2718" s="184" t="s">
        <v>469</v>
      </c>
      <c r="E2718" s="184" t="s">
        <v>434</v>
      </c>
      <c r="F2718" s="184" t="s">
        <v>365</v>
      </c>
      <c r="G2718" s="186">
        <v>26.0</v>
      </c>
      <c r="H2718" s="186">
        <v>0.0</v>
      </c>
      <c r="I2718" s="2"/>
    </row>
    <row r="2719">
      <c r="A2719" s="183">
        <v>47099.0</v>
      </c>
      <c r="B2719" s="184" t="s">
        <v>344</v>
      </c>
      <c r="C2719" s="183">
        <v>47053.0</v>
      </c>
      <c r="D2719" s="184" t="s">
        <v>469</v>
      </c>
      <c r="E2719" s="184" t="s">
        <v>434</v>
      </c>
      <c r="F2719" s="184" t="s">
        <v>366</v>
      </c>
      <c r="G2719" s="186">
        <v>27.0</v>
      </c>
      <c r="H2719" s="186">
        <v>0.0</v>
      </c>
      <c r="I2719" s="2"/>
    </row>
    <row r="2720">
      <c r="A2720" s="183">
        <v>47100.0</v>
      </c>
      <c r="B2720" s="184" t="s">
        <v>346</v>
      </c>
      <c r="C2720" s="183">
        <v>47054.0</v>
      </c>
      <c r="D2720" s="184" t="s">
        <v>469</v>
      </c>
      <c r="E2720" s="184" t="s">
        <v>434</v>
      </c>
      <c r="F2720" s="184" t="s">
        <v>367</v>
      </c>
      <c r="G2720" s="186">
        <v>28.0</v>
      </c>
      <c r="H2720" s="186">
        <v>0.0</v>
      </c>
      <c r="I2720" s="2"/>
    </row>
    <row r="2721">
      <c r="A2721" s="183">
        <v>47101.0</v>
      </c>
      <c r="B2721" s="184" t="s">
        <v>348</v>
      </c>
      <c r="C2721" s="183">
        <v>47055.0</v>
      </c>
      <c r="D2721" s="184" t="s">
        <v>469</v>
      </c>
      <c r="E2721" s="184" t="s">
        <v>434</v>
      </c>
      <c r="F2721" s="184" t="s">
        <v>368</v>
      </c>
      <c r="G2721" s="186">
        <v>29.0</v>
      </c>
      <c r="H2721" s="186">
        <v>0.0</v>
      </c>
      <c r="I2721" s="2"/>
    </row>
    <row r="2722">
      <c r="A2722" s="183">
        <v>47102.0</v>
      </c>
      <c r="B2722" s="184" t="s">
        <v>334</v>
      </c>
      <c r="C2722" s="183">
        <v>47056.0</v>
      </c>
      <c r="D2722" s="184" t="s">
        <v>469</v>
      </c>
      <c r="E2722" s="184" t="s">
        <v>434</v>
      </c>
      <c r="F2722" s="184" t="s">
        <v>369</v>
      </c>
      <c r="G2722" s="186">
        <v>30.0</v>
      </c>
      <c r="H2722" s="186">
        <v>0.0</v>
      </c>
      <c r="I2722" s="2"/>
    </row>
    <row r="2723">
      <c r="A2723" s="183">
        <v>47103.0</v>
      </c>
      <c r="B2723" s="184" t="s">
        <v>338</v>
      </c>
      <c r="C2723" s="183">
        <v>47058.0</v>
      </c>
      <c r="D2723" s="184" t="s">
        <v>469</v>
      </c>
      <c r="E2723" s="184" t="s">
        <v>435</v>
      </c>
      <c r="F2723" s="184" t="s">
        <v>370</v>
      </c>
      <c r="G2723" s="186">
        <v>1.0</v>
      </c>
      <c r="H2723" s="186">
        <v>0.0</v>
      </c>
      <c r="I2723" s="2"/>
    </row>
    <row r="2724">
      <c r="A2724" s="183">
        <v>47104.0</v>
      </c>
      <c r="B2724" s="184" t="s">
        <v>340</v>
      </c>
      <c r="C2724" s="183">
        <v>47059.0</v>
      </c>
      <c r="D2724" s="184" t="s">
        <v>469</v>
      </c>
      <c r="E2724" s="184" t="s">
        <v>435</v>
      </c>
      <c r="F2724" s="184" t="s">
        <v>371</v>
      </c>
      <c r="G2724" s="186">
        <v>2.0</v>
      </c>
      <c r="H2724" s="186">
        <v>0.0</v>
      </c>
      <c r="I2724" s="2"/>
    </row>
    <row r="2725">
      <c r="A2725" s="183">
        <v>47105.0</v>
      </c>
      <c r="B2725" s="184" t="s">
        <v>342</v>
      </c>
      <c r="C2725" s="183">
        <v>47060.0</v>
      </c>
      <c r="D2725" s="184" t="s">
        <v>469</v>
      </c>
      <c r="E2725" s="184" t="s">
        <v>435</v>
      </c>
      <c r="F2725" s="184" t="s">
        <v>372</v>
      </c>
      <c r="G2725" s="186">
        <v>3.0</v>
      </c>
      <c r="H2725" s="186">
        <v>0.0</v>
      </c>
      <c r="I2725" s="2"/>
    </row>
    <row r="2726">
      <c r="A2726" s="183">
        <v>47106.0</v>
      </c>
      <c r="B2726" s="184" t="s">
        <v>344</v>
      </c>
      <c r="C2726" s="183">
        <v>47061.0</v>
      </c>
      <c r="D2726" s="184" t="s">
        <v>469</v>
      </c>
      <c r="E2726" s="184" t="s">
        <v>435</v>
      </c>
      <c r="F2726" s="184" t="s">
        <v>373</v>
      </c>
      <c r="G2726" s="186">
        <v>4.0</v>
      </c>
      <c r="H2726" s="186">
        <v>0.0</v>
      </c>
      <c r="I2726" s="2"/>
    </row>
    <row r="2727">
      <c r="A2727" s="183">
        <v>47107.0</v>
      </c>
      <c r="B2727" s="184" t="s">
        <v>346</v>
      </c>
      <c r="C2727" s="183">
        <v>47062.0</v>
      </c>
      <c r="D2727" s="184" t="s">
        <v>469</v>
      </c>
      <c r="E2727" s="184" t="s">
        <v>435</v>
      </c>
      <c r="F2727" s="184" t="s">
        <v>374</v>
      </c>
      <c r="G2727" s="186">
        <v>5.0</v>
      </c>
      <c r="H2727" s="186">
        <v>0.0</v>
      </c>
      <c r="I2727" s="2"/>
    </row>
    <row r="2728">
      <c r="A2728" s="183">
        <v>47108.0</v>
      </c>
      <c r="B2728" s="184" t="s">
        <v>348</v>
      </c>
      <c r="C2728" s="183">
        <v>47063.0</v>
      </c>
      <c r="D2728" s="184" t="s">
        <v>469</v>
      </c>
      <c r="E2728" s="184" t="s">
        <v>435</v>
      </c>
      <c r="F2728" s="184" t="s">
        <v>406</v>
      </c>
      <c r="G2728" s="186">
        <v>6.0</v>
      </c>
      <c r="H2728" s="186">
        <v>0.0</v>
      </c>
      <c r="I2728" s="2"/>
    </row>
    <row r="2729">
      <c r="A2729" s="183">
        <v>47109.0</v>
      </c>
      <c r="B2729" s="184" t="s">
        <v>334</v>
      </c>
      <c r="C2729" s="183">
        <v>47064.0</v>
      </c>
      <c r="D2729" s="184" t="s">
        <v>469</v>
      </c>
      <c r="E2729" s="184" t="s">
        <v>435</v>
      </c>
      <c r="F2729" s="184" t="s">
        <v>407</v>
      </c>
      <c r="G2729" s="186">
        <v>7.0</v>
      </c>
      <c r="H2729" s="186">
        <v>0.0</v>
      </c>
      <c r="I2729" s="2"/>
    </row>
    <row r="2730">
      <c r="A2730" s="183">
        <v>47110.0</v>
      </c>
      <c r="B2730" s="184" t="s">
        <v>338</v>
      </c>
      <c r="C2730" s="183">
        <v>47065.0</v>
      </c>
      <c r="D2730" s="184" t="s">
        <v>469</v>
      </c>
      <c r="E2730" s="184" t="s">
        <v>435</v>
      </c>
      <c r="F2730" s="184" t="s">
        <v>377</v>
      </c>
      <c r="G2730" s="186">
        <v>8.0</v>
      </c>
      <c r="H2730" s="186">
        <v>0.0</v>
      </c>
      <c r="I2730" s="2"/>
    </row>
    <row r="2731">
      <c r="A2731" s="183">
        <v>47111.0</v>
      </c>
      <c r="B2731" s="184" t="s">
        <v>340</v>
      </c>
      <c r="C2731" s="183">
        <v>47066.0</v>
      </c>
      <c r="D2731" s="184" t="s">
        <v>469</v>
      </c>
      <c r="E2731" s="184" t="s">
        <v>435</v>
      </c>
      <c r="F2731" s="184" t="s">
        <v>378</v>
      </c>
      <c r="G2731" s="186">
        <v>9.0</v>
      </c>
      <c r="H2731" s="186">
        <v>0.0</v>
      </c>
      <c r="I2731" s="2"/>
    </row>
    <row r="2732">
      <c r="A2732" s="183">
        <v>47112.0</v>
      </c>
      <c r="B2732" s="184" t="s">
        <v>342</v>
      </c>
      <c r="C2732" s="183">
        <v>47067.0</v>
      </c>
      <c r="D2732" s="184" t="s">
        <v>469</v>
      </c>
      <c r="E2732" s="184" t="s">
        <v>435</v>
      </c>
      <c r="F2732" s="184" t="s">
        <v>379</v>
      </c>
      <c r="G2732" s="186">
        <v>10.0</v>
      </c>
      <c r="H2732" s="186">
        <v>0.0</v>
      </c>
      <c r="I2732" s="2"/>
    </row>
    <row r="2733">
      <c r="A2733" s="183">
        <v>47113.0</v>
      </c>
      <c r="B2733" s="184" t="s">
        <v>344</v>
      </c>
      <c r="C2733" s="183">
        <v>47068.0</v>
      </c>
      <c r="D2733" s="184" t="s">
        <v>469</v>
      </c>
      <c r="E2733" s="184" t="s">
        <v>435</v>
      </c>
      <c r="F2733" s="184" t="s">
        <v>380</v>
      </c>
      <c r="G2733" s="186">
        <v>11.0</v>
      </c>
      <c r="H2733" s="186">
        <v>0.0</v>
      </c>
      <c r="I2733" s="2"/>
    </row>
    <row r="2734">
      <c r="A2734" s="183">
        <v>47114.0</v>
      </c>
      <c r="B2734" s="184" t="s">
        <v>346</v>
      </c>
      <c r="C2734" s="183">
        <v>47069.0</v>
      </c>
      <c r="D2734" s="184" t="s">
        <v>469</v>
      </c>
      <c r="E2734" s="184" t="s">
        <v>435</v>
      </c>
      <c r="F2734" s="184" t="s">
        <v>381</v>
      </c>
      <c r="G2734" s="186">
        <v>12.0</v>
      </c>
      <c r="H2734" s="186">
        <v>0.0</v>
      </c>
      <c r="I2734" s="2"/>
    </row>
    <row r="2735">
      <c r="A2735" s="183">
        <v>47115.0</v>
      </c>
      <c r="B2735" s="184" t="s">
        <v>348</v>
      </c>
      <c r="C2735" s="183">
        <v>47070.0</v>
      </c>
      <c r="D2735" s="184" t="s">
        <v>469</v>
      </c>
      <c r="E2735" s="184" t="s">
        <v>435</v>
      </c>
      <c r="F2735" s="184" t="s">
        <v>383</v>
      </c>
      <c r="G2735" s="186">
        <v>13.0</v>
      </c>
      <c r="H2735" s="186">
        <v>0.0</v>
      </c>
      <c r="I2735" s="2"/>
    </row>
    <row r="2736">
      <c r="A2736" s="183">
        <v>47116.0</v>
      </c>
      <c r="B2736" s="184" t="s">
        <v>334</v>
      </c>
      <c r="C2736" s="183">
        <v>47071.0</v>
      </c>
      <c r="D2736" s="184" t="s">
        <v>469</v>
      </c>
      <c r="E2736" s="184" t="s">
        <v>435</v>
      </c>
      <c r="F2736" s="184" t="s">
        <v>384</v>
      </c>
      <c r="G2736" s="186">
        <v>14.0</v>
      </c>
      <c r="H2736" s="186">
        <v>0.0</v>
      </c>
      <c r="I2736" s="2"/>
    </row>
    <row r="2737">
      <c r="A2737" s="183">
        <v>47117.0</v>
      </c>
      <c r="B2737" s="184" t="s">
        <v>338</v>
      </c>
      <c r="C2737" s="183">
        <v>47072.0</v>
      </c>
      <c r="D2737" s="184" t="s">
        <v>469</v>
      </c>
      <c r="E2737" s="184" t="s">
        <v>435</v>
      </c>
      <c r="F2737" s="184" t="s">
        <v>385</v>
      </c>
      <c r="G2737" s="186">
        <v>15.0</v>
      </c>
      <c r="H2737" s="186">
        <v>0.0</v>
      </c>
      <c r="I2737" s="2"/>
    </row>
    <row r="2738">
      <c r="A2738" s="183">
        <v>47118.0</v>
      </c>
      <c r="B2738" s="184" t="s">
        <v>340</v>
      </c>
      <c r="C2738" s="183">
        <v>47073.0</v>
      </c>
      <c r="D2738" s="184" t="s">
        <v>469</v>
      </c>
      <c r="E2738" s="184" t="s">
        <v>435</v>
      </c>
      <c r="F2738" s="184" t="s">
        <v>386</v>
      </c>
      <c r="G2738" s="186">
        <v>16.0</v>
      </c>
      <c r="H2738" s="186">
        <v>0.0</v>
      </c>
      <c r="I2738" s="2"/>
    </row>
    <row r="2739">
      <c r="A2739" s="183">
        <v>46784.0</v>
      </c>
      <c r="B2739" s="184" t="s">
        <v>344</v>
      </c>
      <c r="C2739" s="183">
        <v>46758.0</v>
      </c>
      <c r="D2739" s="184" t="s">
        <v>469</v>
      </c>
      <c r="E2739" s="184" t="s">
        <v>431</v>
      </c>
      <c r="F2739" s="184" t="s">
        <v>350</v>
      </c>
      <c r="G2739" s="186">
        <v>6.0</v>
      </c>
      <c r="H2739" s="186">
        <v>0.0</v>
      </c>
      <c r="I2739" s="2"/>
    </row>
    <row r="2740">
      <c r="A2740" s="183">
        <v>46785.0</v>
      </c>
      <c r="B2740" s="184" t="s">
        <v>346</v>
      </c>
      <c r="C2740" s="183">
        <v>46759.0</v>
      </c>
      <c r="D2740" s="184" t="s">
        <v>469</v>
      </c>
      <c r="E2740" s="184" t="s">
        <v>431</v>
      </c>
      <c r="F2740" s="184" t="s">
        <v>351</v>
      </c>
      <c r="G2740" s="186">
        <v>7.0</v>
      </c>
      <c r="H2740" s="186">
        <v>0.0</v>
      </c>
      <c r="I2740" s="2"/>
    </row>
    <row r="2741">
      <c r="A2741" s="183">
        <v>46786.0</v>
      </c>
      <c r="B2741" s="184" t="s">
        <v>348</v>
      </c>
      <c r="C2741" s="183">
        <v>46760.0</v>
      </c>
      <c r="D2741" s="184" t="s">
        <v>469</v>
      </c>
      <c r="E2741" s="184" t="s">
        <v>431</v>
      </c>
      <c r="F2741" s="184" t="s">
        <v>352</v>
      </c>
      <c r="G2741" s="186">
        <v>8.0</v>
      </c>
      <c r="H2741" s="186">
        <v>0.0</v>
      </c>
      <c r="I2741" s="2"/>
    </row>
    <row r="2742">
      <c r="A2742" s="183">
        <v>46787.0</v>
      </c>
      <c r="B2742" s="184" t="s">
        <v>334</v>
      </c>
      <c r="C2742" s="183">
        <v>46761.0</v>
      </c>
      <c r="D2742" s="184" t="s">
        <v>469</v>
      </c>
      <c r="E2742" s="184" t="s">
        <v>431</v>
      </c>
      <c r="F2742" s="184" t="s">
        <v>353</v>
      </c>
      <c r="G2742" s="186">
        <v>9.0</v>
      </c>
      <c r="H2742" s="186">
        <v>0.0</v>
      </c>
      <c r="I2742" s="2"/>
    </row>
    <row r="2743">
      <c r="A2743" s="183">
        <v>46788.0</v>
      </c>
      <c r="B2743" s="184" t="s">
        <v>338</v>
      </c>
      <c r="C2743" s="183">
        <v>46762.0</v>
      </c>
      <c r="D2743" s="184" t="s">
        <v>469</v>
      </c>
      <c r="E2743" s="184" t="s">
        <v>431</v>
      </c>
      <c r="F2743" s="184" t="s">
        <v>354</v>
      </c>
      <c r="G2743" s="186">
        <v>10.0</v>
      </c>
      <c r="H2743" s="186">
        <v>0.0</v>
      </c>
      <c r="I2743" s="2"/>
    </row>
    <row r="2744">
      <c r="A2744" s="183">
        <v>46789.0</v>
      </c>
      <c r="B2744" s="184" t="s">
        <v>340</v>
      </c>
      <c r="C2744" s="183">
        <v>46763.0</v>
      </c>
      <c r="D2744" s="184" t="s">
        <v>469</v>
      </c>
      <c r="E2744" s="184" t="s">
        <v>431</v>
      </c>
      <c r="F2744" s="184" t="s">
        <v>356</v>
      </c>
      <c r="G2744" s="186">
        <v>11.0</v>
      </c>
      <c r="H2744" s="186">
        <v>0.0</v>
      </c>
      <c r="I2744" s="2"/>
    </row>
    <row r="2745">
      <c r="A2745" s="183">
        <v>46790.0</v>
      </c>
      <c r="B2745" s="184" t="s">
        <v>342</v>
      </c>
      <c r="C2745" s="183">
        <v>46764.0</v>
      </c>
      <c r="D2745" s="184" t="s">
        <v>469</v>
      </c>
      <c r="E2745" s="184" t="s">
        <v>431</v>
      </c>
      <c r="F2745" s="184" t="s">
        <v>357</v>
      </c>
      <c r="G2745" s="186">
        <v>12.0</v>
      </c>
      <c r="H2745" s="186">
        <v>0.0</v>
      </c>
      <c r="I2745" s="2"/>
    </row>
    <row r="2746">
      <c r="A2746" s="183">
        <v>46791.0</v>
      </c>
      <c r="B2746" s="184" t="s">
        <v>344</v>
      </c>
      <c r="C2746" s="183">
        <v>46765.0</v>
      </c>
      <c r="D2746" s="184" t="s">
        <v>469</v>
      </c>
      <c r="E2746" s="184" t="s">
        <v>431</v>
      </c>
      <c r="F2746" s="184" t="s">
        <v>358</v>
      </c>
      <c r="G2746" s="186">
        <v>13.0</v>
      </c>
      <c r="H2746" s="186">
        <v>0.0</v>
      </c>
      <c r="I2746" s="2"/>
    </row>
    <row r="2747">
      <c r="A2747" s="183">
        <v>46792.0</v>
      </c>
      <c r="B2747" s="184" t="s">
        <v>346</v>
      </c>
      <c r="C2747" s="183">
        <v>46766.0</v>
      </c>
      <c r="D2747" s="184" t="s">
        <v>469</v>
      </c>
      <c r="E2747" s="184" t="s">
        <v>431</v>
      </c>
      <c r="F2747" s="184" t="s">
        <v>359</v>
      </c>
      <c r="G2747" s="186">
        <v>14.0</v>
      </c>
      <c r="H2747" s="186">
        <v>0.0</v>
      </c>
      <c r="I2747" s="2"/>
    </row>
    <row r="2748">
      <c r="A2748" s="183">
        <v>46793.0</v>
      </c>
      <c r="B2748" s="184" t="s">
        <v>348</v>
      </c>
      <c r="C2748" s="183">
        <v>46767.0</v>
      </c>
      <c r="D2748" s="184" t="s">
        <v>469</v>
      </c>
      <c r="E2748" s="184" t="s">
        <v>431</v>
      </c>
      <c r="F2748" s="184" t="s">
        <v>360</v>
      </c>
      <c r="G2748" s="186">
        <v>15.0</v>
      </c>
      <c r="H2748" s="186">
        <v>0.0</v>
      </c>
      <c r="I2748" s="2"/>
    </row>
    <row r="2749">
      <c r="A2749" s="183">
        <v>46794.0</v>
      </c>
      <c r="B2749" s="184" t="s">
        <v>334</v>
      </c>
      <c r="C2749" s="183">
        <v>46768.0</v>
      </c>
      <c r="D2749" s="184" t="s">
        <v>469</v>
      </c>
      <c r="E2749" s="184" t="s">
        <v>431</v>
      </c>
      <c r="F2749" s="184" t="s">
        <v>361</v>
      </c>
      <c r="G2749" s="186">
        <v>16.0</v>
      </c>
      <c r="H2749" s="186">
        <v>0.0</v>
      </c>
      <c r="I2749" s="2"/>
    </row>
    <row r="2750">
      <c r="A2750" s="183">
        <v>46795.0</v>
      </c>
      <c r="B2750" s="184" t="s">
        <v>338</v>
      </c>
      <c r="C2750" s="183">
        <v>46769.0</v>
      </c>
      <c r="D2750" s="184" t="s">
        <v>469</v>
      </c>
      <c r="E2750" s="184" t="s">
        <v>431</v>
      </c>
      <c r="F2750" s="184" t="s">
        <v>362</v>
      </c>
      <c r="G2750" s="186">
        <v>17.0</v>
      </c>
      <c r="H2750" s="186">
        <v>0.0</v>
      </c>
      <c r="I2750" s="2"/>
    </row>
    <row r="2751">
      <c r="A2751" s="183">
        <v>46796.0</v>
      </c>
      <c r="B2751" s="184" t="s">
        <v>340</v>
      </c>
      <c r="C2751" s="183">
        <v>46770.0</v>
      </c>
      <c r="D2751" s="184" t="s">
        <v>469</v>
      </c>
      <c r="E2751" s="184" t="s">
        <v>431</v>
      </c>
      <c r="F2751" s="184" t="s">
        <v>363</v>
      </c>
      <c r="G2751" s="186">
        <v>18.0</v>
      </c>
      <c r="H2751" s="186">
        <v>0.0</v>
      </c>
      <c r="I2751" s="2"/>
    </row>
    <row r="2752">
      <c r="A2752" s="183">
        <v>46797.0</v>
      </c>
      <c r="B2752" s="184" t="s">
        <v>342</v>
      </c>
      <c r="C2752" s="183">
        <v>46771.0</v>
      </c>
      <c r="D2752" s="184" t="s">
        <v>469</v>
      </c>
      <c r="E2752" s="184" t="s">
        <v>431</v>
      </c>
      <c r="F2752" s="184" t="s">
        <v>364</v>
      </c>
      <c r="G2752" s="186">
        <v>19.0</v>
      </c>
      <c r="H2752" s="186">
        <v>0.0</v>
      </c>
      <c r="I2752" s="2"/>
    </row>
    <row r="2753">
      <c r="A2753" s="183">
        <v>46798.0</v>
      </c>
      <c r="B2753" s="184" t="s">
        <v>344</v>
      </c>
      <c r="C2753" s="183">
        <v>46772.0</v>
      </c>
      <c r="D2753" s="184" t="s">
        <v>469</v>
      </c>
      <c r="E2753" s="184" t="s">
        <v>431</v>
      </c>
      <c r="F2753" s="184" t="s">
        <v>365</v>
      </c>
      <c r="G2753" s="186">
        <v>20.0</v>
      </c>
      <c r="H2753" s="186">
        <v>0.0</v>
      </c>
      <c r="I2753" s="2"/>
    </row>
    <row r="2754">
      <c r="A2754" s="183">
        <v>46799.0</v>
      </c>
      <c r="B2754" s="184" t="s">
        <v>346</v>
      </c>
      <c r="C2754" s="183">
        <v>46773.0</v>
      </c>
      <c r="D2754" s="184" t="s">
        <v>469</v>
      </c>
      <c r="E2754" s="184" t="s">
        <v>431</v>
      </c>
      <c r="F2754" s="184" t="s">
        <v>366</v>
      </c>
      <c r="G2754" s="186">
        <v>21.0</v>
      </c>
      <c r="H2754" s="186">
        <v>0.0</v>
      </c>
      <c r="I2754" s="2"/>
    </row>
    <row r="2755">
      <c r="A2755" s="183">
        <v>46800.0</v>
      </c>
      <c r="B2755" s="184" t="s">
        <v>348</v>
      </c>
      <c r="C2755" s="183">
        <v>46774.0</v>
      </c>
      <c r="D2755" s="184" t="s">
        <v>469</v>
      </c>
      <c r="E2755" s="184" t="s">
        <v>431</v>
      </c>
      <c r="F2755" s="184" t="s">
        <v>367</v>
      </c>
      <c r="G2755" s="186">
        <v>22.0</v>
      </c>
      <c r="H2755" s="186">
        <v>0.0</v>
      </c>
      <c r="I2755" s="2"/>
    </row>
    <row r="2756">
      <c r="A2756" s="183">
        <v>46801.0</v>
      </c>
      <c r="B2756" s="184" t="s">
        <v>334</v>
      </c>
      <c r="C2756" s="183">
        <v>46775.0</v>
      </c>
      <c r="D2756" s="184" t="s">
        <v>469</v>
      </c>
      <c r="E2756" s="184" t="s">
        <v>431</v>
      </c>
      <c r="F2756" s="184" t="s">
        <v>368</v>
      </c>
      <c r="G2756" s="186">
        <v>23.0</v>
      </c>
      <c r="H2756" s="186">
        <v>0.0</v>
      </c>
      <c r="I2756" s="2"/>
    </row>
    <row r="2757">
      <c r="A2757" s="183">
        <v>46802.0</v>
      </c>
      <c r="B2757" s="184" t="s">
        <v>338</v>
      </c>
      <c r="C2757" s="183">
        <v>46776.0</v>
      </c>
      <c r="D2757" s="184" t="s">
        <v>469</v>
      </c>
      <c r="E2757" s="184" t="s">
        <v>431</v>
      </c>
      <c r="F2757" s="184" t="s">
        <v>369</v>
      </c>
      <c r="G2757" s="186">
        <v>24.0</v>
      </c>
      <c r="H2757" s="186">
        <v>0.0</v>
      </c>
      <c r="I2757" s="2"/>
    </row>
    <row r="2758">
      <c r="A2758" s="183">
        <v>46803.0</v>
      </c>
      <c r="B2758" s="184" t="s">
        <v>340</v>
      </c>
      <c r="C2758" s="183">
        <v>46777.0</v>
      </c>
      <c r="D2758" s="184" t="s">
        <v>469</v>
      </c>
      <c r="E2758" s="184" t="s">
        <v>431</v>
      </c>
      <c r="F2758" s="184" t="s">
        <v>370</v>
      </c>
      <c r="G2758" s="186">
        <v>25.0</v>
      </c>
      <c r="H2758" s="186">
        <v>0.0</v>
      </c>
      <c r="I2758" s="2"/>
    </row>
    <row r="2759">
      <c r="A2759" s="183">
        <v>46804.0</v>
      </c>
      <c r="B2759" s="184" t="s">
        <v>342</v>
      </c>
      <c r="C2759" s="183">
        <v>46778.0</v>
      </c>
      <c r="D2759" s="184" t="s">
        <v>469</v>
      </c>
      <c r="E2759" s="184" t="s">
        <v>431</v>
      </c>
      <c r="F2759" s="184" t="s">
        <v>371</v>
      </c>
      <c r="G2759" s="186">
        <v>26.0</v>
      </c>
      <c r="H2759" s="186">
        <v>0.0</v>
      </c>
      <c r="I2759" s="2"/>
    </row>
    <row r="2760">
      <c r="A2760" s="183">
        <v>46805.0</v>
      </c>
      <c r="B2760" s="184" t="s">
        <v>344</v>
      </c>
      <c r="C2760" s="183">
        <v>46779.0</v>
      </c>
      <c r="D2760" s="184" t="s">
        <v>469</v>
      </c>
      <c r="E2760" s="184" t="s">
        <v>431</v>
      </c>
      <c r="F2760" s="184" t="s">
        <v>372</v>
      </c>
      <c r="G2760" s="186">
        <v>27.0</v>
      </c>
      <c r="H2760" s="186">
        <v>0.0</v>
      </c>
      <c r="I2760" s="2"/>
    </row>
    <row r="2761">
      <c r="A2761" s="183">
        <v>46806.0</v>
      </c>
      <c r="B2761" s="184" t="s">
        <v>346</v>
      </c>
      <c r="C2761" s="183">
        <v>46780.0</v>
      </c>
      <c r="D2761" s="184" t="s">
        <v>469</v>
      </c>
      <c r="E2761" s="184" t="s">
        <v>431</v>
      </c>
      <c r="F2761" s="184" t="s">
        <v>373</v>
      </c>
      <c r="G2761" s="186">
        <v>28.0</v>
      </c>
      <c r="H2761" s="186">
        <v>0.0</v>
      </c>
      <c r="I2761" s="2"/>
    </row>
    <row r="2762">
      <c r="A2762" s="183">
        <v>46807.0</v>
      </c>
      <c r="B2762" s="184" t="s">
        <v>348</v>
      </c>
      <c r="C2762" s="183">
        <v>46781.0</v>
      </c>
      <c r="D2762" s="184" t="s">
        <v>469</v>
      </c>
      <c r="E2762" s="184" t="s">
        <v>431</v>
      </c>
      <c r="F2762" s="184" t="s">
        <v>374</v>
      </c>
      <c r="G2762" s="186">
        <v>29.0</v>
      </c>
      <c r="H2762" s="186">
        <v>0.0</v>
      </c>
      <c r="I2762" s="2"/>
    </row>
    <row r="2763">
      <c r="A2763" s="183">
        <v>46808.0</v>
      </c>
      <c r="B2763" s="184" t="s">
        <v>334</v>
      </c>
      <c r="C2763" s="183">
        <v>46784.0</v>
      </c>
      <c r="D2763" s="184" t="s">
        <v>469</v>
      </c>
      <c r="E2763" s="184" t="s">
        <v>436</v>
      </c>
      <c r="F2763" s="184" t="s">
        <v>406</v>
      </c>
      <c r="G2763" s="186">
        <v>1.0</v>
      </c>
      <c r="H2763" s="186">
        <v>0.0</v>
      </c>
      <c r="I2763" s="2"/>
    </row>
    <row r="2764">
      <c r="A2764" s="183">
        <v>46809.0</v>
      </c>
      <c r="B2764" s="184" t="s">
        <v>338</v>
      </c>
      <c r="C2764" s="183">
        <v>46785.0</v>
      </c>
      <c r="D2764" s="184" t="s">
        <v>469</v>
      </c>
      <c r="E2764" s="184" t="s">
        <v>436</v>
      </c>
      <c r="F2764" s="184" t="s">
        <v>407</v>
      </c>
      <c r="G2764" s="186">
        <v>2.0</v>
      </c>
      <c r="H2764" s="186">
        <v>0.0</v>
      </c>
      <c r="I2764" s="2"/>
    </row>
    <row r="2765">
      <c r="A2765" s="183">
        <v>46810.0</v>
      </c>
      <c r="B2765" s="184" t="s">
        <v>340</v>
      </c>
      <c r="C2765" s="183">
        <v>46786.0</v>
      </c>
      <c r="D2765" s="184" t="s">
        <v>469</v>
      </c>
      <c r="E2765" s="184" t="s">
        <v>436</v>
      </c>
      <c r="F2765" s="184" t="s">
        <v>377</v>
      </c>
      <c r="G2765" s="186">
        <v>3.0</v>
      </c>
      <c r="H2765" s="186">
        <v>0.0</v>
      </c>
      <c r="I2765" s="2"/>
    </row>
    <row r="2766">
      <c r="A2766" s="183">
        <v>46811.0</v>
      </c>
      <c r="B2766" s="184" t="s">
        <v>342</v>
      </c>
      <c r="C2766" s="183">
        <v>46787.0</v>
      </c>
      <c r="D2766" s="184" t="s">
        <v>469</v>
      </c>
      <c r="E2766" s="184" t="s">
        <v>436</v>
      </c>
      <c r="F2766" s="184" t="s">
        <v>378</v>
      </c>
      <c r="G2766" s="186">
        <v>4.0</v>
      </c>
      <c r="H2766" s="186">
        <v>0.0</v>
      </c>
      <c r="I2766" s="2"/>
    </row>
    <row r="2767">
      <c r="A2767" s="183">
        <v>46812.0</v>
      </c>
      <c r="B2767" s="184" t="s">
        <v>344</v>
      </c>
      <c r="C2767" s="183">
        <v>46788.0</v>
      </c>
      <c r="D2767" s="184" t="s">
        <v>469</v>
      </c>
      <c r="E2767" s="184" t="s">
        <v>436</v>
      </c>
      <c r="F2767" s="184" t="s">
        <v>379</v>
      </c>
      <c r="G2767" s="186">
        <v>5.0</v>
      </c>
      <c r="H2767" s="186">
        <v>0.0</v>
      </c>
      <c r="I2767" s="2"/>
    </row>
    <row r="2768">
      <c r="A2768" s="183">
        <v>46813.0</v>
      </c>
      <c r="B2768" s="184" t="s">
        <v>346</v>
      </c>
      <c r="C2768" s="183">
        <v>46789.0</v>
      </c>
      <c r="D2768" s="184" t="s">
        <v>469</v>
      </c>
      <c r="E2768" s="184" t="s">
        <v>436</v>
      </c>
      <c r="F2768" s="184" t="s">
        <v>380</v>
      </c>
      <c r="G2768" s="186">
        <v>6.0</v>
      </c>
      <c r="H2768" s="186">
        <v>0.0</v>
      </c>
      <c r="I2768" s="2"/>
    </row>
    <row r="2769">
      <c r="A2769" s="183">
        <v>46814.0</v>
      </c>
      <c r="B2769" s="184" t="s">
        <v>348</v>
      </c>
      <c r="C2769" s="183">
        <v>46790.0</v>
      </c>
      <c r="D2769" s="184" t="s">
        <v>469</v>
      </c>
      <c r="E2769" s="184" t="s">
        <v>436</v>
      </c>
      <c r="F2769" s="184" t="s">
        <v>381</v>
      </c>
      <c r="G2769" s="186">
        <v>7.0</v>
      </c>
      <c r="H2769" s="186">
        <v>0.0</v>
      </c>
      <c r="I2769" s="2"/>
    </row>
    <row r="2770">
      <c r="A2770" s="183">
        <v>46815.0</v>
      </c>
      <c r="B2770" s="184" t="s">
        <v>334</v>
      </c>
      <c r="C2770" s="183">
        <v>46791.0</v>
      </c>
      <c r="D2770" s="184" t="s">
        <v>469</v>
      </c>
      <c r="E2770" s="184" t="s">
        <v>436</v>
      </c>
      <c r="F2770" s="184" t="s">
        <v>383</v>
      </c>
      <c r="G2770" s="186">
        <v>8.0</v>
      </c>
      <c r="H2770" s="186">
        <v>0.0</v>
      </c>
      <c r="I2770" s="2"/>
    </row>
    <row r="2771">
      <c r="A2771" s="183">
        <v>46816.0</v>
      </c>
      <c r="B2771" s="184" t="s">
        <v>338</v>
      </c>
      <c r="C2771" s="183">
        <v>46792.0</v>
      </c>
      <c r="D2771" s="184" t="s">
        <v>469</v>
      </c>
      <c r="E2771" s="184" t="s">
        <v>436</v>
      </c>
      <c r="F2771" s="184" t="s">
        <v>384</v>
      </c>
      <c r="G2771" s="186">
        <v>9.0</v>
      </c>
      <c r="H2771" s="186">
        <v>0.0</v>
      </c>
      <c r="I2771" s="2"/>
    </row>
    <row r="2772">
      <c r="A2772" s="183">
        <v>46817.0</v>
      </c>
      <c r="B2772" s="184" t="s">
        <v>340</v>
      </c>
      <c r="C2772" s="183">
        <v>46793.0</v>
      </c>
      <c r="D2772" s="184" t="s">
        <v>469</v>
      </c>
      <c r="E2772" s="184" t="s">
        <v>436</v>
      </c>
      <c r="F2772" s="184" t="s">
        <v>385</v>
      </c>
      <c r="G2772" s="186">
        <v>10.0</v>
      </c>
      <c r="H2772" s="186">
        <v>0.0</v>
      </c>
      <c r="I2772" s="2"/>
    </row>
    <row r="2773">
      <c r="A2773" s="183">
        <v>46818.0</v>
      </c>
      <c r="B2773" s="184" t="s">
        <v>342</v>
      </c>
      <c r="C2773" s="183">
        <v>46794.0</v>
      </c>
      <c r="D2773" s="184" t="s">
        <v>469</v>
      </c>
      <c r="E2773" s="184" t="s">
        <v>436</v>
      </c>
      <c r="F2773" s="184" t="s">
        <v>386</v>
      </c>
      <c r="G2773" s="186">
        <v>11.0</v>
      </c>
      <c r="H2773" s="186">
        <v>0.0</v>
      </c>
      <c r="I2773" s="2"/>
    </row>
    <row r="2774">
      <c r="A2774" s="183">
        <v>46819.0</v>
      </c>
      <c r="B2774" s="184" t="s">
        <v>344</v>
      </c>
      <c r="C2774" s="183">
        <v>46795.0</v>
      </c>
      <c r="D2774" s="184" t="s">
        <v>469</v>
      </c>
      <c r="E2774" s="184" t="s">
        <v>436</v>
      </c>
      <c r="F2774" s="184" t="s">
        <v>387</v>
      </c>
      <c r="G2774" s="186">
        <v>12.0</v>
      </c>
      <c r="H2774" s="186">
        <v>0.0</v>
      </c>
      <c r="I2774" s="2"/>
    </row>
    <row r="2775">
      <c r="A2775" s="183">
        <v>46820.0</v>
      </c>
      <c r="B2775" s="184" t="s">
        <v>346</v>
      </c>
      <c r="C2775" s="183">
        <v>46796.0</v>
      </c>
      <c r="D2775" s="184" t="s">
        <v>469</v>
      </c>
      <c r="E2775" s="184" t="s">
        <v>436</v>
      </c>
      <c r="F2775" s="184" t="s">
        <v>388</v>
      </c>
      <c r="G2775" s="186">
        <v>13.0</v>
      </c>
      <c r="H2775" s="186">
        <v>0.0</v>
      </c>
      <c r="I2775" s="2"/>
    </row>
    <row r="2776">
      <c r="A2776" s="183">
        <v>46821.0</v>
      </c>
      <c r="B2776" s="184" t="s">
        <v>348</v>
      </c>
      <c r="C2776" s="183">
        <v>46797.0</v>
      </c>
      <c r="D2776" s="184" t="s">
        <v>469</v>
      </c>
      <c r="E2776" s="184" t="s">
        <v>436</v>
      </c>
      <c r="F2776" s="184" t="s">
        <v>389</v>
      </c>
      <c r="G2776" s="186">
        <v>14.0</v>
      </c>
      <c r="H2776" s="186">
        <v>0.0</v>
      </c>
      <c r="I2776" s="2"/>
    </row>
    <row r="2777">
      <c r="A2777" s="183">
        <v>46822.0</v>
      </c>
      <c r="B2777" s="184" t="s">
        <v>334</v>
      </c>
      <c r="C2777" s="183">
        <v>46798.0</v>
      </c>
      <c r="D2777" s="184" t="s">
        <v>469</v>
      </c>
      <c r="E2777" s="184" t="s">
        <v>436</v>
      </c>
      <c r="F2777" s="184" t="s">
        <v>390</v>
      </c>
      <c r="G2777" s="186">
        <v>15.0</v>
      </c>
      <c r="H2777" s="186">
        <v>0.0</v>
      </c>
      <c r="I2777" s="2"/>
    </row>
    <row r="2778">
      <c r="A2778" s="183">
        <v>46823.0</v>
      </c>
      <c r="B2778" s="184" t="s">
        <v>338</v>
      </c>
      <c r="C2778" s="183">
        <v>46799.0</v>
      </c>
      <c r="D2778" s="184" t="s">
        <v>469</v>
      </c>
      <c r="E2778" s="184" t="s">
        <v>436</v>
      </c>
      <c r="F2778" s="184" t="s">
        <v>391</v>
      </c>
      <c r="G2778" s="186">
        <v>16.0</v>
      </c>
      <c r="H2778" s="186">
        <v>0.0</v>
      </c>
      <c r="I2778" s="2"/>
    </row>
    <row r="2779">
      <c r="A2779" s="183">
        <v>46824.0</v>
      </c>
      <c r="B2779" s="184" t="s">
        <v>340</v>
      </c>
      <c r="C2779" s="183">
        <v>46800.0</v>
      </c>
      <c r="D2779" s="184" t="s">
        <v>469</v>
      </c>
      <c r="E2779" s="184" t="s">
        <v>436</v>
      </c>
      <c r="F2779" s="184" t="s">
        <v>392</v>
      </c>
      <c r="G2779" s="186">
        <v>17.0</v>
      </c>
      <c r="H2779" s="186">
        <v>0.0</v>
      </c>
      <c r="I2779" s="2"/>
    </row>
    <row r="2780">
      <c r="A2780" s="183">
        <v>46825.0</v>
      </c>
      <c r="B2780" s="184" t="s">
        <v>342</v>
      </c>
      <c r="C2780" s="183">
        <v>46801.0</v>
      </c>
      <c r="D2780" s="184" t="s">
        <v>469</v>
      </c>
      <c r="E2780" s="184" t="s">
        <v>436</v>
      </c>
      <c r="F2780" s="184" t="s">
        <v>393</v>
      </c>
      <c r="G2780" s="186">
        <v>18.0</v>
      </c>
      <c r="H2780" s="186">
        <v>0.0</v>
      </c>
      <c r="I2780" s="2"/>
    </row>
    <row r="2781">
      <c r="A2781" s="183">
        <v>46826.0</v>
      </c>
      <c r="B2781" s="184" t="s">
        <v>344</v>
      </c>
      <c r="C2781" s="183">
        <v>46802.0</v>
      </c>
      <c r="D2781" s="184" t="s">
        <v>469</v>
      </c>
      <c r="E2781" s="184" t="s">
        <v>436</v>
      </c>
      <c r="F2781" s="184" t="s">
        <v>394</v>
      </c>
      <c r="G2781" s="186">
        <v>19.0</v>
      </c>
      <c r="H2781" s="186">
        <v>0.0</v>
      </c>
      <c r="I2781" s="2"/>
    </row>
    <row r="2782">
      <c r="A2782" s="183">
        <v>46827.0</v>
      </c>
      <c r="B2782" s="184" t="s">
        <v>346</v>
      </c>
      <c r="C2782" s="183">
        <v>46803.0</v>
      </c>
      <c r="D2782" s="184" t="s">
        <v>469</v>
      </c>
      <c r="E2782" s="184" t="s">
        <v>436</v>
      </c>
      <c r="F2782" s="184" t="s">
        <v>395</v>
      </c>
      <c r="G2782" s="186">
        <v>20.0</v>
      </c>
      <c r="H2782" s="186">
        <v>0.0</v>
      </c>
      <c r="I2782" s="2"/>
    </row>
    <row r="2783">
      <c r="A2783" s="183">
        <v>46828.0</v>
      </c>
      <c r="B2783" s="184" t="s">
        <v>348</v>
      </c>
      <c r="C2783" s="183">
        <v>46804.0</v>
      </c>
      <c r="D2783" s="184" t="s">
        <v>469</v>
      </c>
      <c r="E2783" s="184" t="s">
        <v>436</v>
      </c>
      <c r="F2783" s="184" t="s">
        <v>396</v>
      </c>
      <c r="G2783" s="186">
        <v>21.0</v>
      </c>
      <c r="H2783" s="186">
        <v>0.0</v>
      </c>
      <c r="I2783" s="2"/>
    </row>
    <row r="2784">
      <c r="A2784" s="183">
        <v>46829.0</v>
      </c>
      <c r="B2784" s="184" t="s">
        <v>334</v>
      </c>
      <c r="C2784" s="183">
        <v>46805.0</v>
      </c>
      <c r="D2784" s="184" t="s">
        <v>469</v>
      </c>
      <c r="E2784" s="184" t="s">
        <v>436</v>
      </c>
      <c r="F2784" s="184" t="s">
        <v>397</v>
      </c>
      <c r="G2784" s="186">
        <v>22.0</v>
      </c>
      <c r="H2784" s="186">
        <v>0.0</v>
      </c>
      <c r="I2784" s="2"/>
    </row>
    <row r="2785">
      <c r="A2785" s="183">
        <v>46830.0</v>
      </c>
      <c r="B2785" s="184" t="s">
        <v>338</v>
      </c>
      <c r="C2785" s="183">
        <v>46806.0</v>
      </c>
      <c r="D2785" s="184" t="s">
        <v>469</v>
      </c>
      <c r="E2785" s="184" t="s">
        <v>436</v>
      </c>
      <c r="F2785" s="184" t="s">
        <v>398</v>
      </c>
      <c r="G2785" s="186">
        <v>23.0</v>
      </c>
      <c r="H2785" s="186">
        <v>0.0</v>
      </c>
      <c r="I2785" s="2"/>
    </row>
    <row r="2786">
      <c r="A2786" s="183">
        <v>46831.0</v>
      </c>
      <c r="B2786" s="184" t="s">
        <v>340</v>
      </c>
      <c r="C2786" s="183">
        <v>46807.0</v>
      </c>
      <c r="D2786" s="184" t="s">
        <v>469</v>
      </c>
      <c r="E2786" s="184" t="s">
        <v>436</v>
      </c>
      <c r="F2786" s="184" t="s">
        <v>399</v>
      </c>
      <c r="G2786" s="186">
        <v>24.0</v>
      </c>
      <c r="H2786" s="186">
        <v>0.0</v>
      </c>
      <c r="I2786" s="2"/>
    </row>
    <row r="2787">
      <c r="A2787" s="183">
        <v>46832.0</v>
      </c>
      <c r="B2787" s="184" t="s">
        <v>342</v>
      </c>
      <c r="C2787" s="183">
        <v>46808.0</v>
      </c>
      <c r="D2787" s="184" t="s">
        <v>469</v>
      </c>
      <c r="E2787" s="184" t="s">
        <v>436</v>
      </c>
      <c r="F2787" s="184" t="s">
        <v>400</v>
      </c>
      <c r="G2787" s="186">
        <v>25.0</v>
      </c>
      <c r="H2787" s="186">
        <v>0.0</v>
      </c>
      <c r="I2787" s="2"/>
    </row>
    <row r="2788">
      <c r="A2788" s="183">
        <v>46833.0</v>
      </c>
      <c r="B2788" s="184" t="s">
        <v>344</v>
      </c>
      <c r="C2788" s="183">
        <v>46809.0</v>
      </c>
      <c r="D2788" s="184" t="s">
        <v>469</v>
      </c>
      <c r="E2788" s="184" t="s">
        <v>436</v>
      </c>
      <c r="F2788" s="184" t="s">
        <v>401</v>
      </c>
      <c r="G2788" s="186">
        <v>26.0</v>
      </c>
      <c r="H2788" s="186">
        <v>0.0</v>
      </c>
      <c r="I2788" s="2"/>
    </row>
    <row r="2789">
      <c r="A2789" s="183">
        <v>46834.0</v>
      </c>
      <c r="B2789" s="184" t="s">
        <v>346</v>
      </c>
      <c r="C2789" s="183">
        <v>46810.0</v>
      </c>
      <c r="D2789" s="184" t="s">
        <v>469</v>
      </c>
      <c r="E2789" s="184" t="s">
        <v>436</v>
      </c>
      <c r="F2789" s="184" t="s">
        <v>402</v>
      </c>
      <c r="G2789" s="186">
        <v>27.0</v>
      </c>
      <c r="H2789" s="186">
        <v>0.0</v>
      </c>
      <c r="I2789" s="2"/>
    </row>
    <row r="2790">
      <c r="A2790" s="183">
        <v>46835.0</v>
      </c>
      <c r="B2790" s="184" t="s">
        <v>348</v>
      </c>
      <c r="C2790" s="183">
        <v>46811.0</v>
      </c>
      <c r="D2790" s="184" t="s">
        <v>469</v>
      </c>
      <c r="E2790" s="184" t="s">
        <v>436</v>
      </c>
      <c r="F2790" s="184" t="s">
        <v>403</v>
      </c>
      <c r="G2790" s="186">
        <v>28.0</v>
      </c>
      <c r="H2790" s="186">
        <v>0.0</v>
      </c>
      <c r="I2790" s="2"/>
    </row>
    <row r="2791">
      <c r="A2791" s="183">
        <v>46836.0</v>
      </c>
      <c r="B2791" s="184" t="s">
        <v>334</v>
      </c>
      <c r="C2791" s="183">
        <v>46812.0</v>
      </c>
      <c r="D2791" s="184" t="s">
        <v>469</v>
      </c>
      <c r="E2791" s="184" t="s">
        <v>436</v>
      </c>
      <c r="F2791" s="184" t="s">
        <v>404</v>
      </c>
      <c r="G2791" s="186">
        <v>29.0</v>
      </c>
      <c r="H2791" s="186">
        <v>0.0</v>
      </c>
      <c r="I2791" s="2"/>
    </row>
    <row r="2792">
      <c r="A2792" s="183">
        <v>46837.0</v>
      </c>
      <c r="B2792" s="184" t="s">
        <v>338</v>
      </c>
      <c r="C2792" s="187" t="s">
        <v>173</v>
      </c>
      <c r="D2792" s="184" t="s">
        <v>469</v>
      </c>
      <c r="E2792" s="184" t="s">
        <v>436</v>
      </c>
      <c r="F2792" s="184" t="s">
        <v>337</v>
      </c>
      <c r="G2792" s="186">
        <v>30.0</v>
      </c>
      <c r="H2792" s="186">
        <v>0.0</v>
      </c>
      <c r="I2792" s="2"/>
    </row>
    <row r="2793">
      <c r="A2793" s="183">
        <v>46838.0</v>
      </c>
      <c r="B2793" s="184" t="s">
        <v>340</v>
      </c>
      <c r="C2793" s="183">
        <v>46813.0</v>
      </c>
      <c r="D2793" s="184" t="s">
        <v>469</v>
      </c>
      <c r="E2793" s="184" t="s">
        <v>437</v>
      </c>
      <c r="F2793" s="184" t="s">
        <v>339</v>
      </c>
      <c r="G2793" s="186">
        <v>1.0</v>
      </c>
      <c r="H2793" s="186">
        <v>0.0</v>
      </c>
      <c r="I2793" s="2"/>
    </row>
    <row r="2794">
      <c r="A2794" s="183">
        <v>46839.0</v>
      </c>
      <c r="B2794" s="184" t="s">
        <v>342</v>
      </c>
      <c r="C2794" s="183">
        <v>46814.0</v>
      </c>
      <c r="D2794" s="184" t="s">
        <v>469</v>
      </c>
      <c r="E2794" s="184" t="s">
        <v>437</v>
      </c>
      <c r="F2794" s="184" t="s">
        <v>341</v>
      </c>
      <c r="G2794" s="186">
        <v>2.0</v>
      </c>
      <c r="H2794" s="186">
        <v>0.0</v>
      </c>
      <c r="I2794" s="2"/>
    </row>
    <row r="2795">
      <c r="A2795" s="183">
        <v>46840.0</v>
      </c>
      <c r="B2795" s="184" t="s">
        <v>344</v>
      </c>
      <c r="C2795" s="183">
        <v>46815.0</v>
      </c>
      <c r="D2795" s="184" t="s">
        <v>469</v>
      </c>
      <c r="E2795" s="184" t="s">
        <v>437</v>
      </c>
      <c r="F2795" s="184" t="s">
        <v>343</v>
      </c>
      <c r="G2795" s="186">
        <v>3.0</v>
      </c>
      <c r="H2795" s="186">
        <v>0.0</v>
      </c>
      <c r="I2795" s="2"/>
    </row>
    <row r="2796">
      <c r="A2796" s="183">
        <v>46841.0</v>
      </c>
      <c r="B2796" s="184" t="s">
        <v>346</v>
      </c>
      <c r="C2796" s="183">
        <v>46816.0</v>
      </c>
      <c r="D2796" s="184" t="s">
        <v>469</v>
      </c>
      <c r="E2796" s="184" t="s">
        <v>437</v>
      </c>
      <c r="F2796" s="184" t="s">
        <v>345</v>
      </c>
      <c r="G2796" s="186">
        <v>4.0</v>
      </c>
      <c r="H2796" s="186">
        <v>0.0</v>
      </c>
      <c r="I2796" s="2"/>
    </row>
    <row r="2797">
      <c r="A2797" s="183">
        <v>46842.0</v>
      </c>
      <c r="B2797" s="184" t="s">
        <v>348</v>
      </c>
      <c r="C2797" s="183">
        <v>46817.0</v>
      </c>
      <c r="D2797" s="184" t="s">
        <v>469</v>
      </c>
      <c r="E2797" s="184" t="s">
        <v>437</v>
      </c>
      <c r="F2797" s="184" t="s">
        <v>347</v>
      </c>
      <c r="G2797" s="186">
        <v>5.0</v>
      </c>
      <c r="H2797" s="186">
        <v>0.0</v>
      </c>
      <c r="I2797" s="2"/>
    </row>
    <row r="2798">
      <c r="A2798" s="183">
        <v>46843.0</v>
      </c>
      <c r="B2798" s="184" t="s">
        <v>334</v>
      </c>
      <c r="C2798" s="183">
        <v>46818.0</v>
      </c>
      <c r="D2798" s="184" t="s">
        <v>469</v>
      </c>
      <c r="E2798" s="184" t="s">
        <v>437</v>
      </c>
      <c r="F2798" s="184" t="s">
        <v>349</v>
      </c>
      <c r="G2798" s="186">
        <v>6.0</v>
      </c>
      <c r="H2798" s="186">
        <v>0.0</v>
      </c>
      <c r="I2798" s="2"/>
    </row>
    <row r="2799">
      <c r="A2799" s="183">
        <v>46844.0</v>
      </c>
      <c r="B2799" s="184" t="s">
        <v>338</v>
      </c>
      <c r="C2799" s="183">
        <v>46819.0</v>
      </c>
      <c r="D2799" s="184" t="s">
        <v>469</v>
      </c>
      <c r="E2799" s="184" t="s">
        <v>437</v>
      </c>
      <c r="F2799" s="184" t="s">
        <v>350</v>
      </c>
      <c r="G2799" s="186">
        <v>7.0</v>
      </c>
      <c r="H2799" s="186">
        <v>0.0</v>
      </c>
      <c r="I2799" s="2"/>
    </row>
    <row r="2800">
      <c r="A2800" s="183">
        <v>46845.0</v>
      </c>
      <c r="B2800" s="184" t="s">
        <v>340</v>
      </c>
      <c r="C2800" s="183">
        <v>46820.0</v>
      </c>
      <c r="D2800" s="184" t="s">
        <v>469</v>
      </c>
      <c r="E2800" s="184" t="s">
        <v>437</v>
      </c>
      <c r="F2800" s="184" t="s">
        <v>351</v>
      </c>
      <c r="G2800" s="186">
        <v>8.0</v>
      </c>
      <c r="H2800" s="186">
        <v>0.0</v>
      </c>
      <c r="I2800" s="2"/>
    </row>
    <row r="2801">
      <c r="A2801" s="183">
        <v>46846.0</v>
      </c>
      <c r="B2801" s="184" t="s">
        <v>342</v>
      </c>
      <c r="C2801" s="183">
        <v>46821.0</v>
      </c>
      <c r="D2801" s="184" t="s">
        <v>469</v>
      </c>
      <c r="E2801" s="184" t="s">
        <v>437</v>
      </c>
      <c r="F2801" s="184" t="s">
        <v>352</v>
      </c>
      <c r="G2801" s="186">
        <v>9.0</v>
      </c>
      <c r="H2801" s="186">
        <v>0.0</v>
      </c>
      <c r="I2801" s="2"/>
    </row>
    <row r="2802">
      <c r="A2802" s="183">
        <v>46847.0</v>
      </c>
      <c r="B2802" s="184" t="s">
        <v>344</v>
      </c>
      <c r="C2802" s="183">
        <v>46822.0</v>
      </c>
      <c r="D2802" s="184" t="s">
        <v>469</v>
      </c>
      <c r="E2802" s="184" t="s">
        <v>437</v>
      </c>
      <c r="F2802" s="184" t="s">
        <v>353</v>
      </c>
      <c r="G2802" s="186">
        <v>10.0</v>
      </c>
      <c r="H2802" s="186">
        <v>0.0</v>
      </c>
      <c r="I2802" s="2"/>
    </row>
    <row r="2803">
      <c r="A2803" s="183">
        <v>46848.0</v>
      </c>
      <c r="B2803" s="184" t="s">
        <v>346</v>
      </c>
      <c r="C2803" s="183">
        <v>46823.0</v>
      </c>
      <c r="D2803" s="184" t="s">
        <v>469</v>
      </c>
      <c r="E2803" s="184" t="s">
        <v>437</v>
      </c>
      <c r="F2803" s="184" t="s">
        <v>354</v>
      </c>
      <c r="G2803" s="186">
        <v>11.0</v>
      </c>
      <c r="H2803" s="186">
        <v>0.0</v>
      </c>
      <c r="I2803" s="2"/>
    </row>
    <row r="2804">
      <c r="A2804" s="183">
        <v>46849.0</v>
      </c>
      <c r="B2804" s="184" t="s">
        <v>348</v>
      </c>
      <c r="C2804" s="183">
        <v>46824.0</v>
      </c>
      <c r="D2804" s="184" t="s">
        <v>469</v>
      </c>
      <c r="E2804" s="184" t="s">
        <v>437</v>
      </c>
      <c r="F2804" s="184" t="s">
        <v>356</v>
      </c>
      <c r="G2804" s="186">
        <v>12.0</v>
      </c>
      <c r="H2804" s="186">
        <v>0.0</v>
      </c>
      <c r="I2804" s="2"/>
    </row>
    <row r="2805">
      <c r="A2805" s="183">
        <v>46850.0</v>
      </c>
      <c r="B2805" s="184" t="s">
        <v>334</v>
      </c>
      <c r="C2805" s="183">
        <v>46825.0</v>
      </c>
      <c r="D2805" s="184" t="s">
        <v>469</v>
      </c>
      <c r="E2805" s="184" t="s">
        <v>437</v>
      </c>
      <c r="F2805" s="184" t="s">
        <v>357</v>
      </c>
      <c r="G2805" s="186">
        <v>13.0</v>
      </c>
      <c r="H2805" s="186">
        <v>0.0</v>
      </c>
      <c r="I2805" s="2"/>
    </row>
    <row r="2806">
      <c r="A2806" s="183">
        <v>46851.0</v>
      </c>
      <c r="B2806" s="184" t="s">
        <v>338</v>
      </c>
      <c r="C2806" s="183">
        <v>46826.0</v>
      </c>
      <c r="D2806" s="184" t="s">
        <v>469</v>
      </c>
      <c r="E2806" s="184" t="s">
        <v>437</v>
      </c>
      <c r="F2806" s="184" t="s">
        <v>358</v>
      </c>
      <c r="G2806" s="186">
        <v>14.0</v>
      </c>
      <c r="H2806" s="186">
        <v>0.0</v>
      </c>
      <c r="I2806" s="2"/>
    </row>
    <row r="2807">
      <c r="A2807" s="183">
        <v>46852.0</v>
      </c>
      <c r="B2807" s="184" t="s">
        <v>340</v>
      </c>
      <c r="C2807" s="183">
        <v>46827.0</v>
      </c>
      <c r="D2807" s="184" t="s">
        <v>469</v>
      </c>
      <c r="E2807" s="184" t="s">
        <v>437</v>
      </c>
      <c r="F2807" s="184" t="s">
        <v>359</v>
      </c>
      <c r="G2807" s="186">
        <v>15.0</v>
      </c>
      <c r="H2807" s="186">
        <v>0.0</v>
      </c>
      <c r="I2807" s="2"/>
    </row>
    <row r="2808">
      <c r="A2808" s="183">
        <v>46853.0</v>
      </c>
      <c r="B2808" s="184" t="s">
        <v>342</v>
      </c>
      <c r="C2808" s="183">
        <v>46828.0</v>
      </c>
      <c r="D2808" s="184" t="s">
        <v>469</v>
      </c>
      <c r="E2808" s="184" t="s">
        <v>437</v>
      </c>
      <c r="F2808" s="184" t="s">
        <v>360</v>
      </c>
      <c r="G2808" s="186">
        <v>16.0</v>
      </c>
      <c r="H2808" s="186">
        <v>0.0</v>
      </c>
      <c r="I2808" s="2"/>
    </row>
    <row r="2809">
      <c r="A2809" s="183">
        <v>46854.0</v>
      </c>
      <c r="B2809" s="184" t="s">
        <v>344</v>
      </c>
      <c r="C2809" s="183">
        <v>46829.0</v>
      </c>
      <c r="D2809" s="184" t="s">
        <v>469</v>
      </c>
      <c r="E2809" s="184" t="s">
        <v>437</v>
      </c>
      <c r="F2809" s="184" t="s">
        <v>361</v>
      </c>
      <c r="G2809" s="186">
        <v>17.0</v>
      </c>
      <c r="H2809" s="186">
        <v>0.0</v>
      </c>
      <c r="I2809" s="2"/>
    </row>
    <row r="2810">
      <c r="A2810" s="183">
        <v>46855.0</v>
      </c>
      <c r="B2810" s="184" t="s">
        <v>346</v>
      </c>
      <c r="C2810" s="183">
        <v>46830.0</v>
      </c>
      <c r="D2810" s="184" t="s">
        <v>469</v>
      </c>
      <c r="E2810" s="184" t="s">
        <v>437</v>
      </c>
      <c r="F2810" s="184" t="s">
        <v>362</v>
      </c>
      <c r="G2810" s="186">
        <v>18.0</v>
      </c>
      <c r="H2810" s="186">
        <v>0.0</v>
      </c>
      <c r="I2810" s="2"/>
    </row>
    <row r="2811">
      <c r="A2811" s="183">
        <v>46856.0</v>
      </c>
      <c r="B2811" s="184" t="s">
        <v>348</v>
      </c>
      <c r="C2811" s="183">
        <v>46831.0</v>
      </c>
      <c r="D2811" s="184" t="s">
        <v>469</v>
      </c>
      <c r="E2811" s="184" t="s">
        <v>437</v>
      </c>
      <c r="F2811" s="184" t="s">
        <v>363</v>
      </c>
      <c r="G2811" s="186">
        <v>19.0</v>
      </c>
      <c r="H2811" s="186">
        <v>0.0</v>
      </c>
      <c r="I2811" s="2"/>
    </row>
    <row r="2812">
      <c r="A2812" s="183">
        <v>46857.0</v>
      </c>
      <c r="B2812" s="184" t="s">
        <v>334</v>
      </c>
      <c r="C2812" s="183">
        <v>46832.0</v>
      </c>
      <c r="D2812" s="184" t="s">
        <v>469</v>
      </c>
      <c r="E2812" s="184" t="s">
        <v>437</v>
      </c>
      <c r="F2812" s="184" t="s">
        <v>364</v>
      </c>
      <c r="G2812" s="186">
        <v>20.0</v>
      </c>
      <c r="H2812" s="186">
        <v>0.0</v>
      </c>
      <c r="I2812" s="2"/>
    </row>
    <row r="2813">
      <c r="A2813" s="183">
        <v>46858.0</v>
      </c>
      <c r="B2813" s="184" t="s">
        <v>338</v>
      </c>
      <c r="C2813" s="183">
        <v>46833.0</v>
      </c>
      <c r="D2813" s="184" t="s">
        <v>469</v>
      </c>
      <c r="E2813" s="184" t="s">
        <v>437</v>
      </c>
      <c r="F2813" s="184" t="s">
        <v>365</v>
      </c>
      <c r="G2813" s="186">
        <v>21.0</v>
      </c>
      <c r="H2813" s="186">
        <v>0.0</v>
      </c>
      <c r="I2813" s="2"/>
    </row>
    <row r="2814">
      <c r="A2814" s="183">
        <v>46859.0</v>
      </c>
      <c r="B2814" s="184" t="s">
        <v>340</v>
      </c>
      <c r="C2814" s="183">
        <v>46834.0</v>
      </c>
      <c r="D2814" s="184" t="s">
        <v>469</v>
      </c>
      <c r="E2814" s="184" t="s">
        <v>437</v>
      </c>
      <c r="F2814" s="184" t="s">
        <v>366</v>
      </c>
      <c r="G2814" s="186">
        <v>22.0</v>
      </c>
      <c r="H2814" s="186">
        <v>0.0</v>
      </c>
      <c r="I2814" s="2"/>
    </row>
    <row r="2815">
      <c r="A2815" s="183">
        <v>46860.0</v>
      </c>
      <c r="B2815" s="184" t="s">
        <v>342</v>
      </c>
      <c r="C2815" s="183">
        <v>46835.0</v>
      </c>
      <c r="D2815" s="184" t="s">
        <v>469</v>
      </c>
      <c r="E2815" s="184" t="s">
        <v>437</v>
      </c>
      <c r="F2815" s="184" t="s">
        <v>367</v>
      </c>
      <c r="G2815" s="186">
        <v>23.0</v>
      </c>
      <c r="H2815" s="186">
        <v>0.0</v>
      </c>
      <c r="I2815" s="2"/>
    </row>
    <row r="2816">
      <c r="A2816" s="183">
        <v>46861.0</v>
      </c>
      <c r="B2816" s="184" t="s">
        <v>344</v>
      </c>
      <c r="C2816" s="183">
        <v>46836.0</v>
      </c>
      <c r="D2816" s="184" t="s">
        <v>469</v>
      </c>
      <c r="E2816" s="184" t="s">
        <v>437</v>
      </c>
      <c r="F2816" s="184" t="s">
        <v>368</v>
      </c>
      <c r="G2816" s="186">
        <v>24.0</v>
      </c>
      <c r="H2816" s="186">
        <v>0.0</v>
      </c>
      <c r="I2816" s="2"/>
    </row>
    <row r="2817">
      <c r="A2817" s="183">
        <v>46862.0</v>
      </c>
      <c r="B2817" s="184" t="s">
        <v>346</v>
      </c>
      <c r="C2817" s="183">
        <v>46837.0</v>
      </c>
      <c r="D2817" s="184" t="s">
        <v>469</v>
      </c>
      <c r="E2817" s="184" t="s">
        <v>437</v>
      </c>
      <c r="F2817" s="184" t="s">
        <v>369</v>
      </c>
      <c r="G2817" s="186">
        <v>25.0</v>
      </c>
      <c r="H2817" s="186">
        <v>0.0</v>
      </c>
      <c r="I2817" s="2"/>
    </row>
    <row r="2818">
      <c r="A2818" s="183">
        <v>46863.0</v>
      </c>
      <c r="B2818" s="184" t="s">
        <v>348</v>
      </c>
      <c r="C2818" s="183">
        <v>46838.0</v>
      </c>
      <c r="D2818" s="184" t="s">
        <v>469</v>
      </c>
      <c r="E2818" s="184" t="s">
        <v>437</v>
      </c>
      <c r="F2818" s="184" t="s">
        <v>370</v>
      </c>
      <c r="G2818" s="186">
        <v>26.0</v>
      </c>
      <c r="H2818" s="186">
        <v>0.0</v>
      </c>
      <c r="I2818" s="2"/>
    </row>
    <row r="2819">
      <c r="A2819" s="183">
        <v>46864.0</v>
      </c>
      <c r="B2819" s="184" t="s">
        <v>334</v>
      </c>
      <c r="C2819" s="183">
        <v>46839.0</v>
      </c>
      <c r="D2819" s="184" t="s">
        <v>469</v>
      </c>
      <c r="E2819" s="184" t="s">
        <v>437</v>
      </c>
      <c r="F2819" s="184" t="s">
        <v>371</v>
      </c>
      <c r="G2819" s="186">
        <v>27.0</v>
      </c>
      <c r="H2819" s="186">
        <v>0.0</v>
      </c>
      <c r="I2819" s="2"/>
    </row>
    <row r="2820">
      <c r="A2820" s="183">
        <v>46865.0</v>
      </c>
      <c r="B2820" s="184" t="s">
        <v>338</v>
      </c>
      <c r="C2820" s="183">
        <v>46840.0</v>
      </c>
      <c r="D2820" s="184" t="s">
        <v>469</v>
      </c>
      <c r="E2820" s="184" t="s">
        <v>437</v>
      </c>
      <c r="F2820" s="184" t="s">
        <v>372</v>
      </c>
      <c r="G2820" s="186">
        <v>28.0</v>
      </c>
      <c r="H2820" s="186">
        <v>0.0</v>
      </c>
      <c r="I2820" s="2"/>
    </row>
    <row r="2821">
      <c r="A2821" s="183">
        <v>46866.0</v>
      </c>
      <c r="B2821" s="184" t="s">
        <v>340</v>
      </c>
      <c r="C2821" s="183">
        <v>46841.0</v>
      </c>
      <c r="D2821" s="184" t="s">
        <v>469</v>
      </c>
      <c r="E2821" s="184" t="s">
        <v>437</v>
      </c>
      <c r="F2821" s="184" t="s">
        <v>373</v>
      </c>
      <c r="G2821" s="186">
        <v>29.0</v>
      </c>
      <c r="H2821" s="186">
        <v>0.0</v>
      </c>
      <c r="I2821" s="2"/>
    </row>
    <row r="2822">
      <c r="A2822" s="183">
        <v>46867.0</v>
      </c>
      <c r="B2822" s="184" t="s">
        <v>342</v>
      </c>
      <c r="C2822" s="183">
        <v>46842.0</v>
      </c>
      <c r="D2822" s="184" t="s">
        <v>469</v>
      </c>
      <c r="E2822" s="184" t="s">
        <v>437</v>
      </c>
      <c r="F2822" s="184" t="s">
        <v>374</v>
      </c>
      <c r="G2822" s="186">
        <v>30.0</v>
      </c>
      <c r="H2822" s="186">
        <v>0.0</v>
      </c>
      <c r="I2822" s="2"/>
    </row>
    <row r="2823">
      <c r="A2823" s="183">
        <v>46868.0</v>
      </c>
      <c r="B2823" s="184" t="s">
        <v>344</v>
      </c>
      <c r="C2823" s="183">
        <v>46844.0</v>
      </c>
      <c r="D2823" s="184" t="s">
        <v>469</v>
      </c>
      <c r="E2823" s="184" t="s">
        <v>438</v>
      </c>
      <c r="F2823" s="184" t="s">
        <v>406</v>
      </c>
      <c r="G2823" s="186">
        <v>1.0</v>
      </c>
      <c r="H2823" s="186">
        <v>0.0</v>
      </c>
      <c r="I2823" s="2"/>
    </row>
    <row r="2824">
      <c r="A2824" s="183">
        <v>46869.0</v>
      </c>
      <c r="B2824" s="184" t="s">
        <v>346</v>
      </c>
      <c r="C2824" s="183">
        <v>46845.0</v>
      </c>
      <c r="D2824" s="184" t="s">
        <v>469</v>
      </c>
      <c r="E2824" s="184" t="s">
        <v>438</v>
      </c>
      <c r="F2824" s="184" t="s">
        <v>407</v>
      </c>
      <c r="G2824" s="186">
        <v>2.0</v>
      </c>
      <c r="H2824" s="186">
        <v>0.0</v>
      </c>
      <c r="I2824" s="2"/>
    </row>
    <row r="2825">
      <c r="A2825" s="183">
        <v>46870.0</v>
      </c>
      <c r="B2825" s="184" t="s">
        <v>348</v>
      </c>
      <c r="C2825" s="183">
        <v>46846.0</v>
      </c>
      <c r="D2825" s="184" t="s">
        <v>469</v>
      </c>
      <c r="E2825" s="184" t="s">
        <v>438</v>
      </c>
      <c r="F2825" s="184" t="s">
        <v>377</v>
      </c>
      <c r="G2825" s="186">
        <v>3.0</v>
      </c>
      <c r="H2825" s="186">
        <v>0.0</v>
      </c>
      <c r="I2825" s="2"/>
    </row>
    <row r="2826">
      <c r="A2826" s="183">
        <v>46871.0</v>
      </c>
      <c r="B2826" s="184" t="s">
        <v>334</v>
      </c>
      <c r="C2826" s="183">
        <v>46847.0</v>
      </c>
      <c r="D2826" s="184" t="s">
        <v>469</v>
      </c>
      <c r="E2826" s="184" t="s">
        <v>438</v>
      </c>
      <c r="F2826" s="184" t="s">
        <v>378</v>
      </c>
      <c r="G2826" s="186">
        <v>4.0</v>
      </c>
      <c r="H2826" s="186">
        <v>0.0</v>
      </c>
      <c r="I2826" s="2"/>
    </row>
    <row r="2827">
      <c r="A2827" s="183">
        <v>46872.0</v>
      </c>
      <c r="B2827" s="184" t="s">
        <v>338</v>
      </c>
      <c r="C2827" s="183">
        <v>46848.0</v>
      </c>
      <c r="D2827" s="184" t="s">
        <v>469</v>
      </c>
      <c r="E2827" s="184" t="s">
        <v>438</v>
      </c>
      <c r="F2827" s="184" t="s">
        <v>379</v>
      </c>
      <c r="G2827" s="186">
        <v>5.0</v>
      </c>
      <c r="H2827" s="186">
        <v>0.0</v>
      </c>
      <c r="I2827" s="2"/>
    </row>
    <row r="2828">
      <c r="A2828" s="183">
        <v>46873.0</v>
      </c>
      <c r="B2828" s="184" t="s">
        <v>340</v>
      </c>
      <c r="C2828" s="183">
        <v>46849.0</v>
      </c>
      <c r="D2828" s="184" t="s">
        <v>469</v>
      </c>
      <c r="E2828" s="184" t="s">
        <v>438</v>
      </c>
      <c r="F2828" s="184" t="s">
        <v>380</v>
      </c>
      <c r="G2828" s="186">
        <v>6.0</v>
      </c>
      <c r="H2828" s="186">
        <v>0.0</v>
      </c>
      <c r="I2828" s="2"/>
    </row>
    <row r="2829">
      <c r="A2829" s="183">
        <v>46874.0</v>
      </c>
      <c r="B2829" s="184" t="s">
        <v>342</v>
      </c>
      <c r="C2829" s="183">
        <v>46850.0</v>
      </c>
      <c r="D2829" s="184" t="s">
        <v>469</v>
      </c>
      <c r="E2829" s="184" t="s">
        <v>438</v>
      </c>
      <c r="F2829" s="184" t="s">
        <v>381</v>
      </c>
      <c r="G2829" s="186">
        <v>7.0</v>
      </c>
      <c r="H2829" s="186">
        <v>0.0</v>
      </c>
      <c r="I2829" s="2"/>
    </row>
    <row r="2830">
      <c r="A2830" s="183">
        <v>46875.0</v>
      </c>
      <c r="B2830" s="184" t="s">
        <v>344</v>
      </c>
      <c r="C2830" s="183">
        <v>46851.0</v>
      </c>
      <c r="D2830" s="184" t="s">
        <v>469</v>
      </c>
      <c r="E2830" s="184" t="s">
        <v>438</v>
      </c>
      <c r="F2830" s="184" t="s">
        <v>383</v>
      </c>
      <c r="G2830" s="186">
        <v>8.0</v>
      </c>
      <c r="H2830" s="186">
        <v>0.0</v>
      </c>
      <c r="I2830" s="2"/>
    </row>
    <row r="2831">
      <c r="A2831" s="183">
        <v>46876.0</v>
      </c>
      <c r="B2831" s="184" t="s">
        <v>346</v>
      </c>
      <c r="C2831" s="183">
        <v>46852.0</v>
      </c>
      <c r="D2831" s="184" t="s">
        <v>469</v>
      </c>
      <c r="E2831" s="184" t="s">
        <v>438</v>
      </c>
      <c r="F2831" s="184" t="s">
        <v>384</v>
      </c>
      <c r="G2831" s="186">
        <v>9.0</v>
      </c>
      <c r="H2831" s="186">
        <v>0.0</v>
      </c>
      <c r="I2831" s="2"/>
    </row>
    <row r="2832">
      <c r="A2832" s="183">
        <v>46877.0</v>
      </c>
      <c r="B2832" s="184" t="s">
        <v>348</v>
      </c>
      <c r="C2832" s="183">
        <v>46853.0</v>
      </c>
      <c r="D2832" s="184" t="s">
        <v>469</v>
      </c>
      <c r="E2832" s="184" t="s">
        <v>438</v>
      </c>
      <c r="F2832" s="184" t="s">
        <v>385</v>
      </c>
      <c r="G2832" s="186">
        <v>10.0</v>
      </c>
      <c r="H2832" s="186">
        <v>0.0</v>
      </c>
      <c r="I2832" s="2"/>
    </row>
    <row r="2833">
      <c r="A2833" s="183">
        <v>46878.0</v>
      </c>
      <c r="B2833" s="184" t="s">
        <v>334</v>
      </c>
      <c r="C2833" s="183">
        <v>46854.0</v>
      </c>
      <c r="D2833" s="184" t="s">
        <v>469</v>
      </c>
      <c r="E2833" s="184" t="s">
        <v>438</v>
      </c>
      <c r="F2833" s="184" t="s">
        <v>386</v>
      </c>
      <c r="G2833" s="186">
        <v>11.0</v>
      </c>
      <c r="H2833" s="186">
        <v>0.0</v>
      </c>
      <c r="I2833" s="2"/>
    </row>
    <row r="2834">
      <c r="A2834" s="183">
        <v>46879.0</v>
      </c>
      <c r="B2834" s="184" t="s">
        <v>338</v>
      </c>
      <c r="C2834" s="183">
        <v>46855.0</v>
      </c>
      <c r="D2834" s="184" t="s">
        <v>469</v>
      </c>
      <c r="E2834" s="184" t="s">
        <v>438</v>
      </c>
      <c r="F2834" s="184" t="s">
        <v>387</v>
      </c>
      <c r="G2834" s="186">
        <v>12.0</v>
      </c>
      <c r="H2834" s="186">
        <v>0.0</v>
      </c>
      <c r="I2834" s="2"/>
    </row>
    <row r="2835">
      <c r="A2835" s="183">
        <v>46880.0</v>
      </c>
      <c r="B2835" s="184" t="s">
        <v>340</v>
      </c>
      <c r="C2835" s="183">
        <v>46856.0</v>
      </c>
      <c r="D2835" s="184" t="s">
        <v>469</v>
      </c>
      <c r="E2835" s="184" t="s">
        <v>438</v>
      </c>
      <c r="F2835" s="184" t="s">
        <v>388</v>
      </c>
      <c r="G2835" s="186">
        <v>13.0</v>
      </c>
      <c r="H2835" s="186">
        <v>0.0</v>
      </c>
      <c r="I2835" s="2"/>
    </row>
    <row r="2836">
      <c r="A2836" s="183">
        <v>46881.0</v>
      </c>
      <c r="B2836" s="184" t="s">
        <v>342</v>
      </c>
      <c r="C2836" s="183">
        <v>46857.0</v>
      </c>
      <c r="D2836" s="184" t="s">
        <v>469</v>
      </c>
      <c r="E2836" s="184" t="s">
        <v>438</v>
      </c>
      <c r="F2836" s="184" t="s">
        <v>389</v>
      </c>
      <c r="G2836" s="186">
        <v>14.0</v>
      </c>
      <c r="H2836" s="186">
        <v>0.0</v>
      </c>
      <c r="I2836" s="2"/>
    </row>
    <row r="2837">
      <c r="A2837" s="183">
        <v>46882.0</v>
      </c>
      <c r="B2837" s="184" t="s">
        <v>344</v>
      </c>
      <c r="C2837" s="183">
        <v>46858.0</v>
      </c>
      <c r="D2837" s="184" t="s">
        <v>469</v>
      </c>
      <c r="E2837" s="184" t="s">
        <v>438</v>
      </c>
      <c r="F2837" s="184" t="s">
        <v>390</v>
      </c>
      <c r="G2837" s="186">
        <v>15.0</v>
      </c>
      <c r="H2837" s="186">
        <v>0.0</v>
      </c>
      <c r="I2837" s="2"/>
    </row>
    <row r="2838">
      <c r="A2838" s="183">
        <v>46883.0</v>
      </c>
      <c r="B2838" s="184" t="s">
        <v>346</v>
      </c>
      <c r="C2838" s="183">
        <v>46859.0</v>
      </c>
      <c r="D2838" s="184" t="s">
        <v>469</v>
      </c>
      <c r="E2838" s="184" t="s">
        <v>438</v>
      </c>
      <c r="F2838" s="184" t="s">
        <v>391</v>
      </c>
      <c r="G2838" s="186">
        <v>16.0</v>
      </c>
      <c r="H2838" s="186">
        <v>0.0</v>
      </c>
      <c r="I2838" s="2"/>
    </row>
    <row r="2839">
      <c r="A2839" s="183">
        <v>46884.0</v>
      </c>
      <c r="B2839" s="184" t="s">
        <v>348</v>
      </c>
      <c r="C2839" s="183">
        <v>46860.0</v>
      </c>
      <c r="D2839" s="184" t="s">
        <v>469</v>
      </c>
      <c r="E2839" s="184" t="s">
        <v>438</v>
      </c>
      <c r="F2839" s="184" t="s">
        <v>392</v>
      </c>
      <c r="G2839" s="186">
        <v>17.0</v>
      </c>
      <c r="H2839" s="186">
        <v>0.0</v>
      </c>
      <c r="I2839" s="2"/>
    </row>
    <row r="2840">
      <c r="A2840" s="183">
        <v>46885.0</v>
      </c>
      <c r="B2840" s="184" t="s">
        <v>334</v>
      </c>
      <c r="C2840" s="183">
        <v>46861.0</v>
      </c>
      <c r="D2840" s="184" t="s">
        <v>469</v>
      </c>
      <c r="E2840" s="184" t="s">
        <v>438</v>
      </c>
      <c r="F2840" s="184" t="s">
        <v>393</v>
      </c>
      <c r="G2840" s="186">
        <v>18.0</v>
      </c>
      <c r="H2840" s="186">
        <v>0.0</v>
      </c>
      <c r="I2840" s="2"/>
    </row>
    <row r="2841">
      <c r="A2841" s="183">
        <v>46886.0</v>
      </c>
      <c r="B2841" s="184" t="s">
        <v>338</v>
      </c>
      <c r="C2841" s="183">
        <v>46862.0</v>
      </c>
      <c r="D2841" s="184" t="s">
        <v>469</v>
      </c>
      <c r="E2841" s="184" t="s">
        <v>438</v>
      </c>
      <c r="F2841" s="184" t="s">
        <v>394</v>
      </c>
      <c r="G2841" s="186">
        <v>19.0</v>
      </c>
      <c r="H2841" s="186">
        <v>0.0</v>
      </c>
      <c r="I2841" s="2"/>
    </row>
    <row r="2842">
      <c r="A2842" s="183">
        <v>46887.0</v>
      </c>
      <c r="B2842" s="184" t="s">
        <v>340</v>
      </c>
      <c r="C2842" s="183">
        <v>46863.0</v>
      </c>
      <c r="D2842" s="184" t="s">
        <v>469</v>
      </c>
      <c r="E2842" s="184" t="s">
        <v>438</v>
      </c>
      <c r="F2842" s="184" t="s">
        <v>395</v>
      </c>
      <c r="G2842" s="186">
        <v>20.0</v>
      </c>
      <c r="H2842" s="186">
        <v>0.0</v>
      </c>
      <c r="I2842" s="2"/>
    </row>
    <row r="2843">
      <c r="A2843" s="183">
        <v>46888.0</v>
      </c>
      <c r="B2843" s="184" t="s">
        <v>342</v>
      </c>
      <c r="C2843" s="183">
        <v>46864.0</v>
      </c>
      <c r="D2843" s="184" t="s">
        <v>469</v>
      </c>
      <c r="E2843" s="184" t="s">
        <v>438</v>
      </c>
      <c r="F2843" s="184" t="s">
        <v>396</v>
      </c>
      <c r="G2843" s="186">
        <v>21.0</v>
      </c>
      <c r="H2843" s="186">
        <v>0.0</v>
      </c>
      <c r="I2843" s="2"/>
    </row>
    <row r="2844">
      <c r="A2844" s="183">
        <v>46889.0</v>
      </c>
      <c r="B2844" s="184" t="s">
        <v>344</v>
      </c>
      <c r="C2844" s="183">
        <v>46865.0</v>
      </c>
      <c r="D2844" s="184" t="s">
        <v>469</v>
      </c>
      <c r="E2844" s="184" t="s">
        <v>438</v>
      </c>
      <c r="F2844" s="184" t="s">
        <v>397</v>
      </c>
      <c r="G2844" s="186">
        <v>22.0</v>
      </c>
      <c r="H2844" s="186">
        <v>0.0</v>
      </c>
      <c r="I2844" s="2"/>
    </row>
    <row r="2845">
      <c r="A2845" s="183">
        <v>46890.0</v>
      </c>
      <c r="B2845" s="184" t="s">
        <v>346</v>
      </c>
      <c r="C2845" s="183">
        <v>46866.0</v>
      </c>
      <c r="D2845" s="184" t="s">
        <v>469</v>
      </c>
      <c r="E2845" s="184" t="s">
        <v>438</v>
      </c>
      <c r="F2845" s="184" t="s">
        <v>398</v>
      </c>
      <c r="G2845" s="186">
        <v>23.0</v>
      </c>
      <c r="H2845" s="186">
        <v>0.0</v>
      </c>
      <c r="I2845" s="2"/>
    </row>
    <row r="2846">
      <c r="A2846" s="183">
        <v>46891.0</v>
      </c>
      <c r="B2846" s="184" t="s">
        <v>348</v>
      </c>
      <c r="C2846" s="183">
        <v>46867.0</v>
      </c>
      <c r="D2846" s="184" t="s">
        <v>469</v>
      </c>
      <c r="E2846" s="184" t="s">
        <v>438</v>
      </c>
      <c r="F2846" s="184" t="s">
        <v>399</v>
      </c>
      <c r="G2846" s="186">
        <v>24.0</v>
      </c>
      <c r="H2846" s="186">
        <v>0.0</v>
      </c>
      <c r="I2846" s="2"/>
    </row>
    <row r="2847">
      <c r="A2847" s="183">
        <v>46892.0</v>
      </c>
      <c r="B2847" s="184" t="s">
        <v>334</v>
      </c>
      <c r="C2847" s="183">
        <v>46868.0</v>
      </c>
      <c r="D2847" s="184" t="s">
        <v>469</v>
      </c>
      <c r="E2847" s="184" t="s">
        <v>438</v>
      </c>
      <c r="F2847" s="184" t="s">
        <v>400</v>
      </c>
      <c r="G2847" s="186">
        <v>25.0</v>
      </c>
      <c r="H2847" s="186">
        <v>0.0</v>
      </c>
      <c r="I2847" s="2"/>
    </row>
    <row r="2848">
      <c r="A2848" s="183">
        <v>46893.0</v>
      </c>
      <c r="B2848" s="184" t="s">
        <v>338</v>
      </c>
      <c r="C2848" s="183">
        <v>46869.0</v>
      </c>
      <c r="D2848" s="184" t="s">
        <v>469</v>
      </c>
      <c r="E2848" s="184" t="s">
        <v>438</v>
      </c>
      <c r="F2848" s="184" t="s">
        <v>401</v>
      </c>
      <c r="G2848" s="186">
        <v>26.0</v>
      </c>
      <c r="H2848" s="186">
        <v>0.0</v>
      </c>
      <c r="I2848" s="2"/>
    </row>
    <row r="2849">
      <c r="A2849" s="183">
        <v>46894.0</v>
      </c>
      <c r="B2849" s="184" t="s">
        <v>340</v>
      </c>
      <c r="C2849" s="183">
        <v>46870.0</v>
      </c>
      <c r="D2849" s="184" t="s">
        <v>469</v>
      </c>
      <c r="E2849" s="184" t="s">
        <v>438</v>
      </c>
      <c r="F2849" s="184" t="s">
        <v>402</v>
      </c>
      <c r="G2849" s="186">
        <v>27.0</v>
      </c>
      <c r="H2849" s="186">
        <v>0.0</v>
      </c>
      <c r="I2849" s="2"/>
    </row>
    <row r="2850">
      <c r="A2850" s="183">
        <v>46895.0</v>
      </c>
      <c r="B2850" s="184" t="s">
        <v>342</v>
      </c>
      <c r="C2850" s="183">
        <v>46871.0</v>
      </c>
      <c r="D2850" s="184" t="s">
        <v>469</v>
      </c>
      <c r="E2850" s="184" t="s">
        <v>438</v>
      </c>
      <c r="F2850" s="184" t="s">
        <v>403</v>
      </c>
      <c r="G2850" s="186">
        <v>28.0</v>
      </c>
      <c r="H2850" s="186">
        <v>0.0</v>
      </c>
      <c r="I2850" s="2"/>
    </row>
    <row r="2851">
      <c r="A2851" s="183">
        <v>46896.0</v>
      </c>
      <c r="B2851" s="184" t="s">
        <v>344</v>
      </c>
      <c r="C2851" s="183">
        <v>46872.0</v>
      </c>
      <c r="D2851" s="184" t="s">
        <v>469</v>
      </c>
      <c r="E2851" s="184" t="s">
        <v>438</v>
      </c>
      <c r="F2851" s="184" t="s">
        <v>404</v>
      </c>
      <c r="G2851" s="186">
        <v>29.0</v>
      </c>
      <c r="H2851" s="186">
        <v>0.0</v>
      </c>
      <c r="I2851" s="2"/>
    </row>
    <row r="2852">
      <c r="A2852" s="183">
        <v>46897.0</v>
      </c>
      <c r="B2852" s="184" t="s">
        <v>346</v>
      </c>
      <c r="C2852" s="183">
        <v>46874.0</v>
      </c>
      <c r="D2852" s="184" t="s">
        <v>469</v>
      </c>
      <c r="E2852" s="184" t="s">
        <v>439</v>
      </c>
      <c r="F2852" s="184" t="s">
        <v>337</v>
      </c>
      <c r="G2852" s="186">
        <v>1.0</v>
      </c>
      <c r="H2852" s="186">
        <v>0.0</v>
      </c>
      <c r="I2852" s="2"/>
    </row>
    <row r="2853">
      <c r="A2853" s="183">
        <v>46898.0</v>
      </c>
      <c r="B2853" s="184" t="s">
        <v>348</v>
      </c>
      <c r="C2853" s="183">
        <v>46875.0</v>
      </c>
      <c r="D2853" s="184" t="s">
        <v>469</v>
      </c>
      <c r="E2853" s="184" t="s">
        <v>439</v>
      </c>
      <c r="F2853" s="184" t="s">
        <v>339</v>
      </c>
      <c r="G2853" s="186">
        <v>2.0</v>
      </c>
      <c r="H2853" s="186">
        <v>0.0</v>
      </c>
      <c r="I2853" s="2"/>
    </row>
    <row r="2854">
      <c r="A2854" s="183">
        <v>46899.0</v>
      </c>
      <c r="B2854" s="184" t="s">
        <v>334</v>
      </c>
      <c r="C2854" s="183">
        <v>46876.0</v>
      </c>
      <c r="D2854" s="184" t="s">
        <v>469</v>
      </c>
      <c r="E2854" s="184" t="s">
        <v>439</v>
      </c>
      <c r="F2854" s="184" t="s">
        <v>341</v>
      </c>
      <c r="G2854" s="186">
        <v>3.0</v>
      </c>
      <c r="H2854" s="186">
        <v>0.0</v>
      </c>
      <c r="I2854" s="2"/>
    </row>
    <row r="2855">
      <c r="A2855" s="183">
        <v>46900.0</v>
      </c>
      <c r="B2855" s="184" t="s">
        <v>338</v>
      </c>
      <c r="C2855" s="183">
        <v>46877.0</v>
      </c>
      <c r="D2855" s="184" t="s">
        <v>469</v>
      </c>
      <c r="E2855" s="184" t="s">
        <v>439</v>
      </c>
      <c r="F2855" s="184" t="s">
        <v>343</v>
      </c>
      <c r="G2855" s="186">
        <v>4.0</v>
      </c>
      <c r="H2855" s="186">
        <v>0.0</v>
      </c>
      <c r="I2855" s="2"/>
    </row>
    <row r="2856">
      <c r="A2856" s="183">
        <v>46901.0</v>
      </c>
      <c r="B2856" s="184" t="s">
        <v>340</v>
      </c>
      <c r="C2856" s="183">
        <v>46878.0</v>
      </c>
      <c r="D2856" s="184" t="s">
        <v>469</v>
      </c>
      <c r="E2856" s="184" t="s">
        <v>439</v>
      </c>
      <c r="F2856" s="184" t="s">
        <v>345</v>
      </c>
      <c r="G2856" s="186">
        <v>5.0</v>
      </c>
      <c r="H2856" s="186">
        <v>0.0</v>
      </c>
      <c r="I2856" s="2"/>
    </row>
    <row r="2857">
      <c r="A2857" s="183">
        <v>46902.0</v>
      </c>
      <c r="B2857" s="184" t="s">
        <v>342</v>
      </c>
      <c r="C2857" s="183">
        <v>46879.0</v>
      </c>
      <c r="D2857" s="184" t="s">
        <v>469</v>
      </c>
      <c r="E2857" s="184" t="s">
        <v>439</v>
      </c>
      <c r="F2857" s="184" t="s">
        <v>347</v>
      </c>
      <c r="G2857" s="186">
        <v>6.0</v>
      </c>
      <c r="H2857" s="186">
        <v>0.0</v>
      </c>
      <c r="I2857" s="2"/>
    </row>
    <row r="2858">
      <c r="A2858" s="183">
        <v>46903.0</v>
      </c>
      <c r="B2858" s="184" t="s">
        <v>344</v>
      </c>
      <c r="C2858" s="183">
        <v>46880.0</v>
      </c>
      <c r="D2858" s="184" t="s">
        <v>469</v>
      </c>
      <c r="E2858" s="184" t="s">
        <v>439</v>
      </c>
      <c r="F2858" s="184" t="s">
        <v>349</v>
      </c>
      <c r="G2858" s="186">
        <v>7.0</v>
      </c>
      <c r="H2858" s="186">
        <v>0.0</v>
      </c>
      <c r="I2858" s="2"/>
    </row>
    <row r="2859">
      <c r="A2859" s="183">
        <v>46904.0</v>
      </c>
      <c r="B2859" s="184" t="s">
        <v>346</v>
      </c>
      <c r="C2859" s="183">
        <v>46881.0</v>
      </c>
      <c r="D2859" s="184" t="s">
        <v>469</v>
      </c>
      <c r="E2859" s="184" t="s">
        <v>439</v>
      </c>
      <c r="F2859" s="184" t="s">
        <v>350</v>
      </c>
      <c r="G2859" s="186">
        <v>8.0</v>
      </c>
      <c r="H2859" s="186">
        <v>0.0</v>
      </c>
      <c r="I2859" s="2"/>
    </row>
    <row r="2860">
      <c r="A2860" s="183">
        <v>46905.0</v>
      </c>
      <c r="B2860" s="184" t="s">
        <v>348</v>
      </c>
      <c r="C2860" s="183">
        <v>46882.0</v>
      </c>
      <c r="D2860" s="184" t="s">
        <v>469</v>
      </c>
      <c r="E2860" s="184" t="s">
        <v>439</v>
      </c>
      <c r="F2860" s="184" t="s">
        <v>351</v>
      </c>
      <c r="G2860" s="186">
        <v>9.0</v>
      </c>
      <c r="H2860" s="186">
        <v>0.0</v>
      </c>
      <c r="I2860" s="2"/>
    </row>
    <row r="2861">
      <c r="A2861" s="183">
        <v>46906.0</v>
      </c>
      <c r="B2861" s="184" t="s">
        <v>334</v>
      </c>
      <c r="C2861" s="183">
        <v>46883.0</v>
      </c>
      <c r="D2861" s="184" t="s">
        <v>469</v>
      </c>
      <c r="E2861" s="184" t="s">
        <v>439</v>
      </c>
      <c r="F2861" s="184" t="s">
        <v>352</v>
      </c>
      <c r="G2861" s="186">
        <v>10.0</v>
      </c>
      <c r="H2861" s="186">
        <v>0.0</v>
      </c>
      <c r="I2861" s="2"/>
    </row>
    <row r="2862">
      <c r="A2862" s="183">
        <v>46907.0</v>
      </c>
      <c r="B2862" s="184" t="s">
        <v>338</v>
      </c>
      <c r="C2862" s="183">
        <v>46884.0</v>
      </c>
      <c r="D2862" s="184" t="s">
        <v>469</v>
      </c>
      <c r="E2862" s="184" t="s">
        <v>439</v>
      </c>
      <c r="F2862" s="184" t="s">
        <v>353</v>
      </c>
      <c r="G2862" s="186">
        <v>11.0</v>
      </c>
      <c r="H2862" s="186">
        <v>0.0</v>
      </c>
      <c r="I2862" s="2"/>
    </row>
    <row r="2863">
      <c r="A2863" s="183">
        <v>46908.0</v>
      </c>
      <c r="B2863" s="184" t="s">
        <v>340</v>
      </c>
      <c r="C2863" s="183">
        <v>46885.0</v>
      </c>
      <c r="D2863" s="184" t="s">
        <v>469</v>
      </c>
      <c r="E2863" s="184" t="s">
        <v>439</v>
      </c>
      <c r="F2863" s="184" t="s">
        <v>354</v>
      </c>
      <c r="G2863" s="186">
        <v>12.0</v>
      </c>
      <c r="H2863" s="186">
        <v>0.0</v>
      </c>
      <c r="I2863" s="2"/>
    </row>
    <row r="2864">
      <c r="A2864" s="183">
        <v>46909.0</v>
      </c>
      <c r="B2864" s="184" t="s">
        <v>342</v>
      </c>
      <c r="C2864" s="183">
        <v>46886.0</v>
      </c>
      <c r="D2864" s="184" t="s">
        <v>469</v>
      </c>
      <c r="E2864" s="184" t="s">
        <v>439</v>
      </c>
      <c r="F2864" s="184" t="s">
        <v>356</v>
      </c>
      <c r="G2864" s="186">
        <v>13.0</v>
      </c>
      <c r="H2864" s="186">
        <v>0.0</v>
      </c>
      <c r="I2864" s="2"/>
    </row>
    <row r="2865">
      <c r="A2865" s="183">
        <v>46910.0</v>
      </c>
      <c r="B2865" s="184" t="s">
        <v>344</v>
      </c>
      <c r="C2865" s="183">
        <v>46887.0</v>
      </c>
      <c r="D2865" s="184" t="s">
        <v>469</v>
      </c>
      <c r="E2865" s="184" t="s">
        <v>439</v>
      </c>
      <c r="F2865" s="184" t="s">
        <v>357</v>
      </c>
      <c r="G2865" s="186">
        <v>14.0</v>
      </c>
      <c r="H2865" s="186">
        <v>0.0</v>
      </c>
      <c r="I2865" s="2"/>
    </row>
    <row r="2866">
      <c r="A2866" s="183">
        <v>46911.0</v>
      </c>
      <c r="B2866" s="184" t="s">
        <v>346</v>
      </c>
      <c r="C2866" s="183">
        <v>46888.0</v>
      </c>
      <c r="D2866" s="184" t="s">
        <v>469</v>
      </c>
      <c r="E2866" s="184" t="s">
        <v>439</v>
      </c>
      <c r="F2866" s="184" t="s">
        <v>358</v>
      </c>
      <c r="G2866" s="186">
        <v>15.0</v>
      </c>
      <c r="H2866" s="186">
        <v>0.0</v>
      </c>
      <c r="I2866" s="2"/>
    </row>
    <row r="2867">
      <c r="A2867" s="183">
        <v>46912.0</v>
      </c>
      <c r="B2867" s="184" t="s">
        <v>348</v>
      </c>
      <c r="C2867" s="183">
        <v>46889.0</v>
      </c>
      <c r="D2867" s="184" t="s">
        <v>469</v>
      </c>
      <c r="E2867" s="184" t="s">
        <v>439</v>
      </c>
      <c r="F2867" s="184" t="s">
        <v>359</v>
      </c>
      <c r="G2867" s="186">
        <v>16.0</v>
      </c>
      <c r="H2867" s="186">
        <v>0.0</v>
      </c>
      <c r="I2867" s="2"/>
    </row>
    <row r="2868">
      <c r="A2868" s="183">
        <v>46913.0</v>
      </c>
      <c r="B2868" s="184" t="s">
        <v>334</v>
      </c>
      <c r="C2868" s="183">
        <v>46890.0</v>
      </c>
      <c r="D2868" s="184" t="s">
        <v>469</v>
      </c>
      <c r="E2868" s="184" t="s">
        <v>439</v>
      </c>
      <c r="F2868" s="184" t="s">
        <v>360</v>
      </c>
      <c r="G2868" s="186">
        <v>17.0</v>
      </c>
      <c r="H2868" s="186">
        <v>0.0</v>
      </c>
      <c r="I2868" s="2"/>
    </row>
    <row r="2869">
      <c r="A2869" s="183">
        <v>46914.0</v>
      </c>
      <c r="B2869" s="184" t="s">
        <v>338</v>
      </c>
      <c r="C2869" s="183">
        <v>46891.0</v>
      </c>
      <c r="D2869" s="184" t="s">
        <v>469</v>
      </c>
      <c r="E2869" s="184" t="s">
        <v>439</v>
      </c>
      <c r="F2869" s="184" t="s">
        <v>361</v>
      </c>
      <c r="G2869" s="186">
        <v>18.0</v>
      </c>
      <c r="H2869" s="186">
        <v>0.0</v>
      </c>
      <c r="I2869" s="2"/>
    </row>
    <row r="2870">
      <c r="A2870" s="183">
        <v>46915.0</v>
      </c>
      <c r="B2870" s="184" t="s">
        <v>340</v>
      </c>
      <c r="C2870" s="183">
        <v>46892.0</v>
      </c>
      <c r="D2870" s="184" t="s">
        <v>469</v>
      </c>
      <c r="E2870" s="184" t="s">
        <v>439</v>
      </c>
      <c r="F2870" s="184" t="s">
        <v>362</v>
      </c>
      <c r="G2870" s="186">
        <v>19.0</v>
      </c>
      <c r="H2870" s="186">
        <v>0.0</v>
      </c>
      <c r="I2870" s="2"/>
    </row>
    <row r="2871">
      <c r="A2871" s="183">
        <v>46916.0</v>
      </c>
      <c r="B2871" s="184" t="s">
        <v>342</v>
      </c>
      <c r="C2871" s="183">
        <v>46893.0</v>
      </c>
      <c r="D2871" s="184" t="s">
        <v>469</v>
      </c>
      <c r="E2871" s="184" t="s">
        <v>439</v>
      </c>
      <c r="F2871" s="184" t="s">
        <v>363</v>
      </c>
      <c r="G2871" s="186">
        <v>20.0</v>
      </c>
      <c r="H2871" s="186">
        <v>0.0</v>
      </c>
      <c r="I2871" s="2"/>
    </row>
    <row r="2872">
      <c r="A2872" s="183">
        <v>46917.0</v>
      </c>
      <c r="B2872" s="184" t="s">
        <v>344</v>
      </c>
      <c r="C2872" s="183">
        <v>46894.0</v>
      </c>
      <c r="D2872" s="184" t="s">
        <v>469</v>
      </c>
      <c r="E2872" s="184" t="s">
        <v>439</v>
      </c>
      <c r="F2872" s="184" t="s">
        <v>364</v>
      </c>
      <c r="G2872" s="186">
        <v>21.0</v>
      </c>
      <c r="H2872" s="186">
        <v>0.0</v>
      </c>
      <c r="I2872" s="2"/>
    </row>
    <row r="2873">
      <c r="A2873" s="183">
        <v>46918.0</v>
      </c>
      <c r="B2873" s="184" t="s">
        <v>346</v>
      </c>
      <c r="C2873" s="183">
        <v>46895.0</v>
      </c>
      <c r="D2873" s="184" t="s">
        <v>469</v>
      </c>
      <c r="E2873" s="184" t="s">
        <v>439</v>
      </c>
      <c r="F2873" s="184" t="s">
        <v>365</v>
      </c>
      <c r="G2873" s="186">
        <v>22.0</v>
      </c>
      <c r="H2873" s="186">
        <v>0.0</v>
      </c>
      <c r="I2873" s="2"/>
    </row>
    <row r="2874">
      <c r="A2874" s="183">
        <v>46919.0</v>
      </c>
      <c r="B2874" s="184" t="s">
        <v>348</v>
      </c>
      <c r="C2874" s="183">
        <v>46896.0</v>
      </c>
      <c r="D2874" s="184" t="s">
        <v>469</v>
      </c>
      <c r="E2874" s="184" t="s">
        <v>439</v>
      </c>
      <c r="F2874" s="184" t="s">
        <v>366</v>
      </c>
      <c r="G2874" s="186">
        <v>23.0</v>
      </c>
      <c r="H2874" s="186">
        <v>0.0</v>
      </c>
      <c r="I2874" s="2"/>
    </row>
    <row r="2875">
      <c r="A2875" s="183">
        <v>46920.0</v>
      </c>
      <c r="B2875" s="184" t="s">
        <v>334</v>
      </c>
      <c r="C2875" s="183">
        <v>46897.0</v>
      </c>
      <c r="D2875" s="184" t="s">
        <v>469</v>
      </c>
      <c r="E2875" s="184" t="s">
        <v>439</v>
      </c>
      <c r="F2875" s="184" t="s">
        <v>367</v>
      </c>
      <c r="G2875" s="186">
        <v>24.0</v>
      </c>
      <c r="H2875" s="186">
        <v>0.0</v>
      </c>
      <c r="I2875" s="2"/>
    </row>
    <row r="2876">
      <c r="A2876" s="183">
        <v>46921.0</v>
      </c>
      <c r="B2876" s="184" t="s">
        <v>338</v>
      </c>
      <c r="C2876" s="183">
        <v>46898.0</v>
      </c>
      <c r="D2876" s="184" t="s">
        <v>469</v>
      </c>
      <c r="E2876" s="184" t="s">
        <v>439</v>
      </c>
      <c r="F2876" s="184" t="s">
        <v>368</v>
      </c>
      <c r="G2876" s="186">
        <v>25.0</v>
      </c>
      <c r="H2876" s="186">
        <v>0.0</v>
      </c>
      <c r="I2876" s="2"/>
    </row>
    <row r="2877">
      <c r="A2877" s="183">
        <v>46922.0</v>
      </c>
      <c r="B2877" s="184" t="s">
        <v>340</v>
      </c>
      <c r="C2877" s="183">
        <v>46899.0</v>
      </c>
      <c r="D2877" s="184" t="s">
        <v>469</v>
      </c>
      <c r="E2877" s="184" t="s">
        <v>439</v>
      </c>
      <c r="F2877" s="184" t="s">
        <v>369</v>
      </c>
      <c r="G2877" s="186">
        <v>26.0</v>
      </c>
      <c r="H2877" s="186">
        <v>0.0</v>
      </c>
      <c r="I2877" s="2"/>
    </row>
    <row r="2878">
      <c r="A2878" s="183">
        <v>46923.0</v>
      </c>
      <c r="B2878" s="184" t="s">
        <v>342</v>
      </c>
      <c r="C2878" s="183">
        <v>46900.0</v>
      </c>
      <c r="D2878" s="184" t="s">
        <v>469</v>
      </c>
      <c r="E2878" s="184" t="s">
        <v>439</v>
      </c>
      <c r="F2878" s="184" t="s">
        <v>370</v>
      </c>
      <c r="G2878" s="186">
        <v>27.0</v>
      </c>
      <c r="H2878" s="186">
        <v>0.0</v>
      </c>
      <c r="I2878" s="2"/>
    </row>
    <row r="2879">
      <c r="A2879" s="183">
        <v>46924.0</v>
      </c>
      <c r="B2879" s="184" t="s">
        <v>344</v>
      </c>
      <c r="C2879" s="183">
        <v>46901.0</v>
      </c>
      <c r="D2879" s="184" t="s">
        <v>469</v>
      </c>
      <c r="E2879" s="184" t="s">
        <v>439</v>
      </c>
      <c r="F2879" s="184" t="s">
        <v>371</v>
      </c>
      <c r="G2879" s="186">
        <v>28.0</v>
      </c>
      <c r="H2879" s="186">
        <v>0.0</v>
      </c>
      <c r="I2879" s="2"/>
    </row>
    <row r="2880">
      <c r="A2880" s="183">
        <v>46925.0</v>
      </c>
      <c r="B2880" s="184" t="s">
        <v>346</v>
      </c>
      <c r="C2880" s="183">
        <v>46902.0</v>
      </c>
      <c r="D2880" s="184" t="s">
        <v>469</v>
      </c>
      <c r="E2880" s="184" t="s">
        <v>439</v>
      </c>
      <c r="F2880" s="184" t="s">
        <v>372</v>
      </c>
      <c r="G2880" s="186">
        <v>29.0</v>
      </c>
      <c r="H2880" s="186">
        <v>0.0</v>
      </c>
      <c r="I2880" s="2"/>
    </row>
    <row r="2881">
      <c r="A2881" s="183">
        <v>46926.0</v>
      </c>
      <c r="B2881" s="184" t="s">
        <v>348</v>
      </c>
      <c r="C2881" s="183">
        <v>46903.0</v>
      </c>
      <c r="D2881" s="184" t="s">
        <v>469</v>
      </c>
      <c r="E2881" s="184" t="s">
        <v>439</v>
      </c>
      <c r="F2881" s="184" t="s">
        <v>373</v>
      </c>
      <c r="G2881" s="186">
        <v>30.0</v>
      </c>
      <c r="H2881" s="186">
        <v>0.0</v>
      </c>
      <c r="I2881" s="2"/>
    </row>
    <row r="2882">
      <c r="A2882" s="183">
        <v>46897.0</v>
      </c>
      <c r="B2882" s="184" t="s">
        <v>346</v>
      </c>
      <c r="C2882" s="183">
        <v>46874.0</v>
      </c>
      <c r="D2882" s="184" t="s">
        <v>469</v>
      </c>
      <c r="E2882" s="184" t="s">
        <v>439</v>
      </c>
      <c r="F2882" s="184" t="s">
        <v>374</v>
      </c>
      <c r="G2882" s="186">
        <v>1.0</v>
      </c>
      <c r="H2882" s="186">
        <v>1.0</v>
      </c>
      <c r="I2882" s="2"/>
    </row>
    <row r="2883">
      <c r="A2883" s="183">
        <v>46927.0</v>
      </c>
      <c r="B2883" s="184" t="s">
        <v>334</v>
      </c>
      <c r="C2883" s="183">
        <v>46874.0</v>
      </c>
      <c r="D2883" s="184" t="s">
        <v>469</v>
      </c>
      <c r="E2883" s="184" t="s">
        <v>439</v>
      </c>
      <c r="F2883" s="184" t="s">
        <v>374</v>
      </c>
      <c r="G2883" s="186">
        <v>1.0</v>
      </c>
      <c r="H2883" s="186">
        <v>2.0</v>
      </c>
      <c r="I2883" s="2"/>
    </row>
    <row r="2884">
      <c r="A2884" s="183">
        <v>46898.0</v>
      </c>
      <c r="B2884" s="184" t="s">
        <v>348</v>
      </c>
      <c r="C2884" s="183">
        <v>46875.0</v>
      </c>
      <c r="D2884" s="184" t="s">
        <v>469</v>
      </c>
      <c r="E2884" s="184" t="s">
        <v>439</v>
      </c>
      <c r="F2884" s="184" t="s">
        <v>406</v>
      </c>
      <c r="G2884" s="186">
        <v>2.0</v>
      </c>
      <c r="H2884" s="186">
        <v>1.0</v>
      </c>
      <c r="I2884" s="2"/>
    </row>
    <row r="2885">
      <c r="A2885" s="183">
        <v>46928.0</v>
      </c>
      <c r="B2885" s="184" t="s">
        <v>338</v>
      </c>
      <c r="C2885" s="183">
        <v>46875.0</v>
      </c>
      <c r="D2885" s="184" t="s">
        <v>469</v>
      </c>
      <c r="E2885" s="184" t="s">
        <v>439</v>
      </c>
      <c r="F2885" s="184" t="s">
        <v>406</v>
      </c>
      <c r="G2885" s="186">
        <v>2.0</v>
      </c>
      <c r="H2885" s="186">
        <v>2.0</v>
      </c>
      <c r="I2885" s="2"/>
    </row>
    <row r="2886">
      <c r="A2886" s="183">
        <v>46899.0</v>
      </c>
      <c r="B2886" s="184" t="s">
        <v>334</v>
      </c>
      <c r="C2886" s="183">
        <v>46876.0</v>
      </c>
      <c r="D2886" s="184" t="s">
        <v>469</v>
      </c>
      <c r="E2886" s="184" t="s">
        <v>439</v>
      </c>
      <c r="F2886" s="184" t="s">
        <v>407</v>
      </c>
      <c r="G2886" s="186">
        <v>3.0</v>
      </c>
      <c r="H2886" s="186">
        <v>1.0</v>
      </c>
      <c r="I2886" s="2"/>
    </row>
    <row r="2887">
      <c r="A2887" s="183">
        <v>46929.0</v>
      </c>
      <c r="B2887" s="184" t="s">
        <v>340</v>
      </c>
      <c r="C2887" s="183">
        <v>46876.0</v>
      </c>
      <c r="D2887" s="184" t="s">
        <v>469</v>
      </c>
      <c r="E2887" s="184" t="s">
        <v>439</v>
      </c>
      <c r="F2887" s="184" t="s">
        <v>407</v>
      </c>
      <c r="G2887" s="186">
        <v>3.0</v>
      </c>
      <c r="H2887" s="186">
        <v>2.0</v>
      </c>
      <c r="I2887" s="2"/>
    </row>
    <row r="2888">
      <c r="A2888" s="183">
        <v>46900.0</v>
      </c>
      <c r="B2888" s="184" t="s">
        <v>338</v>
      </c>
      <c r="C2888" s="183">
        <v>46877.0</v>
      </c>
      <c r="D2888" s="184" t="s">
        <v>469</v>
      </c>
      <c r="E2888" s="184" t="s">
        <v>439</v>
      </c>
      <c r="F2888" s="184" t="s">
        <v>377</v>
      </c>
      <c r="G2888" s="186">
        <v>4.0</v>
      </c>
      <c r="H2888" s="186">
        <v>1.0</v>
      </c>
      <c r="I2888" s="2"/>
    </row>
    <row r="2889">
      <c r="A2889" s="183">
        <v>46930.0</v>
      </c>
      <c r="B2889" s="184" t="s">
        <v>342</v>
      </c>
      <c r="C2889" s="183">
        <v>46877.0</v>
      </c>
      <c r="D2889" s="184" t="s">
        <v>469</v>
      </c>
      <c r="E2889" s="184" t="s">
        <v>439</v>
      </c>
      <c r="F2889" s="184" t="s">
        <v>377</v>
      </c>
      <c r="G2889" s="186">
        <v>4.0</v>
      </c>
      <c r="H2889" s="186">
        <v>2.0</v>
      </c>
      <c r="I2889" s="2"/>
    </row>
    <row r="2890">
      <c r="A2890" s="183">
        <v>46901.0</v>
      </c>
      <c r="B2890" s="184" t="s">
        <v>340</v>
      </c>
      <c r="C2890" s="183">
        <v>46878.0</v>
      </c>
      <c r="D2890" s="184" t="s">
        <v>469</v>
      </c>
      <c r="E2890" s="184" t="s">
        <v>439</v>
      </c>
      <c r="F2890" s="184" t="s">
        <v>378</v>
      </c>
      <c r="G2890" s="186">
        <v>5.0</v>
      </c>
      <c r="H2890" s="186">
        <v>1.0</v>
      </c>
      <c r="I2890" s="2"/>
    </row>
    <row r="2891">
      <c r="A2891" s="183">
        <v>46931.0</v>
      </c>
      <c r="B2891" s="184" t="s">
        <v>344</v>
      </c>
      <c r="C2891" s="183">
        <v>46878.0</v>
      </c>
      <c r="D2891" s="184" t="s">
        <v>469</v>
      </c>
      <c r="E2891" s="184" t="s">
        <v>439</v>
      </c>
      <c r="F2891" s="184" t="s">
        <v>378</v>
      </c>
      <c r="G2891" s="186">
        <v>5.0</v>
      </c>
      <c r="H2891" s="186">
        <v>2.0</v>
      </c>
      <c r="I2891" s="2"/>
    </row>
    <row r="2892">
      <c r="A2892" s="183">
        <v>46902.0</v>
      </c>
      <c r="B2892" s="184" t="s">
        <v>342</v>
      </c>
      <c r="C2892" s="183">
        <v>46879.0</v>
      </c>
      <c r="D2892" s="184" t="s">
        <v>469</v>
      </c>
      <c r="E2892" s="184" t="s">
        <v>439</v>
      </c>
      <c r="F2892" s="184" t="s">
        <v>379</v>
      </c>
      <c r="G2892" s="186">
        <v>6.0</v>
      </c>
      <c r="H2892" s="186">
        <v>1.0</v>
      </c>
      <c r="I2892" s="2"/>
    </row>
    <row r="2893">
      <c r="A2893" s="183">
        <v>46932.0</v>
      </c>
      <c r="B2893" s="184" t="s">
        <v>346</v>
      </c>
      <c r="C2893" s="183">
        <v>46879.0</v>
      </c>
      <c r="D2893" s="184" t="s">
        <v>469</v>
      </c>
      <c r="E2893" s="184" t="s">
        <v>439</v>
      </c>
      <c r="F2893" s="184" t="s">
        <v>379</v>
      </c>
      <c r="G2893" s="186">
        <v>6.0</v>
      </c>
      <c r="H2893" s="186">
        <v>2.0</v>
      </c>
      <c r="I2893" s="2"/>
    </row>
    <row r="2894">
      <c r="A2894" s="183">
        <v>46903.0</v>
      </c>
      <c r="B2894" s="184" t="s">
        <v>344</v>
      </c>
      <c r="C2894" s="183">
        <v>46880.0</v>
      </c>
      <c r="D2894" s="184" t="s">
        <v>469</v>
      </c>
      <c r="E2894" s="184" t="s">
        <v>439</v>
      </c>
      <c r="F2894" s="184" t="s">
        <v>380</v>
      </c>
      <c r="G2894" s="186">
        <v>7.0</v>
      </c>
      <c r="H2894" s="186">
        <v>1.0</v>
      </c>
      <c r="I2894" s="2"/>
    </row>
    <row r="2895">
      <c r="A2895" s="183">
        <v>46933.0</v>
      </c>
      <c r="B2895" s="184" t="s">
        <v>348</v>
      </c>
      <c r="C2895" s="183">
        <v>46880.0</v>
      </c>
      <c r="D2895" s="184" t="s">
        <v>469</v>
      </c>
      <c r="E2895" s="184" t="s">
        <v>439</v>
      </c>
      <c r="F2895" s="184" t="s">
        <v>380</v>
      </c>
      <c r="G2895" s="186">
        <v>7.0</v>
      </c>
      <c r="H2895" s="186">
        <v>2.0</v>
      </c>
      <c r="I2895" s="2"/>
    </row>
    <row r="2896">
      <c r="A2896" s="183">
        <v>46904.0</v>
      </c>
      <c r="B2896" s="184" t="s">
        <v>346</v>
      </c>
      <c r="C2896" s="183">
        <v>46881.0</v>
      </c>
      <c r="D2896" s="184" t="s">
        <v>469</v>
      </c>
      <c r="E2896" s="184" t="s">
        <v>439</v>
      </c>
      <c r="F2896" s="184" t="s">
        <v>381</v>
      </c>
      <c r="G2896" s="186">
        <v>8.0</v>
      </c>
      <c r="H2896" s="186">
        <v>1.0</v>
      </c>
      <c r="I2896" s="2"/>
    </row>
    <row r="2897">
      <c r="A2897" s="183">
        <v>46934.0</v>
      </c>
      <c r="B2897" s="184" t="s">
        <v>334</v>
      </c>
      <c r="C2897" s="183">
        <v>46881.0</v>
      </c>
      <c r="D2897" s="184" t="s">
        <v>469</v>
      </c>
      <c r="E2897" s="184" t="s">
        <v>439</v>
      </c>
      <c r="F2897" s="184" t="s">
        <v>381</v>
      </c>
      <c r="G2897" s="186">
        <v>8.0</v>
      </c>
      <c r="H2897" s="186">
        <v>2.0</v>
      </c>
      <c r="I2897" s="2"/>
    </row>
    <row r="2898">
      <c r="A2898" s="183">
        <v>46905.0</v>
      </c>
      <c r="B2898" s="184" t="s">
        <v>348</v>
      </c>
      <c r="C2898" s="183">
        <v>46882.0</v>
      </c>
      <c r="D2898" s="184" t="s">
        <v>469</v>
      </c>
      <c r="E2898" s="184" t="s">
        <v>439</v>
      </c>
      <c r="F2898" s="184" t="s">
        <v>383</v>
      </c>
      <c r="G2898" s="186">
        <v>9.0</v>
      </c>
      <c r="H2898" s="186">
        <v>1.0</v>
      </c>
      <c r="I2898" s="2"/>
    </row>
    <row r="2899">
      <c r="A2899" s="183">
        <v>46935.0</v>
      </c>
      <c r="B2899" s="184" t="s">
        <v>338</v>
      </c>
      <c r="C2899" s="183">
        <v>46882.0</v>
      </c>
      <c r="D2899" s="184" t="s">
        <v>469</v>
      </c>
      <c r="E2899" s="184" t="s">
        <v>439</v>
      </c>
      <c r="F2899" s="184" t="s">
        <v>383</v>
      </c>
      <c r="G2899" s="186">
        <v>9.0</v>
      </c>
      <c r="H2899" s="186">
        <v>2.0</v>
      </c>
      <c r="I2899" s="2"/>
    </row>
    <row r="2900">
      <c r="A2900" s="183">
        <v>46906.0</v>
      </c>
      <c r="B2900" s="184" t="s">
        <v>334</v>
      </c>
      <c r="C2900" s="183">
        <v>46883.0</v>
      </c>
      <c r="D2900" s="184" t="s">
        <v>469</v>
      </c>
      <c r="E2900" s="184" t="s">
        <v>439</v>
      </c>
      <c r="F2900" s="184" t="s">
        <v>384</v>
      </c>
      <c r="G2900" s="186">
        <v>10.0</v>
      </c>
      <c r="H2900" s="186">
        <v>1.0</v>
      </c>
      <c r="I2900" s="2"/>
    </row>
    <row r="2901">
      <c r="A2901" s="183">
        <v>46936.0</v>
      </c>
      <c r="B2901" s="184" t="s">
        <v>340</v>
      </c>
      <c r="C2901" s="183">
        <v>46883.0</v>
      </c>
      <c r="D2901" s="184" t="s">
        <v>469</v>
      </c>
      <c r="E2901" s="184" t="s">
        <v>439</v>
      </c>
      <c r="F2901" s="184" t="s">
        <v>384</v>
      </c>
      <c r="G2901" s="186">
        <v>10.0</v>
      </c>
      <c r="H2901" s="186">
        <v>2.0</v>
      </c>
      <c r="I2901" s="2"/>
    </row>
    <row r="2902">
      <c r="A2902" s="183">
        <v>46907.0</v>
      </c>
      <c r="B2902" s="184" t="s">
        <v>338</v>
      </c>
      <c r="C2902" s="183">
        <v>46884.0</v>
      </c>
      <c r="D2902" s="184" t="s">
        <v>469</v>
      </c>
      <c r="E2902" s="184" t="s">
        <v>439</v>
      </c>
      <c r="F2902" s="184" t="s">
        <v>385</v>
      </c>
      <c r="G2902" s="186">
        <v>11.0</v>
      </c>
      <c r="H2902" s="186">
        <v>1.0</v>
      </c>
      <c r="I2902" s="2"/>
    </row>
    <row r="2903">
      <c r="A2903" s="183">
        <v>46937.0</v>
      </c>
      <c r="B2903" s="184" t="s">
        <v>342</v>
      </c>
      <c r="C2903" s="183">
        <v>46884.0</v>
      </c>
      <c r="D2903" s="184" t="s">
        <v>469</v>
      </c>
      <c r="E2903" s="184" t="s">
        <v>439</v>
      </c>
      <c r="F2903" s="184" t="s">
        <v>385</v>
      </c>
      <c r="G2903" s="186">
        <v>11.0</v>
      </c>
      <c r="H2903" s="186">
        <v>2.0</v>
      </c>
      <c r="I2903" s="2"/>
    </row>
    <row r="2904">
      <c r="A2904" s="183">
        <v>46908.0</v>
      </c>
      <c r="B2904" s="184" t="s">
        <v>340</v>
      </c>
      <c r="C2904" s="183">
        <v>46885.0</v>
      </c>
      <c r="D2904" s="184" t="s">
        <v>469</v>
      </c>
      <c r="E2904" s="184" t="s">
        <v>439</v>
      </c>
      <c r="F2904" s="184" t="s">
        <v>386</v>
      </c>
      <c r="G2904" s="186">
        <v>12.0</v>
      </c>
      <c r="H2904" s="186">
        <v>1.0</v>
      </c>
      <c r="I2904" s="2"/>
    </row>
    <row r="2905">
      <c r="A2905" s="183">
        <v>46938.0</v>
      </c>
      <c r="B2905" s="184" t="s">
        <v>344</v>
      </c>
      <c r="C2905" s="183">
        <v>46885.0</v>
      </c>
      <c r="D2905" s="184" t="s">
        <v>469</v>
      </c>
      <c r="E2905" s="184" t="s">
        <v>439</v>
      </c>
      <c r="F2905" s="184" t="s">
        <v>386</v>
      </c>
      <c r="G2905" s="186">
        <v>12.0</v>
      </c>
      <c r="H2905" s="186">
        <v>2.0</v>
      </c>
      <c r="I2905" s="2"/>
    </row>
    <row r="2906">
      <c r="A2906" s="183">
        <v>46909.0</v>
      </c>
      <c r="B2906" s="184" t="s">
        <v>342</v>
      </c>
      <c r="C2906" s="183">
        <v>46886.0</v>
      </c>
      <c r="D2906" s="184" t="s">
        <v>469</v>
      </c>
      <c r="E2906" s="184" t="s">
        <v>439</v>
      </c>
      <c r="F2906" s="184" t="s">
        <v>387</v>
      </c>
      <c r="G2906" s="186">
        <v>13.0</v>
      </c>
      <c r="H2906" s="186">
        <v>1.0</v>
      </c>
      <c r="I2906" s="2"/>
    </row>
    <row r="2907">
      <c r="A2907" s="183">
        <v>46939.0</v>
      </c>
      <c r="B2907" s="184" t="s">
        <v>346</v>
      </c>
      <c r="C2907" s="183">
        <v>46886.0</v>
      </c>
      <c r="D2907" s="184" t="s">
        <v>469</v>
      </c>
      <c r="E2907" s="184" t="s">
        <v>439</v>
      </c>
      <c r="F2907" s="184" t="s">
        <v>387</v>
      </c>
      <c r="G2907" s="186">
        <v>13.0</v>
      </c>
      <c r="H2907" s="186">
        <v>2.0</v>
      </c>
      <c r="I2907" s="2"/>
    </row>
    <row r="2908">
      <c r="A2908" s="183">
        <v>46910.0</v>
      </c>
      <c r="B2908" s="184" t="s">
        <v>344</v>
      </c>
      <c r="C2908" s="183">
        <v>46887.0</v>
      </c>
      <c r="D2908" s="184" t="s">
        <v>469</v>
      </c>
      <c r="E2908" s="184" t="s">
        <v>439</v>
      </c>
      <c r="F2908" s="184" t="s">
        <v>388</v>
      </c>
      <c r="G2908" s="186">
        <v>14.0</v>
      </c>
      <c r="H2908" s="186">
        <v>1.0</v>
      </c>
      <c r="I2908" s="2"/>
    </row>
    <row r="2909">
      <c r="A2909" s="183">
        <v>46940.0</v>
      </c>
      <c r="B2909" s="184" t="s">
        <v>348</v>
      </c>
      <c r="C2909" s="183">
        <v>46887.0</v>
      </c>
      <c r="D2909" s="184" t="s">
        <v>469</v>
      </c>
      <c r="E2909" s="184" t="s">
        <v>439</v>
      </c>
      <c r="F2909" s="184" t="s">
        <v>388</v>
      </c>
      <c r="G2909" s="186">
        <v>14.0</v>
      </c>
      <c r="H2909" s="186">
        <v>2.0</v>
      </c>
      <c r="I2909" s="2"/>
    </row>
    <row r="2910">
      <c r="A2910" s="183">
        <v>46911.0</v>
      </c>
      <c r="B2910" s="184" t="s">
        <v>346</v>
      </c>
      <c r="C2910" s="183">
        <v>46888.0</v>
      </c>
      <c r="D2910" s="184" t="s">
        <v>469</v>
      </c>
      <c r="E2910" s="184" t="s">
        <v>439</v>
      </c>
      <c r="F2910" s="184" t="s">
        <v>389</v>
      </c>
      <c r="G2910" s="186">
        <v>15.0</v>
      </c>
      <c r="H2910" s="186">
        <v>1.0</v>
      </c>
      <c r="I2910" s="2"/>
    </row>
    <row r="2911">
      <c r="A2911" s="183">
        <v>46941.0</v>
      </c>
      <c r="B2911" s="184" t="s">
        <v>334</v>
      </c>
      <c r="C2911" s="183">
        <v>46888.0</v>
      </c>
      <c r="D2911" s="184" t="s">
        <v>469</v>
      </c>
      <c r="E2911" s="184" t="s">
        <v>439</v>
      </c>
      <c r="F2911" s="184" t="s">
        <v>389</v>
      </c>
      <c r="G2911" s="186">
        <v>15.0</v>
      </c>
      <c r="H2911" s="186">
        <v>2.0</v>
      </c>
      <c r="I2911" s="2"/>
    </row>
    <row r="2912">
      <c r="A2912" s="183">
        <v>46912.0</v>
      </c>
      <c r="B2912" s="184" t="s">
        <v>348</v>
      </c>
      <c r="C2912" s="183">
        <v>46889.0</v>
      </c>
      <c r="D2912" s="184" t="s">
        <v>469</v>
      </c>
      <c r="E2912" s="184" t="s">
        <v>439</v>
      </c>
      <c r="F2912" s="184" t="s">
        <v>390</v>
      </c>
      <c r="G2912" s="186">
        <v>16.0</v>
      </c>
      <c r="H2912" s="186">
        <v>1.0</v>
      </c>
      <c r="I2912" s="2"/>
    </row>
    <row r="2913">
      <c r="A2913" s="183">
        <v>46942.0</v>
      </c>
      <c r="B2913" s="184" t="s">
        <v>338</v>
      </c>
      <c r="C2913" s="183">
        <v>46889.0</v>
      </c>
      <c r="D2913" s="184" t="s">
        <v>469</v>
      </c>
      <c r="E2913" s="184" t="s">
        <v>439</v>
      </c>
      <c r="F2913" s="184" t="s">
        <v>390</v>
      </c>
      <c r="G2913" s="186">
        <v>16.0</v>
      </c>
      <c r="H2913" s="186">
        <v>2.0</v>
      </c>
      <c r="I2913" s="2"/>
    </row>
    <row r="2914">
      <c r="A2914" s="183">
        <v>46913.0</v>
      </c>
      <c r="B2914" s="184" t="s">
        <v>334</v>
      </c>
      <c r="C2914" s="183">
        <v>46890.0</v>
      </c>
      <c r="D2914" s="184" t="s">
        <v>469</v>
      </c>
      <c r="E2914" s="184" t="s">
        <v>439</v>
      </c>
      <c r="F2914" s="184" t="s">
        <v>391</v>
      </c>
      <c r="G2914" s="186">
        <v>17.0</v>
      </c>
      <c r="H2914" s="186">
        <v>1.0</v>
      </c>
      <c r="I2914" s="2"/>
    </row>
    <row r="2915">
      <c r="A2915" s="183">
        <v>46943.0</v>
      </c>
      <c r="B2915" s="184" t="s">
        <v>340</v>
      </c>
      <c r="C2915" s="183">
        <v>46890.0</v>
      </c>
      <c r="D2915" s="184" t="s">
        <v>469</v>
      </c>
      <c r="E2915" s="184" t="s">
        <v>439</v>
      </c>
      <c r="F2915" s="184" t="s">
        <v>391</v>
      </c>
      <c r="G2915" s="186">
        <v>17.0</v>
      </c>
      <c r="H2915" s="186">
        <v>2.0</v>
      </c>
      <c r="I2915" s="2"/>
    </row>
    <row r="2916">
      <c r="A2916" s="183">
        <v>46914.0</v>
      </c>
      <c r="B2916" s="184" t="s">
        <v>338</v>
      </c>
      <c r="C2916" s="183">
        <v>46891.0</v>
      </c>
      <c r="D2916" s="184" t="s">
        <v>469</v>
      </c>
      <c r="E2916" s="184" t="s">
        <v>439</v>
      </c>
      <c r="F2916" s="184" t="s">
        <v>392</v>
      </c>
      <c r="G2916" s="186">
        <v>18.0</v>
      </c>
      <c r="H2916" s="186">
        <v>1.0</v>
      </c>
      <c r="I2916" s="2"/>
    </row>
    <row r="2917">
      <c r="A2917" s="183">
        <v>46944.0</v>
      </c>
      <c r="B2917" s="184" t="s">
        <v>342</v>
      </c>
      <c r="C2917" s="183">
        <v>46891.0</v>
      </c>
      <c r="D2917" s="184" t="s">
        <v>469</v>
      </c>
      <c r="E2917" s="184" t="s">
        <v>439</v>
      </c>
      <c r="F2917" s="184" t="s">
        <v>392</v>
      </c>
      <c r="G2917" s="186">
        <v>18.0</v>
      </c>
      <c r="H2917" s="186">
        <v>2.0</v>
      </c>
      <c r="I2917" s="2"/>
    </row>
    <row r="2918">
      <c r="A2918" s="183">
        <v>46915.0</v>
      </c>
      <c r="B2918" s="184" t="s">
        <v>340</v>
      </c>
      <c r="C2918" s="183">
        <v>46892.0</v>
      </c>
      <c r="D2918" s="184" t="s">
        <v>469</v>
      </c>
      <c r="E2918" s="184" t="s">
        <v>439</v>
      </c>
      <c r="F2918" s="184" t="s">
        <v>393</v>
      </c>
      <c r="G2918" s="186">
        <v>19.0</v>
      </c>
      <c r="H2918" s="186">
        <v>1.0</v>
      </c>
      <c r="I2918" s="2"/>
    </row>
    <row r="2919">
      <c r="A2919" s="183">
        <v>46945.0</v>
      </c>
      <c r="B2919" s="184" t="s">
        <v>344</v>
      </c>
      <c r="C2919" s="183">
        <v>46892.0</v>
      </c>
      <c r="D2919" s="184" t="s">
        <v>469</v>
      </c>
      <c r="E2919" s="184" t="s">
        <v>439</v>
      </c>
      <c r="F2919" s="184" t="s">
        <v>393</v>
      </c>
      <c r="G2919" s="186">
        <v>19.0</v>
      </c>
      <c r="H2919" s="186">
        <v>2.0</v>
      </c>
      <c r="I2919" s="2"/>
    </row>
    <row r="2920">
      <c r="A2920" s="183">
        <v>46916.0</v>
      </c>
      <c r="B2920" s="184" t="s">
        <v>342</v>
      </c>
      <c r="C2920" s="183">
        <v>46893.0</v>
      </c>
      <c r="D2920" s="184" t="s">
        <v>469</v>
      </c>
      <c r="E2920" s="184" t="s">
        <v>439</v>
      </c>
      <c r="F2920" s="184" t="s">
        <v>394</v>
      </c>
      <c r="G2920" s="186">
        <v>20.0</v>
      </c>
      <c r="H2920" s="186">
        <v>1.0</v>
      </c>
      <c r="I2920" s="2"/>
    </row>
    <row r="2921">
      <c r="A2921" s="183">
        <v>46946.0</v>
      </c>
      <c r="B2921" s="184" t="s">
        <v>346</v>
      </c>
      <c r="C2921" s="183">
        <v>46893.0</v>
      </c>
      <c r="D2921" s="184" t="s">
        <v>469</v>
      </c>
      <c r="E2921" s="184" t="s">
        <v>439</v>
      </c>
      <c r="F2921" s="184" t="s">
        <v>394</v>
      </c>
      <c r="G2921" s="186">
        <v>20.0</v>
      </c>
      <c r="H2921" s="186">
        <v>2.0</v>
      </c>
      <c r="I2921" s="2"/>
    </row>
    <row r="2922">
      <c r="A2922" s="183">
        <v>46917.0</v>
      </c>
      <c r="B2922" s="184" t="s">
        <v>344</v>
      </c>
      <c r="C2922" s="183">
        <v>46894.0</v>
      </c>
      <c r="D2922" s="184" t="s">
        <v>469</v>
      </c>
      <c r="E2922" s="184" t="s">
        <v>439</v>
      </c>
      <c r="F2922" s="184" t="s">
        <v>395</v>
      </c>
      <c r="G2922" s="186">
        <v>21.0</v>
      </c>
      <c r="H2922" s="186">
        <v>1.0</v>
      </c>
      <c r="I2922" s="2"/>
    </row>
    <row r="2923">
      <c r="A2923" s="183">
        <v>46947.0</v>
      </c>
      <c r="B2923" s="184" t="s">
        <v>348</v>
      </c>
      <c r="C2923" s="183">
        <v>46894.0</v>
      </c>
      <c r="D2923" s="184" t="s">
        <v>469</v>
      </c>
      <c r="E2923" s="184" t="s">
        <v>439</v>
      </c>
      <c r="F2923" s="184" t="s">
        <v>395</v>
      </c>
      <c r="G2923" s="186">
        <v>21.0</v>
      </c>
      <c r="H2923" s="186">
        <v>2.0</v>
      </c>
      <c r="I2923" s="2"/>
    </row>
    <row r="2924">
      <c r="A2924" s="183">
        <v>46918.0</v>
      </c>
      <c r="B2924" s="184" t="s">
        <v>346</v>
      </c>
      <c r="C2924" s="183">
        <v>46895.0</v>
      </c>
      <c r="D2924" s="184" t="s">
        <v>469</v>
      </c>
      <c r="E2924" s="184" t="s">
        <v>439</v>
      </c>
      <c r="F2924" s="184" t="s">
        <v>396</v>
      </c>
      <c r="G2924" s="186">
        <v>22.0</v>
      </c>
      <c r="H2924" s="186">
        <v>1.0</v>
      </c>
      <c r="I2924" s="2"/>
    </row>
    <row r="2925">
      <c r="A2925" s="183">
        <v>46948.0</v>
      </c>
      <c r="B2925" s="184" t="s">
        <v>334</v>
      </c>
      <c r="C2925" s="183">
        <v>46895.0</v>
      </c>
      <c r="D2925" s="184" t="s">
        <v>469</v>
      </c>
      <c r="E2925" s="184" t="s">
        <v>439</v>
      </c>
      <c r="F2925" s="184" t="s">
        <v>396</v>
      </c>
      <c r="G2925" s="186">
        <v>22.0</v>
      </c>
      <c r="H2925" s="186">
        <v>2.0</v>
      </c>
      <c r="I2925" s="2"/>
    </row>
    <row r="2926">
      <c r="A2926" s="183">
        <v>46919.0</v>
      </c>
      <c r="B2926" s="184" t="s">
        <v>348</v>
      </c>
      <c r="C2926" s="183">
        <v>46896.0</v>
      </c>
      <c r="D2926" s="184" t="s">
        <v>469</v>
      </c>
      <c r="E2926" s="184" t="s">
        <v>439</v>
      </c>
      <c r="F2926" s="184" t="s">
        <v>397</v>
      </c>
      <c r="G2926" s="186">
        <v>23.0</v>
      </c>
      <c r="H2926" s="186">
        <v>1.0</v>
      </c>
      <c r="I2926" s="2"/>
    </row>
    <row r="2927">
      <c r="A2927" s="183">
        <v>46949.0</v>
      </c>
      <c r="B2927" s="184" t="s">
        <v>338</v>
      </c>
      <c r="C2927" s="183">
        <v>46896.0</v>
      </c>
      <c r="D2927" s="184" t="s">
        <v>469</v>
      </c>
      <c r="E2927" s="184" t="s">
        <v>439</v>
      </c>
      <c r="F2927" s="184" t="s">
        <v>397</v>
      </c>
      <c r="G2927" s="186">
        <v>23.0</v>
      </c>
      <c r="H2927" s="186">
        <v>2.0</v>
      </c>
      <c r="I2927" s="2"/>
    </row>
    <row r="2928">
      <c r="A2928" s="183">
        <v>46920.0</v>
      </c>
      <c r="B2928" s="184" t="s">
        <v>334</v>
      </c>
      <c r="C2928" s="183">
        <v>46897.0</v>
      </c>
      <c r="D2928" s="184" t="s">
        <v>469</v>
      </c>
      <c r="E2928" s="184" t="s">
        <v>439</v>
      </c>
      <c r="F2928" s="184" t="s">
        <v>398</v>
      </c>
      <c r="G2928" s="186">
        <v>24.0</v>
      </c>
      <c r="H2928" s="186">
        <v>1.0</v>
      </c>
      <c r="I2928" s="2"/>
    </row>
    <row r="2929">
      <c r="A2929" s="183">
        <v>46950.0</v>
      </c>
      <c r="B2929" s="184" t="s">
        <v>340</v>
      </c>
      <c r="C2929" s="183">
        <v>46897.0</v>
      </c>
      <c r="D2929" s="184" t="s">
        <v>469</v>
      </c>
      <c r="E2929" s="184" t="s">
        <v>439</v>
      </c>
      <c r="F2929" s="184" t="s">
        <v>398</v>
      </c>
      <c r="G2929" s="186">
        <v>24.0</v>
      </c>
      <c r="H2929" s="186">
        <v>2.0</v>
      </c>
      <c r="I2929" s="2"/>
    </row>
    <row r="2930">
      <c r="A2930" s="183">
        <v>46921.0</v>
      </c>
      <c r="B2930" s="184" t="s">
        <v>338</v>
      </c>
      <c r="C2930" s="183">
        <v>46898.0</v>
      </c>
      <c r="D2930" s="184" t="s">
        <v>469</v>
      </c>
      <c r="E2930" s="184" t="s">
        <v>439</v>
      </c>
      <c r="F2930" s="184" t="s">
        <v>399</v>
      </c>
      <c r="G2930" s="186">
        <v>25.0</v>
      </c>
      <c r="H2930" s="186">
        <v>1.0</v>
      </c>
      <c r="I2930" s="2"/>
    </row>
    <row r="2931">
      <c r="A2931" s="183">
        <v>46951.0</v>
      </c>
      <c r="B2931" s="184" t="s">
        <v>342</v>
      </c>
      <c r="C2931" s="183">
        <v>46898.0</v>
      </c>
      <c r="D2931" s="184" t="s">
        <v>469</v>
      </c>
      <c r="E2931" s="184" t="s">
        <v>439</v>
      </c>
      <c r="F2931" s="184" t="s">
        <v>399</v>
      </c>
      <c r="G2931" s="186">
        <v>25.0</v>
      </c>
      <c r="H2931" s="186">
        <v>2.0</v>
      </c>
      <c r="I2931" s="2"/>
    </row>
    <row r="2932">
      <c r="A2932" s="183">
        <v>46922.0</v>
      </c>
      <c r="B2932" s="184" t="s">
        <v>340</v>
      </c>
      <c r="C2932" s="183">
        <v>46899.0</v>
      </c>
      <c r="D2932" s="184" t="s">
        <v>469</v>
      </c>
      <c r="E2932" s="184" t="s">
        <v>439</v>
      </c>
      <c r="F2932" s="184" t="s">
        <v>400</v>
      </c>
      <c r="G2932" s="186">
        <v>26.0</v>
      </c>
      <c r="H2932" s="186">
        <v>1.0</v>
      </c>
      <c r="I2932" s="2"/>
    </row>
    <row r="2933">
      <c r="A2933" s="183">
        <v>46952.0</v>
      </c>
      <c r="B2933" s="184" t="s">
        <v>344</v>
      </c>
      <c r="C2933" s="183">
        <v>46899.0</v>
      </c>
      <c r="D2933" s="184" t="s">
        <v>469</v>
      </c>
      <c r="E2933" s="184" t="s">
        <v>439</v>
      </c>
      <c r="F2933" s="184" t="s">
        <v>400</v>
      </c>
      <c r="G2933" s="186">
        <v>26.0</v>
      </c>
      <c r="H2933" s="186">
        <v>2.0</v>
      </c>
      <c r="I2933" s="2"/>
    </row>
    <row r="2934">
      <c r="A2934" s="183">
        <v>46923.0</v>
      </c>
      <c r="B2934" s="184" t="s">
        <v>342</v>
      </c>
      <c r="C2934" s="183">
        <v>46900.0</v>
      </c>
      <c r="D2934" s="184" t="s">
        <v>469</v>
      </c>
      <c r="E2934" s="184" t="s">
        <v>439</v>
      </c>
      <c r="F2934" s="184" t="s">
        <v>401</v>
      </c>
      <c r="G2934" s="186">
        <v>27.0</v>
      </c>
      <c r="H2934" s="186">
        <v>1.0</v>
      </c>
      <c r="I2934" s="2"/>
    </row>
    <row r="2935">
      <c r="A2935" s="183">
        <v>46953.0</v>
      </c>
      <c r="B2935" s="184" t="s">
        <v>346</v>
      </c>
      <c r="C2935" s="183">
        <v>46900.0</v>
      </c>
      <c r="D2935" s="184" t="s">
        <v>469</v>
      </c>
      <c r="E2935" s="184" t="s">
        <v>439</v>
      </c>
      <c r="F2935" s="184" t="s">
        <v>401</v>
      </c>
      <c r="G2935" s="186">
        <v>27.0</v>
      </c>
      <c r="H2935" s="186">
        <v>2.0</v>
      </c>
      <c r="I2935" s="2"/>
    </row>
    <row r="2936">
      <c r="A2936" s="183">
        <v>46924.0</v>
      </c>
      <c r="B2936" s="184" t="s">
        <v>344</v>
      </c>
      <c r="C2936" s="183">
        <v>46901.0</v>
      </c>
      <c r="D2936" s="184" t="s">
        <v>469</v>
      </c>
      <c r="E2936" s="184" t="s">
        <v>439</v>
      </c>
      <c r="F2936" s="184" t="s">
        <v>402</v>
      </c>
      <c r="G2936" s="186">
        <v>28.0</v>
      </c>
      <c r="H2936" s="186">
        <v>1.0</v>
      </c>
      <c r="I2936" s="2"/>
    </row>
    <row r="2937">
      <c r="A2937" s="183">
        <v>46954.0</v>
      </c>
      <c r="B2937" s="184" t="s">
        <v>348</v>
      </c>
      <c r="C2937" s="183">
        <v>46901.0</v>
      </c>
      <c r="D2937" s="184" t="s">
        <v>469</v>
      </c>
      <c r="E2937" s="184" t="s">
        <v>439</v>
      </c>
      <c r="F2937" s="184" t="s">
        <v>402</v>
      </c>
      <c r="G2937" s="186">
        <v>28.0</v>
      </c>
      <c r="H2937" s="186">
        <v>2.0</v>
      </c>
      <c r="I2937" s="2"/>
    </row>
    <row r="2938">
      <c r="A2938" s="183">
        <v>46925.0</v>
      </c>
      <c r="B2938" s="184" t="s">
        <v>346</v>
      </c>
      <c r="C2938" s="183">
        <v>46902.0</v>
      </c>
      <c r="D2938" s="184" t="s">
        <v>469</v>
      </c>
      <c r="E2938" s="184" t="s">
        <v>439</v>
      </c>
      <c r="F2938" s="184" t="s">
        <v>403</v>
      </c>
      <c r="G2938" s="186">
        <v>29.0</v>
      </c>
      <c r="H2938" s="186">
        <v>1.0</v>
      </c>
      <c r="I2938" s="2"/>
    </row>
    <row r="2939">
      <c r="A2939" s="183">
        <v>46955.0</v>
      </c>
      <c r="B2939" s="184" t="s">
        <v>334</v>
      </c>
      <c r="C2939" s="183">
        <v>46902.0</v>
      </c>
      <c r="D2939" s="184" t="s">
        <v>469</v>
      </c>
      <c r="E2939" s="184" t="s">
        <v>439</v>
      </c>
      <c r="F2939" s="184" t="s">
        <v>403</v>
      </c>
      <c r="G2939" s="186">
        <v>29.0</v>
      </c>
      <c r="H2939" s="186">
        <v>2.0</v>
      </c>
      <c r="I2939" s="2"/>
    </row>
    <row r="2940">
      <c r="A2940" s="183">
        <v>46956.0</v>
      </c>
      <c r="B2940" s="184" t="s">
        <v>338</v>
      </c>
      <c r="C2940" s="183">
        <v>46905.0</v>
      </c>
      <c r="D2940" s="184" t="s">
        <v>469</v>
      </c>
      <c r="E2940" s="184" t="s">
        <v>440</v>
      </c>
      <c r="F2940" s="184" t="s">
        <v>404</v>
      </c>
      <c r="G2940" s="186">
        <v>1.0</v>
      </c>
      <c r="H2940" s="186">
        <v>0.0</v>
      </c>
      <c r="I2940" s="2"/>
    </row>
    <row r="2941">
      <c r="A2941" s="183">
        <v>46957.0</v>
      </c>
      <c r="B2941" s="184" t="s">
        <v>340</v>
      </c>
      <c r="C2941" s="183">
        <v>46906.0</v>
      </c>
      <c r="D2941" s="184" t="s">
        <v>469</v>
      </c>
      <c r="E2941" s="184" t="s">
        <v>440</v>
      </c>
      <c r="F2941" s="184" t="s">
        <v>337</v>
      </c>
      <c r="G2941" s="186">
        <v>2.0</v>
      </c>
      <c r="H2941" s="186">
        <v>0.0</v>
      </c>
      <c r="I2941" s="2"/>
    </row>
    <row r="2942">
      <c r="A2942" s="183">
        <v>46958.0</v>
      </c>
      <c r="B2942" s="184" t="s">
        <v>342</v>
      </c>
      <c r="C2942" s="183">
        <v>46907.0</v>
      </c>
      <c r="D2942" s="184" t="s">
        <v>469</v>
      </c>
      <c r="E2942" s="184" t="s">
        <v>440</v>
      </c>
      <c r="F2942" s="184" t="s">
        <v>339</v>
      </c>
      <c r="G2942" s="186">
        <v>3.0</v>
      </c>
      <c r="H2942" s="186">
        <v>0.0</v>
      </c>
      <c r="I2942" s="2"/>
    </row>
    <row r="2943">
      <c r="A2943" s="183">
        <v>46959.0</v>
      </c>
      <c r="B2943" s="184" t="s">
        <v>344</v>
      </c>
      <c r="C2943" s="183">
        <v>46908.0</v>
      </c>
      <c r="D2943" s="184" t="s">
        <v>469</v>
      </c>
      <c r="E2943" s="184" t="s">
        <v>440</v>
      </c>
      <c r="F2943" s="184" t="s">
        <v>341</v>
      </c>
      <c r="G2943" s="186">
        <v>4.0</v>
      </c>
      <c r="H2943" s="186">
        <v>0.0</v>
      </c>
      <c r="I2943" s="2"/>
    </row>
    <row r="2944">
      <c r="A2944" s="183">
        <v>46960.0</v>
      </c>
      <c r="B2944" s="184" t="s">
        <v>346</v>
      </c>
      <c r="C2944" s="183">
        <v>46909.0</v>
      </c>
      <c r="D2944" s="184" t="s">
        <v>469</v>
      </c>
      <c r="E2944" s="184" t="s">
        <v>440</v>
      </c>
      <c r="F2944" s="184" t="s">
        <v>343</v>
      </c>
      <c r="G2944" s="186">
        <v>5.0</v>
      </c>
      <c r="H2944" s="186">
        <v>0.0</v>
      </c>
      <c r="I2944" s="2"/>
    </row>
    <row r="2945">
      <c r="A2945" s="183">
        <v>46961.0</v>
      </c>
      <c r="B2945" s="184" t="s">
        <v>348</v>
      </c>
      <c r="C2945" s="183">
        <v>46910.0</v>
      </c>
      <c r="D2945" s="184" t="s">
        <v>469</v>
      </c>
      <c r="E2945" s="184" t="s">
        <v>440</v>
      </c>
      <c r="F2945" s="184" t="s">
        <v>345</v>
      </c>
      <c r="G2945" s="186">
        <v>6.0</v>
      </c>
      <c r="H2945" s="186">
        <v>0.0</v>
      </c>
      <c r="I2945" s="2"/>
    </row>
    <row r="2946">
      <c r="A2946" s="183">
        <v>46962.0</v>
      </c>
      <c r="B2946" s="184" t="s">
        <v>334</v>
      </c>
      <c r="C2946" s="183">
        <v>46911.0</v>
      </c>
      <c r="D2946" s="184" t="s">
        <v>469</v>
      </c>
      <c r="E2946" s="184" t="s">
        <v>440</v>
      </c>
      <c r="F2946" s="184" t="s">
        <v>347</v>
      </c>
      <c r="G2946" s="186">
        <v>7.0</v>
      </c>
      <c r="H2946" s="186">
        <v>0.0</v>
      </c>
      <c r="I2946" s="2"/>
    </row>
    <row r="2947">
      <c r="A2947" s="183">
        <v>46963.0</v>
      </c>
      <c r="B2947" s="184" t="s">
        <v>338</v>
      </c>
      <c r="C2947" s="183">
        <v>46912.0</v>
      </c>
      <c r="D2947" s="184" t="s">
        <v>469</v>
      </c>
      <c r="E2947" s="184" t="s">
        <v>440</v>
      </c>
      <c r="F2947" s="184" t="s">
        <v>349</v>
      </c>
      <c r="G2947" s="186">
        <v>8.0</v>
      </c>
      <c r="H2947" s="186">
        <v>0.0</v>
      </c>
      <c r="I2947" s="2"/>
    </row>
    <row r="2948">
      <c r="A2948" s="183">
        <v>46964.0</v>
      </c>
      <c r="B2948" s="184" t="s">
        <v>340</v>
      </c>
      <c r="C2948" s="183">
        <v>46913.0</v>
      </c>
      <c r="D2948" s="184" t="s">
        <v>469</v>
      </c>
      <c r="E2948" s="184" t="s">
        <v>440</v>
      </c>
      <c r="F2948" s="184" t="s">
        <v>350</v>
      </c>
      <c r="G2948" s="186">
        <v>9.0</v>
      </c>
      <c r="H2948" s="186">
        <v>0.0</v>
      </c>
      <c r="I2948" s="2"/>
    </row>
    <row r="2949">
      <c r="A2949" s="183">
        <v>46965.0</v>
      </c>
      <c r="B2949" s="184" t="s">
        <v>342</v>
      </c>
      <c r="C2949" s="183">
        <v>46914.0</v>
      </c>
      <c r="D2949" s="184" t="s">
        <v>469</v>
      </c>
      <c r="E2949" s="184" t="s">
        <v>440</v>
      </c>
      <c r="F2949" s="184" t="s">
        <v>351</v>
      </c>
      <c r="G2949" s="186">
        <v>10.0</v>
      </c>
      <c r="H2949" s="186">
        <v>0.0</v>
      </c>
      <c r="I2949" s="2"/>
    </row>
    <row r="2950">
      <c r="A2950" s="183">
        <v>46966.0</v>
      </c>
      <c r="B2950" s="184" t="s">
        <v>344</v>
      </c>
      <c r="C2950" s="183">
        <v>46915.0</v>
      </c>
      <c r="D2950" s="184" t="s">
        <v>469</v>
      </c>
      <c r="E2950" s="184" t="s">
        <v>440</v>
      </c>
      <c r="F2950" s="184" t="s">
        <v>352</v>
      </c>
      <c r="G2950" s="186">
        <v>11.0</v>
      </c>
      <c r="H2950" s="186">
        <v>0.0</v>
      </c>
      <c r="I2950" s="2"/>
    </row>
    <row r="2951">
      <c r="A2951" s="183">
        <v>46967.0</v>
      </c>
      <c r="B2951" s="184" t="s">
        <v>346</v>
      </c>
      <c r="C2951" s="183">
        <v>46916.0</v>
      </c>
      <c r="D2951" s="184" t="s">
        <v>469</v>
      </c>
      <c r="E2951" s="184" t="s">
        <v>440</v>
      </c>
      <c r="F2951" s="184" t="s">
        <v>353</v>
      </c>
      <c r="G2951" s="186">
        <v>12.0</v>
      </c>
      <c r="H2951" s="186">
        <v>0.0</v>
      </c>
      <c r="I2951" s="2"/>
    </row>
    <row r="2952">
      <c r="A2952" s="183">
        <v>46968.0</v>
      </c>
      <c r="B2952" s="184" t="s">
        <v>348</v>
      </c>
      <c r="C2952" s="183">
        <v>46917.0</v>
      </c>
      <c r="D2952" s="184" t="s">
        <v>469</v>
      </c>
      <c r="E2952" s="184" t="s">
        <v>440</v>
      </c>
      <c r="F2952" s="184" t="s">
        <v>354</v>
      </c>
      <c r="G2952" s="186">
        <v>13.0</v>
      </c>
      <c r="H2952" s="186">
        <v>0.0</v>
      </c>
      <c r="I2952" s="2"/>
    </row>
    <row r="2953">
      <c r="A2953" s="183">
        <v>46969.0</v>
      </c>
      <c r="B2953" s="184" t="s">
        <v>334</v>
      </c>
      <c r="C2953" s="183">
        <v>46918.0</v>
      </c>
      <c r="D2953" s="184" t="s">
        <v>469</v>
      </c>
      <c r="E2953" s="184" t="s">
        <v>440</v>
      </c>
      <c r="F2953" s="184" t="s">
        <v>356</v>
      </c>
      <c r="G2953" s="186">
        <v>14.0</v>
      </c>
      <c r="H2953" s="186">
        <v>0.0</v>
      </c>
      <c r="I2953" s="2"/>
    </row>
    <row r="2954">
      <c r="A2954" s="183">
        <v>46970.0</v>
      </c>
      <c r="B2954" s="184" t="s">
        <v>338</v>
      </c>
      <c r="C2954" s="183">
        <v>46919.0</v>
      </c>
      <c r="D2954" s="184" t="s">
        <v>469</v>
      </c>
      <c r="E2954" s="184" t="s">
        <v>440</v>
      </c>
      <c r="F2954" s="184" t="s">
        <v>357</v>
      </c>
      <c r="G2954" s="186">
        <v>15.0</v>
      </c>
      <c r="H2954" s="186">
        <v>0.0</v>
      </c>
      <c r="I2954" s="2"/>
    </row>
    <row r="2955">
      <c r="A2955" s="183">
        <v>46971.0</v>
      </c>
      <c r="B2955" s="184" t="s">
        <v>340</v>
      </c>
      <c r="C2955" s="183">
        <v>46920.0</v>
      </c>
      <c r="D2955" s="184" t="s">
        <v>469</v>
      </c>
      <c r="E2955" s="184" t="s">
        <v>440</v>
      </c>
      <c r="F2955" s="184" t="s">
        <v>358</v>
      </c>
      <c r="G2955" s="186">
        <v>16.0</v>
      </c>
      <c r="H2955" s="186">
        <v>0.0</v>
      </c>
      <c r="I2955" s="2"/>
    </row>
    <row r="2956">
      <c r="A2956" s="183">
        <v>46972.0</v>
      </c>
      <c r="B2956" s="184" t="s">
        <v>342</v>
      </c>
      <c r="C2956" s="183">
        <v>46921.0</v>
      </c>
      <c r="D2956" s="184" t="s">
        <v>469</v>
      </c>
      <c r="E2956" s="184" t="s">
        <v>440</v>
      </c>
      <c r="F2956" s="184" t="s">
        <v>359</v>
      </c>
      <c r="G2956" s="186">
        <v>17.0</v>
      </c>
      <c r="H2956" s="186">
        <v>0.0</v>
      </c>
      <c r="I2956" s="2"/>
    </row>
    <row r="2957">
      <c r="A2957" s="183">
        <v>46973.0</v>
      </c>
      <c r="B2957" s="184" t="s">
        <v>344</v>
      </c>
      <c r="C2957" s="183">
        <v>46922.0</v>
      </c>
      <c r="D2957" s="184" t="s">
        <v>469</v>
      </c>
      <c r="E2957" s="184" t="s">
        <v>440</v>
      </c>
      <c r="F2957" s="184" t="s">
        <v>360</v>
      </c>
      <c r="G2957" s="186">
        <v>18.0</v>
      </c>
      <c r="H2957" s="186">
        <v>0.0</v>
      </c>
      <c r="I2957" s="2"/>
    </row>
    <row r="2958">
      <c r="A2958" s="183">
        <v>46974.0</v>
      </c>
      <c r="B2958" s="184" t="s">
        <v>346</v>
      </c>
      <c r="C2958" s="183">
        <v>46923.0</v>
      </c>
      <c r="D2958" s="184" t="s">
        <v>469</v>
      </c>
      <c r="E2958" s="184" t="s">
        <v>440</v>
      </c>
      <c r="F2958" s="184" t="s">
        <v>361</v>
      </c>
      <c r="G2958" s="186">
        <v>19.0</v>
      </c>
      <c r="H2958" s="186">
        <v>0.0</v>
      </c>
      <c r="I2958" s="2"/>
    </row>
    <row r="2959">
      <c r="A2959" s="183">
        <v>46975.0</v>
      </c>
      <c r="B2959" s="184" t="s">
        <v>348</v>
      </c>
      <c r="C2959" s="183">
        <v>46924.0</v>
      </c>
      <c r="D2959" s="184" t="s">
        <v>469</v>
      </c>
      <c r="E2959" s="184" t="s">
        <v>440</v>
      </c>
      <c r="F2959" s="184" t="s">
        <v>362</v>
      </c>
      <c r="G2959" s="186">
        <v>20.0</v>
      </c>
      <c r="H2959" s="186">
        <v>0.0</v>
      </c>
      <c r="I2959" s="2"/>
    </row>
    <row r="2960">
      <c r="A2960" s="183">
        <v>46976.0</v>
      </c>
      <c r="B2960" s="184" t="s">
        <v>334</v>
      </c>
      <c r="C2960" s="183">
        <v>46925.0</v>
      </c>
      <c r="D2960" s="184" t="s">
        <v>469</v>
      </c>
      <c r="E2960" s="184" t="s">
        <v>440</v>
      </c>
      <c r="F2960" s="184" t="s">
        <v>363</v>
      </c>
      <c r="G2960" s="186">
        <v>21.0</v>
      </c>
      <c r="H2960" s="186">
        <v>0.0</v>
      </c>
      <c r="I2960" s="2"/>
    </row>
    <row r="2961">
      <c r="A2961" s="183">
        <v>46977.0</v>
      </c>
      <c r="B2961" s="184" t="s">
        <v>338</v>
      </c>
      <c r="C2961" s="183">
        <v>46926.0</v>
      </c>
      <c r="D2961" s="184" t="s">
        <v>469</v>
      </c>
      <c r="E2961" s="184" t="s">
        <v>440</v>
      </c>
      <c r="F2961" s="184" t="s">
        <v>364</v>
      </c>
      <c r="G2961" s="186">
        <v>22.0</v>
      </c>
      <c r="H2961" s="186">
        <v>0.0</v>
      </c>
      <c r="I2961" s="2"/>
    </row>
    <row r="2962">
      <c r="A2962" s="183">
        <v>46978.0</v>
      </c>
      <c r="B2962" s="184" t="s">
        <v>340</v>
      </c>
      <c r="C2962" s="183">
        <v>46927.0</v>
      </c>
      <c r="D2962" s="184" t="s">
        <v>469</v>
      </c>
      <c r="E2962" s="184" t="s">
        <v>440</v>
      </c>
      <c r="F2962" s="184" t="s">
        <v>365</v>
      </c>
      <c r="G2962" s="186">
        <v>23.0</v>
      </c>
      <c r="H2962" s="186">
        <v>0.0</v>
      </c>
      <c r="I2962" s="2"/>
    </row>
    <row r="2963">
      <c r="A2963" s="183">
        <v>46979.0</v>
      </c>
      <c r="B2963" s="184" t="s">
        <v>342</v>
      </c>
      <c r="C2963" s="183">
        <v>46928.0</v>
      </c>
      <c r="D2963" s="184" t="s">
        <v>469</v>
      </c>
      <c r="E2963" s="184" t="s">
        <v>440</v>
      </c>
      <c r="F2963" s="184" t="s">
        <v>366</v>
      </c>
      <c r="G2963" s="186">
        <v>24.0</v>
      </c>
      <c r="H2963" s="186">
        <v>0.0</v>
      </c>
      <c r="I2963" s="2"/>
    </row>
    <row r="2964">
      <c r="A2964" s="183">
        <v>46980.0</v>
      </c>
      <c r="B2964" s="184" t="s">
        <v>344</v>
      </c>
      <c r="C2964" s="183">
        <v>46929.0</v>
      </c>
      <c r="D2964" s="184" t="s">
        <v>469</v>
      </c>
      <c r="E2964" s="184" t="s">
        <v>440</v>
      </c>
      <c r="F2964" s="184" t="s">
        <v>367</v>
      </c>
      <c r="G2964" s="186">
        <v>25.0</v>
      </c>
      <c r="H2964" s="186">
        <v>0.0</v>
      </c>
      <c r="I2964" s="2"/>
    </row>
    <row r="2965">
      <c r="A2965" s="183">
        <v>46981.0</v>
      </c>
      <c r="B2965" s="184" t="s">
        <v>346</v>
      </c>
      <c r="C2965" s="183">
        <v>46930.0</v>
      </c>
      <c r="D2965" s="184" t="s">
        <v>469</v>
      </c>
      <c r="E2965" s="184" t="s">
        <v>440</v>
      </c>
      <c r="F2965" s="184" t="s">
        <v>368</v>
      </c>
      <c r="G2965" s="186">
        <v>26.0</v>
      </c>
      <c r="H2965" s="186">
        <v>0.0</v>
      </c>
      <c r="I2965" s="2"/>
    </row>
    <row r="2966">
      <c r="A2966" s="183">
        <v>46982.0</v>
      </c>
      <c r="B2966" s="184" t="s">
        <v>348</v>
      </c>
      <c r="C2966" s="183">
        <v>46931.0</v>
      </c>
      <c r="D2966" s="184" t="s">
        <v>469</v>
      </c>
      <c r="E2966" s="184" t="s">
        <v>440</v>
      </c>
      <c r="F2966" s="184" t="s">
        <v>369</v>
      </c>
      <c r="G2966" s="186">
        <v>27.0</v>
      </c>
      <c r="H2966" s="186">
        <v>0.0</v>
      </c>
      <c r="I2966" s="2"/>
    </row>
    <row r="2967">
      <c r="A2967" s="183">
        <v>46983.0</v>
      </c>
      <c r="B2967" s="184" t="s">
        <v>334</v>
      </c>
      <c r="C2967" s="183">
        <v>46932.0</v>
      </c>
      <c r="D2967" s="184" t="s">
        <v>469</v>
      </c>
      <c r="E2967" s="184" t="s">
        <v>440</v>
      </c>
      <c r="F2967" s="184" t="s">
        <v>370</v>
      </c>
      <c r="G2967" s="186">
        <v>28.0</v>
      </c>
      <c r="H2967" s="186">
        <v>0.0</v>
      </c>
      <c r="I2967" s="2"/>
    </row>
    <row r="2968">
      <c r="A2968" s="183">
        <v>46984.0</v>
      </c>
      <c r="B2968" s="184" t="s">
        <v>338</v>
      </c>
      <c r="C2968" s="183">
        <v>46933.0</v>
      </c>
      <c r="D2968" s="184" t="s">
        <v>469</v>
      </c>
      <c r="E2968" s="184" t="s">
        <v>440</v>
      </c>
      <c r="F2968" s="184" t="s">
        <v>371</v>
      </c>
      <c r="G2968" s="186">
        <v>29.0</v>
      </c>
      <c r="H2968" s="186">
        <v>0.0</v>
      </c>
      <c r="I2968" s="2"/>
    </row>
    <row r="2969">
      <c r="A2969" s="183">
        <v>46985.0</v>
      </c>
      <c r="B2969" s="184" t="s">
        <v>340</v>
      </c>
      <c r="C2969" s="183">
        <v>46935.0</v>
      </c>
      <c r="D2969" s="184" t="s">
        <v>469</v>
      </c>
      <c r="E2969" s="184" t="s">
        <v>441</v>
      </c>
      <c r="F2969" s="184" t="s">
        <v>372</v>
      </c>
      <c r="G2969" s="186">
        <v>1.0</v>
      </c>
      <c r="H2969" s="186">
        <v>0.0</v>
      </c>
      <c r="I2969" s="2"/>
    </row>
    <row r="2970">
      <c r="A2970" s="183">
        <v>46986.0</v>
      </c>
      <c r="B2970" s="184" t="s">
        <v>342</v>
      </c>
      <c r="C2970" s="183">
        <v>46936.0</v>
      </c>
      <c r="D2970" s="184" t="s">
        <v>469</v>
      </c>
      <c r="E2970" s="184" t="s">
        <v>441</v>
      </c>
      <c r="F2970" s="184" t="s">
        <v>373</v>
      </c>
      <c r="G2970" s="186">
        <v>2.0</v>
      </c>
      <c r="H2970" s="186">
        <v>0.0</v>
      </c>
      <c r="I2970" s="2"/>
    </row>
    <row r="2971">
      <c r="A2971" s="183">
        <v>46987.0</v>
      </c>
      <c r="B2971" s="184" t="s">
        <v>344</v>
      </c>
      <c r="C2971" s="183">
        <v>46937.0</v>
      </c>
      <c r="D2971" s="184" t="s">
        <v>469</v>
      </c>
      <c r="E2971" s="184" t="s">
        <v>441</v>
      </c>
      <c r="F2971" s="184" t="s">
        <v>374</v>
      </c>
      <c r="G2971" s="186">
        <v>3.0</v>
      </c>
      <c r="H2971" s="186">
        <v>0.0</v>
      </c>
      <c r="I2971" s="2"/>
    </row>
    <row r="2972">
      <c r="A2972" s="183">
        <v>46988.0</v>
      </c>
      <c r="B2972" s="184" t="s">
        <v>346</v>
      </c>
      <c r="C2972" s="183">
        <v>46938.0</v>
      </c>
      <c r="D2972" s="184" t="s">
        <v>469</v>
      </c>
      <c r="E2972" s="184" t="s">
        <v>441</v>
      </c>
      <c r="F2972" s="184" t="s">
        <v>406</v>
      </c>
      <c r="G2972" s="186">
        <v>4.0</v>
      </c>
      <c r="H2972" s="186">
        <v>0.0</v>
      </c>
      <c r="I2972" s="2"/>
    </row>
    <row r="2973">
      <c r="A2973" s="183">
        <v>46989.0</v>
      </c>
      <c r="B2973" s="184" t="s">
        <v>348</v>
      </c>
      <c r="C2973" s="183">
        <v>46939.0</v>
      </c>
      <c r="D2973" s="184" t="s">
        <v>469</v>
      </c>
      <c r="E2973" s="184" t="s">
        <v>441</v>
      </c>
      <c r="F2973" s="184" t="s">
        <v>407</v>
      </c>
      <c r="G2973" s="186">
        <v>5.0</v>
      </c>
      <c r="H2973" s="186">
        <v>0.0</v>
      </c>
      <c r="I2973" s="2"/>
    </row>
    <row r="2974">
      <c r="A2974" s="183">
        <v>46990.0</v>
      </c>
      <c r="B2974" s="184" t="s">
        <v>334</v>
      </c>
      <c r="C2974" s="183">
        <v>46940.0</v>
      </c>
      <c r="D2974" s="184" t="s">
        <v>469</v>
      </c>
      <c r="E2974" s="184" t="s">
        <v>441</v>
      </c>
      <c r="F2974" s="184" t="s">
        <v>377</v>
      </c>
      <c r="G2974" s="186">
        <v>6.0</v>
      </c>
      <c r="H2974" s="186">
        <v>0.0</v>
      </c>
      <c r="I2974" s="2"/>
    </row>
    <row r="2975">
      <c r="A2975" s="183">
        <v>46991.0</v>
      </c>
      <c r="B2975" s="184" t="s">
        <v>338</v>
      </c>
      <c r="C2975" s="183">
        <v>46941.0</v>
      </c>
      <c r="D2975" s="184" t="s">
        <v>469</v>
      </c>
      <c r="E2975" s="184" t="s">
        <v>441</v>
      </c>
      <c r="F2975" s="184" t="s">
        <v>378</v>
      </c>
      <c r="G2975" s="186">
        <v>7.0</v>
      </c>
      <c r="H2975" s="186">
        <v>0.0</v>
      </c>
      <c r="I2975" s="2"/>
    </row>
    <row r="2976">
      <c r="A2976" s="183">
        <v>46992.0</v>
      </c>
      <c r="B2976" s="184" t="s">
        <v>340</v>
      </c>
      <c r="C2976" s="183">
        <v>46942.0</v>
      </c>
      <c r="D2976" s="184" t="s">
        <v>469</v>
      </c>
      <c r="E2976" s="184" t="s">
        <v>441</v>
      </c>
      <c r="F2976" s="184" t="s">
        <v>379</v>
      </c>
      <c r="G2976" s="186">
        <v>8.0</v>
      </c>
      <c r="H2976" s="186">
        <v>0.0</v>
      </c>
      <c r="I2976" s="2"/>
    </row>
    <row r="2977">
      <c r="A2977" s="183">
        <v>46993.0</v>
      </c>
      <c r="B2977" s="184" t="s">
        <v>342</v>
      </c>
      <c r="C2977" s="183">
        <v>46943.0</v>
      </c>
      <c r="D2977" s="184" t="s">
        <v>469</v>
      </c>
      <c r="E2977" s="184" t="s">
        <v>441</v>
      </c>
      <c r="F2977" s="184" t="s">
        <v>380</v>
      </c>
      <c r="G2977" s="186">
        <v>9.0</v>
      </c>
      <c r="H2977" s="186">
        <v>0.0</v>
      </c>
      <c r="I2977" s="2"/>
    </row>
    <row r="2978">
      <c r="A2978" s="183">
        <v>46994.0</v>
      </c>
      <c r="B2978" s="184" t="s">
        <v>344</v>
      </c>
      <c r="C2978" s="183">
        <v>46944.0</v>
      </c>
      <c r="D2978" s="184" t="s">
        <v>469</v>
      </c>
      <c r="E2978" s="184" t="s">
        <v>441</v>
      </c>
      <c r="F2978" s="184" t="s">
        <v>381</v>
      </c>
      <c r="G2978" s="186">
        <v>10.0</v>
      </c>
      <c r="H2978" s="186">
        <v>0.0</v>
      </c>
      <c r="I2978" s="2"/>
    </row>
    <row r="2979">
      <c r="A2979" s="183">
        <v>46995.0</v>
      </c>
      <c r="B2979" s="184" t="s">
        <v>346</v>
      </c>
      <c r="C2979" s="183">
        <v>46945.0</v>
      </c>
      <c r="D2979" s="184" t="s">
        <v>469</v>
      </c>
      <c r="E2979" s="184" t="s">
        <v>441</v>
      </c>
      <c r="F2979" s="184" t="s">
        <v>383</v>
      </c>
      <c r="G2979" s="186">
        <v>11.0</v>
      </c>
      <c r="H2979" s="186">
        <v>0.0</v>
      </c>
      <c r="I2979" s="2"/>
    </row>
    <row r="2980">
      <c r="A2980" s="183">
        <v>46996.0</v>
      </c>
      <c r="B2980" s="184" t="s">
        <v>348</v>
      </c>
      <c r="C2980" s="183">
        <v>46946.0</v>
      </c>
      <c r="D2980" s="184" t="s">
        <v>469</v>
      </c>
      <c r="E2980" s="184" t="s">
        <v>441</v>
      </c>
      <c r="F2980" s="184" t="s">
        <v>384</v>
      </c>
      <c r="G2980" s="186">
        <v>12.0</v>
      </c>
      <c r="H2980" s="186">
        <v>0.0</v>
      </c>
      <c r="I2980" s="2"/>
    </row>
    <row r="2981">
      <c r="A2981" s="183">
        <v>46997.0</v>
      </c>
      <c r="B2981" s="184" t="s">
        <v>334</v>
      </c>
      <c r="C2981" s="183">
        <v>46947.0</v>
      </c>
      <c r="D2981" s="184" t="s">
        <v>469</v>
      </c>
      <c r="E2981" s="184" t="s">
        <v>441</v>
      </c>
      <c r="F2981" s="184" t="s">
        <v>385</v>
      </c>
      <c r="G2981" s="186">
        <v>13.0</v>
      </c>
      <c r="H2981" s="186">
        <v>0.0</v>
      </c>
      <c r="I2981" s="2"/>
    </row>
    <row r="2982">
      <c r="A2982" s="183">
        <v>46998.0</v>
      </c>
      <c r="B2982" s="184" t="s">
        <v>338</v>
      </c>
      <c r="C2982" s="183">
        <v>46948.0</v>
      </c>
      <c r="D2982" s="184" t="s">
        <v>469</v>
      </c>
      <c r="E2982" s="184" t="s">
        <v>441</v>
      </c>
      <c r="F2982" s="184" t="s">
        <v>386</v>
      </c>
      <c r="G2982" s="186">
        <v>14.0</v>
      </c>
      <c r="H2982" s="186">
        <v>0.0</v>
      </c>
      <c r="I2982" s="2"/>
    </row>
    <row r="2983">
      <c r="A2983" s="183">
        <v>46999.0</v>
      </c>
      <c r="B2983" s="184" t="s">
        <v>340</v>
      </c>
      <c r="C2983" s="183">
        <v>46949.0</v>
      </c>
      <c r="D2983" s="184" t="s">
        <v>469</v>
      </c>
      <c r="E2983" s="184" t="s">
        <v>441</v>
      </c>
      <c r="F2983" s="184" t="s">
        <v>387</v>
      </c>
      <c r="G2983" s="186">
        <v>15.0</v>
      </c>
      <c r="H2983" s="186">
        <v>0.0</v>
      </c>
      <c r="I2983" s="2"/>
    </row>
    <row r="2984">
      <c r="A2984" s="183">
        <v>47000.0</v>
      </c>
      <c r="B2984" s="184" t="s">
        <v>342</v>
      </c>
      <c r="C2984" s="183">
        <v>46950.0</v>
      </c>
      <c r="D2984" s="184" t="s">
        <v>469</v>
      </c>
      <c r="E2984" s="184" t="s">
        <v>441</v>
      </c>
      <c r="F2984" s="184" t="s">
        <v>388</v>
      </c>
      <c r="G2984" s="186">
        <v>16.0</v>
      </c>
      <c r="H2984" s="186">
        <v>0.0</v>
      </c>
      <c r="I2984" s="2"/>
    </row>
    <row r="2985">
      <c r="A2985" s="183">
        <v>47001.0</v>
      </c>
      <c r="B2985" s="184" t="s">
        <v>344</v>
      </c>
      <c r="C2985" s="183">
        <v>46951.0</v>
      </c>
      <c r="D2985" s="184" t="s">
        <v>469</v>
      </c>
      <c r="E2985" s="184" t="s">
        <v>441</v>
      </c>
      <c r="F2985" s="184" t="s">
        <v>389</v>
      </c>
      <c r="G2985" s="186">
        <v>17.0</v>
      </c>
      <c r="H2985" s="186">
        <v>0.0</v>
      </c>
      <c r="I2985" s="2"/>
    </row>
    <row r="2986">
      <c r="A2986" s="183">
        <v>47002.0</v>
      </c>
      <c r="B2986" s="184" t="s">
        <v>346</v>
      </c>
      <c r="C2986" s="183">
        <v>46952.0</v>
      </c>
      <c r="D2986" s="184" t="s">
        <v>469</v>
      </c>
      <c r="E2986" s="184" t="s">
        <v>441</v>
      </c>
      <c r="F2986" s="184" t="s">
        <v>390</v>
      </c>
      <c r="G2986" s="186">
        <v>18.0</v>
      </c>
      <c r="H2986" s="186">
        <v>0.0</v>
      </c>
      <c r="I2986" s="2"/>
    </row>
    <row r="2987">
      <c r="A2987" s="183">
        <v>47003.0</v>
      </c>
      <c r="B2987" s="184" t="s">
        <v>348</v>
      </c>
      <c r="C2987" s="183">
        <v>46953.0</v>
      </c>
      <c r="D2987" s="184" t="s">
        <v>469</v>
      </c>
      <c r="E2987" s="184" t="s">
        <v>441</v>
      </c>
      <c r="F2987" s="184" t="s">
        <v>391</v>
      </c>
      <c r="G2987" s="186">
        <v>19.0</v>
      </c>
      <c r="H2987" s="186">
        <v>0.0</v>
      </c>
      <c r="I2987" s="2"/>
    </row>
    <row r="2988">
      <c r="A2988" s="183">
        <v>47004.0</v>
      </c>
      <c r="B2988" s="184" t="s">
        <v>334</v>
      </c>
      <c r="C2988" s="183">
        <v>46954.0</v>
      </c>
      <c r="D2988" s="184" t="s">
        <v>469</v>
      </c>
      <c r="E2988" s="184" t="s">
        <v>441</v>
      </c>
      <c r="F2988" s="184" t="s">
        <v>392</v>
      </c>
      <c r="G2988" s="186">
        <v>20.0</v>
      </c>
      <c r="H2988" s="186">
        <v>0.0</v>
      </c>
      <c r="I2988" s="2"/>
    </row>
    <row r="2989">
      <c r="A2989" s="183">
        <v>47005.0</v>
      </c>
      <c r="B2989" s="184" t="s">
        <v>338</v>
      </c>
      <c r="C2989" s="183">
        <v>46955.0</v>
      </c>
      <c r="D2989" s="184" t="s">
        <v>469</v>
      </c>
      <c r="E2989" s="184" t="s">
        <v>441</v>
      </c>
      <c r="F2989" s="184" t="s">
        <v>393</v>
      </c>
      <c r="G2989" s="186">
        <v>21.0</v>
      </c>
      <c r="H2989" s="186">
        <v>0.0</v>
      </c>
      <c r="I2989" s="2"/>
    </row>
    <row r="2990">
      <c r="A2990" s="183">
        <v>47006.0</v>
      </c>
      <c r="B2990" s="184" t="s">
        <v>340</v>
      </c>
      <c r="C2990" s="183">
        <v>46956.0</v>
      </c>
      <c r="D2990" s="184" t="s">
        <v>469</v>
      </c>
      <c r="E2990" s="184" t="s">
        <v>441</v>
      </c>
      <c r="F2990" s="184" t="s">
        <v>394</v>
      </c>
      <c r="G2990" s="186">
        <v>22.0</v>
      </c>
      <c r="H2990" s="186">
        <v>0.0</v>
      </c>
      <c r="I2990" s="2"/>
    </row>
    <row r="2991">
      <c r="A2991" s="183">
        <v>47007.0</v>
      </c>
      <c r="B2991" s="184" t="s">
        <v>342</v>
      </c>
      <c r="C2991" s="183">
        <v>46957.0</v>
      </c>
      <c r="D2991" s="184" t="s">
        <v>469</v>
      </c>
      <c r="E2991" s="184" t="s">
        <v>441</v>
      </c>
      <c r="F2991" s="184" t="s">
        <v>395</v>
      </c>
      <c r="G2991" s="186">
        <v>23.0</v>
      </c>
      <c r="H2991" s="186">
        <v>0.0</v>
      </c>
      <c r="I2991" s="2"/>
    </row>
    <row r="2992">
      <c r="A2992" s="183">
        <v>47008.0</v>
      </c>
      <c r="B2992" s="184" t="s">
        <v>344</v>
      </c>
      <c r="C2992" s="183">
        <v>46958.0</v>
      </c>
      <c r="D2992" s="184" t="s">
        <v>469</v>
      </c>
      <c r="E2992" s="184" t="s">
        <v>441</v>
      </c>
      <c r="F2992" s="184" t="s">
        <v>396</v>
      </c>
      <c r="G2992" s="186">
        <v>24.0</v>
      </c>
      <c r="H2992" s="186">
        <v>0.0</v>
      </c>
      <c r="I2992" s="2"/>
    </row>
    <row r="2993">
      <c r="A2993" s="183">
        <v>47009.0</v>
      </c>
      <c r="B2993" s="184" t="s">
        <v>346</v>
      </c>
      <c r="C2993" s="183">
        <v>46959.0</v>
      </c>
      <c r="D2993" s="184" t="s">
        <v>469</v>
      </c>
      <c r="E2993" s="184" t="s">
        <v>441</v>
      </c>
      <c r="F2993" s="184" t="s">
        <v>397</v>
      </c>
      <c r="G2993" s="186">
        <v>25.0</v>
      </c>
      <c r="H2993" s="186">
        <v>0.0</v>
      </c>
      <c r="I2993" s="2"/>
    </row>
    <row r="2994">
      <c r="A2994" s="183">
        <v>47010.0</v>
      </c>
      <c r="B2994" s="184" t="s">
        <v>348</v>
      </c>
      <c r="C2994" s="183">
        <v>46960.0</v>
      </c>
      <c r="D2994" s="184" t="s">
        <v>469</v>
      </c>
      <c r="E2994" s="184" t="s">
        <v>441</v>
      </c>
      <c r="F2994" s="184" t="s">
        <v>398</v>
      </c>
      <c r="G2994" s="186">
        <v>26.0</v>
      </c>
      <c r="H2994" s="186">
        <v>0.0</v>
      </c>
      <c r="I2994" s="2"/>
    </row>
    <row r="2995">
      <c r="A2995" s="183">
        <v>47011.0</v>
      </c>
      <c r="B2995" s="184" t="s">
        <v>334</v>
      </c>
      <c r="C2995" s="183">
        <v>46961.0</v>
      </c>
      <c r="D2995" s="184" t="s">
        <v>469</v>
      </c>
      <c r="E2995" s="184" t="s">
        <v>441</v>
      </c>
      <c r="F2995" s="184" t="s">
        <v>399</v>
      </c>
      <c r="G2995" s="186">
        <v>27.0</v>
      </c>
      <c r="H2995" s="186">
        <v>0.0</v>
      </c>
      <c r="I2995" s="2"/>
    </row>
    <row r="2996">
      <c r="A2996" s="183">
        <v>47012.0</v>
      </c>
      <c r="B2996" s="184" t="s">
        <v>338</v>
      </c>
      <c r="C2996" s="183">
        <v>46962.0</v>
      </c>
      <c r="D2996" s="184" t="s">
        <v>469</v>
      </c>
      <c r="E2996" s="184" t="s">
        <v>441</v>
      </c>
      <c r="F2996" s="184" t="s">
        <v>400</v>
      </c>
      <c r="G2996" s="186">
        <v>28.0</v>
      </c>
      <c r="H2996" s="186">
        <v>0.0</v>
      </c>
      <c r="I2996" s="2"/>
    </row>
    <row r="2997">
      <c r="A2997" s="183">
        <v>47013.0</v>
      </c>
      <c r="B2997" s="184" t="s">
        <v>340</v>
      </c>
      <c r="C2997" s="183">
        <v>46963.0</v>
      </c>
      <c r="D2997" s="184" t="s">
        <v>469</v>
      </c>
      <c r="E2997" s="184" t="s">
        <v>441</v>
      </c>
      <c r="F2997" s="184" t="s">
        <v>401</v>
      </c>
      <c r="G2997" s="186">
        <v>29.0</v>
      </c>
      <c r="H2997" s="186">
        <v>0.0</v>
      </c>
      <c r="I2997" s="2"/>
    </row>
    <row r="2998">
      <c r="A2998" s="183">
        <v>47014.0</v>
      </c>
      <c r="B2998" s="184" t="s">
        <v>342</v>
      </c>
      <c r="C2998" s="183">
        <v>46964.0</v>
      </c>
      <c r="D2998" s="184" t="s">
        <v>469</v>
      </c>
      <c r="E2998" s="184" t="s">
        <v>441</v>
      </c>
      <c r="F2998" s="184" t="s">
        <v>402</v>
      </c>
      <c r="G2998" s="186">
        <v>30.0</v>
      </c>
      <c r="H2998" s="186">
        <v>0.0</v>
      </c>
      <c r="I2998" s="2"/>
    </row>
    <row r="2999">
      <c r="A2999" s="183">
        <v>47015.0</v>
      </c>
      <c r="B2999" s="184" t="s">
        <v>344</v>
      </c>
      <c r="C2999" s="183">
        <v>46966.0</v>
      </c>
      <c r="D2999" s="184" t="s">
        <v>469</v>
      </c>
      <c r="E2999" s="184" t="s">
        <v>432</v>
      </c>
      <c r="F2999" s="184" t="s">
        <v>403</v>
      </c>
      <c r="G2999" s="186">
        <v>1.0</v>
      </c>
      <c r="H2999" s="186">
        <v>0.0</v>
      </c>
      <c r="I2999" s="2"/>
    </row>
    <row r="3000">
      <c r="A3000" s="183">
        <v>47016.0</v>
      </c>
      <c r="B3000" s="184" t="s">
        <v>346</v>
      </c>
      <c r="C3000" s="183">
        <v>46967.0</v>
      </c>
      <c r="D3000" s="184" t="s">
        <v>469</v>
      </c>
      <c r="E3000" s="184" t="s">
        <v>432</v>
      </c>
      <c r="F3000" s="184" t="s">
        <v>404</v>
      </c>
      <c r="G3000" s="186">
        <v>2.0</v>
      </c>
      <c r="H3000" s="186">
        <v>0.0</v>
      </c>
      <c r="I3000" s="2"/>
    </row>
    <row r="3001">
      <c r="A3001" s="183">
        <v>47017.0</v>
      </c>
      <c r="B3001" s="184" t="s">
        <v>348</v>
      </c>
      <c r="C3001" s="183">
        <v>46968.0</v>
      </c>
      <c r="D3001" s="184" t="s">
        <v>469</v>
      </c>
      <c r="E3001" s="184" t="s">
        <v>432</v>
      </c>
      <c r="F3001" s="184" t="s">
        <v>337</v>
      </c>
      <c r="G3001" s="186">
        <v>3.0</v>
      </c>
      <c r="H3001" s="186">
        <v>0.0</v>
      </c>
      <c r="I3001" s="2"/>
    </row>
    <row r="3002">
      <c r="A3002" s="183">
        <v>47018.0</v>
      </c>
      <c r="B3002" s="184" t="s">
        <v>334</v>
      </c>
      <c r="C3002" s="183">
        <v>46969.0</v>
      </c>
      <c r="D3002" s="184" t="s">
        <v>469</v>
      </c>
      <c r="E3002" s="184" t="s">
        <v>432</v>
      </c>
      <c r="F3002" s="184" t="s">
        <v>339</v>
      </c>
      <c r="G3002" s="186">
        <v>4.0</v>
      </c>
      <c r="H3002" s="186">
        <v>0.0</v>
      </c>
      <c r="I3002" s="2"/>
    </row>
    <row r="3003">
      <c r="A3003" s="183">
        <v>47019.0</v>
      </c>
      <c r="B3003" s="184" t="s">
        <v>338</v>
      </c>
      <c r="C3003" s="183">
        <v>46970.0</v>
      </c>
      <c r="D3003" s="184" t="s">
        <v>469</v>
      </c>
      <c r="E3003" s="184" t="s">
        <v>432</v>
      </c>
      <c r="F3003" s="184" t="s">
        <v>341</v>
      </c>
      <c r="G3003" s="186">
        <v>5.0</v>
      </c>
      <c r="H3003" s="186">
        <v>0.0</v>
      </c>
      <c r="I3003" s="2"/>
    </row>
    <row r="3004">
      <c r="A3004" s="183">
        <v>47020.0</v>
      </c>
      <c r="B3004" s="184" t="s">
        <v>340</v>
      </c>
      <c r="C3004" s="183">
        <v>46971.0</v>
      </c>
      <c r="D3004" s="184" t="s">
        <v>469</v>
      </c>
      <c r="E3004" s="184" t="s">
        <v>432</v>
      </c>
      <c r="F3004" s="184" t="s">
        <v>343</v>
      </c>
      <c r="G3004" s="186">
        <v>6.0</v>
      </c>
      <c r="H3004" s="186">
        <v>0.0</v>
      </c>
      <c r="I3004" s="2"/>
    </row>
    <row r="3005">
      <c r="A3005" s="183">
        <v>47021.0</v>
      </c>
      <c r="B3005" s="184" t="s">
        <v>342</v>
      </c>
      <c r="C3005" s="183">
        <v>46972.0</v>
      </c>
      <c r="D3005" s="184" t="s">
        <v>469</v>
      </c>
      <c r="E3005" s="184" t="s">
        <v>432</v>
      </c>
      <c r="F3005" s="184" t="s">
        <v>345</v>
      </c>
      <c r="G3005" s="186">
        <v>7.0</v>
      </c>
      <c r="H3005" s="186">
        <v>0.0</v>
      </c>
      <c r="I3005" s="2"/>
    </row>
    <row r="3006">
      <c r="A3006" s="183">
        <v>47022.0</v>
      </c>
      <c r="B3006" s="184" t="s">
        <v>344</v>
      </c>
      <c r="C3006" s="183">
        <v>46973.0</v>
      </c>
      <c r="D3006" s="184" t="s">
        <v>469</v>
      </c>
      <c r="E3006" s="184" t="s">
        <v>432</v>
      </c>
      <c r="F3006" s="184" t="s">
        <v>347</v>
      </c>
      <c r="G3006" s="186">
        <v>8.0</v>
      </c>
      <c r="H3006" s="186">
        <v>0.0</v>
      </c>
      <c r="I3006" s="2"/>
    </row>
    <row r="3007">
      <c r="A3007" s="183">
        <v>47023.0</v>
      </c>
      <c r="B3007" s="184" t="s">
        <v>346</v>
      </c>
      <c r="C3007" s="183">
        <v>46974.0</v>
      </c>
      <c r="D3007" s="184" t="s">
        <v>469</v>
      </c>
      <c r="E3007" s="184" t="s">
        <v>432</v>
      </c>
      <c r="F3007" s="184" t="s">
        <v>349</v>
      </c>
      <c r="G3007" s="186">
        <v>9.0</v>
      </c>
      <c r="H3007" s="186">
        <v>0.0</v>
      </c>
      <c r="I3007" s="2"/>
    </row>
    <row r="3008">
      <c r="A3008" s="183">
        <v>47024.0</v>
      </c>
      <c r="B3008" s="184" t="s">
        <v>348</v>
      </c>
      <c r="C3008" s="183">
        <v>46975.0</v>
      </c>
      <c r="D3008" s="184" t="s">
        <v>469</v>
      </c>
      <c r="E3008" s="184" t="s">
        <v>432</v>
      </c>
      <c r="F3008" s="184" t="s">
        <v>350</v>
      </c>
      <c r="G3008" s="186">
        <v>10.0</v>
      </c>
      <c r="H3008" s="186">
        <v>0.0</v>
      </c>
      <c r="I3008" s="2"/>
    </row>
    <row r="3009">
      <c r="A3009" s="183">
        <v>47025.0</v>
      </c>
      <c r="B3009" s="184" t="s">
        <v>334</v>
      </c>
      <c r="C3009" s="183">
        <v>46976.0</v>
      </c>
      <c r="D3009" s="184" t="s">
        <v>469</v>
      </c>
      <c r="E3009" s="184" t="s">
        <v>432</v>
      </c>
      <c r="F3009" s="184" t="s">
        <v>351</v>
      </c>
      <c r="G3009" s="186">
        <v>11.0</v>
      </c>
      <c r="H3009" s="186">
        <v>0.0</v>
      </c>
      <c r="I3009" s="2"/>
    </row>
    <row r="3010">
      <c r="A3010" s="183">
        <v>47026.0</v>
      </c>
      <c r="B3010" s="184" t="s">
        <v>338</v>
      </c>
      <c r="C3010" s="183">
        <v>46977.0</v>
      </c>
      <c r="D3010" s="184" t="s">
        <v>469</v>
      </c>
      <c r="E3010" s="184" t="s">
        <v>432</v>
      </c>
      <c r="F3010" s="184" t="s">
        <v>352</v>
      </c>
      <c r="G3010" s="186">
        <v>12.0</v>
      </c>
      <c r="H3010" s="186">
        <v>0.0</v>
      </c>
      <c r="I3010" s="2"/>
    </row>
    <row r="3011">
      <c r="A3011" s="183">
        <v>47119.0</v>
      </c>
      <c r="B3011" s="184" t="s">
        <v>342</v>
      </c>
      <c r="C3011" s="183">
        <v>47074.0</v>
      </c>
      <c r="D3011" s="184" t="s">
        <v>469</v>
      </c>
      <c r="E3011" s="184" t="s">
        <v>435</v>
      </c>
      <c r="F3011" s="184" t="s">
        <v>387</v>
      </c>
      <c r="G3011" s="186">
        <v>17.0</v>
      </c>
      <c r="H3011" s="186">
        <v>0.0</v>
      </c>
      <c r="I3011" s="2"/>
    </row>
    <row r="3012">
      <c r="A3012" s="183">
        <v>47120.0</v>
      </c>
      <c r="B3012" s="184" t="s">
        <v>344</v>
      </c>
      <c r="C3012" s="183">
        <v>47075.0</v>
      </c>
      <c r="D3012" s="184" t="s">
        <v>469</v>
      </c>
      <c r="E3012" s="184" t="s">
        <v>435</v>
      </c>
      <c r="F3012" s="184" t="s">
        <v>388</v>
      </c>
      <c r="G3012" s="186">
        <v>18.0</v>
      </c>
      <c r="H3012" s="186">
        <v>0.0</v>
      </c>
      <c r="I3012" s="2"/>
    </row>
    <row r="3013">
      <c r="A3013" s="183">
        <v>47121.0</v>
      </c>
      <c r="B3013" s="184" t="s">
        <v>346</v>
      </c>
      <c r="C3013" s="183">
        <v>47076.0</v>
      </c>
      <c r="D3013" s="184" t="s">
        <v>469</v>
      </c>
      <c r="E3013" s="184" t="s">
        <v>435</v>
      </c>
      <c r="F3013" s="184" t="s">
        <v>389</v>
      </c>
      <c r="G3013" s="186">
        <v>19.0</v>
      </c>
      <c r="H3013" s="186">
        <v>0.0</v>
      </c>
      <c r="I3013" s="2"/>
    </row>
    <row r="3014">
      <c r="A3014" s="183">
        <v>47122.0</v>
      </c>
      <c r="B3014" s="184" t="s">
        <v>348</v>
      </c>
      <c r="C3014" s="183">
        <v>47077.0</v>
      </c>
      <c r="D3014" s="184" t="s">
        <v>469</v>
      </c>
      <c r="E3014" s="184" t="s">
        <v>435</v>
      </c>
      <c r="F3014" s="184" t="s">
        <v>390</v>
      </c>
      <c r="G3014" s="186">
        <v>20.0</v>
      </c>
      <c r="H3014" s="186">
        <v>0.0</v>
      </c>
      <c r="I3014" s="2"/>
    </row>
    <row r="3015">
      <c r="A3015" s="183">
        <v>47123.0</v>
      </c>
      <c r="B3015" s="184" t="s">
        <v>334</v>
      </c>
      <c r="C3015" s="183">
        <v>47078.0</v>
      </c>
      <c r="D3015" s="184" t="s">
        <v>469</v>
      </c>
      <c r="E3015" s="184" t="s">
        <v>435</v>
      </c>
      <c r="F3015" s="184" t="s">
        <v>391</v>
      </c>
      <c r="G3015" s="186">
        <v>21.0</v>
      </c>
      <c r="H3015" s="186">
        <v>0.0</v>
      </c>
      <c r="I3015" s="2"/>
    </row>
    <row r="3016">
      <c r="A3016" s="183">
        <v>47124.0</v>
      </c>
      <c r="B3016" s="184" t="s">
        <v>338</v>
      </c>
      <c r="C3016" s="183">
        <v>47079.0</v>
      </c>
      <c r="D3016" s="184" t="s">
        <v>469</v>
      </c>
      <c r="E3016" s="184" t="s">
        <v>435</v>
      </c>
      <c r="F3016" s="184" t="s">
        <v>392</v>
      </c>
      <c r="G3016" s="186">
        <v>22.0</v>
      </c>
      <c r="H3016" s="186">
        <v>0.0</v>
      </c>
      <c r="I3016" s="2"/>
    </row>
    <row r="3017">
      <c r="A3017" s="183">
        <v>47125.0</v>
      </c>
      <c r="B3017" s="184" t="s">
        <v>340</v>
      </c>
      <c r="C3017" s="183">
        <v>47080.0</v>
      </c>
      <c r="D3017" s="184" t="s">
        <v>469</v>
      </c>
      <c r="E3017" s="184" t="s">
        <v>435</v>
      </c>
      <c r="F3017" s="184" t="s">
        <v>393</v>
      </c>
      <c r="G3017" s="186">
        <v>23.0</v>
      </c>
      <c r="H3017" s="186">
        <v>0.0</v>
      </c>
      <c r="I3017" s="2"/>
    </row>
    <row r="3018">
      <c r="A3018" s="183">
        <v>47126.0</v>
      </c>
      <c r="B3018" s="184" t="s">
        <v>342</v>
      </c>
      <c r="C3018" s="183">
        <v>47081.0</v>
      </c>
      <c r="D3018" s="184" t="s">
        <v>469</v>
      </c>
      <c r="E3018" s="184" t="s">
        <v>435</v>
      </c>
      <c r="F3018" s="184" t="s">
        <v>394</v>
      </c>
      <c r="G3018" s="186">
        <v>24.0</v>
      </c>
      <c r="H3018" s="186">
        <v>0.0</v>
      </c>
      <c r="I3018" s="2"/>
    </row>
    <row r="3019">
      <c r="A3019" s="183">
        <v>47127.0</v>
      </c>
      <c r="B3019" s="184" t="s">
        <v>344</v>
      </c>
      <c r="C3019" s="183">
        <v>47082.0</v>
      </c>
      <c r="D3019" s="184" t="s">
        <v>469</v>
      </c>
      <c r="E3019" s="184" t="s">
        <v>435</v>
      </c>
      <c r="F3019" s="184" t="s">
        <v>395</v>
      </c>
      <c r="G3019" s="186">
        <v>25.0</v>
      </c>
      <c r="H3019" s="186">
        <v>0.0</v>
      </c>
      <c r="I3019" s="2"/>
    </row>
    <row r="3020">
      <c r="A3020" s="183">
        <v>47128.0</v>
      </c>
      <c r="B3020" s="184" t="s">
        <v>346</v>
      </c>
      <c r="C3020" s="183">
        <v>47083.0</v>
      </c>
      <c r="D3020" s="184" t="s">
        <v>469</v>
      </c>
      <c r="E3020" s="184" t="s">
        <v>435</v>
      </c>
      <c r="F3020" s="184" t="s">
        <v>396</v>
      </c>
      <c r="G3020" s="186">
        <v>26.0</v>
      </c>
      <c r="H3020" s="186">
        <v>0.0</v>
      </c>
      <c r="I3020" s="2"/>
    </row>
    <row r="3021">
      <c r="A3021" s="183">
        <v>47129.0</v>
      </c>
      <c r="B3021" s="184" t="s">
        <v>348</v>
      </c>
      <c r="C3021" s="183">
        <v>47084.0</v>
      </c>
      <c r="D3021" s="184" t="s">
        <v>469</v>
      </c>
      <c r="E3021" s="184" t="s">
        <v>435</v>
      </c>
      <c r="F3021" s="184" t="s">
        <v>397</v>
      </c>
      <c r="G3021" s="186">
        <v>27.0</v>
      </c>
      <c r="H3021" s="186">
        <v>0.0</v>
      </c>
      <c r="I3021" s="2"/>
    </row>
    <row r="3022">
      <c r="A3022" s="183">
        <v>47130.0</v>
      </c>
      <c r="B3022" s="184" t="s">
        <v>334</v>
      </c>
      <c r="C3022" s="183">
        <v>47085.0</v>
      </c>
      <c r="D3022" s="184" t="s">
        <v>469</v>
      </c>
      <c r="E3022" s="184" t="s">
        <v>435</v>
      </c>
      <c r="F3022" s="184" t="s">
        <v>398</v>
      </c>
      <c r="G3022" s="186">
        <v>28.0</v>
      </c>
      <c r="H3022" s="186">
        <v>0.0</v>
      </c>
      <c r="I3022" s="2"/>
    </row>
    <row r="3023">
      <c r="A3023" s="183">
        <v>47131.0</v>
      </c>
      <c r="B3023" s="184" t="s">
        <v>338</v>
      </c>
      <c r="C3023" s="183">
        <v>47086.0</v>
      </c>
      <c r="D3023" s="184" t="s">
        <v>469</v>
      </c>
      <c r="E3023" s="184" t="s">
        <v>435</v>
      </c>
      <c r="F3023" s="184" t="s">
        <v>399</v>
      </c>
      <c r="G3023" s="186">
        <v>29.0</v>
      </c>
      <c r="H3023" s="186">
        <v>0.0</v>
      </c>
      <c r="I3023" s="2"/>
    </row>
    <row r="3024">
      <c r="A3024" s="183">
        <v>47132.0</v>
      </c>
      <c r="B3024" s="184" t="s">
        <v>340</v>
      </c>
      <c r="C3024" s="183">
        <v>47087.0</v>
      </c>
      <c r="D3024" s="184" t="s">
        <v>469</v>
      </c>
      <c r="E3024" s="184" t="s">
        <v>435</v>
      </c>
      <c r="F3024" s="184" t="s">
        <v>400</v>
      </c>
      <c r="G3024" s="186">
        <v>30.0</v>
      </c>
      <c r="H3024" s="186">
        <v>0.0</v>
      </c>
      <c r="I3024" s="2"/>
    </row>
    <row r="3025">
      <c r="A3025" s="183">
        <v>47133.0</v>
      </c>
      <c r="B3025" s="184" t="s">
        <v>342</v>
      </c>
      <c r="C3025" s="183">
        <v>47088.0</v>
      </c>
      <c r="D3025" s="184" t="s">
        <v>469</v>
      </c>
      <c r="E3025" s="184" t="s">
        <v>442</v>
      </c>
      <c r="F3025" s="184" t="s">
        <v>401</v>
      </c>
      <c r="G3025" s="186">
        <v>1.0</v>
      </c>
      <c r="H3025" s="186">
        <v>0.0</v>
      </c>
      <c r="I3025" s="2"/>
    </row>
    <row r="3026">
      <c r="A3026" s="183">
        <v>47134.0</v>
      </c>
      <c r="B3026" s="184" t="s">
        <v>344</v>
      </c>
      <c r="C3026" s="183">
        <v>47089.0</v>
      </c>
      <c r="D3026" s="184" t="s">
        <v>469</v>
      </c>
      <c r="E3026" s="184" t="s">
        <v>442</v>
      </c>
      <c r="F3026" s="184" t="s">
        <v>402</v>
      </c>
      <c r="G3026" s="186">
        <v>2.0</v>
      </c>
      <c r="H3026" s="186">
        <v>0.0</v>
      </c>
      <c r="I3026" s="2"/>
    </row>
    <row r="3027">
      <c r="A3027" s="183">
        <v>47135.0</v>
      </c>
      <c r="B3027" s="184" t="s">
        <v>346</v>
      </c>
      <c r="C3027" s="183">
        <v>47090.0</v>
      </c>
      <c r="D3027" s="184" t="s">
        <v>469</v>
      </c>
      <c r="E3027" s="184" t="s">
        <v>442</v>
      </c>
      <c r="F3027" s="184" t="s">
        <v>403</v>
      </c>
      <c r="G3027" s="186">
        <v>3.0</v>
      </c>
      <c r="H3027" s="186">
        <v>0.0</v>
      </c>
      <c r="I3027" s="2"/>
    </row>
    <row r="3028">
      <c r="A3028" s="183">
        <v>47136.0</v>
      </c>
      <c r="B3028" s="184" t="s">
        <v>348</v>
      </c>
      <c r="C3028" s="183">
        <v>47091.0</v>
      </c>
      <c r="D3028" s="184" t="s">
        <v>469</v>
      </c>
      <c r="E3028" s="184" t="s">
        <v>442</v>
      </c>
      <c r="F3028" s="184" t="s">
        <v>404</v>
      </c>
      <c r="G3028" s="186">
        <v>4.0</v>
      </c>
      <c r="H3028" s="186">
        <v>0.0</v>
      </c>
      <c r="I3028" s="2"/>
    </row>
    <row r="3029">
      <c r="A3029" s="183">
        <v>47137.0</v>
      </c>
      <c r="B3029" s="184" t="s">
        <v>334</v>
      </c>
      <c r="C3029" s="183">
        <v>47092.0</v>
      </c>
      <c r="D3029" s="184" t="s">
        <v>469</v>
      </c>
      <c r="E3029" s="184" t="s">
        <v>442</v>
      </c>
      <c r="F3029" s="184" t="s">
        <v>337</v>
      </c>
      <c r="G3029" s="186">
        <v>5.0</v>
      </c>
      <c r="H3029" s="186">
        <v>0.0</v>
      </c>
      <c r="I3029" s="2"/>
    </row>
    <row r="3030">
      <c r="A3030" s="183">
        <v>47138.0</v>
      </c>
      <c r="B3030" s="184" t="s">
        <v>338</v>
      </c>
      <c r="C3030" s="183">
        <v>47093.0</v>
      </c>
      <c r="D3030" s="184" t="s">
        <v>469</v>
      </c>
      <c r="E3030" s="184" t="s">
        <v>442</v>
      </c>
      <c r="F3030" s="184" t="s">
        <v>339</v>
      </c>
      <c r="G3030" s="186">
        <v>6.0</v>
      </c>
      <c r="H3030" s="186">
        <v>0.0</v>
      </c>
      <c r="I3030" s="2"/>
    </row>
    <row r="3031">
      <c r="A3031" s="183">
        <v>47139.0</v>
      </c>
      <c r="B3031" s="184" t="s">
        <v>340</v>
      </c>
      <c r="C3031" s="183">
        <v>47094.0</v>
      </c>
      <c r="D3031" s="184" t="s">
        <v>469</v>
      </c>
      <c r="E3031" s="184" t="s">
        <v>442</v>
      </c>
      <c r="F3031" s="184" t="s">
        <v>341</v>
      </c>
      <c r="G3031" s="186">
        <v>7.0</v>
      </c>
      <c r="H3031" s="186">
        <v>0.0</v>
      </c>
      <c r="I3031" s="2"/>
    </row>
    <row r="3032">
      <c r="A3032" s="183">
        <v>47140.0</v>
      </c>
      <c r="B3032" s="184" t="s">
        <v>342</v>
      </c>
      <c r="C3032" s="183">
        <v>47095.0</v>
      </c>
      <c r="D3032" s="184" t="s">
        <v>469</v>
      </c>
      <c r="E3032" s="184" t="s">
        <v>442</v>
      </c>
      <c r="F3032" s="184" t="s">
        <v>343</v>
      </c>
      <c r="G3032" s="186">
        <v>8.0</v>
      </c>
      <c r="H3032" s="186">
        <v>0.0</v>
      </c>
      <c r="I3032" s="2"/>
    </row>
    <row r="3033">
      <c r="A3033" s="183">
        <v>47141.0</v>
      </c>
      <c r="B3033" s="184" t="s">
        <v>344</v>
      </c>
      <c r="C3033" s="183">
        <v>47096.0</v>
      </c>
      <c r="D3033" s="184" t="s">
        <v>469</v>
      </c>
      <c r="E3033" s="184" t="s">
        <v>442</v>
      </c>
      <c r="F3033" s="184" t="s">
        <v>345</v>
      </c>
      <c r="G3033" s="186">
        <v>9.0</v>
      </c>
      <c r="H3033" s="186">
        <v>0.0</v>
      </c>
      <c r="I3033" s="2"/>
    </row>
    <row r="3034">
      <c r="A3034" s="183">
        <v>47142.0</v>
      </c>
      <c r="B3034" s="184" t="s">
        <v>346</v>
      </c>
      <c r="C3034" s="183">
        <v>47097.0</v>
      </c>
      <c r="D3034" s="184" t="s">
        <v>469</v>
      </c>
      <c r="E3034" s="184" t="s">
        <v>442</v>
      </c>
      <c r="F3034" s="184" t="s">
        <v>347</v>
      </c>
      <c r="G3034" s="186">
        <v>10.0</v>
      </c>
      <c r="H3034" s="186">
        <v>0.0</v>
      </c>
      <c r="I3034" s="2"/>
    </row>
    <row r="3035">
      <c r="A3035" s="183">
        <v>47143.0</v>
      </c>
      <c r="B3035" s="184" t="s">
        <v>348</v>
      </c>
      <c r="C3035" s="183">
        <v>47098.0</v>
      </c>
      <c r="D3035" s="184" t="s">
        <v>469</v>
      </c>
      <c r="E3035" s="184" t="s">
        <v>442</v>
      </c>
      <c r="F3035" s="184" t="s">
        <v>349</v>
      </c>
      <c r="G3035" s="186">
        <v>11.0</v>
      </c>
      <c r="H3035" s="186">
        <v>0.0</v>
      </c>
      <c r="I3035" s="2"/>
    </row>
    <row r="3036">
      <c r="A3036" s="183">
        <v>47144.0</v>
      </c>
      <c r="B3036" s="184" t="s">
        <v>334</v>
      </c>
      <c r="C3036" s="183">
        <v>47099.0</v>
      </c>
      <c r="D3036" s="184" t="s">
        <v>469</v>
      </c>
      <c r="E3036" s="184" t="s">
        <v>442</v>
      </c>
      <c r="F3036" s="184" t="s">
        <v>350</v>
      </c>
      <c r="G3036" s="186">
        <v>12.0</v>
      </c>
      <c r="H3036" s="186">
        <v>0.0</v>
      </c>
      <c r="I3036" s="2"/>
    </row>
    <row r="3037">
      <c r="A3037" s="183">
        <v>47145.0</v>
      </c>
      <c r="B3037" s="184" t="s">
        <v>338</v>
      </c>
      <c r="C3037" s="183">
        <v>47100.0</v>
      </c>
      <c r="D3037" s="184" t="s">
        <v>469</v>
      </c>
      <c r="E3037" s="184" t="s">
        <v>442</v>
      </c>
      <c r="F3037" s="184" t="s">
        <v>351</v>
      </c>
      <c r="G3037" s="186">
        <v>13.0</v>
      </c>
      <c r="H3037" s="186">
        <v>0.0</v>
      </c>
      <c r="I3037" s="2"/>
    </row>
    <row r="3038">
      <c r="A3038" s="183">
        <v>47146.0</v>
      </c>
      <c r="B3038" s="184" t="s">
        <v>340</v>
      </c>
      <c r="C3038" s="183">
        <v>47101.0</v>
      </c>
      <c r="D3038" s="184" t="s">
        <v>469</v>
      </c>
      <c r="E3038" s="184" t="s">
        <v>442</v>
      </c>
      <c r="F3038" s="184" t="s">
        <v>352</v>
      </c>
      <c r="G3038" s="186">
        <v>14.0</v>
      </c>
      <c r="H3038" s="186">
        <v>0.0</v>
      </c>
      <c r="I3038" s="2"/>
    </row>
    <row r="3039">
      <c r="A3039" s="183">
        <v>47147.0</v>
      </c>
      <c r="B3039" s="184" t="s">
        <v>342</v>
      </c>
      <c r="C3039" s="183">
        <v>47102.0</v>
      </c>
      <c r="D3039" s="184" t="s">
        <v>469</v>
      </c>
      <c r="E3039" s="184" t="s">
        <v>442</v>
      </c>
      <c r="F3039" s="184" t="s">
        <v>353</v>
      </c>
      <c r="G3039" s="186">
        <v>15.0</v>
      </c>
      <c r="H3039" s="186">
        <v>0.0</v>
      </c>
      <c r="I3039" s="2"/>
    </row>
    <row r="3040">
      <c r="A3040" s="183">
        <v>47148.0</v>
      </c>
      <c r="B3040" s="184" t="s">
        <v>344</v>
      </c>
      <c r="C3040" s="183">
        <v>47103.0</v>
      </c>
      <c r="D3040" s="184" t="s">
        <v>469</v>
      </c>
      <c r="E3040" s="184" t="s">
        <v>442</v>
      </c>
      <c r="F3040" s="184" t="s">
        <v>354</v>
      </c>
      <c r="G3040" s="186">
        <v>16.0</v>
      </c>
      <c r="H3040" s="186">
        <v>0.0</v>
      </c>
      <c r="I3040" s="2"/>
    </row>
    <row r="3041">
      <c r="A3041" s="183">
        <v>47149.0</v>
      </c>
      <c r="B3041" s="184" t="s">
        <v>346</v>
      </c>
      <c r="C3041" s="183">
        <v>47104.0</v>
      </c>
      <c r="D3041" s="184" t="s">
        <v>469</v>
      </c>
      <c r="E3041" s="184" t="s">
        <v>442</v>
      </c>
      <c r="F3041" s="184" t="s">
        <v>356</v>
      </c>
      <c r="G3041" s="186">
        <v>17.0</v>
      </c>
      <c r="H3041" s="186">
        <v>0.0</v>
      </c>
      <c r="I3041" s="2"/>
    </row>
    <row r="3042">
      <c r="A3042" s="183">
        <v>47392.0</v>
      </c>
      <c r="B3042" s="184" t="s">
        <v>342</v>
      </c>
      <c r="C3042" s="183">
        <v>47354.0</v>
      </c>
      <c r="D3042" s="184" t="s">
        <v>470</v>
      </c>
      <c r="E3042" s="184" t="s">
        <v>444</v>
      </c>
      <c r="F3042" s="184" t="s">
        <v>359</v>
      </c>
      <c r="G3042" s="186">
        <v>24.0</v>
      </c>
      <c r="H3042" s="186">
        <v>0.0</v>
      </c>
      <c r="I3042" s="2"/>
    </row>
    <row r="3043">
      <c r="A3043" s="183">
        <v>47393.0</v>
      </c>
      <c r="B3043" s="184" t="s">
        <v>344</v>
      </c>
      <c r="C3043" s="183">
        <v>47355.0</v>
      </c>
      <c r="D3043" s="184" t="s">
        <v>470</v>
      </c>
      <c r="E3043" s="184" t="s">
        <v>444</v>
      </c>
      <c r="F3043" s="184" t="s">
        <v>360</v>
      </c>
      <c r="G3043" s="186">
        <v>25.0</v>
      </c>
      <c r="H3043" s="186">
        <v>0.0</v>
      </c>
      <c r="I3043" s="2"/>
    </row>
    <row r="3044">
      <c r="A3044" s="183">
        <v>47394.0</v>
      </c>
      <c r="B3044" s="184" t="s">
        <v>346</v>
      </c>
      <c r="C3044" s="183">
        <v>47356.0</v>
      </c>
      <c r="D3044" s="184" t="s">
        <v>470</v>
      </c>
      <c r="E3044" s="184" t="s">
        <v>444</v>
      </c>
      <c r="F3044" s="184" t="s">
        <v>361</v>
      </c>
      <c r="G3044" s="186">
        <v>26.0</v>
      </c>
      <c r="H3044" s="186">
        <v>0.0</v>
      </c>
      <c r="I3044" s="2"/>
    </row>
    <row r="3045">
      <c r="A3045" s="183">
        <v>47395.0</v>
      </c>
      <c r="B3045" s="184" t="s">
        <v>348</v>
      </c>
      <c r="C3045" s="183">
        <v>47357.0</v>
      </c>
      <c r="D3045" s="184" t="s">
        <v>470</v>
      </c>
      <c r="E3045" s="184" t="s">
        <v>444</v>
      </c>
      <c r="F3045" s="184" t="s">
        <v>362</v>
      </c>
      <c r="G3045" s="186">
        <v>27.0</v>
      </c>
      <c r="H3045" s="186">
        <v>0.0</v>
      </c>
      <c r="I3045" s="2"/>
    </row>
    <row r="3046">
      <c r="A3046" s="183">
        <v>47396.0</v>
      </c>
      <c r="B3046" s="184" t="s">
        <v>334</v>
      </c>
      <c r="C3046" s="183">
        <v>47358.0</v>
      </c>
      <c r="D3046" s="184" t="s">
        <v>470</v>
      </c>
      <c r="E3046" s="184" t="s">
        <v>444</v>
      </c>
      <c r="F3046" s="184" t="s">
        <v>363</v>
      </c>
      <c r="G3046" s="186">
        <v>28.0</v>
      </c>
      <c r="H3046" s="186">
        <v>0.0</v>
      </c>
      <c r="I3046" s="2"/>
    </row>
    <row r="3047">
      <c r="A3047" s="183">
        <v>47397.0</v>
      </c>
      <c r="B3047" s="184" t="s">
        <v>338</v>
      </c>
      <c r="C3047" s="183">
        <v>47359.0</v>
      </c>
      <c r="D3047" s="184" t="s">
        <v>470</v>
      </c>
      <c r="E3047" s="184" t="s">
        <v>444</v>
      </c>
      <c r="F3047" s="184" t="s">
        <v>364</v>
      </c>
      <c r="G3047" s="186">
        <v>29.0</v>
      </c>
      <c r="H3047" s="186">
        <v>0.0</v>
      </c>
      <c r="I3047" s="2"/>
    </row>
    <row r="3048">
      <c r="A3048" s="183">
        <v>47398.0</v>
      </c>
      <c r="B3048" s="184" t="s">
        <v>340</v>
      </c>
      <c r="C3048" s="183">
        <v>47360.0</v>
      </c>
      <c r="D3048" s="184" t="s">
        <v>470</v>
      </c>
      <c r="E3048" s="184" t="s">
        <v>444</v>
      </c>
      <c r="F3048" s="184" t="s">
        <v>365</v>
      </c>
      <c r="G3048" s="186">
        <v>30.0</v>
      </c>
      <c r="H3048" s="186">
        <v>0.0</v>
      </c>
      <c r="I3048" s="2"/>
    </row>
    <row r="3049">
      <c r="A3049" s="183">
        <v>47399.0</v>
      </c>
      <c r="B3049" s="184" t="s">
        <v>342</v>
      </c>
      <c r="C3049" s="183">
        <v>47362.0</v>
      </c>
      <c r="D3049" s="184" t="s">
        <v>470</v>
      </c>
      <c r="E3049" s="184" t="s">
        <v>445</v>
      </c>
      <c r="F3049" s="184" t="s">
        <v>366</v>
      </c>
      <c r="G3049" s="186">
        <v>1.0</v>
      </c>
      <c r="H3049" s="186">
        <v>0.0</v>
      </c>
      <c r="I3049" s="2"/>
    </row>
    <row r="3050">
      <c r="A3050" s="183">
        <v>47400.0</v>
      </c>
      <c r="B3050" s="184" t="s">
        <v>344</v>
      </c>
      <c r="C3050" s="183">
        <v>47363.0</v>
      </c>
      <c r="D3050" s="184" t="s">
        <v>470</v>
      </c>
      <c r="E3050" s="184" t="s">
        <v>445</v>
      </c>
      <c r="F3050" s="184" t="s">
        <v>367</v>
      </c>
      <c r="G3050" s="186">
        <v>2.0</v>
      </c>
      <c r="H3050" s="186">
        <v>0.0</v>
      </c>
      <c r="I3050" s="2"/>
    </row>
    <row r="3051">
      <c r="A3051" s="183">
        <v>47401.0</v>
      </c>
      <c r="B3051" s="184" t="s">
        <v>346</v>
      </c>
      <c r="C3051" s="183">
        <v>47364.0</v>
      </c>
      <c r="D3051" s="184" t="s">
        <v>470</v>
      </c>
      <c r="E3051" s="184" t="s">
        <v>445</v>
      </c>
      <c r="F3051" s="184" t="s">
        <v>368</v>
      </c>
      <c r="G3051" s="186">
        <v>3.0</v>
      </c>
      <c r="H3051" s="186">
        <v>0.0</v>
      </c>
      <c r="I3051" s="2"/>
    </row>
    <row r="3052">
      <c r="A3052" s="183">
        <v>47402.0</v>
      </c>
      <c r="B3052" s="184" t="s">
        <v>348</v>
      </c>
      <c r="C3052" s="183">
        <v>47365.0</v>
      </c>
      <c r="D3052" s="184" t="s">
        <v>470</v>
      </c>
      <c r="E3052" s="184" t="s">
        <v>445</v>
      </c>
      <c r="F3052" s="184" t="s">
        <v>369</v>
      </c>
      <c r="G3052" s="186">
        <v>4.0</v>
      </c>
      <c r="H3052" s="186">
        <v>0.0</v>
      </c>
      <c r="I3052" s="2"/>
    </row>
    <row r="3053">
      <c r="A3053" s="183">
        <v>47403.0</v>
      </c>
      <c r="B3053" s="184" t="s">
        <v>334</v>
      </c>
      <c r="C3053" s="183">
        <v>47366.0</v>
      </c>
      <c r="D3053" s="184" t="s">
        <v>470</v>
      </c>
      <c r="E3053" s="184" t="s">
        <v>445</v>
      </c>
      <c r="F3053" s="184" t="s">
        <v>370</v>
      </c>
      <c r="G3053" s="186">
        <v>5.0</v>
      </c>
      <c r="H3053" s="186">
        <v>0.0</v>
      </c>
      <c r="I3053" s="2"/>
    </row>
    <row r="3054">
      <c r="A3054" s="183">
        <v>47404.0</v>
      </c>
      <c r="B3054" s="184" t="s">
        <v>338</v>
      </c>
      <c r="C3054" s="183">
        <v>47367.0</v>
      </c>
      <c r="D3054" s="184" t="s">
        <v>470</v>
      </c>
      <c r="E3054" s="184" t="s">
        <v>445</v>
      </c>
      <c r="F3054" s="184" t="s">
        <v>371</v>
      </c>
      <c r="G3054" s="186">
        <v>6.0</v>
      </c>
      <c r="H3054" s="186">
        <v>0.0</v>
      </c>
      <c r="I3054" s="2"/>
    </row>
    <row r="3055">
      <c r="A3055" s="183">
        <v>47405.0</v>
      </c>
      <c r="B3055" s="184" t="s">
        <v>340</v>
      </c>
      <c r="C3055" s="183">
        <v>47368.0</v>
      </c>
      <c r="D3055" s="184" t="s">
        <v>470</v>
      </c>
      <c r="E3055" s="184" t="s">
        <v>445</v>
      </c>
      <c r="F3055" s="184" t="s">
        <v>372</v>
      </c>
      <c r="G3055" s="186">
        <v>7.0</v>
      </c>
      <c r="H3055" s="186">
        <v>0.0</v>
      </c>
      <c r="I3055" s="2"/>
    </row>
    <row r="3056">
      <c r="A3056" s="183">
        <v>47406.0</v>
      </c>
      <c r="B3056" s="184" t="s">
        <v>342</v>
      </c>
      <c r="C3056" s="183">
        <v>47369.0</v>
      </c>
      <c r="D3056" s="184" t="s">
        <v>470</v>
      </c>
      <c r="E3056" s="184" t="s">
        <v>445</v>
      </c>
      <c r="F3056" s="184" t="s">
        <v>373</v>
      </c>
      <c r="G3056" s="186">
        <v>8.0</v>
      </c>
      <c r="H3056" s="186">
        <v>0.0</v>
      </c>
      <c r="I3056" s="2"/>
    </row>
    <row r="3057">
      <c r="A3057" s="183">
        <v>47407.0</v>
      </c>
      <c r="B3057" s="184" t="s">
        <v>344</v>
      </c>
      <c r="C3057" s="183">
        <v>47370.0</v>
      </c>
      <c r="D3057" s="184" t="s">
        <v>470</v>
      </c>
      <c r="E3057" s="184" t="s">
        <v>445</v>
      </c>
      <c r="F3057" s="184" t="s">
        <v>374</v>
      </c>
      <c r="G3057" s="186">
        <v>9.0</v>
      </c>
      <c r="H3057" s="186">
        <v>0.0</v>
      </c>
      <c r="I3057" s="2"/>
    </row>
    <row r="3058">
      <c r="A3058" s="183">
        <v>47408.0</v>
      </c>
      <c r="B3058" s="184" t="s">
        <v>346</v>
      </c>
      <c r="C3058" s="183">
        <v>47371.0</v>
      </c>
      <c r="D3058" s="184" t="s">
        <v>470</v>
      </c>
      <c r="E3058" s="184" t="s">
        <v>445</v>
      </c>
      <c r="F3058" s="184" t="s">
        <v>406</v>
      </c>
      <c r="G3058" s="186">
        <v>10.0</v>
      </c>
      <c r="H3058" s="186">
        <v>0.0</v>
      </c>
      <c r="I3058" s="2"/>
    </row>
    <row r="3059">
      <c r="A3059" s="183">
        <v>47409.0</v>
      </c>
      <c r="B3059" s="184" t="s">
        <v>348</v>
      </c>
      <c r="C3059" s="183">
        <v>47372.0</v>
      </c>
      <c r="D3059" s="184" t="s">
        <v>470</v>
      </c>
      <c r="E3059" s="184" t="s">
        <v>445</v>
      </c>
      <c r="F3059" s="184" t="s">
        <v>407</v>
      </c>
      <c r="G3059" s="186">
        <v>11.0</v>
      </c>
      <c r="H3059" s="186">
        <v>0.0</v>
      </c>
      <c r="I3059" s="2"/>
    </row>
    <row r="3060">
      <c r="A3060" s="183">
        <v>47410.0</v>
      </c>
      <c r="B3060" s="184" t="s">
        <v>334</v>
      </c>
      <c r="C3060" s="183">
        <v>47373.0</v>
      </c>
      <c r="D3060" s="184" t="s">
        <v>470</v>
      </c>
      <c r="E3060" s="184" t="s">
        <v>445</v>
      </c>
      <c r="F3060" s="184" t="s">
        <v>377</v>
      </c>
      <c r="G3060" s="186">
        <v>12.0</v>
      </c>
      <c r="H3060" s="186">
        <v>0.0</v>
      </c>
      <c r="I3060" s="2"/>
    </row>
    <row r="3061">
      <c r="A3061" s="183">
        <v>47411.0</v>
      </c>
      <c r="B3061" s="184" t="s">
        <v>338</v>
      </c>
      <c r="C3061" s="183">
        <v>47374.0</v>
      </c>
      <c r="D3061" s="184" t="s">
        <v>470</v>
      </c>
      <c r="E3061" s="184" t="s">
        <v>445</v>
      </c>
      <c r="F3061" s="184" t="s">
        <v>378</v>
      </c>
      <c r="G3061" s="186">
        <v>13.0</v>
      </c>
      <c r="H3061" s="186">
        <v>0.0</v>
      </c>
      <c r="I3061" s="2"/>
    </row>
    <row r="3062">
      <c r="A3062" s="183">
        <v>47412.0</v>
      </c>
      <c r="B3062" s="184" t="s">
        <v>340</v>
      </c>
      <c r="C3062" s="183">
        <v>47375.0</v>
      </c>
      <c r="D3062" s="184" t="s">
        <v>470</v>
      </c>
      <c r="E3062" s="184" t="s">
        <v>445</v>
      </c>
      <c r="F3062" s="184" t="s">
        <v>379</v>
      </c>
      <c r="G3062" s="186">
        <v>14.0</v>
      </c>
      <c r="H3062" s="186">
        <v>0.0</v>
      </c>
      <c r="I3062" s="2"/>
    </row>
    <row r="3063">
      <c r="A3063" s="183">
        <v>47413.0</v>
      </c>
      <c r="B3063" s="184" t="s">
        <v>342</v>
      </c>
      <c r="C3063" s="183">
        <v>47376.0</v>
      </c>
      <c r="D3063" s="184" t="s">
        <v>470</v>
      </c>
      <c r="E3063" s="184" t="s">
        <v>445</v>
      </c>
      <c r="F3063" s="184" t="s">
        <v>380</v>
      </c>
      <c r="G3063" s="186">
        <v>15.0</v>
      </c>
      <c r="H3063" s="186">
        <v>0.0</v>
      </c>
      <c r="I3063" s="2"/>
    </row>
    <row r="3064">
      <c r="A3064" s="183">
        <v>47414.0</v>
      </c>
      <c r="B3064" s="184" t="s">
        <v>344</v>
      </c>
      <c r="C3064" s="183">
        <v>47377.0</v>
      </c>
      <c r="D3064" s="184" t="s">
        <v>470</v>
      </c>
      <c r="E3064" s="184" t="s">
        <v>445</v>
      </c>
      <c r="F3064" s="184" t="s">
        <v>381</v>
      </c>
      <c r="G3064" s="186">
        <v>16.0</v>
      </c>
      <c r="H3064" s="186">
        <v>0.0</v>
      </c>
      <c r="I3064" s="2"/>
    </row>
    <row r="3065">
      <c r="A3065" s="183">
        <v>47415.0</v>
      </c>
      <c r="B3065" s="184" t="s">
        <v>346</v>
      </c>
      <c r="C3065" s="183">
        <v>47378.0</v>
      </c>
      <c r="D3065" s="184" t="s">
        <v>470</v>
      </c>
      <c r="E3065" s="184" t="s">
        <v>445</v>
      </c>
      <c r="F3065" s="184" t="s">
        <v>383</v>
      </c>
      <c r="G3065" s="186">
        <v>17.0</v>
      </c>
      <c r="H3065" s="186">
        <v>0.0</v>
      </c>
      <c r="I3065" s="2"/>
    </row>
    <row r="3066">
      <c r="A3066" s="183">
        <v>47416.0</v>
      </c>
      <c r="B3066" s="184" t="s">
        <v>348</v>
      </c>
      <c r="C3066" s="183">
        <v>47379.0</v>
      </c>
      <c r="D3066" s="184" t="s">
        <v>470</v>
      </c>
      <c r="E3066" s="184" t="s">
        <v>445</v>
      </c>
      <c r="F3066" s="184" t="s">
        <v>384</v>
      </c>
      <c r="G3066" s="186">
        <v>18.0</v>
      </c>
      <c r="H3066" s="186">
        <v>0.0</v>
      </c>
      <c r="I3066" s="2"/>
    </row>
    <row r="3067">
      <c r="A3067" s="183">
        <v>47417.0</v>
      </c>
      <c r="B3067" s="184" t="s">
        <v>334</v>
      </c>
      <c r="C3067" s="183">
        <v>47380.0</v>
      </c>
      <c r="D3067" s="184" t="s">
        <v>470</v>
      </c>
      <c r="E3067" s="184" t="s">
        <v>445</v>
      </c>
      <c r="F3067" s="184" t="s">
        <v>385</v>
      </c>
      <c r="G3067" s="186">
        <v>19.0</v>
      </c>
      <c r="H3067" s="186">
        <v>0.0</v>
      </c>
      <c r="I3067" s="2"/>
    </row>
    <row r="3068">
      <c r="A3068" s="183">
        <v>47418.0</v>
      </c>
      <c r="B3068" s="184" t="s">
        <v>338</v>
      </c>
      <c r="C3068" s="183">
        <v>47381.0</v>
      </c>
      <c r="D3068" s="184" t="s">
        <v>470</v>
      </c>
      <c r="E3068" s="184" t="s">
        <v>445</v>
      </c>
      <c r="F3068" s="184" t="s">
        <v>386</v>
      </c>
      <c r="G3068" s="186">
        <v>20.0</v>
      </c>
      <c r="H3068" s="186">
        <v>0.0</v>
      </c>
      <c r="I3068" s="2"/>
    </row>
    <row r="3069">
      <c r="A3069" s="183">
        <v>47419.0</v>
      </c>
      <c r="B3069" s="184" t="s">
        <v>340</v>
      </c>
      <c r="C3069" s="183">
        <v>47382.0</v>
      </c>
      <c r="D3069" s="184" t="s">
        <v>470</v>
      </c>
      <c r="E3069" s="184" t="s">
        <v>445</v>
      </c>
      <c r="F3069" s="184" t="s">
        <v>387</v>
      </c>
      <c r="G3069" s="186">
        <v>21.0</v>
      </c>
      <c r="H3069" s="186">
        <v>0.0</v>
      </c>
      <c r="I3069" s="2"/>
    </row>
    <row r="3070">
      <c r="A3070" s="183">
        <v>47420.0</v>
      </c>
      <c r="B3070" s="184" t="s">
        <v>342</v>
      </c>
      <c r="C3070" s="183">
        <v>47383.0</v>
      </c>
      <c r="D3070" s="184" t="s">
        <v>470</v>
      </c>
      <c r="E3070" s="184" t="s">
        <v>445</v>
      </c>
      <c r="F3070" s="184" t="s">
        <v>388</v>
      </c>
      <c r="G3070" s="186">
        <v>22.0</v>
      </c>
      <c r="H3070" s="186">
        <v>0.0</v>
      </c>
      <c r="I3070" s="2"/>
    </row>
    <row r="3071">
      <c r="A3071" s="183">
        <v>47421.0</v>
      </c>
      <c r="B3071" s="184" t="s">
        <v>344</v>
      </c>
      <c r="C3071" s="183">
        <v>47384.0</v>
      </c>
      <c r="D3071" s="184" t="s">
        <v>470</v>
      </c>
      <c r="E3071" s="184" t="s">
        <v>445</v>
      </c>
      <c r="F3071" s="184" t="s">
        <v>389</v>
      </c>
      <c r="G3071" s="186">
        <v>23.0</v>
      </c>
      <c r="H3071" s="186">
        <v>0.0</v>
      </c>
      <c r="I3071" s="2"/>
    </row>
    <row r="3072">
      <c r="A3072" s="183">
        <v>47422.0</v>
      </c>
      <c r="B3072" s="184" t="s">
        <v>346</v>
      </c>
      <c r="C3072" s="183">
        <v>47385.0</v>
      </c>
      <c r="D3072" s="184" t="s">
        <v>470</v>
      </c>
      <c r="E3072" s="184" t="s">
        <v>445</v>
      </c>
      <c r="F3072" s="184" t="s">
        <v>390</v>
      </c>
      <c r="G3072" s="186">
        <v>24.0</v>
      </c>
      <c r="H3072" s="186">
        <v>0.0</v>
      </c>
      <c r="I3072" s="2"/>
    </row>
    <row r="3073">
      <c r="A3073" s="183">
        <v>47423.0</v>
      </c>
      <c r="B3073" s="184" t="s">
        <v>348</v>
      </c>
      <c r="C3073" s="183">
        <v>47386.0</v>
      </c>
      <c r="D3073" s="184" t="s">
        <v>470</v>
      </c>
      <c r="E3073" s="184" t="s">
        <v>445</v>
      </c>
      <c r="F3073" s="184" t="s">
        <v>391</v>
      </c>
      <c r="G3073" s="186">
        <v>25.0</v>
      </c>
      <c r="H3073" s="186">
        <v>0.0</v>
      </c>
      <c r="I3073" s="2"/>
    </row>
    <row r="3074">
      <c r="A3074" s="183">
        <v>47424.0</v>
      </c>
      <c r="B3074" s="184" t="s">
        <v>334</v>
      </c>
      <c r="C3074" s="183">
        <v>47387.0</v>
      </c>
      <c r="D3074" s="184" t="s">
        <v>470</v>
      </c>
      <c r="E3074" s="184" t="s">
        <v>445</v>
      </c>
      <c r="F3074" s="184" t="s">
        <v>392</v>
      </c>
      <c r="G3074" s="186">
        <v>26.0</v>
      </c>
      <c r="H3074" s="186">
        <v>0.0</v>
      </c>
      <c r="I3074" s="2"/>
    </row>
    <row r="3075">
      <c r="A3075" s="183">
        <v>47425.0</v>
      </c>
      <c r="B3075" s="184" t="s">
        <v>338</v>
      </c>
      <c r="C3075" s="183">
        <v>47388.0</v>
      </c>
      <c r="D3075" s="184" t="s">
        <v>470</v>
      </c>
      <c r="E3075" s="184" t="s">
        <v>445</v>
      </c>
      <c r="F3075" s="184" t="s">
        <v>393</v>
      </c>
      <c r="G3075" s="186">
        <v>27.0</v>
      </c>
      <c r="H3075" s="186">
        <v>0.0</v>
      </c>
      <c r="I3075" s="2"/>
    </row>
    <row r="3076">
      <c r="A3076" s="183">
        <v>47426.0</v>
      </c>
      <c r="B3076" s="184" t="s">
        <v>340</v>
      </c>
      <c r="C3076" s="183">
        <v>47389.0</v>
      </c>
      <c r="D3076" s="184" t="s">
        <v>470</v>
      </c>
      <c r="E3076" s="184" t="s">
        <v>445</v>
      </c>
      <c r="F3076" s="184" t="s">
        <v>394</v>
      </c>
      <c r="G3076" s="186">
        <v>28.0</v>
      </c>
      <c r="H3076" s="186">
        <v>0.0</v>
      </c>
      <c r="I3076" s="2"/>
    </row>
    <row r="3077">
      <c r="A3077" s="183">
        <v>47427.0</v>
      </c>
      <c r="B3077" s="184" t="s">
        <v>342</v>
      </c>
      <c r="C3077" s="183">
        <v>47390.0</v>
      </c>
      <c r="D3077" s="184" t="s">
        <v>470</v>
      </c>
      <c r="E3077" s="184" t="s">
        <v>445</v>
      </c>
      <c r="F3077" s="184" t="s">
        <v>395</v>
      </c>
      <c r="G3077" s="186">
        <v>29.0</v>
      </c>
      <c r="H3077" s="186">
        <v>0.0</v>
      </c>
      <c r="I3077" s="2"/>
    </row>
    <row r="3078">
      <c r="A3078" s="183">
        <v>47428.0</v>
      </c>
      <c r="B3078" s="184" t="s">
        <v>344</v>
      </c>
      <c r="C3078" s="183">
        <v>47392.0</v>
      </c>
      <c r="D3078" s="184" t="s">
        <v>470</v>
      </c>
      <c r="E3078" s="184" t="s">
        <v>446</v>
      </c>
      <c r="F3078" s="184" t="s">
        <v>396</v>
      </c>
      <c r="G3078" s="186">
        <v>1.0</v>
      </c>
      <c r="H3078" s="186">
        <v>0.0</v>
      </c>
      <c r="I3078" s="2"/>
    </row>
    <row r="3079">
      <c r="A3079" s="183">
        <v>47429.0</v>
      </c>
      <c r="B3079" s="184" t="s">
        <v>346</v>
      </c>
      <c r="C3079" s="183">
        <v>47393.0</v>
      </c>
      <c r="D3079" s="184" t="s">
        <v>470</v>
      </c>
      <c r="E3079" s="184" t="s">
        <v>446</v>
      </c>
      <c r="F3079" s="184" t="s">
        <v>397</v>
      </c>
      <c r="G3079" s="186">
        <v>2.0</v>
      </c>
      <c r="H3079" s="186">
        <v>0.0</v>
      </c>
      <c r="I3079" s="2"/>
    </row>
    <row r="3080">
      <c r="A3080" s="183">
        <v>47430.0</v>
      </c>
      <c r="B3080" s="184" t="s">
        <v>348</v>
      </c>
      <c r="C3080" s="183">
        <v>47394.0</v>
      </c>
      <c r="D3080" s="184" t="s">
        <v>470</v>
      </c>
      <c r="E3080" s="184" t="s">
        <v>446</v>
      </c>
      <c r="F3080" s="184" t="s">
        <v>398</v>
      </c>
      <c r="G3080" s="186">
        <v>3.0</v>
      </c>
      <c r="H3080" s="186">
        <v>0.0</v>
      </c>
      <c r="I3080" s="2"/>
    </row>
    <row r="3081">
      <c r="A3081" s="183">
        <v>47431.0</v>
      </c>
      <c r="B3081" s="184" t="s">
        <v>334</v>
      </c>
      <c r="C3081" s="183">
        <v>47395.0</v>
      </c>
      <c r="D3081" s="184" t="s">
        <v>470</v>
      </c>
      <c r="E3081" s="184" t="s">
        <v>446</v>
      </c>
      <c r="F3081" s="184" t="s">
        <v>399</v>
      </c>
      <c r="G3081" s="186">
        <v>4.0</v>
      </c>
      <c r="H3081" s="186">
        <v>0.0</v>
      </c>
      <c r="I3081" s="2"/>
    </row>
    <row r="3082">
      <c r="A3082" s="183">
        <v>47432.0</v>
      </c>
      <c r="B3082" s="184" t="s">
        <v>338</v>
      </c>
      <c r="C3082" s="183">
        <v>47396.0</v>
      </c>
      <c r="D3082" s="184" t="s">
        <v>470</v>
      </c>
      <c r="E3082" s="184" t="s">
        <v>446</v>
      </c>
      <c r="F3082" s="184" t="s">
        <v>400</v>
      </c>
      <c r="G3082" s="186">
        <v>5.0</v>
      </c>
      <c r="H3082" s="186">
        <v>0.0</v>
      </c>
      <c r="I3082" s="2"/>
    </row>
    <row r="3083">
      <c r="A3083" s="183">
        <v>47433.0</v>
      </c>
      <c r="B3083" s="184" t="s">
        <v>340</v>
      </c>
      <c r="C3083" s="183">
        <v>47397.0</v>
      </c>
      <c r="D3083" s="184" t="s">
        <v>470</v>
      </c>
      <c r="E3083" s="184" t="s">
        <v>446</v>
      </c>
      <c r="F3083" s="184" t="s">
        <v>401</v>
      </c>
      <c r="G3083" s="186">
        <v>6.0</v>
      </c>
      <c r="H3083" s="186">
        <v>0.0</v>
      </c>
      <c r="I3083" s="2"/>
    </row>
    <row r="3084">
      <c r="A3084" s="183">
        <v>47434.0</v>
      </c>
      <c r="B3084" s="184" t="s">
        <v>342</v>
      </c>
      <c r="C3084" s="183">
        <v>47398.0</v>
      </c>
      <c r="D3084" s="184" t="s">
        <v>470</v>
      </c>
      <c r="E3084" s="184" t="s">
        <v>446</v>
      </c>
      <c r="F3084" s="184" t="s">
        <v>402</v>
      </c>
      <c r="G3084" s="186">
        <v>7.0</v>
      </c>
      <c r="H3084" s="186">
        <v>0.0</v>
      </c>
      <c r="I3084" s="2"/>
    </row>
    <row r="3085">
      <c r="A3085" s="183">
        <v>47435.0</v>
      </c>
      <c r="B3085" s="184" t="s">
        <v>344</v>
      </c>
      <c r="C3085" s="183">
        <v>47399.0</v>
      </c>
      <c r="D3085" s="184" t="s">
        <v>470</v>
      </c>
      <c r="E3085" s="184" t="s">
        <v>446</v>
      </c>
      <c r="F3085" s="184" t="s">
        <v>403</v>
      </c>
      <c r="G3085" s="186">
        <v>8.0</v>
      </c>
      <c r="H3085" s="186">
        <v>0.0</v>
      </c>
      <c r="I3085" s="2"/>
    </row>
    <row r="3086">
      <c r="A3086" s="183">
        <v>47436.0</v>
      </c>
      <c r="B3086" s="184" t="s">
        <v>346</v>
      </c>
      <c r="C3086" s="183">
        <v>47400.0</v>
      </c>
      <c r="D3086" s="184" t="s">
        <v>470</v>
      </c>
      <c r="E3086" s="184" t="s">
        <v>446</v>
      </c>
      <c r="F3086" s="184" t="s">
        <v>404</v>
      </c>
      <c r="G3086" s="186">
        <v>9.0</v>
      </c>
      <c r="H3086" s="186">
        <v>0.0</v>
      </c>
      <c r="I3086" s="2"/>
    </row>
    <row r="3087">
      <c r="A3087" s="183">
        <v>47437.0</v>
      </c>
      <c r="B3087" s="184" t="s">
        <v>348</v>
      </c>
      <c r="C3087" s="183">
        <v>47401.0</v>
      </c>
      <c r="D3087" s="184" t="s">
        <v>470</v>
      </c>
      <c r="E3087" s="184" t="s">
        <v>446</v>
      </c>
      <c r="F3087" s="184" t="s">
        <v>337</v>
      </c>
      <c r="G3087" s="186">
        <v>10.0</v>
      </c>
      <c r="H3087" s="186">
        <v>0.0</v>
      </c>
      <c r="I3087" s="2"/>
    </row>
    <row r="3088">
      <c r="A3088" s="183">
        <v>47438.0</v>
      </c>
      <c r="B3088" s="184" t="s">
        <v>334</v>
      </c>
      <c r="C3088" s="183">
        <v>47402.0</v>
      </c>
      <c r="D3088" s="184" t="s">
        <v>470</v>
      </c>
      <c r="E3088" s="184" t="s">
        <v>446</v>
      </c>
      <c r="F3088" s="184" t="s">
        <v>339</v>
      </c>
      <c r="G3088" s="186">
        <v>11.0</v>
      </c>
      <c r="H3088" s="186">
        <v>0.0</v>
      </c>
      <c r="I3088" s="2"/>
    </row>
    <row r="3089">
      <c r="A3089" s="183">
        <v>47439.0</v>
      </c>
      <c r="B3089" s="184" t="s">
        <v>338</v>
      </c>
      <c r="C3089" s="183">
        <v>47403.0</v>
      </c>
      <c r="D3089" s="184" t="s">
        <v>470</v>
      </c>
      <c r="E3089" s="184" t="s">
        <v>446</v>
      </c>
      <c r="F3089" s="184" t="s">
        <v>341</v>
      </c>
      <c r="G3089" s="186">
        <v>12.0</v>
      </c>
      <c r="H3089" s="186">
        <v>0.0</v>
      </c>
      <c r="I3089" s="2"/>
    </row>
    <row r="3090">
      <c r="A3090" s="183">
        <v>47440.0</v>
      </c>
      <c r="B3090" s="184" t="s">
        <v>340</v>
      </c>
      <c r="C3090" s="183">
        <v>47404.0</v>
      </c>
      <c r="D3090" s="184" t="s">
        <v>470</v>
      </c>
      <c r="E3090" s="184" t="s">
        <v>446</v>
      </c>
      <c r="F3090" s="184" t="s">
        <v>343</v>
      </c>
      <c r="G3090" s="186">
        <v>13.0</v>
      </c>
      <c r="H3090" s="186">
        <v>0.0</v>
      </c>
      <c r="I3090" s="2"/>
    </row>
    <row r="3091">
      <c r="A3091" s="183">
        <v>47441.0</v>
      </c>
      <c r="B3091" s="184" t="s">
        <v>342</v>
      </c>
      <c r="C3091" s="183">
        <v>47405.0</v>
      </c>
      <c r="D3091" s="184" t="s">
        <v>470</v>
      </c>
      <c r="E3091" s="184" t="s">
        <v>446</v>
      </c>
      <c r="F3091" s="184" t="s">
        <v>345</v>
      </c>
      <c r="G3091" s="186">
        <v>14.0</v>
      </c>
      <c r="H3091" s="186">
        <v>0.0</v>
      </c>
      <c r="I3091" s="2"/>
    </row>
    <row r="3092">
      <c r="A3092" s="183">
        <v>47442.0</v>
      </c>
      <c r="B3092" s="184" t="s">
        <v>344</v>
      </c>
      <c r="C3092" s="183">
        <v>47406.0</v>
      </c>
      <c r="D3092" s="184" t="s">
        <v>470</v>
      </c>
      <c r="E3092" s="184" t="s">
        <v>446</v>
      </c>
      <c r="F3092" s="184" t="s">
        <v>347</v>
      </c>
      <c r="G3092" s="186">
        <v>15.0</v>
      </c>
      <c r="H3092" s="186">
        <v>0.0</v>
      </c>
      <c r="I3092" s="2"/>
    </row>
    <row r="3093">
      <c r="A3093" s="183">
        <v>47443.0</v>
      </c>
      <c r="B3093" s="184" t="s">
        <v>346</v>
      </c>
      <c r="C3093" s="183">
        <v>47407.0</v>
      </c>
      <c r="D3093" s="184" t="s">
        <v>470</v>
      </c>
      <c r="E3093" s="184" t="s">
        <v>446</v>
      </c>
      <c r="F3093" s="184" t="s">
        <v>349</v>
      </c>
      <c r="G3093" s="186">
        <v>16.0</v>
      </c>
      <c r="H3093" s="186">
        <v>0.0</v>
      </c>
      <c r="I3093" s="2"/>
    </row>
    <row r="3094">
      <c r="A3094" s="183">
        <v>47444.0</v>
      </c>
      <c r="B3094" s="184" t="s">
        <v>348</v>
      </c>
      <c r="C3094" s="183">
        <v>47408.0</v>
      </c>
      <c r="D3094" s="184" t="s">
        <v>470</v>
      </c>
      <c r="E3094" s="184" t="s">
        <v>446</v>
      </c>
      <c r="F3094" s="184" t="s">
        <v>350</v>
      </c>
      <c r="G3094" s="186">
        <v>17.0</v>
      </c>
      <c r="H3094" s="186">
        <v>0.0</v>
      </c>
      <c r="I3094" s="2"/>
    </row>
    <row r="3095">
      <c r="A3095" s="183">
        <v>47445.0</v>
      </c>
      <c r="B3095" s="184" t="s">
        <v>334</v>
      </c>
      <c r="C3095" s="183">
        <v>47409.0</v>
      </c>
      <c r="D3095" s="184" t="s">
        <v>470</v>
      </c>
      <c r="E3095" s="184" t="s">
        <v>446</v>
      </c>
      <c r="F3095" s="184" t="s">
        <v>351</v>
      </c>
      <c r="G3095" s="186">
        <v>18.0</v>
      </c>
      <c r="H3095" s="186">
        <v>0.0</v>
      </c>
      <c r="I3095" s="2"/>
    </row>
    <row r="3096">
      <c r="A3096" s="183">
        <v>47446.0</v>
      </c>
      <c r="B3096" s="184" t="s">
        <v>338</v>
      </c>
      <c r="C3096" s="183">
        <v>47410.0</v>
      </c>
      <c r="D3096" s="184" t="s">
        <v>470</v>
      </c>
      <c r="E3096" s="184" t="s">
        <v>446</v>
      </c>
      <c r="F3096" s="184" t="s">
        <v>352</v>
      </c>
      <c r="G3096" s="186">
        <v>19.0</v>
      </c>
      <c r="H3096" s="186">
        <v>0.0</v>
      </c>
      <c r="I3096" s="2"/>
    </row>
    <row r="3097">
      <c r="A3097" s="183">
        <v>47447.0</v>
      </c>
      <c r="B3097" s="184" t="s">
        <v>340</v>
      </c>
      <c r="C3097" s="183">
        <v>47411.0</v>
      </c>
      <c r="D3097" s="184" t="s">
        <v>470</v>
      </c>
      <c r="E3097" s="184" t="s">
        <v>446</v>
      </c>
      <c r="F3097" s="184" t="s">
        <v>353</v>
      </c>
      <c r="G3097" s="186">
        <v>20.0</v>
      </c>
      <c r="H3097" s="186">
        <v>0.0</v>
      </c>
      <c r="I3097" s="2"/>
    </row>
    <row r="3098">
      <c r="A3098" s="183">
        <v>47448.0</v>
      </c>
      <c r="B3098" s="184" t="s">
        <v>342</v>
      </c>
      <c r="C3098" s="183">
        <v>47412.0</v>
      </c>
      <c r="D3098" s="184" t="s">
        <v>470</v>
      </c>
      <c r="E3098" s="184" t="s">
        <v>446</v>
      </c>
      <c r="F3098" s="184" t="s">
        <v>354</v>
      </c>
      <c r="G3098" s="186">
        <v>21.0</v>
      </c>
      <c r="H3098" s="186">
        <v>0.0</v>
      </c>
      <c r="I3098" s="2"/>
    </row>
    <row r="3099">
      <c r="A3099" s="183">
        <v>47449.0</v>
      </c>
      <c r="B3099" s="184" t="s">
        <v>344</v>
      </c>
      <c r="C3099" s="183">
        <v>47413.0</v>
      </c>
      <c r="D3099" s="184" t="s">
        <v>470</v>
      </c>
      <c r="E3099" s="184" t="s">
        <v>446</v>
      </c>
      <c r="F3099" s="184" t="s">
        <v>356</v>
      </c>
      <c r="G3099" s="186">
        <v>22.0</v>
      </c>
      <c r="H3099" s="186">
        <v>0.0</v>
      </c>
      <c r="I3099" s="2"/>
    </row>
    <row r="3100">
      <c r="A3100" s="183">
        <v>47450.0</v>
      </c>
      <c r="B3100" s="184" t="s">
        <v>346</v>
      </c>
      <c r="C3100" s="183">
        <v>47414.0</v>
      </c>
      <c r="D3100" s="184" t="s">
        <v>470</v>
      </c>
      <c r="E3100" s="184" t="s">
        <v>446</v>
      </c>
      <c r="F3100" s="184" t="s">
        <v>357</v>
      </c>
      <c r="G3100" s="186">
        <v>23.0</v>
      </c>
      <c r="H3100" s="186">
        <v>0.0</v>
      </c>
      <c r="I3100" s="2"/>
    </row>
    <row r="3101">
      <c r="A3101" s="183">
        <v>47451.0</v>
      </c>
      <c r="B3101" s="184" t="s">
        <v>348</v>
      </c>
      <c r="C3101" s="183">
        <v>47415.0</v>
      </c>
      <c r="D3101" s="184" t="s">
        <v>470</v>
      </c>
      <c r="E3101" s="184" t="s">
        <v>446</v>
      </c>
      <c r="F3101" s="184" t="s">
        <v>358</v>
      </c>
      <c r="G3101" s="186">
        <v>24.0</v>
      </c>
      <c r="H3101" s="186">
        <v>0.0</v>
      </c>
      <c r="I3101" s="2"/>
    </row>
    <row r="3102">
      <c r="A3102" s="183">
        <v>47452.0</v>
      </c>
      <c r="B3102" s="184" t="s">
        <v>334</v>
      </c>
      <c r="C3102" s="183">
        <v>47416.0</v>
      </c>
      <c r="D3102" s="184" t="s">
        <v>470</v>
      </c>
      <c r="E3102" s="184" t="s">
        <v>446</v>
      </c>
      <c r="F3102" s="184" t="s">
        <v>359</v>
      </c>
      <c r="G3102" s="186">
        <v>25.0</v>
      </c>
      <c r="H3102" s="186">
        <v>0.0</v>
      </c>
      <c r="I3102" s="2"/>
    </row>
    <row r="3103">
      <c r="A3103" s="183">
        <v>47453.0</v>
      </c>
      <c r="B3103" s="184" t="s">
        <v>338</v>
      </c>
      <c r="C3103" s="183">
        <v>47417.0</v>
      </c>
      <c r="D3103" s="184" t="s">
        <v>470</v>
      </c>
      <c r="E3103" s="184" t="s">
        <v>446</v>
      </c>
      <c r="F3103" s="184" t="s">
        <v>360</v>
      </c>
      <c r="G3103" s="186">
        <v>26.0</v>
      </c>
      <c r="H3103" s="186">
        <v>0.0</v>
      </c>
      <c r="I3103" s="2"/>
    </row>
    <row r="3104">
      <c r="A3104" s="183">
        <v>47454.0</v>
      </c>
      <c r="B3104" s="184" t="s">
        <v>340</v>
      </c>
      <c r="C3104" s="183">
        <v>47418.0</v>
      </c>
      <c r="D3104" s="184" t="s">
        <v>470</v>
      </c>
      <c r="E3104" s="184" t="s">
        <v>446</v>
      </c>
      <c r="F3104" s="184" t="s">
        <v>361</v>
      </c>
      <c r="G3104" s="186">
        <v>27.0</v>
      </c>
      <c r="H3104" s="186">
        <v>0.0</v>
      </c>
      <c r="I3104" s="2"/>
    </row>
    <row r="3105">
      <c r="A3105" s="183">
        <v>47455.0</v>
      </c>
      <c r="B3105" s="184" t="s">
        <v>342</v>
      </c>
      <c r="C3105" s="183">
        <v>47419.0</v>
      </c>
      <c r="D3105" s="184" t="s">
        <v>470</v>
      </c>
      <c r="E3105" s="184" t="s">
        <v>446</v>
      </c>
      <c r="F3105" s="184" t="s">
        <v>362</v>
      </c>
      <c r="G3105" s="186">
        <v>28.0</v>
      </c>
      <c r="H3105" s="186">
        <v>0.0</v>
      </c>
      <c r="I3105" s="2"/>
    </row>
    <row r="3106">
      <c r="A3106" s="183">
        <v>47456.0</v>
      </c>
      <c r="B3106" s="184" t="s">
        <v>344</v>
      </c>
      <c r="C3106" s="183">
        <v>47420.0</v>
      </c>
      <c r="D3106" s="184" t="s">
        <v>470</v>
      </c>
      <c r="E3106" s="184" t="s">
        <v>446</v>
      </c>
      <c r="F3106" s="184" t="s">
        <v>363</v>
      </c>
      <c r="G3106" s="186">
        <v>29.0</v>
      </c>
      <c r="H3106" s="186">
        <v>0.0</v>
      </c>
      <c r="I3106" s="2"/>
    </row>
    <row r="3107">
      <c r="A3107" s="183">
        <v>47457.0</v>
      </c>
      <c r="B3107" s="184" t="s">
        <v>346</v>
      </c>
      <c r="C3107" s="183">
        <v>47423.0</v>
      </c>
      <c r="D3107" s="184" t="s">
        <v>470</v>
      </c>
      <c r="E3107" s="184" t="s">
        <v>447</v>
      </c>
      <c r="F3107" s="184" t="s">
        <v>364</v>
      </c>
      <c r="G3107" s="186">
        <v>1.0</v>
      </c>
      <c r="H3107" s="186">
        <v>0.0</v>
      </c>
      <c r="I3107" s="2"/>
    </row>
    <row r="3108">
      <c r="A3108" s="183">
        <v>47458.0</v>
      </c>
      <c r="B3108" s="184" t="s">
        <v>348</v>
      </c>
      <c r="C3108" s="183">
        <v>47424.0</v>
      </c>
      <c r="D3108" s="184" t="s">
        <v>470</v>
      </c>
      <c r="E3108" s="184" t="s">
        <v>447</v>
      </c>
      <c r="F3108" s="184" t="s">
        <v>365</v>
      </c>
      <c r="G3108" s="186">
        <v>2.0</v>
      </c>
      <c r="H3108" s="186">
        <v>0.0</v>
      </c>
      <c r="I3108" s="2"/>
    </row>
    <row r="3109">
      <c r="A3109" s="183">
        <v>47459.0</v>
      </c>
      <c r="B3109" s="184" t="s">
        <v>334</v>
      </c>
      <c r="C3109" s="183">
        <v>47425.0</v>
      </c>
      <c r="D3109" s="184" t="s">
        <v>470</v>
      </c>
      <c r="E3109" s="184" t="s">
        <v>447</v>
      </c>
      <c r="F3109" s="184" t="s">
        <v>366</v>
      </c>
      <c r="G3109" s="186">
        <v>3.0</v>
      </c>
      <c r="H3109" s="186">
        <v>0.0</v>
      </c>
      <c r="I3109" s="2"/>
    </row>
    <row r="3110">
      <c r="A3110" s="183">
        <v>47460.0</v>
      </c>
      <c r="B3110" s="184" t="s">
        <v>338</v>
      </c>
      <c r="C3110" s="183">
        <v>47426.0</v>
      </c>
      <c r="D3110" s="184" t="s">
        <v>470</v>
      </c>
      <c r="E3110" s="184" t="s">
        <v>447</v>
      </c>
      <c r="F3110" s="184" t="s">
        <v>367</v>
      </c>
      <c r="G3110" s="186">
        <v>4.0</v>
      </c>
      <c r="H3110" s="186">
        <v>0.0</v>
      </c>
      <c r="I3110" s="2"/>
    </row>
    <row r="3111">
      <c r="A3111" s="183">
        <v>47461.0</v>
      </c>
      <c r="B3111" s="184" t="s">
        <v>340</v>
      </c>
      <c r="C3111" s="183">
        <v>47427.0</v>
      </c>
      <c r="D3111" s="184" t="s">
        <v>470</v>
      </c>
      <c r="E3111" s="184" t="s">
        <v>447</v>
      </c>
      <c r="F3111" s="184" t="s">
        <v>368</v>
      </c>
      <c r="G3111" s="186">
        <v>5.0</v>
      </c>
      <c r="H3111" s="186">
        <v>0.0</v>
      </c>
      <c r="I3111" s="2"/>
    </row>
    <row r="3112">
      <c r="A3112" s="183">
        <v>47462.0</v>
      </c>
      <c r="B3112" s="184" t="s">
        <v>342</v>
      </c>
      <c r="C3112" s="183">
        <v>47428.0</v>
      </c>
      <c r="D3112" s="184" t="s">
        <v>470</v>
      </c>
      <c r="E3112" s="184" t="s">
        <v>447</v>
      </c>
      <c r="F3112" s="184" t="s">
        <v>369</v>
      </c>
      <c r="G3112" s="186">
        <v>6.0</v>
      </c>
      <c r="H3112" s="186">
        <v>0.0</v>
      </c>
      <c r="I3112" s="2"/>
    </row>
    <row r="3113">
      <c r="A3113" s="183">
        <v>47463.0</v>
      </c>
      <c r="B3113" s="184" t="s">
        <v>344</v>
      </c>
      <c r="C3113" s="183">
        <v>47429.0</v>
      </c>
      <c r="D3113" s="184" t="s">
        <v>470</v>
      </c>
      <c r="E3113" s="184" t="s">
        <v>447</v>
      </c>
      <c r="F3113" s="184" t="s">
        <v>370</v>
      </c>
      <c r="G3113" s="186">
        <v>7.0</v>
      </c>
      <c r="H3113" s="186">
        <v>0.0</v>
      </c>
      <c r="I3113" s="2"/>
    </row>
    <row r="3114">
      <c r="A3114" s="183">
        <v>47464.0</v>
      </c>
      <c r="B3114" s="184" t="s">
        <v>346</v>
      </c>
      <c r="C3114" s="183">
        <v>47430.0</v>
      </c>
      <c r="D3114" s="184" t="s">
        <v>470</v>
      </c>
      <c r="E3114" s="184" t="s">
        <v>447</v>
      </c>
      <c r="F3114" s="184" t="s">
        <v>371</v>
      </c>
      <c r="G3114" s="186">
        <v>8.0</v>
      </c>
      <c r="H3114" s="186">
        <v>0.0</v>
      </c>
      <c r="I3114" s="2"/>
    </row>
    <row r="3115">
      <c r="A3115" s="183">
        <v>47465.0</v>
      </c>
      <c r="B3115" s="184" t="s">
        <v>348</v>
      </c>
      <c r="C3115" s="183">
        <v>47431.0</v>
      </c>
      <c r="D3115" s="184" t="s">
        <v>470</v>
      </c>
      <c r="E3115" s="184" t="s">
        <v>447</v>
      </c>
      <c r="F3115" s="184" t="s">
        <v>372</v>
      </c>
      <c r="G3115" s="186">
        <v>9.0</v>
      </c>
      <c r="H3115" s="186">
        <v>0.0</v>
      </c>
      <c r="I3115" s="2"/>
    </row>
    <row r="3116">
      <c r="A3116" s="183">
        <v>47466.0</v>
      </c>
      <c r="B3116" s="184" t="s">
        <v>334</v>
      </c>
      <c r="C3116" s="183">
        <v>47432.0</v>
      </c>
      <c r="D3116" s="184" t="s">
        <v>470</v>
      </c>
      <c r="E3116" s="184" t="s">
        <v>447</v>
      </c>
      <c r="F3116" s="184" t="s">
        <v>373</v>
      </c>
      <c r="G3116" s="186">
        <v>10.0</v>
      </c>
      <c r="H3116" s="186">
        <v>0.0</v>
      </c>
      <c r="I3116" s="2"/>
    </row>
    <row r="3117">
      <c r="A3117" s="183">
        <v>47467.0</v>
      </c>
      <c r="B3117" s="184" t="s">
        <v>338</v>
      </c>
      <c r="C3117" s="183">
        <v>47433.0</v>
      </c>
      <c r="D3117" s="184" t="s">
        <v>470</v>
      </c>
      <c r="E3117" s="184" t="s">
        <v>447</v>
      </c>
      <c r="F3117" s="184" t="s">
        <v>374</v>
      </c>
      <c r="G3117" s="186">
        <v>11.0</v>
      </c>
      <c r="H3117" s="186">
        <v>0.0</v>
      </c>
      <c r="I3117" s="2"/>
    </row>
    <row r="3118">
      <c r="A3118" s="183">
        <v>47468.0</v>
      </c>
      <c r="B3118" s="184" t="s">
        <v>340</v>
      </c>
      <c r="C3118" s="183">
        <v>47434.0</v>
      </c>
      <c r="D3118" s="184" t="s">
        <v>470</v>
      </c>
      <c r="E3118" s="184" t="s">
        <v>447</v>
      </c>
      <c r="F3118" s="184" t="s">
        <v>406</v>
      </c>
      <c r="G3118" s="186">
        <v>12.0</v>
      </c>
      <c r="H3118" s="186">
        <v>0.0</v>
      </c>
      <c r="I3118" s="2"/>
    </row>
    <row r="3119">
      <c r="A3119" s="183">
        <v>47469.0</v>
      </c>
      <c r="B3119" s="184" t="s">
        <v>342</v>
      </c>
      <c r="C3119" s="183">
        <v>47435.0</v>
      </c>
      <c r="D3119" s="184" t="s">
        <v>470</v>
      </c>
      <c r="E3119" s="184" t="s">
        <v>447</v>
      </c>
      <c r="F3119" s="184" t="s">
        <v>407</v>
      </c>
      <c r="G3119" s="186">
        <v>13.0</v>
      </c>
      <c r="H3119" s="186">
        <v>0.0</v>
      </c>
      <c r="I3119" s="2"/>
    </row>
    <row r="3120">
      <c r="A3120" s="183">
        <v>47470.0</v>
      </c>
      <c r="B3120" s="184" t="s">
        <v>344</v>
      </c>
      <c r="C3120" s="183">
        <v>47436.0</v>
      </c>
      <c r="D3120" s="184" t="s">
        <v>470</v>
      </c>
      <c r="E3120" s="184" t="s">
        <v>447</v>
      </c>
      <c r="F3120" s="184" t="s">
        <v>377</v>
      </c>
      <c r="G3120" s="186">
        <v>14.0</v>
      </c>
      <c r="H3120" s="186">
        <v>0.0</v>
      </c>
      <c r="I3120" s="2"/>
    </row>
    <row r="3121">
      <c r="A3121" s="183">
        <v>47471.0</v>
      </c>
      <c r="B3121" s="184" t="s">
        <v>346</v>
      </c>
      <c r="C3121" s="183">
        <v>47437.0</v>
      </c>
      <c r="D3121" s="184" t="s">
        <v>470</v>
      </c>
      <c r="E3121" s="184" t="s">
        <v>447</v>
      </c>
      <c r="F3121" s="184" t="s">
        <v>378</v>
      </c>
      <c r="G3121" s="186">
        <v>15.0</v>
      </c>
      <c r="H3121" s="186">
        <v>0.0</v>
      </c>
      <c r="I3121" s="2"/>
    </row>
    <row r="3122">
      <c r="A3122" s="183">
        <v>47472.0</v>
      </c>
      <c r="B3122" s="184" t="s">
        <v>348</v>
      </c>
      <c r="C3122" s="183">
        <v>47438.0</v>
      </c>
      <c r="D3122" s="184" t="s">
        <v>470</v>
      </c>
      <c r="E3122" s="184" t="s">
        <v>447</v>
      </c>
      <c r="F3122" s="184" t="s">
        <v>379</v>
      </c>
      <c r="G3122" s="186">
        <v>16.0</v>
      </c>
      <c r="H3122" s="186">
        <v>0.0</v>
      </c>
      <c r="I3122" s="2"/>
    </row>
    <row r="3123">
      <c r="A3123" s="183">
        <v>47473.0</v>
      </c>
      <c r="B3123" s="184" t="s">
        <v>334</v>
      </c>
      <c r="C3123" s="183">
        <v>47439.0</v>
      </c>
      <c r="D3123" s="184" t="s">
        <v>470</v>
      </c>
      <c r="E3123" s="184" t="s">
        <v>447</v>
      </c>
      <c r="F3123" s="184" t="s">
        <v>380</v>
      </c>
      <c r="G3123" s="186">
        <v>17.0</v>
      </c>
      <c r="H3123" s="186">
        <v>0.0</v>
      </c>
      <c r="I3123" s="2"/>
    </row>
    <row r="3124">
      <c r="A3124" s="183">
        <v>47474.0</v>
      </c>
      <c r="B3124" s="184" t="s">
        <v>338</v>
      </c>
      <c r="C3124" s="183">
        <v>47440.0</v>
      </c>
      <c r="D3124" s="184" t="s">
        <v>470</v>
      </c>
      <c r="E3124" s="184" t="s">
        <v>447</v>
      </c>
      <c r="F3124" s="184" t="s">
        <v>381</v>
      </c>
      <c r="G3124" s="186">
        <v>18.0</v>
      </c>
      <c r="H3124" s="186">
        <v>0.0</v>
      </c>
      <c r="I3124" s="2"/>
    </row>
    <row r="3125">
      <c r="A3125" s="183">
        <v>47475.0</v>
      </c>
      <c r="B3125" s="184" t="s">
        <v>340</v>
      </c>
      <c r="C3125" s="183">
        <v>47441.0</v>
      </c>
      <c r="D3125" s="184" t="s">
        <v>470</v>
      </c>
      <c r="E3125" s="184" t="s">
        <v>447</v>
      </c>
      <c r="F3125" s="184" t="s">
        <v>383</v>
      </c>
      <c r="G3125" s="186">
        <v>19.0</v>
      </c>
      <c r="H3125" s="186">
        <v>0.0</v>
      </c>
      <c r="I3125" s="2"/>
    </row>
    <row r="3126">
      <c r="A3126" s="183">
        <v>47476.0</v>
      </c>
      <c r="B3126" s="184" t="s">
        <v>342</v>
      </c>
      <c r="C3126" s="183">
        <v>47442.0</v>
      </c>
      <c r="D3126" s="184" t="s">
        <v>470</v>
      </c>
      <c r="E3126" s="184" t="s">
        <v>447</v>
      </c>
      <c r="F3126" s="184" t="s">
        <v>384</v>
      </c>
      <c r="G3126" s="186">
        <v>20.0</v>
      </c>
      <c r="H3126" s="186">
        <v>0.0</v>
      </c>
      <c r="I3126" s="2"/>
    </row>
    <row r="3127">
      <c r="A3127" s="183">
        <v>47477.0</v>
      </c>
      <c r="B3127" s="184" t="s">
        <v>344</v>
      </c>
      <c r="C3127" s="183">
        <v>47443.0</v>
      </c>
      <c r="D3127" s="184" t="s">
        <v>470</v>
      </c>
      <c r="E3127" s="184" t="s">
        <v>447</v>
      </c>
      <c r="F3127" s="184" t="s">
        <v>385</v>
      </c>
      <c r="G3127" s="186">
        <v>21.0</v>
      </c>
      <c r="H3127" s="186">
        <v>0.0</v>
      </c>
      <c r="I3127" s="2"/>
    </row>
    <row r="3128">
      <c r="A3128" s="183">
        <v>47478.0</v>
      </c>
      <c r="B3128" s="184" t="s">
        <v>346</v>
      </c>
      <c r="C3128" s="183">
        <v>47444.0</v>
      </c>
      <c r="D3128" s="184" t="s">
        <v>470</v>
      </c>
      <c r="E3128" s="184" t="s">
        <v>447</v>
      </c>
      <c r="F3128" s="184" t="s">
        <v>386</v>
      </c>
      <c r="G3128" s="186">
        <v>22.0</v>
      </c>
      <c r="H3128" s="186">
        <v>0.0</v>
      </c>
      <c r="I3128" s="2"/>
    </row>
    <row r="3129">
      <c r="A3129" s="183">
        <v>47479.0</v>
      </c>
      <c r="B3129" s="184" t="s">
        <v>348</v>
      </c>
      <c r="C3129" s="183">
        <v>47445.0</v>
      </c>
      <c r="D3129" s="184" t="s">
        <v>470</v>
      </c>
      <c r="E3129" s="184" t="s">
        <v>447</v>
      </c>
      <c r="F3129" s="184" t="s">
        <v>387</v>
      </c>
      <c r="G3129" s="186">
        <v>23.0</v>
      </c>
      <c r="H3129" s="186">
        <v>0.0</v>
      </c>
      <c r="I3129" s="2"/>
    </row>
    <row r="3130">
      <c r="A3130" s="183">
        <v>47480.0</v>
      </c>
      <c r="B3130" s="184" t="s">
        <v>334</v>
      </c>
      <c r="C3130" s="183">
        <v>47446.0</v>
      </c>
      <c r="D3130" s="184" t="s">
        <v>470</v>
      </c>
      <c r="E3130" s="184" t="s">
        <v>447</v>
      </c>
      <c r="F3130" s="184" t="s">
        <v>388</v>
      </c>
      <c r="G3130" s="186">
        <v>24.0</v>
      </c>
      <c r="H3130" s="186">
        <v>0.0</v>
      </c>
      <c r="I3130" s="2"/>
    </row>
    <row r="3131">
      <c r="A3131" s="183">
        <v>47481.0</v>
      </c>
      <c r="B3131" s="184" t="s">
        <v>338</v>
      </c>
      <c r="C3131" s="183">
        <v>47447.0</v>
      </c>
      <c r="D3131" s="184" t="s">
        <v>470</v>
      </c>
      <c r="E3131" s="184" t="s">
        <v>447</v>
      </c>
      <c r="F3131" s="184" t="s">
        <v>389</v>
      </c>
      <c r="G3131" s="186">
        <v>25.0</v>
      </c>
      <c r="H3131" s="186">
        <v>0.0</v>
      </c>
      <c r="I3131" s="2"/>
    </row>
    <row r="3132">
      <c r="A3132" s="183">
        <v>47482.0</v>
      </c>
      <c r="B3132" s="184" t="s">
        <v>340</v>
      </c>
      <c r="C3132" s="183">
        <v>47448.0</v>
      </c>
      <c r="D3132" s="184" t="s">
        <v>470</v>
      </c>
      <c r="E3132" s="184" t="s">
        <v>447</v>
      </c>
      <c r="F3132" s="184" t="s">
        <v>390</v>
      </c>
      <c r="G3132" s="186">
        <v>26.0</v>
      </c>
      <c r="H3132" s="186">
        <v>0.0</v>
      </c>
      <c r="I3132" s="2"/>
    </row>
    <row r="3133">
      <c r="A3133" s="183">
        <v>47483.0</v>
      </c>
      <c r="B3133" s="184" t="s">
        <v>342</v>
      </c>
      <c r="C3133" s="183">
        <v>47449.0</v>
      </c>
      <c r="D3133" s="184" t="s">
        <v>470</v>
      </c>
      <c r="E3133" s="184" t="s">
        <v>447</v>
      </c>
      <c r="F3133" s="184" t="s">
        <v>391</v>
      </c>
      <c r="G3133" s="186">
        <v>27.0</v>
      </c>
      <c r="H3133" s="186">
        <v>0.0</v>
      </c>
      <c r="I3133" s="2"/>
    </row>
    <row r="3134">
      <c r="A3134" s="183">
        <v>47150.0</v>
      </c>
      <c r="B3134" s="184" t="s">
        <v>348</v>
      </c>
      <c r="C3134" s="183">
        <v>47105.0</v>
      </c>
      <c r="D3134" s="184" t="s">
        <v>469</v>
      </c>
      <c r="E3134" s="184" t="s">
        <v>442</v>
      </c>
      <c r="F3134" s="184" t="s">
        <v>357</v>
      </c>
      <c r="G3134" s="186">
        <v>18.0</v>
      </c>
      <c r="H3134" s="186">
        <v>0.0</v>
      </c>
      <c r="I3134" s="2"/>
    </row>
    <row r="3135">
      <c r="A3135" s="183">
        <v>47151.0</v>
      </c>
      <c r="B3135" s="184" t="s">
        <v>334</v>
      </c>
      <c r="C3135" s="183">
        <v>47106.0</v>
      </c>
      <c r="D3135" s="184" t="s">
        <v>469</v>
      </c>
      <c r="E3135" s="184" t="s">
        <v>442</v>
      </c>
      <c r="F3135" s="184" t="s">
        <v>358</v>
      </c>
      <c r="G3135" s="186">
        <v>19.0</v>
      </c>
      <c r="H3135" s="186">
        <v>0.0</v>
      </c>
      <c r="I3135" s="2"/>
    </row>
    <row r="3136">
      <c r="A3136" s="183">
        <v>47152.0</v>
      </c>
      <c r="B3136" s="184" t="s">
        <v>338</v>
      </c>
      <c r="C3136" s="183">
        <v>47107.0</v>
      </c>
      <c r="D3136" s="184" t="s">
        <v>469</v>
      </c>
      <c r="E3136" s="184" t="s">
        <v>442</v>
      </c>
      <c r="F3136" s="184" t="s">
        <v>359</v>
      </c>
      <c r="G3136" s="186">
        <v>20.0</v>
      </c>
      <c r="H3136" s="186">
        <v>0.0</v>
      </c>
      <c r="I3136" s="2"/>
    </row>
    <row r="3137">
      <c r="A3137" s="183">
        <v>47153.0</v>
      </c>
      <c r="B3137" s="184" t="s">
        <v>340</v>
      </c>
      <c r="C3137" s="183">
        <v>47108.0</v>
      </c>
      <c r="D3137" s="184" t="s">
        <v>469</v>
      </c>
      <c r="E3137" s="184" t="s">
        <v>442</v>
      </c>
      <c r="F3137" s="184" t="s">
        <v>360</v>
      </c>
      <c r="G3137" s="186">
        <v>21.0</v>
      </c>
      <c r="H3137" s="186">
        <v>0.0</v>
      </c>
      <c r="I3137" s="2"/>
    </row>
    <row r="3138">
      <c r="A3138" s="183">
        <v>47154.0</v>
      </c>
      <c r="B3138" s="184" t="s">
        <v>342</v>
      </c>
      <c r="C3138" s="183">
        <v>47109.0</v>
      </c>
      <c r="D3138" s="184" t="s">
        <v>469</v>
      </c>
      <c r="E3138" s="184" t="s">
        <v>442</v>
      </c>
      <c r="F3138" s="184" t="s">
        <v>361</v>
      </c>
      <c r="G3138" s="186">
        <v>22.0</v>
      </c>
      <c r="H3138" s="186">
        <v>0.0</v>
      </c>
      <c r="I3138" s="2"/>
    </row>
    <row r="3139">
      <c r="A3139" s="183">
        <v>47155.0</v>
      </c>
      <c r="B3139" s="184" t="s">
        <v>344</v>
      </c>
      <c r="C3139" s="183">
        <v>47110.0</v>
      </c>
      <c r="D3139" s="184" t="s">
        <v>469</v>
      </c>
      <c r="E3139" s="184" t="s">
        <v>442</v>
      </c>
      <c r="F3139" s="184" t="s">
        <v>362</v>
      </c>
      <c r="G3139" s="186">
        <v>23.0</v>
      </c>
      <c r="H3139" s="186">
        <v>0.0</v>
      </c>
      <c r="I3139" s="2"/>
    </row>
    <row r="3140">
      <c r="A3140" s="183">
        <v>47156.0</v>
      </c>
      <c r="B3140" s="184" t="s">
        <v>346</v>
      </c>
      <c r="C3140" s="183">
        <v>47111.0</v>
      </c>
      <c r="D3140" s="184" t="s">
        <v>469</v>
      </c>
      <c r="E3140" s="184" t="s">
        <v>442</v>
      </c>
      <c r="F3140" s="184" t="s">
        <v>363</v>
      </c>
      <c r="G3140" s="186">
        <v>24.0</v>
      </c>
      <c r="H3140" s="186">
        <v>0.0</v>
      </c>
      <c r="I3140" s="2"/>
    </row>
    <row r="3141">
      <c r="A3141" s="183">
        <v>47157.0</v>
      </c>
      <c r="B3141" s="184" t="s">
        <v>348</v>
      </c>
      <c r="C3141" s="183">
        <v>47112.0</v>
      </c>
      <c r="D3141" s="184" t="s">
        <v>469</v>
      </c>
      <c r="E3141" s="184" t="s">
        <v>442</v>
      </c>
      <c r="F3141" s="184" t="s">
        <v>364</v>
      </c>
      <c r="G3141" s="186">
        <v>25.0</v>
      </c>
      <c r="H3141" s="186">
        <v>0.0</v>
      </c>
      <c r="I3141" s="2"/>
    </row>
    <row r="3142">
      <c r="A3142" s="183">
        <v>47158.0</v>
      </c>
      <c r="B3142" s="184" t="s">
        <v>334</v>
      </c>
      <c r="C3142" s="183">
        <v>47113.0</v>
      </c>
      <c r="D3142" s="184" t="s">
        <v>469</v>
      </c>
      <c r="E3142" s="184" t="s">
        <v>442</v>
      </c>
      <c r="F3142" s="184" t="s">
        <v>365</v>
      </c>
      <c r="G3142" s="186">
        <v>26.0</v>
      </c>
      <c r="H3142" s="186">
        <v>0.0</v>
      </c>
      <c r="I3142" s="2"/>
    </row>
    <row r="3143">
      <c r="A3143" s="183">
        <v>47159.0</v>
      </c>
      <c r="B3143" s="184" t="s">
        <v>338</v>
      </c>
      <c r="C3143" s="183">
        <v>47114.0</v>
      </c>
      <c r="D3143" s="184" t="s">
        <v>469</v>
      </c>
      <c r="E3143" s="184" t="s">
        <v>442</v>
      </c>
      <c r="F3143" s="184" t="s">
        <v>366</v>
      </c>
      <c r="G3143" s="186">
        <v>27.0</v>
      </c>
      <c r="H3143" s="186">
        <v>0.0</v>
      </c>
      <c r="I3143" s="2"/>
    </row>
    <row r="3144">
      <c r="A3144" s="183">
        <v>47160.0</v>
      </c>
      <c r="B3144" s="184" t="s">
        <v>340</v>
      </c>
      <c r="C3144" s="183">
        <v>47115.0</v>
      </c>
      <c r="D3144" s="184" t="s">
        <v>469</v>
      </c>
      <c r="E3144" s="184" t="s">
        <v>442</v>
      </c>
      <c r="F3144" s="184" t="s">
        <v>367</v>
      </c>
      <c r="G3144" s="186">
        <v>28.0</v>
      </c>
      <c r="H3144" s="186">
        <v>0.0</v>
      </c>
      <c r="I3144" s="2"/>
    </row>
    <row r="3145">
      <c r="A3145" s="183">
        <v>47161.0</v>
      </c>
      <c r="B3145" s="184" t="s">
        <v>342</v>
      </c>
      <c r="C3145" s="183">
        <v>47116.0</v>
      </c>
      <c r="D3145" s="184" t="s">
        <v>469</v>
      </c>
      <c r="E3145" s="184" t="s">
        <v>442</v>
      </c>
      <c r="F3145" s="184" t="s">
        <v>368</v>
      </c>
      <c r="G3145" s="186">
        <v>29.0</v>
      </c>
      <c r="H3145" s="186">
        <v>0.0</v>
      </c>
      <c r="I3145" s="2"/>
    </row>
    <row r="3146">
      <c r="A3146" s="183">
        <v>47162.0</v>
      </c>
      <c r="B3146" s="184" t="s">
        <v>344</v>
      </c>
      <c r="C3146" s="183">
        <v>47119.0</v>
      </c>
      <c r="D3146" s="184" t="s">
        <v>470</v>
      </c>
      <c r="E3146" s="184" t="s">
        <v>449</v>
      </c>
      <c r="F3146" s="184" t="s">
        <v>369</v>
      </c>
      <c r="G3146" s="186">
        <v>1.0</v>
      </c>
      <c r="H3146" s="186">
        <v>0.0</v>
      </c>
      <c r="I3146" s="2"/>
    </row>
    <row r="3147">
      <c r="A3147" s="183">
        <v>47163.0</v>
      </c>
      <c r="B3147" s="184" t="s">
        <v>346</v>
      </c>
      <c r="C3147" s="183">
        <v>47120.0</v>
      </c>
      <c r="D3147" s="184" t="s">
        <v>470</v>
      </c>
      <c r="E3147" s="184" t="s">
        <v>449</v>
      </c>
      <c r="F3147" s="184" t="s">
        <v>370</v>
      </c>
      <c r="G3147" s="186">
        <v>2.0</v>
      </c>
      <c r="H3147" s="186">
        <v>0.0</v>
      </c>
      <c r="I3147" s="2"/>
    </row>
    <row r="3148">
      <c r="A3148" s="183">
        <v>47164.0</v>
      </c>
      <c r="B3148" s="184" t="s">
        <v>348</v>
      </c>
      <c r="C3148" s="183">
        <v>47121.0</v>
      </c>
      <c r="D3148" s="184" t="s">
        <v>470</v>
      </c>
      <c r="E3148" s="184" t="s">
        <v>449</v>
      </c>
      <c r="F3148" s="184" t="s">
        <v>371</v>
      </c>
      <c r="G3148" s="186">
        <v>3.0</v>
      </c>
      <c r="H3148" s="186">
        <v>0.0</v>
      </c>
      <c r="I3148" s="2"/>
    </row>
    <row r="3149">
      <c r="A3149" s="183">
        <v>47165.0</v>
      </c>
      <c r="B3149" s="184" t="s">
        <v>334</v>
      </c>
      <c r="C3149" s="183">
        <v>47122.0</v>
      </c>
      <c r="D3149" s="184" t="s">
        <v>470</v>
      </c>
      <c r="E3149" s="184" t="s">
        <v>449</v>
      </c>
      <c r="F3149" s="184" t="s">
        <v>372</v>
      </c>
      <c r="G3149" s="186">
        <v>4.0</v>
      </c>
      <c r="H3149" s="186">
        <v>0.0</v>
      </c>
      <c r="I3149" s="2"/>
    </row>
    <row r="3150">
      <c r="A3150" s="183">
        <v>47166.0</v>
      </c>
      <c r="B3150" s="184" t="s">
        <v>338</v>
      </c>
      <c r="C3150" s="183">
        <v>47123.0</v>
      </c>
      <c r="D3150" s="184" t="s">
        <v>470</v>
      </c>
      <c r="E3150" s="184" t="s">
        <v>449</v>
      </c>
      <c r="F3150" s="184" t="s">
        <v>373</v>
      </c>
      <c r="G3150" s="186">
        <v>5.0</v>
      </c>
      <c r="H3150" s="186">
        <v>0.0</v>
      </c>
      <c r="I3150" s="2"/>
    </row>
    <row r="3151">
      <c r="A3151" s="183">
        <v>47167.0</v>
      </c>
      <c r="B3151" s="184" t="s">
        <v>340</v>
      </c>
      <c r="C3151" s="183">
        <v>47124.0</v>
      </c>
      <c r="D3151" s="184" t="s">
        <v>470</v>
      </c>
      <c r="E3151" s="184" t="s">
        <v>449</v>
      </c>
      <c r="F3151" s="184" t="s">
        <v>374</v>
      </c>
      <c r="G3151" s="186">
        <v>6.0</v>
      </c>
      <c r="H3151" s="186">
        <v>0.0</v>
      </c>
      <c r="I3151" s="2"/>
    </row>
    <row r="3152">
      <c r="A3152" s="183">
        <v>47168.0</v>
      </c>
      <c r="B3152" s="184" t="s">
        <v>342</v>
      </c>
      <c r="C3152" s="183">
        <v>47125.0</v>
      </c>
      <c r="D3152" s="184" t="s">
        <v>470</v>
      </c>
      <c r="E3152" s="184" t="s">
        <v>449</v>
      </c>
      <c r="F3152" s="184" t="s">
        <v>406</v>
      </c>
      <c r="G3152" s="186">
        <v>7.0</v>
      </c>
      <c r="H3152" s="186">
        <v>0.0</v>
      </c>
      <c r="I3152" s="2"/>
    </row>
    <row r="3153">
      <c r="A3153" s="183">
        <v>47169.0</v>
      </c>
      <c r="B3153" s="184" t="s">
        <v>344</v>
      </c>
      <c r="C3153" s="183">
        <v>47126.0</v>
      </c>
      <c r="D3153" s="184" t="s">
        <v>470</v>
      </c>
      <c r="E3153" s="184" t="s">
        <v>449</v>
      </c>
      <c r="F3153" s="184" t="s">
        <v>407</v>
      </c>
      <c r="G3153" s="186">
        <v>8.0</v>
      </c>
      <c r="H3153" s="186">
        <v>0.0</v>
      </c>
      <c r="I3153" s="2"/>
    </row>
    <row r="3154">
      <c r="A3154" s="183">
        <v>47170.0</v>
      </c>
      <c r="B3154" s="184" t="s">
        <v>346</v>
      </c>
      <c r="C3154" s="183">
        <v>47127.0</v>
      </c>
      <c r="D3154" s="184" t="s">
        <v>470</v>
      </c>
      <c r="E3154" s="184" t="s">
        <v>449</v>
      </c>
      <c r="F3154" s="184" t="s">
        <v>377</v>
      </c>
      <c r="G3154" s="186">
        <v>9.0</v>
      </c>
      <c r="H3154" s="186">
        <v>0.0</v>
      </c>
      <c r="I3154" s="2"/>
    </row>
    <row r="3155">
      <c r="A3155" s="183">
        <v>47171.0</v>
      </c>
      <c r="B3155" s="184" t="s">
        <v>348</v>
      </c>
      <c r="C3155" s="183">
        <v>47128.0</v>
      </c>
      <c r="D3155" s="184" t="s">
        <v>470</v>
      </c>
      <c r="E3155" s="184" t="s">
        <v>449</v>
      </c>
      <c r="F3155" s="184" t="s">
        <v>378</v>
      </c>
      <c r="G3155" s="186">
        <v>10.0</v>
      </c>
      <c r="H3155" s="186">
        <v>0.0</v>
      </c>
      <c r="I3155" s="2"/>
    </row>
    <row r="3156">
      <c r="A3156" s="183">
        <v>47172.0</v>
      </c>
      <c r="B3156" s="184" t="s">
        <v>334</v>
      </c>
      <c r="C3156" s="183">
        <v>47129.0</v>
      </c>
      <c r="D3156" s="184" t="s">
        <v>470</v>
      </c>
      <c r="E3156" s="184" t="s">
        <v>449</v>
      </c>
      <c r="F3156" s="184" t="s">
        <v>379</v>
      </c>
      <c r="G3156" s="186">
        <v>11.0</v>
      </c>
      <c r="H3156" s="186">
        <v>0.0</v>
      </c>
      <c r="I3156" s="2"/>
    </row>
    <row r="3157">
      <c r="A3157" s="183">
        <v>47173.0</v>
      </c>
      <c r="B3157" s="184" t="s">
        <v>338</v>
      </c>
      <c r="C3157" s="183">
        <v>47130.0</v>
      </c>
      <c r="D3157" s="184" t="s">
        <v>470</v>
      </c>
      <c r="E3157" s="184" t="s">
        <v>449</v>
      </c>
      <c r="F3157" s="184" t="s">
        <v>380</v>
      </c>
      <c r="G3157" s="186">
        <v>12.0</v>
      </c>
      <c r="H3157" s="186">
        <v>0.0</v>
      </c>
      <c r="I3157" s="2"/>
    </row>
    <row r="3158">
      <c r="A3158" s="183">
        <v>47174.0</v>
      </c>
      <c r="B3158" s="184" t="s">
        <v>340</v>
      </c>
      <c r="C3158" s="183">
        <v>47131.0</v>
      </c>
      <c r="D3158" s="184" t="s">
        <v>470</v>
      </c>
      <c r="E3158" s="184" t="s">
        <v>449</v>
      </c>
      <c r="F3158" s="184" t="s">
        <v>381</v>
      </c>
      <c r="G3158" s="186">
        <v>13.0</v>
      </c>
      <c r="H3158" s="186">
        <v>0.0</v>
      </c>
      <c r="I3158" s="2"/>
    </row>
    <row r="3159">
      <c r="A3159" s="183">
        <v>47175.0</v>
      </c>
      <c r="B3159" s="184" t="s">
        <v>342</v>
      </c>
      <c r="C3159" s="183">
        <v>47132.0</v>
      </c>
      <c r="D3159" s="184" t="s">
        <v>470</v>
      </c>
      <c r="E3159" s="184" t="s">
        <v>449</v>
      </c>
      <c r="F3159" s="184" t="s">
        <v>383</v>
      </c>
      <c r="G3159" s="186">
        <v>14.0</v>
      </c>
      <c r="H3159" s="186">
        <v>0.0</v>
      </c>
      <c r="I3159" s="2"/>
    </row>
    <row r="3160">
      <c r="A3160" s="183">
        <v>47176.0</v>
      </c>
      <c r="B3160" s="184" t="s">
        <v>344</v>
      </c>
      <c r="C3160" s="183">
        <v>47133.0</v>
      </c>
      <c r="D3160" s="184" t="s">
        <v>470</v>
      </c>
      <c r="E3160" s="184" t="s">
        <v>449</v>
      </c>
      <c r="F3160" s="184" t="s">
        <v>384</v>
      </c>
      <c r="G3160" s="186">
        <v>15.0</v>
      </c>
      <c r="H3160" s="186">
        <v>0.0</v>
      </c>
      <c r="I3160" s="2"/>
    </row>
    <row r="3161">
      <c r="A3161" s="183">
        <v>47177.0</v>
      </c>
      <c r="B3161" s="184" t="s">
        <v>346</v>
      </c>
      <c r="C3161" s="183">
        <v>47134.0</v>
      </c>
      <c r="D3161" s="184" t="s">
        <v>470</v>
      </c>
      <c r="E3161" s="184" t="s">
        <v>449</v>
      </c>
      <c r="F3161" s="184" t="s">
        <v>385</v>
      </c>
      <c r="G3161" s="186">
        <v>16.0</v>
      </c>
      <c r="H3161" s="186">
        <v>0.0</v>
      </c>
      <c r="I3161" s="2"/>
    </row>
    <row r="3162">
      <c r="A3162" s="183">
        <v>47178.0</v>
      </c>
      <c r="B3162" s="184" t="s">
        <v>348</v>
      </c>
      <c r="C3162" s="183">
        <v>47135.0</v>
      </c>
      <c r="D3162" s="184" t="s">
        <v>470</v>
      </c>
      <c r="E3162" s="184" t="s">
        <v>449</v>
      </c>
      <c r="F3162" s="184" t="s">
        <v>386</v>
      </c>
      <c r="G3162" s="186">
        <v>17.0</v>
      </c>
      <c r="H3162" s="186">
        <v>0.0</v>
      </c>
      <c r="I3162" s="2"/>
    </row>
    <row r="3163">
      <c r="A3163" s="183">
        <v>47179.0</v>
      </c>
      <c r="B3163" s="184" t="s">
        <v>334</v>
      </c>
      <c r="C3163" s="183">
        <v>47136.0</v>
      </c>
      <c r="D3163" s="184" t="s">
        <v>470</v>
      </c>
      <c r="E3163" s="184" t="s">
        <v>449</v>
      </c>
      <c r="F3163" s="184" t="s">
        <v>387</v>
      </c>
      <c r="G3163" s="186">
        <v>18.0</v>
      </c>
      <c r="H3163" s="186">
        <v>0.0</v>
      </c>
      <c r="I3163" s="2"/>
    </row>
    <row r="3164">
      <c r="A3164" s="183">
        <v>47180.0</v>
      </c>
      <c r="B3164" s="184" t="s">
        <v>338</v>
      </c>
      <c r="C3164" s="183">
        <v>47137.0</v>
      </c>
      <c r="D3164" s="184" t="s">
        <v>470</v>
      </c>
      <c r="E3164" s="184" t="s">
        <v>449</v>
      </c>
      <c r="F3164" s="184" t="s">
        <v>388</v>
      </c>
      <c r="G3164" s="186">
        <v>19.0</v>
      </c>
      <c r="H3164" s="186">
        <v>0.0</v>
      </c>
      <c r="I3164" s="2"/>
    </row>
    <row r="3165">
      <c r="A3165" s="183">
        <v>47181.0</v>
      </c>
      <c r="B3165" s="184" t="s">
        <v>340</v>
      </c>
      <c r="C3165" s="183">
        <v>47138.0</v>
      </c>
      <c r="D3165" s="184" t="s">
        <v>470</v>
      </c>
      <c r="E3165" s="184" t="s">
        <v>449</v>
      </c>
      <c r="F3165" s="184" t="s">
        <v>389</v>
      </c>
      <c r="G3165" s="186">
        <v>20.0</v>
      </c>
      <c r="H3165" s="186">
        <v>0.0</v>
      </c>
      <c r="I3165" s="2"/>
    </row>
    <row r="3166">
      <c r="A3166" s="183">
        <v>47182.0</v>
      </c>
      <c r="B3166" s="184" t="s">
        <v>342</v>
      </c>
      <c r="C3166" s="183">
        <v>47139.0</v>
      </c>
      <c r="D3166" s="184" t="s">
        <v>470</v>
      </c>
      <c r="E3166" s="184" t="s">
        <v>449</v>
      </c>
      <c r="F3166" s="184" t="s">
        <v>390</v>
      </c>
      <c r="G3166" s="186">
        <v>21.0</v>
      </c>
      <c r="H3166" s="186">
        <v>0.0</v>
      </c>
      <c r="I3166" s="2"/>
    </row>
    <row r="3167">
      <c r="A3167" s="183">
        <v>47183.0</v>
      </c>
      <c r="B3167" s="184" t="s">
        <v>344</v>
      </c>
      <c r="C3167" s="183">
        <v>47140.0</v>
      </c>
      <c r="D3167" s="184" t="s">
        <v>470</v>
      </c>
      <c r="E3167" s="184" t="s">
        <v>449</v>
      </c>
      <c r="F3167" s="184" t="s">
        <v>391</v>
      </c>
      <c r="G3167" s="186">
        <v>22.0</v>
      </c>
      <c r="H3167" s="186">
        <v>0.0</v>
      </c>
      <c r="I3167" s="2"/>
    </row>
    <row r="3168">
      <c r="A3168" s="183">
        <v>47184.0</v>
      </c>
      <c r="B3168" s="184" t="s">
        <v>346</v>
      </c>
      <c r="C3168" s="183">
        <v>47141.0</v>
      </c>
      <c r="D3168" s="184" t="s">
        <v>470</v>
      </c>
      <c r="E3168" s="184" t="s">
        <v>449</v>
      </c>
      <c r="F3168" s="184" t="s">
        <v>392</v>
      </c>
      <c r="G3168" s="186">
        <v>23.0</v>
      </c>
      <c r="H3168" s="186">
        <v>0.0</v>
      </c>
      <c r="I3168" s="2"/>
    </row>
    <row r="3169">
      <c r="A3169" s="183">
        <v>47185.0</v>
      </c>
      <c r="B3169" s="184" t="s">
        <v>348</v>
      </c>
      <c r="C3169" s="183">
        <v>47142.0</v>
      </c>
      <c r="D3169" s="184" t="s">
        <v>470</v>
      </c>
      <c r="E3169" s="184" t="s">
        <v>449</v>
      </c>
      <c r="F3169" s="184" t="s">
        <v>393</v>
      </c>
      <c r="G3169" s="186">
        <v>24.0</v>
      </c>
      <c r="H3169" s="186">
        <v>0.0</v>
      </c>
      <c r="I3169" s="2"/>
    </row>
    <row r="3170">
      <c r="A3170" s="183">
        <v>47186.0</v>
      </c>
      <c r="B3170" s="184" t="s">
        <v>334</v>
      </c>
      <c r="C3170" s="183">
        <v>47143.0</v>
      </c>
      <c r="D3170" s="184" t="s">
        <v>470</v>
      </c>
      <c r="E3170" s="184" t="s">
        <v>449</v>
      </c>
      <c r="F3170" s="184" t="s">
        <v>394</v>
      </c>
      <c r="G3170" s="186">
        <v>25.0</v>
      </c>
      <c r="H3170" s="186">
        <v>0.0</v>
      </c>
      <c r="I3170" s="2"/>
    </row>
    <row r="3171">
      <c r="A3171" s="183">
        <v>47187.0</v>
      </c>
      <c r="B3171" s="184" t="s">
        <v>338</v>
      </c>
      <c r="C3171" s="183">
        <v>47144.0</v>
      </c>
      <c r="D3171" s="184" t="s">
        <v>470</v>
      </c>
      <c r="E3171" s="184" t="s">
        <v>449</v>
      </c>
      <c r="F3171" s="184" t="s">
        <v>395</v>
      </c>
      <c r="G3171" s="186">
        <v>26.0</v>
      </c>
      <c r="H3171" s="186">
        <v>0.0</v>
      </c>
      <c r="I3171" s="2"/>
    </row>
    <row r="3172">
      <c r="A3172" s="183">
        <v>47188.0</v>
      </c>
      <c r="B3172" s="184" t="s">
        <v>340</v>
      </c>
      <c r="C3172" s="183">
        <v>47145.0</v>
      </c>
      <c r="D3172" s="184" t="s">
        <v>470</v>
      </c>
      <c r="E3172" s="184" t="s">
        <v>449</v>
      </c>
      <c r="F3172" s="184" t="s">
        <v>396</v>
      </c>
      <c r="G3172" s="186">
        <v>27.0</v>
      </c>
      <c r="H3172" s="186">
        <v>0.0</v>
      </c>
      <c r="I3172" s="2"/>
    </row>
    <row r="3173">
      <c r="A3173" s="183">
        <v>47189.0</v>
      </c>
      <c r="B3173" s="184" t="s">
        <v>342</v>
      </c>
      <c r="C3173" s="183">
        <v>47146.0</v>
      </c>
      <c r="D3173" s="184" t="s">
        <v>470</v>
      </c>
      <c r="E3173" s="184" t="s">
        <v>449</v>
      </c>
      <c r="F3173" s="184" t="s">
        <v>397</v>
      </c>
      <c r="G3173" s="186">
        <v>28.0</v>
      </c>
      <c r="H3173" s="186">
        <v>0.0</v>
      </c>
      <c r="I3173" s="2"/>
    </row>
    <row r="3174">
      <c r="A3174" s="183">
        <v>47190.0</v>
      </c>
      <c r="B3174" s="184" t="s">
        <v>344</v>
      </c>
      <c r="C3174" s="183">
        <v>47147.0</v>
      </c>
      <c r="D3174" s="184" t="s">
        <v>470</v>
      </c>
      <c r="E3174" s="184" t="s">
        <v>449</v>
      </c>
      <c r="F3174" s="184" t="s">
        <v>398</v>
      </c>
      <c r="G3174" s="186">
        <v>29.0</v>
      </c>
      <c r="H3174" s="186">
        <v>0.0</v>
      </c>
      <c r="I3174" s="2"/>
    </row>
    <row r="3175">
      <c r="A3175" s="183">
        <v>47191.0</v>
      </c>
      <c r="B3175" s="184" t="s">
        <v>346</v>
      </c>
      <c r="C3175" s="183">
        <v>47148.0</v>
      </c>
      <c r="D3175" s="184" t="s">
        <v>470</v>
      </c>
      <c r="E3175" s="184" t="s">
        <v>449</v>
      </c>
      <c r="F3175" s="184" t="s">
        <v>399</v>
      </c>
      <c r="G3175" s="186">
        <v>30.0</v>
      </c>
      <c r="H3175" s="186">
        <v>0.0</v>
      </c>
      <c r="I3175" s="2"/>
    </row>
    <row r="3176">
      <c r="A3176" s="183">
        <v>47192.0</v>
      </c>
      <c r="B3176" s="184" t="s">
        <v>348</v>
      </c>
      <c r="C3176" s="183">
        <v>47150.0</v>
      </c>
      <c r="D3176" s="184" t="s">
        <v>470</v>
      </c>
      <c r="E3176" s="184" t="s">
        <v>450</v>
      </c>
      <c r="F3176" s="184" t="s">
        <v>400</v>
      </c>
      <c r="G3176" s="186">
        <v>1.0</v>
      </c>
      <c r="H3176" s="186">
        <v>0.0</v>
      </c>
      <c r="I3176" s="2"/>
    </row>
    <row r="3177">
      <c r="A3177" s="183">
        <v>47193.0</v>
      </c>
      <c r="B3177" s="184" t="s">
        <v>334</v>
      </c>
      <c r="C3177" s="183">
        <v>47151.0</v>
      </c>
      <c r="D3177" s="184" t="s">
        <v>470</v>
      </c>
      <c r="E3177" s="184" t="s">
        <v>450</v>
      </c>
      <c r="F3177" s="184" t="s">
        <v>401</v>
      </c>
      <c r="G3177" s="186">
        <v>2.0</v>
      </c>
      <c r="H3177" s="186">
        <v>0.0</v>
      </c>
      <c r="I3177" s="2"/>
    </row>
    <row r="3178">
      <c r="A3178" s="183">
        <v>47194.0</v>
      </c>
      <c r="B3178" s="184" t="s">
        <v>338</v>
      </c>
      <c r="C3178" s="183">
        <v>47152.0</v>
      </c>
      <c r="D3178" s="184" t="s">
        <v>470</v>
      </c>
      <c r="E3178" s="184" t="s">
        <v>450</v>
      </c>
      <c r="F3178" s="184" t="s">
        <v>402</v>
      </c>
      <c r="G3178" s="186">
        <v>3.0</v>
      </c>
      <c r="H3178" s="186">
        <v>0.0</v>
      </c>
      <c r="I3178" s="2"/>
    </row>
    <row r="3179">
      <c r="A3179" s="183">
        <v>47195.0</v>
      </c>
      <c r="B3179" s="184" t="s">
        <v>340</v>
      </c>
      <c r="C3179" s="183">
        <v>47153.0</v>
      </c>
      <c r="D3179" s="184" t="s">
        <v>470</v>
      </c>
      <c r="E3179" s="184" t="s">
        <v>450</v>
      </c>
      <c r="F3179" s="184" t="s">
        <v>403</v>
      </c>
      <c r="G3179" s="186">
        <v>4.0</v>
      </c>
      <c r="H3179" s="186">
        <v>0.0</v>
      </c>
      <c r="I3179" s="2"/>
    </row>
    <row r="3180">
      <c r="A3180" s="183">
        <v>47196.0</v>
      </c>
      <c r="B3180" s="184" t="s">
        <v>342</v>
      </c>
      <c r="C3180" s="183">
        <v>47154.0</v>
      </c>
      <c r="D3180" s="184" t="s">
        <v>470</v>
      </c>
      <c r="E3180" s="184" t="s">
        <v>450</v>
      </c>
      <c r="F3180" s="184" t="s">
        <v>404</v>
      </c>
      <c r="G3180" s="186">
        <v>5.0</v>
      </c>
      <c r="H3180" s="186">
        <v>0.0</v>
      </c>
      <c r="I3180" s="2"/>
    </row>
    <row r="3181">
      <c r="A3181" s="183">
        <v>47197.0</v>
      </c>
      <c r="B3181" s="184" t="s">
        <v>344</v>
      </c>
      <c r="C3181" s="183">
        <v>47155.0</v>
      </c>
      <c r="D3181" s="184" t="s">
        <v>470</v>
      </c>
      <c r="E3181" s="184" t="s">
        <v>450</v>
      </c>
      <c r="F3181" s="184" t="s">
        <v>337</v>
      </c>
      <c r="G3181" s="186">
        <v>6.0</v>
      </c>
      <c r="H3181" s="186">
        <v>0.0</v>
      </c>
      <c r="I3181" s="2"/>
    </row>
    <row r="3182">
      <c r="A3182" s="183">
        <v>47198.0</v>
      </c>
      <c r="B3182" s="184" t="s">
        <v>346</v>
      </c>
      <c r="C3182" s="183">
        <v>47156.0</v>
      </c>
      <c r="D3182" s="184" t="s">
        <v>470</v>
      </c>
      <c r="E3182" s="184" t="s">
        <v>450</v>
      </c>
      <c r="F3182" s="184" t="s">
        <v>339</v>
      </c>
      <c r="G3182" s="186">
        <v>7.0</v>
      </c>
      <c r="H3182" s="186">
        <v>0.0</v>
      </c>
      <c r="I3182" s="2"/>
    </row>
    <row r="3183">
      <c r="A3183" s="183">
        <v>47199.0</v>
      </c>
      <c r="B3183" s="184" t="s">
        <v>348</v>
      </c>
      <c r="C3183" s="183">
        <v>47157.0</v>
      </c>
      <c r="D3183" s="184" t="s">
        <v>470</v>
      </c>
      <c r="E3183" s="184" t="s">
        <v>450</v>
      </c>
      <c r="F3183" s="184" t="s">
        <v>341</v>
      </c>
      <c r="G3183" s="186">
        <v>8.0</v>
      </c>
      <c r="H3183" s="186">
        <v>0.0</v>
      </c>
      <c r="I3183" s="2"/>
    </row>
    <row r="3184">
      <c r="A3184" s="183">
        <v>47200.0</v>
      </c>
      <c r="B3184" s="184" t="s">
        <v>334</v>
      </c>
      <c r="C3184" s="183">
        <v>47158.0</v>
      </c>
      <c r="D3184" s="184" t="s">
        <v>470</v>
      </c>
      <c r="E3184" s="184" t="s">
        <v>450</v>
      </c>
      <c r="F3184" s="184" t="s">
        <v>343</v>
      </c>
      <c r="G3184" s="186">
        <v>9.0</v>
      </c>
      <c r="H3184" s="186">
        <v>0.0</v>
      </c>
      <c r="I3184" s="2"/>
    </row>
    <row r="3185">
      <c r="A3185" s="183">
        <v>47201.0</v>
      </c>
      <c r="B3185" s="184" t="s">
        <v>338</v>
      </c>
      <c r="C3185" s="183">
        <v>47159.0</v>
      </c>
      <c r="D3185" s="184" t="s">
        <v>470</v>
      </c>
      <c r="E3185" s="184" t="s">
        <v>450</v>
      </c>
      <c r="F3185" s="184" t="s">
        <v>345</v>
      </c>
      <c r="G3185" s="186">
        <v>10.0</v>
      </c>
      <c r="H3185" s="186">
        <v>0.0</v>
      </c>
      <c r="I3185" s="2"/>
    </row>
    <row r="3186">
      <c r="A3186" s="183">
        <v>47202.0</v>
      </c>
      <c r="B3186" s="184" t="s">
        <v>340</v>
      </c>
      <c r="C3186" s="183">
        <v>47160.0</v>
      </c>
      <c r="D3186" s="184" t="s">
        <v>470</v>
      </c>
      <c r="E3186" s="184" t="s">
        <v>450</v>
      </c>
      <c r="F3186" s="184" t="s">
        <v>347</v>
      </c>
      <c r="G3186" s="186">
        <v>11.0</v>
      </c>
      <c r="H3186" s="186">
        <v>0.0</v>
      </c>
      <c r="I3186" s="2"/>
    </row>
    <row r="3187">
      <c r="A3187" s="183">
        <v>47203.0</v>
      </c>
      <c r="B3187" s="184" t="s">
        <v>342</v>
      </c>
      <c r="C3187" s="183">
        <v>47161.0</v>
      </c>
      <c r="D3187" s="184" t="s">
        <v>470</v>
      </c>
      <c r="E3187" s="184" t="s">
        <v>450</v>
      </c>
      <c r="F3187" s="184" t="s">
        <v>349</v>
      </c>
      <c r="G3187" s="186">
        <v>12.0</v>
      </c>
      <c r="H3187" s="186">
        <v>0.0</v>
      </c>
      <c r="I3187" s="2"/>
    </row>
    <row r="3188">
      <c r="A3188" s="183">
        <v>47204.0</v>
      </c>
      <c r="B3188" s="184" t="s">
        <v>344</v>
      </c>
      <c r="C3188" s="183">
        <v>47162.0</v>
      </c>
      <c r="D3188" s="184" t="s">
        <v>470</v>
      </c>
      <c r="E3188" s="184" t="s">
        <v>450</v>
      </c>
      <c r="F3188" s="184" t="s">
        <v>350</v>
      </c>
      <c r="G3188" s="186">
        <v>13.0</v>
      </c>
      <c r="H3188" s="186">
        <v>0.0</v>
      </c>
      <c r="I3188" s="2"/>
    </row>
    <row r="3189">
      <c r="A3189" s="183">
        <v>47205.0</v>
      </c>
      <c r="B3189" s="184" t="s">
        <v>346</v>
      </c>
      <c r="C3189" s="183">
        <v>47163.0</v>
      </c>
      <c r="D3189" s="184" t="s">
        <v>470</v>
      </c>
      <c r="E3189" s="184" t="s">
        <v>450</v>
      </c>
      <c r="F3189" s="184" t="s">
        <v>351</v>
      </c>
      <c r="G3189" s="186">
        <v>14.0</v>
      </c>
      <c r="H3189" s="186">
        <v>0.0</v>
      </c>
      <c r="I3189" s="2"/>
    </row>
    <row r="3190">
      <c r="A3190" s="183">
        <v>47206.0</v>
      </c>
      <c r="B3190" s="184" t="s">
        <v>348</v>
      </c>
      <c r="C3190" s="183">
        <v>47164.0</v>
      </c>
      <c r="D3190" s="184" t="s">
        <v>470</v>
      </c>
      <c r="E3190" s="184" t="s">
        <v>450</v>
      </c>
      <c r="F3190" s="184" t="s">
        <v>352</v>
      </c>
      <c r="G3190" s="186">
        <v>15.0</v>
      </c>
      <c r="H3190" s="186">
        <v>0.0</v>
      </c>
      <c r="I3190" s="2"/>
    </row>
    <row r="3191">
      <c r="A3191" s="183">
        <v>47207.0</v>
      </c>
      <c r="B3191" s="184" t="s">
        <v>334</v>
      </c>
      <c r="C3191" s="183">
        <v>47165.0</v>
      </c>
      <c r="D3191" s="184" t="s">
        <v>470</v>
      </c>
      <c r="E3191" s="184" t="s">
        <v>450</v>
      </c>
      <c r="F3191" s="184" t="s">
        <v>353</v>
      </c>
      <c r="G3191" s="186">
        <v>16.0</v>
      </c>
      <c r="H3191" s="186">
        <v>0.0</v>
      </c>
      <c r="I3191" s="2"/>
    </row>
    <row r="3192">
      <c r="A3192" s="183">
        <v>47208.0</v>
      </c>
      <c r="B3192" s="184" t="s">
        <v>338</v>
      </c>
      <c r="C3192" s="183">
        <v>47166.0</v>
      </c>
      <c r="D3192" s="184" t="s">
        <v>470</v>
      </c>
      <c r="E3192" s="184" t="s">
        <v>450</v>
      </c>
      <c r="F3192" s="184" t="s">
        <v>354</v>
      </c>
      <c r="G3192" s="186">
        <v>17.0</v>
      </c>
      <c r="H3192" s="186">
        <v>0.0</v>
      </c>
      <c r="I3192" s="2"/>
    </row>
    <row r="3193">
      <c r="A3193" s="183">
        <v>47209.0</v>
      </c>
      <c r="B3193" s="184" t="s">
        <v>340</v>
      </c>
      <c r="C3193" s="183">
        <v>47167.0</v>
      </c>
      <c r="D3193" s="184" t="s">
        <v>470</v>
      </c>
      <c r="E3193" s="184" t="s">
        <v>450</v>
      </c>
      <c r="F3193" s="184" t="s">
        <v>356</v>
      </c>
      <c r="G3193" s="186">
        <v>18.0</v>
      </c>
      <c r="H3193" s="186">
        <v>0.0</v>
      </c>
      <c r="I3193" s="2"/>
    </row>
    <row r="3194">
      <c r="A3194" s="183">
        <v>47210.0</v>
      </c>
      <c r="B3194" s="184" t="s">
        <v>342</v>
      </c>
      <c r="C3194" s="183">
        <v>47168.0</v>
      </c>
      <c r="D3194" s="184" t="s">
        <v>470</v>
      </c>
      <c r="E3194" s="184" t="s">
        <v>450</v>
      </c>
      <c r="F3194" s="184" t="s">
        <v>357</v>
      </c>
      <c r="G3194" s="186">
        <v>19.0</v>
      </c>
      <c r="H3194" s="186">
        <v>0.0</v>
      </c>
      <c r="I3194" s="2"/>
    </row>
    <row r="3195">
      <c r="A3195" s="183">
        <v>47211.0</v>
      </c>
      <c r="B3195" s="184" t="s">
        <v>344</v>
      </c>
      <c r="C3195" s="183">
        <v>47169.0</v>
      </c>
      <c r="D3195" s="184" t="s">
        <v>470</v>
      </c>
      <c r="E3195" s="184" t="s">
        <v>450</v>
      </c>
      <c r="F3195" s="184" t="s">
        <v>358</v>
      </c>
      <c r="G3195" s="186">
        <v>20.0</v>
      </c>
      <c r="H3195" s="186">
        <v>0.0</v>
      </c>
      <c r="I3195" s="2"/>
    </row>
    <row r="3196">
      <c r="A3196" s="183">
        <v>47212.0</v>
      </c>
      <c r="B3196" s="184" t="s">
        <v>346</v>
      </c>
      <c r="C3196" s="183">
        <v>47170.0</v>
      </c>
      <c r="D3196" s="184" t="s">
        <v>470</v>
      </c>
      <c r="E3196" s="184" t="s">
        <v>450</v>
      </c>
      <c r="F3196" s="184" t="s">
        <v>359</v>
      </c>
      <c r="G3196" s="186">
        <v>21.0</v>
      </c>
      <c r="H3196" s="186">
        <v>0.0</v>
      </c>
      <c r="I3196" s="2"/>
    </row>
    <row r="3197">
      <c r="A3197" s="183">
        <v>47213.0</v>
      </c>
      <c r="B3197" s="184" t="s">
        <v>348</v>
      </c>
      <c r="C3197" s="183">
        <v>47171.0</v>
      </c>
      <c r="D3197" s="184" t="s">
        <v>470</v>
      </c>
      <c r="E3197" s="184" t="s">
        <v>450</v>
      </c>
      <c r="F3197" s="184" t="s">
        <v>360</v>
      </c>
      <c r="G3197" s="186">
        <v>22.0</v>
      </c>
      <c r="H3197" s="186">
        <v>0.0</v>
      </c>
      <c r="I3197" s="2"/>
    </row>
    <row r="3198">
      <c r="A3198" s="183">
        <v>47214.0</v>
      </c>
      <c r="B3198" s="184" t="s">
        <v>334</v>
      </c>
      <c r="C3198" s="183">
        <v>47172.0</v>
      </c>
      <c r="D3198" s="184" t="s">
        <v>470</v>
      </c>
      <c r="E3198" s="184" t="s">
        <v>450</v>
      </c>
      <c r="F3198" s="184" t="s">
        <v>361</v>
      </c>
      <c r="G3198" s="186">
        <v>23.0</v>
      </c>
      <c r="H3198" s="186">
        <v>0.0</v>
      </c>
      <c r="I3198" s="2"/>
    </row>
    <row r="3199">
      <c r="A3199" s="183">
        <v>47215.0</v>
      </c>
      <c r="B3199" s="184" t="s">
        <v>338</v>
      </c>
      <c r="C3199" s="183">
        <v>47173.0</v>
      </c>
      <c r="D3199" s="184" t="s">
        <v>470</v>
      </c>
      <c r="E3199" s="184" t="s">
        <v>450</v>
      </c>
      <c r="F3199" s="184" t="s">
        <v>362</v>
      </c>
      <c r="G3199" s="186">
        <v>24.0</v>
      </c>
      <c r="H3199" s="186">
        <v>0.0</v>
      </c>
      <c r="I3199" s="2"/>
    </row>
    <row r="3200">
      <c r="A3200" s="183">
        <v>47216.0</v>
      </c>
      <c r="B3200" s="184" t="s">
        <v>340</v>
      </c>
      <c r="C3200" s="183">
        <v>47174.0</v>
      </c>
      <c r="D3200" s="184" t="s">
        <v>470</v>
      </c>
      <c r="E3200" s="184" t="s">
        <v>450</v>
      </c>
      <c r="F3200" s="184" t="s">
        <v>363</v>
      </c>
      <c r="G3200" s="186">
        <v>25.0</v>
      </c>
      <c r="H3200" s="186">
        <v>0.0</v>
      </c>
      <c r="I3200" s="2"/>
    </row>
    <row r="3201">
      <c r="A3201" s="183">
        <v>47217.0</v>
      </c>
      <c r="B3201" s="184" t="s">
        <v>342</v>
      </c>
      <c r="C3201" s="183">
        <v>47175.0</v>
      </c>
      <c r="D3201" s="184" t="s">
        <v>470</v>
      </c>
      <c r="E3201" s="184" t="s">
        <v>450</v>
      </c>
      <c r="F3201" s="184" t="s">
        <v>364</v>
      </c>
      <c r="G3201" s="186">
        <v>26.0</v>
      </c>
      <c r="H3201" s="186">
        <v>0.0</v>
      </c>
      <c r="I3201" s="2"/>
    </row>
    <row r="3202">
      <c r="A3202" s="183">
        <v>47218.0</v>
      </c>
      <c r="B3202" s="184" t="s">
        <v>344</v>
      </c>
      <c r="C3202" s="183">
        <v>47176.0</v>
      </c>
      <c r="D3202" s="184" t="s">
        <v>470</v>
      </c>
      <c r="E3202" s="184" t="s">
        <v>450</v>
      </c>
      <c r="F3202" s="184" t="s">
        <v>365</v>
      </c>
      <c r="G3202" s="186">
        <v>27.0</v>
      </c>
      <c r="H3202" s="186">
        <v>0.0</v>
      </c>
      <c r="I3202" s="2"/>
    </row>
    <row r="3203">
      <c r="A3203" s="183">
        <v>47219.0</v>
      </c>
      <c r="B3203" s="184" t="s">
        <v>346</v>
      </c>
      <c r="C3203" s="183">
        <v>47177.0</v>
      </c>
      <c r="D3203" s="184" t="s">
        <v>470</v>
      </c>
      <c r="E3203" s="184" t="s">
        <v>450</v>
      </c>
      <c r="F3203" s="184" t="s">
        <v>366</v>
      </c>
      <c r="G3203" s="186">
        <v>28.0</v>
      </c>
      <c r="H3203" s="186">
        <v>0.0</v>
      </c>
      <c r="I3203" s="2"/>
    </row>
    <row r="3204">
      <c r="A3204" s="183">
        <v>47220.0</v>
      </c>
      <c r="B3204" s="184" t="s">
        <v>348</v>
      </c>
      <c r="C3204" s="187" t="s">
        <v>174</v>
      </c>
      <c r="D3204" s="184" t="s">
        <v>470</v>
      </c>
      <c r="E3204" s="184" t="s">
        <v>450</v>
      </c>
      <c r="F3204" s="184" t="s">
        <v>367</v>
      </c>
      <c r="G3204" s="186">
        <v>29.0</v>
      </c>
      <c r="H3204" s="186">
        <v>0.0</v>
      </c>
      <c r="I3204" s="2"/>
    </row>
    <row r="3205">
      <c r="A3205" s="183">
        <v>47221.0</v>
      </c>
      <c r="B3205" s="184" t="s">
        <v>334</v>
      </c>
      <c r="C3205" s="187" t="s">
        <v>175</v>
      </c>
      <c r="D3205" s="184" t="s">
        <v>470</v>
      </c>
      <c r="E3205" s="184" t="s">
        <v>450</v>
      </c>
      <c r="F3205" s="184" t="s">
        <v>368</v>
      </c>
      <c r="G3205" s="186">
        <v>30.0</v>
      </c>
      <c r="H3205" s="186">
        <v>0.0</v>
      </c>
      <c r="I3205" s="2"/>
    </row>
    <row r="3206">
      <c r="A3206" s="183">
        <v>47222.0</v>
      </c>
      <c r="B3206" s="184" t="s">
        <v>338</v>
      </c>
      <c r="C3206" s="183">
        <v>47178.0</v>
      </c>
      <c r="D3206" s="184" t="s">
        <v>470</v>
      </c>
      <c r="E3206" s="184" t="s">
        <v>451</v>
      </c>
      <c r="F3206" s="184" t="s">
        <v>369</v>
      </c>
      <c r="G3206" s="186">
        <v>1.0</v>
      </c>
      <c r="H3206" s="186">
        <v>0.0</v>
      </c>
      <c r="I3206" s="2"/>
    </row>
    <row r="3207">
      <c r="A3207" s="183">
        <v>47223.0</v>
      </c>
      <c r="B3207" s="184" t="s">
        <v>340</v>
      </c>
      <c r="C3207" s="183">
        <v>47179.0</v>
      </c>
      <c r="D3207" s="184" t="s">
        <v>470</v>
      </c>
      <c r="E3207" s="184" t="s">
        <v>451</v>
      </c>
      <c r="F3207" s="184" t="s">
        <v>370</v>
      </c>
      <c r="G3207" s="186">
        <v>2.0</v>
      </c>
      <c r="H3207" s="186">
        <v>0.0</v>
      </c>
      <c r="I3207" s="2"/>
    </row>
    <row r="3208">
      <c r="A3208" s="183">
        <v>47224.0</v>
      </c>
      <c r="B3208" s="184" t="s">
        <v>342</v>
      </c>
      <c r="C3208" s="183">
        <v>47180.0</v>
      </c>
      <c r="D3208" s="184" t="s">
        <v>470</v>
      </c>
      <c r="E3208" s="184" t="s">
        <v>451</v>
      </c>
      <c r="F3208" s="184" t="s">
        <v>371</v>
      </c>
      <c r="G3208" s="186">
        <v>3.0</v>
      </c>
      <c r="H3208" s="186">
        <v>0.0</v>
      </c>
      <c r="I3208" s="2"/>
    </row>
    <row r="3209">
      <c r="A3209" s="183">
        <v>47225.0</v>
      </c>
      <c r="B3209" s="184" t="s">
        <v>344</v>
      </c>
      <c r="C3209" s="183">
        <v>47181.0</v>
      </c>
      <c r="D3209" s="184" t="s">
        <v>470</v>
      </c>
      <c r="E3209" s="184" t="s">
        <v>451</v>
      </c>
      <c r="F3209" s="184" t="s">
        <v>372</v>
      </c>
      <c r="G3209" s="186">
        <v>4.0</v>
      </c>
      <c r="H3209" s="186">
        <v>0.0</v>
      </c>
      <c r="I3209" s="2"/>
    </row>
    <row r="3210">
      <c r="A3210" s="183">
        <v>47226.0</v>
      </c>
      <c r="B3210" s="184" t="s">
        <v>346</v>
      </c>
      <c r="C3210" s="183">
        <v>47182.0</v>
      </c>
      <c r="D3210" s="184" t="s">
        <v>470</v>
      </c>
      <c r="E3210" s="184" t="s">
        <v>451</v>
      </c>
      <c r="F3210" s="184" t="s">
        <v>373</v>
      </c>
      <c r="G3210" s="186">
        <v>5.0</v>
      </c>
      <c r="H3210" s="186">
        <v>0.0</v>
      </c>
      <c r="I3210" s="2"/>
    </row>
    <row r="3211">
      <c r="A3211" s="183">
        <v>47227.0</v>
      </c>
      <c r="B3211" s="184" t="s">
        <v>348</v>
      </c>
      <c r="C3211" s="183">
        <v>47183.0</v>
      </c>
      <c r="D3211" s="184" t="s">
        <v>470</v>
      </c>
      <c r="E3211" s="184" t="s">
        <v>451</v>
      </c>
      <c r="F3211" s="184" t="s">
        <v>374</v>
      </c>
      <c r="G3211" s="186">
        <v>6.0</v>
      </c>
      <c r="H3211" s="186">
        <v>0.0</v>
      </c>
      <c r="I3211" s="2"/>
    </row>
    <row r="3212">
      <c r="A3212" s="183">
        <v>47228.0</v>
      </c>
      <c r="B3212" s="184" t="s">
        <v>334</v>
      </c>
      <c r="C3212" s="183">
        <v>47184.0</v>
      </c>
      <c r="D3212" s="184" t="s">
        <v>470</v>
      </c>
      <c r="E3212" s="184" t="s">
        <v>451</v>
      </c>
      <c r="F3212" s="184" t="s">
        <v>406</v>
      </c>
      <c r="G3212" s="186">
        <v>7.0</v>
      </c>
      <c r="H3212" s="186">
        <v>0.0</v>
      </c>
      <c r="I3212" s="2"/>
    </row>
    <row r="3213">
      <c r="A3213" s="183">
        <v>47229.0</v>
      </c>
      <c r="B3213" s="184" t="s">
        <v>338</v>
      </c>
      <c r="C3213" s="183">
        <v>47185.0</v>
      </c>
      <c r="D3213" s="184" t="s">
        <v>470</v>
      </c>
      <c r="E3213" s="184" t="s">
        <v>451</v>
      </c>
      <c r="F3213" s="184" t="s">
        <v>407</v>
      </c>
      <c r="G3213" s="186">
        <v>8.0</v>
      </c>
      <c r="H3213" s="186">
        <v>0.0</v>
      </c>
      <c r="I3213" s="2"/>
    </row>
    <row r="3214">
      <c r="A3214" s="183">
        <v>47230.0</v>
      </c>
      <c r="B3214" s="184" t="s">
        <v>340</v>
      </c>
      <c r="C3214" s="183">
        <v>47186.0</v>
      </c>
      <c r="D3214" s="184" t="s">
        <v>470</v>
      </c>
      <c r="E3214" s="184" t="s">
        <v>451</v>
      </c>
      <c r="F3214" s="184" t="s">
        <v>377</v>
      </c>
      <c r="G3214" s="186">
        <v>9.0</v>
      </c>
      <c r="H3214" s="186">
        <v>0.0</v>
      </c>
      <c r="I3214" s="2"/>
    </row>
    <row r="3215">
      <c r="A3215" s="183">
        <v>47231.0</v>
      </c>
      <c r="B3215" s="184" t="s">
        <v>342</v>
      </c>
      <c r="C3215" s="183">
        <v>47187.0</v>
      </c>
      <c r="D3215" s="184" t="s">
        <v>470</v>
      </c>
      <c r="E3215" s="184" t="s">
        <v>451</v>
      </c>
      <c r="F3215" s="184" t="s">
        <v>378</v>
      </c>
      <c r="G3215" s="186">
        <v>10.0</v>
      </c>
      <c r="H3215" s="186">
        <v>0.0</v>
      </c>
      <c r="I3215" s="2"/>
    </row>
    <row r="3216">
      <c r="A3216" s="183">
        <v>47232.0</v>
      </c>
      <c r="B3216" s="184" t="s">
        <v>344</v>
      </c>
      <c r="C3216" s="183">
        <v>47188.0</v>
      </c>
      <c r="D3216" s="184" t="s">
        <v>470</v>
      </c>
      <c r="E3216" s="184" t="s">
        <v>451</v>
      </c>
      <c r="F3216" s="184" t="s">
        <v>379</v>
      </c>
      <c r="G3216" s="186">
        <v>11.0</v>
      </c>
      <c r="H3216" s="186">
        <v>0.0</v>
      </c>
      <c r="I3216" s="2"/>
    </row>
    <row r="3217">
      <c r="A3217" s="183">
        <v>47233.0</v>
      </c>
      <c r="B3217" s="184" t="s">
        <v>346</v>
      </c>
      <c r="C3217" s="183">
        <v>47189.0</v>
      </c>
      <c r="D3217" s="184" t="s">
        <v>470</v>
      </c>
      <c r="E3217" s="184" t="s">
        <v>451</v>
      </c>
      <c r="F3217" s="184" t="s">
        <v>380</v>
      </c>
      <c r="G3217" s="186">
        <v>12.0</v>
      </c>
      <c r="H3217" s="186">
        <v>0.0</v>
      </c>
      <c r="I3217" s="2"/>
    </row>
    <row r="3218">
      <c r="A3218" s="183">
        <v>47234.0</v>
      </c>
      <c r="B3218" s="184" t="s">
        <v>348</v>
      </c>
      <c r="C3218" s="183">
        <v>47190.0</v>
      </c>
      <c r="D3218" s="184" t="s">
        <v>470</v>
      </c>
      <c r="E3218" s="184" t="s">
        <v>451</v>
      </c>
      <c r="F3218" s="184" t="s">
        <v>381</v>
      </c>
      <c r="G3218" s="186">
        <v>13.0</v>
      </c>
      <c r="H3218" s="186">
        <v>0.0</v>
      </c>
      <c r="I3218" s="2"/>
    </row>
    <row r="3219">
      <c r="A3219" s="183">
        <v>47235.0</v>
      </c>
      <c r="B3219" s="184" t="s">
        <v>334</v>
      </c>
      <c r="C3219" s="183">
        <v>47191.0</v>
      </c>
      <c r="D3219" s="184" t="s">
        <v>470</v>
      </c>
      <c r="E3219" s="184" t="s">
        <v>451</v>
      </c>
      <c r="F3219" s="184" t="s">
        <v>383</v>
      </c>
      <c r="G3219" s="186">
        <v>14.0</v>
      </c>
      <c r="H3219" s="186">
        <v>0.0</v>
      </c>
      <c r="I3219" s="2"/>
    </row>
    <row r="3220">
      <c r="A3220" s="183">
        <v>47236.0</v>
      </c>
      <c r="B3220" s="184" t="s">
        <v>338</v>
      </c>
      <c r="C3220" s="183">
        <v>47192.0</v>
      </c>
      <c r="D3220" s="184" t="s">
        <v>470</v>
      </c>
      <c r="E3220" s="184" t="s">
        <v>451</v>
      </c>
      <c r="F3220" s="184" t="s">
        <v>384</v>
      </c>
      <c r="G3220" s="186">
        <v>15.0</v>
      </c>
      <c r="H3220" s="186">
        <v>0.0</v>
      </c>
      <c r="I3220" s="2"/>
    </row>
    <row r="3221">
      <c r="A3221" s="183">
        <v>47237.0</v>
      </c>
      <c r="B3221" s="184" t="s">
        <v>340</v>
      </c>
      <c r="C3221" s="183">
        <v>47193.0</v>
      </c>
      <c r="D3221" s="184" t="s">
        <v>470</v>
      </c>
      <c r="E3221" s="184" t="s">
        <v>451</v>
      </c>
      <c r="F3221" s="184" t="s">
        <v>385</v>
      </c>
      <c r="G3221" s="186">
        <v>16.0</v>
      </c>
      <c r="H3221" s="186">
        <v>0.0</v>
      </c>
      <c r="I3221" s="2"/>
    </row>
    <row r="3222">
      <c r="A3222" s="183">
        <v>47238.0</v>
      </c>
      <c r="B3222" s="184" t="s">
        <v>342</v>
      </c>
      <c r="C3222" s="183">
        <v>47194.0</v>
      </c>
      <c r="D3222" s="184" t="s">
        <v>470</v>
      </c>
      <c r="E3222" s="184" t="s">
        <v>451</v>
      </c>
      <c r="F3222" s="184" t="s">
        <v>386</v>
      </c>
      <c r="G3222" s="186">
        <v>17.0</v>
      </c>
      <c r="H3222" s="186">
        <v>0.0</v>
      </c>
      <c r="I3222" s="2"/>
    </row>
    <row r="3223">
      <c r="A3223" s="183">
        <v>47239.0</v>
      </c>
      <c r="B3223" s="184" t="s">
        <v>344</v>
      </c>
      <c r="C3223" s="183">
        <v>47195.0</v>
      </c>
      <c r="D3223" s="184" t="s">
        <v>470</v>
      </c>
      <c r="E3223" s="184" t="s">
        <v>451</v>
      </c>
      <c r="F3223" s="184" t="s">
        <v>387</v>
      </c>
      <c r="G3223" s="186">
        <v>18.0</v>
      </c>
      <c r="H3223" s="186">
        <v>0.0</v>
      </c>
      <c r="I3223" s="2"/>
    </row>
    <row r="3224">
      <c r="A3224" s="183">
        <v>47240.0</v>
      </c>
      <c r="B3224" s="184" t="s">
        <v>346</v>
      </c>
      <c r="C3224" s="183">
        <v>47196.0</v>
      </c>
      <c r="D3224" s="184" t="s">
        <v>470</v>
      </c>
      <c r="E3224" s="184" t="s">
        <v>451</v>
      </c>
      <c r="F3224" s="184" t="s">
        <v>388</v>
      </c>
      <c r="G3224" s="186">
        <v>19.0</v>
      </c>
      <c r="H3224" s="186">
        <v>0.0</v>
      </c>
      <c r="I3224" s="2"/>
    </row>
    <row r="3225">
      <c r="A3225" s="183">
        <v>47241.0</v>
      </c>
      <c r="B3225" s="184" t="s">
        <v>348</v>
      </c>
      <c r="C3225" s="183">
        <v>47197.0</v>
      </c>
      <c r="D3225" s="184" t="s">
        <v>470</v>
      </c>
      <c r="E3225" s="184" t="s">
        <v>451</v>
      </c>
      <c r="F3225" s="184" t="s">
        <v>389</v>
      </c>
      <c r="G3225" s="186">
        <v>20.0</v>
      </c>
      <c r="H3225" s="186">
        <v>0.0</v>
      </c>
      <c r="I3225" s="2"/>
    </row>
    <row r="3226">
      <c r="A3226" s="183">
        <v>47242.0</v>
      </c>
      <c r="B3226" s="184" t="s">
        <v>334</v>
      </c>
      <c r="C3226" s="183">
        <v>47198.0</v>
      </c>
      <c r="D3226" s="184" t="s">
        <v>470</v>
      </c>
      <c r="E3226" s="184" t="s">
        <v>451</v>
      </c>
      <c r="F3226" s="184" t="s">
        <v>390</v>
      </c>
      <c r="G3226" s="186">
        <v>21.0</v>
      </c>
      <c r="H3226" s="186">
        <v>0.0</v>
      </c>
      <c r="I3226" s="2"/>
    </row>
    <row r="3227">
      <c r="A3227" s="183">
        <v>47243.0</v>
      </c>
      <c r="B3227" s="184" t="s">
        <v>338</v>
      </c>
      <c r="C3227" s="183">
        <v>47199.0</v>
      </c>
      <c r="D3227" s="184" t="s">
        <v>470</v>
      </c>
      <c r="E3227" s="184" t="s">
        <v>451</v>
      </c>
      <c r="F3227" s="184" t="s">
        <v>391</v>
      </c>
      <c r="G3227" s="186">
        <v>22.0</v>
      </c>
      <c r="H3227" s="186">
        <v>0.0</v>
      </c>
      <c r="I3227" s="2"/>
    </row>
    <row r="3228">
      <c r="A3228" s="183">
        <v>47244.0</v>
      </c>
      <c r="B3228" s="184" t="s">
        <v>340</v>
      </c>
      <c r="C3228" s="183">
        <v>47200.0</v>
      </c>
      <c r="D3228" s="184" t="s">
        <v>470</v>
      </c>
      <c r="E3228" s="184" t="s">
        <v>451</v>
      </c>
      <c r="F3228" s="184" t="s">
        <v>392</v>
      </c>
      <c r="G3228" s="186">
        <v>23.0</v>
      </c>
      <c r="H3228" s="186">
        <v>0.0</v>
      </c>
      <c r="I3228" s="2"/>
    </row>
    <row r="3229">
      <c r="A3229" s="183">
        <v>47245.0</v>
      </c>
      <c r="B3229" s="184" t="s">
        <v>342</v>
      </c>
      <c r="C3229" s="183">
        <v>47201.0</v>
      </c>
      <c r="D3229" s="184" t="s">
        <v>470</v>
      </c>
      <c r="E3229" s="184" t="s">
        <v>451</v>
      </c>
      <c r="F3229" s="184" t="s">
        <v>393</v>
      </c>
      <c r="G3229" s="186">
        <v>24.0</v>
      </c>
      <c r="H3229" s="186">
        <v>0.0</v>
      </c>
      <c r="I3229" s="2"/>
    </row>
    <row r="3230">
      <c r="A3230" s="183">
        <v>47246.0</v>
      </c>
      <c r="B3230" s="184" t="s">
        <v>344</v>
      </c>
      <c r="C3230" s="183">
        <v>47202.0</v>
      </c>
      <c r="D3230" s="184" t="s">
        <v>470</v>
      </c>
      <c r="E3230" s="184" t="s">
        <v>451</v>
      </c>
      <c r="F3230" s="184" t="s">
        <v>394</v>
      </c>
      <c r="G3230" s="186">
        <v>25.0</v>
      </c>
      <c r="H3230" s="186">
        <v>0.0</v>
      </c>
      <c r="I3230" s="2"/>
    </row>
    <row r="3231">
      <c r="A3231" s="183">
        <v>47247.0</v>
      </c>
      <c r="B3231" s="184" t="s">
        <v>346</v>
      </c>
      <c r="C3231" s="183">
        <v>47203.0</v>
      </c>
      <c r="D3231" s="184" t="s">
        <v>470</v>
      </c>
      <c r="E3231" s="184" t="s">
        <v>451</v>
      </c>
      <c r="F3231" s="184" t="s">
        <v>395</v>
      </c>
      <c r="G3231" s="186">
        <v>26.0</v>
      </c>
      <c r="H3231" s="186">
        <v>0.0</v>
      </c>
      <c r="I3231" s="2"/>
    </row>
    <row r="3232">
      <c r="A3232" s="183">
        <v>47248.0</v>
      </c>
      <c r="B3232" s="184" t="s">
        <v>348</v>
      </c>
      <c r="C3232" s="183">
        <v>47204.0</v>
      </c>
      <c r="D3232" s="184" t="s">
        <v>470</v>
      </c>
      <c r="E3232" s="184" t="s">
        <v>451</v>
      </c>
      <c r="F3232" s="184" t="s">
        <v>396</v>
      </c>
      <c r="G3232" s="186">
        <v>27.0</v>
      </c>
      <c r="H3232" s="186">
        <v>0.0</v>
      </c>
      <c r="I3232" s="2"/>
    </row>
    <row r="3233">
      <c r="A3233" s="183">
        <v>47249.0</v>
      </c>
      <c r="B3233" s="184" t="s">
        <v>334</v>
      </c>
      <c r="C3233" s="183">
        <v>47205.0</v>
      </c>
      <c r="D3233" s="184" t="s">
        <v>470</v>
      </c>
      <c r="E3233" s="184" t="s">
        <v>451</v>
      </c>
      <c r="F3233" s="184" t="s">
        <v>397</v>
      </c>
      <c r="G3233" s="186">
        <v>28.0</v>
      </c>
      <c r="H3233" s="186">
        <v>0.0</v>
      </c>
      <c r="I3233" s="2"/>
    </row>
    <row r="3234">
      <c r="A3234" s="183">
        <v>47250.0</v>
      </c>
      <c r="B3234" s="184" t="s">
        <v>338</v>
      </c>
      <c r="C3234" s="183">
        <v>47206.0</v>
      </c>
      <c r="D3234" s="184" t="s">
        <v>470</v>
      </c>
      <c r="E3234" s="184" t="s">
        <v>451</v>
      </c>
      <c r="F3234" s="184" t="s">
        <v>398</v>
      </c>
      <c r="G3234" s="186">
        <v>29.0</v>
      </c>
      <c r="H3234" s="186">
        <v>0.0</v>
      </c>
      <c r="I3234" s="2"/>
    </row>
    <row r="3235">
      <c r="A3235" s="183">
        <v>47251.0</v>
      </c>
      <c r="B3235" s="184" t="s">
        <v>340</v>
      </c>
      <c r="C3235" s="183">
        <v>47209.0</v>
      </c>
      <c r="D3235" s="184" t="s">
        <v>470</v>
      </c>
      <c r="E3235" s="184" t="s">
        <v>452</v>
      </c>
      <c r="F3235" s="184" t="s">
        <v>399</v>
      </c>
      <c r="G3235" s="186">
        <v>1.0</v>
      </c>
      <c r="H3235" s="186">
        <v>0.0</v>
      </c>
      <c r="I3235" s="2"/>
    </row>
    <row r="3236">
      <c r="A3236" s="183">
        <v>47252.0</v>
      </c>
      <c r="B3236" s="184" t="s">
        <v>342</v>
      </c>
      <c r="C3236" s="183">
        <v>47210.0</v>
      </c>
      <c r="D3236" s="184" t="s">
        <v>470</v>
      </c>
      <c r="E3236" s="184" t="s">
        <v>452</v>
      </c>
      <c r="F3236" s="184" t="s">
        <v>400</v>
      </c>
      <c r="G3236" s="186">
        <v>2.0</v>
      </c>
      <c r="H3236" s="186">
        <v>0.0</v>
      </c>
      <c r="I3236" s="2"/>
    </row>
    <row r="3237">
      <c r="A3237" s="183">
        <v>47253.0</v>
      </c>
      <c r="B3237" s="184" t="s">
        <v>344</v>
      </c>
      <c r="C3237" s="183">
        <v>47211.0</v>
      </c>
      <c r="D3237" s="184" t="s">
        <v>470</v>
      </c>
      <c r="E3237" s="184" t="s">
        <v>452</v>
      </c>
      <c r="F3237" s="184" t="s">
        <v>401</v>
      </c>
      <c r="G3237" s="186">
        <v>3.0</v>
      </c>
      <c r="H3237" s="186">
        <v>0.0</v>
      </c>
      <c r="I3237" s="2"/>
    </row>
    <row r="3238">
      <c r="A3238" s="183">
        <v>47254.0</v>
      </c>
      <c r="B3238" s="184" t="s">
        <v>346</v>
      </c>
      <c r="C3238" s="183">
        <v>47212.0</v>
      </c>
      <c r="D3238" s="184" t="s">
        <v>470</v>
      </c>
      <c r="E3238" s="184" t="s">
        <v>452</v>
      </c>
      <c r="F3238" s="184" t="s">
        <v>402</v>
      </c>
      <c r="G3238" s="186">
        <v>4.0</v>
      </c>
      <c r="H3238" s="186">
        <v>0.0</v>
      </c>
      <c r="I3238" s="2"/>
    </row>
    <row r="3239">
      <c r="A3239" s="183">
        <v>47255.0</v>
      </c>
      <c r="B3239" s="184" t="s">
        <v>348</v>
      </c>
      <c r="C3239" s="183">
        <v>47213.0</v>
      </c>
      <c r="D3239" s="184" t="s">
        <v>470</v>
      </c>
      <c r="E3239" s="184" t="s">
        <v>452</v>
      </c>
      <c r="F3239" s="184" t="s">
        <v>403</v>
      </c>
      <c r="G3239" s="186">
        <v>5.0</v>
      </c>
      <c r="H3239" s="186">
        <v>0.0</v>
      </c>
      <c r="I3239" s="2"/>
    </row>
    <row r="3240">
      <c r="A3240" s="183">
        <v>47256.0</v>
      </c>
      <c r="B3240" s="184" t="s">
        <v>334</v>
      </c>
      <c r="C3240" s="183">
        <v>47214.0</v>
      </c>
      <c r="D3240" s="184" t="s">
        <v>470</v>
      </c>
      <c r="E3240" s="184" t="s">
        <v>452</v>
      </c>
      <c r="F3240" s="184" t="s">
        <v>404</v>
      </c>
      <c r="G3240" s="186">
        <v>6.0</v>
      </c>
      <c r="H3240" s="186">
        <v>0.0</v>
      </c>
      <c r="I3240" s="2"/>
    </row>
    <row r="3241">
      <c r="A3241" s="183">
        <v>47257.0</v>
      </c>
      <c r="B3241" s="184" t="s">
        <v>338</v>
      </c>
      <c r="C3241" s="183">
        <v>47215.0</v>
      </c>
      <c r="D3241" s="184" t="s">
        <v>470</v>
      </c>
      <c r="E3241" s="184" t="s">
        <v>452</v>
      </c>
      <c r="F3241" s="184" t="s">
        <v>337</v>
      </c>
      <c r="G3241" s="186">
        <v>7.0</v>
      </c>
      <c r="H3241" s="186">
        <v>0.0</v>
      </c>
      <c r="I3241" s="2"/>
    </row>
    <row r="3242">
      <c r="A3242" s="183">
        <v>47258.0</v>
      </c>
      <c r="B3242" s="184" t="s">
        <v>340</v>
      </c>
      <c r="C3242" s="183">
        <v>47216.0</v>
      </c>
      <c r="D3242" s="184" t="s">
        <v>470</v>
      </c>
      <c r="E3242" s="184" t="s">
        <v>452</v>
      </c>
      <c r="F3242" s="184" t="s">
        <v>339</v>
      </c>
      <c r="G3242" s="186">
        <v>8.0</v>
      </c>
      <c r="H3242" s="186">
        <v>0.0</v>
      </c>
      <c r="I3242" s="2"/>
    </row>
    <row r="3243">
      <c r="A3243" s="183">
        <v>47259.0</v>
      </c>
      <c r="B3243" s="184" t="s">
        <v>342</v>
      </c>
      <c r="C3243" s="183">
        <v>47217.0</v>
      </c>
      <c r="D3243" s="184" t="s">
        <v>470</v>
      </c>
      <c r="E3243" s="184" t="s">
        <v>452</v>
      </c>
      <c r="F3243" s="184" t="s">
        <v>341</v>
      </c>
      <c r="G3243" s="186">
        <v>9.0</v>
      </c>
      <c r="H3243" s="186">
        <v>0.0</v>
      </c>
      <c r="I3243" s="2"/>
    </row>
    <row r="3244">
      <c r="A3244" s="183">
        <v>47260.0</v>
      </c>
      <c r="B3244" s="184" t="s">
        <v>344</v>
      </c>
      <c r="C3244" s="183">
        <v>47218.0</v>
      </c>
      <c r="D3244" s="184" t="s">
        <v>470</v>
      </c>
      <c r="E3244" s="184" t="s">
        <v>452</v>
      </c>
      <c r="F3244" s="184" t="s">
        <v>343</v>
      </c>
      <c r="G3244" s="186">
        <v>10.0</v>
      </c>
      <c r="H3244" s="186">
        <v>0.0</v>
      </c>
      <c r="I3244" s="2"/>
    </row>
    <row r="3245">
      <c r="A3245" s="183">
        <v>47261.0</v>
      </c>
      <c r="B3245" s="184" t="s">
        <v>346</v>
      </c>
      <c r="C3245" s="183">
        <v>47219.0</v>
      </c>
      <c r="D3245" s="184" t="s">
        <v>470</v>
      </c>
      <c r="E3245" s="184" t="s">
        <v>452</v>
      </c>
      <c r="F3245" s="184" t="s">
        <v>345</v>
      </c>
      <c r="G3245" s="186">
        <v>11.0</v>
      </c>
      <c r="H3245" s="186">
        <v>0.0</v>
      </c>
      <c r="I3245" s="2"/>
    </row>
    <row r="3246">
      <c r="A3246" s="183">
        <v>47262.0</v>
      </c>
      <c r="B3246" s="184" t="s">
        <v>348</v>
      </c>
      <c r="C3246" s="183">
        <v>47220.0</v>
      </c>
      <c r="D3246" s="184" t="s">
        <v>470</v>
      </c>
      <c r="E3246" s="184" t="s">
        <v>452</v>
      </c>
      <c r="F3246" s="184" t="s">
        <v>347</v>
      </c>
      <c r="G3246" s="186">
        <v>12.0</v>
      </c>
      <c r="H3246" s="186">
        <v>0.0</v>
      </c>
      <c r="I3246" s="2"/>
    </row>
    <row r="3247">
      <c r="A3247" s="183">
        <v>47263.0</v>
      </c>
      <c r="B3247" s="184" t="s">
        <v>334</v>
      </c>
      <c r="C3247" s="183">
        <v>47221.0</v>
      </c>
      <c r="D3247" s="184" t="s">
        <v>470</v>
      </c>
      <c r="E3247" s="184" t="s">
        <v>452</v>
      </c>
      <c r="F3247" s="184" t="s">
        <v>349</v>
      </c>
      <c r="G3247" s="186">
        <v>13.0</v>
      </c>
      <c r="H3247" s="186">
        <v>0.0</v>
      </c>
      <c r="I3247" s="2"/>
    </row>
    <row r="3248">
      <c r="A3248" s="183">
        <v>47264.0</v>
      </c>
      <c r="B3248" s="184" t="s">
        <v>338</v>
      </c>
      <c r="C3248" s="183">
        <v>47222.0</v>
      </c>
      <c r="D3248" s="184" t="s">
        <v>470</v>
      </c>
      <c r="E3248" s="184" t="s">
        <v>452</v>
      </c>
      <c r="F3248" s="184" t="s">
        <v>350</v>
      </c>
      <c r="G3248" s="186">
        <v>14.0</v>
      </c>
      <c r="H3248" s="186">
        <v>0.0</v>
      </c>
      <c r="I3248" s="2"/>
    </row>
    <row r="3249">
      <c r="A3249" s="183">
        <v>47265.0</v>
      </c>
      <c r="B3249" s="184" t="s">
        <v>340</v>
      </c>
      <c r="C3249" s="183">
        <v>47223.0</v>
      </c>
      <c r="D3249" s="184" t="s">
        <v>470</v>
      </c>
      <c r="E3249" s="184" t="s">
        <v>452</v>
      </c>
      <c r="F3249" s="184" t="s">
        <v>351</v>
      </c>
      <c r="G3249" s="186">
        <v>15.0</v>
      </c>
      <c r="H3249" s="186">
        <v>0.0</v>
      </c>
      <c r="I3249" s="2"/>
    </row>
    <row r="3250">
      <c r="A3250" s="183">
        <v>47266.0</v>
      </c>
      <c r="B3250" s="184" t="s">
        <v>342</v>
      </c>
      <c r="C3250" s="183">
        <v>47224.0</v>
      </c>
      <c r="D3250" s="184" t="s">
        <v>470</v>
      </c>
      <c r="E3250" s="184" t="s">
        <v>452</v>
      </c>
      <c r="F3250" s="184" t="s">
        <v>352</v>
      </c>
      <c r="G3250" s="186">
        <v>16.0</v>
      </c>
      <c r="H3250" s="186">
        <v>0.0</v>
      </c>
      <c r="I3250" s="2"/>
    </row>
    <row r="3251">
      <c r="A3251" s="183">
        <v>47267.0</v>
      </c>
      <c r="B3251" s="184" t="s">
        <v>344</v>
      </c>
      <c r="C3251" s="183">
        <v>47225.0</v>
      </c>
      <c r="D3251" s="184" t="s">
        <v>470</v>
      </c>
      <c r="E3251" s="184" t="s">
        <v>452</v>
      </c>
      <c r="F3251" s="184" t="s">
        <v>353</v>
      </c>
      <c r="G3251" s="186">
        <v>17.0</v>
      </c>
      <c r="H3251" s="186">
        <v>0.0</v>
      </c>
      <c r="I3251" s="2"/>
    </row>
    <row r="3252">
      <c r="A3252" s="183">
        <v>47268.0</v>
      </c>
      <c r="B3252" s="184" t="s">
        <v>346</v>
      </c>
      <c r="C3252" s="183">
        <v>47226.0</v>
      </c>
      <c r="D3252" s="184" t="s">
        <v>470</v>
      </c>
      <c r="E3252" s="184" t="s">
        <v>452</v>
      </c>
      <c r="F3252" s="184" t="s">
        <v>354</v>
      </c>
      <c r="G3252" s="186">
        <v>18.0</v>
      </c>
      <c r="H3252" s="186">
        <v>0.0</v>
      </c>
      <c r="I3252" s="2"/>
    </row>
    <row r="3253">
      <c r="A3253" s="183">
        <v>47269.0</v>
      </c>
      <c r="B3253" s="184" t="s">
        <v>348</v>
      </c>
      <c r="C3253" s="183">
        <v>47227.0</v>
      </c>
      <c r="D3253" s="184" t="s">
        <v>470</v>
      </c>
      <c r="E3253" s="184" t="s">
        <v>452</v>
      </c>
      <c r="F3253" s="184" t="s">
        <v>356</v>
      </c>
      <c r="G3253" s="186">
        <v>19.0</v>
      </c>
      <c r="H3253" s="186">
        <v>0.0</v>
      </c>
      <c r="I3253" s="2"/>
    </row>
    <row r="3254">
      <c r="A3254" s="183">
        <v>47270.0</v>
      </c>
      <c r="B3254" s="184" t="s">
        <v>334</v>
      </c>
      <c r="C3254" s="183">
        <v>47228.0</v>
      </c>
      <c r="D3254" s="184" t="s">
        <v>470</v>
      </c>
      <c r="E3254" s="184" t="s">
        <v>452</v>
      </c>
      <c r="F3254" s="184" t="s">
        <v>357</v>
      </c>
      <c r="G3254" s="186">
        <v>20.0</v>
      </c>
      <c r="H3254" s="186">
        <v>0.0</v>
      </c>
      <c r="I3254" s="2"/>
    </row>
    <row r="3255">
      <c r="A3255" s="183">
        <v>47271.0</v>
      </c>
      <c r="B3255" s="184" t="s">
        <v>338</v>
      </c>
      <c r="C3255" s="183">
        <v>47229.0</v>
      </c>
      <c r="D3255" s="184" t="s">
        <v>470</v>
      </c>
      <c r="E3255" s="184" t="s">
        <v>452</v>
      </c>
      <c r="F3255" s="184" t="s">
        <v>358</v>
      </c>
      <c r="G3255" s="186">
        <v>21.0</v>
      </c>
      <c r="H3255" s="186">
        <v>0.0</v>
      </c>
      <c r="I3255" s="2"/>
    </row>
    <row r="3256">
      <c r="A3256" s="183">
        <v>47272.0</v>
      </c>
      <c r="B3256" s="184" t="s">
        <v>340</v>
      </c>
      <c r="C3256" s="183">
        <v>47230.0</v>
      </c>
      <c r="D3256" s="184" t="s">
        <v>470</v>
      </c>
      <c r="E3256" s="184" t="s">
        <v>452</v>
      </c>
      <c r="F3256" s="184" t="s">
        <v>359</v>
      </c>
      <c r="G3256" s="186">
        <v>22.0</v>
      </c>
      <c r="H3256" s="186">
        <v>0.0</v>
      </c>
      <c r="I3256" s="2"/>
    </row>
    <row r="3257">
      <c r="A3257" s="183">
        <v>47273.0</v>
      </c>
      <c r="B3257" s="184" t="s">
        <v>342</v>
      </c>
      <c r="C3257" s="183">
        <v>47231.0</v>
      </c>
      <c r="D3257" s="184" t="s">
        <v>470</v>
      </c>
      <c r="E3257" s="184" t="s">
        <v>452</v>
      </c>
      <c r="F3257" s="184" t="s">
        <v>360</v>
      </c>
      <c r="G3257" s="186">
        <v>23.0</v>
      </c>
      <c r="H3257" s="186">
        <v>0.0</v>
      </c>
      <c r="I3257" s="2"/>
    </row>
    <row r="3258">
      <c r="A3258" s="183">
        <v>47274.0</v>
      </c>
      <c r="B3258" s="184" t="s">
        <v>344</v>
      </c>
      <c r="C3258" s="183">
        <v>47232.0</v>
      </c>
      <c r="D3258" s="184" t="s">
        <v>470</v>
      </c>
      <c r="E3258" s="184" t="s">
        <v>452</v>
      </c>
      <c r="F3258" s="184" t="s">
        <v>361</v>
      </c>
      <c r="G3258" s="186">
        <v>24.0</v>
      </c>
      <c r="H3258" s="186">
        <v>0.0</v>
      </c>
      <c r="I3258" s="2"/>
    </row>
    <row r="3259">
      <c r="A3259" s="183">
        <v>47275.0</v>
      </c>
      <c r="B3259" s="184" t="s">
        <v>346</v>
      </c>
      <c r="C3259" s="183">
        <v>47233.0</v>
      </c>
      <c r="D3259" s="184" t="s">
        <v>470</v>
      </c>
      <c r="E3259" s="184" t="s">
        <v>452</v>
      </c>
      <c r="F3259" s="184" t="s">
        <v>362</v>
      </c>
      <c r="G3259" s="186">
        <v>25.0</v>
      </c>
      <c r="H3259" s="186">
        <v>0.0</v>
      </c>
      <c r="I3259" s="2"/>
    </row>
    <row r="3260">
      <c r="A3260" s="183">
        <v>47276.0</v>
      </c>
      <c r="B3260" s="184" t="s">
        <v>348</v>
      </c>
      <c r="C3260" s="183">
        <v>47234.0</v>
      </c>
      <c r="D3260" s="184" t="s">
        <v>470</v>
      </c>
      <c r="E3260" s="184" t="s">
        <v>452</v>
      </c>
      <c r="F3260" s="184" t="s">
        <v>363</v>
      </c>
      <c r="G3260" s="186">
        <v>26.0</v>
      </c>
      <c r="H3260" s="186">
        <v>0.0</v>
      </c>
      <c r="I3260" s="2"/>
    </row>
    <row r="3261">
      <c r="A3261" s="183">
        <v>47277.0</v>
      </c>
      <c r="B3261" s="184" t="s">
        <v>334</v>
      </c>
      <c r="C3261" s="183">
        <v>47235.0</v>
      </c>
      <c r="D3261" s="184" t="s">
        <v>470</v>
      </c>
      <c r="E3261" s="184" t="s">
        <v>452</v>
      </c>
      <c r="F3261" s="184" t="s">
        <v>364</v>
      </c>
      <c r="G3261" s="186">
        <v>27.0</v>
      </c>
      <c r="H3261" s="186">
        <v>0.0</v>
      </c>
      <c r="I3261" s="2"/>
    </row>
    <row r="3262">
      <c r="A3262" s="183">
        <v>47278.0</v>
      </c>
      <c r="B3262" s="184" t="s">
        <v>338</v>
      </c>
      <c r="C3262" s="183">
        <v>47236.0</v>
      </c>
      <c r="D3262" s="184" t="s">
        <v>470</v>
      </c>
      <c r="E3262" s="184" t="s">
        <v>452</v>
      </c>
      <c r="F3262" s="184" t="s">
        <v>365</v>
      </c>
      <c r="G3262" s="186">
        <v>28.0</v>
      </c>
      <c r="H3262" s="186">
        <v>0.0</v>
      </c>
      <c r="I3262" s="2"/>
    </row>
    <row r="3263">
      <c r="A3263" s="183">
        <v>47279.0</v>
      </c>
      <c r="B3263" s="184" t="s">
        <v>340</v>
      </c>
      <c r="C3263" s="183">
        <v>47237.0</v>
      </c>
      <c r="D3263" s="184" t="s">
        <v>470</v>
      </c>
      <c r="E3263" s="184" t="s">
        <v>452</v>
      </c>
      <c r="F3263" s="184" t="s">
        <v>366</v>
      </c>
      <c r="G3263" s="186">
        <v>29.0</v>
      </c>
      <c r="H3263" s="186">
        <v>0.0</v>
      </c>
      <c r="I3263" s="2"/>
    </row>
    <row r="3264">
      <c r="A3264" s="183">
        <v>47280.0</v>
      </c>
      <c r="B3264" s="184" t="s">
        <v>342</v>
      </c>
      <c r="C3264" s="183">
        <v>47238.0</v>
      </c>
      <c r="D3264" s="184" t="s">
        <v>470</v>
      </c>
      <c r="E3264" s="184" t="s">
        <v>452</v>
      </c>
      <c r="F3264" s="184" t="s">
        <v>367</v>
      </c>
      <c r="G3264" s="186">
        <v>30.0</v>
      </c>
      <c r="H3264" s="186">
        <v>0.0</v>
      </c>
      <c r="I3264" s="2"/>
    </row>
    <row r="3265">
      <c r="A3265" s="183">
        <v>47281.0</v>
      </c>
      <c r="B3265" s="184" t="s">
        <v>344</v>
      </c>
      <c r="C3265" s="183">
        <v>47239.0</v>
      </c>
      <c r="D3265" s="184" t="s">
        <v>470</v>
      </c>
      <c r="E3265" s="184" t="s">
        <v>453</v>
      </c>
      <c r="F3265" s="184" t="s">
        <v>368</v>
      </c>
      <c r="G3265" s="186">
        <v>1.0</v>
      </c>
      <c r="H3265" s="186">
        <v>0.0</v>
      </c>
      <c r="I3265" s="2"/>
    </row>
    <row r="3266">
      <c r="A3266" s="183">
        <v>47282.0</v>
      </c>
      <c r="B3266" s="184" t="s">
        <v>346</v>
      </c>
      <c r="C3266" s="183">
        <v>47240.0</v>
      </c>
      <c r="D3266" s="184" t="s">
        <v>470</v>
      </c>
      <c r="E3266" s="184" t="s">
        <v>453</v>
      </c>
      <c r="F3266" s="184" t="s">
        <v>369</v>
      </c>
      <c r="G3266" s="186">
        <v>2.0</v>
      </c>
      <c r="H3266" s="186">
        <v>0.0</v>
      </c>
      <c r="I3266" s="2"/>
    </row>
    <row r="3267">
      <c r="A3267" s="183">
        <v>47283.0</v>
      </c>
      <c r="B3267" s="184" t="s">
        <v>348</v>
      </c>
      <c r="C3267" s="183">
        <v>47241.0</v>
      </c>
      <c r="D3267" s="184" t="s">
        <v>470</v>
      </c>
      <c r="E3267" s="184" t="s">
        <v>453</v>
      </c>
      <c r="F3267" s="184" t="s">
        <v>370</v>
      </c>
      <c r="G3267" s="186">
        <v>3.0</v>
      </c>
      <c r="H3267" s="186">
        <v>0.0</v>
      </c>
      <c r="I3267" s="2"/>
    </row>
    <row r="3268">
      <c r="A3268" s="183">
        <v>47284.0</v>
      </c>
      <c r="B3268" s="184" t="s">
        <v>334</v>
      </c>
      <c r="C3268" s="183">
        <v>47242.0</v>
      </c>
      <c r="D3268" s="184" t="s">
        <v>470</v>
      </c>
      <c r="E3268" s="184" t="s">
        <v>453</v>
      </c>
      <c r="F3268" s="184" t="s">
        <v>371</v>
      </c>
      <c r="G3268" s="186">
        <v>4.0</v>
      </c>
      <c r="H3268" s="186">
        <v>0.0</v>
      </c>
      <c r="I3268" s="2"/>
    </row>
    <row r="3269">
      <c r="A3269" s="183">
        <v>47285.0</v>
      </c>
      <c r="B3269" s="184" t="s">
        <v>338</v>
      </c>
      <c r="C3269" s="183">
        <v>47243.0</v>
      </c>
      <c r="D3269" s="184" t="s">
        <v>470</v>
      </c>
      <c r="E3269" s="184" t="s">
        <v>453</v>
      </c>
      <c r="F3269" s="184" t="s">
        <v>372</v>
      </c>
      <c r="G3269" s="186">
        <v>5.0</v>
      </c>
      <c r="H3269" s="186">
        <v>0.0</v>
      </c>
      <c r="I3269" s="2"/>
    </row>
    <row r="3270">
      <c r="A3270" s="183">
        <v>47286.0</v>
      </c>
      <c r="B3270" s="184" t="s">
        <v>340</v>
      </c>
      <c r="C3270" s="183">
        <v>47244.0</v>
      </c>
      <c r="D3270" s="184" t="s">
        <v>470</v>
      </c>
      <c r="E3270" s="184" t="s">
        <v>453</v>
      </c>
      <c r="F3270" s="184" t="s">
        <v>373</v>
      </c>
      <c r="G3270" s="186">
        <v>6.0</v>
      </c>
      <c r="H3270" s="186">
        <v>0.0</v>
      </c>
      <c r="I3270" s="2"/>
    </row>
    <row r="3271">
      <c r="A3271" s="183">
        <v>47287.0</v>
      </c>
      <c r="B3271" s="184" t="s">
        <v>342</v>
      </c>
      <c r="C3271" s="183">
        <v>47245.0</v>
      </c>
      <c r="D3271" s="184" t="s">
        <v>470</v>
      </c>
      <c r="E3271" s="184" t="s">
        <v>453</v>
      </c>
      <c r="F3271" s="184" t="s">
        <v>374</v>
      </c>
      <c r="G3271" s="186">
        <v>7.0</v>
      </c>
      <c r="H3271" s="186">
        <v>0.0</v>
      </c>
      <c r="I3271" s="2"/>
    </row>
    <row r="3272">
      <c r="A3272" s="183">
        <v>47288.0</v>
      </c>
      <c r="B3272" s="184" t="s">
        <v>344</v>
      </c>
      <c r="C3272" s="183">
        <v>47246.0</v>
      </c>
      <c r="D3272" s="184" t="s">
        <v>470</v>
      </c>
      <c r="E3272" s="184" t="s">
        <v>453</v>
      </c>
      <c r="F3272" s="184" t="s">
        <v>406</v>
      </c>
      <c r="G3272" s="186">
        <v>8.0</v>
      </c>
      <c r="H3272" s="186">
        <v>0.0</v>
      </c>
      <c r="I3272" s="2"/>
    </row>
    <row r="3273">
      <c r="A3273" s="183">
        <v>47289.0</v>
      </c>
      <c r="B3273" s="184" t="s">
        <v>346</v>
      </c>
      <c r="C3273" s="183">
        <v>47247.0</v>
      </c>
      <c r="D3273" s="184" t="s">
        <v>470</v>
      </c>
      <c r="E3273" s="184" t="s">
        <v>453</v>
      </c>
      <c r="F3273" s="184" t="s">
        <v>407</v>
      </c>
      <c r="G3273" s="186">
        <v>9.0</v>
      </c>
      <c r="H3273" s="186">
        <v>0.0</v>
      </c>
      <c r="I3273" s="2"/>
    </row>
    <row r="3274">
      <c r="A3274" s="183">
        <v>47290.0</v>
      </c>
      <c r="B3274" s="184" t="s">
        <v>348</v>
      </c>
      <c r="C3274" s="183">
        <v>47248.0</v>
      </c>
      <c r="D3274" s="184" t="s">
        <v>470</v>
      </c>
      <c r="E3274" s="184" t="s">
        <v>453</v>
      </c>
      <c r="F3274" s="184" t="s">
        <v>377</v>
      </c>
      <c r="G3274" s="186">
        <v>10.0</v>
      </c>
      <c r="H3274" s="186">
        <v>0.0</v>
      </c>
      <c r="I3274" s="2"/>
    </row>
    <row r="3275">
      <c r="A3275" s="183">
        <v>47291.0</v>
      </c>
      <c r="B3275" s="184" t="s">
        <v>334</v>
      </c>
      <c r="C3275" s="183">
        <v>47249.0</v>
      </c>
      <c r="D3275" s="184" t="s">
        <v>470</v>
      </c>
      <c r="E3275" s="184" t="s">
        <v>453</v>
      </c>
      <c r="F3275" s="184" t="s">
        <v>378</v>
      </c>
      <c r="G3275" s="186">
        <v>11.0</v>
      </c>
      <c r="H3275" s="186">
        <v>0.0</v>
      </c>
      <c r="I3275" s="2"/>
    </row>
    <row r="3276">
      <c r="A3276" s="183">
        <v>47292.0</v>
      </c>
      <c r="B3276" s="184" t="s">
        <v>338</v>
      </c>
      <c r="C3276" s="183">
        <v>47250.0</v>
      </c>
      <c r="D3276" s="184" t="s">
        <v>470</v>
      </c>
      <c r="E3276" s="184" t="s">
        <v>453</v>
      </c>
      <c r="F3276" s="184" t="s">
        <v>379</v>
      </c>
      <c r="G3276" s="186">
        <v>12.0</v>
      </c>
      <c r="H3276" s="186">
        <v>0.0</v>
      </c>
      <c r="I3276" s="2"/>
    </row>
    <row r="3277">
      <c r="A3277" s="183">
        <v>47293.0</v>
      </c>
      <c r="B3277" s="184" t="s">
        <v>340</v>
      </c>
      <c r="C3277" s="183">
        <v>47251.0</v>
      </c>
      <c r="D3277" s="184" t="s">
        <v>470</v>
      </c>
      <c r="E3277" s="184" t="s">
        <v>453</v>
      </c>
      <c r="F3277" s="184" t="s">
        <v>380</v>
      </c>
      <c r="G3277" s="186">
        <v>13.0</v>
      </c>
      <c r="H3277" s="186">
        <v>0.0</v>
      </c>
      <c r="I3277" s="2"/>
    </row>
    <row r="3278">
      <c r="A3278" s="183">
        <v>47294.0</v>
      </c>
      <c r="B3278" s="184" t="s">
        <v>342</v>
      </c>
      <c r="C3278" s="183">
        <v>47252.0</v>
      </c>
      <c r="D3278" s="184" t="s">
        <v>470</v>
      </c>
      <c r="E3278" s="184" t="s">
        <v>453</v>
      </c>
      <c r="F3278" s="184" t="s">
        <v>381</v>
      </c>
      <c r="G3278" s="186">
        <v>14.0</v>
      </c>
      <c r="H3278" s="186">
        <v>0.0</v>
      </c>
      <c r="I3278" s="2"/>
    </row>
    <row r="3279">
      <c r="A3279" s="183">
        <v>47295.0</v>
      </c>
      <c r="B3279" s="184" t="s">
        <v>344</v>
      </c>
      <c r="C3279" s="183">
        <v>47253.0</v>
      </c>
      <c r="D3279" s="184" t="s">
        <v>470</v>
      </c>
      <c r="E3279" s="184" t="s">
        <v>453</v>
      </c>
      <c r="F3279" s="184" t="s">
        <v>383</v>
      </c>
      <c r="G3279" s="186">
        <v>15.0</v>
      </c>
      <c r="H3279" s="186">
        <v>0.0</v>
      </c>
      <c r="I3279" s="2"/>
    </row>
    <row r="3280">
      <c r="A3280" s="183">
        <v>47296.0</v>
      </c>
      <c r="B3280" s="184" t="s">
        <v>346</v>
      </c>
      <c r="C3280" s="183">
        <v>47254.0</v>
      </c>
      <c r="D3280" s="184" t="s">
        <v>470</v>
      </c>
      <c r="E3280" s="184" t="s">
        <v>453</v>
      </c>
      <c r="F3280" s="184" t="s">
        <v>384</v>
      </c>
      <c r="G3280" s="186">
        <v>16.0</v>
      </c>
      <c r="H3280" s="186">
        <v>0.0</v>
      </c>
      <c r="I3280" s="2"/>
    </row>
    <row r="3281">
      <c r="A3281" s="183">
        <v>47297.0</v>
      </c>
      <c r="B3281" s="184" t="s">
        <v>348</v>
      </c>
      <c r="C3281" s="183">
        <v>47255.0</v>
      </c>
      <c r="D3281" s="184" t="s">
        <v>470</v>
      </c>
      <c r="E3281" s="184" t="s">
        <v>453</v>
      </c>
      <c r="F3281" s="184" t="s">
        <v>385</v>
      </c>
      <c r="G3281" s="186">
        <v>17.0</v>
      </c>
      <c r="H3281" s="186">
        <v>0.0</v>
      </c>
      <c r="I3281" s="2"/>
    </row>
    <row r="3282">
      <c r="A3282" s="183">
        <v>47298.0</v>
      </c>
      <c r="B3282" s="184" t="s">
        <v>334</v>
      </c>
      <c r="C3282" s="183">
        <v>47256.0</v>
      </c>
      <c r="D3282" s="184" t="s">
        <v>470</v>
      </c>
      <c r="E3282" s="184" t="s">
        <v>453</v>
      </c>
      <c r="F3282" s="184" t="s">
        <v>386</v>
      </c>
      <c r="G3282" s="186">
        <v>18.0</v>
      </c>
      <c r="H3282" s="186">
        <v>0.0</v>
      </c>
      <c r="I3282" s="2"/>
    </row>
    <row r="3283">
      <c r="A3283" s="183">
        <v>47299.0</v>
      </c>
      <c r="B3283" s="184" t="s">
        <v>338</v>
      </c>
      <c r="C3283" s="183">
        <v>47257.0</v>
      </c>
      <c r="D3283" s="184" t="s">
        <v>470</v>
      </c>
      <c r="E3283" s="184" t="s">
        <v>453</v>
      </c>
      <c r="F3283" s="184" t="s">
        <v>387</v>
      </c>
      <c r="G3283" s="186">
        <v>19.0</v>
      </c>
      <c r="H3283" s="186">
        <v>0.0</v>
      </c>
      <c r="I3283" s="2"/>
    </row>
    <row r="3284">
      <c r="A3284" s="183">
        <v>47300.0</v>
      </c>
      <c r="B3284" s="184" t="s">
        <v>340</v>
      </c>
      <c r="C3284" s="183">
        <v>47258.0</v>
      </c>
      <c r="D3284" s="184" t="s">
        <v>470</v>
      </c>
      <c r="E3284" s="184" t="s">
        <v>453</v>
      </c>
      <c r="F3284" s="184" t="s">
        <v>388</v>
      </c>
      <c r="G3284" s="186">
        <v>20.0</v>
      </c>
      <c r="H3284" s="186">
        <v>0.0</v>
      </c>
      <c r="I3284" s="2"/>
    </row>
    <row r="3285">
      <c r="A3285" s="183">
        <v>47301.0</v>
      </c>
      <c r="B3285" s="184" t="s">
        <v>342</v>
      </c>
      <c r="C3285" s="183">
        <v>47259.0</v>
      </c>
      <c r="D3285" s="184" t="s">
        <v>470</v>
      </c>
      <c r="E3285" s="184" t="s">
        <v>453</v>
      </c>
      <c r="F3285" s="184" t="s">
        <v>389</v>
      </c>
      <c r="G3285" s="186">
        <v>21.0</v>
      </c>
      <c r="H3285" s="186">
        <v>0.0</v>
      </c>
      <c r="I3285" s="2"/>
    </row>
    <row r="3286">
      <c r="A3286" s="183">
        <v>47302.0</v>
      </c>
      <c r="B3286" s="184" t="s">
        <v>344</v>
      </c>
      <c r="C3286" s="183">
        <v>47260.0</v>
      </c>
      <c r="D3286" s="184" t="s">
        <v>470</v>
      </c>
      <c r="E3286" s="184" t="s">
        <v>453</v>
      </c>
      <c r="F3286" s="184" t="s">
        <v>390</v>
      </c>
      <c r="G3286" s="186">
        <v>22.0</v>
      </c>
      <c r="H3286" s="186">
        <v>0.0</v>
      </c>
      <c r="I3286" s="2"/>
    </row>
    <row r="3287">
      <c r="A3287" s="183">
        <v>47303.0</v>
      </c>
      <c r="B3287" s="184" t="s">
        <v>346</v>
      </c>
      <c r="C3287" s="183">
        <v>47261.0</v>
      </c>
      <c r="D3287" s="184" t="s">
        <v>470</v>
      </c>
      <c r="E3287" s="184" t="s">
        <v>453</v>
      </c>
      <c r="F3287" s="184" t="s">
        <v>391</v>
      </c>
      <c r="G3287" s="186">
        <v>23.0</v>
      </c>
      <c r="H3287" s="186">
        <v>0.0</v>
      </c>
      <c r="I3287" s="2"/>
    </row>
    <row r="3288">
      <c r="A3288" s="183">
        <v>47304.0</v>
      </c>
      <c r="B3288" s="184" t="s">
        <v>348</v>
      </c>
      <c r="C3288" s="183">
        <v>47262.0</v>
      </c>
      <c r="D3288" s="184" t="s">
        <v>470</v>
      </c>
      <c r="E3288" s="184" t="s">
        <v>453</v>
      </c>
      <c r="F3288" s="184" t="s">
        <v>392</v>
      </c>
      <c r="G3288" s="186">
        <v>24.0</v>
      </c>
      <c r="H3288" s="186">
        <v>0.0</v>
      </c>
      <c r="I3288" s="2"/>
    </row>
    <row r="3289">
      <c r="A3289" s="183">
        <v>47305.0</v>
      </c>
      <c r="B3289" s="184" t="s">
        <v>334</v>
      </c>
      <c r="C3289" s="183">
        <v>47263.0</v>
      </c>
      <c r="D3289" s="184" t="s">
        <v>470</v>
      </c>
      <c r="E3289" s="184" t="s">
        <v>453</v>
      </c>
      <c r="F3289" s="184" t="s">
        <v>393</v>
      </c>
      <c r="G3289" s="186">
        <v>25.0</v>
      </c>
      <c r="H3289" s="186">
        <v>0.0</v>
      </c>
      <c r="I3289" s="2"/>
    </row>
    <row r="3290">
      <c r="A3290" s="183">
        <v>47306.0</v>
      </c>
      <c r="B3290" s="184" t="s">
        <v>338</v>
      </c>
      <c r="C3290" s="183">
        <v>47264.0</v>
      </c>
      <c r="D3290" s="184" t="s">
        <v>470</v>
      </c>
      <c r="E3290" s="184" t="s">
        <v>453</v>
      </c>
      <c r="F3290" s="184" t="s">
        <v>394</v>
      </c>
      <c r="G3290" s="186">
        <v>26.0</v>
      </c>
      <c r="H3290" s="186">
        <v>0.0</v>
      </c>
      <c r="I3290" s="2"/>
    </row>
    <row r="3291">
      <c r="A3291" s="183">
        <v>47307.0</v>
      </c>
      <c r="B3291" s="184" t="s">
        <v>340</v>
      </c>
      <c r="C3291" s="183">
        <v>47265.0</v>
      </c>
      <c r="D3291" s="184" t="s">
        <v>470</v>
      </c>
      <c r="E3291" s="184" t="s">
        <v>453</v>
      </c>
      <c r="F3291" s="184" t="s">
        <v>395</v>
      </c>
      <c r="G3291" s="186">
        <v>27.0</v>
      </c>
      <c r="H3291" s="186">
        <v>0.0</v>
      </c>
      <c r="I3291" s="2"/>
    </row>
    <row r="3292">
      <c r="A3292" s="183">
        <v>47308.0</v>
      </c>
      <c r="B3292" s="184" t="s">
        <v>342</v>
      </c>
      <c r="C3292" s="183">
        <v>47266.0</v>
      </c>
      <c r="D3292" s="184" t="s">
        <v>470</v>
      </c>
      <c r="E3292" s="184" t="s">
        <v>453</v>
      </c>
      <c r="F3292" s="184" t="s">
        <v>396</v>
      </c>
      <c r="G3292" s="186">
        <v>28.0</v>
      </c>
      <c r="H3292" s="186">
        <v>0.0</v>
      </c>
      <c r="I3292" s="2"/>
    </row>
    <row r="3293">
      <c r="A3293" s="183">
        <v>47309.0</v>
      </c>
      <c r="B3293" s="184" t="s">
        <v>344</v>
      </c>
      <c r="C3293" s="183">
        <v>47267.0</v>
      </c>
      <c r="D3293" s="184" t="s">
        <v>470</v>
      </c>
      <c r="E3293" s="184" t="s">
        <v>453</v>
      </c>
      <c r="F3293" s="184" t="s">
        <v>397</v>
      </c>
      <c r="G3293" s="186">
        <v>29.0</v>
      </c>
      <c r="H3293" s="186">
        <v>0.0</v>
      </c>
      <c r="I3293" s="2"/>
    </row>
    <row r="3294">
      <c r="A3294" s="183">
        <v>47310.0</v>
      </c>
      <c r="B3294" s="184" t="s">
        <v>346</v>
      </c>
      <c r="C3294" s="183">
        <v>47268.0</v>
      </c>
      <c r="D3294" s="184" t="s">
        <v>470</v>
      </c>
      <c r="E3294" s="184" t="s">
        <v>453</v>
      </c>
      <c r="F3294" s="184" t="s">
        <v>398</v>
      </c>
      <c r="G3294" s="186">
        <v>30.0</v>
      </c>
      <c r="H3294" s="186">
        <v>0.0</v>
      </c>
      <c r="I3294" s="2"/>
    </row>
    <row r="3295">
      <c r="A3295" s="183">
        <v>47311.0</v>
      </c>
      <c r="B3295" s="184" t="s">
        <v>348</v>
      </c>
      <c r="C3295" s="183">
        <v>47270.0</v>
      </c>
      <c r="D3295" s="184" t="s">
        <v>470</v>
      </c>
      <c r="E3295" s="184" t="s">
        <v>454</v>
      </c>
      <c r="F3295" s="184" t="s">
        <v>399</v>
      </c>
      <c r="G3295" s="186">
        <v>1.0</v>
      </c>
      <c r="H3295" s="186">
        <v>0.0</v>
      </c>
      <c r="I3295" s="2"/>
    </row>
    <row r="3296">
      <c r="A3296" s="183">
        <v>47312.0</v>
      </c>
      <c r="B3296" s="184" t="s">
        <v>334</v>
      </c>
      <c r="C3296" s="183">
        <v>47271.0</v>
      </c>
      <c r="D3296" s="184" t="s">
        <v>470</v>
      </c>
      <c r="E3296" s="184" t="s">
        <v>454</v>
      </c>
      <c r="F3296" s="184" t="s">
        <v>400</v>
      </c>
      <c r="G3296" s="186">
        <v>2.0</v>
      </c>
      <c r="H3296" s="186">
        <v>0.0</v>
      </c>
      <c r="I3296" s="2"/>
    </row>
    <row r="3297">
      <c r="A3297" s="183">
        <v>47313.0</v>
      </c>
      <c r="B3297" s="184" t="s">
        <v>338</v>
      </c>
      <c r="C3297" s="183">
        <v>47272.0</v>
      </c>
      <c r="D3297" s="184" t="s">
        <v>470</v>
      </c>
      <c r="E3297" s="184" t="s">
        <v>454</v>
      </c>
      <c r="F3297" s="184" t="s">
        <v>401</v>
      </c>
      <c r="G3297" s="186">
        <v>3.0</v>
      </c>
      <c r="H3297" s="186">
        <v>0.0</v>
      </c>
      <c r="I3297" s="2"/>
    </row>
    <row r="3298">
      <c r="A3298" s="183">
        <v>47314.0</v>
      </c>
      <c r="B3298" s="184" t="s">
        <v>340</v>
      </c>
      <c r="C3298" s="183">
        <v>47273.0</v>
      </c>
      <c r="D3298" s="184" t="s">
        <v>470</v>
      </c>
      <c r="E3298" s="184" t="s">
        <v>454</v>
      </c>
      <c r="F3298" s="184" t="s">
        <v>402</v>
      </c>
      <c r="G3298" s="186">
        <v>4.0</v>
      </c>
      <c r="H3298" s="186">
        <v>0.0</v>
      </c>
      <c r="I3298" s="2"/>
    </row>
    <row r="3299">
      <c r="A3299" s="183">
        <v>47315.0</v>
      </c>
      <c r="B3299" s="184" t="s">
        <v>342</v>
      </c>
      <c r="C3299" s="183">
        <v>47274.0</v>
      </c>
      <c r="D3299" s="184" t="s">
        <v>470</v>
      </c>
      <c r="E3299" s="184" t="s">
        <v>454</v>
      </c>
      <c r="F3299" s="184" t="s">
        <v>403</v>
      </c>
      <c r="G3299" s="186">
        <v>5.0</v>
      </c>
      <c r="H3299" s="186">
        <v>0.0</v>
      </c>
      <c r="I3299" s="2"/>
    </row>
    <row r="3300">
      <c r="A3300" s="183">
        <v>47316.0</v>
      </c>
      <c r="B3300" s="184" t="s">
        <v>344</v>
      </c>
      <c r="C3300" s="183">
        <v>47275.0</v>
      </c>
      <c r="D3300" s="184" t="s">
        <v>470</v>
      </c>
      <c r="E3300" s="184" t="s">
        <v>454</v>
      </c>
      <c r="F3300" s="184" t="s">
        <v>404</v>
      </c>
      <c r="G3300" s="186">
        <v>6.0</v>
      </c>
      <c r="H3300" s="186">
        <v>0.0</v>
      </c>
      <c r="I3300" s="2"/>
    </row>
    <row r="3301">
      <c r="A3301" s="183">
        <v>47317.0</v>
      </c>
      <c r="B3301" s="184" t="s">
        <v>346</v>
      </c>
      <c r="C3301" s="183">
        <v>47276.0</v>
      </c>
      <c r="D3301" s="184" t="s">
        <v>470</v>
      </c>
      <c r="E3301" s="184" t="s">
        <v>454</v>
      </c>
      <c r="F3301" s="184" t="s">
        <v>337</v>
      </c>
      <c r="G3301" s="186">
        <v>7.0</v>
      </c>
      <c r="H3301" s="186">
        <v>0.0</v>
      </c>
      <c r="I3301" s="2"/>
    </row>
    <row r="3302">
      <c r="A3302" s="183">
        <v>47318.0</v>
      </c>
      <c r="B3302" s="184" t="s">
        <v>348</v>
      </c>
      <c r="C3302" s="183">
        <v>47277.0</v>
      </c>
      <c r="D3302" s="184" t="s">
        <v>470</v>
      </c>
      <c r="E3302" s="184" t="s">
        <v>454</v>
      </c>
      <c r="F3302" s="184" t="s">
        <v>339</v>
      </c>
      <c r="G3302" s="186">
        <v>8.0</v>
      </c>
      <c r="H3302" s="186">
        <v>0.0</v>
      </c>
      <c r="I3302" s="2"/>
    </row>
    <row r="3303">
      <c r="A3303" s="183">
        <v>47319.0</v>
      </c>
      <c r="B3303" s="184" t="s">
        <v>334</v>
      </c>
      <c r="C3303" s="183">
        <v>47278.0</v>
      </c>
      <c r="D3303" s="184" t="s">
        <v>470</v>
      </c>
      <c r="E3303" s="184" t="s">
        <v>454</v>
      </c>
      <c r="F3303" s="184" t="s">
        <v>341</v>
      </c>
      <c r="G3303" s="186">
        <v>9.0</v>
      </c>
      <c r="H3303" s="186">
        <v>0.0</v>
      </c>
      <c r="I3303" s="2"/>
    </row>
    <row r="3304">
      <c r="A3304" s="183">
        <v>47320.0</v>
      </c>
      <c r="B3304" s="184" t="s">
        <v>338</v>
      </c>
      <c r="C3304" s="183">
        <v>47279.0</v>
      </c>
      <c r="D3304" s="184" t="s">
        <v>470</v>
      </c>
      <c r="E3304" s="184" t="s">
        <v>454</v>
      </c>
      <c r="F3304" s="184" t="s">
        <v>343</v>
      </c>
      <c r="G3304" s="186">
        <v>10.0</v>
      </c>
      <c r="H3304" s="186">
        <v>0.0</v>
      </c>
      <c r="I3304" s="2"/>
    </row>
    <row r="3305">
      <c r="A3305" s="183">
        <v>47321.0</v>
      </c>
      <c r="B3305" s="184" t="s">
        <v>340</v>
      </c>
      <c r="C3305" s="183">
        <v>47280.0</v>
      </c>
      <c r="D3305" s="184" t="s">
        <v>470</v>
      </c>
      <c r="E3305" s="184" t="s">
        <v>454</v>
      </c>
      <c r="F3305" s="184" t="s">
        <v>345</v>
      </c>
      <c r="G3305" s="186">
        <v>11.0</v>
      </c>
      <c r="H3305" s="186">
        <v>0.0</v>
      </c>
      <c r="I3305" s="2"/>
    </row>
    <row r="3306">
      <c r="A3306" s="183">
        <v>47322.0</v>
      </c>
      <c r="B3306" s="184" t="s">
        <v>342</v>
      </c>
      <c r="C3306" s="183">
        <v>47281.0</v>
      </c>
      <c r="D3306" s="184" t="s">
        <v>470</v>
      </c>
      <c r="E3306" s="184" t="s">
        <v>454</v>
      </c>
      <c r="F3306" s="184" t="s">
        <v>347</v>
      </c>
      <c r="G3306" s="186">
        <v>12.0</v>
      </c>
      <c r="H3306" s="186">
        <v>0.0</v>
      </c>
      <c r="I3306" s="2"/>
    </row>
    <row r="3307">
      <c r="A3307" s="183">
        <v>47323.0</v>
      </c>
      <c r="B3307" s="184" t="s">
        <v>344</v>
      </c>
      <c r="C3307" s="183">
        <v>47282.0</v>
      </c>
      <c r="D3307" s="184" t="s">
        <v>470</v>
      </c>
      <c r="E3307" s="184" t="s">
        <v>454</v>
      </c>
      <c r="F3307" s="184" t="s">
        <v>349</v>
      </c>
      <c r="G3307" s="186">
        <v>13.0</v>
      </c>
      <c r="H3307" s="186">
        <v>0.0</v>
      </c>
      <c r="I3307" s="2"/>
    </row>
    <row r="3308">
      <c r="A3308" s="183">
        <v>47324.0</v>
      </c>
      <c r="B3308" s="184" t="s">
        <v>346</v>
      </c>
      <c r="C3308" s="183">
        <v>47283.0</v>
      </c>
      <c r="D3308" s="184" t="s">
        <v>470</v>
      </c>
      <c r="E3308" s="184" t="s">
        <v>454</v>
      </c>
      <c r="F3308" s="184" t="s">
        <v>350</v>
      </c>
      <c r="G3308" s="186">
        <v>14.0</v>
      </c>
      <c r="H3308" s="186">
        <v>0.0</v>
      </c>
      <c r="I3308" s="2"/>
    </row>
    <row r="3309">
      <c r="A3309" s="183">
        <v>47325.0</v>
      </c>
      <c r="B3309" s="184" t="s">
        <v>348</v>
      </c>
      <c r="C3309" s="183">
        <v>47284.0</v>
      </c>
      <c r="D3309" s="184" t="s">
        <v>470</v>
      </c>
      <c r="E3309" s="184" t="s">
        <v>454</v>
      </c>
      <c r="F3309" s="184" t="s">
        <v>351</v>
      </c>
      <c r="G3309" s="186">
        <v>15.0</v>
      </c>
      <c r="H3309" s="186">
        <v>0.0</v>
      </c>
      <c r="I3309" s="2"/>
    </row>
    <row r="3310">
      <c r="A3310" s="183">
        <v>47326.0</v>
      </c>
      <c r="B3310" s="184" t="s">
        <v>334</v>
      </c>
      <c r="C3310" s="183">
        <v>47285.0</v>
      </c>
      <c r="D3310" s="184" t="s">
        <v>470</v>
      </c>
      <c r="E3310" s="184" t="s">
        <v>454</v>
      </c>
      <c r="F3310" s="184" t="s">
        <v>352</v>
      </c>
      <c r="G3310" s="186">
        <v>16.0</v>
      </c>
      <c r="H3310" s="186">
        <v>0.0</v>
      </c>
      <c r="I3310" s="2"/>
    </row>
    <row r="3311">
      <c r="A3311" s="183">
        <v>47327.0</v>
      </c>
      <c r="B3311" s="184" t="s">
        <v>338</v>
      </c>
      <c r="C3311" s="183">
        <v>47286.0</v>
      </c>
      <c r="D3311" s="184" t="s">
        <v>470</v>
      </c>
      <c r="E3311" s="184" t="s">
        <v>454</v>
      </c>
      <c r="F3311" s="184" t="s">
        <v>353</v>
      </c>
      <c r="G3311" s="186">
        <v>17.0</v>
      </c>
      <c r="H3311" s="186">
        <v>0.0</v>
      </c>
      <c r="I3311" s="2"/>
    </row>
    <row r="3312">
      <c r="A3312" s="183">
        <v>47328.0</v>
      </c>
      <c r="B3312" s="184" t="s">
        <v>340</v>
      </c>
      <c r="C3312" s="183">
        <v>47287.0</v>
      </c>
      <c r="D3312" s="184" t="s">
        <v>470</v>
      </c>
      <c r="E3312" s="184" t="s">
        <v>454</v>
      </c>
      <c r="F3312" s="184" t="s">
        <v>354</v>
      </c>
      <c r="G3312" s="186">
        <v>18.0</v>
      </c>
      <c r="H3312" s="186">
        <v>0.0</v>
      </c>
      <c r="I3312" s="2"/>
    </row>
    <row r="3313">
      <c r="A3313" s="183">
        <v>47329.0</v>
      </c>
      <c r="B3313" s="184" t="s">
        <v>342</v>
      </c>
      <c r="C3313" s="183">
        <v>47288.0</v>
      </c>
      <c r="D3313" s="184" t="s">
        <v>470</v>
      </c>
      <c r="E3313" s="184" t="s">
        <v>454</v>
      </c>
      <c r="F3313" s="184" t="s">
        <v>356</v>
      </c>
      <c r="G3313" s="186">
        <v>19.0</v>
      </c>
      <c r="H3313" s="186">
        <v>0.0</v>
      </c>
      <c r="I3313" s="2"/>
    </row>
    <row r="3314">
      <c r="A3314" s="183">
        <v>47330.0</v>
      </c>
      <c r="B3314" s="184" t="s">
        <v>344</v>
      </c>
      <c r="C3314" s="183">
        <v>47289.0</v>
      </c>
      <c r="D3314" s="184" t="s">
        <v>470</v>
      </c>
      <c r="E3314" s="184" t="s">
        <v>454</v>
      </c>
      <c r="F3314" s="184" t="s">
        <v>357</v>
      </c>
      <c r="G3314" s="186">
        <v>20.0</v>
      </c>
      <c r="H3314" s="186">
        <v>0.0</v>
      </c>
      <c r="I3314" s="2"/>
    </row>
    <row r="3315">
      <c r="A3315" s="183">
        <v>47331.0</v>
      </c>
      <c r="B3315" s="184" t="s">
        <v>346</v>
      </c>
      <c r="C3315" s="183">
        <v>47290.0</v>
      </c>
      <c r="D3315" s="184" t="s">
        <v>470</v>
      </c>
      <c r="E3315" s="184" t="s">
        <v>454</v>
      </c>
      <c r="F3315" s="184" t="s">
        <v>358</v>
      </c>
      <c r="G3315" s="186">
        <v>21.0</v>
      </c>
      <c r="H3315" s="186">
        <v>0.0</v>
      </c>
      <c r="I3315" s="2"/>
    </row>
    <row r="3316">
      <c r="A3316" s="183">
        <v>47332.0</v>
      </c>
      <c r="B3316" s="184" t="s">
        <v>348</v>
      </c>
      <c r="C3316" s="183">
        <v>47291.0</v>
      </c>
      <c r="D3316" s="184" t="s">
        <v>470</v>
      </c>
      <c r="E3316" s="184" t="s">
        <v>454</v>
      </c>
      <c r="F3316" s="184" t="s">
        <v>359</v>
      </c>
      <c r="G3316" s="186">
        <v>22.0</v>
      </c>
      <c r="H3316" s="186">
        <v>0.0</v>
      </c>
      <c r="I3316" s="2"/>
    </row>
    <row r="3317">
      <c r="A3317" s="183">
        <v>47333.0</v>
      </c>
      <c r="B3317" s="184" t="s">
        <v>334</v>
      </c>
      <c r="C3317" s="183">
        <v>47292.0</v>
      </c>
      <c r="D3317" s="184" t="s">
        <v>470</v>
      </c>
      <c r="E3317" s="184" t="s">
        <v>454</v>
      </c>
      <c r="F3317" s="184" t="s">
        <v>360</v>
      </c>
      <c r="G3317" s="186">
        <v>23.0</v>
      </c>
      <c r="H3317" s="186">
        <v>0.0</v>
      </c>
      <c r="I3317" s="2"/>
    </row>
    <row r="3318">
      <c r="A3318" s="183">
        <v>47334.0</v>
      </c>
      <c r="B3318" s="184" t="s">
        <v>338</v>
      </c>
      <c r="C3318" s="183">
        <v>47293.0</v>
      </c>
      <c r="D3318" s="184" t="s">
        <v>470</v>
      </c>
      <c r="E3318" s="184" t="s">
        <v>454</v>
      </c>
      <c r="F3318" s="184" t="s">
        <v>361</v>
      </c>
      <c r="G3318" s="186">
        <v>24.0</v>
      </c>
      <c r="H3318" s="186">
        <v>0.0</v>
      </c>
      <c r="I3318" s="2"/>
    </row>
    <row r="3319">
      <c r="A3319" s="183">
        <v>47335.0</v>
      </c>
      <c r="B3319" s="184" t="s">
        <v>340</v>
      </c>
      <c r="C3319" s="183">
        <v>47294.0</v>
      </c>
      <c r="D3319" s="184" t="s">
        <v>470</v>
      </c>
      <c r="E3319" s="184" t="s">
        <v>454</v>
      </c>
      <c r="F3319" s="184" t="s">
        <v>362</v>
      </c>
      <c r="G3319" s="186">
        <v>25.0</v>
      </c>
      <c r="H3319" s="186">
        <v>0.0</v>
      </c>
      <c r="I3319" s="2"/>
    </row>
    <row r="3320">
      <c r="A3320" s="183">
        <v>47336.0</v>
      </c>
      <c r="B3320" s="184" t="s">
        <v>342</v>
      </c>
      <c r="C3320" s="183">
        <v>47295.0</v>
      </c>
      <c r="D3320" s="184" t="s">
        <v>470</v>
      </c>
      <c r="E3320" s="184" t="s">
        <v>454</v>
      </c>
      <c r="F3320" s="184" t="s">
        <v>363</v>
      </c>
      <c r="G3320" s="186">
        <v>26.0</v>
      </c>
      <c r="H3320" s="186">
        <v>0.0</v>
      </c>
      <c r="I3320" s="2"/>
    </row>
    <row r="3321">
      <c r="A3321" s="183">
        <v>47337.0</v>
      </c>
      <c r="B3321" s="184" t="s">
        <v>344</v>
      </c>
      <c r="C3321" s="183">
        <v>47296.0</v>
      </c>
      <c r="D3321" s="184" t="s">
        <v>470</v>
      </c>
      <c r="E3321" s="184" t="s">
        <v>454</v>
      </c>
      <c r="F3321" s="184" t="s">
        <v>364</v>
      </c>
      <c r="G3321" s="186">
        <v>27.0</v>
      </c>
      <c r="H3321" s="186">
        <v>0.0</v>
      </c>
      <c r="I3321" s="2"/>
    </row>
    <row r="3322">
      <c r="A3322" s="183">
        <v>47338.0</v>
      </c>
      <c r="B3322" s="184" t="s">
        <v>346</v>
      </c>
      <c r="C3322" s="183">
        <v>47297.0</v>
      </c>
      <c r="D3322" s="184" t="s">
        <v>470</v>
      </c>
      <c r="E3322" s="184" t="s">
        <v>454</v>
      </c>
      <c r="F3322" s="184" t="s">
        <v>365</v>
      </c>
      <c r="G3322" s="186">
        <v>28.0</v>
      </c>
      <c r="H3322" s="186">
        <v>0.0</v>
      </c>
      <c r="I3322" s="2"/>
    </row>
    <row r="3323">
      <c r="A3323" s="183">
        <v>47339.0</v>
      </c>
      <c r="B3323" s="184" t="s">
        <v>348</v>
      </c>
      <c r="C3323" s="183">
        <v>47298.0</v>
      </c>
      <c r="D3323" s="184" t="s">
        <v>470</v>
      </c>
      <c r="E3323" s="184" t="s">
        <v>454</v>
      </c>
      <c r="F3323" s="184" t="s">
        <v>366</v>
      </c>
      <c r="G3323" s="186">
        <v>29.0</v>
      </c>
      <c r="H3323" s="186">
        <v>0.0</v>
      </c>
      <c r="I3323" s="2"/>
    </row>
    <row r="3324">
      <c r="A3324" s="183">
        <v>47340.0</v>
      </c>
      <c r="B3324" s="184" t="s">
        <v>334</v>
      </c>
      <c r="C3324" s="183">
        <v>47300.0</v>
      </c>
      <c r="D3324" s="184" t="s">
        <v>470</v>
      </c>
      <c r="E3324" s="184" t="s">
        <v>455</v>
      </c>
      <c r="F3324" s="184" t="s">
        <v>367</v>
      </c>
      <c r="G3324" s="186">
        <v>1.0</v>
      </c>
      <c r="H3324" s="186">
        <v>0.0</v>
      </c>
      <c r="I3324" s="2"/>
    </row>
    <row r="3325">
      <c r="A3325" s="183">
        <v>47341.0</v>
      </c>
      <c r="B3325" s="184" t="s">
        <v>338</v>
      </c>
      <c r="C3325" s="183">
        <v>47301.0</v>
      </c>
      <c r="D3325" s="184" t="s">
        <v>470</v>
      </c>
      <c r="E3325" s="184" t="s">
        <v>455</v>
      </c>
      <c r="F3325" s="184" t="s">
        <v>368</v>
      </c>
      <c r="G3325" s="186">
        <v>2.0</v>
      </c>
      <c r="H3325" s="186">
        <v>0.0</v>
      </c>
      <c r="I3325" s="2"/>
    </row>
    <row r="3326">
      <c r="A3326" s="183">
        <v>47342.0</v>
      </c>
      <c r="B3326" s="184" t="s">
        <v>340</v>
      </c>
      <c r="C3326" s="183">
        <v>47302.0</v>
      </c>
      <c r="D3326" s="184" t="s">
        <v>470</v>
      </c>
      <c r="E3326" s="184" t="s">
        <v>455</v>
      </c>
      <c r="F3326" s="184" t="s">
        <v>369</v>
      </c>
      <c r="G3326" s="186">
        <v>3.0</v>
      </c>
      <c r="H3326" s="186">
        <v>0.0</v>
      </c>
      <c r="I3326" s="2"/>
    </row>
    <row r="3327">
      <c r="A3327" s="183">
        <v>47343.0</v>
      </c>
      <c r="B3327" s="184" t="s">
        <v>342</v>
      </c>
      <c r="C3327" s="183">
        <v>47303.0</v>
      </c>
      <c r="D3327" s="184" t="s">
        <v>470</v>
      </c>
      <c r="E3327" s="184" t="s">
        <v>455</v>
      </c>
      <c r="F3327" s="184" t="s">
        <v>370</v>
      </c>
      <c r="G3327" s="186">
        <v>4.0</v>
      </c>
      <c r="H3327" s="186">
        <v>0.0</v>
      </c>
      <c r="I3327" s="2"/>
    </row>
    <row r="3328">
      <c r="A3328" s="183">
        <v>47344.0</v>
      </c>
      <c r="B3328" s="184" t="s">
        <v>344</v>
      </c>
      <c r="C3328" s="183">
        <v>47304.0</v>
      </c>
      <c r="D3328" s="184" t="s">
        <v>470</v>
      </c>
      <c r="E3328" s="184" t="s">
        <v>455</v>
      </c>
      <c r="F3328" s="184" t="s">
        <v>371</v>
      </c>
      <c r="G3328" s="186">
        <v>5.0</v>
      </c>
      <c r="H3328" s="186">
        <v>0.0</v>
      </c>
      <c r="I3328" s="2"/>
    </row>
    <row r="3329">
      <c r="A3329" s="183">
        <v>47345.0</v>
      </c>
      <c r="B3329" s="184" t="s">
        <v>346</v>
      </c>
      <c r="C3329" s="183">
        <v>47305.0</v>
      </c>
      <c r="D3329" s="184" t="s">
        <v>470</v>
      </c>
      <c r="E3329" s="184" t="s">
        <v>455</v>
      </c>
      <c r="F3329" s="184" t="s">
        <v>372</v>
      </c>
      <c r="G3329" s="186">
        <v>6.0</v>
      </c>
      <c r="H3329" s="186">
        <v>0.0</v>
      </c>
      <c r="I3329" s="2"/>
    </row>
    <row r="3330">
      <c r="A3330" s="183">
        <v>47346.0</v>
      </c>
      <c r="B3330" s="184" t="s">
        <v>348</v>
      </c>
      <c r="C3330" s="183">
        <v>47306.0</v>
      </c>
      <c r="D3330" s="184" t="s">
        <v>470</v>
      </c>
      <c r="E3330" s="184" t="s">
        <v>455</v>
      </c>
      <c r="F3330" s="184" t="s">
        <v>373</v>
      </c>
      <c r="G3330" s="186">
        <v>7.0</v>
      </c>
      <c r="H3330" s="186">
        <v>0.0</v>
      </c>
      <c r="I3330" s="2"/>
    </row>
    <row r="3331">
      <c r="A3331" s="183">
        <v>47347.0</v>
      </c>
      <c r="B3331" s="184" t="s">
        <v>334</v>
      </c>
      <c r="C3331" s="183">
        <v>47307.0</v>
      </c>
      <c r="D3331" s="184" t="s">
        <v>470</v>
      </c>
      <c r="E3331" s="184" t="s">
        <v>455</v>
      </c>
      <c r="F3331" s="184" t="s">
        <v>374</v>
      </c>
      <c r="G3331" s="186">
        <v>8.0</v>
      </c>
      <c r="H3331" s="186">
        <v>0.0</v>
      </c>
      <c r="I3331" s="2"/>
    </row>
    <row r="3332">
      <c r="A3332" s="183">
        <v>47348.0</v>
      </c>
      <c r="B3332" s="184" t="s">
        <v>338</v>
      </c>
      <c r="C3332" s="183">
        <v>47308.0</v>
      </c>
      <c r="D3332" s="184" t="s">
        <v>470</v>
      </c>
      <c r="E3332" s="184" t="s">
        <v>455</v>
      </c>
      <c r="F3332" s="184" t="s">
        <v>406</v>
      </c>
      <c r="G3332" s="186">
        <v>9.0</v>
      </c>
      <c r="H3332" s="186">
        <v>0.0</v>
      </c>
      <c r="I3332" s="2"/>
    </row>
    <row r="3333">
      <c r="A3333" s="183">
        <v>47349.0</v>
      </c>
      <c r="B3333" s="184" t="s">
        <v>340</v>
      </c>
      <c r="C3333" s="183">
        <v>47309.0</v>
      </c>
      <c r="D3333" s="184" t="s">
        <v>470</v>
      </c>
      <c r="E3333" s="184" t="s">
        <v>455</v>
      </c>
      <c r="F3333" s="184" t="s">
        <v>407</v>
      </c>
      <c r="G3333" s="186">
        <v>10.0</v>
      </c>
      <c r="H3333" s="186">
        <v>0.0</v>
      </c>
      <c r="I3333" s="2"/>
    </row>
    <row r="3334">
      <c r="A3334" s="183">
        <v>47350.0</v>
      </c>
      <c r="B3334" s="184" t="s">
        <v>342</v>
      </c>
      <c r="C3334" s="183">
        <v>47310.0</v>
      </c>
      <c r="D3334" s="184" t="s">
        <v>470</v>
      </c>
      <c r="E3334" s="184" t="s">
        <v>455</v>
      </c>
      <c r="F3334" s="184" t="s">
        <v>377</v>
      </c>
      <c r="G3334" s="186">
        <v>11.0</v>
      </c>
      <c r="H3334" s="186">
        <v>0.0</v>
      </c>
      <c r="I3334" s="2"/>
    </row>
    <row r="3335">
      <c r="A3335" s="183">
        <v>47351.0</v>
      </c>
      <c r="B3335" s="184" t="s">
        <v>344</v>
      </c>
      <c r="C3335" s="183">
        <v>47311.0</v>
      </c>
      <c r="D3335" s="184" t="s">
        <v>470</v>
      </c>
      <c r="E3335" s="184" t="s">
        <v>455</v>
      </c>
      <c r="F3335" s="184" t="s">
        <v>378</v>
      </c>
      <c r="G3335" s="186">
        <v>12.0</v>
      </c>
      <c r="H3335" s="186">
        <v>0.0</v>
      </c>
      <c r="I3335" s="2"/>
    </row>
    <row r="3336">
      <c r="A3336" s="183">
        <v>47352.0</v>
      </c>
      <c r="B3336" s="184" t="s">
        <v>346</v>
      </c>
      <c r="C3336" s="183">
        <v>47312.0</v>
      </c>
      <c r="D3336" s="184" t="s">
        <v>470</v>
      </c>
      <c r="E3336" s="184" t="s">
        <v>455</v>
      </c>
      <c r="F3336" s="184" t="s">
        <v>379</v>
      </c>
      <c r="G3336" s="186">
        <v>13.0</v>
      </c>
      <c r="H3336" s="186">
        <v>0.0</v>
      </c>
      <c r="I3336" s="2"/>
    </row>
    <row r="3337">
      <c r="A3337" s="183">
        <v>47353.0</v>
      </c>
      <c r="B3337" s="184" t="s">
        <v>348</v>
      </c>
      <c r="C3337" s="183">
        <v>47313.0</v>
      </c>
      <c r="D3337" s="184" t="s">
        <v>470</v>
      </c>
      <c r="E3337" s="184" t="s">
        <v>455</v>
      </c>
      <c r="F3337" s="184" t="s">
        <v>380</v>
      </c>
      <c r="G3337" s="186">
        <v>14.0</v>
      </c>
      <c r="H3337" s="186">
        <v>0.0</v>
      </c>
      <c r="I3337" s="2"/>
    </row>
    <row r="3338">
      <c r="A3338" s="183">
        <v>47354.0</v>
      </c>
      <c r="B3338" s="184" t="s">
        <v>334</v>
      </c>
      <c r="C3338" s="183">
        <v>47314.0</v>
      </c>
      <c r="D3338" s="184" t="s">
        <v>470</v>
      </c>
      <c r="E3338" s="184" t="s">
        <v>455</v>
      </c>
      <c r="F3338" s="184" t="s">
        <v>381</v>
      </c>
      <c r="G3338" s="186">
        <v>15.0</v>
      </c>
      <c r="H3338" s="186">
        <v>0.0</v>
      </c>
      <c r="I3338" s="2"/>
    </row>
    <row r="3339">
      <c r="A3339" s="183">
        <v>47355.0</v>
      </c>
      <c r="B3339" s="184" t="s">
        <v>338</v>
      </c>
      <c r="C3339" s="183">
        <v>47315.0</v>
      </c>
      <c r="D3339" s="184" t="s">
        <v>470</v>
      </c>
      <c r="E3339" s="184" t="s">
        <v>455</v>
      </c>
      <c r="F3339" s="184" t="s">
        <v>383</v>
      </c>
      <c r="G3339" s="186">
        <v>16.0</v>
      </c>
      <c r="H3339" s="186">
        <v>0.0</v>
      </c>
      <c r="I3339" s="2"/>
    </row>
    <row r="3340">
      <c r="A3340" s="183">
        <v>47356.0</v>
      </c>
      <c r="B3340" s="184" t="s">
        <v>340</v>
      </c>
      <c r="C3340" s="183">
        <v>47316.0</v>
      </c>
      <c r="D3340" s="184" t="s">
        <v>470</v>
      </c>
      <c r="E3340" s="184" t="s">
        <v>455</v>
      </c>
      <c r="F3340" s="184" t="s">
        <v>384</v>
      </c>
      <c r="G3340" s="186">
        <v>17.0</v>
      </c>
      <c r="H3340" s="186">
        <v>0.0</v>
      </c>
      <c r="I3340" s="2"/>
    </row>
    <row r="3341">
      <c r="A3341" s="183">
        <v>47357.0</v>
      </c>
      <c r="B3341" s="184" t="s">
        <v>342</v>
      </c>
      <c r="C3341" s="183">
        <v>47317.0</v>
      </c>
      <c r="D3341" s="184" t="s">
        <v>470</v>
      </c>
      <c r="E3341" s="184" t="s">
        <v>455</v>
      </c>
      <c r="F3341" s="184" t="s">
        <v>385</v>
      </c>
      <c r="G3341" s="186">
        <v>18.0</v>
      </c>
      <c r="H3341" s="186">
        <v>0.0</v>
      </c>
      <c r="I3341" s="2"/>
    </row>
    <row r="3342">
      <c r="A3342" s="183">
        <v>47358.0</v>
      </c>
      <c r="B3342" s="184" t="s">
        <v>344</v>
      </c>
      <c r="C3342" s="183">
        <v>47318.0</v>
      </c>
      <c r="D3342" s="184" t="s">
        <v>470</v>
      </c>
      <c r="E3342" s="184" t="s">
        <v>455</v>
      </c>
      <c r="F3342" s="184" t="s">
        <v>386</v>
      </c>
      <c r="G3342" s="186">
        <v>19.0</v>
      </c>
      <c r="H3342" s="186">
        <v>0.0</v>
      </c>
      <c r="I3342" s="2"/>
    </row>
    <row r="3343">
      <c r="A3343" s="183">
        <v>47359.0</v>
      </c>
      <c r="B3343" s="184" t="s">
        <v>346</v>
      </c>
      <c r="C3343" s="183">
        <v>47319.0</v>
      </c>
      <c r="D3343" s="184" t="s">
        <v>470</v>
      </c>
      <c r="E3343" s="184" t="s">
        <v>455</v>
      </c>
      <c r="F3343" s="184" t="s">
        <v>387</v>
      </c>
      <c r="G3343" s="186">
        <v>20.0</v>
      </c>
      <c r="H3343" s="186">
        <v>0.0</v>
      </c>
      <c r="I3343" s="2"/>
    </row>
    <row r="3344">
      <c r="A3344" s="183">
        <v>47360.0</v>
      </c>
      <c r="B3344" s="184" t="s">
        <v>348</v>
      </c>
      <c r="C3344" s="183">
        <v>47320.0</v>
      </c>
      <c r="D3344" s="184" t="s">
        <v>470</v>
      </c>
      <c r="E3344" s="184" t="s">
        <v>455</v>
      </c>
      <c r="F3344" s="184" t="s">
        <v>388</v>
      </c>
      <c r="G3344" s="186">
        <v>21.0</v>
      </c>
      <c r="H3344" s="186">
        <v>0.0</v>
      </c>
      <c r="I3344" s="2"/>
    </row>
    <row r="3345">
      <c r="A3345" s="183">
        <v>47361.0</v>
      </c>
      <c r="B3345" s="184" t="s">
        <v>334</v>
      </c>
      <c r="C3345" s="183">
        <v>47321.0</v>
      </c>
      <c r="D3345" s="184" t="s">
        <v>470</v>
      </c>
      <c r="E3345" s="184" t="s">
        <v>455</v>
      </c>
      <c r="F3345" s="184" t="s">
        <v>389</v>
      </c>
      <c r="G3345" s="186">
        <v>22.0</v>
      </c>
      <c r="H3345" s="186">
        <v>0.0</v>
      </c>
      <c r="I3345" s="2"/>
    </row>
    <row r="3346">
      <c r="A3346" s="183">
        <v>47362.0</v>
      </c>
      <c r="B3346" s="184" t="s">
        <v>338</v>
      </c>
      <c r="C3346" s="183">
        <v>47322.0</v>
      </c>
      <c r="D3346" s="184" t="s">
        <v>470</v>
      </c>
      <c r="E3346" s="184" t="s">
        <v>455</v>
      </c>
      <c r="F3346" s="184" t="s">
        <v>390</v>
      </c>
      <c r="G3346" s="186">
        <v>23.0</v>
      </c>
      <c r="H3346" s="186">
        <v>0.0</v>
      </c>
      <c r="I3346" s="2"/>
    </row>
    <row r="3347">
      <c r="A3347" s="183">
        <v>47363.0</v>
      </c>
      <c r="B3347" s="184" t="s">
        <v>340</v>
      </c>
      <c r="C3347" s="183">
        <v>47323.0</v>
      </c>
      <c r="D3347" s="184" t="s">
        <v>470</v>
      </c>
      <c r="E3347" s="184" t="s">
        <v>455</v>
      </c>
      <c r="F3347" s="184" t="s">
        <v>391</v>
      </c>
      <c r="G3347" s="186">
        <v>24.0</v>
      </c>
      <c r="H3347" s="186">
        <v>0.0</v>
      </c>
      <c r="I3347" s="2"/>
    </row>
    <row r="3348">
      <c r="A3348" s="183">
        <v>47364.0</v>
      </c>
      <c r="B3348" s="184" t="s">
        <v>342</v>
      </c>
      <c r="C3348" s="183">
        <v>47324.0</v>
      </c>
      <c r="D3348" s="184" t="s">
        <v>470</v>
      </c>
      <c r="E3348" s="184" t="s">
        <v>455</v>
      </c>
      <c r="F3348" s="184" t="s">
        <v>392</v>
      </c>
      <c r="G3348" s="186">
        <v>25.0</v>
      </c>
      <c r="H3348" s="186">
        <v>0.0</v>
      </c>
      <c r="I3348" s="2"/>
    </row>
    <row r="3349">
      <c r="A3349" s="183">
        <v>47365.0</v>
      </c>
      <c r="B3349" s="184" t="s">
        <v>344</v>
      </c>
      <c r="C3349" s="183">
        <v>47325.0</v>
      </c>
      <c r="D3349" s="184" t="s">
        <v>470</v>
      </c>
      <c r="E3349" s="184" t="s">
        <v>455</v>
      </c>
      <c r="F3349" s="184" t="s">
        <v>393</v>
      </c>
      <c r="G3349" s="186">
        <v>26.0</v>
      </c>
      <c r="H3349" s="186">
        <v>0.0</v>
      </c>
      <c r="I3349" s="2"/>
    </row>
    <row r="3350">
      <c r="A3350" s="183">
        <v>47366.0</v>
      </c>
      <c r="B3350" s="184" t="s">
        <v>346</v>
      </c>
      <c r="C3350" s="183">
        <v>47326.0</v>
      </c>
      <c r="D3350" s="184" t="s">
        <v>470</v>
      </c>
      <c r="E3350" s="184" t="s">
        <v>455</v>
      </c>
      <c r="F3350" s="184" t="s">
        <v>394</v>
      </c>
      <c r="G3350" s="186">
        <v>27.0</v>
      </c>
      <c r="H3350" s="186">
        <v>0.0</v>
      </c>
      <c r="I3350" s="2"/>
    </row>
    <row r="3351">
      <c r="A3351" s="183">
        <v>47367.0</v>
      </c>
      <c r="B3351" s="184" t="s">
        <v>348</v>
      </c>
      <c r="C3351" s="183">
        <v>47327.0</v>
      </c>
      <c r="D3351" s="184" t="s">
        <v>470</v>
      </c>
      <c r="E3351" s="184" t="s">
        <v>455</v>
      </c>
      <c r="F3351" s="184" t="s">
        <v>395</v>
      </c>
      <c r="G3351" s="186">
        <v>28.0</v>
      </c>
      <c r="H3351" s="186">
        <v>0.0</v>
      </c>
      <c r="I3351" s="2"/>
    </row>
    <row r="3352">
      <c r="A3352" s="183">
        <v>47368.0</v>
      </c>
      <c r="B3352" s="184" t="s">
        <v>334</v>
      </c>
      <c r="C3352" s="183">
        <v>47328.0</v>
      </c>
      <c r="D3352" s="184" t="s">
        <v>470</v>
      </c>
      <c r="E3352" s="184" t="s">
        <v>455</v>
      </c>
      <c r="F3352" s="184" t="s">
        <v>396</v>
      </c>
      <c r="G3352" s="186">
        <v>29.0</v>
      </c>
      <c r="H3352" s="186">
        <v>0.0</v>
      </c>
      <c r="I3352" s="2"/>
    </row>
    <row r="3353">
      <c r="A3353" s="183">
        <v>47369.0</v>
      </c>
      <c r="B3353" s="184" t="s">
        <v>338</v>
      </c>
      <c r="C3353" s="183">
        <v>47331.0</v>
      </c>
      <c r="D3353" s="184" t="s">
        <v>470</v>
      </c>
      <c r="E3353" s="184" t="s">
        <v>444</v>
      </c>
      <c r="F3353" s="184" t="s">
        <v>397</v>
      </c>
      <c r="G3353" s="186">
        <v>1.0</v>
      </c>
      <c r="H3353" s="186">
        <v>0.0</v>
      </c>
      <c r="I3353" s="2"/>
    </row>
    <row r="3354">
      <c r="A3354" s="183">
        <v>47370.0</v>
      </c>
      <c r="B3354" s="184" t="s">
        <v>340</v>
      </c>
      <c r="C3354" s="183">
        <v>47332.0</v>
      </c>
      <c r="D3354" s="184" t="s">
        <v>470</v>
      </c>
      <c r="E3354" s="184" t="s">
        <v>444</v>
      </c>
      <c r="F3354" s="184" t="s">
        <v>398</v>
      </c>
      <c r="G3354" s="186">
        <v>2.0</v>
      </c>
      <c r="H3354" s="186">
        <v>0.0</v>
      </c>
      <c r="I3354" s="2"/>
    </row>
    <row r="3355">
      <c r="A3355" s="183">
        <v>47371.0</v>
      </c>
      <c r="B3355" s="184" t="s">
        <v>342</v>
      </c>
      <c r="C3355" s="183">
        <v>47333.0</v>
      </c>
      <c r="D3355" s="184" t="s">
        <v>470</v>
      </c>
      <c r="E3355" s="184" t="s">
        <v>444</v>
      </c>
      <c r="F3355" s="184" t="s">
        <v>399</v>
      </c>
      <c r="G3355" s="186">
        <v>3.0</v>
      </c>
      <c r="H3355" s="186">
        <v>0.0</v>
      </c>
      <c r="I3355" s="2"/>
    </row>
    <row r="3356">
      <c r="A3356" s="183">
        <v>47372.0</v>
      </c>
      <c r="B3356" s="184" t="s">
        <v>344</v>
      </c>
      <c r="C3356" s="183">
        <v>47334.0</v>
      </c>
      <c r="D3356" s="184" t="s">
        <v>470</v>
      </c>
      <c r="E3356" s="184" t="s">
        <v>444</v>
      </c>
      <c r="F3356" s="184" t="s">
        <v>400</v>
      </c>
      <c r="G3356" s="186">
        <v>4.0</v>
      </c>
      <c r="H3356" s="186">
        <v>0.0</v>
      </c>
      <c r="I3356" s="2"/>
    </row>
    <row r="3357">
      <c r="A3357" s="183">
        <v>47373.0</v>
      </c>
      <c r="B3357" s="184" t="s">
        <v>346</v>
      </c>
      <c r="C3357" s="183">
        <v>47335.0</v>
      </c>
      <c r="D3357" s="184" t="s">
        <v>470</v>
      </c>
      <c r="E3357" s="184" t="s">
        <v>444</v>
      </c>
      <c r="F3357" s="184" t="s">
        <v>401</v>
      </c>
      <c r="G3357" s="186">
        <v>5.0</v>
      </c>
      <c r="H3357" s="186">
        <v>0.0</v>
      </c>
      <c r="I3357" s="2"/>
    </row>
    <row r="3358">
      <c r="A3358" s="183">
        <v>47374.0</v>
      </c>
      <c r="B3358" s="184" t="s">
        <v>348</v>
      </c>
      <c r="C3358" s="183">
        <v>47336.0</v>
      </c>
      <c r="D3358" s="184" t="s">
        <v>470</v>
      </c>
      <c r="E3358" s="184" t="s">
        <v>444</v>
      </c>
      <c r="F3358" s="184" t="s">
        <v>402</v>
      </c>
      <c r="G3358" s="186">
        <v>6.0</v>
      </c>
      <c r="H3358" s="186">
        <v>0.0</v>
      </c>
      <c r="I3358" s="2"/>
    </row>
    <row r="3359">
      <c r="A3359" s="183">
        <v>47375.0</v>
      </c>
      <c r="B3359" s="184" t="s">
        <v>334</v>
      </c>
      <c r="C3359" s="183">
        <v>47337.0</v>
      </c>
      <c r="D3359" s="184" t="s">
        <v>470</v>
      </c>
      <c r="E3359" s="184" t="s">
        <v>444</v>
      </c>
      <c r="F3359" s="184" t="s">
        <v>403</v>
      </c>
      <c r="G3359" s="186">
        <v>7.0</v>
      </c>
      <c r="H3359" s="186">
        <v>0.0</v>
      </c>
      <c r="I3359" s="2"/>
    </row>
    <row r="3360">
      <c r="A3360" s="183">
        <v>47376.0</v>
      </c>
      <c r="B3360" s="184" t="s">
        <v>338</v>
      </c>
      <c r="C3360" s="183">
        <v>47338.0</v>
      </c>
      <c r="D3360" s="184" t="s">
        <v>470</v>
      </c>
      <c r="E3360" s="184" t="s">
        <v>444</v>
      </c>
      <c r="F3360" s="184" t="s">
        <v>404</v>
      </c>
      <c r="G3360" s="186">
        <v>8.0</v>
      </c>
      <c r="H3360" s="186">
        <v>0.0</v>
      </c>
      <c r="I3360" s="2"/>
    </row>
    <row r="3361">
      <c r="A3361" s="183">
        <v>47377.0</v>
      </c>
      <c r="B3361" s="184" t="s">
        <v>340</v>
      </c>
      <c r="C3361" s="183">
        <v>47339.0</v>
      </c>
      <c r="D3361" s="184" t="s">
        <v>470</v>
      </c>
      <c r="E3361" s="184" t="s">
        <v>444</v>
      </c>
      <c r="F3361" s="184" t="s">
        <v>337</v>
      </c>
      <c r="G3361" s="186">
        <v>9.0</v>
      </c>
      <c r="H3361" s="186">
        <v>0.0</v>
      </c>
      <c r="I3361" s="2"/>
    </row>
    <row r="3362">
      <c r="A3362" s="183">
        <v>47378.0</v>
      </c>
      <c r="B3362" s="184" t="s">
        <v>342</v>
      </c>
      <c r="C3362" s="183">
        <v>47340.0</v>
      </c>
      <c r="D3362" s="184" t="s">
        <v>470</v>
      </c>
      <c r="E3362" s="184" t="s">
        <v>444</v>
      </c>
      <c r="F3362" s="184" t="s">
        <v>339</v>
      </c>
      <c r="G3362" s="186">
        <v>10.0</v>
      </c>
      <c r="H3362" s="186">
        <v>0.0</v>
      </c>
      <c r="I3362" s="2"/>
    </row>
    <row r="3363">
      <c r="A3363" s="183">
        <v>47379.0</v>
      </c>
      <c r="B3363" s="184" t="s">
        <v>344</v>
      </c>
      <c r="C3363" s="183">
        <v>47341.0</v>
      </c>
      <c r="D3363" s="184" t="s">
        <v>470</v>
      </c>
      <c r="E3363" s="184" t="s">
        <v>444</v>
      </c>
      <c r="F3363" s="184" t="s">
        <v>341</v>
      </c>
      <c r="G3363" s="186">
        <v>11.0</v>
      </c>
      <c r="H3363" s="186">
        <v>0.0</v>
      </c>
      <c r="I3363" s="2"/>
    </row>
    <row r="3364">
      <c r="A3364" s="183">
        <v>47380.0</v>
      </c>
      <c r="B3364" s="184" t="s">
        <v>346</v>
      </c>
      <c r="C3364" s="183">
        <v>47342.0</v>
      </c>
      <c r="D3364" s="184" t="s">
        <v>470</v>
      </c>
      <c r="E3364" s="184" t="s">
        <v>444</v>
      </c>
      <c r="F3364" s="184" t="s">
        <v>343</v>
      </c>
      <c r="G3364" s="186">
        <v>12.0</v>
      </c>
      <c r="H3364" s="186">
        <v>0.0</v>
      </c>
      <c r="I3364" s="2"/>
    </row>
    <row r="3365">
      <c r="A3365" s="183">
        <v>47381.0</v>
      </c>
      <c r="B3365" s="184" t="s">
        <v>348</v>
      </c>
      <c r="C3365" s="183">
        <v>47343.0</v>
      </c>
      <c r="D3365" s="184" t="s">
        <v>470</v>
      </c>
      <c r="E3365" s="184" t="s">
        <v>444</v>
      </c>
      <c r="F3365" s="184" t="s">
        <v>345</v>
      </c>
      <c r="G3365" s="186">
        <v>13.0</v>
      </c>
      <c r="H3365" s="186">
        <v>0.0</v>
      </c>
      <c r="I3365" s="2"/>
    </row>
    <row r="3366">
      <c r="A3366" s="183">
        <v>47382.0</v>
      </c>
      <c r="B3366" s="184" t="s">
        <v>334</v>
      </c>
      <c r="C3366" s="183">
        <v>47344.0</v>
      </c>
      <c r="D3366" s="184" t="s">
        <v>470</v>
      </c>
      <c r="E3366" s="184" t="s">
        <v>444</v>
      </c>
      <c r="F3366" s="184" t="s">
        <v>347</v>
      </c>
      <c r="G3366" s="186">
        <v>14.0</v>
      </c>
      <c r="H3366" s="186">
        <v>0.0</v>
      </c>
      <c r="I3366" s="2"/>
    </row>
    <row r="3367">
      <c r="A3367" s="183">
        <v>47383.0</v>
      </c>
      <c r="B3367" s="184" t="s">
        <v>338</v>
      </c>
      <c r="C3367" s="183">
        <v>47345.0</v>
      </c>
      <c r="D3367" s="184" t="s">
        <v>470</v>
      </c>
      <c r="E3367" s="184" t="s">
        <v>444</v>
      </c>
      <c r="F3367" s="184" t="s">
        <v>349</v>
      </c>
      <c r="G3367" s="186">
        <v>15.0</v>
      </c>
      <c r="H3367" s="186">
        <v>0.0</v>
      </c>
      <c r="I3367" s="2"/>
    </row>
    <row r="3368">
      <c r="A3368" s="183">
        <v>47384.0</v>
      </c>
      <c r="B3368" s="184" t="s">
        <v>340</v>
      </c>
      <c r="C3368" s="183">
        <v>47346.0</v>
      </c>
      <c r="D3368" s="184" t="s">
        <v>470</v>
      </c>
      <c r="E3368" s="184" t="s">
        <v>444</v>
      </c>
      <c r="F3368" s="184" t="s">
        <v>350</v>
      </c>
      <c r="G3368" s="186">
        <v>16.0</v>
      </c>
      <c r="H3368" s="186">
        <v>0.0</v>
      </c>
      <c r="I3368" s="2"/>
    </row>
    <row r="3369">
      <c r="A3369" s="183">
        <v>47385.0</v>
      </c>
      <c r="B3369" s="184" t="s">
        <v>342</v>
      </c>
      <c r="C3369" s="183">
        <v>47347.0</v>
      </c>
      <c r="D3369" s="184" t="s">
        <v>470</v>
      </c>
      <c r="E3369" s="184" t="s">
        <v>444</v>
      </c>
      <c r="F3369" s="184" t="s">
        <v>351</v>
      </c>
      <c r="G3369" s="186">
        <v>17.0</v>
      </c>
      <c r="H3369" s="186">
        <v>0.0</v>
      </c>
      <c r="I3369" s="2"/>
    </row>
    <row r="3370">
      <c r="A3370" s="183">
        <v>47386.0</v>
      </c>
      <c r="B3370" s="184" t="s">
        <v>344</v>
      </c>
      <c r="C3370" s="183">
        <v>47348.0</v>
      </c>
      <c r="D3370" s="184" t="s">
        <v>470</v>
      </c>
      <c r="E3370" s="184" t="s">
        <v>444</v>
      </c>
      <c r="F3370" s="184" t="s">
        <v>352</v>
      </c>
      <c r="G3370" s="186">
        <v>18.0</v>
      </c>
      <c r="H3370" s="186">
        <v>0.0</v>
      </c>
      <c r="I3370" s="2"/>
    </row>
    <row r="3371">
      <c r="A3371" s="183">
        <v>47387.0</v>
      </c>
      <c r="B3371" s="184" t="s">
        <v>346</v>
      </c>
      <c r="C3371" s="183">
        <v>47349.0</v>
      </c>
      <c r="D3371" s="184" t="s">
        <v>470</v>
      </c>
      <c r="E3371" s="184" t="s">
        <v>444</v>
      </c>
      <c r="F3371" s="184" t="s">
        <v>353</v>
      </c>
      <c r="G3371" s="186">
        <v>19.0</v>
      </c>
      <c r="H3371" s="186">
        <v>0.0</v>
      </c>
      <c r="I3371" s="2"/>
    </row>
    <row r="3372">
      <c r="A3372" s="183">
        <v>47388.0</v>
      </c>
      <c r="B3372" s="184" t="s">
        <v>348</v>
      </c>
      <c r="C3372" s="183">
        <v>47350.0</v>
      </c>
      <c r="D3372" s="184" t="s">
        <v>470</v>
      </c>
      <c r="E3372" s="184" t="s">
        <v>444</v>
      </c>
      <c r="F3372" s="184" t="s">
        <v>354</v>
      </c>
      <c r="G3372" s="186">
        <v>20.0</v>
      </c>
      <c r="H3372" s="186">
        <v>0.0</v>
      </c>
      <c r="I3372" s="2"/>
    </row>
    <row r="3373">
      <c r="A3373" s="183">
        <v>47389.0</v>
      </c>
      <c r="B3373" s="184" t="s">
        <v>334</v>
      </c>
      <c r="C3373" s="183">
        <v>47351.0</v>
      </c>
      <c r="D3373" s="184" t="s">
        <v>470</v>
      </c>
      <c r="E3373" s="184" t="s">
        <v>444</v>
      </c>
      <c r="F3373" s="184" t="s">
        <v>356</v>
      </c>
      <c r="G3373" s="186">
        <v>21.0</v>
      </c>
      <c r="H3373" s="186">
        <v>0.0</v>
      </c>
      <c r="I3373" s="2"/>
    </row>
    <row r="3374">
      <c r="A3374" s="183">
        <v>47390.0</v>
      </c>
      <c r="B3374" s="184" t="s">
        <v>338</v>
      </c>
      <c r="C3374" s="183">
        <v>47352.0</v>
      </c>
      <c r="D3374" s="184" t="s">
        <v>470</v>
      </c>
      <c r="E3374" s="184" t="s">
        <v>444</v>
      </c>
      <c r="F3374" s="184" t="s">
        <v>357</v>
      </c>
      <c r="G3374" s="186">
        <v>22.0</v>
      </c>
      <c r="H3374" s="186">
        <v>0.0</v>
      </c>
      <c r="I3374" s="2"/>
    </row>
    <row r="3375">
      <c r="A3375" s="183">
        <v>47391.0</v>
      </c>
      <c r="B3375" s="184" t="s">
        <v>340</v>
      </c>
      <c r="C3375" s="183">
        <v>47353.0</v>
      </c>
      <c r="D3375" s="184" t="s">
        <v>470</v>
      </c>
      <c r="E3375" s="184" t="s">
        <v>444</v>
      </c>
      <c r="F3375" s="184" t="s">
        <v>358</v>
      </c>
      <c r="G3375" s="186">
        <v>23.0</v>
      </c>
      <c r="H3375" s="186">
        <v>0.0</v>
      </c>
      <c r="I3375" s="2"/>
    </row>
    <row r="3376">
      <c r="A3376" s="183">
        <v>47484.0</v>
      </c>
      <c r="B3376" s="184" t="s">
        <v>344</v>
      </c>
      <c r="C3376" s="183">
        <v>47450.0</v>
      </c>
      <c r="D3376" s="184" t="s">
        <v>470</v>
      </c>
      <c r="E3376" s="184" t="s">
        <v>447</v>
      </c>
      <c r="F3376" s="184" t="s">
        <v>392</v>
      </c>
      <c r="G3376" s="186">
        <v>28.0</v>
      </c>
      <c r="H3376" s="186">
        <v>0.0</v>
      </c>
      <c r="I3376" s="2"/>
    </row>
    <row r="3377">
      <c r="A3377" s="183">
        <v>47485.0</v>
      </c>
      <c r="B3377" s="184" t="s">
        <v>346</v>
      </c>
      <c r="C3377" s="183">
        <v>47451.0</v>
      </c>
      <c r="D3377" s="184" t="s">
        <v>470</v>
      </c>
      <c r="E3377" s="184" t="s">
        <v>447</v>
      </c>
      <c r="F3377" s="184" t="s">
        <v>393</v>
      </c>
      <c r="G3377" s="186">
        <v>29.0</v>
      </c>
      <c r="H3377" s="186">
        <v>0.0</v>
      </c>
      <c r="I3377" s="2"/>
    </row>
    <row r="3378">
      <c r="A3378" s="183">
        <v>47486.0</v>
      </c>
      <c r="B3378" s="184" t="s">
        <v>348</v>
      </c>
      <c r="C3378" s="183">
        <v>47452.0</v>
      </c>
      <c r="D3378" s="184" t="s">
        <v>470</v>
      </c>
      <c r="E3378" s="184" t="s">
        <v>447</v>
      </c>
      <c r="F3378" s="184" t="s">
        <v>394</v>
      </c>
      <c r="G3378" s="186">
        <v>30.0</v>
      </c>
      <c r="H3378" s="186">
        <v>0.0</v>
      </c>
      <c r="I3378" s="2"/>
    </row>
    <row r="3379">
      <c r="A3379" s="183">
        <v>47487.0</v>
      </c>
      <c r="B3379" s="184" t="s">
        <v>334</v>
      </c>
      <c r="C3379" s="183">
        <v>47453.0</v>
      </c>
      <c r="D3379" s="184" t="s">
        <v>470</v>
      </c>
      <c r="E3379" s="184" t="s">
        <v>448</v>
      </c>
      <c r="F3379" s="184" t="s">
        <v>395</v>
      </c>
      <c r="G3379" s="186">
        <v>1.0</v>
      </c>
      <c r="H3379" s="186">
        <v>0.0</v>
      </c>
      <c r="I3379" s="2"/>
    </row>
    <row r="3380">
      <c r="A3380" s="183">
        <v>47488.0</v>
      </c>
      <c r="B3380" s="184" t="s">
        <v>338</v>
      </c>
      <c r="C3380" s="183">
        <v>47454.0</v>
      </c>
      <c r="D3380" s="184" t="s">
        <v>470</v>
      </c>
      <c r="E3380" s="184" t="s">
        <v>448</v>
      </c>
      <c r="F3380" s="184" t="s">
        <v>396</v>
      </c>
      <c r="G3380" s="186">
        <v>2.0</v>
      </c>
      <c r="H3380" s="186">
        <v>0.0</v>
      </c>
      <c r="I3380" s="2"/>
    </row>
    <row r="3381">
      <c r="A3381" s="183">
        <v>47489.0</v>
      </c>
      <c r="B3381" s="184" t="s">
        <v>340</v>
      </c>
      <c r="C3381" s="183">
        <v>47455.0</v>
      </c>
      <c r="D3381" s="184" t="s">
        <v>470</v>
      </c>
      <c r="E3381" s="184" t="s">
        <v>448</v>
      </c>
      <c r="F3381" s="184" t="s">
        <v>397</v>
      </c>
      <c r="G3381" s="186">
        <v>3.0</v>
      </c>
      <c r="H3381" s="186">
        <v>0.0</v>
      </c>
      <c r="I3381" s="2"/>
    </row>
    <row r="3382">
      <c r="A3382" s="183">
        <v>47490.0</v>
      </c>
      <c r="B3382" s="184" t="s">
        <v>342</v>
      </c>
      <c r="C3382" s="183">
        <v>47456.0</v>
      </c>
      <c r="D3382" s="184" t="s">
        <v>470</v>
      </c>
      <c r="E3382" s="184" t="s">
        <v>448</v>
      </c>
      <c r="F3382" s="184" t="s">
        <v>398</v>
      </c>
      <c r="G3382" s="186">
        <v>4.0</v>
      </c>
      <c r="H3382" s="186">
        <v>0.0</v>
      </c>
      <c r="I3382" s="2"/>
    </row>
    <row r="3383">
      <c r="A3383" s="183">
        <v>47491.0</v>
      </c>
      <c r="B3383" s="184" t="s">
        <v>344</v>
      </c>
      <c r="C3383" s="183">
        <v>47457.0</v>
      </c>
      <c r="D3383" s="184" t="s">
        <v>470</v>
      </c>
      <c r="E3383" s="184" t="s">
        <v>448</v>
      </c>
      <c r="F3383" s="184" t="s">
        <v>399</v>
      </c>
      <c r="G3383" s="186">
        <v>5.0</v>
      </c>
      <c r="H3383" s="186">
        <v>0.0</v>
      </c>
      <c r="I3383" s="2"/>
    </row>
    <row r="3384">
      <c r="A3384" s="183">
        <v>47492.0</v>
      </c>
      <c r="B3384" s="184" t="s">
        <v>346</v>
      </c>
      <c r="C3384" s="183">
        <v>47458.0</v>
      </c>
      <c r="D3384" s="184" t="s">
        <v>470</v>
      </c>
      <c r="E3384" s="184" t="s">
        <v>448</v>
      </c>
      <c r="F3384" s="184" t="s">
        <v>400</v>
      </c>
      <c r="G3384" s="186">
        <v>6.0</v>
      </c>
      <c r="H3384" s="186">
        <v>0.0</v>
      </c>
      <c r="I3384" s="2"/>
    </row>
    <row r="3385">
      <c r="A3385" s="183">
        <v>47493.0</v>
      </c>
      <c r="B3385" s="184" t="s">
        <v>348</v>
      </c>
      <c r="C3385" s="183">
        <v>47459.0</v>
      </c>
      <c r="D3385" s="184" t="s">
        <v>470</v>
      </c>
      <c r="E3385" s="184" t="s">
        <v>448</v>
      </c>
      <c r="F3385" s="184" t="s">
        <v>401</v>
      </c>
      <c r="G3385" s="186">
        <v>7.0</v>
      </c>
      <c r="H3385" s="186">
        <v>0.0</v>
      </c>
      <c r="I3385" s="2"/>
    </row>
    <row r="3386">
      <c r="A3386" s="183">
        <v>47494.0</v>
      </c>
      <c r="B3386" s="184" t="s">
        <v>334</v>
      </c>
      <c r="C3386" s="183">
        <v>47460.0</v>
      </c>
      <c r="D3386" s="184" t="s">
        <v>470</v>
      </c>
      <c r="E3386" s="184" t="s">
        <v>448</v>
      </c>
      <c r="F3386" s="184" t="s">
        <v>402</v>
      </c>
      <c r="G3386" s="186">
        <v>8.0</v>
      </c>
      <c r="H3386" s="186">
        <v>0.0</v>
      </c>
      <c r="I3386" s="2"/>
    </row>
    <row r="3387">
      <c r="A3387" s="183">
        <v>47495.0</v>
      </c>
      <c r="B3387" s="184" t="s">
        <v>338</v>
      </c>
      <c r="C3387" s="183">
        <v>47461.0</v>
      </c>
      <c r="D3387" s="184" t="s">
        <v>470</v>
      </c>
      <c r="E3387" s="184" t="s">
        <v>448</v>
      </c>
      <c r="F3387" s="184" t="s">
        <v>403</v>
      </c>
      <c r="G3387" s="186">
        <v>9.0</v>
      </c>
      <c r="H3387" s="186">
        <v>0.0</v>
      </c>
      <c r="I3387" s="2"/>
    </row>
    <row r="3388">
      <c r="A3388" s="183">
        <v>47496.0</v>
      </c>
      <c r="B3388" s="184" t="s">
        <v>340</v>
      </c>
      <c r="C3388" s="183">
        <v>47462.0</v>
      </c>
      <c r="D3388" s="184" t="s">
        <v>470</v>
      </c>
      <c r="E3388" s="184" t="s">
        <v>448</v>
      </c>
      <c r="F3388" s="184" t="s">
        <v>404</v>
      </c>
      <c r="G3388" s="186">
        <v>10.0</v>
      </c>
      <c r="H3388" s="186">
        <v>0.0</v>
      </c>
      <c r="I3388" s="2"/>
    </row>
    <row r="3389">
      <c r="A3389" s="183">
        <v>47497.0</v>
      </c>
      <c r="B3389" s="184" t="s">
        <v>342</v>
      </c>
      <c r="C3389" s="183">
        <v>47463.0</v>
      </c>
      <c r="D3389" s="184" t="s">
        <v>470</v>
      </c>
      <c r="E3389" s="184" t="s">
        <v>448</v>
      </c>
      <c r="F3389" s="184" t="s">
        <v>337</v>
      </c>
      <c r="G3389" s="186">
        <v>11.0</v>
      </c>
      <c r="H3389" s="186">
        <v>0.0</v>
      </c>
      <c r="I3389" s="2"/>
    </row>
    <row r="3390">
      <c r="A3390" s="183">
        <v>47498.0</v>
      </c>
      <c r="B3390" s="184" t="s">
        <v>344</v>
      </c>
      <c r="C3390" s="183">
        <v>47464.0</v>
      </c>
      <c r="D3390" s="184" t="s">
        <v>470</v>
      </c>
      <c r="E3390" s="184" t="s">
        <v>448</v>
      </c>
      <c r="F3390" s="184" t="s">
        <v>339</v>
      </c>
      <c r="G3390" s="186">
        <v>12.0</v>
      </c>
      <c r="H3390" s="186">
        <v>0.0</v>
      </c>
      <c r="I3390" s="2"/>
    </row>
    <row r="3391">
      <c r="A3391" s="183">
        <v>47499.0</v>
      </c>
      <c r="B3391" s="184" t="s">
        <v>346</v>
      </c>
      <c r="C3391" s="183">
        <v>47465.0</v>
      </c>
      <c r="D3391" s="184" t="s">
        <v>470</v>
      </c>
      <c r="E3391" s="184" t="s">
        <v>448</v>
      </c>
      <c r="F3391" s="184" t="s">
        <v>341</v>
      </c>
      <c r="G3391" s="186">
        <v>13.0</v>
      </c>
      <c r="H3391" s="186">
        <v>0.0</v>
      </c>
      <c r="I3391" s="2"/>
    </row>
    <row r="3392">
      <c r="A3392" s="183">
        <v>47500.0</v>
      </c>
      <c r="B3392" s="184" t="s">
        <v>348</v>
      </c>
      <c r="C3392" s="183">
        <v>47466.0</v>
      </c>
      <c r="D3392" s="184" t="s">
        <v>470</v>
      </c>
      <c r="E3392" s="184" t="s">
        <v>448</v>
      </c>
      <c r="F3392" s="184" t="s">
        <v>343</v>
      </c>
      <c r="G3392" s="186">
        <v>14.0</v>
      </c>
      <c r="H3392" s="186">
        <v>0.0</v>
      </c>
      <c r="I3392" s="2"/>
    </row>
    <row r="3393">
      <c r="A3393" s="183">
        <v>47501.0</v>
      </c>
      <c r="B3393" s="184" t="s">
        <v>334</v>
      </c>
      <c r="C3393" s="183">
        <v>47467.0</v>
      </c>
      <c r="D3393" s="184" t="s">
        <v>470</v>
      </c>
      <c r="E3393" s="184" t="s">
        <v>448</v>
      </c>
      <c r="F3393" s="184" t="s">
        <v>345</v>
      </c>
      <c r="G3393" s="186">
        <v>15.0</v>
      </c>
      <c r="H3393" s="186">
        <v>0.0</v>
      </c>
      <c r="I3393" s="2"/>
    </row>
    <row r="3394">
      <c r="A3394" s="183">
        <v>47502.0</v>
      </c>
      <c r="B3394" s="184" t="s">
        <v>338</v>
      </c>
      <c r="C3394" s="183">
        <v>47468.0</v>
      </c>
      <c r="D3394" s="184" t="s">
        <v>470</v>
      </c>
      <c r="E3394" s="184" t="s">
        <v>448</v>
      </c>
      <c r="F3394" s="184" t="s">
        <v>347</v>
      </c>
      <c r="G3394" s="186">
        <v>16.0</v>
      </c>
      <c r="H3394" s="186">
        <v>0.0</v>
      </c>
      <c r="I3394" s="2"/>
    </row>
    <row r="3395">
      <c r="A3395" s="183">
        <v>47503.0</v>
      </c>
      <c r="B3395" s="184" t="s">
        <v>340</v>
      </c>
      <c r="C3395" s="183">
        <v>47469.0</v>
      </c>
      <c r="D3395" s="184" t="s">
        <v>470</v>
      </c>
      <c r="E3395" s="184" t="s">
        <v>448</v>
      </c>
      <c r="F3395" s="184" t="s">
        <v>349</v>
      </c>
      <c r="G3395" s="186">
        <v>17.0</v>
      </c>
      <c r="H3395" s="186">
        <v>0.0</v>
      </c>
      <c r="I3395" s="2"/>
    </row>
    <row r="3396">
      <c r="A3396" s="183">
        <v>47504.0</v>
      </c>
      <c r="B3396" s="184" t="s">
        <v>342</v>
      </c>
      <c r="C3396" s="183">
        <v>47470.0</v>
      </c>
      <c r="D3396" s="184" t="s">
        <v>470</v>
      </c>
      <c r="E3396" s="184" t="s">
        <v>448</v>
      </c>
      <c r="F3396" s="184" t="s">
        <v>350</v>
      </c>
      <c r="G3396" s="186">
        <v>18.0</v>
      </c>
      <c r="H3396" s="186">
        <v>0.0</v>
      </c>
      <c r="I3396" s="2"/>
    </row>
    <row r="3397">
      <c r="A3397" s="183">
        <v>47505.0</v>
      </c>
      <c r="B3397" s="184" t="s">
        <v>344</v>
      </c>
      <c r="C3397" s="183">
        <v>47471.0</v>
      </c>
      <c r="D3397" s="184" t="s">
        <v>470</v>
      </c>
      <c r="E3397" s="184" t="s">
        <v>448</v>
      </c>
      <c r="F3397" s="184" t="s">
        <v>351</v>
      </c>
      <c r="G3397" s="186">
        <v>19.0</v>
      </c>
      <c r="H3397" s="186">
        <v>0.0</v>
      </c>
      <c r="I3397" s="2"/>
    </row>
    <row r="3398">
      <c r="A3398" s="183">
        <v>47506.0</v>
      </c>
      <c r="B3398" s="184" t="s">
        <v>346</v>
      </c>
      <c r="C3398" s="183">
        <v>47472.0</v>
      </c>
      <c r="D3398" s="184" t="s">
        <v>470</v>
      </c>
      <c r="E3398" s="184" t="s">
        <v>448</v>
      </c>
      <c r="F3398" s="184" t="s">
        <v>352</v>
      </c>
      <c r="G3398" s="186">
        <v>20.0</v>
      </c>
      <c r="H3398" s="186">
        <v>0.0</v>
      </c>
      <c r="I3398" s="2"/>
    </row>
    <row r="3399">
      <c r="A3399" s="183">
        <v>47507.0</v>
      </c>
      <c r="B3399" s="184" t="s">
        <v>348</v>
      </c>
      <c r="C3399" s="183">
        <v>47473.0</v>
      </c>
      <c r="D3399" s="184" t="s">
        <v>470</v>
      </c>
      <c r="E3399" s="184" t="s">
        <v>448</v>
      </c>
      <c r="F3399" s="184" t="s">
        <v>353</v>
      </c>
      <c r="G3399" s="186">
        <v>21.0</v>
      </c>
      <c r="H3399" s="186">
        <v>0.0</v>
      </c>
      <c r="I3399" s="2"/>
    </row>
    <row r="3400">
      <c r="A3400" s="183">
        <v>47508.0</v>
      </c>
      <c r="B3400" s="184" t="s">
        <v>334</v>
      </c>
      <c r="C3400" s="183">
        <v>47474.0</v>
      </c>
      <c r="D3400" s="184" t="s">
        <v>470</v>
      </c>
      <c r="E3400" s="184" t="s">
        <v>448</v>
      </c>
      <c r="F3400" s="184" t="s">
        <v>354</v>
      </c>
      <c r="G3400" s="186">
        <v>22.0</v>
      </c>
      <c r="H3400" s="186">
        <v>0.0</v>
      </c>
      <c r="I3400" s="2"/>
    </row>
    <row r="3401">
      <c r="A3401" s="183">
        <v>47509.0</v>
      </c>
      <c r="B3401" s="184" t="s">
        <v>338</v>
      </c>
      <c r="C3401" s="183">
        <v>47475.0</v>
      </c>
      <c r="D3401" s="184" t="s">
        <v>470</v>
      </c>
      <c r="E3401" s="184" t="s">
        <v>448</v>
      </c>
      <c r="F3401" s="184" t="s">
        <v>356</v>
      </c>
      <c r="G3401" s="186">
        <v>23.0</v>
      </c>
      <c r="H3401" s="186">
        <v>0.0</v>
      </c>
      <c r="I3401" s="2"/>
    </row>
    <row r="3402">
      <c r="A3402" s="183">
        <v>47510.0</v>
      </c>
      <c r="B3402" s="184" t="s">
        <v>340</v>
      </c>
      <c r="C3402" s="183">
        <v>47476.0</v>
      </c>
      <c r="D3402" s="184" t="s">
        <v>470</v>
      </c>
      <c r="E3402" s="184" t="s">
        <v>448</v>
      </c>
      <c r="F3402" s="184" t="s">
        <v>357</v>
      </c>
      <c r="G3402" s="186">
        <v>24.0</v>
      </c>
      <c r="H3402" s="186">
        <v>0.0</v>
      </c>
      <c r="I3402" s="2"/>
    </row>
    <row r="3403">
      <c r="A3403" s="183">
        <v>47511.0</v>
      </c>
      <c r="B3403" s="184" t="s">
        <v>342</v>
      </c>
      <c r="C3403" s="183">
        <v>47477.0</v>
      </c>
      <c r="D3403" s="184" t="s">
        <v>470</v>
      </c>
      <c r="E3403" s="184" t="s">
        <v>448</v>
      </c>
      <c r="F3403" s="184" t="s">
        <v>358</v>
      </c>
      <c r="G3403" s="186">
        <v>25.0</v>
      </c>
      <c r="H3403" s="186">
        <v>0.0</v>
      </c>
      <c r="I3403" s="2"/>
    </row>
    <row r="3404">
      <c r="A3404" s="183">
        <v>47512.0</v>
      </c>
      <c r="B3404" s="184" t="s">
        <v>344</v>
      </c>
      <c r="C3404" s="183">
        <v>47478.0</v>
      </c>
      <c r="D3404" s="184" t="s">
        <v>470</v>
      </c>
      <c r="E3404" s="184" t="s">
        <v>448</v>
      </c>
      <c r="F3404" s="184" t="s">
        <v>359</v>
      </c>
      <c r="G3404" s="186">
        <v>26.0</v>
      </c>
      <c r="H3404" s="186">
        <v>0.0</v>
      </c>
      <c r="I3404" s="2"/>
    </row>
    <row r="3405">
      <c r="A3405" s="183">
        <v>47513.0</v>
      </c>
      <c r="B3405" s="184" t="s">
        <v>346</v>
      </c>
      <c r="C3405" s="183">
        <v>47479.0</v>
      </c>
      <c r="D3405" s="184" t="s">
        <v>470</v>
      </c>
      <c r="E3405" s="184" t="s">
        <v>448</v>
      </c>
      <c r="F3405" s="184" t="s">
        <v>360</v>
      </c>
      <c r="G3405" s="186">
        <v>27.0</v>
      </c>
      <c r="H3405" s="186">
        <v>0.0</v>
      </c>
      <c r="I3405" s="2"/>
    </row>
    <row r="3406">
      <c r="A3406" s="183">
        <v>47514.0</v>
      </c>
      <c r="B3406" s="184" t="s">
        <v>348</v>
      </c>
      <c r="C3406" s="183">
        <v>47480.0</v>
      </c>
      <c r="D3406" s="184" t="s">
        <v>470</v>
      </c>
      <c r="E3406" s="184" t="s">
        <v>448</v>
      </c>
      <c r="F3406" s="184" t="s">
        <v>361</v>
      </c>
      <c r="G3406" s="186">
        <v>28.0</v>
      </c>
      <c r="H3406" s="186">
        <v>0.0</v>
      </c>
      <c r="I3406" s="2"/>
    </row>
    <row r="3407">
      <c r="A3407" s="183">
        <v>47757.0</v>
      </c>
      <c r="B3407" s="184" t="s">
        <v>344</v>
      </c>
      <c r="C3407" s="183">
        <v>47731.0</v>
      </c>
      <c r="D3407" s="184" t="s">
        <v>471</v>
      </c>
      <c r="E3407" s="184" t="s">
        <v>459</v>
      </c>
      <c r="F3407" s="184" t="s">
        <v>364</v>
      </c>
      <c r="G3407" s="186">
        <v>5.0</v>
      </c>
      <c r="H3407" s="186">
        <v>0.0</v>
      </c>
      <c r="I3407" s="2"/>
    </row>
    <row r="3408">
      <c r="A3408" s="183">
        <v>47758.0</v>
      </c>
      <c r="B3408" s="184" t="s">
        <v>346</v>
      </c>
      <c r="C3408" s="183">
        <v>47732.0</v>
      </c>
      <c r="D3408" s="184" t="s">
        <v>471</v>
      </c>
      <c r="E3408" s="184" t="s">
        <v>459</v>
      </c>
      <c r="F3408" s="184" t="s">
        <v>365</v>
      </c>
      <c r="G3408" s="186">
        <v>6.0</v>
      </c>
      <c r="H3408" s="186">
        <v>0.0</v>
      </c>
      <c r="I3408" s="2"/>
    </row>
    <row r="3409">
      <c r="A3409" s="183">
        <v>47759.0</v>
      </c>
      <c r="B3409" s="184" t="s">
        <v>348</v>
      </c>
      <c r="C3409" s="183">
        <v>47733.0</v>
      </c>
      <c r="D3409" s="184" t="s">
        <v>471</v>
      </c>
      <c r="E3409" s="184" t="s">
        <v>459</v>
      </c>
      <c r="F3409" s="184" t="s">
        <v>366</v>
      </c>
      <c r="G3409" s="186">
        <v>7.0</v>
      </c>
      <c r="H3409" s="186">
        <v>0.0</v>
      </c>
      <c r="I3409" s="2"/>
    </row>
    <row r="3410">
      <c r="A3410" s="183">
        <v>47760.0</v>
      </c>
      <c r="B3410" s="184" t="s">
        <v>334</v>
      </c>
      <c r="C3410" s="183">
        <v>47734.0</v>
      </c>
      <c r="D3410" s="184" t="s">
        <v>471</v>
      </c>
      <c r="E3410" s="184" t="s">
        <v>459</v>
      </c>
      <c r="F3410" s="184" t="s">
        <v>367</v>
      </c>
      <c r="G3410" s="186">
        <v>8.0</v>
      </c>
      <c r="H3410" s="186">
        <v>0.0</v>
      </c>
      <c r="I3410" s="2"/>
    </row>
    <row r="3411">
      <c r="A3411" s="183">
        <v>47761.0</v>
      </c>
      <c r="B3411" s="184" t="s">
        <v>338</v>
      </c>
      <c r="C3411" s="183">
        <v>47735.0</v>
      </c>
      <c r="D3411" s="184" t="s">
        <v>471</v>
      </c>
      <c r="E3411" s="184" t="s">
        <v>459</v>
      </c>
      <c r="F3411" s="184" t="s">
        <v>368</v>
      </c>
      <c r="G3411" s="186">
        <v>9.0</v>
      </c>
      <c r="H3411" s="186">
        <v>0.0</v>
      </c>
      <c r="I3411" s="2"/>
    </row>
    <row r="3412">
      <c r="A3412" s="183">
        <v>47762.0</v>
      </c>
      <c r="B3412" s="184" t="s">
        <v>340</v>
      </c>
      <c r="C3412" s="183">
        <v>47736.0</v>
      </c>
      <c r="D3412" s="184" t="s">
        <v>471</v>
      </c>
      <c r="E3412" s="184" t="s">
        <v>459</v>
      </c>
      <c r="F3412" s="184" t="s">
        <v>369</v>
      </c>
      <c r="G3412" s="186">
        <v>10.0</v>
      </c>
      <c r="H3412" s="186">
        <v>0.0</v>
      </c>
      <c r="I3412" s="2"/>
    </row>
    <row r="3413">
      <c r="A3413" s="183">
        <v>47763.0</v>
      </c>
      <c r="B3413" s="184" t="s">
        <v>342</v>
      </c>
      <c r="C3413" s="183">
        <v>47737.0</v>
      </c>
      <c r="D3413" s="184" t="s">
        <v>471</v>
      </c>
      <c r="E3413" s="184" t="s">
        <v>459</v>
      </c>
      <c r="F3413" s="184" t="s">
        <v>370</v>
      </c>
      <c r="G3413" s="186">
        <v>11.0</v>
      </c>
      <c r="H3413" s="186">
        <v>0.0</v>
      </c>
      <c r="I3413" s="2"/>
    </row>
    <row r="3414">
      <c r="A3414" s="183">
        <v>47764.0</v>
      </c>
      <c r="B3414" s="184" t="s">
        <v>344</v>
      </c>
      <c r="C3414" s="183">
        <v>47738.0</v>
      </c>
      <c r="D3414" s="184" t="s">
        <v>471</v>
      </c>
      <c r="E3414" s="184" t="s">
        <v>459</v>
      </c>
      <c r="F3414" s="184" t="s">
        <v>371</v>
      </c>
      <c r="G3414" s="186">
        <v>12.0</v>
      </c>
      <c r="H3414" s="186">
        <v>0.0</v>
      </c>
      <c r="I3414" s="2"/>
    </row>
    <row r="3415">
      <c r="A3415" s="183">
        <v>47765.0</v>
      </c>
      <c r="B3415" s="184" t="s">
        <v>346</v>
      </c>
      <c r="C3415" s="183">
        <v>47739.0</v>
      </c>
      <c r="D3415" s="184" t="s">
        <v>471</v>
      </c>
      <c r="E3415" s="184" t="s">
        <v>459</v>
      </c>
      <c r="F3415" s="184" t="s">
        <v>372</v>
      </c>
      <c r="G3415" s="186">
        <v>13.0</v>
      </c>
      <c r="H3415" s="186">
        <v>0.0</v>
      </c>
      <c r="I3415" s="2"/>
    </row>
    <row r="3416">
      <c r="A3416" s="183">
        <v>47766.0</v>
      </c>
      <c r="B3416" s="184" t="s">
        <v>348</v>
      </c>
      <c r="C3416" s="183">
        <v>47740.0</v>
      </c>
      <c r="D3416" s="184" t="s">
        <v>471</v>
      </c>
      <c r="E3416" s="184" t="s">
        <v>459</v>
      </c>
      <c r="F3416" s="184" t="s">
        <v>373</v>
      </c>
      <c r="G3416" s="186">
        <v>14.0</v>
      </c>
      <c r="H3416" s="186">
        <v>0.0</v>
      </c>
      <c r="I3416" s="2"/>
    </row>
    <row r="3417">
      <c r="A3417" s="183">
        <v>47767.0</v>
      </c>
      <c r="B3417" s="184" t="s">
        <v>334</v>
      </c>
      <c r="C3417" s="183">
        <v>47741.0</v>
      </c>
      <c r="D3417" s="184" t="s">
        <v>471</v>
      </c>
      <c r="E3417" s="184" t="s">
        <v>459</v>
      </c>
      <c r="F3417" s="184" t="s">
        <v>374</v>
      </c>
      <c r="G3417" s="186">
        <v>15.0</v>
      </c>
      <c r="H3417" s="186">
        <v>0.0</v>
      </c>
      <c r="I3417" s="2"/>
    </row>
    <row r="3418">
      <c r="A3418" s="183">
        <v>47768.0</v>
      </c>
      <c r="B3418" s="184" t="s">
        <v>338</v>
      </c>
      <c r="C3418" s="183">
        <v>47742.0</v>
      </c>
      <c r="D3418" s="184" t="s">
        <v>471</v>
      </c>
      <c r="E3418" s="184" t="s">
        <v>459</v>
      </c>
      <c r="F3418" s="184" t="s">
        <v>406</v>
      </c>
      <c r="G3418" s="186">
        <v>16.0</v>
      </c>
      <c r="H3418" s="186">
        <v>0.0</v>
      </c>
      <c r="I3418" s="2"/>
    </row>
    <row r="3419">
      <c r="A3419" s="183">
        <v>47769.0</v>
      </c>
      <c r="B3419" s="184" t="s">
        <v>340</v>
      </c>
      <c r="C3419" s="183">
        <v>47743.0</v>
      </c>
      <c r="D3419" s="184" t="s">
        <v>471</v>
      </c>
      <c r="E3419" s="184" t="s">
        <v>459</v>
      </c>
      <c r="F3419" s="184" t="s">
        <v>407</v>
      </c>
      <c r="G3419" s="186">
        <v>17.0</v>
      </c>
      <c r="H3419" s="186">
        <v>0.0</v>
      </c>
      <c r="I3419" s="2"/>
    </row>
    <row r="3420">
      <c r="A3420" s="183">
        <v>47770.0</v>
      </c>
      <c r="B3420" s="184" t="s">
        <v>342</v>
      </c>
      <c r="C3420" s="183">
        <v>47744.0</v>
      </c>
      <c r="D3420" s="184" t="s">
        <v>471</v>
      </c>
      <c r="E3420" s="184" t="s">
        <v>459</v>
      </c>
      <c r="F3420" s="184" t="s">
        <v>377</v>
      </c>
      <c r="G3420" s="186">
        <v>18.0</v>
      </c>
      <c r="H3420" s="186">
        <v>0.0</v>
      </c>
      <c r="I3420" s="2"/>
    </row>
    <row r="3421">
      <c r="A3421" s="183">
        <v>47771.0</v>
      </c>
      <c r="B3421" s="184" t="s">
        <v>344</v>
      </c>
      <c r="C3421" s="183">
        <v>47745.0</v>
      </c>
      <c r="D3421" s="184" t="s">
        <v>471</v>
      </c>
      <c r="E3421" s="184" t="s">
        <v>459</v>
      </c>
      <c r="F3421" s="184" t="s">
        <v>378</v>
      </c>
      <c r="G3421" s="186">
        <v>19.0</v>
      </c>
      <c r="H3421" s="186">
        <v>0.0</v>
      </c>
      <c r="I3421" s="2"/>
    </row>
    <row r="3422">
      <c r="A3422" s="183">
        <v>47772.0</v>
      </c>
      <c r="B3422" s="184" t="s">
        <v>346</v>
      </c>
      <c r="C3422" s="183">
        <v>47746.0</v>
      </c>
      <c r="D3422" s="184" t="s">
        <v>471</v>
      </c>
      <c r="E3422" s="184" t="s">
        <v>459</v>
      </c>
      <c r="F3422" s="184" t="s">
        <v>379</v>
      </c>
      <c r="G3422" s="186">
        <v>20.0</v>
      </c>
      <c r="H3422" s="186">
        <v>0.0</v>
      </c>
      <c r="I3422" s="2"/>
    </row>
    <row r="3423">
      <c r="A3423" s="183">
        <v>47773.0</v>
      </c>
      <c r="B3423" s="184" t="s">
        <v>348</v>
      </c>
      <c r="C3423" s="183">
        <v>47747.0</v>
      </c>
      <c r="D3423" s="184" t="s">
        <v>471</v>
      </c>
      <c r="E3423" s="184" t="s">
        <v>459</v>
      </c>
      <c r="F3423" s="184" t="s">
        <v>380</v>
      </c>
      <c r="G3423" s="186">
        <v>21.0</v>
      </c>
      <c r="H3423" s="186">
        <v>0.0</v>
      </c>
      <c r="I3423" s="2"/>
    </row>
    <row r="3424">
      <c r="A3424" s="183">
        <v>47774.0</v>
      </c>
      <c r="B3424" s="184" t="s">
        <v>334</v>
      </c>
      <c r="C3424" s="183">
        <v>47748.0</v>
      </c>
      <c r="D3424" s="184" t="s">
        <v>471</v>
      </c>
      <c r="E3424" s="184" t="s">
        <v>459</v>
      </c>
      <c r="F3424" s="184" t="s">
        <v>381</v>
      </c>
      <c r="G3424" s="186">
        <v>22.0</v>
      </c>
      <c r="H3424" s="186">
        <v>0.0</v>
      </c>
      <c r="I3424" s="2"/>
    </row>
    <row r="3425">
      <c r="A3425" s="183">
        <v>47775.0</v>
      </c>
      <c r="B3425" s="184" t="s">
        <v>338</v>
      </c>
      <c r="C3425" s="183">
        <v>47749.0</v>
      </c>
      <c r="D3425" s="184" t="s">
        <v>471</v>
      </c>
      <c r="E3425" s="184" t="s">
        <v>459</v>
      </c>
      <c r="F3425" s="184" t="s">
        <v>383</v>
      </c>
      <c r="G3425" s="186">
        <v>23.0</v>
      </c>
      <c r="H3425" s="186">
        <v>0.0</v>
      </c>
      <c r="I3425" s="2"/>
    </row>
    <row r="3426">
      <c r="A3426" s="183">
        <v>47776.0</v>
      </c>
      <c r="B3426" s="184" t="s">
        <v>340</v>
      </c>
      <c r="C3426" s="183">
        <v>47750.0</v>
      </c>
      <c r="D3426" s="184" t="s">
        <v>471</v>
      </c>
      <c r="E3426" s="184" t="s">
        <v>459</v>
      </c>
      <c r="F3426" s="184" t="s">
        <v>384</v>
      </c>
      <c r="G3426" s="186">
        <v>24.0</v>
      </c>
      <c r="H3426" s="186">
        <v>0.0</v>
      </c>
      <c r="I3426" s="2"/>
    </row>
    <row r="3427">
      <c r="A3427" s="183">
        <v>47777.0</v>
      </c>
      <c r="B3427" s="184" t="s">
        <v>342</v>
      </c>
      <c r="C3427" s="183">
        <v>47751.0</v>
      </c>
      <c r="D3427" s="184" t="s">
        <v>471</v>
      </c>
      <c r="E3427" s="184" t="s">
        <v>459</v>
      </c>
      <c r="F3427" s="184" t="s">
        <v>385</v>
      </c>
      <c r="G3427" s="186">
        <v>25.0</v>
      </c>
      <c r="H3427" s="186">
        <v>0.0</v>
      </c>
      <c r="I3427" s="2"/>
    </row>
    <row r="3428">
      <c r="A3428" s="183">
        <v>47778.0</v>
      </c>
      <c r="B3428" s="184" t="s">
        <v>344</v>
      </c>
      <c r="C3428" s="183">
        <v>47752.0</v>
      </c>
      <c r="D3428" s="184" t="s">
        <v>471</v>
      </c>
      <c r="E3428" s="184" t="s">
        <v>459</v>
      </c>
      <c r="F3428" s="184" t="s">
        <v>386</v>
      </c>
      <c r="G3428" s="186">
        <v>26.0</v>
      </c>
      <c r="H3428" s="186">
        <v>0.0</v>
      </c>
      <c r="I3428" s="2"/>
    </row>
    <row r="3429">
      <c r="A3429" s="183">
        <v>47779.0</v>
      </c>
      <c r="B3429" s="184" t="s">
        <v>346</v>
      </c>
      <c r="C3429" s="183">
        <v>47753.0</v>
      </c>
      <c r="D3429" s="184" t="s">
        <v>471</v>
      </c>
      <c r="E3429" s="184" t="s">
        <v>459</v>
      </c>
      <c r="F3429" s="184" t="s">
        <v>387</v>
      </c>
      <c r="G3429" s="186">
        <v>27.0</v>
      </c>
      <c r="H3429" s="186">
        <v>0.0</v>
      </c>
      <c r="I3429" s="2"/>
    </row>
    <row r="3430">
      <c r="A3430" s="183">
        <v>47780.0</v>
      </c>
      <c r="B3430" s="184" t="s">
        <v>348</v>
      </c>
      <c r="C3430" s="183">
        <v>47754.0</v>
      </c>
      <c r="D3430" s="184" t="s">
        <v>471</v>
      </c>
      <c r="E3430" s="184" t="s">
        <v>459</v>
      </c>
      <c r="F3430" s="184" t="s">
        <v>388</v>
      </c>
      <c r="G3430" s="186">
        <v>28.0</v>
      </c>
      <c r="H3430" s="186">
        <v>0.0</v>
      </c>
      <c r="I3430" s="2"/>
    </row>
    <row r="3431">
      <c r="A3431" s="183">
        <v>47781.0</v>
      </c>
      <c r="B3431" s="184" t="s">
        <v>334</v>
      </c>
      <c r="C3431" s="183">
        <v>47755.0</v>
      </c>
      <c r="D3431" s="184" t="s">
        <v>471</v>
      </c>
      <c r="E3431" s="184" t="s">
        <v>459</v>
      </c>
      <c r="F3431" s="184" t="s">
        <v>389</v>
      </c>
      <c r="G3431" s="186">
        <v>29.0</v>
      </c>
      <c r="H3431" s="186">
        <v>0.0</v>
      </c>
      <c r="I3431" s="2"/>
    </row>
    <row r="3432">
      <c r="A3432" s="183">
        <v>47782.0</v>
      </c>
      <c r="B3432" s="184" t="s">
        <v>338</v>
      </c>
      <c r="C3432" s="183">
        <v>47756.0</v>
      </c>
      <c r="D3432" s="184" t="s">
        <v>471</v>
      </c>
      <c r="E3432" s="184" t="s">
        <v>459</v>
      </c>
      <c r="F3432" s="184" t="s">
        <v>390</v>
      </c>
      <c r="G3432" s="186">
        <v>30.0</v>
      </c>
      <c r="H3432" s="186">
        <v>0.0</v>
      </c>
      <c r="I3432" s="2"/>
    </row>
    <row r="3433">
      <c r="A3433" s="183">
        <v>47783.0</v>
      </c>
      <c r="B3433" s="184" t="s">
        <v>340</v>
      </c>
      <c r="C3433" s="183">
        <v>47757.0</v>
      </c>
      <c r="D3433" s="184" t="s">
        <v>471</v>
      </c>
      <c r="E3433" s="184" t="s">
        <v>460</v>
      </c>
      <c r="F3433" s="184" t="s">
        <v>391</v>
      </c>
      <c r="G3433" s="186">
        <v>1.0</v>
      </c>
      <c r="H3433" s="186">
        <v>0.0</v>
      </c>
      <c r="I3433" s="2"/>
    </row>
    <row r="3434">
      <c r="A3434" s="183">
        <v>47784.0</v>
      </c>
      <c r="B3434" s="184" t="s">
        <v>342</v>
      </c>
      <c r="C3434" s="183">
        <v>47758.0</v>
      </c>
      <c r="D3434" s="184" t="s">
        <v>471</v>
      </c>
      <c r="E3434" s="184" t="s">
        <v>460</v>
      </c>
      <c r="F3434" s="184" t="s">
        <v>392</v>
      </c>
      <c r="G3434" s="186">
        <v>2.0</v>
      </c>
      <c r="H3434" s="186">
        <v>0.0</v>
      </c>
      <c r="I3434" s="2"/>
    </row>
    <row r="3435">
      <c r="A3435" s="183">
        <v>47785.0</v>
      </c>
      <c r="B3435" s="184" t="s">
        <v>344</v>
      </c>
      <c r="C3435" s="183">
        <v>47759.0</v>
      </c>
      <c r="D3435" s="184" t="s">
        <v>471</v>
      </c>
      <c r="E3435" s="184" t="s">
        <v>460</v>
      </c>
      <c r="F3435" s="184" t="s">
        <v>393</v>
      </c>
      <c r="G3435" s="186">
        <v>3.0</v>
      </c>
      <c r="H3435" s="186">
        <v>0.0</v>
      </c>
      <c r="I3435" s="2"/>
    </row>
    <row r="3436">
      <c r="A3436" s="183">
        <v>47786.0</v>
      </c>
      <c r="B3436" s="184" t="s">
        <v>346</v>
      </c>
      <c r="C3436" s="183">
        <v>47760.0</v>
      </c>
      <c r="D3436" s="184" t="s">
        <v>471</v>
      </c>
      <c r="E3436" s="184" t="s">
        <v>460</v>
      </c>
      <c r="F3436" s="184" t="s">
        <v>394</v>
      </c>
      <c r="G3436" s="186">
        <v>4.0</v>
      </c>
      <c r="H3436" s="186">
        <v>0.0</v>
      </c>
      <c r="I3436" s="2"/>
    </row>
    <row r="3437">
      <c r="A3437" s="183">
        <v>47787.0</v>
      </c>
      <c r="B3437" s="184" t="s">
        <v>348</v>
      </c>
      <c r="C3437" s="183">
        <v>47761.0</v>
      </c>
      <c r="D3437" s="184" t="s">
        <v>471</v>
      </c>
      <c r="E3437" s="184" t="s">
        <v>460</v>
      </c>
      <c r="F3437" s="184" t="s">
        <v>395</v>
      </c>
      <c r="G3437" s="186">
        <v>5.0</v>
      </c>
      <c r="H3437" s="186">
        <v>0.0</v>
      </c>
      <c r="I3437" s="2"/>
    </row>
    <row r="3438">
      <c r="A3438" s="183">
        <v>47788.0</v>
      </c>
      <c r="B3438" s="184" t="s">
        <v>334</v>
      </c>
      <c r="C3438" s="183">
        <v>47762.0</v>
      </c>
      <c r="D3438" s="184" t="s">
        <v>471</v>
      </c>
      <c r="E3438" s="184" t="s">
        <v>460</v>
      </c>
      <c r="F3438" s="184" t="s">
        <v>396</v>
      </c>
      <c r="G3438" s="186">
        <v>6.0</v>
      </c>
      <c r="H3438" s="186">
        <v>0.0</v>
      </c>
      <c r="I3438" s="2"/>
    </row>
    <row r="3439">
      <c r="A3439" s="183">
        <v>47789.0</v>
      </c>
      <c r="B3439" s="184" t="s">
        <v>338</v>
      </c>
      <c r="C3439" s="183">
        <v>47763.0</v>
      </c>
      <c r="D3439" s="184" t="s">
        <v>471</v>
      </c>
      <c r="E3439" s="184" t="s">
        <v>460</v>
      </c>
      <c r="F3439" s="184" t="s">
        <v>397</v>
      </c>
      <c r="G3439" s="186">
        <v>7.0</v>
      </c>
      <c r="H3439" s="186">
        <v>0.0</v>
      </c>
      <c r="I3439" s="2"/>
    </row>
    <row r="3440">
      <c r="A3440" s="183">
        <v>47790.0</v>
      </c>
      <c r="B3440" s="184" t="s">
        <v>340</v>
      </c>
      <c r="C3440" s="183">
        <v>47764.0</v>
      </c>
      <c r="D3440" s="184" t="s">
        <v>471</v>
      </c>
      <c r="E3440" s="184" t="s">
        <v>460</v>
      </c>
      <c r="F3440" s="184" t="s">
        <v>398</v>
      </c>
      <c r="G3440" s="186">
        <v>8.0</v>
      </c>
      <c r="H3440" s="186">
        <v>0.0</v>
      </c>
      <c r="I3440" s="2"/>
    </row>
    <row r="3441">
      <c r="A3441" s="183">
        <v>47791.0</v>
      </c>
      <c r="B3441" s="184" t="s">
        <v>342</v>
      </c>
      <c r="C3441" s="183">
        <v>47765.0</v>
      </c>
      <c r="D3441" s="184" t="s">
        <v>471</v>
      </c>
      <c r="E3441" s="184" t="s">
        <v>460</v>
      </c>
      <c r="F3441" s="184" t="s">
        <v>399</v>
      </c>
      <c r="G3441" s="186">
        <v>9.0</v>
      </c>
      <c r="H3441" s="186">
        <v>0.0</v>
      </c>
      <c r="I3441" s="2"/>
    </row>
    <row r="3442">
      <c r="A3442" s="183">
        <v>47792.0</v>
      </c>
      <c r="B3442" s="184" t="s">
        <v>344</v>
      </c>
      <c r="C3442" s="183">
        <v>47766.0</v>
      </c>
      <c r="D3442" s="184" t="s">
        <v>471</v>
      </c>
      <c r="E3442" s="184" t="s">
        <v>460</v>
      </c>
      <c r="F3442" s="184" t="s">
        <v>400</v>
      </c>
      <c r="G3442" s="186">
        <v>10.0</v>
      </c>
      <c r="H3442" s="186">
        <v>0.0</v>
      </c>
      <c r="I3442" s="2"/>
    </row>
    <row r="3443">
      <c r="A3443" s="183">
        <v>47793.0</v>
      </c>
      <c r="B3443" s="184" t="s">
        <v>346</v>
      </c>
      <c r="C3443" s="183">
        <v>47767.0</v>
      </c>
      <c r="D3443" s="184" t="s">
        <v>471</v>
      </c>
      <c r="E3443" s="184" t="s">
        <v>460</v>
      </c>
      <c r="F3443" s="184" t="s">
        <v>401</v>
      </c>
      <c r="G3443" s="186">
        <v>11.0</v>
      </c>
      <c r="H3443" s="186">
        <v>0.0</v>
      </c>
      <c r="I3443" s="2"/>
    </row>
    <row r="3444">
      <c r="A3444" s="183">
        <v>47794.0</v>
      </c>
      <c r="B3444" s="184" t="s">
        <v>348</v>
      </c>
      <c r="C3444" s="183">
        <v>47768.0</v>
      </c>
      <c r="D3444" s="184" t="s">
        <v>471</v>
      </c>
      <c r="E3444" s="184" t="s">
        <v>460</v>
      </c>
      <c r="F3444" s="184" t="s">
        <v>402</v>
      </c>
      <c r="G3444" s="186">
        <v>12.0</v>
      </c>
      <c r="H3444" s="186">
        <v>0.0</v>
      </c>
      <c r="I3444" s="2"/>
    </row>
    <row r="3445">
      <c r="A3445" s="183">
        <v>47795.0</v>
      </c>
      <c r="B3445" s="184" t="s">
        <v>334</v>
      </c>
      <c r="C3445" s="183">
        <v>47769.0</v>
      </c>
      <c r="D3445" s="184" t="s">
        <v>471</v>
      </c>
      <c r="E3445" s="184" t="s">
        <v>460</v>
      </c>
      <c r="F3445" s="184" t="s">
        <v>403</v>
      </c>
      <c r="G3445" s="186">
        <v>13.0</v>
      </c>
      <c r="H3445" s="186">
        <v>0.0</v>
      </c>
      <c r="I3445" s="2"/>
    </row>
    <row r="3446">
      <c r="A3446" s="183">
        <v>47796.0</v>
      </c>
      <c r="B3446" s="184" t="s">
        <v>338</v>
      </c>
      <c r="C3446" s="183">
        <v>47770.0</v>
      </c>
      <c r="D3446" s="184" t="s">
        <v>471</v>
      </c>
      <c r="E3446" s="184" t="s">
        <v>460</v>
      </c>
      <c r="F3446" s="184" t="s">
        <v>404</v>
      </c>
      <c r="G3446" s="186">
        <v>14.0</v>
      </c>
      <c r="H3446" s="186">
        <v>0.0</v>
      </c>
      <c r="I3446" s="2"/>
    </row>
    <row r="3447">
      <c r="A3447" s="183">
        <v>47797.0</v>
      </c>
      <c r="B3447" s="184" t="s">
        <v>340</v>
      </c>
      <c r="C3447" s="183">
        <v>47771.0</v>
      </c>
      <c r="D3447" s="184" t="s">
        <v>471</v>
      </c>
      <c r="E3447" s="184" t="s">
        <v>460</v>
      </c>
      <c r="F3447" s="184" t="s">
        <v>337</v>
      </c>
      <c r="G3447" s="186">
        <v>15.0</v>
      </c>
      <c r="H3447" s="186">
        <v>0.0</v>
      </c>
      <c r="I3447" s="2"/>
    </row>
    <row r="3448">
      <c r="A3448" s="183">
        <v>47798.0</v>
      </c>
      <c r="B3448" s="184" t="s">
        <v>342</v>
      </c>
      <c r="C3448" s="183">
        <v>47772.0</v>
      </c>
      <c r="D3448" s="184" t="s">
        <v>471</v>
      </c>
      <c r="E3448" s="184" t="s">
        <v>460</v>
      </c>
      <c r="F3448" s="184" t="s">
        <v>339</v>
      </c>
      <c r="G3448" s="186">
        <v>16.0</v>
      </c>
      <c r="H3448" s="186">
        <v>0.0</v>
      </c>
      <c r="I3448" s="2"/>
    </row>
    <row r="3449">
      <c r="A3449" s="183">
        <v>47799.0</v>
      </c>
      <c r="B3449" s="184" t="s">
        <v>344</v>
      </c>
      <c r="C3449" s="183">
        <v>47773.0</v>
      </c>
      <c r="D3449" s="184" t="s">
        <v>471</v>
      </c>
      <c r="E3449" s="184" t="s">
        <v>460</v>
      </c>
      <c r="F3449" s="184" t="s">
        <v>341</v>
      </c>
      <c r="G3449" s="186">
        <v>17.0</v>
      </c>
      <c r="H3449" s="186">
        <v>0.0</v>
      </c>
      <c r="I3449" s="2"/>
    </row>
    <row r="3450">
      <c r="A3450" s="183">
        <v>47800.0</v>
      </c>
      <c r="B3450" s="184" t="s">
        <v>346</v>
      </c>
      <c r="C3450" s="183">
        <v>47774.0</v>
      </c>
      <c r="D3450" s="184" t="s">
        <v>471</v>
      </c>
      <c r="E3450" s="184" t="s">
        <v>460</v>
      </c>
      <c r="F3450" s="184" t="s">
        <v>343</v>
      </c>
      <c r="G3450" s="186">
        <v>18.0</v>
      </c>
      <c r="H3450" s="186">
        <v>0.0</v>
      </c>
      <c r="I3450" s="2"/>
    </row>
    <row r="3451">
      <c r="A3451" s="183">
        <v>47801.0</v>
      </c>
      <c r="B3451" s="184" t="s">
        <v>348</v>
      </c>
      <c r="C3451" s="183">
        <v>47775.0</v>
      </c>
      <c r="D3451" s="184" t="s">
        <v>471</v>
      </c>
      <c r="E3451" s="184" t="s">
        <v>460</v>
      </c>
      <c r="F3451" s="184" t="s">
        <v>345</v>
      </c>
      <c r="G3451" s="186">
        <v>19.0</v>
      </c>
      <c r="H3451" s="186">
        <v>0.0</v>
      </c>
      <c r="I3451" s="2"/>
    </row>
    <row r="3452">
      <c r="A3452" s="183">
        <v>47802.0</v>
      </c>
      <c r="B3452" s="184" t="s">
        <v>334</v>
      </c>
      <c r="C3452" s="183">
        <v>47776.0</v>
      </c>
      <c r="D3452" s="184" t="s">
        <v>471</v>
      </c>
      <c r="E3452" s="184" t="s">
        <v>460</v>
      </c>
      <c r="F3452" s="184" t="s">
        <v>347</v>
      </c>
      <c r="G3452" s="186">
        <v>20.0</v>
      </c>
      <c r="H3452" s="186">
        <v>0.0</v>
      </c>
      <c r="I3452" s="2"/>
    </row>
    <row r="3453">
      <c r="A3453" s="183">
        <v>47803.0</v>
      </c>
      <c r="B3453" s="184" t="s">
        <v>338</v>
      </c>
      <c r="C3453" s="183">
        <v>47777.0</v>
      </c>
      <c r="D3453" s="184" t="s">
        <v>471</v>
      </c>
      <c r="E3453" s="184" t="s">
        <v>460</v>
      </c>
      <c r="F3453" s="184" t="s">
        <v>349</v>
      </c>
      <c r="G3453" s="186">
        <v>21.0</v>
      </c>
      <c r="H3453" s="186">
        <v>0.0</v>
      </c>
      <c r="I3453" s="2"/>
    </row>
    <row r="3454">
      <c r="A3454" s="183">
        <v>47804.0</v>
      </c>
      <c r="B3454" s="184" t="s">
        <v>340</v>
      </c>
      <c r="C3454" s="183">
        <v>47778.0</v>
      </c>
      <c r="D3454" s="184" t="s">
        <v>471</v>
      </c>
      <c r="E3454" s="184" t="s">
        <v>460</v>
      </c>
      <c r="F3454" s="184" t="s">
        <v>350</v>
      </c>
      <c r="G3454" s="186">
        <v>22.0</v>
      </c>
      <c r="H3454" s="186">
        <v>0.0</v>
      </c>
      <c r="I3454" s="2"/>
    </row>
    <row r="3455">
      <c r="A3455" s="183">
        <v>47805.0</v>
      </c>
      <c r="B3455" s="184" t="s">
        <v>342</v>
      </c>
      <c r="C3455" s="183">
        <v>47779.0</v>
      </c>
      <c r="D3455" s="184" t="s">
        <v>471</v>
      </c>
      <c r="E3455" s="184" t="s">
        <v>460</v>
      </c>
      <c r="F3455" s="184" t="s">
        <v>351</v>
      </c>
      <c r="G3455" s="186">
        <v>23.0</v>
      </c>
      <c r="H3455" s="186">
        <v>0.0</v>
      </c>
      <c r="I3455" s="2"/>
    </row>
    <row r="3456">
      <c r="A3456" s="183">
        <v>47806.0</v>
      </c>
      <c r="B3456" s="184" t="s">
        <v>344</v>
      </c>
      <c r="C3456" s="183">
        <v>47780.0</v>
      </c>
      <c r="D3456" s="184" t="s">
        <v>471</v>
      </c>
      <c r="E3456" s="184" t="s">
        <v>460</v>
      </c>
      <c r="F3456" s="184" t="s">
        <v>352</v>
      </c>
      <c r="G3456" s="186">
        <v>24.0</v>
      </c>
      <c r="H3456" s="186">
        <v>0.0</v>
      </c>
      <c r="I3456" s="2"/>
    </row>
    <row r="3457">
      <c r="A3457" s="183">
        <v>47807.0</v>
      </c>
      <c r="B3457" s="184" t="s">
        <v>346</v>
      </c>
      <c r="C3457" s="183">
        <v>47781.0</v>
      </c>
      <c r="D3457" s="184" t="s">
        <v>471</v>
      </c>
      <c r="E3457" s="184" t="s">
        <v>460</v>
      </c>
      <c r="F3457" s="184" t="s">
        <v>353</v>
      </c>
      <c r="G3457" s="186">
        <v>25.0</v>
      </c>
      <c r="H3457" s="186">
        <v>0.0</v>
      </c>
      <c r="I3457" s="2"/>
    </row>
    <row r="3458">
      <c r="A3458" s="183">
        <v>47808.0</v>
      </c>
      <c r="B3458" s="184" t="s">
        <v>348</v>
      </c>
      <c r="C3458" s="183">
        <v>47782.0</v>
      </c>
      <c r="D3458" s="184" t="s">
        <v>471</v>
      </c>
      <c r="E3458" s="184" t="s">
        <v>460</v>
      </c>
      <c r="F3458" s="184" t="s">
        <v>354</v>
      </c>
      <c r="G3458" s="186">
        <v>26.0</v>
      </c>
      <c r="H3458" s="186">
        <v>0.0</v>
      </c>
      <c r="I3458" s="2"/>
    </row>
    <row r="3459">
      <c r="A3459" s="183">
        <v>47809.0</v>
      </c>
      <c r="B3459" s="184" t="s">
        <v>334</v>
      </c>
      <c r="C3459" s="183">
        <v>47783.0</v>
      </c>
      <c r="D3459" s="184" t="s">
        <v>471</v>
      </c>
      <c r="E3459" s="184" t="s">
        <v>460</v>
      </c>
      <c r="F3459" s="184" t="s">
        <v>356</v>
      </c>
      <c r="G3459" s="186">
        <v>27.0</v>
      </c>
      <c r="H3459" s="186">
        <v>0.0</v>
      </c>
      <c r="I3459" s="2"/>
    </row>
    <row r="3460">
      <c r="A3460" s="183">
        <v>47810.0</v>
      </c>
      <c r="B3460" s="184" t="s">
        <v>338</v>
      </c>
      <c r="C3460" s="183">
        <v>47784.0</v>
      </c>
      <c r="D3460" s="184" t="s">
        <v>471</v>
      </c>
      <c r="E3460" s="184" t="s">
        <v>460</v>
      </c>
      <c r="F3460" s="184" t="s">
        <v>357</v>
      </c>
      <c r="G3460" s="186">
        <v>28.0</v>
      </c>
      <c r="H3460" s="186">
        <v>0.0</v>
      </c>
      <c r="I3460" s="2"/>
    </row>
    <row r="3461">
      <c r="A3461" s="183">
        <v>47811.0</v>
      </c>
      <c r="B3461" s="184" t="s">
        <v>340</v>
      </c>
      <c r="C3461" s="183">
        <v>47785.0</v>
      </c>
      <c r="D3461" s="184" t="s">
        <v>471</v>
      </c>
      <c r="E3461" s="184" t="s">
        <v>460</v>
      </c>
      <c r="F3461" s="184" t="s">
        <v>358</v>
      </c>
      <c r="G3461" s="186">
        <v>29.0</v>
      </c>
      <c r="H3461" s="186">
        <v>0.0</v>
      </c>
      <c r="I3461" s="2"/>
    </row>
    <row r="3462">
      <c r="A3462" s="183">
        <v>47812.0</v>
      </c>
      <c r="B3462" s="184" t="s">
        <v>342</v>
      </c>
      <c r="C3462" s="183">
        <v>47788.0</v>
      </c>
      <c r="D3462" s="184" t="s">
        <v>471</v>
      </c>
      <c r="E3462" s="184" t="s">
        <v>336</v>
      </c>
      <c r="F3462" s="184" t="s">
        <v>359</v>
      </c>
      <c r="G3462" s="186">
        <v>1.0</v>
      </c>
      <c r="H3462" s="186">
        <v>0.0</v>
      </c>
      <c r="I3462" s="2"/>
    </row>
    <row r="3463">
      <c r="A3463" s="183">
        <v>47813.0</v>
      </c>
      <c r="B3463" s="184" t="s">
        <v>344</v>
      </c>
      <c r="C3463" s="183">
        <v>47789.0</v>
      </c>
      <c r="D3463" s="184" t="s">
        <v>471</v>
      </c>
      <c r="E3463" s="184" t="s">
        <v>336</v>
      </c>
      <c r="F3463" s="184" t="s">
        <v>360</v>
      </c>
      <c r="G3463" s="186">
        <v>2.0</v>
      </c>
      <c r="H3463" s="186">
        <v>0.0</v>
      </c>
      <c r="I3463" s="2"/>
    </row>
    <row r="3464">
      <c r="A3464" s="183">
        <v>47814.0</v>
      </c>
      <c r="B3464" s="184" t="s">
        <v>346</v>
      </c>
      <c r="C3464" s="183">
        <v>47790.0</v>
      </c>
      <c r="D3464" s="184" t="s">
        <v>471</v>
      </c>
      <c r="E3464" s="184" t="s">
        <v>336</v>
      </c>
      <c r="F3464" s="184" t="s">
        <v>361</v>
      </c>
      <c r="G3464" s="186">
        <v>3.0</v>
      </c>
      <c r="H3464" s="186">
        <v>0.0</v>
      </c>
      <c r="I3464" s="2"/>
    </row>
    <row r="3465">
      <c r="A3465" s="183">
        <v>47815.0</v>
      </c>
      <c r="B3465" s="184" t="s">
        <v>348</v>
      </c>
      <c r="C3465" s="183">
        <v>47791.0</v>
      </c>
      <c r="D3465" s="184" t="s">
        <v>471</v>
      </c>
      <c r="E3465" s="184" t="s">
        <v>336</v>
      </c>
      <c r="F3465" s="184" t="s">
        <v>362</v>
      </c>
      <c r="G3465" s="186">
        <v>4.0</v>
      </c>
      <c r="H3465" s="186">
        <v>0.0</v>
      </c>
      <c r="I3465" s="2"/>
    </row>
    <row r="3466">
      <c r="A3466" s="183">
        <v>47816.0</v>
      </c>
      <c r="B3466" s="184" t="s">
        <v>334</v>
      </c>
      <c r="C3466" s="183">
        <v>47792.0</v>
      </c>
      <c r="D3466" s="184" t="s">
        <v>471</v>
      </c>
      <c r="E3466" s="184" t="s">
        <v>336</v>
      </c>
      <c r="F3466" s="184" t="s">
        <v>363</v>
      </c>
      <c r="G3466" s="186">
        <v>5.0</v>
      </c>
      <c r="H3466" s="186">
        <v>0.0</v>
      </c>
      <c r="I3466" s="2"/>
    </row>
    <row r="3467">
      <c r="A3467" s="183">
        <v>47817.0</v>
      </c>
      <c r="B3467" s="184" t="s">
        <v>338</v>
      </c>
      <c r="C3467" s="183">
        <v>47793.0</v>
      </c>
      <c r="D3467" s="184" t="s">
        <v>471</v>
      </c>
      <c r="E3467" s="184" t="s">
        <v>336</v>
      </c>
      <c r="F3467" s="184" t="s">
        <v>364</v>
      </c>
      <c r="G3467" s="186">
        <v>6.0</v>
      </c>
      <c r="H3467" s="186">
        <v>0.0</v>
      </c>
      <c r="I3467" s="2"/>
    </row>
    <row r="3468">
      <c r="A3468" s="183">
        <v>47818.0</v>
      </c>
      <c r="B3468" s="184" t="s">
        <v>340</v>
      </c>
      <c r="C3468" s="183">
        <v>47794.0</v>
      </c>
      <c r="D3468" s="184" t="s">
        <v>471</v>
      </c>
      <c r="E3468" s="184" t="s">
        <v>336</v>
      </c>
      <c r="F3468" s="184" t="s">
        <v>365</v>
      </c>
      <c r="G3468" s="186">
        <v>7.0</v>
      </c>
      <c r="H3468" s="186">
        <v>0.0</v>
      </c>
      <c r="I3468" s="2"/>
    </row>
    <row r="3469">
      <c r="A3469" s="183">
        <v>47819.0</v>
      </c>
      <c r="B3469" s="184" t="s">
        <v>342</v>
      </c>
      <c r="C3469" s="183">
        <v>47795.0</v>
      </c>
      <c r="D3469" s="184" t="s">
        <v>471</v>
      </c>
      <c r="E3469" s="184" t="s">
        <v>336</v>
      </c>
      <c r="F3469" s="184" t="s">
        <v>366</v>
      </c>
      <c r="G3469" s="186">
        <v>8.0</v>
      </c>
      <c r="H3469" s="186">
        <v>0.0</v>
      </c>
      <c r="I3469" s="2"/>
    </row>
    <row r="3470">
      <c r="A3470" s="183">
        <v>47820.0</v>
      </c>
      <c r="B3470" s="184" t="s">
        <v>344</v>
      </c>
      <c r="C3470" s="183">
        <v>47796.0</v>
      </c>
      <c r="D3470" s="184" t="s">
        <v>471</v>
      </c>
      <c r="E3470" s="184" t="s">
        <v>336</v>
      </c>
      <c r="F3470" s="184" t="s">
        <v>367</v>
      </c>
      <c r="G3470" s="186">
        <v>9.0</v>
      </c>
      <c r="H3470" s="186">
        <v>0.0</v>
      </c>
      <c r="I3470" s="2"/>
    </row>
    <row r="3471">
      <c r="A3471" s="183">
        <v>47821.0</v>
      </c>
      <c r="B3471" s="184" t="s">
        <v>346</v>
      </c>
      <c r="C3471" s="183">
        <v>47797.0</v>
      </c>
      <c r="D3471" s="184" t="s">
        <v>471</v>
      </c>
      <c r="E3471" s="184" t="s">
        <v>336</v>
      </c>
      <c r="F3471" s="184" t="s">
        <v>368</v>
      </c>
      <c r="G3471" s="186">
        <v>10.0</v>
      </c>
      <c r="H3471" s="186">
        <v>0.0</v>
      </c>
      <c r="I3471" s="2"/>
    </row>
    <row r="3472">
      <c r="A3472" s="183">
        <v>47822.0</v>
      </c>
      <c r="B3472" s="184" t="s">
        <v>348</v>
      </c>
      <c r="C3472" s="183">
        <v>47798.0</v>
      </c>
      <c r="D3472" s="184" t="s">
        <v>471</v>
      </c>
      <c r="E3472" s="184" t="s">
        <v>336</v>
      </c>
      <c r="F3472" s="184" t="s">
        <v>369</v>
      </c>
      <c r="G3472" s="186">
        <v>11.0</v>
      </c>
      <c r="H3472" s="186">
        <v>0.0</v>
      </c>
      <c r="I3472" s="2"/>
    </row>
    <row r="3473">
      <c r="A3473" s="183">
        <v>47823.0</v>
      </c>
      <c r="B3473" s="184" t="s">
        <v>334</v>
      </c>
      <c r="C3473" s="183">
        <v>47799.0</v>
      </c>
      <c r="D3473" s="184" t="s">
        <v>471</v>
      </c>
      <c r="E3473" s="184" t="s">
        <v>336</v>
      </c>
      <c r="F3473" s="184" t="s">
        <v>370</v>
      </c>
      <c r="G3473" s="186">
        <v>12.0</v>
      </c>
      <c r="H3473" s="186">
        <v>0.0</v>
      </c>
      <c r="I3473" s="2"/>
    </row>
    <row r="3474">
      <c r="A3474" s="183">
        <v>47824.0</v>
      </c>
      <c r="B3474" s="184" t="s">
        <v>338</v>
      </c>
      <c r="C3474" s="183">
        <v>47800.0</v>
      </c>
      <c r="D3474" s="184" t="s">
        <v>471</v>
      </c>
      <c r="E3474" s="184" t="s">
        <v>336</v>
      </c>
      <c r="F3474" s="184" t="s">
        <v>371</v>
      </c>
      <c r="G3474" s="186">
        <v>13.0</v>
      </c>
      <c r="H3474" s="186">
        <v>0.0</v>
      </c>
      <c r="I3474" s="2"/>
    </row>
    <row r="3475">
      <c r="A3475" s="183">
        <v>47825.0</v>
      </c>
      <c r="B3475" s="184" t="s">
        <v>340</v>
      </c>
      <c r="C3475" s="183">
        <v>47801.0</v>
      </c>
      <c r="D3475" s="184" t="s">
        <v>471</v>
      </c>
      <c r="E3475" s="184" t="s">
        <v>336</v>
      </c>
      <c r="F3475" s="184" t="s">
        <v>372</v>
      </c>
      <c r="G3475" s="186">
        <v>14.0</v>
      </c>
      <c r="H3475" s="186">
        <v>0.0</v>
      </c>
      <c r="I3475" s="2"/>
    </row>
    <row r="3476">
      <c r="A3476" s="183">
        <v>47826.0</v>
      </c>
      <c r="B3476" s="184" t="s">
        <v>342</v>
      </c>
      <c r="C3476" s="183">
        <v>47802.0</v>
      </c>
      <c r="D3476" s="184" t="s">
        <v>471</v>
      </c>
      <c r="E3476" s="184" t="s">
        <v>336</v>
      </c>
      <c r="F3476" s="184" t="s">
        <v>373</v>
      </c>
      <c r="G3476" s="186">
        <v>15.0</v>
      </c>
      <c r="H3476" s="186">
        <v>0.0</v>
      </c>
      <c r="I3476" s="2"/>
    </row>
    <row r="3477">
      <c r="A3477" s="183">
        <v>47827.0</v>
      </c>
      <c r="B3477" s="184" t="s">
        <v>344</v>
      </c>
      <c r="C3477" s="183">
        <v>47803.0</v>
      </c>
      <c r="D3477" s="184" t="s">
        <v>471</v>
      </c>
      <c r="E3477" s="184" t="s">
        <v>336</v>
      </c>
      <c r="F3477" s="184" t="s">
        <v>374</v>
      </c>
      <c r="G3477" s="186">
        <v>16.0</v>
      </c>
      <c r="H3477" s="186">
        <v>0.0</v>
      </c>
      <c r="I3477" s="2"/>
    </row>
    <row r="3478">
      <c r="A3478" s="183">
        <v>47828.0</v>
      </c>
      <c r="B3478" s="184" t="s">
        <v>346</v>
      </c>
      <c r="C3478" s="183">
        <v>47804.0</v>
      </c>
      <c r="D3478" s="184" t="s">
        <v>471</v>
      </c>
      <c r="E3478" s="184" t="s">
        <v>336</v>
      </c>
      <c r="F3478" s="184" t="s">
        <v>406</v>
      </c>
      <c r="G3478" s="186">
        <v>17.0</v>
      </c>
      <c r="H3478" s="186">
        <v>0.0</v>
      </c>
      <c r="I3478" s="2"/>
    </row>
    <row r="3479">
      <c r="A3479" s="183">
        <v>47829.0</v>
      </c>
      <c r="B3479" s="184" t="s">
        <v>348</v>
      </c>
      <c r="C3479" s="183">
        <v>47805.0</v>
      </c>
      <c r="D3479" s="184" t="s">
        <v>471</v>
      </c>
      <c r="E3479" s="184" t="s">
        <v>336</v>
      </c>
      <c r="F3479" s="184" t="s">
        <v>407</v>
      </c>
      <c r="G3479" s="186">
        <v>18.0</v>
      </c>
      <c r="H3479" s="186">
        <v>0.0</v>
      </c>
      <c r="I3479" s="2"/>
    </row>
    <row r="3480">
      <c r="A3480" s="183">
        <v>47830.0</v>
      </c>
      <c r="B3480" s="184" t="s">
        <v>334</v>
      </c>
      <c r="C3480" s="183">
        <v>47806.0</v>
      </c>
      <c r="D3480" s="184" t="s">
        <v>471</v>
      </c>
      <c r="E3480" s="184" t="s">
        <v>336</v>
      </c>
      <c r="F3480" s="184" t="s">
        <v>377</v>
      </c>
      <c r="G3480" s="186">
        <v>19.0</v>
      </c>
      <c r="H3480" s="186">
        <v>0.0</v>
      </c>
      <c r="I3480" s="2"/>
    </row>
    <row r="3481">
      <c r="A3481" s="183">
        <v>47831.0</v>
      </c>
      <c r="B3481" s="184" t="s">
        <v>338</v>
      </c>
      <c r="C3481" s="183">
        <v>47807.0</v>
      </c>
      <c r="D3481" s="184" t="s">
        <v>471</v>
      </c>
      <c r="E3481" s="184" t="s">
        <v>336</v>
      </c>
      <c r="F3481" s="184" t="s">
        <v>378</v>
      </c>
      <c r="G3481" s="186">
        <v>20.0</v>
      </c>
      <c r="H3481" s="186">
        <v>0.0</v>
      </c>
      <c r="I3481" s="2"/>
    </row>
    <row r="3482">
      <c r="A3482" s="183">
        <v>47832.0</v>
      </c>
      <c r="B3482" s="184" t="s">
        <v>340</v>
      </c>
      <c r="C3482" s="183">
        <v>47808.0</v>
      </c>
      <c r="D3482" s="184" t="s">
        <v>471</v>
      </c>
      <c r="E3482" s="184" t="s">
        <v>336</v>
      </c>
      <c r="F3482" s="184" t="s">
        <v>379</v>
      </c>
      <c r="G3482" s="186">
        <v>21.0</v>
      </c>
      <c r="H3482" s="186">
        <v>0.0</v>
      </c>
      <c r="I3482" s="2"/>
    </row>
    <row r="3483">
      <c r="A3483" s="183">
        <v>47833.0</v>
      </c>
      <c r="B3483" s="184" t="s">
        <v>342</v>
      </c>
      <c r="C3483" s="183">
        <v>47809.0</v>
      </c>
      <c r="D3483" s="184" t="s">
        <v>471</v>
      </c>
      <c r="E3483" s="184" t="s">
        <v>336</v>
      </c>
      <c r="F3483" s="184" t="s">
        <v>380</v>
      </c>
      <c r="G3483" s="186">
        <v>22.0</v>
      </c>
      <c r="H3483" s="186">
        <v>0.0</v>
      </c>
      <c r="I3483" s="2"/>
    </row>
    <row r="3484">
      <c r="A3484" s="183">
        <v>47834.0</v>
      </c>
      <c r="B3484" s="184" t="s">
        <v>344</v>
      </c>
      <c r="C3484" s="183">
        <v>47810.0</v>
      </c>
      <c r="D3484" s="184" t="s">
        <v>471</v>
      </c>
      <c r="E3484" s="184" t="s">
        <v>336</v>
      </c>
      <c r="F3484" s="184" t="s">
        <v>381</v>
      </c>
      <c r="G3484" s="186">
        <v>23.0</v>
      </c>
      <c r="H3484" s="186">
        <v>0.0</v>
      </c>
      <c r="I3484" s="2"/>
    </row>
    <row r="3485">
      <c r="A3485" s="183">
        <v>47835.0</v>
      </c>
      <c r="B3485" s="184" t="s">
        <v>346</v>
      </c>
      <c r="C3485" s="183">
        <v>47811.0</v>
      </c>
      <c r="D3485" s="184" t="s">
        <v>471</v>
      </c>
      <c r="E3485" s="184" t="s">
        <v>336</v>
      </c>
      <c r="F3485" s="184" t="s">
        <v>383</v>
      </c>
      <c r="G3485" s="186">
        <v>24.0</v>
      </c>
      <c r="H3485" s="186">
        <v>0.0</v>
      </c>
      <c r="I3485" s="2"/>
    </row>
    <row r="3486">
      <c r="A3486" s="183">
        <v>47836.0</v>
      </c>
      <c r="B3486" s="184" t="s">
        <v>348</v>
      </c>
      <c r="C3486" s="183">
        <v>47812.0</v>
      </c>
      <c r="D3486" s="184" t="s">
        <v>471</v>
      </c>
      <c r="E3486" s="184" t="s">
        <v>336</v>
      </c>
      <c r="F3486" s="184" t="s">
        <v>384</v>
      </c>
      <c r="G3486" s="186">
        <v>25.0</v>
      </c>
      <c r="H3486" s="186">
        <v>0.0</v>
      </c>
      <c r="I3486" s="2"/>
    </row>
    <row r="3487">
      <c r="A3487" s="183">
        <v>47837.0</v>
      </c>
      <c r="B3487" s="184" t="s">
        <v>334</v>
      </c>
      <c r="C3487" s="183">
        <v>47813.0</v>
      </c>
      <c r="D3487" s="184" t="s">
        <v>471</v>
      </c>
      <c r="E3487" s="184" t="s">
        <v>336</v>
      </c>
      <c r="F3487" s="184" t="s">
        <v>385</v>
      </c>
      <c r="G3487" s="186">
        <v>26.0</v>
      </c>
      <c r="H3487" s="186">
        <v>0.0</v>
      </c>
      <c r="I3487" s="2"/>
    </row>
    <row r="3488">
      <c r="A3488" s="183">
        <v>47838.0</v>
      </c>
      <c r="B3488" s="184" t="s">
        <v>338</v>
      </c>
      <c r="C3488" s="183">
        <v>47814.0</v>
      </c>
      <c r="D3488" s="184" t="s">
        <v>471</v>
      </c>
      <c r="E3488" s="184" t="s">
        <v>336</v>
      </c>
      <c r="F3488" s="184" t="s">
        <v>386</v>
      </c>
      <c r="G3488" s="186">
        <v>27.0</v>
      </c>
      <c r="H3488" s="186">
        <v>0.0</v>
      </c>
      <c r="I3488" s="2"/>
    </row>
    <row r="3489">
      <c r="A3489" s="183">
        <v>47839.0</v>
      </c>
      <c r="B3489" s="184" t="s">
        <v>340</v>
      </c>
      <c r="C3489" s="183">
        <v>47815.0</v>
      </c>
      <c r="D3489" s="184" t="s">
        <v>471</v>
      </c>
      <c r="E3489" s="184" t="s">
        <v>336</v>
      </c>
      <c r="F3489" s="184" t="s">
        <v>387</v>
      </c>
      <c r="G3489" s="186">
        <v>28.0</v>
      </c>
      <c r="H3489" s="186">
        <v>0.0</v>
      </c>
      <c r="I3489" s="2"/>
    </row>
    <row r="3490">
      <c r="A3490" s="183">
        <v>47840.0</v>
      </c>
      <c r="B3490" s="184" t="s">
        <v>342</v>
      </c>
      <c r="C3490" s="183">
        <v>47816.0</v>
      </c>
      <c r="D3490" s="184" t="s">
        <v>471</v>
      </c>
      <c r="E3490" s="184" t="s">
        <v>336</v>
      </c>
      <c r="F3490" s="184" t="s">
        <v>388</v>
      </c>
      <c r="G3490" s="186">
        <v>29.0</v>
      </c>
      <c r="H3490" s="186">
        <v>0.0</v>
      </c>
      <c r="I3490" s="2"/>
    </row>
    <row r="3491">
      <c r="A3491" s="183">
        <v>47841.0</v>
      </c>
      <c r="B3491" s="184" t="s">
        <v>344</v>
      </c>
      <c r="C3491" s="183">
        <v>47817.0</v>
      </c>
      <c r="D3491" s="184" t="s">
        <v>471</v>
      </c>
      <c r="E3491" s="184" t="s">
        <v>336</v>
      </c>
      <c r="F3491" s="184" t="s">
        <v>389</v>
      </c>
      <c r="G3491" s="186">
        <v>30.0</v>
      </c>
      <c r="H3491" s="186">
        <v>0.0</v>
      </c>
      <c r="I3491" s="2"/>
    </row>
    <row r="3492">
      <c r="A3492" s="183">
        <v>47842.0</v>
      </c>
      <c r="B3492" s="184" t="s">
        <v>346</v>
      </c>
      <c r="C3492" s="183">
        <v>47818.0</v>
      </c>
      <c r="D3492" s="184" t="s">
        <v>471</v>
      </c>
      <c r="E3492" s="184" t="s">
        <v>355</v>
      </c>
      <c r="F3492" s="184" t="s">
        <v>390</v>
      </c>
      <c r="G3492" s="186">
        <v>1.0</v>
      </c>
      <c r="H3492" s="186">
        <v>0.0</v>
      </c>
      <c r="I3492" s="2"/>
    </row>
    <row r="3493">
      <c r="A3493" s="183">
        <v>47843.0</v>
      </c>
      <c r="B3493" s="184" t="s">
        <v>348</v>
      </c>
      <c r="C3493" s="183">
        <v>47819.0</v>
      </c>
      <c r="D3493" s="184" t="s">
        <v>471</v>
      </c>
      <c r="E3493" s="184" t="s">
        <v>355</v>
      </c>
      <c r="F3493" s="184" t="s">
        <v>391</v>
      </c>
      <c r="G3493" s="186">
        <v>2.0</v>
      </c>
      <c r="H3493" s="186">
        <v>0.0</v>
      </c>
      <c r="I3493" s="2"/>
    </row>
    <row r="3494">
      <c r="A3494" s="183">
        <v>47844.0</v>
      </c>
      <c r="B3494" s="184" t="s">
        <v>334</v>
      </c>
      <c r="C3494" s="183">
        <v>47820.0</v>
      </c>
      <c r="D3494" s="184" t="s">
        <v>471</v>
      </c>
      <c r="E3494" s="184" t="s">
        <v>355</v>
      </c>
      <c r="F3494" s="184" t="s">
        <v>392</v>
      </c>
      <c r="G3494" s="186">
        <v>3.0</v>
      </c>
      <c r="H3494" s="186">
        <v>0.0</v>
      </c>
      <c r="I3494" s="2"/>
    </row>
    <row r="3495">
      <c r="A3495" s="183">
        <v>47845.0</v>
      </c>
      <c r="B3495" s="184" t="s">
        <v>338</v>
      </c>
      <c r="C3495" s="183">
        <v>47821.0</v>
      </c>
      <c r="D3495" s="184" t="s">
        <v>471</v>
      </c>
      <c r="E3495" s="184" t="s">
        <v>355</v>
      </c>
      <c r="F3495" s="184" t="s">
        <v>393</v>
      </c>
      <c r="G3495" s="186">
        <v>4.0</v>
      </c>
      <c r="H3495" s="186">
        <v>0.0</v>
      </c>
      <c r="I3495" s="2"/>
    </row>
    <row r="3496">
      <c r="A3496" s="183">
        <v>47846.0</v>
      </c>
      <c r="B3496" s="184" t="s">
        <v>340</v>
      </c>
      <c r="C3496" s="183">
        <v>47822.0</v>
      </c>
      <c r="D3496" s="184" t="s">
        <v>471</v>
      </c>
      <c r="E3496" s="184" t="s">
        <v>355</v>
      </c>
      <c r="F3496" s="184" t="s">
        <v>394</v>
      </c>
      <c r="G3496" s="186">
        <v>5.0</v>
      </c>
      <c r="H3496" s="186">
        <v>0.0</v>
      </c>
      <c r="I3496" s="2"/>
    </row>
    <row r="3497">
      <c r="A3497" s="183">
        <v>47847.0</v>
      </c>
      <c r="B3497" s="184" t="s">
        <v>342</v>
      </c>
      <c r="C3497" s="183">
        <v>47823.0</v>
      </c>
      <c r="D3497" s="184" t="s">
        <v>471</v>
      </c>
      <c r="E3497" s="184" t="s">
        <v>355</v>
      </c>
      <c r="F3497" s="184" t="s">
        <v>395</v>
      </c>
      <c r="G3497" s="186">
        <v>6.0</v>
      </c>
      <c r="H3497" s="186">
        <v>0.0</v>
      </c>
      <c r="I3497" s="2"/>
    </row>
    <row r="3498">
      <c r="A3498" s="183">
        <v>47848.0</v>
      </c>
      <c r="B3498" s="184" t="s">
        <v>344</v>
      </c>
      <c r="C3498" s="183">
        <v>47824.0</v>
      </c>
      <c r="D3498" s="184" t="s">
        <v>471</v>
      </c>
      <c r="E3498" s="184" t="s">
        <v>355</v>
      </c>
      <c r="F3498" s="184" t="s">
        <v>396</v>
      </c>
      <c r="G3498" s="186">
        <v>7.0</v>
      </c>
      <c r="H3498" s="186">
        <v>0.0</v>
      </c>
      <c r="I3498" s="2"/>
    </row>
    <row r="3499">
      <c r="A3499" s="183">
        <v>47515.0</v>
      </c>
      <c r="B3499" s="184" t="s">
        <v>334</v>
      </c>
      <c r="C3499" s="183">
        <v>47481.0</v>
      </c>
      <c r="D3499" s="184" t="s">
        <v>470</v>
      </c>
      <c r="E3499" s="184" t="s">
        <v>448</v>
      </c>
      <c r="F3499" s="184" t="s">
        <v>362</v>
      </c>
      <c r="G3499" s="186">
        <v>29.0</v>
      </c>
      <c r="H3499" s="186">
        <v>0.0</v>
      </c>
      <c r="I3499" s="2"/>
    </row>
    <row r="3500">
      <c r="A3500" s="183">
        <v>47516.0</v>
      </c>
      <c r="B3500" s="184" t="s">
        <v>338</v>
      </c>
      <c r="C3500" s="183">
        <v>47482.0</v>
      </c>
      <c r="D3500" s="184" t="s">
        <v>470</v>
      </c>
      <c r="E3500" s="184" t="s">
        <v>448</v>
      </c>
      <c r="F3500" s="184" t="s">
        <v>363</v>
      </c>
      <c r="G3500" s="186">
        <v>30.0</v>
      </c>
      <c r="H3500" s="186">
        <v>0.0</v>
      </c>
      <c r="I3500" s="2"/>
    </row>
    <row r="3501">
      <c r="A3501" s="183">
        <v>47517.0</v>
      </c>
      <c r="B3501" s="184" t="s">
        <v>340</v>
      </c>
      <c r="C3501" s="183">
        <v>47484.0</v>
      </c>
      <c r="D3501" s="184" t="s">
        <v>471</v>
      </c>
      <c r="E3501" s="184" t="s">
        <v>457</v>
      </c>
      <c r="F3501" s="184" t="s">
        <v>364</v>
      </c>
      <c r="G3501" s="186">
        <v>1.0</v>
      </c>
      <c r="H3501" s="186">
        <v>0.0</v>
      </c>
      <c r="I3501" s="2"/>
    </row>
    <row r="3502">
      <c r="A3502" s="183">
        <v>47518.0</v>
      </c>
      <c r="B3502" s="184" t="s">
        <v>342</v>
      </c>
      <c r="C3502" s="183">
        <v>47485.0</v>
      </c>
      <c r="D3502" s="184" t="s">
        <v>471</v>
      </c>
      <c r="E3502" s="184" t="s">
        <v>457</v>
      </c>
      <c r="F3502" s="184" t="s">
        <v>365</v>
      </c>
      <c r="G3502" s="186">
        <v>2.0</v>
      </c>
      <c r="H3502" s="186">
        <v>0.0</v>
      </c>
      <c r="I3502" s="2"/>
    </row>
    <row r="3503">
      <c r="A3503" s="183">
        <v>47519.0</v>
      </c>
      <c r="B3503" s="184" t="s">
        <v>344</v>
      </c>
      <c r="C3503" s="183">
        <v>47486.0</v>
      </c>
      <c r="D3503" s="184" t="s">
        <v>471</v>
      </c>
      <c r="E3503" s="184" t="s">
        <v>457</v>
      </c>
      <c r="F3503" s="184" t="s">
        <v>366</v>
      </c>
      <c r="G3503" s="186">
        <v>3.0</v>
      </c>
      <c r="H3503" s="186">
        <v>0.0</v>
      </c>
      <c r="I3503" s="2"/>
    </row>
    <row r="3504">
      <c r="A3504" s="183">
        <v>47520.0</v>
      </c>
      <c r="B3504" s="184" t="s">
        <v>346</v>
      </c>
      <c r="C3504" s="183">
        <v>47487.0</v>
      </c>
      <c r="D3504" s="184" t="s">
        <v>471</v>
      </c>
      <c r="E3504" s="184" t="s">
        <v>457</v>
      </c>
      <c r="F3504" s="184" t="s">
        <v>367</v>
      </c>
      <c r="G3504" s="186">
        <v>4.0</v>
      </c>
      <c r="H3504" s="186">
        <v>0.0</v>
      </c>
      <c r="I3504" s="2"/>
    </row>
    <row r="3505">
      <c r="A3505" s="183">
        <v>47521.0</v>
      </c>
      <c r="B3505" s="184" t="s">
        <v>348</v>
      </c>
      <c r="C3505" s="183">
        <v>47488.0</v>
      </c>
      <c r="D3505" s="184" t="s">
        <v>471</v>
      </c>
      <c r="E3505" s="184" t="s">
        <v>457</v>
      </c>
      <c r="F3505" s="184" t="s">
        <v>368</v>
      </c>
      <c r="G3505" s="186">
        <v>5.0</v>
      </c>
      <c r="H3505" s="186">
        <v>0.0</v>
      </c>
      <c r="I3505" s="2"/>
    </row>
    <row r="3506">
      <c r="A3506" s="183">
        <v>47522.0</v>
      </c>
      <c r="B3506" s="184" t="s">
        <v>334</v>
      </c>
      <c r="C3506" s="183">
        <v>47489.0</v>
      </c>
      <c r="D3506" s="184" t="s">
        <v>471</v>
      </c>
      <c r="E3506" s="184" t="s">
        <v>457</v>
      </c>
      <c r="F3506" s="184" t="s">
        <v>369</v>
      </c>
      <c r="G3506" s="186">
        <v>6.0</v>
      </c>
      <c r="H3506" s="186">
        <v>0.0</v>
      </c>
      <c r="I3506" s="2"/>
    </row>
    <row r="3507">
      <c r="A3507" s="183">
        <v>47523.0</v>
      </c>
      <c r="B3507" s="184" t="s">
        <v>338</v>
      </c>
      <c r="C3507" s="183">
        <v>47490.0</v>
      </c>
      <c r="D3507" s="184" t="s">
        <v>471</v>
      </c>
      <c r="E3507" s="184" t="s">
        <v>457</v>
      </c>
      <c r="F3507" s="184" t="s">
        <v>370</v>
      </c>
      <c r="G3507" s="186">
        <v>7.0</v>
      </c>
      <c r="H3507" s="186">
        <v>0.0</v>
      </c>
      <c r="I3507" s="2"/>
    </row>
    <row r="3508">
      <c r="A3508" s="183">
        <v>47524.0</v>
      </c>
      <c r="B3508" s="184" t="s">
        <v>340</v>
      </c>
      <c r="C3508" s="183">
        <v>47491.0</v>
      </c>
      <c r="D3508" s="184" t="s">
        <v>471</v>
      </c>
      <c r="E3508" s="184" t="s">
        <v>457</v>
      </c>
      <c r="F3508" s="184" t="s">
        <v>371</v>
      </c>
      <c r="G3508" s="186">
        <v>8.0</v>
      </c>
      <c r="H3508" s="186">
        <v>0.0</v>
      </c>
      <c r="I3508" s="2"/>
    </row>
    <row r="3509">
      <c r="A3509" s="183">
        <v>47525.0</v>
      </c>
      <c r="B3509" s="184" t="s">
        <v>342</v>
      </c>
      <c r="C3509" s="183">
        <v>47492.0</v>
      </c>
      <c r="D3509" s="184" t="s">
        <v>471</v>
      </c>
      <c r="E3509" s="184" t="s">
        <v>457</v>
      </c>
      <c r="F3509" s="184" t="s">
        <v>372</v>
      </c>
      <c r="G3509" s="186">
        <v>9.0</v>
      </c>
      <c r="H3509" s="186">
        <v>0.0</v>
      </c>
      <c r="I3509" s="2"/>
    </row>
    <row r="3510">
      <c r="A3510" s="183">
        <v>47526.0</v>
      </c>
      <c r="B3510" s="184" t="s">
        <v>344</v>
      </c>
      <c r="C3510" s="183">
        <v>47493.0</v>
      </c>
      <c r="D3510" s="184" t="s">
        <v>471</v>
      </c>
      <c r="E3510" s="184" t="s">
        <v>457</v>
      </c>
      <c r="F3510" s="184" t="s">
        <v>373</v>
      </c>
      <c r="G3510" s="186">
        <v>10.0</v>
      </c>
      <c r="H3510" s="186">
        <v>0.0</v>
      </c>
      <c r="I3510" s="2"/>
    </row>
    <row r="3511">
      <c r="A3511" s="183">
        <v>47527.0</v>
      </c>
      <c r="B3511" s="184" t="s">
        <v>346</v>
      </c>
      <c r="C3511" s="183">
        <v>47494.0</v>
      </c>
      <c r="D3511" s="184" t="s">
        <v>471</v>
      </c>
      <c r="E3511" s="184" t="s">
        <v>457</v>
      </c>
      <c r="F3511" s="184" t="s">
        <v>374</v>
      </c>
      <c r="G3511" s="186">
        <v>11.0</v>
      </c>
      <c r="H3511" s="186">
        <v>0.0</v>
      </c>
      <c r="I3511" s="2"/>
    </row>
    <row r="3512">
      <c r="A3512" s="183">
        <v>47528.0</v>
      </c>
      <c r="B3512" s="184" t="s">
        <v>348</v>
      </c>
      <c r="C3512" s="183">
        <v>47495.0</v>
      </c>
      <c r="D3512" s="184" t="s">
        <v>471</v>
      </c>
      <c r="E3512" s="184" t="s">
        <v>457</v>
      </c>
      <c r="F3512" s="184" t="s">
        <v>406</v>
      </c>
      <c r="G3512" s="186">
        <v>12.0</v>
      </c>
      <c r="H3512" s="186">
        <v>0.0</v>
      </c>
      <c r="I3512" s="2"/>
    </row>
    <row r="3513">
      <c r="A3513" s="183">
        <v>47529.0</v>
      </c>
      <c r="B3513" s="184" t="s">
        <v>334</v>
      </c>
      <c r="C3513" s="183">
        <v>47496.0</v>
      </c>
      <c r="D3513" s="184" t="s">
        <v>471</v>
      </c>
      <c r="E3513" s="184" t="s">
        <v>457</v>
      </c>
      <c r="F3513" s="184" t="s">
        <v>407</v>
      </c>
      <c r="G3513" s="186">
        <v>13.0</v>
      </c>
      <c r="H3513" s="186">
        <v>0.0</v>
      </c>
      <c r="I3513" s="2"/>
    </row>
    <row r="3514">
      <c r="A3514" s="183">
        <v>47530.0</v>
      </c>
      <c r="B3514" s="184" t="s">
        <v>338</v>
      </c>
      <c r="C3514" s="183">
        <v>47497.0</v>
      </c>
      <c r="D3514" s="184" t="s">
        <v>471</v>
      </c>
      <c r="E3514" s="184" t="s">
        <v>457</v>
      </c>
      <c r="F3514" s="184" t="s">
        <v>377</v>
      </c>
      <c r="G3514" s="186">
        <v>14.0</v>
      </c>
      <c r="H3514" s="186">
        <v>0.0</v>
      </c>
      <c r="I3514" s="2"/>
    </row>
    <row r="3515">
      <c r="A3515" s="183">
        <v>47531.0</v>
      </c>
      <c r="B3515" s="184" t="s">
        <v>340</v>
      </c>
      <c r="C3515" s="183">
        <v>47498.0</v>
      </c>
      <c r="D3515" s="184" t="s">
        <v>471</v>
      </c>
      <c r="E3515" s="184" t="s">
        <v>457</v>
      </c>
      <c r="F3515" s="184" t="s">
        <v>378</v>
      </c>
      <c r="G3515" s="186">
        <v>15.0</v>
      </c>
      <c r="H3515" s="186">
        <v>0.0</v>
      </c>
      <c r="I3515" s="2"/>
    </row>
    <row r="3516">
      <c r="A3516" s="183">
        <v>47532.0</v>
      </c>
      <c r="B3516" s="184" t="s">
        <v>342</v>
      </c>
      <c r="C3516" s="183">
        <v>47499.0</v>
      </c>
      <c r="D3516" s="184" t="s">
        <v>471</v>
      </c>
      <c r="E3516" s="184" t="s">
        <v>457</v>
      </c>
      <c r="F3516" s="184" t="s">
        <v>379</v>
      </c>
      <c r="G3516" s="186">
        <v>16.0</v>
      </c>
      <c r="H3516" s="186">
        <v>0.0</v>
      </c>
      <c r="I3516" s="2"/>
    </row>
    <row r="3517">
      <c r="A3517" s="183">
        <v>47533.0</v>
      </c>
      <c r="B3517" s="184" t="s">
        <v>344</v>
      </c>
      <c r="C3517" s="183">
        <v>47500.0</v>
      </c>
      <c r="D3517" s="184" t="s">
        <v>471</v>
      </c>
      <c r="E3517" s="184" t="s">
        <v>457</v>
      </c>
      <c r="F3517" s="184" t="s">
        <v>380</v>
      </c>
      <c r="G3517" s="186">
        <v>17.0</v>
      </c>
      <c r="H3517" s="186">
        <v>0.0</v>
      </c>
      <c r="I3517" s="2"/>
    </row>
    <row r="3518">
      <c r="A3518" s="183">
        <v>47534.0</v>
      </c>
      <c r="B3518" s="184" t="s">
        <v>346</v>
      </c>
      <c r="C3518" s="183">
        <v>47501.0</v>
      </c>
      <c r="D3518" s="184" t="s">
        <v>471</v>
      </c>
      <c r="E3518" s="184" t="s">
        <v>457</v>
      </c>
      <c r="F3518" s="184" t="s">
        <v>381</v>
      </c>
      <c r="G3518" s="186">
        <v>18.0</v>
      </c>
      <c r="H3518" s="186">
        <v>0.0</v>
      </c>
      <c r="I3518" s="2"/>
    </row>
    <row r="3519">
      <c r="A3519" s="183">
        <v>47535.0</v>
      </c>
      <c r="B3519" s="184" t="s">
        <v>348</v>
      </c>
      <c r="C3519" s="183">
        <v>47502.0</v>
      </c>
      <c r="D3519" s="184" t="s">
        <v>471</v>
      </c>
      <c r="E3519" s="184" t="s">
        <v>457</v>
      </c>
      <c r="F3519" s="184" t="s">
        <v>383</v>
      </c>
      <c r="G3519" s="186">
        <v>19.0</v>
      </c>
      <c r="H3519" s="186">
        <v>0.0</v>
      </c>
      <c r="I3519" s="2"/>
    </row>
    <row r="3520">
      <c r="A3520" s="183">
        <v>47536.0</v>
      </c>
      <c r="B3520" s="184" t="s">
        <v>334</v>
      </c>
      <c r="C3520" s="183">
        <v>47503.0</v>
      </c>
      <c r="D3520" s="184" t="s">
        <v>471</v>
      </c>
      <c r="E3520" s="184" t="s">
        <v>457</v>
      </c>
      <c r="F3520" s="184" t="s">
        <v>384</v>
      </c>
      <c r="G3520" s="186">
        <v>20.0</v>
      </c>
      <c r="H3520" s="186">
        <v>0.0</v>
      </c>
      <c r="I3520" s="2"/>
    </row>
    <row r="3521">
      <c r="A3521" s="183">
        <v>47537.0</v>
      </c>
      <c r="B3521" s="184" t="s">
        <v>338</v>
      </c>
      <c r="C3521" s="183">
        <v>47504.0</v>
      </c>
      <c r="D3521" s="184" t="s">
        <v>471</v>
      </c>
      <c r="E3521" s="184" t="s">
        <v>457</v>
      </c>
      <c r="F3521" s="184" t="s">
        <v>385</v>
      </c>
      <c r="G3521" s="186">
        <v>21.0</v>
      </c>
      <c r="H3521" s="186">
        <v>0.0</v>
      </c>
      <c r="I3521" s="2"/>
    </row>
    <row r="3522">
      <c r="A3522" s="183">
        <v>47538.0</v>
      </c>
      <c r="B3522" s="184" t="s">
        <v>340</v>
      </c>
      <c r="C3522" s="183">
        <v>47505.0</v>
      </c>
      <c r="D3522" s="184" t="s">
        <v>471</v>
      </c>
      <c r="E3522" s="184" t="s">
        <v>457</v>
      </c>
      <c r="F3522" s="184" t="s">
        <v>386</v>
      </c>
      <c r="G3522" s="186">
        <v>22.0</v>
      </c>
      <c r="H3522" s="186">
        <v>0.0</v>
      </c>
      <c r="I3522" s="2"/>
    </row>
    <row r="3523">
      <c r="A3523" s="183">
        <v>47539.0</v>
      </c>
      <c r="B3523" s="184" t="s">
        <v>342</v>
      </c>
      <c r="C3523" s="183">
        <v>47506.0</v>
      </c>
      <c r="D3523" s="184" t="s">
        <v>471</v>
      </c>
      <c r="E3523" s="184" t="s">
        <v>457</v>
      </c>
      <c r="F3523" s="184" t="s">
        <v>387</v>
      </c>
      <c r="G3523" s="186">
        <v>23.0</v>
      </c>
      <c r="H3523" s="186">
        <v>0.0</v>
      </c>
      <c r="I3523" s="2"/>
    </row>
    <row r="3524">
      <c r="A3524" s="183">
        <v>47540.0</v>
      </c>
      <c r="B3524" s="184" t="s">
        <v>344</v>
      </c>
      <c r="C3524" s="183">
        <v>47507.0</v>
      </c>
      <c r="D3524" s="184" t="s">
        <v>471</v>
      </c>
      <c r="E3524" s="184" t="s">
        <v>457</v>
      </c>
      <c r="F3524" s="184" t="s">
        <v>388</v>
      </c>
      <c r="G3524" s="186">
        <v>24.0</v>
      </c>
      <c r="H3524" s="186">
        <v>0.0</v>
      </c>
      <c r="I3524" s="2"/>
    </row>
    <row r="3525">
      <c r="A3525" s="183">
        <v>47541.0</v>
      </c>
      <c r="B3525" s="184" t="s">
        <v>346</v>
      </c>
      <c r="C3525" s="183">
        <v>47508.0</v>
      </c>
      <c r="D3525" s="184" t="s">
        <v>471</v>
      </c>
      <c r="E3525" s="184" t="s">
        <v>457</v>
      </c>
      <c r="F3525" s="184" t="s">
        <v>389</v>
      </c>
      <c r="G3525" s="186">
        <v>25.0</v>
      </c>
      <c r="H3525" s="186">
        <v>0.0</v>
      </c>
      <c r="I3525" s="2"/>
    </row>
    <row r="3526">
      <c r="A3526" s="183">
        <v>47542.0</v>
      </c>
      <c r="B3526" s="184" t="s">
        <v>348</v>
      </c>
      <c r="C3526" s="183">
        <v>47509.0</v>
      </c>
      <c r="D3526" s="184" t="s">
        <v>471</v>
      </c>
      <c r="E3526" s="184" t="s">
        <v>457</v>
      </c>
      <c r="F3526" s="184" t="s">
        <v>390</v>
      </c>
      <c r="G3526" s="186">
        <v>26.0</v>
      </c>
      <c r="H3526" s="186">
        <v>0.0</v>
      </c>
      <c r="I3526" s="2"/>
    </row>
    <row r="3527">
      <c r="A3527" s="183">
        <v>47543.0</v>
      </c>
      <c r="B3527" s="184" t="s">
        <v>334</v>
      </c>
      <c r="C3527" s="183">
        <v>47510.0</v>
      </c>
      <c r="D3527" s="184" t="s">
        <v>471</v>
      </c>
      <c r="E3527" s="184" t="s">
        <v>457</v>
      </c>
      <c r="F3527" s="184" t="s">
        <v>391</v>
      </c>
      <c r="G3527" s="186">
        <v>27.0</v>
      </c>
      <c r="H3527" s="186">
        <v>0.0</v>
      </c>
      <c r="I3527" s="2"/>
    </row>
    <row r="3528">
      <c r="A3528" s="183">
        <v>47544.0</v>
      </c>
      <c r="B3528" s="184" t="s">
        <v>338</v>
      </c>
      <c r="C3528" s="183">
        <v>47511.0</v>
      </c>
      <c r="D3528" s="184" t="s">
        <v>471</v>
      </c>
      <c r="E3528" s="184" t="s">
        <v>457</v>
      </c>
      <c r="F3528" s="184" t="s">
        <v>392</v>
      </c>
      <c r="G3528" s="186">
        <v>28.0</v>
      </c>
      <c r="H3528" s="186">
        <v>0.0</v>
      </c>
      <c r="I3528" s="2"/>
    </row>
    <row r="3529">
      <c r="A3529" s="183">
        <v>47545.0</v>
      </c>
      <c r="B3529" s="184" t="s">
        <v>340</v>
      </c>
      <c r="C3529" s="183">
        <v>47512.0</v>
      </c>
      <c r="D3529" s="184" t="s">
        <v>471</v>
      </c>
      <c r="E3529" s="184" t="s">
        <v>457</v>
      </c>
      <c r="F3529" s="184" t="s">
        <v>393</v>
      </c>
      <c r="G3529" s="186">
        <v>29.0</v>
      </c>
      <c r="H3529" s="186">
        <v>0.0</v>
      </c>
      <c r="I3529" s="2"/>
    </row>
    <row r="3530">
      <c r="A3530" s="183">
        <v>47546.0</v>
      </c>
      <c r="B3530" s="184" t="s">
        <v>342</v>
      </c>
      <c r="C3530" s="183">
        <v>47515.0</v>
      </c>
      <c r="D3530" s="184" t="s">
        <v>471</v>
      </c>
      <c r="E3530" s="184" t="s">
        <v>461</v>
      </c>
      <c r="F3530" s="184" t="s">
        <v>394</v>
      </c>
      <c r="G3530" s="186">
        <v>1.0</v>
      </c>
      <c r="H3530" s="186">
        <v>0.0</v>
      </c>
      <c r="I3530" s="2"/>
    </row>
    <row r="3531">
      <c r="A3531" s="183">
        <v>47547.0</v>
      </c>
      <c r="B3531" s="184" t="s">
        <v>344</v>
      </c>
      <c r="C3531" s="183">
        <v>47516.0</v>
      </c>
      <c r="D3531" s="184" t="s">
        <v>471</v>
      </c>
      <c r="E3531" s="184" t="s">
        <v>461</v>
      </c>
      <c r="F3531" s="184" t="s">
        <v>395</v>
      </c>
      <c r="G3531" s="186">
        <v>2.0</v>
      </c>
      <c r="H3531" s="186">
        <v>0.0</v>
      </c>
      <c r="I3531" s="2"/>
    </row>
    <row r="3532">
      <c r="A3532" s="183">
        <v>47548.0</v>
      </c>
      <c r="B3532" s="184" t="s">
        <v>346</v>
      </c>
      <c r="C3532" s="183">
        <v>47517.0</v>
      </c>
      <c r="D3532" s="184" t="s">
        <v>471</v>
      </c>
      <c r="E3532" s="184" t="s">
        <v>461</v>
      </c>
      <c r="F3532" s="184" t="s">
        <v>396</v>
      </c>
      <c r="G3532" s="186">
        <v>3.0</v>
      </c>
      <c r="H3532" s="186">
        <v>0.0</v>
      </c>
      <c r="I3532" s="2"/>
    </row>
    <row r="3533">
      <c r="A3533" s="183">
        <v>47549.0</v>
      </c>
      <c r="B3533" s="184" t="s">
        <v>348</v>
      </c>
      <c r="C3533" s="183">
        <v>47518.0</v>
      </c>
      <c r="D3533" s="184" t="s">
        <v>471</v>
      </c>
      <c r="E3533" s="184" t="s">
        <v>461</v>
      </c>
      <c r="F3533" s="184" t="s">
        <v>397</v>
      </c>
      <c r="G3533" s="186">
        <v>4.0</v>
      </c>
      <c r="H3533" s="186">
        <v>0.0</v>
      </c>
      <c r="I3533" s="2"/>
    </row>
    <row r="3534">
      <c r="A3534" s="183">
        <v>47550.0</v>
      </c>
      <c r="B3534" s="184" t="s">
        <v>334</v>
      </c>
      <c r="C3534" s="183">
        <v>47519.0</v>
      </c>
      <c r="D3534" s="184" t="s">
        <v>471</v>
      </c>
      <c r="E3534" s="184" t="s">
        <v>461</v>
      </c>
      <c r="F3534" s="184" t="s">
        <v>398</v>
      </c>
      <c r="G3534" s="186">
        <v>5.0</v>
      </c>
      <c r="H3534" s="186">
        <v>0.0</v>
      </c>
      <c r="I3534" s="2"/>
    </row>
    <row r="3535">
      <c r="A3535" s="183">
        <v>47551.0</v>
      </c>
      <c r="B3535" s="184" t="s">
        <v>338</v>
      </c>
      <c r="C3535" s="183">
        <v>47520.0</v>
      </c>
      <c r="D3535" s="184" t="s">
        <v>471</v>
      </c>
      <c r="E3535" s="184" t="s">
        <v>461</v>
      </c>
      <c r="F3535" s="184" t="s">
        <v>399</v>
      </c>
      <c r="G3535" s="186">
        <v>6.0</v>
      </c>
      <c r="H3535" s="186">
        <v>0.0</v>
      </c>
      <c r="I3535" s="2"/>
    </row>
    <row r="3536">
      <c r="A3536" s="183">
        <v>47552.0</v>
      </c>
      <c r="B3536" s="184" t="s">
        <v>340</v>
      </c>
      <c r="C3536" s="183">
        <v>47521.0</v>
      </c>
      <c r="D3536" s="184" t="s">
        <v>471</v>
      </c>
      <c r="E3536" s="184" t="s">
        <v>461</v>
      </c>
      <c r="F3536" s="184" t="s">
        <v>400</v>
      </c>
      <c r="G3536" s="186">
        <v>7.0</v>
      </c>
      <c r="H3536" s="186">
        <v>0.0</v>
      </c>
      <c r="I3536" s="2"/>
    </row>
    <row r="3537">
      <c r="A3537" s="183">
        <v>47553.0</v>
      </c>
      <c r="B3537" s="184" t="s">
        <v>342</v>
      </c>
      <c r="C3537" s="183">
        <v>47522.0</v>
      </c>
      <c r="D3537" s="184" t="s">
        <v>471</v>
      </c>
      <c r="E3537" s="184" t="s">
        <v>461</v>
      </c>
      <c r="F3537" s="184" t="s">
        <v>401</v>
      </c>
      <c r="G3537" s="186">
        <v>8.0</v>
      </c>
      <c r="H3537" s="186">
        <v>0.0</v>
      </c>
      <c r="I3537" s="2"/>
    </row>
    <row r="3538">
      <c r="A3538" s="183">
        <v>47554.0</v>
      </c>
      <c r="B3538" s="184" t="s">
        <v>344</v>
      </c>
      <c r="C3538" s="183">
        <v>47523.0</v>
      </c>
      <c r="D3538" s="184" t="s">
        <v>471</v>
      </c>
      <c r="E3538" s="184" t="s">
        <v>461</v>
      </c>
      <c r="F3538" s="184" t="s">
        <v>402</v>
      </c>
      <c r="G3538" s="186">
        <v>9.0</v>
      </c>
      <c r="H3538" s="186">
        <v>0.0</v>
      </c>
      <c r="I3538" s="2"/>
    </row>
    <row r="3539">
      <c r="A3539" s="183">
        <v>47555.0</v>
      </c>
      <c r="B3539" s="184" t="s">
        <v>346</v>
      </c>
      <c r="C3539" s="183">
        <v>47524.0</v>
      </c>
      <c r="D3539" s="184" t="s">
        <v>471</v>
      </c>
      <c r="E3539" s="184" t="s">
        <v>461</v>
      </c>
      <c r="F3539" s="184" t="s">
        <v>403</v>
      </c>
      <c r="G3539" s="186">
        <v>10.0</v>
      </c>
      <c r="H3539" s="186">
        <v>0.0</v>
      </c>
      <c r="I3539" s="2"/>
    </row>
    <row r="3540">
      <c r="A3540" s="183">
        <v>47556.0</v>
      </c>
      <c r="B3540" s="184" t="s">
        <v>348</v>
      </c>
      <c r="C3540" s="183">
        <v>47525.0</v>
      </c>
      <c r="D3540" s="184" t="s">
        <v>471</v>
      </c>
      <c r="E3540" s="184" t="s">
        <v>461</v>
      </c>
      <c r="F3540" s="184" t="s">
        <v>404</v>
      </c>
      <c r="G3540" s="186">
        <v>11.0</v>
      </c>
      <c r="H3540" s="186">
        <v>0.0</v>
      </c>
      <c r="I3540" s="2"/>
    </row>
    <row r="3541">
      <c r="A3541" s="183">
        <v>47557.0</v>
      </c>
      <c r="B3541" s="184" t="s">
        <v>334</v>
      </c>
      <c r="C3541" s="183">
        <v>47526.0</v>
      </c>
      <c r="D3541" s="184" t="s">
        <v>471</v>
      </c>
      <c r="E3541" s="184" t="s">
        <v>461</v>
      </c>
      <c r="F3541" s="184" t="s">
        <v>337</v>
      </c>
      <c r="G3541" s="186">
        <v>12.0</v>
      </c>
      <c r="H3541" s="186">
        <v>0.0</v>
      </c>
      <c r="I3541" s="2"/>
    </row>
    <row r="3542">
      <c r="A3542" s="183">
        <v>47558.0</v>
      </c>
      <c r="B3542" s="184" t="s">
        <v>338</v>
      </c>
      <c r="C3542" s="183">
        <v>47527.0</v>
      </c>
      <c r="D3542" s="184" t="s">
        <v>471</v>
      </c>
      <c r="E3542" s="184" t="s">
        <v>461</v>
      </c>
      <c r="F3542" s="184" t="s">
        <v>339</v>
      </c>
      <c r="G3542" s="186">
        <v>13.0</v>
      </c>
      <c r="H3542" s="186">
        <v>0.0</v>
      </c>
      <c r="I3542" s="2"/>
    </row>
    <row r="3543">
      <c r="A3543" s="183">
        <v>47559.0</v>
      </c>
      <c r="B3543" s="184" t="s">
        <v>340</v>
      </c>
      <c r="C3543" s="183">
        <v>47528.0</v>
      </c>
      <c r="D3543" s="184" t="s">
        <v>471</v>
      </c>
      <c r="E3543" s="184" t="s">
        <v>461</v>
      </c>
      <c r="F3543" s="184" t="s">
        <v>341</v>
      </c>
      <c r="G3543" s="186">
        <v>14.0</v>
      </c>
      <c r="H3543" s="186">
        <v>0.0</v>
      </c>
      <c r="I3543" s="2"/>
    </row>
    <row r="3544">
      <c r="A3544" s="183">
        <v>47560.0</v>
      </c>
      <c r="B3544" s="184" t="s">
        <v>342</v>
      </c>
      <c r="C3544" s="183">
        <v>47529.0</v>
      </c>
      <c r="D3544" s="184" t="s">
        <v>471</v>
      </c>
      <c r="E3544" s="184" t="s">
        <v>461</v>
      </c>
      <c r="F3544" s="184" t="s">
        <v>343</v>
      </c>
      <c r="G3544" s="186">
        <v>15.0</v>
      </c>
      <c r="H3544" s="186">
        <v>0.0</v>
      </c>
      <c r="I3544" s="2"/>
    </row>
    <row r="3545">
      <c r="A3545" s="183">
        <v>47561.0</v>
      </c>
      <c r="B3545" s="184" t="s">
        <v>344</v>
      </c>
      <c r="C3545" s="183">
        <v>47530.0</v>
      </c>
      <c r="D3545" s="184" t="s">
        <v>471</v>
      </c>
      <c r="E3545" s="184" t="s">
        <v>461</v>
      </c>
      <c r="F3545" s="184" t="s">
        <v>345</v>
      </c>
      <c r="G3545" s="186">
        <v>16.0</v>
      </c>
      <c r="H3545" s="186">
        <v>0.0</v>
      </c>
      <c r="I3545" s="2"/>
    </row>
    <row r="3546">
      <c r="A3546" s="183">
        <v>47562.0</v>
      </c>
      <c r="B3546" s="184" t="s">
        <v>346</v>
      </c>
      <c r="C3546" s="183">
        <v>47531.0</v>
      </c>
      <c r="D3546" s="184" t="s">
        <v>471</v>
      </c>
      <c r="E3546" s="184" t="s">
        <v>461</v>
      </c>
      <c r="F3546" s="184" t="s">
        <v>347</v>
      </c>
      <c r="G3546" s="186">
        <v>17.0</v>
      </c>
      <c r="H3546" s="186">
        <v>0.0</v>
      </c>
      <c r="I3546" s="2"/>
    </row>
    <row r="3547">
      <c r="A3547" s="183">
        <v>47563.0</v>
      </c>
      <c r="B3547" s="184" t="s">
        <v>348</v>
      </c>
      <c r="C3547" s="183">
        <v>47532.0</v>
      </c>
      <c r="D3547" s="184" t="s">
        <v>471</v>
      </c>
      <c r="E3547" s="184" t="s">
        <v>461</v>
      </c>
      <c r="F3547" s="184" t="s">
        <v>349</v>
      </c>
      <c r="G3547" s="186">
        <v>18.0</v>
      </c>
      <c r="H3547" s="186">
        <v>0.0</v>
      </c>
      <c r="I3547" s="2"/>
    </row>
    <row r="3548">
      <c r="A3548" s="183">
        <v>47564.0</v>
      </c>
      <c r="B3548" s="184" t="s">
        <v>334</v>
      </c>
      <c r="C3548" s="183">
        <v>47533.0</v>
      </c>
      <c r="D3548" s="184" t="s">
        <v>471</v>
      </c>
      <c r="E3548" s="184" t="s">
        <v>461</v>
      </c>
      <c r="F3548" s="184" t="s">
        <v>350</v>
      </c>
      <c r="G3548" s="186">
        <v>19.0</v>
      </c>
      <c r="H3548" s="186">
        <v>0.0</v>
      </c>
      <c r="I3548" s="2"/>
    </row>
    <row r="3549">
      <c r="A3549" s="183">
        <v>47565.0</v>
      </c>
      <c r="B3549" s="184" t="s">
        <v>338</v>
      </c>
      <c r="C3549" s="183">
        <v>47534.0</v>
      </c>
      <c r="D3549" s="184" t="s">
        <v>471</v>
      </c>
      <c r="E3549" s="184" t="s">
        <v>461</v>
      </c>
      <c r="F3549" s="184" t="s">
        <v>351</v>
      </c>
      <c r="G3549" s="186">
        <v>20.0</v>
      </c>
      <c r="H3549" s="186">
        <v>0.0</v>
      </c>
      <c r="I3549" s="2"/>
    </row>
    <row r="3550">
      <c r="A3550" s="183">
        <v>47566.0</v>
      </c>
      <c r="B3550" s="184" t="s">
        <v>340</v>
      </c>
      <c r="C3550" s="183">
        <v>47535.0</v>
      </c>
      <c r="D3550" s="184" t="s">
        <v>471</v>
      </c>
      <c r="E3550" s="184" t="s">
        <v>461</v>
      </c>
      <c r="F3550" s="184" t="s">
        <v>352</v>
      </c>
      <c r="G3550" s="186">
        <v>21.0</v>
      </c>
      <c r="H3550" s="186">
        <v>0.0</v>
      </c>
      <c r="I3550" s="2"/>
    </row>
    <row r="3551">
      <c r="A3551" s="183">
        <v>47567.0</v>
      </c>
      <c r="B3551" s="184" t="s">
        <v>342</v>
      </c>
      <c r="C3551" s="183">
        <v>47536.0</v>
      </c>
      <c r="D3551" s="184" t="s">
        <v>471</v>
      </c>
      <c r="E3551" s="184" t="s">
        <v>461</v>
      </c>
      <c r="F3551" s="184" t="s">
        <v>353</v>
      </c>
      <c r="G3551" s="186">
        <v>22.0</v>
      </c>
      <c r="H3551" s="186">
        <v>0.0</v>
      </c>
      <c r="I3551" s="2"/>
    </row>
    <row r="3552">
      <c r="A3552" s="183">
        <v>47568.0</v>
      </c>
      <c r="B3552" s="184" t="s">
        <v>344</v>
      </c>
      <c r="C3552" s="183">
        <v>47537.0</v>
      </c>
      <c r="D3552" s="184" t="s">
        <v>471</v>
      </c>
      <c r="E3552" s="184" t="s">
        <v>461</v>
      </c>
      <c r="F3552" s="184" t="s">
        <v>354</v>
      </c>
      <c r="G3552" s="186">
        <v>23.0</v>
      </c>
      <c r="H3552" s="186">
        <v>0.0</v>
      </c>
      <c r="I3552" s="2"/>
    </row>
    <row r="3553">
      <c r="A3553" s="183">
        <v>47569.0</v>
      </c>
      <c r="B3553" s="184" t="s">
        <v>346</v>
      </c>
      <c r="C3553" s="183">
        <v>47538.0</v>
      </c>
      <c r="D3553" s="184" t="s">
        <v>471</v>
      </c>
      <c r="E3553" s="184" t="s">
        <v>461</v>
      </c>
      <c r="F3553" s="184" t="s">
        <v>356</v>
      </c>
      <c r="G3553" s="186">
        <v>24.0</v>
      </c>
      <c r="H3553" s="186">
        <v>0.0</v>
      </c>
      <c r="I3553" s="2"/>
    </row>
    <row r="3554">
      <c r="A3554" s="183">
        <v>47570.0</v>
      </c>
      <c r="B3554" s="184" t="s">
        <v>348</v>
      </c>
      <c r="C3554" s="183">
        <v>47539.0</v>
      </c>
      <c r="D3554" s="184" t="s">
        <v>471</v>
      </c>
      <c r="E3554" s="184" t="s">
        <v>461</v>
      </c>
      <c r="F3554" s="184" t="s">
        <v>357</v>
      </c>
      <c r="G3554" s="186">
        <v>25.0</v>
      </c>
      <c r="H3554" s="186">
        <v>0.0</v>
      </c>
      <c r="I3554" s="2"/>
    </row>
    <row r="3555">
      <c r="A3555" s="183">
        <v>47571.0</v>
      </c>
      <c r="B3555" s="184" t="s">
        <v>334</v>
      </c>
      <c r="C3555" s="183">
        <v>47540.0</v>
      </c>
      <c r="D3555" s="184" t="s">
        <v>471</v>
      </c>
      <c r="E3555" s="184" t="s">
        <v>461</v>
      </c>
      <c r="F3555" s="184" t="s">
        <v>358</v>
      </c>
      <c r="G3555" s="186">
        <v>26.0</v>
      </c>
      <c r="H3555" s="186">
        <v>0.0</v>
      </c>
      <c r="I3555" s="2"/>
    </row>
    <row r="3556">
      <c r="A3556" s="183">
        <v>47572.0</v>
      </c>
      <c r="B3556" s="184" t="s">
        <v>338</v>
      </c>
      <c r="C3556" s="183">
        <v>47541.0</v>
      </c>
      <c r="D3556" s="184" t="s">
        <v>471</v>
      </c>
      <c r="E3556" s="184" t="s">
        <v>461</v>
      </c>
      <c r="F3556" s="184" t="s">
        <v>359</v>
      </c>
      <c r="G3556" s="186">
        <v>27.0</v>
      </c>
      <c r="H3556" s="186">
        <v>0.0</v>
      </c>
      <c r="I3556" s="2"/>
    </row>
    <row r="3557">
      <c r="A3557" s="183">
        <v>47573.0</v>
      </c>
      <c r="B3557" s="184" t="s">
        <v>340</v>
      </c>
      <c r="C3557" s="183">
        <v>47542.0</v>
      </c>
      <c r="D3557" s="184" t="s">
        <v>471</v>
      </c>
      <c r="E3557" s="184" t="s">
        <v>461</v>
      </c>
      <c r="F3557" s="184" t="s">
        <v>360</v>
      </c>
      <c r="G3557" s="186">
        <v>28.0</v>
      </c>
      <c r="H3557" s="186">
        <v>0.0</v>
      </c>
      <c r="I3557" s="2"/>
    </row>
    <row r="3558">
      <c r="A3558" s="183">
        <v>47574.0</v>
      </c>
      <c r="B3558" s="184" t="s">
        <v>342</v>
      </c>
      <c r="C3558" s="187" t="s">
        <v>176</v>
      </c>
      <c r="D3558" s="184" t="s">
        <v>471</v>
      </c>
      <c r="E3558" s="184" t="s">
        <v>461</v>
      </c>
      <c r="F3558" s="184" t="s">
        <v>361</v>
      </c>
      <c r="G3558" s="186">
        <v>29.0</v>
      </c>
      <c r="H3558" s="186">
        <v>0.0</v>
      </c>
      <c r="I3558" s="2"/>
    </row>
    <row r="3559">
      <c r="A3559" s="183">
        <v>47575.0</v>
      </c>
      <c r="B3559" s="184" t="s">
        <v>344</v>
      </c>
      <c r="C3559" s="187" t="s">
        <v>177</v>
      </c>
      <c r="D3559" s="184" t="s">
        <v>471</v>
      </c>
      <c r="E3559" s="184" t="s">
        <v>461</v>
      </c>
      <c r="F3559" s="184" t="s">
        <v>362</v>
      </c>
      <c r="G3559" s="186">
        <v>30.0</v>
      </c>
      <c r="H3559" s="186">
        <v>0.0</v>
      </c>
      <c r="I3559" s="2"/>
    </row>
    <row r="3560">
      <c r="A3560" s="183">
        <v>47576.0</v>
      </c>
      <c r="B3560" s="184" t="s">
        <v>346</v>
      </c>
      <c r="C3560" s="183">
        <v>47543.0</v>
      </c>
      <c r="D3560" s="184" t="s">
        <v>471</v>
      </c>
      <c r="E3560" s="184" t="s">
        <v>462</v>
      </c>
      <c r="F3560" s="184" t="s">
        <v>363</v>
      </c>
      <c r="G3560" s="186">
        <v>1.0</v>
      </c>
      <c r="H3560" s="186">
        <v>0.0</v>
      </c>
      <c r="I3560" s="2"/>
    </row>
    <row r="3561">
      <c r="A3561" s="183">
        <v>47577.0</v>
      </c>
      <c r="B3561" s="184" t="s">
        <v>348</v>
      </c>
      <c r="C3561" s="183">
        <v>47544.0</v>
      </c>
      <c r="D3561" s="184" t="s">
        <v>471</v>
      </c>
      <c r="E3561" s="184" t="s">
        <v>462</v>
      </c>
      <c r="F3561" s="184" t="s">
        <v>364</v>
      </c>
      <c r="G3561" s="186">
        <v>2.0</v>
      </c>
      <c r="H3561" s="186">
        <v>0.0</v>
      </c>
      <c r="I3561" s="2"/>
    </row>
    <row r="3562">
      <c r="A3562" s="183">
        <v>47578.0</v>
      </c>
      <c r="B3562" s="184" t="s">
        <v>334</v>
      </c>
      <c r="C3562" s="183">
        <v>47545.0</v>
      </c>
      <c r="D3562" s="184" t="s">
        <v>471</v>
      </c>
      <c r="E3562" s="184" t="s">
        <v>462</v>
      </c>
      <c r="F3562" s="184" t="s">
        <v>365</v>
      </c>
      <c r="G3562" s="186">
        <v>3.0</v>
      </c>
      <c r="H3562" s="186">
        <v>0.0</v>
      </c>
      <c r="I3562" s="2"/>
    </row>
    <row r="3563">
      <c r="A3563" s="183">
        <v>47579.0</v>
      </c>
      <c r="B3563" s="184" t="s">
        <v>338</v>
      </c>
      <c r="C3563" s="183">
        <v>47546.0</v>
      </c>
      <c r="D3563" s="184" t="s">
        <v>471</v>
      </c>
      <c r="E3563" s="184" t="s">
        <v>462</v>
      </c>
      <c r="F3563" s="184" t="s">
        <v>366</v>
      </c>
      <c r="G3563" s="186">
        <v>4.0</v>
      </c>
      <c r="H3563" s="186">
        <v>0.0</v>
      </c>
      <c r="I3563" s="2"/>
    </row>
    <row r="3564">
      <c r="A3564" s="183">
        <v>47580.0</v>
      </c>
      <c r="B3564" s="184" t="s">
        <v>340</v>
      </c>
      <c r="C3564" s="183">
        <v>47547.0</v>
      </c>
      <c r="D3564" s="184" t="s">
        <v>471</v>
      </c>
      <c r="E3564" s="184" t="s">
        <v>462</v>
      </c>
      <c r="F3564" s="184" t="s">
        <v>367</v>
      </c>
      <c r="G3564" s="186">
        <v>5.0</v>
      </c>
      <c r="H3564" s="186">
        <v>0.0</v>
      </c>
      <c r="I3564" s="2"/>
    </row>
    <row r="3565">
      <c r="A3565" s="183">
        <v>47581.0</v>
      </c>
      <c r="B3565" s="184" t="s">
        <v>342</v>
      </c>
      <c r="C3565" s="183">
        <v>47548.0</v>
      </c>
      <c r="D3565" s="184" t="s">
        <v>471</v>
      </c>
      <c r="E3565" s="184" t="s">
        <v>462</v>
      </c>
      <c r="F3565" s="184" t="s">
        <v>368</v>
      </c>
      <c r="G3565" s="186">
        <v>6.0</v>
      </c>
      <c r="H3565" s="186">
        <v>0.0</v>
      </c>
      <c r="I3565" s="2"/>
    </row>
    <row r="3566">
      <c r="A3566" s="183">
        <v>47582.0</v>
      </c>
      <c r="B3566" s="184" t="s">
        <v>344</v>
      </c>
      <c r="C3566" s="183">
        <v>47549.0</v>
      </c>
      <c r="D3566" s="184" t="s">
        <v>471</v>
      </c>
      <c r="E3566" s="184" t="s">
        <v>462</v>
      </c>
      <c r="F3566" s="184" t="s">
        <v>369</v>
      </c>
      <c r="G3566" s="186">
        <v>7.0</v>
      </c>
      <c r="H3566" s="186">
        <v>0.0</v>
      </c>
      <c r="I3566" s="2"/>
    </row>
    <row r="3567">
      <c r="A3567" s="183">
        <v>47583.0</v>
      </c>
      <c r="B3567" s="184" t="s">
        <v>346</v>
      </c>
      <c r="C3567" s="183">
        <v>47550.0</v>
      </c>
      <c r="D3567" s="184" t="s">
        <v>471</v>
      </c>
      <c r="E3567" s="184" t="s">
        <v>462</v>
      </c>
      <c r="F3567" s="184" t="s">
        <v>370</v>
      </c>
      <c r="G3567" s="186">
        <v>8.0</v>
      </c>
      <c r="H3567" s="186">
        <v>0.0</v>
      </c>
      <c r="I3567" s="2"/>
    </row>
    <row r="3568">
      <c r="A3568" s="183">
        <v>47584.0</v>
      </c>
      <c r="B3568" s="184" t="s">
        <v>348</v>
      </c>
      <c r="C3568" s="183">
        <v>47551.0</v>
      </c>
      <c r="D3568" s="184" t="s">
        <v>471</v>
      </c>
      <c r="E3568" s="184" t="s">
        <v>462</v>
      </c>
      <c r="F3568" s="184" t="s">
        <v>371</v>
      </c>
      <c r="G3568" s="186">
        <v>9.0</v>
      </c>
      <c r="H3568" s="186">
        <v>0.0</v>
      </c>
      <c r="I3568" s="2"/>
    </row>
    <row r="3569">
      <c r="A3569" s="183">
        <v>47585.0</v>
      </c>
      <c r="B3569" s="184" t="s">
        <v>334</v>
      </c>
      <c r="C3569" s="183">
        <v>47552.0</v>
      </c>
      <c r="D3569" s="184" t="s">
        <v>471</v>
      </c>
      <c r="E3569" s="184" t="s">
        <v>462</v>
      </c>
      <c r="F3569" s="184" t="s">
        <v>372</v>
      </c>
      <c r="G3569" s="186">
        <v>10.0</v>
      </c>
      <c r="H3569" s="186">
        <v>0.0</v>
      </c>
      <c r="I3569" s="2"/>
    </row>
    <row r="3570">
      <c r="A3570" s="183">
        <v>47586.0</v>
      </c>
      <c r="B3570" s="184" t="s">
        <v>338</v>
      </c>
      <c r="C3570" s="183">
        <v>47553.0</v>
      </c>
      <c r="D3570" s="184" t="s">
        <v>471</v>
      </c>
      <c r="E3570" s="184" t="s">
        <v>462</v>
      </c>
      <c r="F3570" s="184" t="s">
        <v>373</v>
      </c>
      <c r="G3570" s="186">
        <v>11.0</v>
      </c>
      <c r="H3570" s="186">
        <v>0.0</v>
      </c>
      <c r="I3570" s="2"/>
    </row>
    <row r="3571">
      <c r="A3571" s="183">
        <v>47587.0</v>
      </c>
      <c r="B3571" s="184" t="s">
        <v>340</v>
      </c>
      <c r="C3571" s="183">
        <v>47554.0</v>
      </c>
      <c r="D3571" s="184" t="s">
        <v>471</v>
      </c>
      <c r="E3571" s="184" t="s">
        <v>462</v>
      </c>
      <c r="F3571" s="184" t="s">
        <v>374</v>
      </c>
      <c r="G3571" s="186">
        <v>12.0</v>
      </c>
      <c r="H3571" s="186">
        <v>0.0</v>
      </c>
      <c r="I3571" s="2"/>
    </row>
    <row r="3572">
      <c r="A3572" s="183">
        <v>47588.0</v>
      </c>
      <c r="B3572" s="184" t="s">
        <v>342</v>
      </c>
      <c r="C3572" s="183">
        <v>47555.0</v>
      </c>
      <c r="D3572" s="184" t="s">
        <v>471</v>
      </c>
      <c r="E3572" s="184" t="s">
        <v>462</v>
      </c>
      <c r="F3572" s="184" t="s">
        <v>406</v>
      </c>
      <c r="G3572" s="186">
        <v>13.0</v>
      </c>
      <c r="H3572" s="186">
        <v>0.0</v>
      </c>
      <c r="I3572" s="2"/>
    </row>
    <row r="3573">
      <c r="A3573" s="183">
        <v>47589.0</v>
      </c>
      <c r="B3573" s="184" t="s">
        <v>344</v>
      </c>
      <c r="C3573" s="183">
        <v>47556.0</v>
      </c>
      <c r="D3573" s="184" t="s">
        <v>471</v>
      </c>
      <c r="E3573" s="184" t="s">
        <v>462</v>
      </c>
      <c r="F3573" s="184" t="s">
        <v>407</v>
      </c>
      <c r="G3573" s="186">
        <v>14.0</v>
      </c>
      <c r="H3573" s="186">
        <v>0.0</v>
      </c>
      <c r="I3573" s="2"/>
    </row>
    <row r="3574">
      <c r="A3574" s="183">
        <v>47590.0</v>
      </c>
      <c r="B3574" s="184" t="s">
        <v>346</v>
      </c>
      <c r="C3574" s="183">
        <v>47557.0</v>
      </c>
      <c r="D3574" s="184" t="s">
        <v>471</v>
      </c>
      <c r="E3574" s="184" t="s">
        <v>462</v>
      </c>
      <c r="F3574" s="184" t="s">
        <v>377</v>
      </c>
      <c r="G3574" s="186">
        <v>15.0</v>
      </c>
      <c r="H3574" s="186">
        <v>0.0</v>
      </c>
      <c r="I3574" s="2"/>
    </row>
    <row r="3575">
      <c r="A3575" s="183">
        <v>47591.0</v>
      </c>
      <c r="B3575" s="184" t="s">
        <v>348</v>
      </c>
      <c r="C3575" s="183">
        <v>47558.0</v>
      </c>
      <c r="D3575" s="184" t="s">
        <v>471</v>
      </c>
      <c r="E3575" s="184" t="s">
        <v>462</v>
      </c>
      <c r="F3575" s="184" t="s">
        <v>378</v>
      </c>
      <c r="G3575" s="186">
        <v>16.0</v>
      </c>
      <c r="H3575" s="186">
        <v>0.0</v>
      </c>
      <c r="I3575" s="2"/>
    </row>
    <row r="3576">
      <c r="A3576" s="183">
        <v>47592.0</v>
      </c>
      <c r="B3576" s="184" t="s">
        <v>334</v>
      </c>
      <c r="C3576" s="183">
        <v>47559.0</v>
      </c>
      <c r="D3576" s="184" t="s">
        <v>471</v>
      </c>
      <c r="E3576" s="184" t="s">
        <v>462</v>
      </c>
      <c r="F3576" s="184" t="s">
        <v>379</v>
      </c>
      <c r="G3576" s="186">
        <v>17.0</v>
      </c>
      <c r="H3576" s="186">
        <v>0.0</v>
      </c>
      <c r="I3576" s="2"/>
    </row>
    <row r="3577">
      <c r="A3577" s="183">
        <v>47593.0</v>
      </c>
      <c r="B3577" s="184" t="s">
        <v>338</v>
      </c>
      <c r="C3577" s="183">
        <v>47560.0</v>
      </c>
      <c r="D3577" s="184" t="s">
        <v>471</v>
      </c>
      <c r="E3577" s="184" t="s">
        <v>462</v>
      </c>
      <c r="F3577" s="184" t="s">
        <v>380</v>
      </c>
      <c r="G3577" s="186">
        <v>18.0</v>
      </c>
      <c r="H3577" s="186">
        <v>0.0</v>
      </c>
      <c r="I3577" s="2"/>
    </row>
    <row r="3578">
      <c r="A3578" s="183">
        <v>47594.0</v>
      </c>
      <c r="B3578" s="184" t="s">
        <v>340</v>
      </c>
      <c r="C3578" s="183">
        <v>47561.0</v>
      </c>
      <c r="D3578" s="184" t="s">
        <v>471</v>
      </c>
      <c r="E3578" s="184" t="s">
        <v>462</v>
      </c>
      <c r="F3578" s="184" t="s">
        <v>381</v>
      </c>
      <c r="G3578" s="186">
        <v>19.0</v>
      </c>
      <c r="H3578" s="186">
        <v>0.0</v>
      </c>
      <c r="I3578" s="2"/>
    </row>
    <row r="3579">
      <c r="A3579" s="183">
        <v>47595.0</v>
      </c>
      <c r="B3579" s="184" t="s">
        <v>342</v>
      </c>
      <c r="C3579" s="183">
        <v>47562.0</v>
      </c>
      <c r="D3579" s="184" t="s">
        <v>471</v>
      </c>
      <c r="E3579" s="184" t="s">
        <v>462</v>
      </c>
      <c r="F3579" s="184" t="s">
        <v>383</v>
      </c>
      <c r="G3579" s="186">
        <v>20.0</v>
      </c>
      <c r="H3579" s="186">
        <v>0.0</v>
      </c>
      <c r="I3579" s="2"/>
    </row>
    <row r="3580">
      <c r="A3580" s="183">
        <v>47596.0</v>
      </c>
      <c r="B3580" s="184" t="s">
        <v>344</v>
      </c>
      <c r="C3580" s="183">
        <v>47563.0</v>
      </c>
      <c r="D3580" s="184" t="s">
        <v>471</v>
      </c>
      <c r="E3580" s="184" t="s">
        <v>462</v>
      </c>
      <c r="F3580" s="184" t="s">
        <v>384</v>
      </c>
      <c r="G3580" s="186">
        <v>21.0</v>
      </c>
      <c r="H3580" s="186">
        <v>0.0</v>
      </c>
      <c r="I3580" s="2"/>
    </row>
    <row r="3581">
      <c r="A3581" s="183">
        <v>47597.0</v>
      </c>
      <c r="B3581" s="184" t="s">
        <v>346</v>
      </c>
      <c r="C3581" s="183">
        <v>47564.0</v>
      </c>
      <c r="D3581" s="184" t="s">
        <v>471</v>
      </c>
      <c r="E3581" s="184" t="s">
        <v>462</v>
      </c>
      <c r="F3581" s="184" t="s">
        <v>385</v>
      </c>
      <c r="G3581" s="186">
        <v>22.0</v>
      </c>
      <c r="H3581" s="186">
        <v>0.0</v>
      </c>
      <c r="I3581" s="2"/>
    </row>
    <row r="3582">
      <c r="A3582" s="183">
        <v>47598.0</v>
      </c>
      <c r="B3582" s="184" t="s">
        <v>348</v>
      </c>
      <c r="C3582" s="183">
        <v>47565.0</v>
      </c>
      <c r="D3582" s="184" t="s">
        <v>471</v>
      </c>
      <c r="E3582" s="184" t="s">
        <v>462</v>
      </c>
      <c r="F3582" s="184" t="s">
        <v>386</v>
      </c>
      <c r="G3582" s="186">
        <v>23.0</v>
      </c>
      <c r="H3582" s="186">
        <v>0.0</v>
      </c>
      <c r="I3582" s="2"/>
    </row>
    <row r="3583">
      <c r="A3583" s="183">
        <v>47599.0</v>
      </c>
      <c r="B3583" s="184" t="s">
        <v>334</v>
      </c>
      <c r="C3583" s="183">
        <v>47566.0</v>
      </c>
      <c r="D3583" s="184" t="s">
        <v>471</v>
      </c>
      <c r="E3583" s="184" t="s">
        <v>462</v>
      </c>
      <c r="F3583" s="184" t="s">
        <v>387</v>
      </c>
      <c r="G3583" s="186">
        <v>24.0</v>
      </c>
      <c r="H3583" s="186">
        <v>0.0</v>
      </c>
      <c r="I3583" s="2"/>
    </row>
    <row r="3584">
      <c r="A3584" s="183">
        <v>47600.0</v>
      </c>
      <c r="B3584" s="184" t="s">
        <v>338</v>
      </c>
      <c r="C3584" s="183">
        <v>47567.0</v>
      </c>
      <c r="D3584" s="184" t="s">
        <v>471</v>
      </c>
      <c r="E3584" s="184" t="s">
        <v>462</v>
      </c>
      <c r="F3584" s="184" t="s">
        <v>388</v>
      </c>
      <c r="G3584" s="186">
        <v>25.0</v>
      </c>
      <c r="H3584" s="186">
        <v>0.0</v>
      </c>
      <c r="I3584" s="2"/>
    </row>
    <row r="3585">
      <c r="A3585" s="183">
        <v>47601.0</v>
      </c>
      <c r="B3585" s="184" t="s">
        <v>340</v>
      </c>
      <c r="C3585" s="183">
        <v>47568.0</v>
      </c>
      <c r="D3585" s="184" t="s">
        <v>471</v>
      </c>
      <c r="E3585" s="184" t="s">
        <v>462</v>
      </c>
      <c r="F3585" s="184" t="s">
        <v>389</v>
      </c>
      <c r="G3585" s="186">
        <v>26.0</v>
      </c>
      <c r="H3585" s="186">
        <v>0.0</v>
      </c>
      <c r="I3585" s="2"/>
    </row>
    <row r="3586">
      <c r="A3586" s="183">
        <v>47602.0</v>
      </c>
      <c r="B3586" s="184" t="s">
        <v>342</v>
      </c>
      <c r="C3586" s="183">
        <v>47569.0</v>
      </c>
      <c r="D3586" s="184" t="s">
        <v>471</v>
      </c>
      <c r="E3586" s="184" t="s">
        <v>462</v>
      </c>
      <c r="F3586" s="184" t="s">
        <v>390</v>
      </c>
      <c r="G3586" s="186">
        <v>27.0</v>
      </c>
      <c r="H3586" s="186">
        <v>0.0</v>
      </c>
      <c r="I3586" s="2"/>
    </row>
    <row r="3587">
      <c r="A3587" s="183">
        <v>47603.0</v>
      </c>
      <c r="B3587" s="184" t="s">
        <v>344</v>
      </c>
      <c r="C3587" s="183">
        <v>47570.0</v>
      </c>
      <c r="D3587" s="184" t="s">
        <v>471</v>
      </c>
      <c r="E3587" s="184" t="s">
        <v>462</v>
      </c>
      <c r="F3587" s="184" t="s">
        <v>391</v>
      </c>
      <c r="G3587" s="186">
        <v>28.0</v>
      </c>
      <c r="H3587" s="186">
        <v>0.0</v>
      </c>
      <c r="I3587" s="2"/>
    </row>
    <row r="3588">
      <c r="A3588" s="183">
        <v>47604.0</v>
      </c>
      <c r="B3588" s="184" t="s">
        <v>346</v>
      </c>
      <c r="C3588" s="183">
        <v>47571.0</v>
      </c>
      <c r="D3588" s="184" t="s">
        <v>471</v>
      </c>
      <c r="E3588" s="184" t="s">
        <v>462</v>
      </c>
      <c r="F3588" s="184" t="s">
        <v>392</v>
      </c>
      <c r="G3588" s="186">
        <v>29.0</v>
      </c>
      <c r="H3588" s="186">
        <v>0.0</v>
      </c>
      <c r="I3588" s="2"/>
    </row>
    <row r="3589">
      <c r="A3589" s="183">
        <v>47605.0</v>
      </c>
      <c r="B3589" s="184" t="s">
        <v>348</v>
      </c>
      <c r="C3589" s="183">
        <v>47574.0</v>
      </c>
      <c r="D3589" s="184" t="s">
        <v>471</v>
      </c>
      <c r="E3589" s="184" t="s">
        <v>463</v>
      </c>
      <c r="F3589" s="184" t="s">
        <v>393</v>
      </c>
      <c r="G3589" s="186">
        <v>1.0</v>
      </c>
      <c r="H3589" s="186">
        <v>0.0</v>
      </c>
      <c r="I3589" s="2"/>
    </row>
    <row r="3590">
      <c r="A3590" s="183">
        <v>47606.0</v>
      </c>
      <c r="B3590" s="184" t="s">
        <v>334</v>
      </c>
      <c r="C3590" s="183">
        <v>47575.0</v>
      </c>
      <c r="D3590" s="184" t="s">
        <v>471</v>
      </c>
      <c r="E3590" s="184" t="s">
        <v>463</v>
      </c>
      <c r="F3590" s="184" t="s">
        <v>394</v>
      </c>
      <c r="G3590" s="186">
        <v>2.0</v>
      </c>
      <c r="H3590" s="186">
        <v>0.0</v>
      </c>
      <c r="I3590" s="2"/>
    </row>
    <row r="3591">
      <c r="A3591" s="183">
        <v>47607.0</v>
      </c>
      <c r="B3591" s="184" t="s">
        <v>338</v>
      </c>
      <c r="C3591" s="183">
        <v>47576.0</v>
      </c>
      <c r="D3591" s="184" t="s">
        <v>471</v>
      </c>
      <c r="E3591" s="184" t="s">
        <v>463</v>
      </c>
      <c r="F3591" s="184" t="s">
        <v>395</v>
      </c>
      <c r="G3591" s="186">
        <v>3.0</v>
      </c>
      <c r="H3591" s="186">
        <v>0.0</v>
      </c>
      <c r="I3591" s="2"/>
    </row>
    <row r="3592">
      <c r="A3592" s="183">
        <v>47608.0</v>
      </c>
      <c r="B3592" s="184" t="s">
        <v>340</v>
      </c>
      <c r="C3592" s="183">
        <v>47577.0</v>
      </c>
      <c r="D3592" s="184" t="s">
        <v>471</v>
      </c>
      <c r="E3592" s="184" t="s">
        <v>463</v>
      </c>
      <c r="F3592" s="184" t="s">
        <v>396</v>
      </c>
      <c r="G3592" s="186">
        <v>4.0</v>
      </c>
      <c r="H3592" s="186">
        <v>0.0</v>
      </c>
      <c r="I3592" s="2"/>
    </row>
    <row r="3593">
      <c r="A3593" s="183">
        <v>47609.0</v>
      </c>
      <c r="B3593" s="184" t="s">
        <v>342</v>
      </c>
      <c r="C3593" s="183">
        <v>47578.0</v>
      </c>
      <c r="D3593" s="184" t="s">
        <v>471</v>
      </c>
      <c r="E3593" s="184" t="s">
        <v>463</v>
      </c>
      <c r="F3593" s="184" t="s">
        <v>397</v>
      </c>
      <c r="G3593" s="186">
        <v>5.0</v>
      </c>
      <c r="H3593" s="186">
        <v>0.0</v>
      </c>
      <c r="I3593" s="2"/>
    </row>
    <row r="3594">
      <c r="A3594" s="183">
        <v>47610.0</v>
      </c>
      <c r="B3594" s="184" t="s">
        <v>344</v>
      </c>
      <c r="C3594" s="183">
        <v>47579.0</v>
      </c>
      <c r="D3594" s="184" t="s">
        <v>471</v>
      </c>
      <c r="E3594" s="184" t="s">
        <v>463</v>
      </c>
      <c r="F3594" s="184" t="s">
        <v>398</v>
      </c>
      <c r="G3594" s="186">
        <v>6.0</v>
      </c>
      <c r="H3594" s="186">
        <v>0.0</v>
      </c>
      <c r="I3594" s="2"/>
    </row>
    <row r="3595">
      <c r="A3595" s="183">
        <v>47611.0</v>
      </c>
      <c r="B3595" s="184" t="s">
        <v>346</v>
      </c>
      <c r="C3595" s="183">
        <v>47580.0</v>
      </c>
      <c r="D3595" s="184" t="s">
        <v>471</v>
      </c>
      <c r="E3595" s="184" t="s">
        <v>463</v>
      </c>
      <c r="F3595" s="184" t="s">
        <v>399</v>
      </c>
      <c r="G3595" s="186">
        <v>7.0</v>
      </c>
      <c r="H3595" s="186">
        <v>0.0</v>
      </c>
      <c r="I3595" s="2"/>
    </row>
    <row r="3596">
      <c r="A3596" s="183">
        <v>47612.0</v>
      </c>
      <c r="B3596" s="184" t="s">
        <v>348</v>
      </c>
      <c r="C3596" s="183">
        <v>47581.0</v>
      </c>
      <c r="D3596" s="184" t="s">
        <v>471</v>
      </c>
      <c r="E3596" s="184" t="s">
        <v>463</v>
      </c>
      <c r="F3596" s="184" t="s">
        <v>400</v>
      </c>
      <c r="G3596" s="186">
        <v>8.0</v>
      </c>
      <c r="H3596" s="186">
        <v>0.0</v>
      </c>
      <c r="I3596" s="2"/>
    </row>
    <row r="3597">
      <c r="A3597" s="183">
        <v>47613.0</v>
      </c>
      <c r="B3597" s="184" t="s">
        <v>334</v>
      </c>
      <c r="C3597" s="183">
        <v>47582.0</v>
      </c>
      <c r="D3597" s="184" t="s">
        <v>471</v>
      </c>
      <c r="E3597" s="184" t="s">
        <v>463</v>
      </c>
      <c r="F3597" s="184" t="s">
        <v>401</v>
      </c>
      <c r="G3597" s="186">
        <v>9.0</v>
      </c>
      <c r="H3597" s="186">
        <v>0.0</v>
      </c>
      <c r="I3597" s="2"/>
    </row>
    <row r="3598">
      <c r="A3598" s="183">
        <v>47614.0</v>
      </c>
      <c r="B3598" s="184" t="s">
        <v>338</v>
      </c>
      <c r="C3598" s="183">
        <v>47583.0</v>
      </c>
      <c r="D3598" s="184" t="s">
        <v>471</v>
      </c>
      <c r="E3598" s="184" t="s">
        <v>463</v>
      </c>
      <c r="F3598" s="184" t="s">
        <v>402</v>
      </c>
      <c r="G3598" s="186">
        <v>10.0</v>
      </c>
      <c r="H3598" s="186">
        <v>0.0</v>
      </c>
      <c r="I3598" s="2"/>
    </row>
    <row r="3599">
      <c r="A3599" s="183">
        <v>47615.0</v>
      </c>
      <c r="B3599" s="184" t="s">
        <v>340</v>
      </c>
      <c r="C3599" s="183">
        <v>47584.0</v>
      </c>
      <c r="D3599" s="184" t="s">
        <v>471</v>
      </c>
      <c r="E3599" s="184" t="s">
        <v>463</v>
      </c>
      <c r="F3599" s="184" t="s">
        <v>403</v>
      </c>
      <c r="G3599" s="186">
        <v>11.0</v>
      </c>
      <c r="H3599" s="186">
        <v>0.0</v>
      </c>
      <c r="I3599" s="2"/>
    </row>
    <row r="3600">
      <c r="A3600" s="183">
        <v>47616.0</v>
      </c>
      <c r="B3600" s="184" t="s">
        <v>342</v>
      </c>
      <c r="C3600" s="183">
        <v>47585.0</v>
      </c>
      <c r="D3600" s="184" t="s">
        <v>471</v>
      </c>
      <c r="E3600" s="184" t="s">
        <v>463</v>
      </c>
      <c r="F3600" s="184" t="s">
        <v>404</v>
      </c>
      <c r="G3600" s="186">
        <v>12.0</v>
      </c>
      <c r="H3600" s="186">
        <v>0.0</v>
      </c>
      <c r="I3600" s="2"/>
    </row>
    <row r="3601">
      <c r="A3601" s="183">
        <v>47617.0</v>
      </c>
      <c r="B3601" s="184" t="s">
        <v>344</v>
      </c>
      <c r="C3601" s="183">
        <v>47586.0</v>
      </c>
      <c r="D3601" s="184" t="s">
        <v>471</v>
      </c>
      <c r="E3601" s="184" t="s">
        <v>463</v>
      </c>
      <c r="F3601" s="184" t="s">
        <v>337</v>
      </c>
      <c r="G3601" s="186">
        <v>13.0</v>
      </c>
      <c r="H3601" s="186">
        <v>0.0</v>
      </c>
      <c r="I3601" s="2"/>
    </row>
    <row r="3602">
      <c r="A3602" s="183">
        <v>47618.0</v>
      </c>
      <c r="B3602" s="184" t="s">
        <v>346</v>
      </c>
      <c r="C3602" s="183">
        <v>47587.0</v>
      </c>
      <c r="D3602" s="184" t="s">
        <v>471</v>
      </c>
      <c r="E3602" s="184" t="s">
        <v>463</v>
      </c>
      <c r="F3602" s="184" t="s">
        <v>339</v>
      </c>
      <c r="G3602" s="186">
        <v>14.0</v>
      </c>
      <c r="H3602" s="186">
        <v>0.0</v>
      </c>
      <c r="I3602" s="2"/>
    </row>
    <row r="3603">
      <c r="A3603" s="183">
        <v>47619.0</v>
      </c>
      <c r="B3603" s="184" t="s">
        <v>348</v>
      </c>
      <c r="C3603" s="183">
        <v>47588.0</v>
      </c>
      <c r="D3603" s="184" t="s">
        <v>471</v>
      </c>
      <c r="E3603" s="184" t="s">
        <v>463</v>
      </c>
      <c r="F3603" s="184" t="s">
        <v>341</v>
      </c>
      <c r="G3603" s="186">
        <v>15.0</v>
      </c>
      <c r="H3603" s="186">
        <v>0.0</v>
      </c>
      <c r="I3603" s="2"/>
    </row>
    <row r="3604">
      <c r="A3604" s="183">
        <v>47620.0</v>
      </c>
      <c r="B3604" s="184" t="s">
        <v>334</v>
      </c>
      <c r="C3604" s="183">
        <v>47589.0</v>
      </c>
      <c r="D3604" s="184" t="s">
        <v>471</v>
      </c>
      <c r="E3604" s="184" t="s">
        <v>463</v>
      </c>
      <c r="F3604" s="184" t="s">
        <v>343</v>
      </c>
      <c r="G3604" s="186">
        <v>16.0</v>
      </c>
      <c r="H3604" s="186">
        <v>0.0</v>
      </c>
      <c r="I3604" s="2"/>
    </row>
    <row r="3605">
      <c r="A3605" s="183">
        <v>47621.0</v>
      </c>
      <c r="B3605" s="184" t="s">
        <v>338</v>
      </c>
      <c r="C3605" s="183">
        <v>47590.0</v>
      </c>
      <c r="D3605" s="184" t="s">
        <v>471</v>
      </c>
      <c r="E3605" s="184" t="s">
        <v>463</v>
      </c>
      <c r="F3605" s="184" t="s">
        <v>345</v>
      </c>
      <c r="G3605" s="186">
        <v>17.0</v>
      </c>
      <c r="H3605" s="186">
        <v>0.0</v>
      </c>
      <c r="I3605" s="2"/>
    </row>
    <row r="3606">
      <c r="A3606" s="183">
        <v>47622.0</v>
      </c>
      <c r="B3606" s="184" t="s">
        <v>340</v>
      </c>
      <c r="C3606" s="183">
        <v>47591.0</v>
      </c>
      <c r="D3606" s="184" t="s">
        <v>471</v>
      </c>
      <c r="E3606" s="184" t="s">
        <v>463</v>
      </c>
      <c r="F3606" s="184" t="s">
        <v>347</v>
      </c>
      <c r="G3606" s="186">
        <v>18.0</v>
      </c>
      <c r="H3606" s="186">
        <v>0.0</v>
      </c>
      <c r="I3606" s="2"/>
    </row>
    <row r="3607">
      <c r="A3607" s="183">
        <v>47623.0</v>
      </c>
      <c r="B3607" s="184" t="s">
        <v>342</v>
      </c>
      <c r="C3607" s="183">
        <v>47592.0</v>
      </c>
      <c r="D3607" s="184" t="s">
        <v>471</v>
      </c>
      <c r="E3607" s="184" t="s">
        <v>463</v>
      </c>
      <c r="F3607" s="184" t="s">
        <v>349</v>
      </c>
      <c r="G3607" s="186">
        <v>19.0</v>
      </c>
      <c r="H3607" s="186">
        <v>0.0</v>
      </c>
      <c r="I3607" s="2"/>
    </row>
    <row r="3608">
      <c r="A3608" s="183">
        <v>47624.0</v>
      </c>
      <c r="B3608" s="184" t="s">
        <v>344</v>
      </c>
      <c r="C3608" s="183">
        <v>47593.0</v>
      </c>
      <c r="D3608" s="184" t="s">
        <v>471</v>
      </c>
      <c r="E3608" s="184" t="s">
        <v>463</v>
      </c>
      <c r="F3608" s="184" t="s">
        <v>350</v>
      </c>
      <c r="G3608" s="186">
        <v>20.0</v>
      </c>
      <c r="H3608" s="186">
        <v>0.0</v>
      </c>
      <c r="I3608" s="2"/>
    </row>
    <row r="3609">
      <c r="A3609" s="183">
        <v>47625.0</v>
      </c>
      <c r="B3609" s="184" t="s">
        <v>346</v>
      </c>
      <c r="C3609" s="183">
        <v>47594.0</v>
      </c>
      <c r="D3609" s="184" t="s">
        <v>471</v>
      </c>
      <c r="E3609" s="184" t="s">
        <v>463</v>
      </c>
      <c r="F3609" s="184" t="s">
        <v>351</v>
      </c>
      <c r="G3609" s="186">
        <v>21.0</v>
      </c>
      <c r="H3609" s="186">
        <v>0.0</v>
      </c>
      <c r="I3609" s="2"/>
    </row>
    <row r="3610">
      <c r="A3610" s="183">
        <v>47626.0</v>
      </c>
      <c r="B3610" s="184" t="s">
        <v>348</v>
      </c>
      <c r="C3610" s="183">
        <v>47595.0</v>
      </c>
      <c r="D3610" s="184" t="s">
        <v>471</v>
      </c>
      <c r="E3610" s="184" t="s">
        <v>463</v>
      </c>
      <c r="F3610" s="184" t="s">
        <v>352</v>
      </c>
      <c r="G3610" s="186">
        <v>22.0</v>
      </c>
      <c r="H3610" s="186">
        <v>0.0</v>
      </c>
      <c r="I3610" s="2"/>
    </row>
    <row r="3611">
      <c r="A3611" s="183">
        <v>47627.0</v>
      </c>
      <c r="B3611" s="184" t="s">
        <v>334</v>
      </c>
      <c r="C3611" s="183">
        <v>47596.0</v>
      </c>
      <c r="D3611" s="184" t="s">
        <v>471</v>
      </c>
      <c r="E3611" s="184" t="s">
        <v>463</v>
      </c>
      <c r="F3611" s="184" t="s">
        <v>353</v>
      </c>
      <c r="G3611" s="186">
        <v>23.0</v>
      </c>
      <c r="H3611" s="186">
        <v>0.0</v>
      </c>
      <c r="I3611" s="2"/>
    </row>
    <row r="3612">
      <c r="A3612" s="183">
        <v>47628.0</v>
      </c>
      <c r="B3612" s="184" t="s">
        <v>338</v>
      </c>
      <c r="C3612" s="183">
        <v>47597.0</v>
      </c>
      <c r="D3612" s="184" t="s">
        <v>471</v>
      </c>
      <c r="E3612" s="184" t="s">
        <v>463</v>
      </c>
      <c r="F3612" s="184" t="s">
        <v>354</v>
      </c>
      <c r="G3612" s="186">
        <v>24.0</v>
      </c>
      <c r="H3612" s="186">
        <v>0.0</v>
      </c>
      <c r="I3612" s="2"/>
    </row>
    <row r="3613">
      <c r="A3613" s="183">
        <v>47629.0</v>
      </c>
      <c r="B3613" s="184" t="s">
        <v>340</v>
      </c>
      <c r="C3613" s="183">
        <v>47598.0</v>
      </c>
      <c r="D3613" s="184" t="s">
        <v>471</v>
      </c>
      <c r="E3613" s="184" t="s">
        <v>463</v>
      </c>
      <c r="F3613" s="184" t="s">
        <v>356</v>
      </c>
      <c r="G3613" s="186">
        <v>25.0</v>
      </c>
      <c r="H3613" s="186">
        <v>0.0</v>
      </c>
      <c r="I3613" s="2"/>
    </row>
    <row r="3614">
      <c r="A3614" s="183">
        <v>47630.0</v>
      </c>
      <c r="B3614" s="184" t="s">
        <v>342</v>
      </c>
      <c r="C3614" s="183">
        <v>47599.0</v>
      </c>
      <c r="D3614" s="184" t="s">
        <v>471</v>
      </c>
      <c r="E3614" s="184" t="s">
        <v>463</v>
      </c>
      <c r="F3614" s="184" t="s">
        <v>357</v>
      </c>
      <c r="G3614" s="186">
        <v>26.0</v>
      </c>
      <c r="H3614" s="186">
        <v>0.0</v>
      </c>
      <c r="I3614" s="2"/>
    </row>
    <row r="3615">
      <c r="A3615" s="183">
        <v>47631.0</v>
      </c>
      <c r="B3615" s="184" t="s">
        <v>344</v>
      </c>
      <c r="C3615" s="183">
        <v>47600.0</v>
      </c>
      <c r="D3615" s="184" t="s">
        <v>471</v>
      </c>
      <c r="E3615" s="184" t="s">
        <v>463</v>
      </c>
      <c r="F3615" s="184" t="s">
        <v>358</v>
      </c>
      <c r="G3615" s="186">
        <v>27.0</v>
      </c>
      <c r="H3615" s="186">
        <v>0.0</v>
      </c>
      <c r="I3615" s="2"/>
    </row>
    <row r="3616">
      <c r="A3616" s="183">
        <v>47632.0</v>
      </c>
      <c r="B3616" s="184" t="s">
        <v>346</v>
      </c>
      <c r="C3616" s="183">
        <v>47601.0</v>
      </c>
      <c r="D3616" s="184" t="s">
        <v>471</v>
      </c>
      <c r="E3616" s="184" t="s">
        <v>463</v>
      </c>
      <c r="F3616" s="184" t="s">
        <v>359</v>
      </c>
      <c r="G3616" s="186">
        <v>28.0</v>
      </c>
      <c r="H3616" s="186">
        <v>0.0</v>
      </c>
      <c r="I3616" s="2"/>
    </row>
    <row r="3617">
      <c r="A3617" s="183">
        <v>47633.0</v>
      </c>
      <c r="B3617" s="184" t="s">
        <v>348</v>
      </c>
      <c r="C3617" s="183">
        <v>47602.0</v>
      </c>
      <c r="D3617" s="184" t="s">
        <v>471</v>
      </c>
      <c r="E3617" s="184" t="s">
        <v>463</v>
      </c>
      <c r="F3617" s="184" t="s">
        <v>360</v>
      </c>
      <c r="G3617" s="186">
        <v>29.0</v>
      </c>
      <c r="H3617" s="186">
        <v>0.0</v>
      </c>
      <c r="I3617" s="2"/>
    </row>
    <row r="3618">
      <c r="A3618" s="183">
        <v>47634.0</v>
      </c>
      <c r="B3618" s="184" t="s">
        <v>334</v>
      </c>
      <c r="C3618" s="183">
        <v>47603.0</v>
      </c>
      <c r="D3618" s="184" t="s">
        <v>471</v>
      </c>
      <c r="E3618" s="184" t="s">
        <v>463</v>
      </c>
      <c r="F3618" s="184" t="s">
        <v>361</v>
      </c>
      <c r="G3618" s="186">
        <v>30.0</v>
      </c>
      <c r="H3618" s="186">
        <v>0.0</v>
      </c>
      <c r="I3618" s="2"/>
    </row>
    <row r="3619">
      <c r="A3619" s="183">
        <v>47635.0</v>
      </c>
      <c r="B3619" s="184" t="s">
        <v>338</v>
      </c>
      <c r="C3619" s="183">
        <v>47604.0</v>
      </c>
      <c r="D3619" s="184" t="s">
        <v>471</v>
      </c>
      <c r="E3619" s="184" t="s">
        <v>464</v>
      </c>
      <c r="F3619" s="184" t="s">
        <v>362</v>
      </c>
      <c r="G3619" s="186">
        <v>1.0</v>
      </c>
      <c r="H3619" s="186">
        <v>0.0</v>
      </c>
      <c r="I3619" s="2"/>
    </row>
    <row r="3620">
      <c r="A3620" s="183">
        <v>47636.0</v>
      </c>
      <c r="B3620" s="184" t="s">
        <v>340</v>
      </c>
      <c r="C3620" s="183">
        <v>47605.0</v>
      </c>
      <c r="D3620" s="184" t="s">
        <v>471</v>
      </c>
      <c r="E3620" s="184" t="s">
        <v>464</v>
      </c>
      <c r="F3620" s="184" t="s">
        <v>363</v>
      </c>
      <c r="G3620" s="186">
        <v>2.0</v>
      </c>
      <c r="H3620" s="186">
        <v>0.0</v>
      </c>
      <c r="I3620" s="2"/>
    </row>
    <row r="3621">
      <c r="A3621" s="183">
        <v>47637.0</v>
      </c>
      <c r="B3621" s="184" t="s">
        <v>342</v>
      </c>
      <c r="C3621" s="183">
        <v>47606.0</v>
      </c>
      <c r="D3621" s="184" t="s">
        <v>471</v>
      </c>
      <c r="E3621" s="184" t="s">
        <v>464</v>
      </c>
      <c r="F3621" s="184" t="s">
        <v>364</v>
      </c>
      <c r="G3621" s="186">
        <v>3.0</v>
      </c>
      <c r="H3621" s="186">
        <v>0.0</v>
      </c>
      <c r="I3621" s="2"/>
    </row>
    <row r="3622">
      <c r="A3622" s="183">
        <v>47638.0</v>
      </c>
      <c r="B3622" s="184" t="s">
        <v>344</v>
      </c>
      <c r="C3622" s="183">
        <v>47607.0</v>
      </c>
      <c r="D3622" s="184" t="s">
        <v>471</v>
      </c>
      <c r="E3622" s="184" t="s">
        <v>464</v>
      </c>
      <c r="F3622" s="184" t="s">
        <v>365</v>
      </c>
      <c r="G3622" s="186">
        <v>4.0</v>
      </c>
      <c r="H3622" s="186">
        <v>0.0</v>
      </c>
      <c r="I3622" s="2"/>
    </row>
    <row r="3623">
      <c r="A3623" s="183">
        <v>47639.0</v>
      </c>
      <c r="B3623" s="184" t="s">
        <v>346</v>
      </c>
      <c r="C3623" s="183">
        <v>47608.0</v>
      </c>
      <c r="D3623" s="184" t="s">
        <v>471</v>
      </c>
      <c r="E3623" s="184" t="s">
        <v>464</v>
      </c>
      <c r="F3623" s="184" t="s">
        <v>366</v>
      </c>
      <c r="G3623" s="186">
        <v>5.0</v>
      </c>
      <c r="H3623" s="186">
        <v>0.0</v>
      </c>
      <c r="I3623" s="2"/>
    </row>
    <row r="3624">
      <c r="A3624" s="183">
        <v>47640.0</v>
      </c>
      <c r="B3624" s="184" t="s">
        <v>348</v>
      </c>
      <c r="C3624" s="183">
        <v>47609.0</v>
      </c>
      <c r="D3624" s="184" t="s">
        <v>471</v>
      </c>
      <c r="E3624" s="184" t="s">
        <v>464</v>
      </c>
      <c r="F3624" s="184" t="s">
        <v>367</v>
      </c>
      <c r="G3624" s="186">
        <v>6.0</v>
      </c>
      <c r="H3624" s="186">
        <v>0.0</v>
      </c>
      <c r="I3624" s="2"/>
    </row>
    <row r="3625">
      <c r="A3625" s="183">
        <v>47641.0</v>
      </c>
      <c r="B3625" s="184" t="s">
        <v>334</v>
      </c>
      <c r="C3625" s="183">
        <v>47610.0</v>
      </c>
      <c r="D3625" s="184" t="s">
        <v>471</v>
      </c>
      <c r="E3625" s="184" t="s">
        <v>464</v>
      </c>
      <c r="F3625" s="184" t="s">
        <v>368</v>
      </c>
      <c r="G3625" s="186">
        <v>7.0</v>
      </c>
      <c r="H3625" s="186">
        <v>0.0</v>
      </c>
      <c r="I3625" s="2"/>
    </row>
    <row r="3626">
      <c r="A3626" s="183">
        <v>47642.0</v>
      </c>
      <c r="B3626" s="184" t="s">
        <v>338</v>
      </c>
      <c r="C3626" s="183">
        <v>47611.0</v>
      </c>
      <c r="D3626" s="184" t="s">
        <v>471</v>
      </c>
      <c r="E3626" s="184" t="s">
        <v>464</v>
      </c>
      <c r="F3626" s="184" t="s">
        <v>369</v>
      </c>
      <c r="G3626" s="186">
        <v>8.0</v>
      </c>
      <c r="H3626" s="186">
        <v>0.0</v>
      </c>
      <c r="I3626" s="2"/>
    </row>
    <row r="3627">
      <c r="A3627" s="183">
        <v>47643.0</v>
      </c>
      <c r="B3627" s="184" t="s">
        <v>340</v>
      </c>
      <c r="C3627" s="183">
        <v>47612.0</v>
      </c>
      <c r="D3627" s="184" t="s">
        <v>471</v>
      </c>
      <c r="E3627" s="184" t="s">
        <v>464</v>
      </c>
      <c r="F3627" s="184" t="s">
        <v>370</v>
      </c>
      <c r="G3627" s="186">
        <v>9.0</v>
      </c>
      <c r="H3627" s="186">
        <v>0.0</v>
      </c>
      <c r="I3627" s="2"/>
    </row>
    <row r="3628">
      <c r="A3628" s="183">
        <v>47644.0</v>
      </c>
      <c r="B3628" s="184" t="s">
        <v>342</v>
      </c>
      <c r="C3628" s="183">
        <v>47613.0</v>
      </c>
      <c r="D3628" s="184" t="s">
        <v>471</v>
      </c>
      <c r="E3628" s="184" t="s">
        <v>464</v>
      </c>
      <c r="F3628" s="184" t="s">
        <v>371</v>
      </c>
      <c r="G3628" s="186">
        <v>10.0</v>
      </c>
      <c r="H3628" s="186">
        <v>0.0</v>
      </c>
      <c r="I3628" s="2"/>
    </row>
    <row r="3629">
      <c r="A3629" s="183">
        <v>47645.0</v>
      </c>
      <c r="B3629" s="184" t="s">
        <v>344</v>
      </c>
      <c r="C3629" s="183">
        <v>47614.0</v>
      </c>
      <c r="D3629" s="184" t="s">
        <v>471</v>
      </c>
      <c r="E3629" s="184" t="s">
        <v>464</v>
      </c>
      <c r="F3629" s="184" t="s">
        <v>372</v>
      </c>
      <c r="G3629" s="186">
        <v>11.0</v>
      </c>
      <c r="H3629" s="186">
        <v>0.0</v>
      </c>
      <c r="I3629" s="2"/>
    </row>
    <row r="3630">
      <c r="A3630" s="183">
        <v>47646.0</v>
      </c>
      <c r="B3630" s="184" t="s">
        <v>346</v>
      </c>
      <c r="C3630" s="183">
        <v>47615.0</v>
      </c>
      <c r="D3630" s="184" t="s">
        <v>471</v>
      </c>
      <c r="E3630" s="184" t="s">
        <v>464</v>
      </c>
      <c r="F3630" s="184" t="s">
        <v>373</v>
      </c>
      <c r="G3630" s="186">
        <v>12.0</v>
      </c>
      <c r="H3630" s="186">
        <v>0.0</v>
      </c>
      <c r="I3630" s="2"/>
    </row>
    <row r="3631">
      <c r="A3631" s="183">
        <v>47647.0</v>
      </c>
      <c r="B3631" s="184" t="s">
        <v>348</v>
      </c>
      <c r="C3631" s="183">
        <v>47616.0</v>
      </c>
      <c r="D3631" s="184" t="s">
        <v>471</v>
      </c>
      <c r="E3631" s="184" t="s">
        <v>464</v>
      </c>
      <c r="F3631" s="184" t="s">
        <v>374</v>
      </c>
      <c r="G3631" s="186">
        <v>13.0</v>
      </c>
      <c r="H3631" s="186">
        <v>0.0</v>
      </c>
      <c r="I3631" s="2"/>
    </row>
    <row r="3632">
      <c r="A3632" s="183">
        <v>47648.0</v>
      </c>
      <c r="B3632" s="184" t="s">
        <v>334</v>
      </c>
      <c r="C3632" s="183">
        <v>47617.0</v>
      </c>
      <c r="D3632" s="184" t="s">
        <v>471</v>
      </c>
      <c r="E3632" s="184" t="s">
        <v>464</v>
      </c>
      <c r="F3632" s="184" t="s">
        <v>406</v>
      </c>
      <c r="G3632" s="186">
        <v>14.0</v>
      </c>
      <c r="H3632" s="186">
        <v>0.0</v>
      </c>
      <c r="I3632" s="2"/>
    </row>
    <row r="3633">
      <c r="A3633" s="183">
        <v>47649.0</v>
      </c>
      <c r="B3633" s="184" t="s">
        <v>338</v>
      </c>
      <c r="C3633" s="183">
        <v>47618.0</v>
      </c>
      <c r="D3633" s="184" t="s">
        <v>471</v>
      </c>
      <c r="E3633" s="184" t="s">
        <v>464</v>
      </c>
      <c r="F3633" s="184" t="s">
        <v>407</v>
      </c>
      <c r="G3633" s="186">
        <v>15.0</v>
      </c>
      <c r="H3633" s="186">
        <v>0.0</v>
      </c>
      <c r="I3633" s="2"/>
    </row>
    <row r="3634">
      <c r="A3634" s="183">
        <v>47650.0</v>
      </c>
      <c r="B3634" s="184" t="s">
        <v>340</v>
      </c>
      <c r="C3634" s="183">
        <v>47619.0</v>
      </c>
      <c r="D3634" s="184" t="s">
        <v>471</v>
      </c>
      <c r="E3634" s="184" t="s">
        <v>464</v>
      </c>
      <c r="F3634" s="184" t="s">
        <v>377</v>
      </c>
      <c r="G3634" s="186">
        <v>16.0</v>
      </c>
      <c r="H3634" s="186">
        <v>0.0</v>
      </c>
      <c r="I3634" s="2"/>
    </row>
    <row r="3635">
      <c r="A3635" s="183">
        <v>47651.0</v>
      </c>
      <c r="B3635" s="184" t="s">
        <v>342</v>
      </c>
      <c r="C3635" s="183">
        <v>47620.0</v>
      </c>
      <c r="D3635" s="184" t="s">
        <v>471</v>
      </c>
      <c r="E3635" s="184" t="s">
        <v>464</v>
      </c>
      <c r="F3635" s="184" t="s">
        <v>378</v>
      </c>
      <c r="G3635" s="186">
        <v>17.0</v>
      </c>
      <c r="H3635" s="186">
        <v>0.0</v>
      </c>
      <c r="I3635" s="2"/>
    </row>
    <row r="3636">
      <c r="A3636" s="183">
        <v>47652.0</v>
      </c>
      <c r="B3636" s="184" t="s">
        <v>344</v>
      </c>
      <c r="C3636" s="183">
        <v>47621.0</v>
      </c>
      <c r="D3636" s="184" t="s">
        <v>471</v>
      </c>
      <c r="E3636" s="184" t="s">
        <v>464</v>
      </c>
      <c r="F3636" s="184" t="s">
        <v>379</v>
      </c>
      <c r="G3636" s="186">
        <v>18.0</v>
      </c>
      <c r="H3636" s="186">
        <v>0.0</v>
      </c>
      <c r="I3636" s="2"/>
    </row>
    <row r="3637">
      <c r="A3637" s="183">
        <v>47653.0</v>
      </c>
      <c r="B3637" s="184" t="s">
        <v>346</v>
      </c>
      <c r="C3637" s="183">
        <v>47622.0</v>
      </c>
      <c r="D3637" s="184" t="s">
        <v>471</v>
      </c>
      <c r="E3637" s="184" t="s">
        <v>464</v>
      </c>
      <c r="F3637" s="184" t="s">
        <v>380</v>
      </c>
      <c r="G3637" s="186">
        <v>19.0</v>
      </c>
      <c r="H3637" s="186">
        <v>0.0</v>
      </c>
      <c r="I3637" s="2"/>
    </row>
    <row r="3638">
      <c r="A3638" s="183">
        <v>47654.0</v>
      </c>
      <c r="B3638" s="184" t="s">
        <v>348</v>
      </c>
      <c r="C3638" s="183">
        <v>47623.0</v>
      </c>
      <c r="D3638" s="184" t="s">
        <v>471</v>
      </c>
      <c r="E3638" s="184" t="s">
        <v>464</v>
      </c>
      <c r="F3638" s="184" t="s">
        <v>381</v>
      </c>
      <c r="G3638" s="186">
        <v>20.0</v>
      </c>
      <c r="H3638" s="186">
        <v>0.0</v>
      </c>
      <c r="I3638" s="2"/>
    </row>
    <row r="3639">
      <c r="A3639" s="183">
        <v>47655.0</v>
      </c>
      <c r="B3639" s="184" t="s">
        <v>334</v>
      </c>
      <c r="C3639" s="183">
        <v>47624.0</v>
      </c>
      <c r="D3639" s="184" t="s">
        <v>471</v>
      </c>
      <c r="E3639" s="184" t="s">
        <v>464</v>
      </c>
      <c r="F3639" s="184" t="s">
        <v>383</v>
      </c>
      <c r="G3639" s="186">
        <v>21.0</v>
      </c>
      <c r="H3639" s="186">
        <v>0.0</v>
      </c>
      <c r="I3639" s="2"/>
    </row>
    <row r="3640">
      <c r="A3640" s="183">
        <v>47656.0</v>
      </c>
      <c r="B3640" s="184" t="s">
        <v>338</v>
      </c>
      <c r="C3640" s="183">
        <v>47625.0</v>
      </c>
      <c r="D3640" s="184" t="s">
        <v>471</v>
      </c>
      <c r="E3640" s="184" t="s">
        <v>464</v>
      </c>
      <c r="F3640" s="184" t="s">
        <v>384</v>
      </c>
      <c r="G3640" s="186">
        <v>22.0</v>
      </c>
      <c r="H3640" s="186">
        <v>0.0</v>
      </c>
      <c r="I3640" s="2"/>
    </row>
    <row r="3641">
      <c r="A3641" s="183">
        <v>47657.0</v>
      </c>
      <c r="B3641" s="184" t="s">
        <v>340</v>
      </c>
      <c r="C3641" s="183">
        <v>47626.0</v>
      </c>
      <c r="D3641" s="184" t="s">
        <v>471</v>
      </c>
      <c r="E3641" s="184" t="s">
        <v>464</v>
      </c>
      <c r="F3641" s="184" t="s">
        <v>385</v>
      </c>
      <c r="G3641" s="186">
        <v>23.0</v>
      </c>
      <c r="H3641" s="186">
        <v>0.0</v>
      </c>
      <c r="I3641" s="2"/>
    </row>
    <row r="3642">
      <c r="A3642" s="183">
        <v>47658.0</v>
      </c>
      <c r="B3642" s="184" t="s">
        <v>342</v>
      </c>
      <c r="C3642" s="183">
        <v>47627.0</v>
      </c>
      <c r="D3642" s="184" t="s">
        <v>471</v>
      </c>
      <c r="E3642" s="184" t="s">
        <v>464</v>
      </c>
      <c r="F3642" s="184" t="s">
        <v>386</v>
      </c>
      <c r="G3642" s="186">
        <v>24.0</v>
      </c>
      <c r="H3642" s="186">
        <v>0.0</v>
      </c>
      <c r="I3642" s="2"/>
    </row>
    <row r="3643">
      <c r="A3643" s="183">
        <v>47659.0</v>
      </c>
      <c r="B3643" s="184" t="s">
        <v>344</v>
      </c>
      <c r="C3643" s="183">
        <v>47628.0</v>
      </c>
      <c r="D3643" s="184" t="s">
        <v>471</v>
      </c>
      <c r="E3643" s="184" t="s">
        <v>464</v>
      </c>
      <c r="F3643" s="184" t="s">
        <v>387</v>
      </c>
      <c r="G3643" s="186">
        <v>25.0</v>
      </c>
      <c r="H3643" s="186">
        <v>0.0</v>
      </c>
      <c r="I3643" s="2"/>
    </row>
    <row r="3644">
      <c r="A3644" s="183">
        <v>47660.0</v>
      </c>
      <c r="B3644" s="184" t="s">
        <v>346</v>
      </c>
      <c r="C3644" s="183">
        <v>47629.0</v>
      </c>
      <c r="D3644" s="184" t="s">
        <v>471</v>
      </c>
      <c r="E3644" s="184" t="s">
        <v>464</v>
      </c>
      <c r="F3644" s="184" t="s">
        <v>388</v>
      </c>
      <c r="G3644" s="186">
        <v>26.0</v>
      </c>
      <c r="H3644" s="186">
        <v>0.0</v>
      </c>
      <c r="I3644" s="2"/>
    </row>
    <row r="3645">
      <c r="A3645" s="183">
        <v>47661.0</v>
      </c>
      <c r="B3645" s="184" t="s">
        <v>348</v>
      </c>
      <c r="C3645" s="183">
        <v>47630.0</v>
      </c>
      <c r="D3645" s="184" t="s">
        <v>471</v>
      </c>
      <c r="E3645" s="184" t="s">
        <v>464</v>
      </c>
      <c r="F3645" s="184" t="s">
        <v>389</v>
      </c>
      <c r="G3645" s="186">
        <v>27.0</v>
      </c>
      <c r="H3645" s="186">
        <v>0.0</v>
      </c>
      <c r="I3645" s="2"/>
    </row>
    <row r="3646">
      <c r="A3646" s="183">
        <v>47662.0</v>
      </c>
      <c r="B3646" s="184" t="s">
        <v>334</v>
      </c>
      <c r="C3646" s="183">
        <v>47631.0</v>
      </c>
      <c r="D3646" s="184" t="s">
        <v>471</v>
      </c>
      <c r="E3646" s="184" t="s">
        <v>464</v>
      </c>
      <c r="F3646" s="184" t="s">
        <v>390</v>
      </c>
      <c r="G3646" s="186">
        <v>28.0</v>
      </c>
      <c r="H3646" s="186">
        <v>0.0</v>
      </c>
      <c r="I3646" s="2"/>
    </row>
    <row r="3647">
      <c r="A3647" s="183">
        <v>47663.0</v>
      </c>
      <c r="B3647" s="184" t="s">
        <v>338</v>
      </c>
      <c r="C3647" s="183">
        <v>47632.0</v>
      </c>
      <c r="D3647" s="184" t="s">
        <v>471</v>
      </c>
      <c r="E3647" s="184" t="s">
        <v>464</v>
      </c>
      <c r="F3647" s="184" t="s">
        <v>391</v>
      </c>
      <c r="G3647" s="186">
        <v>29.0</v>
      </c>
      <c r="H3647" s="186">
        <v>0.0</v>
      </c>
      <c r="I3647" s="2"/>
    </row>
    <row r="3648">
      <c r="A3648" s="183">
        <v>47664.0</v>
      </c>
      <c r="B3648" s="184" t="s">
        <v>340</v>
      </c>
      <c r="C3648" s="183">
        <v>47633.0</v>
      </c>
      <c r="D3648" s="184" t="s">
        <v>471</v>
      </c>
      <c r="E3648" s="184" t="s">
        <v>464</v>
      </c>
      <c r="F3648" s="184" t="s">
        <v>392</v>
      </c>
      <c r="G3648" s="186">
        <v>30.0</v>
      </c>
      <c r="H3648" s="186">
        <v>0.0</v>
      </c>
      <c r="I3648" s="2"/>
    </row>
    <row r="3649">
      <c r="A3649" s="183">
        <v>47665.0</v>
      </c>
      <c r="B3649" s="184" t="s">
        <v>342</v>
      </c>
      <c r="C3649" s="183">
        <v>47635.0</v>
      </c>
      <c r="D3649" s="184" t="s">
        <v>471</v>
      </c>
      <c r="E3649" s="184" t="s">
        <v>465</v>
      </c>
      <c r="F3649" s="184" t="s">
        <v>393</v>
      </c>
      <c r="G3649" s="186">
        <v>1.0</v>
      </c>
      <c r="H3649" s="186">
        <v>0.0</v>
      </c>
      <c r="I3649" s="2"/>
    </row>
    <row r="3650">
      <c r="A3650" s="183">
        <v>47666.0</v>
      </c>
      <c r="B3650" s="184" t="s">
        <v>344</v>
      </c>
      <c r="C3650" s="183">
        <v>47636.0</v>
      </c>
      <c r="D3650" s="184" t="s">
        <v>471</v>
      </c>
      <c r="E3650" s="184" t="s">
        <v>465</v>
      </c>
      <c r="F3650" s="184" t="s">
        <v>394</v>
      </c>
      <c r="G3650" s="186">
        <v>2.0</v>
      </c>
      <c r="H3650" s="186">
        <v>0.0</v>
      </c>
      <c r="I3650" s="2"/>
    </row>
    <row r="3651">
      <c r="A3651" s="183">
        <v>47667.0</v>
      </c>
      <c r="B3651" s="184" t="s">
        <v>346</v>
      </c>
      <c r="C3651" s="183">
        <v>47637.0</v>
      </c>
      <c r="D3651" s="184" t="s">
        <v>471</v>
      </c>
      <c r="E3651" s="184" t="s">
        <v>465</v>
      </c>
      <c r="F3651" s="184" t="s">
        <v>395</v>
      </c>
      <c r="G3651" s="186">
        <v>3.0</v>
      </c>
      <c r="H3651" s="186">
        <v>0.0</v>
      </c>
      <c r="I3651" s="2"/>
    </row>
    <row r="3652">
      <c r="A3652" s="183">
        <v>47668.0</v>
      </c>
      <c r="B3652" s="184" t="s">
        <v>348</v>
      </c>
      <c r="C3652" s="183">
        <v>47638.0</v>
      </c>
      <c r="D3652" s="184" t="s">
        <v>471</v>
      </c>
      <c r="E3652" s="184" t="s">
        <v>465</v>
      </c>
      <c r="F3652" s="184" t="s">
        <v>396</v>
      </c>
      <c r="G3652" s="186">
        <v>4.0</v>
      </c>
      <c r="H3652" s="186">
        <v>0.0</v>
      </c>
      <c r="I3652" s="2"/>
    </row>
    <row r="3653">
      <c r="A3653" s="183">
        <v>47669.0</v>
      </c>
      <c r="B3653" s="184" t="s">
        <v>334</v>
      </c>
      <c r="C3653" s="183">
        <v>47639.0</v>
      </c>
      <c r="D3653" s="184" t="s">
        <v>471</v>
      </c>
      <c r="E3653" s="184" t="s">
        <v>465</v>
      </c>
      <c r="F3653" s="184" t="s">
        <v>397</v>
      </c>
      <c r="G3653" s="186">
        <v>5.0</v>
      </c>
      <c r="H3653" s="186">
        <v>0.0</v>
      </c>
      <c r="I3653" s="2"/>
    </row>
    <row r="3654">
      <c r="A3654" s="183">
        <v>47670.0</v>
      </c>
      <c r="B3654" s="184" t="s">
        <v>338</v>
      </c>
      <c r="C3654" s="183">
        <v>47640.0</v>
      </c>
      <c r="D3654" s="184" t="s">
        <v>471</v>
      </c>
      <c r="E3654" s="184" t="s">
        <v>465</v>
      </c>
      <c r="F3654" s="184" t="s">
        <v>398</v>
      </c>
      <c r="G3654" s="186">
        <v>6.0</v>
      </c>
      <c r="H3654" s="186">
        <v>0.0</v>
      </c>
      <c r="I3654" s="2"/>
    </row>
    <row r="3655">
      <c r="A3655" s="183">
        <v>47671.0</v>
      </c>
      <c r="B3655" s="184" t="s">
        <v>340</v>
      </c>
      <c r="C3655" s="183">
        <v>47641.0</v>
      </c>
      <c r="D3655" s="184" t="s">
        <v>471</v>
      </c>
      <c r="E3655" s="184" t="s">
        <v>465</v>
      </c>
      <c r="F3655" s="184" t="s">
        <v>399</v>
      </c>
      <c r="G3655" s="186">
        <v>7.0</v>
      </c>
      <c r="H3655" s="186">
        <v>0.0</v>
      </c>
      <c r="I3655" s="2"/>
    </row>
    <row r="3656">
      <c r="A3656" s="183">
        <v>47672.0</v>
      </c>
      <c r="B3656" s="184" t="s">
        <v>342</v>
      </c>
      <c r="C3656" s="183">
        <v>47642.0</v>
      </c>
      <c r="D3656" s="184" t="s">
        <v>471</v>
      </c>
      <c r="E3656" s="184" t="s">
        <v>465</v>
      </c>
      <c r="F3656" s="184" t="s">
        <v>400</v>
      </c>
      <c r="G3656" s="186">
        <v>8.0</v>
      </c>
      <c r="H3656" s="186">
        <v>0.0</v>
      </c>
      <c r="I3656" s="2"/>
    </row>
    <row r="3657">
      <c r="A3657" s="183">
        <v>47673.0</v>
      </c>
      <c r="B3657" s="184" t="s">
        <v>344</v>
      </c>
      <c r="C3657" s="183">
        <v>47643.0</v>
      </c>
      <c r="D3657" s="184" t="s">
        <v>471</v>
      </c>
      <c r="E3657" s="184" t="s">
        <v>465</v>
      </c>
      <c r="F3657" s="184" t="s">
        <v>401</v>
      </c>
      <c r="G3657" s="186">
        <v>9.0</v>
      </c>
      <c r="H3657" s="186">
        <v>0.0</v>
      </c>
      <c r="I3657" s="2"/>
    </row>
    <row r="3658">
      <c r="A3658" s="183">
        <v>47674.0</v>
      </c>
      <c r="B3658" s="184" t="s">
        <v>346</v>
      </c>
      <c r="C3658" s="183">
        <v>47644.0</v>
      </c>
      <c r="D3658" s="184" t="s">
        <v>471</v>
      </c>
      <c r="E3658" s="184" t="s">
        <v>465</v>
      </c>
      <c r="F3658" s="184" t="s">
        <v>402</v>
      </c>
      <c r="G3658" s="186">
        <v>10.0</v>
      </c>
      <c r="H3658" s="186">
        <v>0.0</v>
      </c>
      <c r="I3658" s="2"/>
    </row>
    <row r="3659">
      <c r="A3659" s="183">
        <v>47675.0</v>
      </c>
      <c r="B3659" s="184" t="s">
        <v>348</v>
      </c>
      <c r="C3659" s="183">
        <v>47645.0</v>
      </c>
      <c r="D3659" s="184" t="s">
        <v>471</v>
      </c>
      <c r="E3659" s="184" t="s">
        <v>465</v>
      </c>
      <c r="F3659" s="184" t="s">
        <v>403</v>
      </c>
      <c r="G3659" s="186">
        <v>11.0</v>
      </c>
      <c r="H3659" s="186">
        <v>0.0</v>
      </c>
      <c r="I3659" s="2"/>
    </row>
    <row r="3660">
      <c r="A3660" s="183">
        <v>47676.0</v>
      </c>
      <c r="B3660" s="184" t="s">
        <v>334</v>
      </c>
      <c r="C3660" s="183">
        <v>47646.0</v>
      </c>
      <c r="D3660" s="184" t="s">
        <v>471</v>
      </c>
      <c r="E3660" s="184" t="s">
        <v>465</v>
      </c>
      <c r="F3660" s="184" t="s">
        <v>404</v>
      </c>
      <c r="G3660" s="186">
        <v>12.0</v>
      </c>
      <c r="H3660" s="186">
        <v>0.0</v>
      </c>
      <c r="I3660" s="2"/>
    </row>
    <row r="3661">
      <c r="A3661" s="183">
        <v>47677.0</v>
      </c>
      <c r="B3661" s="184" t="s">
        <v>338</v>
      </c>
      <c r="C3661" s="183">
        <v>47647.0</v>
      </c>
      <c r="D3661" s="184" t="s">
        <v>471</v>
      </c>
      <c r="E3661" s="184" t="s">
        <v>465</v>
      </c>
      <c r="F3661" s="184" t="s">
        <v>337</v>
      </c>
      <c r="G3661" s="186">
        <v>13.0</v>
      </c>
      <c r="H3661" s="186">
        <v>0.0</v>
      </c>
      <c r="I3661" s="2"/>
    </row>
    <row r="3662">
      <c r="A3662" s="183">
        <v>47678.0</v>
      </c>
      <c r="B3662" s="184" t="s">
        <v>340</v>
      </c>
      <c r="C3662" s="183">
        <v>47648.0</v>
      </c>
      <c r="D3662" s="184" t="s">
        <v>471</v>
      </c>
      <c r="E3662" s="184" t="s">
        <v>465</v>
      </c>
      <c r="F3662" s="184" t="s">
        <v>339</v>
      </c>
      <c r="G3662" s="186">
        <v>14.0</v>
      </c>
      <c r="H3662" s="186">
        <v>0.0</v>
      </c>
      <c r="I3662" s="2"/>
    </row>
    <row r="3663">
      <c r="A3663" s="183">
        <v>47679.0</v>
      </c>
      <c r="B3663" s="184" t="s">
        <v>342</v>
      </c>
      <c r="C3663" s="183">
        <v>47649.0</v>
      </c>
      <c r="D3663" s="184" t="s">
        <v>471</v>
      </c>
      <c r="E3663" s="184" t="s">
        <v>465</v>
      </c>
      <c r="F3663" s="184" t="s">
        <v>341</v>
      </c>
      <c r="G3663" s="186">
        <v>15.0</v>
      </c>
      <c r="H3663" s="186">
        <v>0.0</v>
      </c>
      <c r="I3663" s="2"/>
    </row>
    <row r="3664">
      <c r="A3664" s="183">
        <v>47680.0</v>
      </c>
      <c r="B3664" s="184" t="s">
        <v>344</v>
      </c>
      <c r="C3664" s="183">
        <v>47650.0</v>
      </c>
      <c r="D3664" s="184" t="s">
        <v>471</v>
      </c>
      <c r="E3664" s="184" t="s">
        <v>465</v>
      </c>
      <c r="F3664" s="184" t="s">
        <v>343</v>
      </c>
      <c r="G3664" s="186">
        <v>16.0</v>
      </c>
      <c r="H3664" s="186">
        <v>0.0</v>
      </c>
      <c r="I3664" s="2"/>
    </row>
    <row r="3665">
      <c r="A3665" s="183">
        <v>47681.0</v>
      </c>
      <c r="B3665" s="184" t="s">
        <v>346</v>
      </c>
      <c r="C3665" s="183">
        <v>47651.0</v>
      </c>
      <c r="D3665" s="184" t="s">
        <v>471</v>
      </c>
      <c r="E3665" s="184" t="s">
        <v>465</v>
      </c>
      <c r="F3665" s="184" t="s">
        <v>345</v>
      </c>
      <c r="G3665" s="186">
        <v>17.0</v>
      </c>
      <c r="H3665" s="186">
        <v>0.0</v>
      </c>
      <c r="I3665" s="2"/>
    </row>
    <row r="3666">
      <c r="A3666" s="183">
        <v>47682.0</v>
      </c>
      <c r="B3666" s="184" t="s">
        <v>348</v>
      </c>
      <c r="C3666" s="183">
        <v>47652.0</v>
      </c>
      <c r="D3666" s="184" t="s">
        <v>471</v>
      </c>
      <c r="E3666" s="184" t="s">
        <v>465</v>
      </c>
      <c r="F3666" s="184" t="s">
        <v>347</v>
      </c>
      <c r="G3666" s="186">
        <v>18.0</v>
      </c>
      <c r="H3666" s="186">
        <v>0.0</v>
      </c>
      <c r="I3666" s="2"/>
    </row>
    <row r="3667">
      <c r="A3667" s="183">
        <v>47683.0</v>
      </c>
      <c r="B3667" s="184" t="s">
        <v>334</v>
      </c>
      <c r="C3667" s="183">
        <v>47653.0</v>
      </c>
      <c r="D3667" s="184" t="s">
        <v>471</v>
      </c>
      <c r="E3667" s="184" t="s">
        <v>465</v>
      </c>
      <c r="F3667" s="184" t="s">
        <v>349</v>
      </c>
      <c r="G3667" s="186">
        <v>19.0</v>
      </c>
      <c r="H3667" s="186">
        <v>0.0</v>
      </c>
      <c r="I3667" s="2"/>
    </row>
    <row r="3668">
      <c r="A3668" s="183">
        <v>47684.0</v>
      </c>
      <c r="B3668" s="184" t="s">
        <v>338</v>
      </c>
      <c r="C3668" s="183">
        <v>47654.0</v>
      </c>
      <c r="D3668" s="184" t="s">
        <v>471</v>
      </c>
      <c r="E3668" s="184" t="s">
        <v>465</v>
      </c>
      <c r="F3668" s="184" t="s">
        <v>350</v>
      </c>
      <c r="G3668" s="186">
        <v>20.0</v>
      </c>
      <c r="H3668" s="186">
        <v>0.0</v>
      </c>
      <c r="I3668" s="2"/>
    </row>
    <row r="3669">
      <c r="A3669" s="183">
        <v>47685.0</v>
      </c>
      <c r="B3669" s="184" t="s">
        <v>340</v>
      </c>
      <c r="C3669" s="183">
        <v>47655.0</v>
      </c>
      <c r="D3669" s="184" t="s">
        <v>471</v>
      </c>
      <c r="E3669" s="184" t="s">
        <v>465</v>
      </c>
      <c r="F3669" s="184" t="s">
        <v>351</v>
      </c>
      <c r="G3669" s="186">
        <v>21.0</v>
      </c>
      <c r="H3669" s="186">
        <v>0.0</v>
      </c>
      <c r="I3669" s="2"/>
    </row>
    <row r="3670">
      <c r="A3670" s="183">
        <v>47686.0</v>
      </c>
      <c r="B3670" s="184" t="s">
        <v>342</v>
      </c>
      <c r="C3670" s="183">
        <v>47656.0</v>
      </c>
      <c r="D3670" s="184" t="s">
        <v>471</v>
      </c>
      <c r="E3670" s="184" t="s">
        <v>465</v>
      </c>
      <c r="F3670" s="184" t="s">
        <v>352</v>
      </c>
      <c r="G3670" s="186">
        <v>22.0</v>
      </c>
      <c r="H3670" s="186">
        <v>0.0</v>
      </c>
      <c r="I3670" s="2"/>
    </row>
    <row r="3671">
      <c r="A3671" s="183">
        <v>47687.0</v>
      </c>
      <c r="B3671" s="184" t="s">
        <v>344</v>
      </c>
      <c r="C3671" s="183">
        <v>47657.0</v>
      </c>
      <c r="D3671" s="184" t="s">
        <v>471</v>
      </c>
      <c r="E3671" s="184" t="s">
        <v>465</v>
      </c>
      <c r="F3671" s="184" t="s">
        <v>353</v>
      </c>
      <c r="G3671" s="186">
        <v>23.0</v>
      </c>
      <c r="H3671" s="186">
        <v>0.0</v>
      </c>
      <c r="I3671" s="2"/>
    </row>
    <row r="3672">
      <c r="A3672" s="183">
        <v>47688.0</v>
      </c>
      <c r="B3672" s="184" t="s">
        <v>346</v>
      </c>
      <c r="C3672" s="183">
        <v>47658.0</v>
      </c>
      <c r="D3672" s="184" t="s">
        <v>471</v>
      </c>
      <c r="E3672" s="184" t="s">
        <v>465</v>
      </c>
      <c r="F3672" s="184" t="s">
        <v>354</v>
      </c>
      <c r="G3672" s="186">
        <v>24.0</v>
      </c>
      <c r="H3672" s="186">
        <v>0.0</v>
      </c>
      <c r="I3672" s="2"/>
    </row>
    <row r="3673">
      <c r="A3673" s="183">
        <v>47689.0</v>
      </c>
      <c r="B3673" s="184" t="s">
        <v>348</v>
      </c>
      <c r="C3673" s="183">
        <v>47659.0</v>
      </c>
      <c r="D3673" s="184" t="s">
        <v>471</v>
      </c>
      <c r="E3673" s="184" t="s">
        <v>465</v>
      </c>
      <c r="F3673" s="184" t="s">
        <v>356</v>
      </c>
      <c r="G3673" s="186">
        <v>25.0</v>
      </c>
      <c r="H3673" s="186">
        <v>0.0</v>
      </c>
      <c r="I3673" s="2"/>
    </row>
    <row r="3674">
      <c r="A3674" s="183">
        <v>47690.0</v>
      </c>
      <c r="B3674" s="184" t="s">
        <v>334</v>
      </c>
      <c r="C3674" s="183">
        <v>47660.0</v>
      </c>
      <c r="D3674" s="184" t="s">
        <v>471</v>
      </c>
      <c r="E3674" s="184" t="s">
        <v>465</v>
      </c>
      <c r="F3674" s="184" t="s">
        <v>357</v>
      </c>
      <c r="G3674" s="186">
        <v>26.0</v>
      </c>
      <c r="H3674" s="186">
        <v>0.0</v>
      </c>
      <c r="I3674" s="2"/>
    </row>
    <row r="3675">
      <c r="A3675" s="183">
        <v>47691.0</v>
      </c>
      <c r="B3675" s="184" t="s">
        <v>338</v>
      </c>
      <c r="C3675" s="183">
        <v>47661.0</v>
      </c>
      <c r="D3675" s="184" t="s">
        <v>471</v>
      </c>
      <c r="E3675" s="184" t="s">
        <v>465</v>
      </c>
      <c r="F3675" s="184" t="s">
        <v>358</v>
      </c>
      <c r="G3675" s="186">
        <v>27.0</v>
      </c>
      <c r="H3675" s="186">
        <v>0.0</v>
      </c>
      <c r="I3675" s="2"/>
    </row>
    <row r="3676">
      <c r="A3676" s="183">
        <v>47692.0</v>
      </c>
      <c r="B3676" s="184" t="s">
        <v>340</v>
      </c>
      <c r="C3676" s="183">
        <v>47662.0</v>
      </c>
      <c r="D3676" s="184" t="s">
        <v>471</v>
      </c>
      <c r="E3676" s="184" t="s">
        <v>465</v>
      </c>
      <c r="F3676" s="184" t="s">
        <v>359</v>
      </c>
      <c r="G3676" s="186">
        <v>28.0</v>
      </c>
      <c r="H3676" s="186">
        <v>0.0</v>
      </c>
      <c r="I3676" s="2"/>
    </row>
    <row r="3677">
      <c r="A3677" s="183">
        <v>47693.0</v>
      </c>
      <c r="B3677" s="184" t="s">
        <v>342</v>
      </c>
      <c r="C3677" s="183">
        <v>47663.0</v>
      </c>
      <c r="D3677" s="184" t="s">
        <v>471</v>
      </c>
      <c r="E3677" s="184" t="s">
        <v>465</v>
      </c>
      <c r="F3677" s="184" t="s">
        <v>360</v>
      </c>
      <c r="G3677" s="186">
        <v>29.0</v>
      </c>
      <c r="H3677" s="186">
        <v>0.0</v>
      </c>
      <c r="I3677" s="2"/>
    </row>
    <row r="3678">
      <c r="A3678" s="183">
        <v>47694.0</v>
      </c>
      <c r="B3678" s="184" t="s">
        <v>344</v>
      </c>
      <c r="C3678" s="183">
        <v>47665.0</v>
      </c>
      <c r="D3678" s="184" t="s">
        <v>471</v>
      </c>
      <c r="E3678" s="184" t="s">
        <v>466</v>
      </c>
      <c r="F3678" s="184" t="s">
        <v>361</v>
      </c>
      <c r="G3678" s="186">
        <v>1.0</v>
      </c>
      <c r="H3678" s="186">
        <v>0.0</v>
      </c>
      <c r="I3678" s="2"/>
    </row>
    <row r="3679">
      <c r="A3679" s="183">
        <v>47695.0</v>
      </c>
      <c r="B3679" s="184" t="s">
        <v>346</v>
      </c>
      <c r="C3679" s="183">
        <v>47666.0</v>
      </c>
      <c r="D3679" s="184" t="s">
        <v>471</v>
      </c>
      <c r="E3679" s="184" t="s">
        <v>466</v>
      </c>
      <c r="F3679" s="184" t="s">
        <v>362</v>
      </c>
      <c r="G3679" s="186">
        <v>2.0</v>
      </c>
      <c r="H3679" s="186">
        <v>0.0</v>
      </c>
      <c r="I3679" s="2"/>
    </row>
    <row r="3680">
      <c r="A3680" s="183">
        <v>47696.0</v>
      </c>
      <c r="B3680" s="184" t="s">
        <v>348</v>
      </c>
      <c r="C3680" s="183">
        <v>47667.0</v>
      </c>
      <c r="D3680" s="184" t="s">
        <v>471</v>
      </c>
      <c r="E3680" s="184" t="s">
        <v>466</v>
      </c>
      <c r="F3680" s="184" t="s">
        <v>363</v>
      </c>
      <c r="G3680" s="186">
        <v>3.0</v>
      </c>
      <c r="H3680" s="186">
        <v>0.0</v>
      </c>
      <c r="I3680" s="2"/>
    </row>
    <row r="3681">
      <c r="A3681" s="183">
        <v>47697.0</v>
      </c>
      <c r="B3681" s="184" t="s">
        <v>334</v>
      </c>
      <c r="C3681" s="183">
        <v>47668.0</v>
      </c>
      <c r="D3681" s="184" t="s">
        <v>471</v>
      </c>
      <c r="E3681" s="184" t="s">
        <v>466</v>
      </c>
      <c r="F3681" s="184" t="s">
        <v>364</v>
      </c>
      <c r="G3681" s="186">
        <v>4.0</v>
      </c>
      <c r="H3681" s="186">
        <v>0.0</v>
      </c>
      <c r="I3681" s="2"/>
    </row>
    <row r="3682">
      <c r="A3682" s="183">
        <v>47698.0</v>
      </c>
      <c r="B3682" s="184" t="s">
        <v>338</v>
      </c>
      <c r="C3682" s="183">
        <v>47669.0</v>
      </c>
      <c r="D3682" s="184" t="s">
        <v>471</v>
      </c>
      <c r="E3682" s="184" t="s">
        <v>466</v>
      </c>
      <c r="F3682" s="184" t="s">
        <v>365</v>
      </c>
      <c r="G3682" s="186">
        <v>5.0</v>
      </c>
      <c r="H3682" s="186">
        <v>0.0</v>
      </c>
      <c r="I3682" s="2"/>
    </row>
    <row r="3683">
      <c r="A3683" s="183">
        <v>47699.0</v>
      </c>
      <c r="B3683" s="184" t="s">
        <v>340</v>
      </c>
      <c r="C3683" s="183">
        <v>47670.0</v>
      </c>
      <c r="D3683" s="184" t="s">
        <v>471</v>
      </c>
      <c r="E3683" s="184" t="s">
        <v>466</v>
      </c>
      <c r="F3683" s="184" t="s">
        <v>366</v>
      </c>
      <c r="G3683" s="186">
        <v>6.0</v>
      </c>
      <c r="H3683" s="186">
        <v>0.0</v>
      </c>
      <c r="I3683" s="2"/>
    </row>
    <row r="3684">
      <c r="A3684" s="183">
        <v>47700.0</v>
      </c>
      <c r="B3684" s="184" t="s">
        <v>342</v>
      </c>
      <c r="C3684" s="183">
        <v>47671.0</v>
      </c>
      <c r="D3684" s="184" t="s">
        <v>471</v>
      </c>
      <c r="E3684" s="184" t="s">
        <v>466</v>
      </c>
      <c r="F3684" s="184" t="s">
        <v>367</v>
      </c>
      <c r="G3684" s="186">
        <v>7.0</v>
      </c>
      <c r="H3684" s="186">
        <v>0.0</v>
      </c>
      <c r="I3684" s="2"/>
    </row>
    <row r="3685">
      <c r="A3685" s="183">
        <v>47701.0</v>
      </c>
      <c r="B3685" s="184" t="s">
        <v>344</v>
      </c>
      <c r="C3685" s="183">
        <v>47672.0</v>
      </c>
      <c r="D3685" s="184" t="s">
        <v>471</v>
      </c>
      <c r="E3685" s="184" t="s">
        <v>466</v>
      </c>
      <c r="F3685" s="184" t="s">
        <v>368</v>
      </c>
      <c r="G3685" s="186">
        <v>8.0</v>
      </c>
      <c r="H3685" s="186">
        <v>0.0</v>
      </c>
      <c r="I3685" s="2"/>
    </row>
    <row r="3686">
      <c r="A3686" s="183">
        <v>47702.0</v>
      </c>
      <c r="B3686" s="184" t="s">
        <v>346</v>
      </c>
      <c r="C3686" s="183">
        <v>47673.0</v>
      </c>
      <c r="D3686" s="184" t="s">
        <v>471</v>
      </c>
      <c r="E3686" s="184" t="s">
        <v>466</v>
      </c>
      <c r="F3686" s="184" t="s">
        <v>369</v>
      </c>
      <c r="G3686" s="186">
        <v>9.0</v>
      </c>
      <c r="H3686" s="186">
        <v>0.0</v>
      </c>
      <c r="I3686" s="2"/>
    </row>
    <row r="3687">
      <c r="A3687" s="183">
        <v>47703.0</v>
      </c>
      <c r="B3687" s="184" t="s">
        <v>348</v>
      </c>
      <c r="C3687" s="183">
        <v>47674.0</v>
      </c>
      <c r="D3687" s="184" t="s">
        <v>471</v>
      </c>
      <c r="E3687" s="184" t="s">
        <v>466</v>
      </c>
      <c r="F3687" s="184" t="s">
        <v>370</v>
      </c>
      <c r="G3687" s="186">
        <v>10.0</v>
      </c>
      <c r="H3687" s="186">
        <v>0.0</v>
      </c>
      <c r="I3687" s="2"/>
    </row>
    <row r="3688">
      <c r="A3688" s="183">
        <v>47704.0</v>
      </c>
      <c r="B3688" s="184" t="s">
        <v>334</v>
      </c>
      <c r="C3688" s="183">
        <v>47675.0</v>
      </c>
      <c r="D3688" s="184" t="s">
        <v>471</v>
      </c>
      <c r="E3688" s="184" t="s">
        <v>466</v>
      </c>
      <c r="F3688" s="184" t="s">
        <v>371</v>
      </c>
      <c r="G3688" s="186">
        <v>11.0</v>
      </c>
      <c r="H3688" s="186">
        <v>0.0</v>
      </c>
      <c r="I3688" s="2"/>
    </row>
    <row r="3689">
      <c r="A3689" s="183">
        <v>47705.0</v>
      </c>
      <c r="B3689" s="184" t="s">
        <v>338</v>
      </c>
      <c r="C3689" s="183">
        <v>47676.0</v>
      </c>
      <c r="D3689" s="184" t="s">
        <v>471</v>
      </c>
      <c r="E3689" s="184" t="s">
        <v>466</v>
      </c>
      <c r="F3689" s="184" t="s">
        <v>372</v>
      </c>
      <c r="G3689" s="186">
        <v>12.0</v>
      </c>
      <c r="H3689" s="186">
        <v>0.0</v>
      </c>
      <c r="I3689" s="2"/>
    </row>
    <row r="3690">
      <c r="A3690" s="183">
        <v>47706.0</v>
      </c>
      <c r="B3690" s="184" t="s">
        <v>340</v>
      </c>
      <c r="C3690" s="183">
        <v>47677.0</v>
      </c>
      <c r="D3690" s="184" t="s">
        <v>471</v>
      </c>
      <c r="E3690" s="184" t="s">
        <v>466</v>
      </c>
      <c r="F3690" s="184" t="s">
        <v>373</v>
      </c>
      <c r="G3690" s="186">
        <v>13.0</v>
      </c>
      <c r="H3690" s="186">
        <v>0.0</v>
      </c>
      <c r="I3690" s="2"/>
    </row>
    <row r="3691">
      <c r="A3691" s="183">
        <v>47707.0</v>
      </c>
      <c r="B3691" s="184" t="s">
        <v>342</v>
      </c>
      <c r="C3691" s="183">
        <v>47678.0</v>
      </c>
      <c r="D3691" s="184" t="s">
        <v>471</v>
      </c>
      <c r="E3691" s="184" t="s">
        <v>466</v>
      </c>
      <c r="F3691" s="184" t="s">
        <v>374</v>
      </c>
      <c r="G3691" s="186">
        <v>14.0</v>
      </c>
      <c r="H3691" s="186">
        <v>0.0</v>
      </c>
      <c r="I3691" s="2"/>
    </row>
    <row r="3692">
      <c r="A3692" s="183">
        <v>47708.0</v>
      </c>
      <c r="B3692" s="184" t="s">
        <v>344</v>
      </c>
      <c r="C3692" s="183">
        <v>47679.0</v>
      </c>
      <c r="D3692" s="184" t="s">
        <v>471</v>
      </c>
      <c r="E3692" s="184" t="s">
        <v>466</v>
      </c>
      <c r="F3692" s="184" t="s">
        <v>406</v>
      </c>
      <c r="G3692" s="186">
        <v>15.0</v>
      </c>
      <c r="H3692" s="186">
        <v>0.0</v>
      </c>
      <c r="I3692" s="2"/>
    </row>
    <row r="3693">
      <c r="A3693" s="183">
        <v>47709.0</v>
      </c>
      <c r="B3693" s="184" t="s">
        <v>346</v>
      </c>
      <c r="C3693" s="183">
        <v>47680.0</v>
      </c>
      <c r="D3693" s="184" t="s">
        <v>471</v>
      </c>
      <c r="E3693" s="184" t="s">
        <v>466</v>
      </c>
      <c r="F3693" s="184" t="s">
        <v>407</v>
      </c>
      <c r="G3693" s="186">
        <v>16.0</v>
      </c>
      <c r="H3693" s="186">
        <v>0.0</v>
      </c>
      <c r="I3693" s="2"/>
    </row>
    <row r="3694">
      <c r="A3694" s="183">
        <v>47710.0</v>
      </c>
      <c r="B3694" s="184" t="s">
        <v>348</v>
      </c>
      <c r="C3694" s="183">
        <v>47681.0</v>
      </c>
      <c r="D3694" s="184" t="s">
        <v>471</v>
      </c>
      <c r="E3694" s="184" t="s">
        <v>466</v>
      </c>
      <c r="F3694" s="184" t="s">
        <v>377</v>
      </c>
      <c r="G3694" s="186">
        <v>17.0</v>
      </c>
      <c r="H3694" s="186">
        <v>0.0</v>
      </c>
      <c r="I3694" s="2"/>
    </row>
    <row r="3695">
      <c r="A3695" s="183">
        <v>47711.0</v>
      </c>
      <c r="B3695" s="184" t="s">
        <v>334</v>
      </c>
      <c r="C3695" s="183">
        <v>47682.0</v>
      </c>
      <c r="D3695" s="184" t="s">
        <v>471</v>
      </c>
      <c r="E3695" s="184" t="s">
        <v>466</v>
      </c>
      <c r="F3695" s="184" t="s">
        <v>378</v>
      </c>
      <c r="G3695" s="186">
        <v>18.0</v>
      </c>
      <c r="H3695" s="186">
        <v>0.0</v>
      </c>
      <c r="I3695" s="2"/>
    </row>
    <row r="3696">
      <c r="A3696" s="183">
        <v>47712.0</v>
      </c>
      <c r="B3696" s="184" t="s">
        <v>338</v>
      </c>
      <c r="C3696" s="183">
        <v>47683.0</v>
      </c>
      <c r="D3696" s="184" t="s">
        <v>471</v>
      </c>
      <c r="E3696" s="184" t="s">
        <v>466</v>
      </c>
      <c r="F3696" s="184" t="s">
        <v>379</v>
      </c>
      <c r="G3696" s="186">
        <v>19.0</v>
      </c>
      <c r="H3696" s="186">
        <v>0.0</v>
      </c>
      <c r="I3696" s="2"/>
    </row>
    <row r="3697">
      <c r="A3697" s="183">
        <v>47713.0</v>
      </c>
      <c r="B3697" s="184" t="s">
        <v>340</v>
      </c>
      <c r="C3697" s="183">
        <v>47684.0</v>
      </c>
      <c r="D3697" s="184" t="s">
        <v>471</v>
      </c>
      <c r="E3697" s="184" t="s">
        <v>466</v>
      </c>
      <c r="F3697" s="184" t="s">
        <v>380</v>
      </c>
      <c r="G3697" s="186">
        <v>20.0</v>
      </c>
      <c r="H3697" s="186">
        <v>0.0</v>
      </c>
      <c r="I3697" s="2"/>
    </row>
    <row r="3698">
      <c r="A3698" s="183">
        <v>47714.0</v>
      </c>
      <c r="B3698" s="184" t="s">
        <v>342</v>
      </c>
      <c r="C3698" s="183">
        <v>47685.0</v>
      </c>
      <c r="D3698" s="184" t="s">
        <v>471</v>
      </c>
      <c r="E3698" s="184" t="s">
        <v>466</v>
      </c>
      <c r="F3698" s="184" t="s">
        <v>381</v>
      </c>
      <c r="G3698" s="186">
        <v>21.0</v>
      </c>
      <c r="H3698" s="186">
        <v>0.0</v>
      </c>
      <c r="I3698" s="2"/>
    </row>
    <row r="3699">
      <c r="A3699" s="183">
        <v>47715.0</v>
      </c>
      <c r="B3699" s="184" t="s">
        <v>344</v>
      </c>
      <c r="C3699" s="183">
        <v>47686.0</v>
      </c>
      <c r="D3699" s="184" t="s">
        <v>471</v>
      </c>
      <c r="E3699" s="184" t="s">
        <v>466</v>
      </c>
      <c r="F3699" s="184" t="s">
        <v>383</v>
      </c>
      <c r="G3699" s="186">
        <v>22.0</v>
      </c>
      <c r="H3699" s="186">
        <v>0.0</v>
      </c>
      <c r="I3699" s="2"/>
    </row>
    <row r="3700">
      <c r="A3700" s="183">
        <v>47716.0</v>
      </c>
      <c r="B3700" s="184" t="s">
        <v>346</v>
      </c>
      <c r="C3700" s="183">
        <v>47687.0</v>
      </c>
      <c r="D3700" s="184" t="s">
        <v>471</v>
      </c>
      <c r="E3700" s="184" t="s">
        <v>466</v>
      </c>
      <c r="F3700" s="184" t="s">
        <v>384</v>
      </c>
      <c r="G3700" s="186">
        <v>23.0</v>
      </c>
      <c r="H3700" s="186">
        <v>0.0</v>
      </c>
      <c r="I3700" s="2"/>
    </row>
    <row r="3701">
      <c r="A3701" s="183">
        <v>47717.0</v>
      </c>
      <c r="B3701" s="184" t="s">
        <v>348</v>
      </c>
      <c r="C3701" s="183">
        <v>47688.0</v>
      </c>
      <c r="D3701" s="184" t="s">
        <v>471</v>
      </c>
      <c r="E3701" s="184" t="s">
        <v>466</v>
      </c>
      <c r="F3701" s="184" t="s">
        <v>385</v>
      </c>
      <c r="G3701" s="186">
        <v>24.0</v>
      </c>
      <c r="H3701" s="186">
        <v>0.0</v>
      </c>
      <c r="I3701" s="2"/>
    </row>
    <row r="3702">
      <c r="A3702" s="183">
        <v>47718.0</v>
      </c>
      <c r="B3702" s="184" t="s">
        <v>334</v>
      </c>
      <c r="C3702" s="183">
        <v>47689.0</v>
      </c>
      <c r="D3702" s="184" t="s">
        <v>471</v>
      </c>
      <c r="E3702" s="184" t="s">
        <v>466</v>
      </c>
      <c r="F3702" s="184" t="s">
        <v>386</v>
      </c>
      <c r="G3702" s="186">
        <v>25.0</v>
      </c>
      <c r="H3702" s="186">
        <v>0.0</v>
      </c>
      <c r="I3702" s="2"/>
    </row>
    <row r="3703">
      <c r="A3703" s="183">
        <v>47719.0</v>
      </c>
      <c r="B3703" s="184" t="s">
        <v>338</v>
      </c>
      <c r="C3703" s="183">
        <v>47690.0</v>
      </c>
      <c r="D3703" s="184" t="s">
        <v>471</v>
      </c>
      <c r="E3703" s="184" t="s">
        <v>466</v>
      </c>
      <c r="F3703" s="184" t="s">
        <v>387</v>
      </c>
      <c r="G3703" s="186">
        <v>26.0</v>
      </c>
      <c r="H3703" s="186">
        <v>0.0</v>
      </c>
      <c r="I3703" s="2"/>
    </row>
    <row r="3704">
      <c r="A3704" s="183">
        <v>47720.0</v>
      </c>
      <c r="B3704" s="184" t="s">
        <v>340</v>
      </c>
      <c r="C3704" s="183">
        <v>47691.0</v>
      </c>
      <c r="D3704" s="184" t="s">
        <v>471</v>
      </c>
      <c r="E3704" s="184" t="s">
        <v>466</v>
      </c>
      <c r="F3704" s="184" t="s">
        <v>388</v>
      </c>
      <c r="G3704" s="186">
        <v>27.0</v>
      </c>
      <c r="H3704" s="186">
        <v>0.0</v>
      </c>
      <c r="I3704" s="2"/>
    </row>
    <row r="3705">
      <c r="A3705" s="183">
        <v>47721.0</v>
      </c>
      <c r="B3705" s="184" t="s">
        <v>342</v>
      </c>
      <c r="C3705" s="183">
        <v>47692.0</v>
      </c>
      <c r="D3705" s="184" t="s">
        <v>471</v>
      </c>
      <c r="E3705" s="184" t="s">
        <v>466</v>
      </c>
      <c r="F3705" s="184" t="s">
        <v>389</v>
      </c>
      <c r="G3705" s="186">
        <v>28.0</v>
      </c>
      <c r="H3705" s="186">
        <v>0.0</v>
      </c>
      <c r="I3705" s="2"/>
    </row>
    <row r="3706">
      <c r="A3706" s="183">
        <v>47722.0</v>
      </c>
      <c r="B3706" s="184" t="s">
        <v>344</v>
      </c>
      <c r="C3706" s="183">
        <v>47693.0</v>
      </c>
      <c r="D3706" s="184" t="s">
        <v>471</v>
      </c>
      <c r="E3706" s="184" t="s">
        <v>466</v>
      </c>
      <c r="F3706" s="184" t="s">
        <v>390</v>
      </c>
      <c r="G3706" s="186">
        <v>29.0</v>
      </c>
      <c r="H3706" s="186">
        <v>0.0</v>
      </c>
      <c r="I3706" s="2"/>
    </row>
    <row r="3707">
      <c r="A3707" s="183">
        <v>47723.0</v>
      </c>
      <c r="B3707" s="184" t="s">
        <v>346</v>
      </c>
      <c r="C3707" s="183">
        <v>47694.0</v>
      </c>
      <c r="D3707" s="184" t="s">
        <v>471</v>
      </c>
      <c r="E3707" s="184" t="s">
        <v>466</v>
      </c>
      <c r="F3707" s="184" t="s">
        <v>391</v>
      </c>
      <c r="G3707" s="186">
        <v>30.0</v>
      </c>
      <c r="H3707" s="186">
        <v>0.0</v>
      </c>
      <c r="I3707" s="2"/>
    </row>
    <row r="3708">
      <c r="A3708" s="183">
        <v>47724.0</v>
      </c>
      <c r="B3708" s="184" t="s">
        <v>348</v>
      </c>
      <c r="C3708" s="183">
        <v>47696.0</v>
      </c>
      <c r="D3708" s="184" t="s">
        <v>471</v>
      </c>
      <c r="E3708" s="184" t="s">
        <v>458</v>
      </c>
      <c r="F3708" s="184" t="s">
        <v>392</v>
      </c>
      <c r="G3708" s="186">
        <v>1.0</v>
      </c>
      <c r="H3708" s="186">
        <v>0.0</v>
      </c>
      <c r="I3708" s="2"/>
    </row>
    <row r="3709">
      <c r="A3709" s="183">
        <v>47725.0</v>
      </c>
      <c r="B3709" s="184" t="s">
        <v>334</v>
      </c>
      <c r="C3709" s="183">
        <v>47697.0</v>
      </c>
      <c r="D3709" s="184" t="s">
        <v>471</v>
      </c>
      <c r="E3709" s="184" t="s">
        <v>458</v>
      </c>
      <c r="F3709" s="184" t="s">
        <v>393</v>
      </c>
      <c r="G3709" s="186">
        <v>2.0</v>
      </c>
      <c r="H3709" s="186">
        <v>0.0</v>
      </c>
      <c r="I3709" s="2"/>
    </row>
    <row r="3710">
      <c r="A3710" s="183">
        <v>47726.0</v>
      </c>
      <c r="B3710" s="184" t="s">
        <v>338</v>
      </c>
      <c r="C3710" s="183">
        <v>47698.0</v>
      </c>
      <c r="D3710" s="184" t="s">
        <v>471</v>
      </c>
      <c r="E3710" s="184" t="s">
        <v>458</v>
      </c>
      <c r="F3710" s="184" t="s">
        <v>394</v>
      </c>
      <c r="G3710" s="186">
        <v>3.0</v>
      </c>
      <c r="H3710" s="186">
        <v>0.0</v>
      </c>
      <c r="I3710" s="2"/>
    </row>
    <row r="3711">
      <c r="A3711" s="183">
        <v>47727.0</v>
      </c>
      <c r="B3711" s="184" t="s">
        <v>340</v>
      </c>
      <c r="C3711" s="183">
        <v>47699.0</v>
      </c>
      <c r="D3711" s="184" t="s">
        <v>471</v>
      </c>
      <c r="E3711" s="184" t="s">
        <v>458</v>
      </c>
      <c r="F3711" s="184" t="s">
        <v>395</v>
      </c>
      <c r="G3711" s="186">
        <v>4.0</v>
      </c>
      <c r="H3711" s="186">
        <v>0.0</v>
      </c>
      <c r="I3711" s="2"/>
    </row>
    <row r="3712">
      <c r="A3712" s="183">
        <v>47728.0</v>
      </c>
      <c r="B3712" s="184" t="s">
        <v>342</v>
      </c>
      <c r="C3712" s="183">
        <v>47700.0</v>
      </c>
      <c r="D3712" s="184" t="s">
        <v>471</v>
      </c>
      <c r="E3712" s="184" t="s">
        <v>458</v>
      </c>
      <c r="F3712" s="184" t="s">
        <v>396</v>
      </c>
      <c r="G3712" s="186">
        <v>5.0</v>
      </c>
      <c r="H3712" s="186">
        <v>0.0</v>
      </c>
      <c r="I3712" s="2"/>
    </row>
    <row r="3713">
      <c r="A3713" s="183">
        <v>47729.0</v>
      </c>
      <c r="B3713" s="184" t="s">
        <v>344</v>
      </c>
      <c r="C3713" s="183">
        <v>47701.0</v>
      </c>
      <c r="D3713" s="184" t="s">
        <v>471</v>
      </c>
      <c r="E3713" s="184" t="s">
        <v>458</v>
      </c>
      <c r="F3713" s="184" t="s">
        <v>397</v>
      </c>
      <c r="G3713" s="186">
        <v>6.0</v>
      </c>
      <c r="H3713" s="186">
        <v>0.0</v>
      </c>
      <c r="I3713" s="2"/>
    </row>
    <row r="3714">
      <c r="A3714" s="183">
        <v>47730.0</v>
      </c>
      <c r="B3714" s="184" t="s">
        <v>346</v>
      </c>
      <c r="C3714" s="183">
        <v>47702.0</v>
      </c>
      <c r="D3714" s="184" t="s">
        <v>471</v>
      </c>
      <c r="E3714" s="184" t="s">
        <v>458</v>
      </c>
      <c r="F3714" s="184" t="s">
        <v>398</v>
      </c>
      <c r="G3714" s="186">
        <v>7.0</v>
      </c>
      <c r="H3714" s="186">
        <v>0.0</v>
      </c>
      <c r="I3714" s="2"/>
    </row>
    <row r="3715">
      <c r="A3715" s="183">
        <v>47731.0</v>
      </c>
      <c r="B3715" s="184" t="s">
        <v>348</v>
      </c>
      <c r="C3715" s="183">
        <v>47703.0</v>
      </c>
      <c r="D3715" s="184" t="s">
        <v>471</v>
      </c>
      <c r="E3715" s="184" t="s">
        <v>458</v>
      </c>
      <c r="F3715" s="184" t="s">
        <v>399</v>
      </c>
      <c r="G3715" s="186">
        <v>8.0</v>
      </c>
      <c r="H3715" s="186">
        <v>0.0</v>
      </c>
      <c r="I3715" s="2"/>
    </row>
    <row r="3716">
      <c r="A3716" s="183">
        <v>47732.0</v>
      </c>
      <c r="B3716" s="184" t="s">
        <v>334</v>
      </c>
      <c r="C3716" s="183">
        <v>47704.0</v>
      </c>
      <c r="D3716" s="184" t="s">
        <v>471</v>
      </c>
      <c r="E3716" s="184" t="s">
        <v>458</v>
      </c>
      <c r="F3716" s="184" t="s">
        <v>400</v>
      </c>
      <c r="G3716" s="186">
        <v>9.0</v>
      </c>
      <c r="H3716" s="186">
        <v>0.0</v>
      </c>
      <c r="I3716" s="2"/>
    </row>
    <row r="3717">
      <c r="A3717" s="183">
        <v>47733.0</v>
      </c>
      <c r="B3717" s="184" t="s">
        <v>338</v>
      </c>
      <c r="C3717" s="183">
        <v>47705.0</v>
      </c>
      <c r="D3717" s="184" t="s">
        <v>471</v>
      </c>
      <c r="E3717" s="184" t="s">
        <v>458</v>
      </c>
      <c r="F3717" s="184" t="s">
        <v>401</v>
      </c>
      <c r="G3717" s="186">
        <v>10.0</v>
      </c>
      <c r="H3717" s="186">
        <v>0.0</v>
      </c>
      <c r="I3717" s="2"/>
    </row>
    <row r="3718">
      <c r="A3718" s="183">
        <v>47734.0</v>
      </c>
      <c r="B3718" s="184" t="s">
        <v>340</v>
      </c>
      <c r="C3718" s="183">
        <v>47706.0</v>
      </c>
      <c r="D3718" s="184" t="s">
        <v>471</v>
      </c>
      <c r="E3718" s="184" t="s">
        <v>458</v>
      </c>
      <c r="F3718" s="184" t="s">
        <v>402</v>
      </c>
      <c r="G3718" s="186">
        <v>11.0</v>
      </c>
      <c r="H3718" s="186">
        <v>0.0</v>
      </c>
      <c r="I3718" s="2"/>
    </row>
    <row r="3719">
      <c r="A3719" s="183">
        <v>47735.0</v>
      </c>
      <c r="B3719" s="184" t="s">
        <v>342</v>
      </c>
      <c r="C3719" s="183">
        <v>47707.0</v>
      </c>
      <c r="D3719" s="184" t="s">
        <v>471</v>
      </c>
      <c r="E3719" s="184" t="s">
        <v>458</v>
      </c>
      <c r="F3719" s="184" t="s">
        <v>403</v>
      </c>
      <c r="G3719" s="186">
        <v>12.0</v>
      </c>
      <c r="H3719" s="186">
        <v>0.0</v>
      </c>
      <c r="I3719" s="2"/>
    </row>
    <row r="3720">
      <c r="A3720" s="183">
        <v>47736.0</v>
      </c>
      <c r="B3720" s="184" t="s">
        <v>344</v>
      </c>
      <c r="C3720" s="183">
        <v>47708.0</v>
      </c>
      <c r="D3720" s="184" t="s">
        <v>471</v>
      </c>
      <c r="E3720" s="184" t="s">
        <v>458</v>
      </c>
      <c r="F3720" s="184" t="s">
        <v>404</v>
      </c>
      <c r="G3720" s="186">
        <v>13.0</v>
      </c>
      <c r="H3720" s="186">
        <v>0.0</v>
      </c>
      <c r="I3720" s="2"/>
    </row>
    <row r="3721">
      <c r="A3721" s="183">
        <v>47737.0</v>
      </c>
      <c r="B3721" s="184" t="s">
        <v>346</v>
      </c>
      <c r="C3721" s="183">
        <v>47709.0</v>
      </c>
      <c r="D3721" s="184" t="s">
        <v>471</v>
      </c>
      <c r="E3721" s="184" t="s">
        <v>458</v>
      </c>
      <c r="F3721" s="184" t="s">
        <v>337</v>
      </c>
      <c r="G3721" s="186">
        <v>14.0</v>
      </c>
      <c r="H3721" s="186">
        <v>0.0</v>
      </c>
      <c r="I3721" s="2"/>
    </row>
    <row r="3722">
      <c r="A3722" s="183">
        <v>47738.0</v>
      </c>
      <c r="B3722" s="184" t="s">
        <v>348</v>
      </c>
      <c r="C3722" s="183">
        <v>47710.0</v>
      </c>
      <c r="D3722" s="184" t="s">
        <v>471</v>
      </c>
      <c r="E3722" s="184" t="s">
        <v>458</v>
      </c>
      <c r="F3722" s="184" t="s">
        <v>339</v>
      </c>
      <c r="G3722" s="186">
        <v>15.0</v>
      </c>
      <c r="H3722" s="186">
        <v>0.0</v>
      </c>
      <c r="I3722" s="2"/>
    </row>
    <row r="3723">
      <c r="A3723" s="183">
        <v>47739.0</v>
      </c>
      <c r="B3723" s="184" t="s">
        <v>334</v>
      </c>
      <c r="C3723" s="183">
        <v>47711.0</v>
      </c>
      <c r="D3723" s="184" t="s">
        <v>471</v>
      </c>
      <c r="E3723" s="184" t="s">
        <v>458</v>
      </c>
      <c r="F3723" s="184" t="s">
        <v>341</v>
      </c>
      <c r="G3723" s="186">
        <v>16.0</v>
      </c>
      <c r="H3723" s="186">
        <v>0.0</v>
      </c>
      <c r="I3723" s="2"/>
    </row>
    <row r="3724">
      <c r="A3724" s="183">
        <v>47740.0</v>
      </c>
      <c r="B3724" s="184" t="s">
        <v>338</v>
      </c>
      <c r="C3724" s="183">
        <v>47712.0</v>
      </c>
      <c r="D3724" s="184" t="s">
        <v>471</v>
      </c>
      <c r="E3724" s="184" t="s">
        <v>458</v>
      </c>
      <c r="F3724" s="184" t="s">
        <v>343</v>
      </c>
      <c r="G3724" s="186">
        <v>17.0</v>
      </c>
      <c r="H3724" s="186">
        <v>0.0</v>
      </c>
      <c r="I3724" s="2"/>
    </row>
    <row r="3725">
      <c r="A3725" s="183">
        <v>47741.0</v>
      </c>
      <c r="B3725" s="184" t="s">
        <v>340</v>
      </c>
      <c r="C3725" s="183">
        <v>47713.0</v>
      </c>
      <c r="D3725" s="184" t="s">
        <v>471</v>
      </c>
      <c r="E3725" s="184" t="s">
        <v>458</v>
      </c>
      <c r="F3725" s="184" t="s">
        <v>345</v>
      </c>
      <c r="G3725" s="186">
        <v>18.0</v>
      </c>
      <c r="H3725" s="186">
        <v>0.0</v>
      </c>
      <c r="I3725" s="2"/>
    </row>
    <row r="3726">
      <c r="A3726" s="183">
        <v>47742.0</v>
      </c>
      <c r="B3726" s="184" t="s">
        <v>342</v>
      </c>
      <c r="C3726" s="183">
        <v>47714.0</v>
      </c>
      <c r="D3726" s="184" t="s">
        <v>471</v>
      </c>
      <c r="E3726" s="184" t="s">
        <v>458</v>
      </c>
      <c r="F3726" s="184" t="s">
        <v>347</v>
      </c>
      <c r="G3726" s="186">
        <v>19.0</v>
      </c>
      <c r="H3726" s="186">
        <v>0.0</v>
      </c>
      <c r="I3726" s="2"/>
    </row>
    <row r="3727">
      <c r="A3727" s="183">
        <v>47743.0</v>
      </c>
      <c r="B3727" s="184" t="s">
        <v>344</v>
      </c>
      <c r="C3727" s="183">
        <v>47715.0</v>
      </c>
      <c r="D3727" s="184" t="s">
        <v>471</v>
      </c>
      <c r="E3727" s="184" t="s">
        <v>458</v>
      </c>
      <c r="F3727" s="184" t="s">
        <v>349</v>
      </c>
      <c r="G3727" s="186">
        <v>20.0</v>
      </c>
      <c r="H3727" s="186">
        <v>0.0</v>
      </c>
      <c r="I3727" s="2"/>
    </row>
    <row r="3728">
      <c r="A3728" s="183">
        <v>47744.0</v>
      </c>
      <c r="B3728" s="184" t="s">
        <v>346</v>
      </c>
      <c r="C3728" s="183">
        <v>47716.0</v>
      </c>
      <c r="D3728" s="184" t="s">
        <v>471</v>
      </c>
      <c r="E3728" s="184" t="s">
        <v>458</v>
      </c>
      <c r="F3728" s="184" t="s">
        <v>350</v>
      </c>
      <c r="G3728" s="186">
        <v>21.0</v>
      </c>
      <c r="H3728" s="186">
        <v>0.0</v>
      </c>
      <c r="I3728" s="2"/>
    </row>
    <row r="3729">
      <c r="A3729" s="183">
        <v>47745.0</v>
      </c>
      <c r="B3729" s="184" t="s">
        <v>348</v>
      </c>
      <c r="C3729" s="183">
        <v>47717.0</v>
      </c>
      <c r="D3729" s="184" t="s">
        <v>471</v>
      </c>
      <c r="E3729" s="184" t="s">
        <v>458</v>
      </c>
      <c r="F3729" s="184" t="s">
        <v>351</v>
      </c>
      <c r="G3729" s="186">
        <v>22.0</v>
      </c>
      <c r="H3729" s="186">
        <v>0.0</v>
      </c>
      <c r="I3729" s="2"/>
    </row>
    <row r="3730">
      <c r="A3730" s="183">
        <v>47746.0</v>
      </c>
      <c r="B3730" s="184" t="s">
        <v>334</v>
      </c>
      <c r="C3730" s="183">
        <v>47718.0</v>
      </c>
      <c r="D3730" s="184" t="s">
        <v>471</v>
      </c>
      <c r="E3730" s="184" t="s">
        <v>458</v>
      </c>
      <c r="F3730" s="184" t="s">
        <v>352</v>
      </c>
      <c r="G3730" s="186">
        <v>23.0</v>
      </c>
      <c r="H3730" s="186">
        <v>0.0</v>
      </c>
      <c r="I3730" s="2"/>
    </row>
    <row r="3731">
      <c r="A3731" s="183">
        <v>47747.0</v>
      </c>
      <c r="B3731" s="184" t="s">
        <v>338</v>
      </c>
      <c r="C3731" s="183">
        <v>47719.0</v>
      </c>
      <c r="D3731" s="184" t="s">
        <v>471</v>
      </c>
      <c r="E3731" s="184" t="s">
        <v>458</v>
      </c>
      <c r="F3731" s="184" t="s">
        <v>353</v>
      </c>
      <c r="G3731" s="186">
        <v>24.0</v>
      </c>
      <c r="H3731" s="186">
        <v>0.0</v>
      </c>
      <c r="I3731" s="2"/>
    </row>
    <row r="3732">
      <c r="A3732" s="183">
        <v>47748.0</v>
      </c>
      <c r="B3732" s="184" t="s">
        <v>340</v>
      </c>
      <c r="C3732" s="183">
        <v>47720.0</v>
      </c>
      <c r="D3732" s="184" t="s">
        <v>471</v>
      </c>
      <c r="E3732" s="184" t="s">
        <v>458</v>
      </c>
      <c r="F3732" s="184" t="s">
        <v>354</v>
      </c>
      <c r="G3732" s="186">
        <v>25.0</v>
      </c>
      <c r="H3732" s="186">
        <v>0.0</v>
      </c>
      <c r="I3732" s="2"/>
    </row>
    <row r="3733">
      <c r="A3733" s="183">
        <v>47749.0</v>
      </c>
      <c r="B3733" s="184" t="s">
        <v>342</v>
      </c>
      <c r="C3733" s="183">
        <v>47721.0</v>
      </c>
      <c r="D3733" s="184" t="s">
        <v>471</v>
      </c>
      <c r="E3733" s="184" t="s">
        <v>458</v>
      </c>
      <c r="F3733" s="184" t="s">
        <v>356</v>
      </c>
      <c r="G3733" s="186">
        <v>26.0</v>
      </c>
      <c r="H3733" s="186">
        <v>0.0</v>
      </c>
      <c r="I3733" s="2"/>
    </row>
    <row r="3734">
      <c r="A3734" s="183">
        <v>47750.0</v>
      </c>
      <c r="B3734" s="184" t="s">
        <v>344</v>
      </c>
      <c r="C3734" s="183">
        <v>47722.0</v>
      </c>
      <c r="D3734" s="184" t="s">
        <v>471</v>
      </c>
      <c r="E3734" s="184" t="s">
        <v>458</v>
      </c>
      <c r="F3734" s="184" t="s">
        <v>357</v>
      </c>
      <c r="G3734" s="186">
        <v>27.0</v>
      </c>
      <c r="H3734" s="186">
        <v>0.0</v>
      </c>
      <c r="I3734" s="2"/>
    </row>
    <row r="3735">
      <c r="A3735" s="183">
        <v>47751.0</v>
      </c>
      <c r="B3735" s="184" t="s">
        <v>346</v>
      </c>
      <c r="C3735" s="183">
        <v>47723.0</v>
      </c>
      <c r="D3735" s="184" t="s">
        <v>471</v>
      </c>
      <c r="E3735" s="184" t="s">
        <v>458</v>
      </c>
      <c r="F3735" s="184" t="s">
        <v>358</v>
      </c>
      <c r="G3735" s="186">
        <v>28.0</v>
      </c>
      <c r="H3735" s="186">
        <v>0.0</v>
      </c>
      <c r="I3735" s="2"/>
    </row>
    <row r="3736">
      <c r="A3736" s="183">
        <v>47752.0</v>
      </c>
      <c r="B3736" s="184" t="s">
        <v>348</v>
      </c>
      <c r="C3736" s="183">
        <v>47724.0</v>
      </c>
      <c r="D3736" s="184" t="s">
        <v>471</v>
      </c>
      <c r="E3736" s="184" t="s">
        <v>458</v>
      </c>
      <c r="F3736" s="184" t="s">
        <v>359</v>
      </c>
      <c r="G3736" s="186">
        <v>29.0</v>
      </c>
      <c r="H3736" s="186">
        <v>0.0</v>
      </c>
      <c r="I3736" s="2"/>
    </row>
    <row r="3737">
      <c r="A3737" s="183">
        <v>47753.0</v>
      </c>
      <c r="B3737" s="184" t="s">
        <v>334</v>
      </c>
      <c r="C3737" s="183">
        <v>47727.0</v>
      </c>
      <c r="D3737" s="184" t="s">
        <v>471</v>
      </c>
      <c r="E3737" s="184" t="s">
        <v>459</v>
      </c>
      <c r="F3737" s="184" t="s">
        <v>360</v>
      </c>
      <c r="G3737" s="186">
        <v>1.0</v>
      </c>
      <c r="H3737" s="186">
        <v>0.0</v>
      </c>
      <c r="I3737" s="2"/>
    </row>
    <row r="3738">
      <c r="A3738" s="183">
        <v>47754.0</v>
      </c>
      <c r="B3738" s="184" t="s">
        <v>338</v>
      </c>
      <c r="C3738" s="183">
        <v>47728.0</v>
      </c>
      <c r="D3738" s="184" t="s">
        <v>471</v>
      </c>
      <c r="E3738" s="184" t="s">
        <v>459</v>
      </c>
      <c r="F3738" s="184" t="s">
        <v>361</v>
      </c>
      <c r="G3738" s="186">
        <v>2.0</v>
      </c>
      <c r="H3738" s="186">
        <v>0.0</v>
      </c>
      <c r="I3738" s="2"/>
    </row>
    <row r="3739">
      <c r="A3739" s="183">
        <v>47755.0</v>
      </c>
      <c r="B3739" s="184" t="s">
        <v>340</v>
      </c>
      <c r="C3739" s="183">
        <v>47729.0</v>
      </c>
      <c r="D3739" s="184" t="s">
        <v>471</v>
      </c>
      <c r="E3739" s="184" t="s">
        <v>459</v>
      </c>
      <c r="F3739" s="184" t="s">
        <v>362</v>
      </c>
      <c r="G3739" s="186">
        <v>3.0</v>
      </c>
      <c r="H3739" s="186">
        <v>0.0</v>
      </c>
      <c r="I3739" s="2"/>
    </row>
    <row r="3740">
      <c r="A3740" s="183">
        <v>47756.0</v>
      </c>
      <c r="B3740" s="184" t="s">
        <v>342</v>
      </c>
      <c r="C3740" s="183">
        <v>47730.0</v>
      </c>
      <c r="D3740" s="184" t="s">
        <v>471</v>
      </c>
      <c r="E3740" s="184" t="s">
        <v>459</v>
      </c>
      <c r="F3740" s="184" t="s">
        <v>363</v>
      </c>
      <c r="G3740" s="186">
        <v>4.0</v>
      </c>
      <c r="H3740" s="186">
        <v>0.0</v>
      </c>
      <c r="I3740" s="2"/>
    </row>
    <row r="3741">
      <c r="A3741" s="183">
        <v>47849.0</v>
      </c>
      <c r="B3741" s="184" t="s">
        <v>346</v>
      </c>
      <c r="C3741" s="183">
        <v>47825.0</v>
      </c>
      <c r="D3741" s="184" t="s">
        <v>471</v>
      </c>
      <c r="E3741" s="184" t="s">
        <v>355</v>
      </c>
      <c r="F3741" s="184" t="s">
        <v>397</v>
      </c>
      <c r="G3741" s="186">
        <v>8.0</v>
      </c>
      <c r="H3741" s="186">
        <v>0.0</v>
      </c>
      <c r="I3741" s="2"/>
    </row>
    <row r="3742">
      <c r="A3742" s="183">
        <v>47850.0</v>
      </c>
      <c r="B3742" s="184" t="s">
        <v>348</v>
      </c>
      <c r="C3742" s="183">
        <v>47826.0</v>
      </c>
      <c r="D3742" s="184" t="s">
        <v>471</v>
      </c>
      <c r="E3742" s="184" t="s">
        <v>355</v>
      </c>
      <c r="F3742" s="184" t="s">
        <v>398</v>
      </c>
      <c r="G3742" s="186">
        <v>9.0</v>
      </c>
      <c r="H3742" s="186">
        <v>0.0</v>
      </c>
      <c r="I3742" s="2"/>
    </row>
    <row r="3743">
      <c r="A3743" s="183">
        <v>47851.0</v>
      </c>
      <c r="B3743" s="184" t="s">
        <v>334</v>
      </c>
      <c r="C3743" s="183">
        <v>47827.0</v>
      </c>
      <c r="D3743" s="184" t="s">
        <v>471</v>
      </c>
      <c r="E3743" s="184" t="s">
        <v>355</v>
      </c>
      <c r="F3743" s="184" t="s">
        <v>399</v>
      </c>
      <c r="G3743" s="186">
        <v>10.0</v>
      </c>
      <c r="H3743" s="186">
        <v>0.0</v>
      </c>
      <c r="I3743" s="2"/>
    </row>
    <row r="3744">
      <c r="A3744" s="183">
        <v>47852.0</v>
      </c>
      <c r="B3744" s="184" t="s">
        <v>338</v>
      </c>
      <c r="C3744" s="183">
        <v>47828.0</v>
      </c>
      <c r="D3744" s="184" t="s">
        <v>471</v>
      </c>
      <c r="E3744" s="184" t="s">
        <v>355</v>
      </c>
      <c r="F3744" s="184" t="s">
        <v>400</v>
      </c>
      <c r="G3744" s="186">
        <v>11.0</v>
      </c>
      <c r="H3744" s="186">
        <v>0.0</v>
      </c>
      <c r="I3744" s="2"/>
    </row>
    <row r="3745">
      <c r="A3745" s="183">
        <v>47853.0</v>
      </c>
      <c r="B3745" s="184" t="s">
        <v>340</v>
      </c>
      <c r="C3745" s="183">
        <v>47829.0</v>
      </c>
      <c r="D3745" s="184" t="s">
        <v>471</v>
      </c>
      <c r="E3745" s="184" t="s">
        <v>355</v>
      </c>
      <c r="F3745" s="184" t="s">
        <v>401</v>
      </c>
      <c r="G3745" s="186">
        <v>12.0</v>
      </c>
      <c r="H3745" s="186">
        <v>0.0</v>
      </c>
      <c r="I3745" s="2"/>
    </row>
    <row r="3746">
      <c r="A3746" s="183">
        <v>47854.0</v>
      </c>
      <c r="B3746" s="184" t="s">
        <v>342</v>
      </c>
      <c r="C3746" s="183">
        <v>47830.0</v>
      </c>
      <c r="D3746" s="184" t="s">
        <v>471</v>
      </c>
      <c r="E3746" s="184" t="s">
        <v>355</v>
      </c>
      <c r="F3746" s="184" t="s">
        <v>402</v>
      </c>
      <c r="G3746" s="186">
        <v>13.0</v>
      </c>
      <c r="H3746" s="186">
        <v>0.0</v>
      </c>
      <c r="I3746" s="2"/>
    </row>
    <row r="3747">
      <c r="A3747" s="183">
        <v>47855.0</v>
      </c>
      <c r="B3747" s="184" t="s">
        <v>344</v>
      </c>
      <c r="C3747" s="183">
        <v>47831.0</v>
      </c>
      <c r="D3747" s="184" t="s">
        <v>471</v>
      </c>
      <c r="E3747" s="184" t="s">
        <v>355</v>
      </c>
      <c r="F3747" s="184" t="s">
        <v>403</v>
      </c>
      <c r="G3747" s="186">
        <v>14.0</v>
      </c>
      <c r="H3747" s="186">
        <v>0.0</v>
      </c>
      <c r="I3747" s="2"/>
    </row>
    <row r="3748">
      <c r="A3748" s="183">
        <v>47856.0</v>
      </c>
      <c r="B3748" s="184" t="s">
        <v>346</v>
      </c>
      <c r="C3748" s="183">
        <v>47832.0</v>
      </c>
      <c r="D3748" s="184" t="s">
        <v>471</v>
      </c>
      <c r="E3748" s="184" t="s">
        <v>355</v>
      </c>
      <c r="F3748" s="184" t="s">
        <v>404</v>
      </c>
      <c r="G3748" s="186">
        <v>15.0</v>
      </c>
      <c r="H3748" s="186">
        <v>0.0</v>
      </c>
      <c r="I3748" s="2"/>
    </row>
    <row r="3749">
      <c r="A3749" s="183">
        <v>47857.0</v>
      </c>
      <c r="B3749" s="184" t="s">
        <v>348</v>
      </c>
      <c r="C3749" s="183">
        <v>47833.0</v>
      </c>
      <c r="D3749" s="184" t="s">
        <v>471</v>
      </c>
      <c r="E3749" s="184" t="s">
        <v>355</v>
      </c>
      <c r="F3749" s="184" t="s">
        <v>337</v>
      </c>
      <c r="G3749" s="186">
        <v>16.0</v>
      </c>
      <c r="H3749" s="186">
        <v>0.0</v>
      </c>
      <c r="I3749" s="2"/>
    </row>
    <row r="3750">
      <c r="A3750" s="183">
        <v>47858.0</v>
      </c>
      <c r="B3750" s="184" t="s">
        <v>334</v>
      </c>
      <c r="C3750" s="183">
        <v>47834.0</v>
      </c>
      <c r="D3750" s="184" t="s">
        <v>471</v>
      </c>
      <c r="E3750" s="184" t="s">
        <v>355</v>
      </c>
      <c r="F3750" s="184" t="s">
        <v>339</v>
      </c>
      <c r="G3750" s="186">
        <v>17.0</v>
      </c>
      <c r="H3750" s="186">
        <v>0.0</v>
      </c>
      <c r="I3750" s="2"/>
    </row>
    <row r="3751">
      <c r="A3751" s="183">
        <v>47859.0</v>
      </c>
      <c r="B3751" s="184" t="s">
        <v>338</v>
      </c>
      <c r="C3751" s="183">
        <v>47835.0</v>
      </c>
      <c r="D3751" s="184" t="s">
        <v>471</v>
      </c>
      <c r="E3751" s="184" t="s">
        <v>355</v>
      </c>
      <c r="F3751" s="184" t="s">
        <v>341</v>
      </c>
      <c r="G3751" s="186">
        <v>18.0</v>
      </c>
      <c r="H3751" s="186">
        <v>0.0</v>
      </c>
      <c r="I3751" s="2"/>
    </row>
    <row r="3752">
      <c r="A3752" s="183">
        <v>47860.0</v>
      </c>
      <c r="B3752" s="184" t="s">
        <v>340</v>
      </c>
      <c r="C3752" s="183">
        <v>47836.0</v>
      </c>
      <c r="D3752" s="184" t="s">
        <v>471</v>
      </c>
      <c r="E3752" s="184" t="s">
        <v>355</v>
      </c>
      <c r="F3752" s="184" t="s">
        <v>343</v>
      </c>
      <c r="G3752" s="186">
        <v>19.0</v>
      </c>
      <c r="H3752" s="186">
        <v>0.0</v>
      </c>
      <c r="I3752" s="2"/>
    </row>
    <row r="3753">
      <c r="A3753" s="183">
        <v>47861.0</v>
      </c>
      <c r="B3753" s="184" t="s">
        <v>342</v>
      </c>
      <c r="C3753" s="183">
        <v>47837.0</v>
      </c>
      <c r="D3753" s="184" t="s">
        <v>471</v>
      </c>
      <c r="E3753" s="184" t="s">
        <v>355</v>
      </c>
      <c r="F3753" s="184" t="s">
        <v>345</v>
      </c>
      <c r="G3753" s="186">
        <v>20.0</v>
      </c>
      <c r="H3753" s="186">
        <v>0.0</v>
      </c>
      <c r="I3753" s="2"/>
    </row>
    <row r="3754">
      <c r="A3754" s="183">
        <v>47862.0</v>
      </c>
      <c r="B3754" s="184" t="s">
        <v>344</v>
      </c>
      <c r="C3754" s="183">
        <v>47838.0</v>
      </c>
      <c r="D3754" s="184" t="s">
        <v>471</v>
      </c>
      <c r="E3754" s="184" t="s">
        <v>355</v>
      </c>
      <c r="F3754" s="184" t="s">
        <v>347</v>
      </c>
      <c r="G3754" s="186">
        <v>21.0</v>
      </c>
      <c r="H3754" s="186">
        <v>0.0</v>
      </c>
      <c r="I3754" s="2"/>
    </row>
    <row r="3755">
      <c r="A3755" s="183">
        <v>47863.0</v>
      </c>
      <c r="B3755" s="184" t="s">
        <v>346</v>
      </c>
      <c r="C3755" s="183">
        <v>47839.0</v>
      </c>
      <c r="D3755" s="184" t="s">
        <v>471</v>
      </c>
      <c r="E3755" s="184" t="s">
        <v>355</v>
      </c>
      <c r="F3755" s="184" t="s">
        <v>349</v>
      </c>
      <c r="G3755" s="186">
        <v>22.0</v>
      </c>
      <c r="H3755" s="186">
        <v>0.0</v>
      </c>
      <c r="I3755" s="2"/>
    </row>
    <row r="3756">
      <c r="A3756" s="183">
        <v>47864.0</v>
      </c>
      <c r="B3756" s="184" t="s">
        <v>348</v>
      </c>
      <c r="C3756" s="183">
        <v>47840.0</v>
      </c>
      <c r="D3756" s="184" t="s">
        <v>471</v>
      </c>
      <c r="E3756" s="184" t="s">
        <v>355</v>
      </c>
      <c r="F3756" s="184" t="s">
        <v>350</v>
      </c>
      <c r="G3756" s="186">
        <v>23.0</v>
      </c>
      <c r="H3756" s="186">
        <v>0.0</v>
      </c>
      <c r="I3756" s="2"/>
    </row>
    <row r="3757">
      <c r="A3757" s="183">
        <v>47865.0</v>
      </c>
      <c r="B3757" s="184" t="s">
        <v>334</v>
      </c>
      <c r="C3757" s="183">
        <v>47841.0</v>
      </c>
      <c r="D3757" s="184" t="s">
        <v>471</v>
      </c>
      <c r="E3757" s="184" t="s">
        <v>355</v>
      </c>
      <c r="F3757" s="184" t="s">
        <v>351</v>
      </c>
      <c r="G3757" s="186">
        <v>24.0</v>
      </c>
      <c r="H3757" s="186">
        <v>0.0</v>
      </c>
      <c r="I3757" s="2"/>
    </row>
    <row r="3758">
      <c r="A3758" s="183">
        <v>47866.0</v>
      </c>
      <c r="B3758" s="184" t="s">
        <v>338</v>
      </c>
      <c r="C3758" s="183">
        <v>47842.0</v>
      </c>
      <c r="D3758" s="184" t="s">
        <v>471</v>
      </c>
      <c r="E3758" s="184" t="s">
        <v>355</v>
      </c>
      <c r="F3758" s="184" t="s">
        <v>352</v>
      </c>
      <c r="G3758" s="186">
        <v>25.0</v>
      </c>
      <c r="H3758" s="186">
        <v>0.0</v>
      </c>
      <c r="I3758" s="2"/>
    </row>
    <row r="3759">
      <c r="A3759" s="183">
        <v>47867.0</v>
      </c>
      <c r="B3759" s="184" t="s">
        <v>340</v>
      </c>
      <c r="C3759" s="183">
        <v>47843.0</v>
      </c>
      <c r="D3759" s="184" t="s">
        <v>471</v>
      </c>
      <c r="E3759" s="184" t="s">
        <v>355</v>
      </c>
      <c r="F3759" s="184" t="s">
        <v>353</v>
      </c>
      <c r="G3759" s="186">
        <v>26.0</v>
      </c>
      <c r="H3759" s="186">
        <v>0.0</v>
      </c>
      <c r="I3759" s="2"/>
    </row>
    <row r="3760">
      <c r="A3760" s="183">
        <v>47868.0</v>
      </c>
      <c r="B3760" s="184" t="s">
        <v>342</v>
      </c>
      <c r="C3760" s="183">
        <v>47844.0</v>
      </c>
      <c r="D3760" s="184" t="s">
        <v>471</v>
      </c>
      <c r="E3760" s="184" t="s">
        <v>355</v>
      </c>
      <c r="F3760" s="184" t="s">
        <v>354</v>
      </c>
      <c r="G3760" s="186">
        <v>27.0</v>
      </c>
      <c r="H3760" s="186">
        <v>0.0</v>
      </c>
      <c r="I3760" s="2"/>
    </row>
    <row r="3761">
      <c r="A3761" s="183">
        <v>47869.0</v>
      </c>
      <c r="B3761" s="184" t="s">
        <v>344</v>
      </c>
      <c r="C3761" s="183">
        <v>47845.0</v>
      </c>
      <c r="D3761" s="184" t="s">
        <v>471</v>
      </c>
      <c r="E3761" s="184" t="s">
        <v>355</v>
      </c>
      <c r="F3761" s="184" t="s">
        <v>356</v>
      </c>
      <c r="G3761" s="186">
        <v>28.0</v>
      </c>
      <c r="H3761" s="186">
        <v>0.0</v>
      </c>
      <c r="I3761" s="2"/>
    </row>
    <row r="3762">
      <c r="A3762" s="183">
        <v>47870.0</v>
      </c>
      <c r="B3762" s="184" t="s">
        <v>346</v>
      </c>
      <c r="C3762" s="183">
        <v>47846.0</v>
      </c>
      <c r="D3762" s="184" t="s">
        <v>471</v>
      </c>
      <c r="E3762" s="184" t="s">
        <v>355</v>
      </c>
      <c r="F3762" s="184" t="s">
        <v>357</v>
      </c>
      <c r="G3762" s="186">
        <v>29.0</v>
      </c>
      <c r="H3762" s="186">
        <v>0.0</v>
      </c>
      <c r="I3762" s="2"/>
    </row>
    <row r="3763">
      <c r="A3763" s="183">
        <v>47871.0</v>
      </c>
      <c r="B3763" s="184" t="s">
        <v>348</v>
      </c>
      <c r="C3763" s="183">
        <v>47849.0</v>
      </c>
      <c r="D3763" s="184" t="s">
        <v>472</v>
      </c>
      <c r="E3763" s="184" t="s">
        <v>409</v>
      </c>
      <c r="F3763" s="184" t="s">
        <v>358</v>
      </c>
      <c r="G3763" s="186">
        <v>1.0</v>
      </c>
      <c r="H3763" s="186">
        <v>0.0</v>
      </c>
      <c r="I3763" s="2"/>
    </row>
    <row r="3764">
      <c r="A3764" s="183">
        <v>47872.0</v>
      </c>
      <c r="B3764" s="184" t="s">
        <v>334</v>
      </c>
      <c r="C3764" s="183">
        <v>47850.0</v>
      </c>
      <c r="D3764" s="184" t="s">
        <v>472</v>
      </c>
      <c r="E3764" s="184" t="s">
        <v>409</v>
      </c>
      <c r="F3764" s="184" t="s">
        <v>359</v>
      </c>
      <c r="G3764" s="186">
        <v>2.0</v>
      </c>
      <c r="H3764" s="186">
        <v>0.0</v>
      </c>
      <c r="I3764" s="2"/>
    </row>
    <row r="3765">
      <c r="A3765" s="183">
        <v>47873.0</v>
      </c>
      <c r="B3765" s="184" t="s">
        <v>338</v>
      </c>
      <c r="C3765" s="183">
        <v>47851.0</v>
      </c>
      <c r="D3765" s="184" t="s">
        <v>472</v>
      </c>
      <c r="E3765" s="184" t="s">
        <v>409</v>
      </c>
      <c r="F3765" s="184" t="s">
        <v>360</v>
      </c>
      <c r="G3765" s="186">
        <v>3.0</v>
      </c>
      <c r="H3765" s="186">
        <v>0.0</v>
      </c>
      <c r="I3765" s="2"/>
    </row>
    <row r="3766">
      <c r="A3766" s="183">
        <v>47874.0</v>
      </c>
      <c r="B3766" s="184" t="s">
        <v>340</v>
      </c>
      <c r="C3766" s="183">
        <v>47852.0</v>
      </c>
      <c r="D3766" s="184" t="s">
        <v>472</v>
      </c>
      <c r="E3766" s="184" t="s">
        <v>409</v>
      </c>
      <c r="F3766" s="184" t="s">
        <v>361</v>
      </c>
      <c r="G3766" s="186">
        <v>4.0</v>
      </c>
      <c r="H3766" s="186">
        <v>0.0</v>
      </c>
      <c r="I3766" s="2"/>
    </row>
    <row r="3767">
      <c r="A3767" s="183">
        <v>47875.0</v>
      </c>
      <c r="B3767" s="184" t="s">
        <v>342</v>
      </c>
      <c r="C3767" s="183">
        <v>47853.0</v>
      </c>
      <c r="D3767" s="184" t="s">
        <v>472</v>
      </c>
      <c r="E3767" s="184" t="s">
        <v>409</v>
      </c>
      <c r="F3767" s="184" t="s">
        <v>362</v>
      </c>
      <c r="G3767" s="186">
        <v>5.0</v>
      </c>
      <c r="H3767" s="186">
        <v>0.0</v>
      </c>
      <c r="I3767" s="2"/>
    </row>
    <row r="3768">
      <c r="A3768" s="183">
        <v>47876.0</v>
      </c>
      <c r="B3768" s="184" t="s">
        <v>344</v>
      </c>
      <c r="C3768" s="183">
        <v>47854.0</v>
      </c>
      <c r="D3768" s="184" t="s">
        <v>472</v>
      </c>
      <c r="E3768" s="184" t="s">
        <v>409</v>
      </c>
      <c r="F3768" s="184" t="s">
        <v>363</v>
      </c>
      <c r="G3768" s="186">
        <v>6.0</v>
      </c>
      <c r="H3768" s="186">
        <v>0.0</v>
      </c>
      <c r="I3768" s="2"/>
    </row>
    <row r="3769">
      <c r="A3769" s="183">
        <v>47877.0</v>
      </c>
      <c r="B3769" s="184" t="s">
        <v>346</v>
      </c>
      <c r="C3769" s="183">
        <v>47855.0</v>
      </c>
      <c r="D3769" s="184" t="s">
        <v>472</v>
      </c>
      <c r="E3769" s="184" t="s">
        <v>409</v>
      </c>
      <c r="F3769" s="184" t="s">
        <v>364</v>
      </c>
      <c r="G3769" s="186">
        <v>7.0</v>
      </c>
      <c r="H3769" s="186">
        <v>0.0</v>
      </c>
      <c r="I3769" s="2"/>
    </row>
    <row r="3770">
      <c r="A3770" s="183">
        <v>47878.0</v>
      </c>
      <c r="B3770" s="184" t="s">
        <v>348</v>
      </c>
      <c r="C3770" s="183">
        <v>47856.0</v>
      </c>
      <c r="D3770" s="184" t="s">
        <v>472</v>
      </c>
      <c r="E3770" s="184" t="s">
        <v>409</v>
      </c>
      <c r="F3770" s="184" t="s">
        <v>365</v>
      </c>
      <c r="G3770" s="186">
        <v>8.0</v>
      </c>
      <c r="H3770" s="186">
        <v>0.0</v>
      </c>
      <c r="I3770" s="2"/>
    </row>
    <row r="3771">
      <c r="A3771" s="183">
        <v>47879.0</v>
      </c>
      <c r="B3771" s="184" t="s">
        <v>334</v>
      </c>
      <c r="C3771" s="183">
        <v>47857.0</v>
      </c>
      <c r="D3771" s="184" t="s">
        <v>472</v>
      </c>
      <c r="E3771" s="184" t="s">
        <v>409</v>
      </c>
      <c r="F3771" s="184" t="s">
        <v>366</v>
      </c>
      <c r="G3771" s="186">
        <v>9.0</v>
      </c>
      <c r="H3771" s="186">
        <v>0.0</v>
      </c>
      <c r="I3771" s="2"/>
    </row>
    <row r="3772">
      <c r="A3772" s="183">
        <v>48122.0</v>
      </c>
      <c r="B3772" s="184" t="s">
        <v>346</v>
      </c>
      <c r="C3772" s="183">
        <v>48075.0</v>
      </c>
      <c r="D3772" s="184" t="s">
        <v>472</v>
      </c>
      <c r="E3772" s="184" t="s">
        <v>376</v>
      </c>
      <c r="F3772" s="184" t="s">
        <v>369</v>
      </c>
      <c r="G3772" s="186">
        <v>15.0</v>
      </c>
      <c r="H3772" s="186">
        <v>0.0</v>
      </c>
      <c r="I3772" s="2"/>
    </row>
    <row r="3773">
      <c r="A3773" s="183">
        <v>48123.0</v>
      </c>
      <c r="B3773" s="184" t="s">
        <v>348</v>
      </c>
      <c r="C3773" s="183">
        <v>48076.0</v>
      </c>
      <c r="D3773" s="184" t="s">
        <v>472</v>
      </c>
      <c r="E3773" s="184" t="s">
        <v>376</v>
      </c>
      <c r="F3773" s="184" t="s">
        <v>370</v>
      </c>
      <c r="G3773" s="186">
        <v>16.0</v>
      </c>
      <c r="H3773" s="186">
        <v>0.0</v>
      </c>
      <c r="I3773" s="2"/>
    </row>
    <row r="3774">
      <c r="A3774" s="183">
        <v>48124.0</v>
      </c>
      <c r="B3774" s="184" t="s">
        <v>334</v>
      </c>
      <c r="C3774" s="183">
        <v>48077.0</v>
      </c>
      <c r="D3774" s="184" t="s">
        <v>472</v>
      </c>
      <c r="E3774" s="184" t="s">
        <v>376</v>
      </c>
      <c r="F3774" s="184" t="s">
        <v>371</v>
      </c>
      <c r="G3774" s="186">
        <v>17.0</v>
      </c>
      <c r="H3774" s="186">
        <v>0.0</v>
      </c>
      <c r="I3774" s="2"/>
    </row>
    <row r="3775">
      <c r="A3775" s="183">
        <v>48125.0</v>
      </c>
      <c r="B3775" s="184" t="s">
        <v>338</v>
      </c>
      <c r="C3775" s="183">
        <v>48078.0</v>
      </c>
      <c r="D3775" s="184" t="s">
        <v>472</v>
      </c>
      <c r="E3775" s="184" t="s">
        <v>376</v>
      </c>
      <c r="F3775" s="184" t="s">
        <v>372</v>
      </c>
      <c r="G3775" s="186">
        <v>18.0</v>
      </c>
      <c r="H3775" s="186">
        <v>0.0</v>
      </c>
      <c r="I3775" s="2"/>
    </row>
    <row r="3776">
      <c r="A3776" s="183">
        <v>48126.0</v>
      </c>
      <c r="B3776" s="184" t="s">
        <v>340</v>
      </c>
      <c r="C3776" s="183">
        <v>48079.0</v>
      </c>
      <c r="D3776" s="184" t="s">
        <v>472</v>
      </c>
      <c r="E3776" s="184" t="s">
        <v>376</v>
      </c>
      <c r="F3776" s="184" t="s">
        <v>373</v>
      </c>
      <c r="G3776" s="186">
        <v>19.0</v>
      </c>
      <c r="H3776" s="186">
        <v>0.0</v>
      </c>
      <c r="I3776" s="2"/>
    </row>
    <row r="3777">
      <c r="A3777" s="183">
        <v>48127.0</v>
      </c>
      <c r="B3777" s="184" t="s">
        <v>342</v>
      </c>
      <c r="C3777" s="183">
        <v>48080.0</v>
      </c>
      <c r="D3777" s="184" t="s">
        <v>472</v>
      </c>
      <c r="E3777" s="184" t="s">
        <v>376</v>
      </c>
      <c r="F3777" s="184" t="s">
        <v>374</v>
      </c>
      <c r="G3777" s="186">
        <v>20.0</v>
      </c>
      <c r="H3777" s="186">
        <v>0.0</v>
      </c>
      <c r="I3777" s="2"/>
    </row>
    <row r="3778">
      <c r="A3778" s="183">
        <v>48128.0</v>
      </c>
      <c r="B3778" s="184" t="s">
        <v>344</v>
      </c>
      <c r="C3778" s="183">
        <v>48081.0</v>
      </c>
      <c r="D3778" s="184" t="s">
        <v>472</v>
      </c>
      <c r="E3778" s="184" t="s">
        <v>376</v>
      </c>
      <c r="F3778" s="184" t="s">
        <v>406</v>
      </c>
      <c r="G3778" s="186">
        <v>21.0</v>
      </c>
      <c r="H3778" s="186">
        <v>0.0</v>
      </c>
      <c r="I3778" s="2"/>
    </row>
    <row r="3779">
      <c r="A3779" s="183">
        <v>48129.0</v>
      </c>
      <c r="B3779" s="184" t="s">
        <v>346</v>
      </c>
      <c r="C3779" s="183">
        <v>48082.0</v>
      </c>
      <c r="D3779" s="184" t="s">
        <v>472</v>
      </c>
      <c r="E3779" s="184" t="s">
        <v>376</v>
      </c>
      <c r="F3779" s="184" t="s">
        <v>407</v>
      </c>
      <c r="G3779" s="186">
        <v>22.0</v>
      </c>
      <c r="H3779" s="186">
        <v>0.0</v>
      </c>
      <c r="I3779" s="2"/>
    </row>
    <row r="3780">
      <c r="A3780" s="183">
        <v>48130.0</v>
      </c>
      <c r="B3780" s="184" t="s">
        <v>348</v>
      </c>
      <c r="C3780" s="183">
        <v>48083.0</v>
      </c>
      <c r="D3780" s="184" t="s">
        <v>472</v>
      </c>
      <c r="E3780" s="184" t="s">
        <v>376</v>
      </c>
      <c r="F3780" s="184" t="s">
        <v>377</v>
      </c>
      <c r="G3780" s="186">
        <v>23.0</v>
      </c>
      <c r="H3780" s="186">
        <v>0.0</v>
      </c>
      <c r="I3780" s="2"/>
    </row>
    <row r="3781">
      <c r="A3781" s="183">
        <v>48131.0</v>
      </c>
      <c r="B3781" s="184" t="s">
        <v>334</v>
      </c>
      <c r="C3781" s="183">
        <v>48084.0</v>
      </c>
      <c r="D3781" s="184" t="s">
        <v>472</v>
      </c>
      <c r="E3781" s="184" t="s">
        <v>376</v>
      </c>
      <c r="F3781" s="184" t="s">
        <v>378</v>
      </c>
      <c r="G3781" s="186">
        <v>24.0</v>
      </c>
      <c r="H3781" s="186">
        <v>0.0</v>
      </c>
      <c r="I3781" s="2"/>
    </row>
    <row r="3782">
      <c r="A3782" s="183">
        <v>48132.0</v>
      </c>
      <c r="B3782" s="184" t="s">
        <v>338</v>
      </c>
      <c r="C3782" s="183">
        <v>48085.0</v>
      </c>
      <c r="D3782" s="184" t="s">
        <v>472</v>
      </c>
      <c r="E3782" s="184" t="s">
        <v>376</v>
      </c>
      <c r="F3782" s="184" t="s">
        <v>379</v>
      </c>
      <c r="G3782" s="186">
        <v>25.0</v>
      </c>
      <c r="H3782" s="186">
        <v>0.0</v>
      </c>
      <c r="I3782" s="2"/>
    </row>
    <row r="3783">
      <c r="A3783" s="183">
        <v>48133.0</v>
      </c>
      <c r="B3783" s="184" t="s">
        <v>340</v>
      </c>
      <c r="C3783" s="183">
        <v>48086.0</v>
      </c>
      <c r="D3783" s="184" t="s">
        <v>472</v>
      </c>
      <c r="E3783" s="184" t="s">
        <v>376</v>
      </c>
      <c r="F3783" s="184" t="s">
        <v>380</v>
      </c>
      <c r="G3783" s="186">
        <v>26.0</v>
      </c>
      <c r="H3783" s="186">
        <v>0.0</v>
      </c>
      <c r="I3783" s="2"/>
    </row>
    <row r="3784">
      <c r="A3784" s="183">
        <v>48134.0</v>
      </c>
      <c r="B3784" s="184" t="s">
        <v>342</v>
      </c>
      <c r="C3784" s="183">
        <v>48087.0</v>
      </c>
      <c r="D3784" s="184" t="s">
        <v>472</v>
      </c>
      <c r="E3784" s="184" t="s">
        <v>376</v>
      </c>
      <c r="F3784" s="184" t="s">
        <v>381</v>
      </c>
      <c r="G3784" s="186">
        <v>27.0</v>
      </c>
      <c r="H3784" s="186">
        <v>0.0</v>
      </c>
      <c r="I3784" s="2"/>
    </row>
    <row r="3785">
      <c r="A3785" s="183">
        <v>48135.0</v>
      </c>
      <c r="B3785" s="184" t="s">
        <v>344</v>
      </c>
      <c r="C3785" s="183">
        <v>48088.0</v>
      </c>
      <c r="D3785" s="184" t="s">
        <v>472</v>
      </c>
      <c r="E3785" s="184" t="s">
        <v>376</v>
      </c>
      <c r="F3785" s="184" t="s">
        <v>383</v>
      </c>
      <c r="G3785" s="186">
        <v>28.0</v>
      </c>
      <c r="H3785" s="186">
        <v>0.0</v>
      </c>
      <c r="I3785" s="2"/>
    </row>
    <row r="3786">
      <c r="A3786" s="183">
        <v>48136.0</v>
      </c>
      <c r="B3786" s="184" t="s">
        <v>346</v>
      </c>
      <c r="C3786" s="183">
        <v>48089.0</v>
      </c>
      <c r="D3786" s="184" t="s">
        <v>472</v>
      </c>
      <c r="E3786" s="184" t="s">
        <v>376</v>
      </c>
      <c r="F3786" s="184" t="s">
        <v>384</v>
      </c>
      <c r="G3786" s="186">
        <v>29.0</v>
      </c>
      <c r="H3786" s="186">
        <v>0.0</v>
      </c>
      <c r="I3786" s="2"/>
    </row>
    <row r="3787">
      <c r="A3787" s="183">
        <v>48137.0</v>
      </c>
      <c r="B3787" s="184" t="s">
        <v>348</v>
      </c>
      <c r="C3787" s="183">
        <v>48092.0</v>
      </c>
      <c r="D3787" s="184" t="s">
        <v>472</v>
      </c>
      <c r="E3787" s="184" t="s">
        <v>382</v>
      </c>
      <c r="F3787" s="184" t="s">
        <v>385</v>
      </c>
      <c r="G3787" s="186">
        <v>1.0</v>
      </c>
      <c r="H3787" s="186">
        <v>0.0</v>
      </c>
      <c r="I3787" s="2"/>
    </row>
    <row r="3788">
      <c r="A3788" s="183">
        <v>48138.0</v>
      </c>
      <c r="B3788" s="184" t="s">
        <v>334</v>
      </c>
      <c r="C3788" s="183">
        <v>48093.0</v>
      </c>
      <c r="D3788" s="184" t="s">
        <v>472</v>
      </c>
      <c r="E3788" s="184" t="s">
        <v>382</v>
      </c>
      <c r="F3788" s="184" t="s">
        <v>386</v>
      </c>
      <c r="G3788" s="186">
        <v>2.0</v>
      </c>
      <c r="H3788" s="186">
        <v>0.0</v>
      </c>
      <c r="I3788" s="2"/>
    </row>
    <row r="3789">
      <c r="A3789" s="183">
        <v>48139.0</v>
      </c>
      <c r="B3789" s="184" t="s">
        <v>338</v>
      </c>
      <c r="C3789" s="183">
        <v>48094.0</v>
      </c>
      <c r="D3789" s="184" t="s">
        <v>472</v>
      </c>
      <c r="E3789" s="184" t="s">
        <v>382</v>
      </c>
      <c r="F3789" s="184" t="s">
        <v>387</v>
      </c>
      <c r="G3789" s="186">
        <v>3.0</v>
      </c>
      <c r="H3789" s="186">
        <v>0.0</v>
      </c>
      <c r="I3789" s="2"/>
    </row>
    <row r="3790">
      <c r="A3790" s="183">
        <v>48140.0</v>
      </c>
      <c r="B3790" s="184" t="s">
        <v>340</v>
      </c>
      <c r="C3790" s="183">
        <v>48095.0</v>
      </c>
      <c r="D3790" s="184" t="s">
        <v>472</v>
      </c>
      <c r="E3790" s="184" t="s">
        <v>382</v>
      </c>
      <c r="F3790" s="184" t="s">
        <v>388</v>
      </c>
      <c r="G3790" s="186">
        <v>4.0</v>
      </c>
      <c r="H3790" s="186">
        <v>0.0</v>
      </c>
      <c r="I3790" s="2"/>
    </row>
    <row r="3791">
      <c r="A3791" s="183">
        <v>48141.0</v>
      </c>
      <c r="B3791" s="184" t="s">
        <v>342</v>
      </c>
      <c r="C3791" s="183">
        <v>48096.0</v>
      </c>
      <c r="D3791" s="184" t="s">
        <v>472</v>
      </c>
      <c r="E3791" s="184" t="s">
        <v>382</v>
      </c>
      <c r="F3791" s="184" t="s">
        <v>389</v>
      </c>
      <c r="G3791" s="186">
        <v>5.0</v>
      </c>
      <c r="H3791" s="186">
        <v>0.0</v>
      </c>
      <c r="I3791" s="2"/>
    </row>
    <row r="3792">
      <c r="A3792" s="183">
        <v>48142.0</v>
      </c>
      <c r="B3792" s="184" t="s">
        <v>344</v>
      </c>
      <c r="C3792" s="183">
        <v>48097.0</v>
      </c>
      <c r="D3792" s="184" t="s">
        <v>472</v>
      </c>
      <c r="E3792" s="184" t="s">
        <v>382</v>
      </c>
      <c r="F3792" s="184" t="s">
        <v>390</v>
      </c>
      <c r="G3792" s="186">
        <v>6.0</v>
      </c>
      <c r="H3792" s="186">
        <v>0.0</v>
      </c>
      <c r="I3792" s="2"/>
    </row>
    <row r="3793">
      <c r="A3793" s="183">
        <v>48143.0</v>
      </c>
      <c r="B3793" s="184" t="s">
        <v>346</v>
      </c>
      <c r="C3793" s="183">
        <v>48098.0</v>
      </c>
      <c r="D3793" s="184" t="s">
        <v>472</v>
      </c>
      <c r="E3793" s="184" t="s">
        <v>382</v>
      </c>
      <c r="F3793" s="184" t="s">
        <v>391</v>
      </c>
      <c r="G3793" s="186">
        <v>7.0</v>
      </c>
      <c r="H3793" s="186">
        <v>0.0</v>
      </c>
      <c r="I3793" s="2"/>
    </row>
    <row r="3794">
      <c r="A3794" s="183">
        <v>48144.0</v>
      </c>
      <c r="B3794" s="184" t="s">
        <v>348</v>
      </c>
      <c r="C3794" s="183">
        <v>48099.0</v>
      </c>
      <c r="D3794" s="184" t="s">
        <v>472</v>
      </c>
      <c r="E3794" s="184" t="s">
        <v>382</v>
      </c>
      <c r="F3794" s="184" t="s">
        <v>392</v>
      </c>
      <c r="G3794" s="186">
        <v>8.0</v>
      </c>
      <c r="H3794" s="186">
        <v>0.0</v>
      </c>
      <c r="I3794" s="2"/>
    </row>
    <row r="3795">
      <c r="A3795" s="183">
        <v>48145.0</v>
      </c>
      <c r="B3795" s="184" t="s">
        <v>334</v>
      </c>
      <c r="C3795" s="183">
        <v>48100.0</v>
      </c>
      <c r="D3795" s="184" t="s">
        <v>472</v>
      </c>
      <c r="E3795" s="184" t="s">
        <v>382</v>
      </c>
      <c r="F3795" s="184" t="s">
        <v>393</v>
      </c>
      <c r="G3795" s="186">
        <v>9.0</v>
      </c>
      <c r="H3795" s="186">
        <v>0.0</v>
      </c>
      <c r="I3795" s="2"/>
    </row>
    <row r="3796">
      <c r="A3796" s="183">
        <v>48146.0</v>
      </c>
      <c r="B3796" s="184" t="s">
        <v>338</v>
      </c>
      <c r="C3796" s="183">
        <v>48101.0</v>
      </c>
      <c r="D3796" s="184" t="s">
        <v>472</v>
      </c>
      <c r="E3796" s="184" t="s">
        <v>382</v>
      </c>
      <c r="F3796" s="184" t="s">
        <v>394</v>
      </c>
      <c r="G3796" s="186">
        <v>10.0</v>
      </c>
      <c r="H3796" s="186">
        <v>0.0</v>
      </c>
      <c r="I3796" s="2"/>
    </row>
    <row r="3797">
      <c r="A3797" s="183">
        <v>48147.0</v>
      </c>
      <c r="B3797" s="184" t="s">
        <v>340</v>
      </c>
      <c r="C3797" s="183">
        <v>48102.0</v>
      </c>
      <c r="D3797" s="184" t="s">
        <v>472</v>
      </c>
      <c r="E3797" s="184" t="s">
        <v>382</v>
      </c>
      <c r="F3797" s="184" t="s">
        <v>395</v>
      </c>
      <c r="G3797" s="186">
        <v>11.0</v>
      </c>
      <c r="H3797" s="186">
        <v>0.0</v>
      </c>
      <c r="I3797" s="2"/>
    </row>
    <row r="3798">
      <c r="A3798" s="183">
        <v>48148.0</v>
      </c>
      <c r="B3798" s="184" t="s">
        <v>342</v>
      </c>
      <c r="C3798" s="183">
        <v>48103.0</v>
      </c>
      <c r="D3798" s="184" t="s">
        <v>472</v>
      </c>
      <c r="E3798" s="184" t="s">
        <v>382</v>
      </c>
      <c r="F3798" s="184" t="s">
        <v>396</v>
      </c>
      <c r="G3798" s="186">
        <v>12.0</v>
      </c>
      <c r="H3798" s="186">
        <v>0.0</v>
      </c>
      <c r="I3798" s="2"/>
    </row>
    <row r="3799">
      <c r="A3799" s="183">
        <v>48149.0</v>
      </c>
      <c r="B3799" s="184" t="s">
        <v>344</v>
      </c>
      <c r="C3799" s="183">
        <v>48104.0</v>
      </c>
      <c r="D3799" s="184" t="s">
        <v>472</v>
      </c>
      <c r="E3799" s="184" t="s">
        <v>382</v>
      </c>
      <c r="F3799" s="184" t="s">
        <v>397</v>
      </c>
      <c r="G3799" s="186">
        <v>13.0</v>
      </c>
      <c r="H3799" s="186">
        <v>0.0</v>
      </c>
      <c r="I3799" s="2"/>
    </row>
    <row r="3800">
      <c r="A3800" s="183">
        <v>48150.0</v>
      </c>
      <c r="B3800" s="184" t="s">
        <v>346</v>
      </c>
      <c r="C3800" s="183">
        <v>48105.0</v>
      </c>
      <c r="D3800" s="184" t="s">
        <v>472</v>
      </c>
      <c r="E3800" s="184" t="s">
        <v>382</v>
      </c>
      <c r="F3800" s="184" t="s">
        <v>398</v>
      </c>
      <c r="G3800" s="186">
        <v>14.0</v>
      </c>
      <c r="H3800" s="186">
        <v>0.0</v>
      </c>
      <c r="I3800" s="2"/>
    </row>
    <row r="3801">
      <c r="A3801" s="183">
        <v>48151.0</v>
      </c>
      <c r="B3801" s="184" t="s">
        <v>348</v>
      </c>
      <c r="C3801" s="183">
        <v>48106.0</v>
      </c>
      <c r="D3801" s="184" t="s">
        <v>472</v>
      </c>
      <c r="E3801" s="184" t="s">
        <v>382</v>
      </c>
      <c r="F3801" s="184" t="s">
        <v>399</v>
      </c>
      <c r="G3801" s="186">
        <v>15.0</v>
      </c>
      <c r="H3801" s="186">
        <v>0.0</v>
      </c>
      <c r="I3801" s="2"/>
    </row>
    <row r="3802">
      <c r="A3802" s="183">
        <v>48152.0</v>
      </c>
      <c r="B3802" s="184" t="s">
        <v>334</v>
      </c>
      <c r="C3802" s="183">
        <v>48107.0</v>
      </c>
      <c r="D3802" s="184" t="s">
        <v>472</v>
      </c>
      <c r="E3802" s="184" t="s">
        <v>382</v>
      </c>
      <c r="F3802" s="184" t="s">
        <v>400</v>
      </c>
      <c r="G3802" s="186">
        <v>16.0</v>
      </c>
      <c r="H3802" s="186">
        <v>0.0</v>
      </c>
      <c r="I3802" s="2"/>
    </row>
    <row r="3803">
      <c r="A3803" s="183">
        <v>48153.0</v>
      </c>
      <c r="B3803" s="184" t="s">
        <v>338</v>
      </c>
      <c r="C3803" s="183">
        <v>48108.0</v>
      </c>
      <c r="D3803" s="184" t="s">
        <v>472</v>
      </c>
      <c r="E3803" s="184" t="s">
        <v>382</v>
      </c>
      <c r="F3803" s="184" t="s">
        <v>401</v>
      </c>
      <c r="G3803" s="186">
        <v>17.0</v>
      </c>
      <c r="H3803" s="186">
        <v>0.0</v>
      </c>
      <c r="I3803" s="2"/>
    </row>
    <row r="3804">
      <c r="A3804" s="183">
        <v>48154.0</v>
      </c>
      <c r="B3804" s="184" t="s">
        <v>340</v>
      </c>
      <c r="C3804" s="183">
        <v>48109.0</v>
      </c>
      <c r="D3804" s="184" t="s">
        <v>472</v>
      </c>
      <c r="E3804" s="184" t="s">
        <v>382</v>
      </c>
      <c r="F3804" s="184" t="s">
        <v>402</v>
      </c>
      <c r="G3804" s="186">
        <v>18.0</v>
      </c>
      <c r="H3804" s="186">
        <v>0.0</v>
      </c>
      <c r="I3804" s="2"/>
    </row>
    <row r="3805">
      <c r="A3805" s="183">
        <v>48155.0</v>
      </c>
      <c r="B3805" s="184" t="s">
        <v>342</v>
      </c>
      <c r="C3805" s="183">
        <v>48110.0</v>
      </c>
      <c r="D3805" s="184" t="s">
        <v>472</v>
      </c>
      <c r="E3805" s="184" t="s">
        <v>382</v>
      </c>
      <c r="F3805" s="184" t="s">
        <v>403</v>
      </c>
      <c r="G3805" s="186">
        <v>19.0</v>
      </c>
      <c r="H3805" s="186">
        <v>0.0</v>
      </c>
      <c r="I3805" s="2"/>
    </row>
    <row r="3806">
      <c r="A3806" s="183">
        <v>48156.0</v>
      </c>
      <c r="B3806" s="184" t="s">
        <v>344</v>
      </c>
      <c r="C3806" s="183">
        <v>48111.0</v>
      </c>
      <c r="D3806" s="184" t="s">
        <v>472</v>
      </c>
      <c r="E3806" s="184" t="s">
        <v>382</v>
      </c>
      <c r="F3806" s="184" t="s">
        <v>404</v>
      </c>
      <c r="G3806" s="186">
        <v>20.0</v>
      </c>
      <c r="H3806" s="186">
        <v>0.0</v>
      </c>
      <c r="I3806" s="2"/>
    </row>
    <row r="3807">
      <c r="A3807" s="183">
        <v>48157.0</v>
      </c>
      <c r="B3807" s="184" t="s">
        <v>346</v>
      </c>
      <c r="C3807" s="183">
        <v>48112.0</v>
      </c>
      <c r="D3807" s="184" t="s">
        <v>472</v>
      </c>
      <c r="E3807" s="184" t="s">
        <v>382</v>
      </c>
      <c r="F3807" s="184" t="s">
        <v>337</v>
      </c>
      <c r="G3807" s="186">
        <v>21.0</v>
      </c>
      <c r="H3807" s="186">
        <v>0.0</v>
      </c>
      <c r="I3807" s="2"/>
    </row>
    <row r="3808">
      <c r="A3808" s="183">
        <v>48158.0</v>
      </c>
      <c r="B3808" s="184" t="s">
        <v>348</v>
      </c>
      <c r="C3808" s="183">
        <v>48113.0</v>
      </c>
      <c r="D3808" s="184" t="s">
        <v>472</v>
      </c>
      <c r="E3808" s="184" t="s">
        <v>382</v>
      </c>
      <c r="F3808" s="184" t="s">
        <v>339</v>
      </c>
      <c r="G3808" s="186">
        <v>22.0</v>
      </c>
      <c r="H3808" s="186">
        <v>0.0</v>
      </c>
      <c r="I3808" s="2"/>
    </row>
    <row r="3809">
      <c r="A3809" s="183">
        <v>48159.0</v>
      </c>
      <c r="B3809" s="184" t="s">
        <v>334</v>
      </c>
      <c r="C3809" s="183">
        <v>48114.0</v>
      </c>
      <c r="D3809" s="184" t="s">
        <v>472</v>
      </c>
      <c r="E3809" s="184" t="s">
        <v>382</v>
      </c>
      <c r="F3809" s="184" t="s">
        <v>341</v>
      </c>
      <c r="G3809" s="186">
        <v>23.0</v>
      </c>
      <c r="H3809" s="186">
        <v>0.0</v>
      </c>
      <c r="I3809" s="2"/>
    </row>
    <row r="3810">
      <c r="A3810" s="183">
        <v>48160.0</v>
      </c>
      <c r="B3810" s="184" t="s">
        <v>338</v>
      </c>
      <c r="C3810" s="183">
        <v>48115.0</v>
      </c>
      <c r="D3810" s="184" t="s">
        <v>472</v>
      </c>
      <c r="E3810" s="184" t="s">
        <v>382</v>
      </c>
      <c r="F3810" s="184" t="s">
        <v>343</v>
      </c>
      <c r="G3810" s="186">
        <v>24.0</v>
      </c>
      <c r="H3810" s="186">
        <v>0.0</v>
      </c>
      <c r="I3810" s="2"/>
    </row>
    <row r="3811">
      <c r="A3811" s="183">
        <v>48161.0</v>
      </c>
      <c r="B3811" s="184" t="s">
        <v>340</v>
      </c>
      <c r="C3811" s="183">
        <v>48116.0</v>
      </c>
      <c r="D3811" s="184" t="s">
        <v>472</v>
      </c>
      <c r="E3811" s="184" t="s">
        <v>382</v>
      </c>
      <c r="F3811" s="184" t="s">
        <v>345</v>
      </c>
      <c r="G3811" s="186">
        <v>25.0</v>
      </c>
      <c r="H3811" s="186">
        <v>0.0</v>
      </c>
      <c r="I3811" s="2"/>
    </row>
    <row r="3812">
      <c r="A3812" s="183">
        <v>48162.0</v>
      </c>
      <c r="B3812" s="184" t="s">
        <v>342</v>
      </c>
      <c r="C3812" s="183">
        <v>48117.0</v>
      </c>
      <c r="D3812" s="184" t="s">
        <v>472</v>
      </c>
      <c r="E3812" s="184" t="s">
        <v>382</v>
      </c>
      <c r="F3812" s="184" t="s">
        <v>347</v>
      </c>
      <c r="G3812" s="186">
        <v>26.0</v>
      </c>
      <c r="H3812" s="186">
        <v>0.0</v>
      </c>
      <c r="I3812" s="2"/>
    </row>
    <row r="3813">
      <c r="A3813" s="183">
        <v>48163.0</v>
      </c>
      <c r="B3813" s="184" t="s">
        <v>344</v>
      </c>
      <c r="C3813" s="183">
        <v>48118.0</v>
      </c>
      <c r="D3813" s="184" t="s">
        <v>472</v>
      </c>
      <c r="E3813" s="184" t="s">
        <v>382</v>
      </c>
      <c r="F3813" s="184" t="s">
        <v>349</v>
      </c>
      <c r="G3813" s="186">
        <v>27.0</v>
      </c>
      <c r="H3813" s="186">
        <v>0.0</v>
      </c>
      <c r="I3813" s="2"/>
    </row>
    <row r="3814">
      <c r="A3814" s="183">
        <v>48164.0</v>
      </c>
      <c r="B3814" s="184" t="s">
        <v>346</v>
      </c>
      <c r="C3814" s="183">
        <v>48119.0</v>
      </c>
      <c r="D3814" s="184" t="s">
        <v>472</v>
      </c>
      <c r="E3814" s="184" t="s">
        <v>382</v>
      </c>
      <c r="F3814" s="184" t="s">
        <v>350</v>
      </c>
      <c r="G3814" s="186">
        <v>28.0</v>
      </c>
      <c r="H3814" s="186">
        <v>0.0</v>
      </c>
      <c r="I3814" s="2"/>
    </row>
    <row r="3815">
      <c r="A3815" s="183">
        <v>48165.0</v>
      </c>
      <c r="B3815" s="184" t="s">
        <v>348</v>
      </c>
      <c r="C3815" s="183">
        <v>48120.0</v>
      </c>
      <c r="D3815" s="184" t="s">
        <v>472</v>
      </c>
      <c r="E3815" s="184" t="s">
        <v>382</v>
      </c>
      <c r="F3815" s="184" t="s">
        <v>351</v>
      </c>
      <c r="G3815" s="186">
        <v>29.0</v>
      </c>
      <c r="H3815" s="186">
        <v>0.0</v>
      </c>
      <c r="I3815" s="2"/>
    </row>
    <row r="3816">
      <c r="A3816" s="183">
        <v>48166.0</v>
      </c>
      <c r="B3816" s="184" t="s">
        <v>334</v>
      </c>
      <c r="C3816" s="183">
        <v>48121.0</v>
      </c>
      <c r="D3816" s="184" t="s">
        <v>472</v>
      </c>
      <c r="E3816" s="184" t="s">
        <v>382</v>
      </c>
      <c r="F3816" s="184" t="s">
        <v>352</v>
      </c>
      <c r="G3816" s="186">
        <v>30.0</v>
      </c>
      <c r="H3816" s="186">
        <v>0.0</v>
      </c>
      <c r="I3816" s="2"/>
    </row>
    <row r="3817">
      <c r="A3817" s="183">
        <v>48167.0</v>
      </c>
      <c r="B3817" s="184" t="s">
        <v>338</v>
      </c>
      <c r="C3817" s="183">
        <v>48122.0</v>
      </c>
      <c r="D3817" s="184" t="s">
        <v>472</v>
      </c>
      <c r="E3817" s="184" t="s">
        <v>405</v>
      </c>
      <c r="F3817" s="184" t="s">
        <v>353</v>
      </c>
      <c r="G3817" s="186">
        <v>1.0</v>
      </c>
      <c r="H3817" s="186">
        <v>0.0</v>
      </c>
      <c r="I3817" s="2"/>
    </row>
    <row r="3818">
      <c r="A3818" s="183">
        <v>48168.0</v>
      </c>
      <c r="B3818" s="184" t="s">
        <v>340</v>
      </c>
      <c r="C3818" s="183">
        <v>48123.0</v>
      </c>
      <c r="D3818" s="184" t="s">
        <v>472</v>
      </c>
      <c r="E3818" s="184" t="s">
        <v>405</v>
      </c>
      <c r="F3818" s="184" t="s">
        <v>354</v>
      </c>
      <c r="G3818" s="186">
        <v>2.0</v>
      </c>
      <c r="H3818" s="186">
        <v>0.0</v>
      </c>
      <c r="I3818" s="2"/>
    </row>
    <row r="3819">
      <c r="A3819" s="183">
        <v>48169.0</v>
      </c>
      <c r="B3819" s="184" t="s">
        <v>342</v>
      </c>
      <c r="C3819" s="183">
        <v>48124.0</v>
      </c>
      <c r="D3819" s="184" t="s">
        <v>472</v>
      </c>
      <c r="E3819" s="184" t="s">
        <v>405</v>
      </c>
      <c r="F3819" s="184" t="s">
        <v>356</v>
      </c>
      <c r="G3819" s="186">
        <v>3.0</v>
      </c>
      <c r="H3819" s="186">
        <v>0.0</v>
      </c>
      <c r="I3819" s="2"/>
    </row>
    <row r="3820">
      <c r="A3820" s="183">
        <v>48170.0</v>
      </c>
      <c r="B3820" s="184" t="s">
        <v>344</v>
      </c>
      <c r="C3820" s="183">
        <v>48125.0</v>
      </c>
      <c r="D3820" s="184" t="s">
        <v>472</v>
      </c>
      <c r="E3820" s="184" t="s">
        <v>405</v>
      </c>
      <c r="F3820" s="184" t="s">
        <v>357</v>
      </c>
      <c r="G3820" s="186">
        <v>4.0</v>
      </c>
      <c r="H3820" s="186">
        <v>0.0</v>
      </c>
      <c r="I3820" s="2"/>
    </row>
    <row r="3821">
      <c r="A3821" s="183">
        <v>48171.0</v>
      </c>
      <c r="B3821" s="184" t="s">
        <v>346</v>
      </c>
      <c r="C3821" s="183">
        <v>48126.0</v>
      </c>
      <c r="D3821" s="184" t="s">
        <v>472</v>
      </c>
      <c r="E3821" s="184" t="s">
        <v>405</v>
      </c>
      <c r="F3821" s="184" t="s">
        <v>358</v>
      </c>
      <c r="G3821" s="186">
        <v>5.0</v>
      </c>
      <c r="H3821" s="186">
        <v>0.0</v>
      </c>
      <c r="I3821" s="2"/>
    </row>
    <row r="3822">
      <c r="A3822" s="183">
        <v>48172.0</v>
      </c>
      <c r="B3822" s="184" t="s">
        <v>348</v>
      </c>
      <c r="C3822" s="183">
        <v>48127.0</v>
      </c>
      <c r="D3822" s="184" t="s">
        <v>472</v>
      </c>
      <c r="E3822" s="184" t="s">
        <v>405</v>
      </c>
      <c r="F3822" s="184" t="s">
        <v>359</v>
      </c>
      <c r="G3822" s="186">
        <v>6.0</v>
      </c>
      <c r="H3822" s="186">
        <v>0.0</v>
      </c>
      <c r="I3822" s="2"/>
    </row>
    <row r="3823">
      <c r="A3823" s="183">
        <v>48173.0</v>
      </c>
      <c r="B3823" s="184" t="s">
        <v>334</v>
      </c>
      <c r="C3823" s="183">
        <v>48128.0</v>
      </c>
      <c r="D3823" s="184" t="s">
        <v>472</v>
      </c>
      <c r="E3823" s="184" t="s">
        <v>405</v>
      </c>
      <c r="F3823" s="184" t="s">
        <v>360</v>
      </c>
      <c r="G3823" s="186">
        <v>7.0</v>
      </c>
      <c r="H3823" s="186">
        <v>0.0</v>
      </c>
      <c r="I3823" s="2"/>
    </row>
    <row r="3824">
      <c r="A3824" s="183">
        <v>48174.0</v>
      </c>
      <c r="B3824" s="184" t="s">
        <v>338</v>
      </c>
      <c r="C3824" s="183">
        <v>48129.0</v>
      </c>
      <c r="D3824" s="184" t="s">
        <v>472</v>
      </c>
      <c r="E3824" s="184" t="s">
        <v>405</v>
      </c>
      <c r="F3824" s="184" t="s">
        <v>361</v>
      </c>
      <c r="G3824" s="186">
        <v>8.0</v>
      </c>
      <c r="H3824" s="186">
        <v>0.0</v>
      </c>
      <c r="I3824" s="2"/>
    </row>
    <row r="3825">
      <c r="A3825" s="183">
        <v>48175.0</v>
      </c>
      <c r="B3825" s="184" t="s">
        <v>340</v>
      </c>
      <c r="C3825" s="183">
        <v>48130.0</v>
      </c>
      <c r="D3825" s="184" t="s">
        <v>472</v>
      </c>
      <c r="E3825" s="184" t="s">
        <v>405</v>
      </c>
      <c r="F3825" s="184" t="s">
        <v>362</v>
      </c>
      <c r="G3825" s="186">
        <v>9.0</v>
      </c>
      <c r="H3825" s="186">
        <v>0.0</v>
      </c>
      <c r="I3825" s="2"/>
    </row>
    <row r="3826">
      <c r="A3826" s="183">
        <v>48176.0</v>
      </c>
      <c r="B3826" s="184" t="s">
        <v>342</v>
      </c>
      <c r="C3826" s="183">
        <v>48131.0</v>
      </c>
      <c r="D3826" s="184" t="s">
        <v>472</v>
      </c>
      <c r="E3826" s="184" t="s">
        <v>405</v>
      </c>
      <c r="F3826" s="184" t="s">
        <v>363</v>
      </c>
      <c r="G3826" s="186">
        <v>10.0</v>
      </c>
      <c r="H3826" s="186">
        <v>0.0</v>
      </c>
      <c r="I3826" s="2"/>
    </row>
    <row r="3827">
      <c r="A3827" s="183">
        <v>48177.0</v>
      </c>
      <c r="B3827" s="184" t="s">
        <v>344</v>
      </c>
      <c r="C3827" s="183">
        <v>48132.0</v>
      </c>
      <c r="D3827" s="184" t="s">
        <v>472</v>
      </c>
      <c r="E3827" s="184" t="s">
        <v>405</v>
      </c>
      <c r="F3827" s="184" t="s">
        <v>364</v>
      </c>
      <c r="G3827" s="186">
        <v>11.0</v>
      </c>
      <c r="H3827" s="186">
        <v>0.0</v>
      </c>
      <c r="I3827" s="2"/>
    </row>
    <row r="3828">
      <c r="A3828" s="183">
        <v>48178.0</v>
      </c>
      <c r="B3828" s="184" t="s">
        <v>346</v>
      </c>
      <c r="C3828" s="183">
        <v>48133.0</v>
      </c>
      <c r="D3828" s="184" t="s">
        <v>472</v>
      </c>
      <c r="E3828" s="184" t="s">
        <v>405</v>
      </c>
      <c r="F3828" s="184" t="s">
        <v>365</v>
      </c>
      <c r="G3828" s="186">
        <v>12.0</v>
      </c>
      <c r="H3828" s="186">
        <v>0.0</v>
      </c>
      <c r="I3828" s="2"/>
    </row>
    <row r="3829">
      <c r="A3829" s="183">
        <v>48179.0</v>
      </c>
      <c r="B3829" s="184" t="s">
        <v>348</v>
      </c>
      <c r="C3829" s="183">
        <v>48134.0</v>
      </c>
      <c r="D3829" s="184" t="s">
        <v>472</v>
      </c>
      <c r="E3829" s="184" t="s">
        <v>405</v>
      </c>
      <c r="F3829" s="184" t="s">
        <v>366</v>
      </c>
      <c r="G3829" s="186">
        <v>13.0</v>
      </c>
      <c r="H3829" s="186">
        <v>0.0</v>
      </c>
      <c r="I3829" s="2"/>
    </row>
    <row r="3830">
      <c r="A3830" s="183">
        <v>48180.0</v>
      </c>
      <c r="B3830" s="184" t="s">
        <v>334</v>
      </c>
      <c r="C3830" s="183">
        <v>48135.0</v>
      </c>
      <c r="D3830" s="184" t="s">
        <v>472</v>
      </c>
      <c r="E3830" s="184" t="s">
        <v>405</v>
      </c>
      <c r="F3830" s="184" t="s">
        <v>367</v>
      </c>
      <c r="G3830" s="186">
        <v>14.0</v>
      </c>
      <c r="H3830" s="186">
        <v>0.0</v>
      </c>
      <c r="I3830" s="2"/>
    </row>
    <row r="3831">
      <c r="A3831" s="183">
        <v>48181.0</v>
      </c>
      <c r="B3831" s="184" t="s">
        <v>338</v>
      </c>
      <c r="C3831" s="183">
        <v>48136.0</v>
      </c>
      <c r="D3831" s="184" t="s">
        <v>472</v>
      </c>
      <c r="E3831" s="184" t="s">
        <v>405</v>
      </c>
      <c r="F3831" s="184" t="s">
        <v>368</v>
      </c>
      <c r="G3831" s="186">
        <v>15.0</v>
      </c>
      <c r="H3831" s="186">
        <v>0.0</v>
      </c>
      <c r="I3831" s="2"/>
    </row>
    <row r="3832">
      <c r="A3832" s="183">
        <v>48182.0</v>
      </c>
      <c r="B3832" s="184" t="s">
        <v>340</v>
      </c>
      <c r="C3832" s="183">
        <v>48137.0</v>
      </c>
      <c r="D3832" s="184" t="s">
        <v>472</v>
      </c>
      <c r="E3832" s="184" t="s">
        <v>405</v>
      </c>
      <c r="F3832" s="184" t="s">
        <v>369</v>
      </c>
      <c r="G3832" s="186">
        <v>16.0</v>
      </c>
      <c r="H3832" s="186">
        <v>0.0</v>
      </c>
      <c r="I3832" s="2"/>
    </row>
    <row r="3833">
      <c r="A3833" s="183">
        <v>48183.0</v>
      </c>
      <c r="B3833" s="184" t="s">
        <v>342</v>
      </c>
      <c r="C3833" s="183">
        <v>48138.0</v>
      </c>
      <c r="D3833" s="184" t="s">
        <v>472</v>
      </c>
      <c r="E3833" s="184" t="s">
        <v>405</v>
      </c>
      <c r="F3833" s="184" t="s">
        <v>370</v>
      </c>
      <c r="G3833" s="186">
        <v>17.0</v>
      </c>
      <c r="H3833" s="186">
        <v>0.0</v>
      </c>
      <c r="I3833" s="2"/>
    </row>
    <row r="3834">
      <c r="A3834" s="183">
        <v>48184.0</v>
      </c>
      <c r="B3834" s="184" t="s">
        <v>344</v>
      </c>
      <c r="C3834" s="183">
        <v>48139.0</v>
      </c>
      <c r="D3834" s="184" t="s">
        <v>472</v>
      </c>
      <c r="E3834" s="184" t="s">
        <v>405</v>
      </c>
      <c r="F3834" s="184" t="s">
        <v>371</v>
      </c>
      <c r="G3834" s="186">
        <v>18.0</v>
      </c>
      <c r="H3834" s="186">
        <v>0.0</v>
      </c>
      <c r="I3834" s="2"/>
    </row>
    <row r="3835">
      <c r="A3835" s="183">
        <v>48185.0</v>
      </c>
      <c r="B3835" s="184" t="s">
        <v>346</v>
      </c>
      <c r="C3835" s="183">
        <v>48140.0</v>
      </c>
      <c r="D3835" s="184" t="s">
        <v>472</v>
      </c>
      <c r="E3835" s="184" t="s">
        <v>405</v>
      </c>
      <c r="F3835" s="184" t="s">
        <v>372</v>
      </c>
      <c r="G3835" s="186">
        <v>19.0</v>
      </c>
      <c r="H3835" s="186">
        <v>0.0</v>
      </c>
      <c r="I3835" s="2"/>
    </row>
    <row r="3836">
      <c r="A3836" s="183">
        <v>48186.0</v>
      </c>
      <c r="B3836" s="184" t="s">
        <v>348</v>
      </c>
      <c r="C3836" s="183">
        <v>48141.0</v>
      </c>
      <c r="D3836" s="184" t="s">
        <v>472</v>
      </c>
      <c r="E3836" s="184" t="s">
        <v>405</v>
      </c>
      <c r="F3836" s="184" t="s">
        <v>373</v>
      </c>
      <c r="G3836" s="186">
        <v>20.0</v>
      </c>
      <c r="H3836" s="186">
        <v>0.0</v>
      </c>
      <c r="I3836" s="2"/>
    </row>
    <row r="3837">
      <c r="A3837" s="183">
        <v>48187.0</v>
      </c>
      <c r="B3837" s="184" t="s">
        <v>334</v>
      </c>
      <c r="C3837" s="183">
        <v>48142.0</v>
      </c>
      <c r="D3837" s="184" t="s">
        <v>472</v>
      </c>
      <c r="E3837" s="184" t="s">
        <v>405</v>
      </c>
      <c r="F3837" s="184" t="s">
        <v>374</v>
      </c>
      <c r="G3837" s="186">
        <v>21.0</v>
      </c>
      <c r="H3837" s="186">
        <v>0.0</v>
      </c>
      <c r="I3837" s="2"/>
    </row>
    <row r="3838">
      <c r="A3838" s="183">
        <v>48188.0</v>
      </c>
      <c r="B3838" s="184" t="s">
        <v>338</v>
      </c>
      <c r="C3838" s="183">
        <v>48143.0</v>
      </c>
      <c r="D3838" s="184" t="s">
        <v>472</v>
      </c>
      <c r="E3838" s="184" t="s">
        <v>405</v>
      </c>
      <c r="F3838" s="184" t="s">
        <v>406</v>
      </c>
      <c r="G3838" s="186">
        <v>22.0</v>
      </c>
      <c r="H3838" s="186">
        <v>0.0</v>
      </c>
      <c r="I3838" s="2"/>
    </row>
    <row r="3839">
      <c r="A3839" s="183">
        <v>48189.0</v>
      </c>
      <c r="B3839" s="184" t="s">
        <v>340</v>
      </c>
      <c r="C3839" s="183">
        <v>48144.0</v>
      </c>
      <c r="D3839" s="184" t="s">
        <v>472</v>
      </c>
      <c r="E3839" s="184" t="s">
        <v>405</v>
      </c>
      <c r="F3839" s="184" t="s">
        <v>407</v>
      </c>
      <c r="G3839" s="186">
        <v>23.0</v>
      </c>
      <c r="H3839" s="186">
        <v>0.0</v>
      </c>
      <c r="I3839" s="2"/>
    </row>
    <row r="3840">
      <c r="A3840" s="183">
        <v>48190.0</v>
      </c>
      <c r="B3840" s="184" t="s">
        <v>342</v>
      </c>
      <c r="C3840" s="183">
        <v>48145.0</v>
      </c>
      <c r="D3840" s="184" t="s">
        <v>472</v>
      </c>
      <c r="E3840" s="184" t="s">
        <v>405</v>
      </c>
      <c r="F3840" s="184" t="s">
        <v>377</v>
      </c>
      <c r="G3840" s="186">
        <v>24.0</v>
      </c>
      <c r="H3840" s="186">
        <v>0.0</v>
      </c>
      <c r="I3840" s="2"/>
    </row>
    <row r="3841">
      <c r="A3841" s="183">
        <v>48191.0</v>
      </c>
      <c r="B3841" s="184" t="s">
        <v>344</v>
      </c>
      <c r="C3841" s="183">
        <v>48146.0</v>
      </c>
      <c r="D3841" s="184" t="s">
        <v>472</v>
      </c>
      <c r="E3841" s="184" t="s">
        <v>405</v>
      </c>
      <c r="F3841" s="184" t="s">
        <v>378</v>
      </c>
      <c r="G3841" s="186">
        <v>25.0</v>
      </c>
      <c r="H3841" s="186">
        <v>0.0</v>
      </c>
      <c r="I3841" s="2"/>
    </row>
    <row r="3842">
      <c r="A3842" s="183">
        <v>48192.0</v>
      </c>
      <c r="B3842" s="184" t="s">
        <v>346</v>
      </c>
      <c r="C3842" s="183">
        <v>48147.0</v>
      </c>
      <c r="D3842" s="184" t="s">
        <v>472</v>
      </c>
      <c r="E3842" s="184" t="s">
        <v>405</v>
      </c>
      <c r="F3842" s="184" t="s">
        <v>379</v>
      </c>
      <c r="G3842" s="186">
        <v>26.0</v>
      </c>
      <c r="H3842" s="186">
        <v>0.0</v>
      </c>
      <c r="I3842" s="2"/>
    </row>
    <row r="3843">
      <c r="A3843" s="183">
        <v>48193.0</v>
      </c>
      <c r="B3843" s="184" t="s">
        <v>348</v>
      </c>
      <c r="C3843" s="183">
        <v>48148.0</v>
      </c>
      <c r="D3843" s="184" t="s">
        <v>472</v>
      </c>
      <c r="E3843" s="184" t="s">
        <v>405</v>
      </c>
      <c r="F3843" s="184" t="s">
        <v>380</v>
      </c>
      <c r="G3843" s="186">
        <v>27.0</v>
      </c>
      <c r="H3843" s="186">
        <v>0.0</v>
      </c>
      <c r="I3843" s="2"/>
    </row>
    <row r="3844">
      <c r="A3844" s="183">
        <v>48194.0</v>
      </c>
      <c r="B3844" s="184" t="s">
        <v>334</v>
      </c>
      <c r="C3844" s="183">
        <v>48149.0</v>
      </c>
      <c r="D3844" s="184" t="s">
        <v>472</v>
      </c>
      <c r="E3844" s="184" t="s">
        <v>405</v>
      </c>
      <c r="F3844" s="184" t="s">
        <v>381</v>
      </c>
      <c r="G3844" s="186">
        <v>28.0</v>
      </c>
      <c r="H3844" s="186">
        <v>0.0</v>
      </c>
      <c r="I3844" s="2"/>
    </row>
    <row r="3845">
      <c r="A3845" s="183">
        <v>48195.0</v>
      </c>
      <c r="B3845" s="184" t="s">
        <v>338</v>
      </c>
      <c r="C3845" s="183">
        <v>48150.0</v>
      </c>
      <c r="D3845" s="184" t="s">
        <v>472</v>
      </c>
      <c r="E3845" s="184" t="s">
        <v>405</v>
      </c>
      <c r="F3845" s="184" t="s">
        <v>383</v>
      </c>
      <c r="G3845" s="186">
        <v>29.0</v>
      </c>
      <c r="H3845" s="186">
        <v>0.0</v>
      </c>
      <c r="I3845" s="2"/>
    </row>
    <row r="3846">
      <c r="A3846" s="183">
        <v>48196.0</v>
      </c>
      <c r="B3846" s="184" t="s">
        <v>340</v>
      </c>
      <c r="C3846" s="183">
        <v>48153.0</v>
      </c>
      <c r="D3846" s="184" t="s">
        <v>472</v>
      </c>
      <c r="E3846" s="184" t="s">
        <v>408</v>
      </c>
      <c r="F3846" s="184" t="s">
        <v>384</v>
      </c>
      <c r="G3846" s="186">
        <v>1.0</v>
      </c>
      <c r="H3846" s="186">
        <v>0.0</v>
      </c>
      <c r="I3846" s="2"/>
    </row>
    <row r="3847">
      <c r="A3847" s="183">
        <v>48197.0</v>
      </c>
      <c r="B3847" s="184" t="s">
        <v>342</v>
      </c>
      <c r="C3847" s="183">
        <v>48154.0</v>
      </c>
      <c r="D3847" s="184" t="s">
        <v>472</v>
      </c>
      <c r="E3847" s="184" t="s">
        <v>408</v>
      </c>
      <c r="F3847" s="184" t="s">
        <v>385</v>
      </c>
      <c r="G3847" s="186">
        <v>2.0</v>
      </c>
      <c r="H3847" s="186">
        <v>0.0</v>
      </c>
      <c r="I3847" s="2"/>
    </row>
    <row r="3848">
      <c r="A3848" s="183">
        <v>48198.0</v>
      </c>
      <c r="B3848" s="184" t="s">
        <v>344</v>
      </c>
      <c r="C3848" s="183">
        <v>48155.0</v>
      </c>
      <c r="D3848" s="184" t="s">
        <v>472</v>
      </c>
      <c r="E3848" s="184" t="s">
        <v>408</v>
      </c>
      <c r="F3848" s="184" t="s">
        <v>386</v>
      </c>
      <c r="G3848" s="186">
        <v>3.0</v>
      </c>
      <c r="H3848" s="186">
        <v>0.0</v>
      </c>
      <c r="I3848" s="2"/>
    </row>
    <row r="3849">
      <c r="A3849" s="183">
        <v>48199.0</v>
      </c>
      <c r="B3849" s="184" t="s">
        <v>346</v>
      </c>
      <c r="C3849" s="183">
        <v>48156.0</v>
      </c>
      <c r="D3849" s="184" t="s">
        <v>472</v>
      </c>
      <c r="E3849" s="184" t="s">
        <v>408</v>
      </c>
      <c r="F3849" s="184" t="s">
        <v>387</v>
      </c>
      <c r="G3849" s="186">
        <v>4.0</v>
      </c>
      <c r="H3849" s="186">
        <v>0.0</v>
      </c>
      <c r="I3849" s="2"/>
    </row>
    <row r="3850">
      <c r="A3850" s="183">
        <v>48200.0</v>
      </c>
      <c r="B3850" s="184" t="s">
        <v>348</v>
      </c>
      <c r="C3850" s="183">
        <v>48157.0</v>
      </c>
      <c r="D3850" s="184" t="s">
        <v>472</v>
      </c>
      <c r="E3850" s="184" t="s">
        <v>408</v>
      </c>
      <c r="F3850" s="184" t="s">
        <v>388</v>
      </c>
      <c r="G3850" s="186">
        <v>5.0</v>
      </c>
      <c r="H3850" s="186">
        <v>0.0</v>
      </c>
      <c r="I3850" s="2"/>
    </row>
    <row r="3851">
      <c r="A3851" s="183">
        <v>48201.0</v>
      </c>
      <c r="B3851" s="184" t="s">
        <v>334</v>
      </c>
      <c r="C3851" s="183">
        <v>48158.0</v>
      </c>
      <c r="D3851" s="184" t="s">
        <v>472</v>
      </c>
      <c r="E3851" s="184" t="s">
        <v>408</v>
      </c>
      <c r="F3851" s="184" t="s">
        <v>389</v>
      </c>
      <c r="G3851" s="186">
        <v>6.0</v>
      </c>
      <c r="H3851" s="186">
        <v>0.0</v>
      </c>
      <c r="I3851" s="2"/>
    </row>
    <row r="3852">
      <c r="A3852" s="183">
        <v>48202.0</v>
      </c>
      <c r="B3852" s="184" t="s">
        <v>338</v>
      </c>
      <c r="C3852" s="183">
        <v>48159.0</v>
      </c>
      <c r="D3852" s="184" t="s">
        <v>472</v>
      </c>
      <c r="E3852" s="184" t="s">
        <v>408</v>
      </c>
      <c r="F3852" s="184" t="s">
        <v>390</v>
      </c>
      <c r="G3852" s="186">
        <v>7.0</v>
      </c>
      <c r="H3852" s="186">
        <v>0.0</v>
      </c>
      <c r="I3852" s="2"/>
    </row>
    <row r="3853">
      <c r="A3853" s="183">
        <v>48203.0</v>
      </c>
      <c r="B3853" s="184" t="s">
        <v>340</v>
      </c>
      <c r="C3853" s="183">
        <v>48160.0</v>
      </c>
      <c r="D3853" s="184" t="s">
        <v>472</v>
      </c>
      <c r="E3853" s="184" t="s">
        <v>408</v>
      </c>
      <c r="F3853" s="184" t="s">
        <v>391</v>
      </c>
      <c r="G3853" s="186">
        <v>8.0</v>
      </c>
      <c r="H3853" s="186">
        <v>0.0</v>
      </c>
      <c r="I3853" s="2"/>
    </row>
    <row r="3854">
      <c r="A3854" s="183">
        <v>48204.0</v>
      </c>
      <c r="B3854" s="184" t="s">
        <v>342</v>
      </c>
      <c r="C3854" s="183">
        <v>48161.0</v>
      </c>
      <c r="D3854" s="184" t="s">
        <v>472</v>
      </c>
      <c r="E3854" s="184" t="s">
        <v>408</v>
      </c>
      <c r="F3854" s="184" t="s">
        <v>392</v>
      </c>
      <c r="G3854" s="186">
        <v>9.0</v>
      </c>
      <c r="H3854" s="186">
        <v>0.0</v>
      </c>
      <c r="I3854" s="2"/>
    </row>
    <row r="3855">
      <c r="A3855" s="183">
        <v>48205.0</v>
      </c>
      <c r="B3855" s="184" t="s">
        <v>344</v>
      </c>
      <c r="C3855" s="183">
        <v>48162.0</v>
      </c>
      <c r="D3855" s="184" t="s">
        <v>472</v>
      </c>
      <c r="E3855" s="184" t="s">
        <v>408</v>
      </c>
      <c r="F3855" s="184" t="s">
        <v>393</v>
      </c>
      <c r="G3855" s="186">
        <v>10.0</v>
      </c>
      <c r="H3855" s="186">
        <v>0.0</v>
      </c>
      <c r="I3855" s="2"/>
    </row>
    <row r="3856">
      <c r="A3856" s="183">
        <v>48206.0</v>
      </c>
      <c r="B3856" s="184" t="s">
        <v>346</v>
      </c>
      <c r="C3856" s="183">
        <v>48163.0</v>
      </c>
      <c r="D3856" s="184" t="s">
        <v>472</v>
      </c>
      <c r="E3856" s="184" t="s">
        <v>408</v>
      </c>
      <c r="F3856" s="184" t="s">
        <v>394</v>
      </c>
      <c r="G3856" s="186">
        <v>11.0</v>
      </c>
      <c r="H3856" s="186">
        <v>0.0</v>
      </c>
      <c r="I3856" s="2"/>
    </row>
    <row r="3857">
      <c r="A3857" s="183">
        <v>48207.0</v>
      </c>
      <c r="B3857" s="184" t="s">
        <v>348</v>
      </c>
      <c r="C3857" s="183">
        <v>48164.0</v>
      </c>
      <c r="D3857" s="184" t="s">
        <v>472</v>
      </c>
      <c r="E3857" s="184" t="s">
        <v>408</v>
      </c>
      <c r="F3857" s="184" t="s">
        <v>395</v>
      </c>
      <c r="G3857" s="186">
        <v>12.0</v>
      </c>
      <c r="H3857" s="186">
        <v>0.0</v>
      </c>
      <c r="I3857" s="2"/>
    </row>
    <row r="3858">
      <c r="A3858" s="183">
        <v>48208.0</v>
      </c>
      <c r="B3858" s="184" t="s">
        <v>334</v>
      </c>
      <c r="C3858" s="183">
        <v>48165.0</v>
      </c>
      <c r="D3858" s="184" t="s">
        <v>472</v>
      </c>
      <c r="E3858" s="184" t="s">
        <v>408</v>
      </c>
      <c r="F3858" s="184" t="s">
        <v>396</v>
      </c>
      <c r="G3858" s="186">
        <v>13.0</v>
      </c>
      <c r="H3858" s="186">
        <v>0.0</v>
      </c>
      <c r="I3858" s="2"/>
    </row>
    <row r="3859">
      <c r="A3859" s="183">
        <v>48209.0</v>
      </c>
      <c r="B3859" s="184" t="s">
        <v>338</v>
      </c>
      <c r="C3859" s="183">
        <v>48166.0</v>
      </c>
      <c r="D3859" s="184" t="s">
        <v>472</v>
      </c>
      <c r="E3859" s="184" t="s">
        <v>408</v>
      </c>
      <c r="F3859" s="184" t="s">
        <v>397</v>
      </c>
      <c r="G3859" s="186">
        <v>14.0</v>
      </c>
      <c r="H3859" s="186">
        <v>0.0</v>
      </c>
      <c r="I3859" s="2"/>
    </row>
    <row r="3860">
      <c r="A3860" s="183">
        <v>48210.0</v>
      </c>
      <c r="B3860" s="184" t="s">
        <v>340</v>
      </c>
      <c r="C3860" s="183">
        <v>48167.0</v>
      </c>
      <c r="D3860" s="184" t="s">
        <v>472</v>
      </c>
      <c r="E3860" s="184" t="s">
        <v>408</v>
      </c>
      <c r="F3860" s="184" t="s">
        <v>398</v>
      </c>
      <c r="G3860" s="186">
        <v>15.0</v>
      </c>
      <c r="H3860" s="186">
        <v>0.0</v>
      </c>
      <c r="I3860" s="2"/>
    </row>
    <row r="3861">
      <c r="A3861" s="183">
        <v>48211.0</v>
      </c>
      <c r="B3861" s="184" t="s">
        <v>342</v>
      </c>
      <c r="C3861" s="183">
        <v>48168.0</v>
      </c>
      <c r="D3861" s="184" t="s">
        <v>472</v>
      </c>
      <c r="E3861" s="184" t="s">
        <v>408</v>
      </c>
      <c r="F3861" s="184" t="s">
        <v>399</v>
      </c>
      <c r="G3861" s="186">
        <v>16.0</v>
      </c>
      <c r="H3861" s="186">
        <v>0.0</v>
      </c>
      <c r="I3861" s="2"/>
    </row>
    <row r="3862">
      <c r="A3862" s="183">
        <v>48212.0</v>
      </c>
      <c r="B3862" s="184" t="s">
        <v>344</v>
      </c>
      <c r="C3862" s="183">
        <v>48169.0</v>
      </c>
      <c r="D3862" s="184" t="s">
        <v>472</v>
      </c>
      <c r="E3862" s="184" t="s">
        <v>408</v>
      </c>
      <c r="F3862" s="184" t="s">
        <v>400</v>
      </c>
      <c r="G3862" s="186">
        <v>17.0</v>
      </c>
      <c r="H3862" s="186">
        <v>0.0</v>
      </c>
      <c r="I3862" s="2"/>
    </row>
    <row r="3863">
      <c r="A3863" s="183">
        <v>48213.0</v>
      </c>
      <c r="B3863" s="184" t="s">
        <v>346</v>
      </c>
      <c r="C3863" s="183">
        <v>48170.0</v>
      </c>
      <c r="D3863" s="184" t="s">
        <v>472</v>
      </c>
      <c r="E3863" s="184" t="s">
        <v>408</v>
      </c>
      <c r="F3863" s="184" t="s">
        <v>401</v>
      </c>
      <c r="G3863" s="186">
        <v>18.0</v>
      </c>
      <c r="H3863" s="186">
        <v>0.0</v>
      </c>
      <c r="I3863" s="2"/>
    </row>
    <row r="3864">
      <c r="A3864" s="183">
        <v>47880.0</v>
      </c>
      <c r="B3864" s="184" t="s">
        <v>338</v>
      </c>
      <c r="C3864" s="183">
        <v>47858.0</v>
      </c>
      <c r="D3864" s="184" t="s">
        <v>472</v>
      </c>
      <c r="E3864" s="184" t="s">
        <v>409</v>
      </c>
      <c r="F3864" s="184" t="s">
        <v>367</v>
      </c>
      <c r="G3864" s="186">
        <v>10.0</v>
      </c>
      <c r="H3864" s="186">
        <v>0.0</v>
      </c>
      <c r="I3864" s="2"/>
    </row>
    <row r="3865">
      <c r="A3865" s="183">
        <v>47881.0</v>
      </c>
      <c r="B3865" s="184" t="s">
        <v>340</v>
      </c>
      <c r="C3865" s="183">
        <v>47859.0</v>
      </c>
      <c r="D3865" s="184" t="s">
        <v>472</v>
      </c>
      <c r="E3865" s="184" t="s">
        <v>409</v>
      </c>
      <c r="F3865" s="184" t="s">
        <v>368</v>
      </c>
      <c r="G3865" s="186">
        <v>11.0</v>
      </c>
      <c r="H3865" s="186">
        <v>0.0</v>
      </c>
      <c r="I3865" s="2"/>
    </row>
    <row r="3866">
      <c r="A3866" s="183">
        <v>47882.0</v>
      </c>
      <c r="B3866" s="184" t="s">
        <v>342</v>
      </c>
      <c r="C3866" s="183">
        <v>47860.0</v>
      </c>
      <c r="D3866" s="184" t="s">
        <v>472</v>
      </c>
      <c r="E3866" s="184" t="s">
        <v>409</v>
      </c>
      <c r="F3866" s="184" t="s">
        <v>369</v>
      </c>
      <c r="G3866" s="186">
        <v>12.0</v>
      </c>
      <c r="H3866" s="186">
        <v>0.0</v>
      </c>
      <c r="I3866" s="2"/>
    </row>
    <row r="3867">
      <c r="A3867" s="183">
        <v>47883.0</v>
      </c>
      <c r="B3867" s="184" t="s">
        <v>344</v>
      </c>
      <c r="C3867" s="183">
        <v>47861.0</v>
      </c>
      <c r="D3867" s="184" t="s">
        <v>472</v>
      </c>
      <c r="E3867" s="184" t="s">
        <v>409</v>
      </c>
      <c r="F3867" s="184" t="s">
        <v>370</v>
      </c>
      <c r="G3867" s="186">
        <v>13.0</v>
      </c>
      <c r="H3867" s="186">
        <v>0.0</v>
      </c>
      <c r="I3867" s="2"/>
    </row>
    <row r="3868">
      <c r="A3868" s="183">
        <v>47884.0</v>
      </c>
      <c r="B3868" s="184" t="s">
        <v>346</v>
      </c>
      <c r="C3868" s="183">
        <v>47862.0</v>
      </c>
      <c r="D3868" s="184" t="s">
        <v>472</v>
      </c>
      <c r="E3868" s="184" t="s">
        <v>409</v>
      </c>
      <c r="F3868" s="184" t="s">
        <v>371</v>
      </c>
      <c r="G3868" s="186">
        <v>14.0</v>
      </c>
      <c r="H3868" s="186">
        <v>0.0</v>
      </c>
      <c r="I3868" s="2"/>
    </row>
    <row r="3869">
      <c r="A3869" s="183">
        <v>47885.0</v>
      </c>
      <c r="B3869" s="184" t="s">
        <v>348</v>
      </c>
      <c r="C3869" s="183">
        <v>47863.0</v>
      </c>
      <c r="D3869" s="184" t="s">
        <v>472</v>
      </c>
      <c r="E3869" s="184" t="s">
        <v>409</v>
      </c>
      <c r="F3869" s="184" t="s">
        <v>372</v>
      </c>
      <c r="G3869" s="186">
        <v>15.0</v>
      </c>
      <c r="H3869" s="186">
        <v>0.0</v>
      </c>
      <c r="I3869" s="2"/>
    </row>
    <row r="3870">
      <c r="A3870" s="183">
        <v>47886.0</v>
      </c>
      <c r="B3870" s="184" t="s">
        <v>334</v>
      </c>
      <c r="C3870" s="183">
        <v>47864.0</v>
      </c>
      <c r="D3870" s="184" t="s">
        <v>472</v>
      </c>
      <c r="E3870" s="184" t="s">
        <v>409</v>
      </c>
      <c r="F3870" s="184" t="s">
        <v>373</v>
      </c>
      <c r="G3870" s="186">
        <v>16.0</v>
      </c>
      <c r="H3870" s="186">
        <v>0.0</v>
      </c>
      <c r="I3870" s="2"/>
    </row>
    <row r="3871">
      <c r="A3871" s="183">
        <v>47887.0</v>
      </c>
      <c r="B3871" s="184" t="s">
        <v>338</v>
      </c>
      <c r="C3871" s="183">
        <v>47865.0</v>
      </c>
      <c r="D3871" s="184" t="s">
        <v>472</v>
      </c>
      <c r="E3871" s="184" t="s">
        <v>409</v>
      </c>
      <c r="F3871" s="184" t="s">
        <v>374</v>
      </c>
      <c r="G3871" s="186">
        <v>17.0</v>
      </c>
      <c r="H3871" s="186">
        <v>0.0</v>
      </c>
      <c r="I3871" s="2"/>
    </row>
    <row r="3872">
      <c r="A3872" s="183">
        <v>47888.0</v>
      </c>
      <c r="B3872" s="184" t="s">
        <v>340</v>
      </c>
      <c r="C3872" s="183">
        <v>47866.0</v>
      </c>
      <c r="D3872" s="184" t="s">
        <v>472</v>
      </c>
      <c r="E3872" s="184" t="s">
        <v>409</v>
      </c>
      <c r="F3872" s="184" t="s">
        <v>406</v>
      </c>
      <c r="G3872" s="186">
        <v>18.0</v>
      </c>
      <c r="H3872" s="186">
        <v>0.0</v>
      </c>
      <c r="I3872" s="2"/>
    </row>
    <row r="3873">
      <c r="A3873" s="183">
        <v>47889.0</v>
      </c>
      <c r="B3873" s="184" t="s">
        <v>342</v>
      </c>
      <c r="C3873" s="183">
        <v>47867.0</v>
      </c>
      <c r="D3873" s="184" t="s">
        <v>472</v>
      </c>
      <c r="E3873" s="184" t="s">
        <v>409</v>
      </c>
      <c r="F3873" s="184" t="s">
        <v>407</v>
      </c>
      <c r="G3873" s="186">
        <v>19.0</v>
      </c>
      <c r="H3873" s="186">
        <v>0.0</v>
      </c>
      <c r="I3873" s="2"/>
    </row>
    <row r="3874">
      <c r="A3874" s="183">
        <v>47890.0</v>
      </c>
      <c r="B3874" s="184" t="s">
        <v>344</v>
      </c>
      <c r="C3874" s="183">
        <v>47868.0</v>
      </c>
      <c r="D3874" s="184" t="s">
        <v>472</v>
      </c>
      <c r="E3874" s="184" t="s">
        <v>409</v>
      </c>
      <c r="F3874" s="184" t="s">
        <v>377</v>
      </c>
      <c r="G3874" s="186">
        <v>20.0</v>
      </c>
      <c r="H3874" s="186">
        <v>0.0</v>
      </c>
      <c r="I3874" s="2"/>
    </row>
    <row r="3875">
      <c r="A3875" s="183">
        <v>47891.0</v>
      </c>
      <c r="B3875" s="184" t="s">
        <v>346</v>
      </c>
      <c r="C3875" s="183">
        <v>47869.0</v>
      </c>
      <c r="D3875" s="184" t="s">
        <v>472</v>
      </c>
      <c r="E3875" s="184" t="s">
        <v>409</v>
      </c>
      <c r="F3875" s="184" t="s">
        <v>378</v>
      </c>
      <c r="G3875" s="186">
        <v>21.0</v>
      </c>
      <c r="H3875" s="186">
        <v>0.0</v>
      </c>
      <c r="I3875" s="2"/>
    </row>
    <row r="3876">
      <c r="A3876" s="183">
        <v>47892.0</v>
      </c>
      <c r="B3876" s="184" t="s">
        <v>348</v>
      </c>
      <c r="C3876" s="183">
        <v>47870.0</v>
      </c>
      <c r="D3876" s="184" t="s">
        <v>472</v>
      </c>
      <c r="E3876" s="184" t="s">
        <v>409</v>
      </c>
      <c r="F3876" s="184" t="s">
        <v>379</v>
      </c>
      <c r="G3876" s="186">
        <v>22.0</v>
      </c>
      <c r="H3876" s="186">
        <v>0.0</v>
      </c>
      <c r="I3876" s="2"/>
    </row>
    <row r="3877">
      <c r="A3877" s="183">
        <v>47893.0</v>
      </c>
      <c r="B3877" s="184" t="s">
        <v>334</v>
      </c>
      <c r="C3877" s="183">
        <v>47871.0</v>
      </c>
      <c r="D3877" s="184" t="s">
        <v>472</v>
      </c>
      <c r="E3877" s="184" t="s">
        <v>409</v>
      </c>
      <c r="F3877" s="184" t="s">
        <v>380</v>
      </c>
      <c r="G3877" s="186">
        <v>23.0</v>
      </c>
      <c r="H3877" s="186">
        <v>0.0</v>
      </c>
      <c r="I3877" s="2"/>
    </row>
    <row r="3878">
      <c r="A3878" s="183">
        <v>47894.0</v>
      </c>
      <c r="B3878" s="184" t="s">
        <v>338</v>
      </c>
      <c r="C3878" s="183">
        <v>47872.0</v>
      </c>
      <c r="D3878" s="184" t="s">
        <v>472</v>
      </c>
      <c r="E3878" s="184" t="s">
        <v>409</v>
      </c>
      <c r="F3878" s="184" t="s">
        <v>381</v>
      </c>
      <c r="G3878" s="186">
        <v>24.0</v>
      </c>
      <c r="H3878" s="186">
        <v>0.0</v>
      </c>
      <c r="I3878" s="2"/>
    </row>
    <row r="3879">
      <c r="A3879" s="183">
        <v>47895.0</v>
      </c>
      <c r="B3879" s="184" t="s">
        <v>340</v>
      </c>
      <c r="C3879" s="183">
        <v>47873.0</v>
      </c>
      <c r="D3879" s="184" t="s">
        <v>472</v>
      </c>
      <c r="E3879" s="184" t="s">
        <v>409</v>
      </c>
      <c r="F3879" s="184" t="s">
        <v>383</v>
      </c>
      <c r="G3879" s="186">
        <v>25.0</v>
      </c>
      <c r="H3879" s="186">
        <v>0.0</v>
      </c>
      <c r="I3879" s="2"/>
    </row>
    <row r="3880">
      <c r="A3880" s="183">
        <v>47896.0</v>
      </c>
      <c r="B3880" s="184" t="s">
        <v>342</v>
      </c>
      <c r="C3880" s="183">
        <v>47874.0</v>
      </c>
      <c r="D3880" s="184" t="s">
        <v>472</v>
      </c>
      <c r="E3880" s="184" t="s">
        <v>409</v>
      </c>
      <c r="F3880" s="184" t="s">
        <v>384</v>
      </c>
      <c r="G3880" s="186">
        <v>26.0</v>
      </c>
      <c r="H3880" s="186">
        <v>0.0</v>
      </c>
      <c r="I3880" s="2"/>
    </row>
    <row r="3881">
      <c r="A3881" s="183">
        <v>47897.0</v>
      </c>
      <c r="B3881" s="184" t="s">
        <v>344</v>
      </c>
      <c r="C3881" s="183">
        <v>47875.0</v>
      </c>
      <c r="D3881" s="184" t="s">
        <v>472</v>
      </c>
      <c r="E3881" s="184" t="s">
        <v>409</v>
      </c>
      <c r="F3881" s="184" t="s">
        <v>385</v>
      </c>
      <c r="G3881" s="186">
        <v>27.0</v>
      </c>
      <c r="H3881" s="186">
        <v>0.0</v>
      </c>
      <c r="I3881" s="2"/>
    </row>
    <row r="3882">
      <c r="A3882" s="183">
        <v>47898.0</v>
      </c>
      <c r="B3882" s="184" t="s">
        <v>346</v>
      </c>
      <c r="C3882" s="183">
        <v>47876.0</v>
      </c>
      <c r="D3882" s="184" t="s">
        <v>472</v>
      </c>
      <c r="E3882" s="184" t="s">
        <v>409</v>
      </c>
      <c r="F3882" s="184" t="s">
        <v>386</v>
      </c>
      <c r="G3882" s="186">
        <v>28.0</v>
      </c>
      <c r="H3882" s="186">
        <v>0.0</v>
      </c>
      <c r="I3882" s="2"/>
    </row>
    <row r="3883">
      <c r="A3883" s="183">
        <v>47899.0</v>
      </c>
      <c r="B3883" s="184" t="s">
        <v>348</v>
      </c>
      <c r="C3883" s="183">
        <v>47877.0</v>
      </c>
      <c r="D3883" s="184" t="s">
        <v>472</v>
      </c>
      <c r="E3883" s="184" t="s">
        <v>409</v>
      </c>
      <c r="F3883" s="184" t="s">
        <v>387</v>
      </c>
      <c r="G3883" s="186">
        <v>29.0</v>
      </c>
      <c r="H3883" s="186">
        <v>0.0</v>
      </c>
      <c r="I3883" s="2"/>
    </row>
    <row r="3884">
      <c r="A3884" s="183">
        <v>47900.0</v>
      </c>
      <c r="B3884" s="184" t="s">
        <v>334</v>
      </c>
      <c r="C3884" s="183">
        <v>47878.0</v>
      </c>
      <c r="D3884" s="184" t="s">
        <v>472</v>
      </c>
      <c r="E3884" s="184" t="s">
        <v>409</v>
      </c>
      <c r="F3884" s="184" t="s">
        <v>388</v>
      </c>
      <c r="G3884" s="186">
        <v>30.0</v>
      </c>
      <c r="H3884" s="186">
        <v>0.0</v>
      </c>
      <c r="I3884" s="2"/>
    </row>
    <row r="3885">
      <c r="A3885" s="183">
        <v>47901.0</v>
      </c>
      <c r="B3885" s="184" t="s">
        <v>338</v>
      </c>
      <c r="C3885" s="183">
        <v>47880.0</v>
      </c>
      <c r="D3885" s="184" t="s">
        <v>472</v>
      </c>
      <c r="E3885" s="184" t="s">
        <v>410</v>
      </c>
      <c r="F3885" s="184" t="s">
        <v>389</v>
      </c>
      <c r="G3885" s="186">
        <v>1.0</v>
      </c>
      <c r="H3885" s="186">
        <v>0.0</v>
      </c>
      <c r="I3885" s="2"/>
    </row>
    <row r="3886">
      <c r="A3886" s="183">
        <v>47902.0</v>
      </c>
      <c r="B3886" s="184" t="s">
        <v>340</v>
      </c>
      <c r="C3886" s="183">
        <v>47881.0</v>
      </c>
      <c r="D3886" s="184" t="s">
        <v>472</v>
      </c>
      <c r="E3886" s="184" t="s">
        <v>410</v>
      </c>
      <c r="F3886" s="184" t="s">
        <v>390</v>
      </c>
      <c r="G3886" s="186">
        <v>2.0</v>
      </c>
      <c r="H3886" s="186">
        <v>0.0</v>
      </c>
      <c r="I3886" s="2"/>
    </row>
    <row r="3887">
      <c r="A3887" s="183">
        <v>47903.0</v>
      </c>
      <c r="B3887" s="184" t="s">
        <v>342</v>
      </c>
      <c r="C3887" s="183">
        <v>47882.0</v>
      </c>
      <c r="D3887" s="184" t="s">
        <v>472</v>
      </c>
      <c r="E3887" s="184" t="s">
        <v>410</v>
      </c>
      <c r="F3887" s="184" t="s">
        <v>391</v>
      </c>
      <c r="G3887" s="186">
        <v>3.0</v>
      </c>
      <c r="H3887" s="186">
        <v>0.0</v>
      </c>
      <c r="I3887" s="2"/>
    </row>
    <row r="3888">
      <c r="A3888" s="183">
        <v>47904.0</v>
      </c>
      <c r="B3888" s="184" t="s">
        <v>344</v>
      </c>
      <c r="C3888" s="183">
        <v>47883.0</v>
      </c>
      <c r="D3888" s="184" t="s">
        <v>472</v>
      </c>
      <c r="E3888" s="184" t="s">
        <v>410</v>
      </c>
      <c r="F3888" s="184" t="s">
        <v>392</v>
      </c>
      <c r="G3888" s="186">
        <v>4.0</v>
      </c>
      <c r="H3888" s="186">
        <v>0.0</v>
      </c>
      <c r="I3888" s="2"/>
    </row>
    <row r="3889">
      <c r="A3889" s="183">
        <v>47905.0</v>
      </c>
      <c r="B3889" s="184" t="s">
        <v>346</v>
      </c>
      <c r="C3889" s="183">
        <v>47884.0</v>
      </c>
      <c r="D3889" s="184" t="s">
        <v>472</v>
      </c>
      <c r="E3889" s="184" t="s">
        <v>410</v>
      </c>
      <c r="F3889" s="184" t="s">
        <v>393</v>
      </c>
      <c r="G3889" s="186">
        <v>5.0</v>
      </c>
      <c r="H3889" s="186">
        <v>0.0</v>
      </c>
      <c r="I3889" s="2"/>
    </row>
    <row r="3890">
      <c r="A3890" s="183">
        <v>47906.0</v>
      </c>
      <c r="B3890" s="184" t="s">
        <v>348</v>
      </c>
      <c r="C3890" s="183">
        <v>47885.0</v>
      </c>
      <c r="D3890" s="184" t="s">
        <v>472</v>
      </c>
      <c r="E3890" s="184" t="s">
        <v>410</v>
      </c>
      <c r="F3890" s="184" t="s">
        <v>394</v>
      </c>
      <c r="G3890" s="186">
        <v>6.0</v>
      </c>
      <c r="H3890" s="186">
        <v>0.0</v>
      </c>
      <c r="I3890" s="2"/>
    </row>
    <row r="3891">
      <c r="A3891" s="183">
        <v>47907.0</v>
      </c>
      <c r="B3891" s="184" t="s">
        <v>334</v>
      </c>
      <c r="C3891" s="183">
        <v>47886.0</v>
      </c>
      <c r="D3891" s="184" t="s">
        <v>472</v>
      </c>
      <c r="E3891" s="184" t="s">
        <v>410</v>
      </c>
      <c r="F3891" s="184" t="s">
        <v>395</v>
      </c>
      <c r="G3891" s="186">
        <v>7.0</v>
      </c>
      <c r="H3891" s="186">
        <v>0.0</v>
      </c>
      <c r="I3891" s="2"/>
    </row>
    <row r="3892">
      <c r="A3892" s="183">
        <v>47908.0</v>
      </c>
      <c r="B3892" s="184" t="s">
        <v>338</v>
      </c>
      <c r="C3892" s="183">
        <v>47887.0</v>
      </c>
      <c r="D3892" s="184" t="s">
        <v>472</v>
      </c>
      <c r="E3892" s="184" t="s">
        <v>410</v>
      </c>
      <c r="F3892" s="184" t="s">
        <v>396</v>
      </c>
      <c r="G3892" s="186">
        <v>8.0</v>
      </c>
      <c r="H3892" s="186">
        <v>0.0</v>
      </c>
      <c r="I3892" s="2"/>
    </row>
    <row r="3893">
      <c r="A3893" s="183">
        <v>47909.0</v>
      </c>
      <c r="B3893" s="184" t="s">
        <v>340</v>
      </c>
      <c r="C3893" s="183">
        <v>47888.0</v>
      </c>
      <c r="D3893" s="184" t="s">
        <v>472</v>
      </c>
      <c r="E3893" s="184" t="s">
        <v>410</v>
      </c>
      <c r="F3893" s="184" t="s">
        <v>397</v>
      </c>
      <c r="G3893" s="186">
        <v>9.0</v>
      </c>
      <c r="H3893" s="186">
        <v>0.0</v>
      </c>
      <c r="I3893" s="2"/>
    </row>
    <row r="3894">
      <c r="A3894" s="183">
        <v>47910.0</v>
      </c>
      <c r="B3894" s="184" t="s">
        <v>342</v>
      </c>
      <c r="C3894" s="183">
        <v>47889.0</v>
      </c>
      <c r="D3894" s="184" t="s">
        <v>472</v>
      </c>
      <c r="E3894" s="184" t="s">
        <v>410</v>
      </c>
      <c r="F3894" s="184" t="s">
        <v>398</v>
      </c>
      <c r="G3894" s="186">
        <v>10.0</v>
      </c>
      <c r="H3894" s="186">
        <v>0.0</v>
      </c>
      <c r="I3894" s="2"/>
    </row>
    <row r="3895">
      <c r="A3895" s="183">
        <v>47911.0</v>
      </c>
      <c r="B3895" s="184" t="s">
        <v>344</v>
      </c>
      <c r="C3895" s="183">
        <v>47890.0</v>
      </c>
      <c r="D3895" s="184" t="s">
        <v>472</v>
      </c>
      <c r="E3895" s="184" t="s">
        <v>410</v>
      </c>
      <c r="F3895" s="184" t="s">
        <v>399</v>
      </c>
      <c r="G3895" s="186">
        <v>11.0</v>
      </c>
      <c r="H3895" s="186">
        <v>0.0</v>
      </c>
      <c r="I3895" s="2"/>
    </row>
    <row r="3896">
      <c r="A3896" s="183">
        <v>47912.0</v>
      </c>
      <c r="B3896" s="184" t="s">
        <v>346</v>
      </c>
      <c r="C3896" s="183">
        <v>47891.0</v>
      </c>
      <c r="D3896" s="184" t="s">
        <v>472</v>
      </c>
      <c r="E3896" s="184" t="s">
        <v>410</v>
      </c>
      <c r="F3896" s="184" t="s">
        <v>400</v>
      </c>
      <c r="G3896" s="186">
        <v>12.0</v>
      </c>
      <c r="H3896" s="186">
        <v>0.0</v>
      </c>
      <c r="I3896" s="2"/>
    </row>
    <row r="3897">
      <c r="A3897" s="183">
        <v>47913.0</v>
      </c>
      <c r="B3897" s="184" t="s">
        <v>348</v>
      </c>
      <c r="C3897" s="183">
        <v>47892.0</v>
      </c>
      <c r="D3897" s="184" t="s">
        <v>472</v>
      </c>
      <c r="E3897" s="184" t="s">
        <v>410</v>
      </c>
      <c r="F3897" s="184" t="s">
        <v>401</v>
      </c>
      <c r="G3897" s="186">
        <v>13.0</v>
      </c>
      <c r="H3897" s="186">
        <v>0.0</v>
      </c>
      <c r="I3897" s="2"/>
    </row>
    <row r="3898">
      <c r="A3898" s="183">
        <v>47914.0</v>
      </c>
      <c r="B3898" s="184" t="s">
        <v>334</v>
      </c>
      <c r="C3898" s="183">
        <v>47893.0</v>
      </c>
      <c r="D3898" s="184" t="s">
        <v>472</v>
      </c>
      <c r="E3898" s="184" t="s">
        <v>410</v>
      </c>
      <c r="F3898" s="184" t="s">
        <v>402</v>
      </c>
      <c r="G3898" s="186">
        <v>14.0</v>
      </c>
      <c r="H3898" s="186">
        <v>0.0</v>
      </c>
      <c r="I3898" s="2"/>
    </row>
    <row r="3899">
      <c r="A3899" s="183">
        <v>47915.0</v>
      </c>
      <c r="B3899" s="184" t="s">
        <v>338</v>
      </c>
      <c r="C3899" s="183">
        <v>47894.0</v>
      </c>
      <c r="D3899" s="184" t="s">
        <v>472</v>
      </c>
      <c r="E3899" s="184" t="s">
        <v>410</v>
      </c>
      <c r="F3899" s="184" t="s">
        <v>403</v>
      </c>
      <c r="G3899" s="186">
        <v>15.0</v>
      </c>
      <c r="H3899" s="186">
        <v>0.0</v>
      </c>
      <c r="I3899" s="2"/>
    </row>
    <row r="3900">
      <c r="A3900" s="183">
        <v>47916.0</v>
      </c>
      <c r="B3900" s="184" t="s">
        <v>340</v>
      </c>
      <c r="C3900" s="183">
        <v>47895.0</v>
      </c>
      <c r="D3900" s="184" t="s">
        <v>472</v>
      </c>
      <c r="E3900" s="184" t="s">
        <v>410</v>
      </c>
      <c r="F3900" s="184" t="s">
        <v>404</v>
      </c>
      <c r="G3900" s="186">
        <v>16.0</v>
      </c>
      <c r="H3900" s="186">
        <v>0.0</v>
      </c>
      <c r="I3900" s="2"/>
    </row>
    <row r="3901">
      <c r="A3901" s="183">
        <v>47917.0</v>
      </c>
      <c r="B3901" s="184" t="s">
        <v>342</v>
      </c>
      <c r="C3901" s="183">
        <v>47896.0</v>
      </c>
      <c r="D3901" s="184" t="s">
        <v>472</v>
      </c>
      <c r="E3901" s="184" t="s">
        <v>410</v>
      </c>
      <c r="F3901" s="184" t="s">
        <v>337</v>
      </c>
      <c r="G3901" s="186">
        <v>17.0</v>
      </c>
      <c r="H3901" s="186">
        <v>0.0</v>
      </c>
      <c r="I3901" s="2"/>
    </row>
    <row r="3902">
      <c r="A3902" s="183">
        <v>47918.0</v>
      </c>
      <c r="B3902" s="184" t="s">
        <v>344</v>
      </c>
      <c r="C3902" s="183">
        <v>47897.0</v>
      </c>
      <c r="D3902" s="184" t="s">
        <v>472</v>
      </c>
      <c r="E3902" s="184" t="s">
        <v>410</v>
      </c>
      <c r="F3902" s="184" t="s">
        <v>339</v>
      </c>
      <c r="G3902" s="186">
        <v>18.0</v>
      </c>
      <c r="H3902" s="186">
        <v>0.0</v>
      </c>
      <c r="I3902" s="2"/>
    </row>
    <row r="3903">
      <c r="A3903" s="183">
        <v>47919.0</v>
      </c>
      <c r="B3903" s="184" t="s">
        <v>346</v>
      </c>
      <c r="C3903" s="183">
        <v>47898.0</v>
      </c>
      <c r="D3903" s="184" t="s">
        <v>472</v>
      </c>
      <c r="E3903" s="184" t="s">
        <v>410</v>
      </c>
      <c r="F3903" s="184" t="s">
        <v>341</v>
      </c>
      <c r="G3903" s="186">
        <v>19.0</v>
      </c>
      <c r="H3903" s="186">
        <v>0.0</v>
      </c>
      <c r="I3903" s="2"/>
    </row>
    <row r="3904">
      <c r="A3904" s="183">
        <v>47920.0</v>
      </c>
      <c r="B3904" s="184" t="s">
        <v>348</v>
      </c>
      <c r="C3904" s="183">
        <v>47899.0</v>
      </c>
      <c r="D3904" s="184" t="s">
        <v>472</v>
      </c>
      <c r="E3904" s="184" t="s">
        <v>410</v>
      </c>
      <c r="F3904" s="184" t="s">
        <v>343</v>
      </c>
      <c r="G3904" s="186">
        <v>20.0</v>
      </c>
      <c r="H3904" s="186">
        <v>0.0</v>
      </c>
      <c r="I3904" s="2"/>
    </row>
    <row r="3905">
      <c r="A3905" s="183">
        <v>47921.0</v>
      </c>
      <c r="B3905" s="184" t="s">
        <v>334</v>
      </c>
      <c r="C3905" s="183">
        <v>47900.0</v>
      </c>
      <c r="D3905" s="184" t="s">
        <v>472</v>
      </c>
      <c r="E3905" s="184" t="s">
        <v>410</v>
      </c>
      <c r="F3905" s="184" t="s">
        <v>345</v>
      </c>
      <c r="G3905" s="186">
        <v>21.0</v>
      </c>
      <c r="H3905" s="186">
        <v>0.0</v>
      </c>
      <c r="I3905" s="2"/>
    </row>
    <row r="3906">
      <c r="A3906" s="183">
        <v>47922.0</v>
      </c>
      <c r="B3906" s="184" t="s">
        <v>338</v>
      </c>
      <c r="C3906" s="183">
        <v>47901.0</v>
      </c>
      <c r="D3906" s="184" t="s">
        <v>472</v>
      </c>
      <c r="E3906" s="184" t="s">
        <v>410</v>
      </c>
      <c r="F3906" s="184" t="s">
        <v>347</v>
      </c>
      <c r="G3906" s="186">
        <v>22.0</v>
      </c>
      <c r="H3906" s="186">
        <v>0.0</v>
      </c>
      <c r="I3906" s="2"/>
    </row>
    <row r="3907">
      <c r="A3907" s="183">
        <v>47923.0</v>
      </c>
      <c r="B3907" s="184" t="s">
        <v>340</v>
      </c>
      <c r="C3907" s="183">
        <v>47902.0</v>
      </c>
      <c r="D3907" s="184" t="s">
        <v>472</v>
      </c>
      <c r="E3907" s="184" t="s">
        <v>410</v>
      </c>
      <c r="F3907" s="184" t="s">
        <v>349</v>
      </c>
      <c r="G3907" s="186">
        <v>23.0</v>
      </c>
      <c r="H3907" s="186">
        <v>0.0</v>
      </c>
      <c r="I3907" s="2"/>
    </row>
    <row r="3908">
      <c r="A3908" s="183">
        <v>47924.0</v>
      </c>
      <c r="B3908" s="184" t="s">
        <v>342</v>
      </c>
      <c r="C3908" s="183">
        <v>47903.0</v>
      </c>
      <c r="D3908" s="184" t="s">
        <v>472</v>
      </c>
      <c r="E3908" s="184" t="s">
        <v>410</v>
      </c>
      <c r="F3908" s="184" t="s">
        <v>350</v>
      </c>
      <c r="G3908" s="186">
        <v>24.0</v>
      </c>
      <c r="H3908" s="186">
        <v>0.0</v>
      </c>
      <c r="I3908" s="2"/>
    </row>
    <row r="3909">
      <c r="A3909" s="183">
        <v>47925.0</v>
      </c>
      <c r="B3909" s="184" t="s">
        <v>344</v>
      </c>
      <c r="C3909" s="183">
        <v>47904.0</v>
      </c>
      <c r="D3909" s="184" t="s">
        <v>472</v>
      </c>
      <c r="E3909" s="184" t="s">
        <v>410</v>
      </c>
      <c r="F3909" s="184" t="s">
        <v>351</v>
      </c>
      <c r="G3909" s="186">
        <v>25.0</v>
      </c>
      <c r="H3909" s="186">
        <v>0.0</v>
      </c>
      <c r="I3909" s="2"/>
    </row>
    <row r="3910">
      <c r="A3910" s="183">
        <v>47926.0</v>
      </c>
      <c r="B3910" s="184" t="s">
        <v>346</v>
      </c>
      <c r="C3910" s="183">
        <v>47905.0</v>
      </c>
      <c r="D3910" s="184" t="s">
        <v>472</v>
      </c>
      <c r="E3910" s="184" t="s">
        <v>410</v>
      </c>
      <c r="F3910" s="184" t="s">
        <v>352</v>
      </c>
      <c r="G3910" s="186">
        <v>26.0</v>
      </c>
      <c r="H3910" s="186">
        <v>0.0</v>
      </c>
      <c r="I3910" s="2"/>
    </row>
    <row r="3911">
      <c r="A3911" s="183">
        <v>47927.0</v>
      </c>
      <c r="B3911" s="184" t="s">
        <v>348</v>
      </c>
      <c r="C3911" s="183">
        <v>47906.0</v>
      </c>
      <c r="D3911" s="184" t="s">
        <v>472</v>
      </c>
      <c r="E3911" s="184" t="s">
        <v>410</v>
      </c>
      <c r="F3911" s="184" t="s">
        <v>353</v>
      </c>
      <c r="G3911" s="186">
        <v>27.0</v>
      </c>
      <c r="H3911" s="186">
        <v>0.0</v>
      </c>
      <c r="I3911" s="2"/>
    </row>
    <row r="3912">
      <c r="A3912" s="183">
        <v>47928.0</v>
      </c>
      <c r="B3912" s="184" t="s">
        <v>334</v>
      </c>
      <c r="C3912" s="183">
        <v>47907.0</v>
      </c>
      <c r="D3912" s="184" t="s">
        <v>472</v>
      </c>
      <c r="E3912" s="184" t="s">
        <v>410</v>
      </c>
      <c r="F3912" s="184" t="s">
        <v>354</v>
      </c>
      <c r="G3912" s="186">
        <v>28.0</v>
      </c>
      <c r="H3912" s="186">
        <v>0.0</v>
      </c>
      <c r="I3912" s="2"/>
    </row>
    <row r="3913">
      <c r="A3913" s="183">
        <v>47929.0</v>
      </c>
      <c r="B3913" s="184" t="s">
        <v>338</v>
      </c>
      <c r="C3913" s="187" t="s">
        <v>178</v>
      </c>
      <c r="D3913" s="184" t="s">
        <v>472</v>
      </c>
      <c r="E3913" s="184" t="s">
        <v>410</v>
      </c>
      <c r="F3913" s="184" t="s">
        <v>356</v>
      </c>
      <c r="G3913" s="186">
        <v>29.0</v>
      </c>
      <c r="H3913" s="186">
        <v>0.0</v>
      </c>
      <c r="I3913" s="2"/>
    </row>
    <row r="3914">
      <c r="A3914" s="183">
        <v>47930.0</v>
      </c>
      <c r="B3914" s="184" t="s">
        <v>340</v>
      </c>
      <c r="C3914" s="183">
        <v>47908.0</v>
      </c>
      <c r="D3914" s="184" t="s">
        <v>472</v>
      </c>
      <c r="E3914" s="184" t="s">
        <v>411</v>
      </c>
      <c r="F3914" s="184" t="s">
        <v>357</v>
      </c>
      <c r="G3914" s="186">
        <v>1.0</v>
      </c>
      <c r="H3914" s="186">
        <v>0.0</v>
      </c>
      <c r="I3914" s="2"/>
    </row>
    <row r="3915">
      <c r="A3915" s="183">
        <v>47931.0</v>
      </c>
      <c r="B3915" s="184" t="s">
        <v>342</v>
      </c>
      <c r="C3915" s="183">
        <v>47909.0</v>
      </c>
      <c r="D3915" s="184" t="s">
        <v>472</v>
      </c>
      <c r="E3915" s="184" t="s">
        <v>411</v>
      </c>
      <c r="F3915" s="184" t="s">
        <v>358</v>
      </c>
      <c r="G3915" s="186">
        <v>2.0</v>
      </c>
      <c r="H3915" s="186">
        <v>0.0</v>
      </c>
      <c r="I3915" s="2"/>
    </row>
    <row r="3916">
      <c r="A3916" s="183">
        <v>47932.0</v>
      </c>
      <c r="B3916" s="184" t="s">
        <v>344</v>
      </c>
      <c r="C3916" s="183">
        <v>47910.0</v>
      </c>
      <c r="D3916" s="184" t="s">
        <v>472</v>
      </c>
      <c r="E3916" s="184" t="s">
        <v>411</v>
      </c>
      <c r="F3916" s="184" t="s">
        <v>359</v>
      </c>
      <c r="G3916" s="186">
        <v>3.0</v>
      </c>
      <c r="H3916" s="186">
        <v>0.0</v>
      </c>
      <c r="I3916" s="2"/>
    </row>
    <row r="3917">
      <c r="A3917" s="183">
        <v>47933.0</v>
      </c>
      <c r="B3917" s="184" t="s">
        <v>346</v>
      </c>
      <c r="C3917" s="183">
        <v>47911.0</v>
      </c>
      <c r="D3917" s="184" t="s">
        <v>472</v>
      </c>
      <c r="E3917" s="184" t="s">
        <v>411</v>
      </c>
      <c r="F3917" s="184" t="s">
        <v>360</v>
      </c>
      <c r="G3917" s="186">
        <v>4.0</v>
      </c>
      <c r="H3917" s="186">
        <v>0.0</v>
      </c>
      <c r="I3917" s="2"/>
    </row>
    <row r="3918">
      <c r="A3918" s="183">
        <v>47934.0</v>
      </c>
      <c r="B3918" s="184" t="s">
        <v>348</v>
      </c>
      <c r="C3918" s="183">
        <v>47912.0</v>
      </c>
      <c r="D3918" s="184" t="s">
        <v>472</v>
      </c>
      <c r="E3918" s="184" t="s">
        <v>411</v>
      </c>
      <c r="F3918" s="184" t="s">
        <v>361</v>
      </c>
      <c r="G3918" s="186">
        <v>5.0</v>
      </c>
      <c r="H3918" s="186">
        <v>0.0</v>
      </c>
      <c r="I3918" s="2"/>
    </row>
    <row r="3919">
      <c r="A3919" s="183">
        <v>47935.0</v>
      </c>
      <c r="B3919" s="184" t="s">
        <v>334</v>
      </c>
      <c r="C3919" s="183">
        <v>47913.0</v>
      </c>
      <c r="D3919" s="184" t="s">
        <v>472</v>
      </c>
      <c r="E3919" s="184" t="s">
        <v>411</v>
      </c>
      <c r="F3919" s="184" t="s">
        <v>362</v>
      </c>
      <c r="G3919" s="186">
        <v>6.0</v>
      </c>
      <c r="H3919" s="186">
        <v>0.0</v>
      </c>
      <c r="I3919" s="2"/>
    </row>
    <row r="3920">
      <c r="A3920" s="183">
        <v>47936.0</v>
      </c>
      <c r="B3920" s="184" t="s">
        <v>338</v>
      </c>
      <c r="C3920" s="183">
        <v>47914.0</v>
      </c>
      <c r="D3920" s="184" t="s">
        <v>472</v>
      </c>
      <c r="E3920" s="184" t="s">
        <v>411</v>
      </c>
      <c r="F3920" s="184" t="s">
        <v>363</v>
      </c>
      <c r="G3920" s="186">
        <v>7.0</v>
      </c>
      <c r="H3920" s="186">
        <v>0.0</v>
      </c>
      <c r="I3920" s="2"/>
    </row>
    <row r="3921">
      <c r="A3921" s="183">
        <v>47937.0</v>
      </c>
      <c r="B3921" s="184" t="s">
        <v>340</v>
      </c>
      <c r="C3921" s="183">
        <v>47915.0</v>
      </c>
      <c r="D3921" s="184" t="s">
        <v>472</v>
      </c>
      <c r="E3921" s="184" t="s">
        <v>411</v>
      </c>
      <c r="F3921" s="184" t="s">
        <v>364</v>
      </c>
      <c r="G3921" s="186">
        <v>8.0</v>
      </c>
      <c r="H3921" s="186">
        <v>0.0</v>
      </c>
      <c r="I3921" s="2"/>
    </row>
    <row r="3922">
      <c r="A3922" s="183">
        <v>47938.0</v>
      </c>
      <c r="B3922" s="184" t="s">
        <v>342</v>
      </c>
      <c r="C3922" s="183">
        <v>47916.0</v>
      </c>
      <c r="D3922" s="184" t="s">
        <v>472</v>
      </c>
      <c r="E3922" s="184" t="s">
        <v>411</v>
      </c>
      <c r="F3922" s="184" t="s">
        <v>365</v>
      </c>
      <c r="G3922" s="186">
        <v>9.0</v>
      </c>
      <c r="H3922" s="186">
        <v>0.0</v>
      </c>
      <c r="I3922" s="2"/>
    </row>
    <row r="3923">
      <c r="A3923" s="183">
        <v>47939.0</v>
      </c>
      <c r="B3923" s="184" t="s">
        <v>344</v>
      </c>
      <c r="C3923" s="183">
        <v>47917.0</v>
      </c>
      <c r="D3923" s="184" t="s">
        <v>472</v>
      </c>
      <c r="E3923" s="184" t="s">
        <v>411</v>
      </c>
      <c r="F3923" s="184" t="s">
        <v>366</v>
      </c>
      <c r="G3923" s="186">
        <v>10.0</v>
      </c>
      <c r="H3923" s="186">
        <v>0.0</v>
      </c>
      <c r="I3923" s="2"/>
    </row>
    <row r="3924">
      <c r="A3924" s="183">
        <v>47940.0</v>
      </c>
      <c r="B3924" s="184" t="s">
        <v>346</v>
      </c>
      <c r="C3924" s="183">
        <v>47918.0</v>
      </c>
      <c r="D3924" s="184" t="s">
        <v>472</v>
      </c>
      <c r="E3924" s="184" t="s">
        <v>411</v>
      </c>
      <c r="F3924" s="184" t="s">
        <v>367</v>
      </c>
      <c r="G3924" s="186">
        <v>11.0</v>
      </c>
      <c r="H3924" s="186">
        <v>0.0</v>
      </c>
      <c r="I3924" s="2"/>
    </row>
    <row r="3925">
      <c r="A3925" s="183">
        <v>47941.0</v>
      </c>
      <c r="B3925" s="184" t="s">
        <v>348</v>
      </c>
      <c r="C3925" s="183">
        <v>47919.0</v>
      </c>
      <c r="D3925" s="184" t="s">
        <v>472</v>
      </c>
      <c r="E3925" s="184" t="s">
        <v>411</v>
      </c>
      <c r="F3925" s="184" t="s">
        <v>368</v>
      </c>
      <c r="G3925" s="186">
        <v>12.0</v>
      </c>
      <c r="H3925" s="186">
        <v>0.0</v>
      </c>
      <c r="I3925" s="2"/>
    </row>
    <row r="3926">
      <c r="A3926" s="183">
        <v>47942.0</v>
      </c>
      <c r="B3926" s="184" t="s">
        <v>334</v>
      </c>
      <c r="C3926" s="183">
        <v>47920.0</v>
      </c>
      <c r="D3926" s="184" t="s">
        <v>472</v>
      </c>
      <c r="E3926" s="184" t="s">
        <v>411</v>
      </c>
      <c r="F3926" s="184" t="s">
        <v>369</v>
      </c>
      <c r="G3926" s="186">
        <v>13.0</v>
      </c>
      <c r="H3926" s="186">
        <v>0.0</v>
      </c>
      <c r="I3926" s="2"/>
    </row>
    <row r="3927">
      <c r="A3927" s="183">
        <v>47943.0</v>
      </c>
      <c r="B3927" s="184" t="s">
        <v>338</v>
      </c>
      <c r="C3927" s="183">
        <v>47921.0</v>
      </c>
      <c r="D3927" s="184" t="s">
        <v>472</v>
      </c>
      <c r="E3927" s="184" t="s">
        <v>411</v>
      </c>
      <c r="F3927" s="184" t="s">
        <v>370</v>
      </c>
      <c r="G3927" s="186">
        <v>14.0</v>
      </c>
      <c r="H3927" s="186">
        <v>0.0</v>
      </c>
      <c r="I3927" s="2"/>
    </row>
    <row r="3928">
      <c r="A3928" s="183">
        <v>47944.0</v>
      </c>
      <c r="B3928" s="184" t="s">
        <v>340</v>
      </c>
      <c r="C3928" s="183">
        <v>47922.0</v>
      </c>
      <c r="D3928" s="184" t="s">
        <v>472</v>
      </c>
      <c r="E3928" s="184" t="s">
        <v>411</v>
      </c>
      <c r="F3928" s="184" t="s">
        <v>371</v>
      </c>
      <c r="G3928" s="186">
        <v>15.0</v>
      </c>
      <c r="H3928" s="186">
        <v>0.0</v>
      </c>
      <c r="I3928" s="2"/>
    </row>
    <row r="3929">
      <c r="A3929" s="183">
        <v>47945.0</v>
      </c>
      <c r="B3929" s="184" t="s">
        <v>342</v>
      </c>
      <c r="C3929" s="183">
        <v>47923.0</v>
      </c>
      <c r="D3929" s="184" t="s">
        <v>472</v>
      </c>
      <c r="E3929" s="184" t="s">
        <v>411</v>
      </c>
      <c r="F3929" s="184" t="s">
        <v>372</v>
      </c>
      <c r="G3929" s="186">
        <v>16.0</v>
      </c>
      <c r="H3929" s="186">
        <v>0.0</v>
      </c>
      <c r="I3929" s="2"/>
    </row>
    <row r="3930">
      <c r="A3930" s="183">
        <v>47946.0</v>
      </c>
      <c r="B3930" s="184" t="s">
        <v>344</v>
      </c>
      <c r="C3930" s="183">
        <v>47924.0</v>
      </c>
      <c r="D3930" s="184" t="s">
        <v>472</v>
      </c>
      <c r="E3930" s="184" t="s">
        <v>411</v>
      </c>
      <c r="F3930" s="184" t="s">
        <v>373</v>
      </c>
      <c r="G3930" s="186">
        <v>17.0</v>
      </c>
      <c r="H3930" s="186">
        <v>0.0</v>
      </c>
      <c r="I3930" s="2"/>
    </row>
    <row r="3931">
      <c r="A3931" s="183">
        <v>47947.0</v>
      </c>
      <c r="B3931" s="184" t="s">
        <v>346</v>
      </c>
      <c r="C3931" s="183">
        <v>47925.0</v>
      </c>
      <c r="D3931" s="184" t="s">
        <v>472</v>
      </c>
      <c r="E3931" s="184" t="s">
        <v>411</v>
      </c>
      <c r="F3931" s="184" t="s">
        <v>374</v>
      </c>
      <c r="G3931" s="186">
        <v>18.0</v>
      </c>
      <c r="H3931" s="186">
        <v>0.0</v>
      </c>
      <c r="I3931" s="2"/>
    </row>
    <row r="3932">
      <c r="A3932" s="183">
        <v>47948.0</v>
      </c>
      <c r="B3932" s="184" t="s">
        <v>348</v>
      </c>
      <c r="C3932" s="183">
        <v>47926.0</v>
      </c>
      <c r="D3932" s="184" t="s">
        <v>472</v>
      </c>
      <c r="E3932" s="184" t="s">
        <v>411</v>
      </c>
      <c r="F3932" s="184" t="s">
        <v>406</v>
      </c>
      <c r="G3932" s="186">
        <v>19.0</v>
      </c>
      <c r="H3932" s="186">
        <v>0.0</v>
      </c>
      <c r="I3932" s="2"/>
    </row>
    <row r="3933">
      <c r="A3933" s="183">
        <v>47949.0</v>
      </c>
      <c r="B3933" s="184" t="s">
        <v>334</v>
      </c>
      <c r="C3933" s="183">
        <v>47927.0</v>
      </c>
      <c r="D3933" s="184" t="s">
        <v>472</v>
      </c>
      <c r="E3933" s="184" t="s">
        <v>411</v>
      </c>
      <c r="F3933" s="184" t="s">
        <v>407</v>
      </c>
      <c r="G3933" s="186">
        <v>20.0</v>
      </c>
      <c r="H3933" s="186">
        <v>0.0</v>
      </c>
      <c r="I3933" s="2"/>
    </row>
    <row r="3934">
      <c r="A3934" s="183">
        <v>47950.0</v>
      </c>
      <c r="B3934" s="184" t="s">
        <v>338</v>
      </c>
      <c r="C3934" s="183">
        <v>47928.0</v>
      </c>
      <c r="D3934" s="184" t="s">
        <v>472</v>
      </c>
      <c r="E3934" s="184" t="s">
        <v>411</v>
      </c>
      <c r="F3934" s="184" t="s">
        <v>377</v>
      </c>
      <c r="G3934" s="186">
        <v>21.0</v>
      </c>
      <c r="H3934" s="186">
        <v>0.0</v>
      </c>
      <c r="I3934" s="2"/>
    </row>
    <row r="3935">
      <c r="A3935" s="183">
        <v>47951.0</v>
      </c>
      <c r="B3935" s="184" t="s">
        <v>340</v>
      </c>
      <c r="C3935" s="183">
        <v>47929.0</v>
      </c>
      <c r="D3935" s="184" t="s">
        <v>472</v>
      </c>
      <c r="E3935" s="184" t="s">
        <v>411</v>
      </c>
      <c r="F3935" s="184" t="s">
        <v>378</v>
      </c>
      <c r="G3935" s="186">
        <v>22.0</v>
      </c>
      <c r="H3935" s="186">
        <v>0.0</v>
      </c>
      <c r="I3935" s="2"/>
    </row>
    <row r="3936">
      <c r="A3936" s="183">
        <v>47952.0</v>
      </c>
      <c r="B3936" s="184" t="s">
        <v>342</v>
      </c>
      <c r="C3936" s="183">
        <v>47930.0</v>
      </c>
      <c r="D3936" s="184" t="s">
        <v>472</v>
      </c>
      <c r="E3936" s="184" t="s">
        <v>411</v>
      </c>
      <c r="F3936" s="184" t="s">
        <v>379</v>
      </c>
      <c r="G3936" s="186">
        <v>23.0</v>
      </c>
      <c r="H3936" s="186">
        <v>0.0</v>
      </c>
      <c r="I3936" s="2"/>
    </row>
    <row r="3937">
      <c r="A3937" s="183">
        <v>47953.0</v>
      </c>
      <c r="B3937" s="184" t="s">
        <v>344</v>
      </c>
      <c r="C3937" s="183">
        <v>47931.0</v>
      </c>
      <c r="D3937" s="184" t="s">
        <v>472</v>
      </c>
      <c r="E3937" s="184" t="s">
        <v>411</v>
      </c>
      <c r="F3937" s="184" t="s">
        <v>380</v>
      </c>
      <c r="G3937" s="186">
        <v>24.0</v>
      </c>
      <c r="H3937" s="186">
        <v>0.0</v>
      </c>
      <c r="I3937" s="2"/>
    </row>
    <row r="3938">
      <c r="A3938" s="183">
        <v>47954.0</v>
      </c>
      <c r="B3938" s="184" t="s">
        <v>346</v>
      </c>
      <c r="C3938" s="183">
        <v>47932.0</v>
      </c>
      <c r="D3938" s="184" t="s">
        <v>472</v>
      </c>
      <c r="E3938" s="184" t="s">
        <v>411</v>
      </c>
      <c r="F3938" s="184" t="s">
        <v>381</v>
      </c>
      <c r="G3938" s="186">
        <v>25.0</v>
      </c>
      <c r="H3938" s="186">
        <v>0.0</v>
      </c>
      <c r="I3938" s="2"/>
    </row>
    <row r="3939">
      <c r="A3939" s="183">
        <v>47955.0</v>
      </c>
      <c r="B3939" s="184" t="s">
        <v>348</v>
      </c>
      <c r="C3939" s="183">
        <v>47933.0</v>
      </c>
      <c r="D3939" s="184" t="s">
        <v>472</v>
      </c>
      <c r="E3939" s="184" t="s">
        <v>411</v>
      </c>
      <c r="F3939" s="184" t="s">
        <v>383</v>
      </c>
      <c r="G3939" s="186">
        <v>26.0</v>
      </c>
      <c r="H3939" s="186">
        <v>0.0</v>
      </c>
      <c r="I3939" s="2"/>
    </row>
    <row r="3940">
      <c r="A3940" s="183">
        <v>47956.0</v>
      </c>
      <c r="B3940" s="184" t="s">
        <v>334</v>
      </c>
      <c r="C3940" s="183">
        <v>47934.0</v>
      </c>
      <c r="D3940" s="184" t="s">
        <v>472</v>
      </c>
      <c r="E3940" s="184" t="s">
        <v>411</v>
      </c>
      <c r="F3940" s="184" t="s">
        <v>384</v>
      </c>
      <c r="G3940" s="186">
        <v>27.0</v>
      </c>
      <c r="H3940" s="186">
        <v>0.0</v>
      </c>
      <c r="I3940" s="2"/>
    </row>
    <row r="3941">
      <c r="A3941" s="183">
        <v>47957.0</v>
      </c>
      <c r="B3941" s="184" t="s">
        <v>338</v>
      </c>
      <c r="C3941" s="183">
        <v>47935.0</v>
      </c>
      <c r="D3941" s="184" t="s">
        <v>472</v>
      </c>
      <c r="E3941" s="184" t="s">
        <v>411</v>
      </c>
      <c r="F3941" s="184" t="s">
        <v>385</v>
      </c>
      <c r="G3941" s="186">
        <v>28.0</v>
      </c>
      <c r="H3941" s="186">
        <v>0.0</v>
      </c>
      <c r="I3941" s="2"/>
    </row>
    <row r="3942">
      <c r="A3942" s="183">
        <v>47958.0</v>
      </c>
      <c r="B3942" s="184" t="s">
        <v>340</v>
      </c>
      <c r="C3942" s="183">
        <v>47936.0</v>
      </c>
      <c r="D3942" s="184" t="s">
        <v>472</v>
      </c>
      <c r="E3942" s="184" t="s">
        <v>411</v>
      </c>
      <c r="F3942" s="184" t="s">
        <v>386</v>
      </c>
      <c r="G3942" s="186">
        <v>29.0</v>
      </c>
      <c r="H3942" s="186">
        <v>0.0</v>
      </c>
      <c r="I3942" s="2"/>
    </row>
    <row r="3943">
      <c r="A3943" s="183">
        <v>47959.0</v>
      </c>
      <c r="B3943" s="184" t="s">
        <v>342</v>
      </c>
      <c r="C3943" s="183">
        <v>47937.0</v>
      </c>
      <c r="D3943" s="184" t="s">
        <v>472</v>
      </c>
      <c r="E3943" s="184" t="s">
        <v>411</v>
      </c>
      <c r="F3943" s="184" t="s">
        <v>387</v>
      </c>
      <c r="G3943" s="186">
        <v>30.0</v>
      </c>
      <c r="H3943" s="186">
        <v>0.0</v>
      </c>
      <c r="I3943" s="2"/>
    </row>
    <row r="3944">
      <c r="A3944" s="183">
        <v>47930.0</v>
      </c>
      <c r="B3944" s="184" t="s">
        <v>340</v>
      </c>
      <c r="C3944" s="183">
        <v>47908.0</v>
      </c>
      <c r="D3944" s="184" t="s">
        <v>472</v>
      </c>
      <c r="E3944" s="184" t="s">
        <v>411</v>
      </c>
      <c r="F3944" s="184" t="s">
        <v>388</v>
      </c>
      <c r="G3944" s="186">
        <v>1.0</v>
      </c>
      <c r="H3944" s="186">
        <v>1.0</v>
      </c>
      <c r="I3944" s="2"/>
    </row>
    <row r="3945">
      <c r="A3945" s="183">
        <v>47960.0</v>
      </c>
      <c r="B3945" s="184" t="s">
        <v>344</v>
      </c>
      <c r="C3945" s="183">
        <v>47908.0</v>
      </c>
      <c r="D3945" s="184" t="s">
        <v>472</v>
      </c>
      <c r="E3945" s="184" t="s">
        <v>411</v>
      </c>
      <c r="F3945" s="184" t="s">
        <v>388</v>
      </c>
      <c r="G3945" s="186">
        <v>1.0</v>
      </c>
      <c r="H3945" s="186">
        <v>2.0</v>
      </c>
      <c r="I3945" s="2"/>
    </row>
    <row r="3946">
      <c r="A3946" s="183">
        <v>47931.0</v>
      </c>
      <c r="B3946" s="184" t="s">
        <v>342</v>
      </c>
      <c r="C3946" s="183">
        <v>47909.0</v>
      </c>
      <c r="D3946" s="184" t="s">
        <v>472</v>
      </c>
      <c r="E3946" s="184" t="s">
        <v>411</v>
      </c>
      <c r="F3946" s="184" t="s">
        <v>389</v>
      </c>
      <c r="G3946" s="186">
        <v>2.0</v>
      </c>
      <c r="H3946" s="186">
        <v>1.0</v>
      </c>
      <c r="I3946" s="2"/>
    </row>
    <row r="3947">
      <c r="A3947" s="183">
        <v>47961.0</v>
      </c>
      <c r="B3947" s="184" t="s">
        <v>346</v>
      </c>
      <c r="C3947" s="183">
        <v>47909.0</v>
      </c>
      <c r="D3947" s="184" t="s">
        <v>472</v>
      </c>
      <c r="E3947" s="184" t="s">
        <v>411</v>
      </c>
      <c r="F3947" s="184" t="s">
        <v>389</v>
      </c>
      <c r="G3947" s="186">
        <v>2.0</v>
      </c>
      <c r="H3947" s="186">
        <v>2.0</v>
      </c>
      <c r="I3947" s="2"/>
    </row>
    <row r="3948">
      <c r="A3948" s="183">
        <v>47932.0</v>
      </c>
      <c r="B3948" s="184" t="s">
        <v>344</v>
      </c>
      <c r="C3948" s="183">
        <v>47910.0</v>
      </c>
      <c r="D3948" s="184" t="s">
        <v>472</v>
      </c>
      <c r="E3948" s="184" t="s">
        <v>411</v>
      </c>
      <c r="F3948" s="184" t="s">
        <v>390</v>
      </c>
      <c r="G3948" s="186">
        <v>3.0</v>
      </c>
      <c r="H3948" s="186">
        <v>1.0</v>
      </c>
      <c r="I3948" s="2"/>
    </row>
    <row r="3949">
      <c r="A3949" s="183">
        <v>47962.0</v>
      </c>
      <c r="B3949" s="184" t="s">
        <v>348</v>
      </c>
      <c r="C3949" s="183">
        <v>47910.0</v>
      </c>
      <c r="D3949" s="184" t="s">
        <v>472</v>
      </c>
      <c r="E3949" s="184" t="s">
        <v>411</v>
      </c>
      <c r="F3949" s="184" t="s">
        <v>390</v>
      </c>
      <c r="G3949" s="186">
        <v>3.0</v>
      </c>
      <c r="H3949" s="186">
        <v>2.0</v>
      </c>
      <c r="I3949" s="2"/>
    </row>
    <row r="3950">
      <c r="A3950" s="183">
        <v>47933.0</v>
      </c>
      <c r="B3950" s="184" t="s">
        <v>346</v>
      </c>
      <c r="C3950" s="183">
        <v>47911.0</v>
      </c>
      <c r="D3950" s="184" t="s">
        <v>472</v>
      </c>
      <c r="E3950" s="184" t="s">
        <v>411</v>
      </c>
      <c r="F3950" s="184" t="s">
        <v>391</v>
      </c>
      <c r="G3950" s="186">
        <v>4.0</v>
      </c>
      <c r="H3950" s="186">
        <v>1.0</v>
      </c>
      <c r="I3950" s="2"/>
    </row>
    <row r="3951">
      <c r="A3951" s="183">
        <v>47963.0</v>
      </c>
      <c r="B3951" s="184" t="s">
        <v>334</v>
      </c>
      <c r="C3951" s="183">
        <v>47911.0</v>
      </c>
      <c r="D3951" s="184" t="s">
        <v>472</v>
      </c>
      <c r="E3951" s="184" t="s">
        <v>411</v>
      </c>
      <c r="F3951" s="184" t="s">
        <v>391</v>
      </c>
      <c r="G3951" s="186">
        <v>4.0</v>
      </c>
      <c r="H3951" s="186">
        <v>2.0</v>
      </c>
      <c r="I3951" s="2"/>
    </row>
    <row r="3952">
      <c r="A3952" s="183">
        <v>47934.0</v>
      </c>
      <c r="B3952" s="184" t="s">
        <v>348</v>
      </c>
      <c r="C3952" s="183">
        <v>47912.0</v>
      </c>
      <c r="D3952" s="184" t="s">
        <v>472</v>
      </c>
      <c r="E3952" s="184" t="s">
        <v>411</v>
      </c>
      <c r="F3952" s="184" t="s">
        <v>392</v>
      </c>
      <c r="G3952" s="186">
        <v>5.0</v>
      </c>
      <c r="H3952" s="186">
        <v>1.0</v>
      </c>
      <c r="I3952" s="2"/>
    </row>
    <row r="3953">
      <c r="A3953" s="183">
        <v>47964.0</v>
      </c>
      <c r="B3953" s="184" t="s">
        <v>338</v>
      </c>
      <c r="C3953" s="183">
        <v>47912.0</v>
      </c>
      <c r="D3953" s="184" t="s">
        <v>472</v>
      </c>
      <c r="E3953" s="184" t="s">
        <v>411</v>
      </c>
      <c r="F3953" s="184" t="s">
        <v>392</v>
      </c>
      <c r="G3953" s="186">
        <v>5.0</v>
      </c>
      <c r="H3953" s="186">
        <v>2.0</v>
      </c>
      <c r="I3953" s="2"/>
    </row>
    <row r="3954">
      <c r="A3954" s="183">
        <v>47935.0</v>
      </c>
      <c r="B3954" s="184" t="s">
        <v>334</v>
      </c>
      <c r="C3954" s="183">
        <v>47913.0</v>
      </c>
      <c r="D3954" s="184" t="s">
        <v>472</v>
      </c>
      <c r="E3954" s="184" t="s">
        <v>411</v>
      </c>
      <c r="F3954" s="184" t="s">
        <v>393</v>
      </c>
      <c r="G3954" s="186">
        <v>6.0</v>
      </c>
      <c r="H3954" s="186">
        <v>1.0</v>
      </c>
      <c r="I3954" s="2"/>
    </row>
    <row r="3955">
      <c r="A3955" s="183">
        <v>47965.0</v>
      </c>
      <c r="B3955" s="184" t="s">
        <v>340</v>
      </c>
      <c r="C3955" s="183">
        <v>47913.0</v>
      </c>
      <c r="D3955" s="184" t="s">
        <v>472</v>
      </c>
      <c r="E3955" s="184" t="s">
        <v>411</v>
      </c>
      <c r="F3955" s="184" t="s">
        <v>393</v>
      </c>
      <c r="G3955" s="186">
        <v>6.0</v>
      </c>
      <c r="H3955" s="186">
        <v>2.0</v>
      </c>
      <c r="I3955" s="2"/>
    </row>
    <row r="3956">
      <c r="A3956" s="183">
        <v>47936.0</v>
      </c>
      <c r="B3956" s="184" t="s">
        <v>338</v>
      </c>
      <c r="C3956" s="183">
        <v>47914.0</v>
      </c>
      <c r="D3956" s="184" t="s">
        <v>472</v>
      </c>
      <c r="E3956" s="184" t="s">
        <v>411</v>
      </c>
      <c r="F3956" s="184" t="s">
        <v>394</v>
      </c>
      <c r="G3956" s="186">
        <v>7.0</v>
      </c>
      <c r="H3956" s="186">
        <v>1.0</v>
      </c>
      <c r="I3956" s="2"/>
    </row>
    <row r="3957">
      <c r="A3957" s="183">
        <v>47966.0</v>
      </c>
      <c r="B3957" s="184" t="s">
        <v>342</v>
      </c>
      <c r="C3957" s="183">
        <v>47914.0</v>
      </c>
      <c r="D3957" s="184" t="s">
        <v>472</v>
      </c>
      <c r="E3957" s="184" t="s">
        <v>411</v>
      </c>
      <c r="F3957" s="184" t="s">
        <v>394</v>
      </c>
      <c r="G3957" s="186">
        <v>7.0</v>
      </c>
      <c r="H3957" s="186">
        <v>2.0</v>
      </c>
      <c r="I3957" s="2"/>
    </row>
    <row r="3958">
      <c r="A3958" s="183">
        <v>47937.0</v>
      </c>
      <c r="B3958" s="184" t="s">
        <v>340</v>
      </c>
      <c r="C3958" s="183">
        <v>47915.0</v>
      </c>
      <c r="D3958" s="184" t="s">
        <v>472</v>
      </c>
      <c r="E3958" s="184" t="s">
        <v>411</v>
      </c>
      <c r="F3958" s="184" t="s">
        <v>395</v>
      </c>
      <c r="G3958" s="186">
        <v>8.0</v>
      </c>
      <c r="H3958" s="186">
        <v>1.0</v>
      </c>
      <c r="I3958" s="2"/>
    </row>
    <row r="3959">
      <c r="A3959" s="183">
        <v>47967.0</v>
      </c>
      <c r="B3959" s="184" t="s">
        <v>344</v>
      </c>
      <c r="C3959" s="183">
        <v>47915.0</v>
      </c>
      <c r="D3959" s="184" t="s">
        <v>472</v>
      </c>
      <c r="E3959" s="184" t="s">
        <v>411</v>
      </c>
      <c r="F3959" s="184" t="s">
        <v>395</v>
      </c>
      <c r="G3959" s="186">
        <v>8.0</v>
      </c>
      <c r="H3959" s="186">
        <v>2.0</v>
      </c>
      <c r="I3959" s="2"/>
    </row>
    <row r="3960">
      <c r="A3960" s="183">
        <v>47938.0</v>
      </c>
      <c r="B3960" s="184" t="s">
        <v>342</v>
      </c>
      <c r="C3960" s="183">
        <v>47916.0</v>
      </c>
      <c r="D3960" s="184" t="s">
        <v>472</v>
      </c>
      <c r="E3960" s="184" t="s">
        <v>411</v>
      </c>
      <c r="F3960" s="184" t="s">
        <v>396</v>
      </c>
      <c r="G3960" s="186">
        <v>9.0</v>
      </c>
      <c r="H3960" s="186">
        <v>1.0</v>
      </c>
      <c r="I3960" s="2"/>
    </row>
    <row r="3961">
      <c r="A3961" s="183">
        <v>47968.0</v>
      </c>
      <c r="B3961" s="184" t="s">
        <v>346</v>
      </c>
      <c r="C3961" s="183">
        <v>47916.0</v>
      </c>
      <c r="D3961" s="184" t="s">
        <v>472</v>
      </c>
      <c r="E3961" s="184" t="s">
        <v>411</v>
      </c>
      <c r="F3961" s="184" t="s">
        <v>396</v>
      </c>
      <c r="G3961" s="186">
        <v>9.0</v>
      </c>
      <c r="H3961" s="186">
        <v>2.0</v>
      </c>
      <c r="I3961" s="2"/>
    </row>
    <row r="3962">
      <c r="A3962" s="183">
        <v>47939.0</v>
      </c>
      <c r="B3962" s="184" t="s">
        <v>344</v>
      </c>
      <c r="C3962" s="183">
        <v>47917.0</v>
      </c>
      <c r="D3962" s="184" t="s">
        <v>472</v>
      </c>
      <c r="E3962" s="184" t="s">
        <v>411</v>
      </c>
      <c r="F3962" s="184" t="s">
        <v>397</v>
      </c>
      <c r="G3962" s="186">
        <v>10.0</v>
      </c>
      <c r="H3962" s="186">
        <v>1.0</v>
      </c>
      <c r="I3962" s="2"/>
    </row>
    <row r="3963">
      <c r="A3963" s="183">
        <v>47969.0</v>
      </c>
      <c r="B3963" s="184" t="s">
        <v>348</v>
      </c>
      <c r="C3963" s="183">
        <v>47917.0</v>
      </c>
      <c r="D3963" s="184" t="s">
        <v>472</v>
      </c>
      <c r="E3963" s="184" t="s">
        <v>411</v>
      </c>
      <c r="F3963" s="184" t="s">
        <v>397</v>
      </c>
      <c r="G3963" s="186">
        <v>10.0</v>
      </c>
      <c r="H3963" s="186">
        <v>2.0</v>
      </c>
      <c r="I3963" s="2"/>
    </row>
    <row r="3964">
      <c r="A3964" s="183">
        <v>47940.0</v>
      </c>
      <c r="B3964" s="184" t="s">
        <v>346</v>
      </c>
      <c r="C3964" s="183">
        <v>47918.0</v>
      </c>
      <c r="D3964" s="184" t="s">
        <v>472</v>
      </c>
      <c r="E3964" s="184" t="s">
        <v>411</v>
      </c>
      <c r="F3964" s="184" t="s">
        <v>398</v>
      </c>
      <c r="G3964" s="186">
        <v>11.0</v>
      </c>
      <c r="H3964" s="186">
        <v>1.0</v>
      </c>
      <c r="I3964" s="2"/>
    </row>
    <row r="3965">
      <c r="A3965" s="183">
        <v>47970.0</v>
      </c>
      <c r="B3965" s="184" t="s">
        <v>334</v>
      </c>
      <c r="C3965" s="183">
        <v>47918.0</v>
      </c>
      <c r="D3965" s="184" t="s">
        <v>472</v>
      </c>
      <c r="E3965" s="184" t="s">
        <v>411</v>
      </c>
      <c r="F3965" s="184" t="s">
        <v>398</v>
      </c>
      <c r="G3965" s="186">
        <v>11.0</v>
      </c>
      <c r="H3965" s="186">
        <v>2.0</v>
      </c>
      <c r="I3965" s="2"/>
    </row>
    <row r="3966">
      <c r="A3966" s="183">
        <v>47941.0</v>
      </c>
      <c r="B3966" s="184" t="s">
        <v>348</v>
      </c>
      <c r="C3966" s="183">
        <v>47919.0</v>
      </c>
      <c r="D3966" s="184" t="s">
        <v>472</v>
      </c>
      <c r="E3966" s="184" t="s">
        <v>411</v>
      </c>
      <c r="F3966" s="184" t="s">
        <v>399</v>
      </c>
      <c r="G3966" s="186">
        <v>12.0</v>
      </c>
      <c r="H3966" s="186">
        <v>1.0</v>
      </c>
      <c r="I3966" s="2"/>
    </row>
    <row r="3967">
      <c r="A3967" s="183">
        <v>47971.0</v>
      </c>
      <c r="B3967" s="184" t="s">
        <v>338</v>
      </c>
      <c r="C3967" s="183">
        <v>47919.0</v>
      </c>
      <c r="D3967" s="184" t="s">
        <v>472</v>
      </c>
      <c r="E3967" s="184" t="s">
        <v>411</v>
      </c>
      <c r="F3967" s="184" t="s">
        <v>399</v>
      </c>
      <c r="G3967" s="186">
        <v>12.0</v>
      </c>
      <c r="H3967" s="186">
        <v>2.0</v>
      </c>
      <c r="I3967" s="2"/>
    </row>
    <row r="3968">
      <c r="A3968" s="183">
        <v>47942.0</v>
      </c>
      <c r="B3968" s="184" t="s">
        <v>334</v>
      </c>
      <c r="C3968" s="183">
        <v>47920.0</v>
      </c>
      <c r="D3968" s="184" t="s">
        <v>472</v>
      </c>
      <c r="E3968" s="184" t="s">
        <v>411</v>
      </c>
      <c r="F3968" s="184" t="s">
        <v>400</v>
      </c>
      <c r="G3968" s="186">
        <v>13.0</v>
      </c>
      <c r="H3968" s="186">
        <v>1.0</v>
      </c>
      <c r="I3968" s="2"/>
    </row>
    <row r="3969">
      <c r="A3969" s="183">
        <v>47972.0</v>
      </c>
      <c r="B3969" s="184" t="s">
        <v>340</v>
      </c>
      <c r="C3969" s="183">
        <v>47920.0</v>
      </c>
      <c r="D3969" s="184" t="s">
        <v>472</v>
      </c>
      <c r="E3969" s="184" t="s">
        <v>411</v>
      </c>
      <c r="F3969" s="184" t="s">
        <v>400</v>
      </c>
      <c r="G3969" s="186">
        <v>13.0</v>
      </c>
      <c r="H3969" s="186">
        <v>2.0</v>
      </c>
      <c r="I3969" s="2"/>
    </row>
    <row r="3970">
      <c r="A3970" s="183">
        <v>47943.0</v>
      </c>
      <c r="B3970" s="184" t="s">
        <v>338</v>
      </c>
      <c r="C3970" s="183">
        <v>47921.0</v>
      </c>
      <c r="D3970" s="184" t="s">
        <v>472</v>
      </c>
      <c r="E3970" s="184" t="s">
        <v>411</v>
      </c>
      <c r="F3970" s="184" t="s">
        <v>401</v>
      </c>
      <c r="G3970" s="186">
        <v>14.0</v>
      </c>
      <c r="H3970" s="186">
        <v>1.0</v>
      </c>
      <c r="I3970" s="2"/>
    </row>
    <row r="3971">
      <c r="A3971" s="183">
        <v>47973.0</v>
      </c>
      <c r="B3971" s="184" t="s">
        <v>342</v>
      </c>
      <c r="C3971" s="183">
        <v>47921.0</v>
      </c>
      <c r="D3971" s="184" t="s">
        <v>472</v>
      </c>
      <c r="E3971" s="184" t="s">
        <v>411</v>
      </c>
      <c r="F3971" s="184" t="s">
        <v>401</v>
      </c>
      <c r="G3971" s="186">
        <v>14.0</v>
      </c>
      <c r="H3971" s="186">
        <v>2.0</v>
      </c>
      <c r="I3971" s="2"/>
    </row>
    <row r="3972">
      <c r="A3972" s="183">
        <v>47944.0</v>
      </c>
      <c r="B3972" s="184" t="s">
        <v>340</v>
      </c>
      <c r="C3972" s="183">
        <v>47922.0</v>
      </c>
      <c r="D3972" s="184" t="s">
        <v>472</v>
      </c>
      <c r="E3972" s="184" t="s">
        <v>411</v>
      </c>
      <c r="F3972" s="184" t="s">
        <v>402</v>
      </c>
      <c r="G3972" s="186">
        <v>15.0</v>
      </c>
      <c r="H3972" s="186">
        <v>1.0</v>
      </c>
      <c r="I3972" s="2"/>
    </row>
    <row r="3973">
      <c r="A3973" s="183">
        <v>47974.0</v>
      </c>
      <c r="B3973" s="184" t="s">
        <v>344</v>
      </c>
      <c r="C3973" s="183">
        <v>47922.0</v>
      </c>
      <c r="D3973" s="184" t="s">
        <v>472</v>
      </c>
      <c r="E3973" s="184" t="s">
        <v>411</v>
      </c>
      <c r="F3973" s="184" t="s">
        <v>402</v>
      </c>
      <c r="G3973" s="186">
        <v>15.0</v>
      </c>
      <c r="H3973" s="186">
        <v>2.0</v>
      </c>
      <c r="I3973" s="2"/>
    </row>
    <row r="3974">
      <c r="A3974" s="183">
        <v>47945.0</v>
      </c>
      <c r="B3974" s="184" t="s">
        <v>342</v>
      </c>
      <c r="C3974" s="183">
        <v>47923.0</v>
      </c>
      <c r="D3974" s="184" t="s">
        <v>472</v>
      </c>
      <c r="E3974" s="184" t="s">
        <v>411</v>
      </c>
      <c r="F3974" s="184" t="s">
        <v>403</v>
      </c>
      <c r="G3974" s="186">
        <v>16.0</v>
      </c>
      <c r="H3974" s="186">
        <v>1.0</v>
      </c>
      <c r="I3974" s="2"/>
    </row>
    <row r="3975">
      <c r="A3975" s="183">
        <v>47975.0</v>
      </c>
      <c r="B3975" s="184" t="s">
        <v>346</v>
      </c>
      <c r="C3975" s="183">
        <v>47923.0</v>
      </c>
      <c r="D3975" s="184" t="s">
        <v>472</v>
      </c>
      <c r="E3975" s="184" t="s">
        <v>411</v>
      </c>
      <c r="F3975" s="184" t="s">
        <v>403</v>
      </c>
      <c r="G3975" s="186">
        <v>16.0</v>
      </c>
      <c r="H3975" s="186">
        <v>2.0</v>
      </c>
      <c r="I3975" s="2"/>
    </row>
    <row r="3976">
      <c r="A3976" s="183">
        <v>47946.0</v>
      </c>
      <c r="B3976" s="184" t="s">
        <v>344</v>
      </c>
      <c r="C3976" s="183">
        <v>47924.0</v>
      </c>
      <c r="D3976" s="184" t="s">
        <v>472</v>
      </c>
      <c r="E3976" s="184" t="s">
        <v>411</v>
      </c>
      <c r="F3976" s="184" t="s">
        <v>404</v>
      </c>
      <c r="G3976" s="186">
        <v>17.0</v>
      </c>
      <c r="H3976" s="186">
        <v>1.0</v>
      </c>
      <c r="I3976" s="2"/>
    </row>
    <row r="3977">
      <c r="A3977" s="183">
        <v>47976.0</v>
      </c>
      <c r="B3977" s="184" t="s">
        <v>348</v>
      </c>
      <c r="C3977" s="183">
        <v>47924.0</v>
      </c>
      <c r="D3977" s="184" t="s">
        <v>472</v>
      </c>
      <c r="E3977" s="184" t="s">
        <v>411</v>
      </c>
      <c r="F3977" s="184" t="s">
        <v>404</v>
      </c>
      <c r="G3977" s="186">
        <v>17.0</v>
      </c>
      <c r="H3977" s="186">
        <v>2.0</v>
      </c>
      <c r="I3977" s="2"/>
    </row>
    <row r="3978">
      <c r="A3978" s="183">
        <v>47947.0</v>
      </c>
      <c r="B3978" s="184" t="s">
        <v>346</v>
      </c>
      <c r="C3978" s="183">
        <v>47925.0</v>
      </c>
      <c r="D3978" s="184" t="s">
        <v>472</v>
      </c>
      <c r="E3978" s="184" t="s">
        <v>411</v>
      </c>
      <c r="F3978" s="184" t="s">
        <v>337</v>
      </c>
      <c r="G3978" s="186">
        <v>18.0</v>
      </c>
      <c r="H3978" s="186">
        <v>1.0</v>
      </c>
      <c r="I3978" s="2"/>
    </row>
    <row r="3979">
      <c r="A3979" s="183">
        <v>47977.0</v>
      </c>
      <c r="B3979" s="184" t="s">
        <v>334</v>
      </c>
      <c r="C3979" s="183">
        <v>47925.0</v>
      </c>
      <c r="D3979" s="184" t="s">
        <v>472</v>
      </c>
      <c r="E3979" s="184" t="s">
        <v>411</v>
      </c>
      <c r="F3979" s="184" t="s">
        <v>337</v>
      </c>
      <c r="G3979" s="186">
        <v>18.0</v>
      </c>
      <c r="H3979" s="186">
        <v>2.0</v>
      </c>
      <c r="I3979" s="2"/>
    </row>
    <row r="3980">
      <c r="A3980" s="183">
        <v>47948.0</v>
      </c>
      <c r="B3980" s="184" t="s">
        <v>348</v>
      </c>
      <c r="C3980" s="183">
        <v>47926.0</v>
      </c>
      <c r="D3980" s="184" t="s">
        <v>472</v>
      </c>
      <c r="E3980" s="184" t="s">
        <v>411</v>
      </c>
      <c r="F3980" s="184" t="s">
        <v>339</v>
      </c>
      <c r="G3980" s="186">
        <v>19.0</v>
      </c>
      <c r="H3980" s="186">
        <v>1.0</v>
      </c>
      <c r="I3980" s="2"/>
    </row>
    <row r="3981">
      <c r="A3981" s="183">
        <v>47978.0</v>
      </c>
      <c r="B3981" s="184" t="s">
        <v>338</v>
      </c>
      <c r="C3981" s="183">
        <v>47926.0</v>
      </c>
      <c r="D3981" s="184" t="s">
        <v>472</v>
      </c>
      <c r="E3981" s="184" t="s">
        <v>411</v>
      </c>
      <c r="F3981" s="184" t="s">
        <v>339</v>
      </c>
      <c r="G3981" s="186">
        <v>19.0</v>
      </c>
      <c r="H3981" s="186">
        <v>2.0</v>
      </c>
      <c r="I3981" s="2"/>
    </row>
    <row r="3982">
      <c r="A3982" s="183">
        <v>47949.0</v>
      </c>
      <c r="B3982" s="184" t="s">
        <v>334</v>
      </c>
      <c r="C3982" s="183">
        <v>47927.0</v>
      </c>
      <c r="D3982" s="184" t="s">
        <v>472</v>
      </c>
      <c r="E3982" s="184" t="s">
        <v>411</v>
      </c>
      <c r="F3982" s="184" t="s">
        <v>341</v>
      </c>
      <c r="G3982" s="186">
        <v>20.0</v>
      </c>
      <c r="H3982" s="186">
        <v>1.0</v>
      </c>
      <c r="I3982" s="2"/>
    </row>
    <row r="3983">
      <c r="A3983" s="183">
        <v>47979.0</v>
      </c>
      <c r="B3983" s="184" t="s">
        <v>340</v>
      </c>
      <c r="C3983" s="183">
        <v>47927.0</v>
      </c>
      <c r="D3983" s="184" t="s">
        <v>472</v>
      </c>
      <c r="E3983" s="184" t="s">
        <v>411</v>
      </c>
      <c r="F3983" s="184" t="s">
        <v>341</v>
      </c>
      <c r="G3983" s="186">
        <v>20.0</v>
      </c>
      <c r="H3983" s="186">
        <v>2.0</v>
      </c>
      <c r="I3983" s="2"/>
    </row>
    <row r="3984">
      <c r="A3984" s="183">
        <v>47950.0</v>
      </c>
      <c r="B3984" s="184" t="s">
        <v>338</v>
      </c>
      <c r="C3984" s="183">
        <v>47928.0</v>
      </c>
      <c r="D3984" s="184" t="s">
        <v>472</v>
      </c>
      <c r="E3984" s="184" t="s">
        <v>411</v>
      </c>
      <c r="F3984" s="184" t="s">
        <v>343</v>
      </c>
      <c r="G3984" s="186">
        <v>21.0</v>
      </c>
      <c r="H3984" s="186">
        <v>1.0</v>
      </c>
      <c r="I3984" s="2"/>
    </row>
    <row r="3985">
      <c r="A3985" s="183">
        <v>47980.0</v>
      </c>
      <c r="B3985" s="184" t="s">
        <v>342</v>
      </c>
      <c r="C3985" s="183">
        <v>47928.0</v>
      </c>
      <c r="D3985" s="184" t="s">
        <v>472</v>
      </c>
      <c r="E3985" s="184" t="s">
        <v>411</v>
      </c>
      <c r="F3985" s="184" t="s">
        <v>343</v>
      </c>
      <c r="G3985" s="186">
        <v>21.0</v>
      </c>
      <c r="H3985" s="186">
        <v>2.0</v>
      </c>
      <c r="I3985" s="2"/>
    </row>
    <row r="3986">
      <c r="A3986" s="183">
        <v>47951.0</v>
      </c>
      <c r="B3986" s="184" t="s">
        <v>340</v>
      </c>
      <c r="C3986" s="183">
        <v>47929.0</v>
      </c>
      <c r="D3986" s="184" t="s">
        <v>472</v>
      </c>
      <c r="E3986" s="184" t="s">
        <v>411</v>
      </c>
      <c r="F3986" s="184" t="s">
        <v>345</v>
      </c>
      <c r="G3986" s="186">
        <v>22.0</v>
      </c>
      <c r="H3986" s="186">
        <v>1.0</v>
      </c>
      <c r="I3986" s="2"/>
    </row>
    <row r="3987">
      <c r="A3987" s="183">
        <v>47981.0</v>
      </c>
      <c r="B3987" s="184" t="s">
        <v>344</v>
      </c>
      <c r="C3987" s="183">
        <v>47929.0</v>
      </c>
      <c r="D3987" s="184" t="s">
        <v>472</v>
      </c>
      <c r="E3987" s="184" t="s">
        <v>411</v>
      </c>
      <c r="F3987" s="184" t="s">
        <v>345</v>
      </c>
      <c r="G3987" s="186">
        <v>22.0</v>
      </c>
      <c r="H3987" s="186">
        <v>2.0</v>
      </c>
      <c r="I3987" s="2"/>
    </row>
    <row r="3988">
      <c r="A3988" s="183">
        <v>47952.0</v>
      </c>
      <c r="B3988" s="184" t="s">
        <v>342</v>
      </c>
      <c r="C3988" s="183">
        <v>47930.0</v>
      </c>
      <c r="D3988" s="184" t="s">
        <v>472</v>
      </c>
      <c r="E3988" s="184" t="s">
        <v>411</v>
      </c>
      <c r="F3988" s="184" t="s">
        <v>347</v>
      </c>
      <c r="G3988" s="186">
        <v>23.0</v>
      </c>
      <c r="H3988" s="186">
        <v>1.0</v>
      </c>
      <c r="I3988" s="2"/>
    </row>
    <row r="3989">
      <c r="A3989" s="183">
        <v>47982.0</v>
      </c>
      <c r="B3989" s="184" t="s">
        <v>346</v>
      </c>
      <c r="C3989" s="183">
        <v>47930.0</v>
      </c>
      <c r="D3989" s="184" t="s">
        <v>472</v>
      </c>
      <c r="E3989" s="184" t="s">
        <v>411</v>
      </c>
      <c r="F3989" s="184" t="s">
        <v>347</v>
      </c>
      <c r="G3989" s="186">
        <v>23.0</v>
      </c>
      <c r="H3989" s="186">
        <v>2.0</v>
      </c>
      <c r="I3989" s="2"/>
    </row>
    <row r="3990">
      <c r="A3990" s="183">
        <v>47953.0</v>
      </c>
      <c r="B3990" s="184" t="s">
        <v>344</v>
      </c>
      <c r="C3990" s="183">
        <v>47931.0</v>
      </c>
      <c r="D3990" s="184" t="s">
        <v>472</v>
      </c>
      <c r="E3990" s="184" t="s">
        <v>411</v>
      </c>
      <c r="F3990" s="184" t="s">
        <v>349</v>
      </c>
      <c r="G3990" s="186">
        <v>24.0</v>
      </c>
      <c r="H3990" s="186">
        <v>1.0</v>
      </c>
      <c r="I3990" s="2"/>
    </row>
    <row r="3991">
      <c r="A3991" s="183">
        <v>47983.0</v>
      </c>
      <c r="B3991" s="184" t="s">
        <v>348</v>
      </c>
      <c r="C3991" s="183">
        <v>47931.0</v>
      </c>
      <c r="D3991" s="184" t="s">
        <v>472</v>
      </c>
      <c r="E3991" s="184" t="s">
        <v>411</v>
      </c>
      <c r="F3991" s="184" t="s">
        <v>349</v>
      </c>
      <c r="G3991" s="186">
        <v>24.0</v>
      </c>
      <c r="H3991" s="186">
        <v>2.0</v>
      </c>
      <c r="I3991" s="2"/>
    </row>
    <row r="3992">
      <c r="A3992" s="183">
        <v>47954.0</v>
      </c>
      <c r="B3992" s="184" t="s">
        <v>346</v>
      </c>
      <c r="C3992" s="183">
        <v>47932.0</v>
      </c>
      <c r="D3992" s="184" t="s">
        <v>472</v>
      </c>
      <c r="E3992" s="184" t="s">
        <v>411</v>
      </c>
      <c r="F3992" s="184" t="s">
        <v>350</v>
      </c>
      <c r="G3992" s="186">
        <v>25.0</v>
      </c>
      <c r="H3992" s="186">
        <v>1.0</v>
      </c>
      <c r="I3992" s="2"/>
    </row>
    <row r="3993">
      <c r="A3993" s="183">
        <v>47984.0</v>
      </c>
      <c r="B3993" s="184" t="s">
        <v>334</v>
      </c>
      <c r="C3993" s="183">
        <v>47932.0</v>
      </c>
      <c r="D3993" s="184" t="s">
        <v>472</v>
      </c>
      <c r="E3993" s="184" t="s">
        <v>411</v>
      </c>
      <c r="F3993" s="184" t="s">
        <v>350</v>
      </c>
      <c r="G3993" s="186">
        <v>25.0</v>
      </c>
      <c r="H3993" s="186">
        <v>2.0</v>
      </c>
      <c r="I3993" s="2"/>
    </row>
    <row r="3994">
      <c r="A3994" s="183">
        <v>47955.0</v>
      </c>
      <c r="B3994" s="184" t="s">
        <v>348</v>
      </c>
      <c r="C3994" s="183">
        <v>47933.0</v>
      </c>
      <c r="D3994" s="184" t="s">
        <v>472</v>
      </c>
      <c r="E3994" s="184" t="s">
        <v>411</v>
      </c>
      <c r="F3994" s="184" t="s">
        <v>351</v>
      </c>
      <c r="G3994" s="186">
        <v>26.0</v>
      </c>
      <c r="H3994" s="186">
        <v>1.0</v>
      </c>
      <c r="I3994" s="2"/>
    </row>
    <row r="3995">
      <c r="A3995" s="183">
        <v>47985.0</v>
      </c>
      <c r="B3995" s="184" t="s">
        <v>338</v>
      </c>
      <c r="C3995" s="183">
        <v>47933.0</v>
      </c>
      <c r="D3995" s="184" t="s">
        <v>472</v>
      </c>
      <c r="E3995" s="184" t="s">
        <v>411</v>
      </c>
      <c r="F3995" s="184" t="s">
        <v>351</v>
      </c>
      <c r="G3995" s="186">
        <v>26.0</v>
      </c>
      <c r="H3995" s="186">
        <v>2.0</v>
      </c>
      <c r="I3995" s="2"/>
    </row>
    <row r="3996">
      <c r="A3996" s="183">
        <v>47956.0</v>
      </c>
      <c r="B3996" s="184" t="s">
        <v>334</v>
      </c>
      <c r="C3996" s="183">
        <v>47934.0</v>
      </c>
      <c r="D3996" s="184" t="s">
        <v>472</v>
      </c>
      <c r="E3996" s="184" t="s">
        <v>411</v>
      </c>
      <c r="F3996" s="184" t="s">
        <v>352</v>
      </c>
      <c r="G3996" s="186">
        <v>27.0</v>
      </c>
      <c r="H3996" s="186">
        <v>1.0</v>
      </c>
      <c r="I3996" s="2"/>
    </row>
    <row r="3997">
      <c r="A3997" s="183">
        <v>47986.0</v>
      </c>
      <c r="B3997" s="184" t="s">
        <v>340</v>
      </c>
      <c r="C3997" s="183">
        <v>47934.0</v>
      </c>
      <c r="D3997" s="184" t="s">
        <v>472</v>
      </c>
      <c r="E3997" s="184" t="s">
        <v>411</v>
      </c>
      <c r="F3997" s="184" t="s">
        <v>352</v>
      </c>
      <c r="G3997" s="186">
        <v>27.0</v>
      </c>
      <c r="H3997" s="186">
        <v>2.0</v>
      </c>
      <c r="I3997" s="2"/>
    </row>
    <row r="3998">
      <c r="A3998" s="183">
        <v>47957.0</v>
      </c>
      <c r="B3998" s="184" t="s">
        <v>338</v>
      </c>
      <c r="C3998" s="183">
        <v>47935.0</v>
      </c>
      <c r="D3998" s="184" t="s">
        <v>472</v>
      </c>
      <c r="E3998" s="184" t="s">
        <v>411</v>
      </c>
      <c r="F3998" s="184" t="s">
        <v>353</v>
      </c>
      <c r="G3998" s="186">
        <v>28.0</v>
      </c>
      <c r="H3998" s="186">
        <v>1.0</v>
      </c>
      <c r="I3998" s="2"/>
    </row>
    <row r="3999">
      <c r="A3999" s="183">
        <v>47987.0</v>
      </c>
      <c r="B3999" s="184" t="s">
        <v>342</v>
      </c>
      <c r="C3999" s="183">
        <v>47935.0</v>
      </c>
      <c r="D3999" s="184" t="s">
        <v>472</v>
      </c>
      <c r="E3999" s="184" t="s">
        <v>411</v>
      </c>
      <c r="F3999" s="184" t="s">
        <v>353</v>
      </c>
      <c r="G3999" s="186">
        <v>28.0</v>
      </c>
      <c r="H3999" s="186">
        <v>2.0</v>
      </c>
      <c r="I3999" s="2"/>
    </row>
    <row r="4000">
      <c r="A4000" s="183">
        <v>47958.0</v>
      </c>
      <c r="B4000" s="184" t="s">
        <v>340</v>
      </c>
      <c r="C4000" s="183">
        <v>47936.0</v>
      </c>
      <c r="D4000" s="184" t="s">
        <v>472</v>
      </c>
      <c r="E4000" s="184" t="s">
        <v>411</v>
      </c>
      <c r="F4000" s="184" t="s">
        <v>354</v>
      </c>
      <c r="G4000" s="186">
        <v>29.0</v>
      </c>
      <c r="H4000" s="186">
        <v>1.0</v>
      </c>
      <c r="I4000" s="2"/>
    </row>
    <row r="4001">
      <c r="A4001" s="183">
        <v>47988.0</v>
      </c>
      <c r="B4001" s="184" t="s">
        <v>344</v>
      </c>
      <c r="C4001" s="183">
        <v>47936.0</v>
      </c>
      <c r="D4001" s="184" t="s">
        <v>472</v>
      </c>
      <c r="E4001" s="184" t="s">
        <v>411</v>
      </c>
      <c r="F4001" s="184" t="s">
        <v>354</v>
      </c>
      <c r="G4001" s="186">
        <v>29.0</v>
      </c>
      <c r="H4001" s="186">
        <v>2.0</v>
      </c>
      <c r="I4001" s="2"/>
    </row>
    <row r="4002">
      <c r="A4002" s="183">
        <v>47989.0</v>
      </c>
      <c r="B4002" s="184" t="s">
        <v>346</v>
      </c>
      <c r="C4002" s="183">
        <v>47939.0</v>
      </c>
      <c r="D4002" s="184" t="s">
        <v>472</v>
      </c>
      <c r="E4002" s="184" t="s">
        <v>412</v>
      </c>
      <c r="F4002" s="184" t="s">
        <v>356</v>
      </c>
      <c r="G4002" s="186">
        <v>1.0</v>
      </c>
      <c r="H4002" s="186">
        <v>0.0</v>
      </c>
      <c r="I4002" s="2"/>
    </row>
    <row r="4003">
      <c r="A4003" s="183">
        <v>47990.0</v>
      </c>
      <c r="B4003" s="184" t="s">
        <v>348</v>
      </c>
      <c r="C4003" s="183">
        <v>47940.0</v>
      </c>
      <c r="D4003" s="184" t="s">
        <v>472</v>
      </c>
      <c r="E4003" s="184" t="s">
        <v>412</v>
      </c>
      <c r="F4003" s="184" t="s">
        <v>357</v>
      </c>
      <c r="G4003" s="186">
        <v>2.0</v>
      </c>
      <c r="H4003" s="186">
        <v>0.0</v>
      </c>
      <c r="I4003" s="2"/>
    </row>
    <row r="4004">
      <c r="A4004" s="183">
        <v>47991.0</v>
      </c>
      <c r="B4004" s="184" t="s">
        <v>334</v>
      </c>
      <c r="C4004" s="183">
        <v>47941.0</v>
      </c>
      <c r="D4004" s="184" t="s">
        <v>472</v>
      </c>
      <c r="E4004" s="184" t="s">
        <v>412</v>
      </c>
      <c r="F4004" s="184" t="s">
        <v>358</v>
      </c>
      <c r="G4004" s="186">
        <v>3.0</v>
      </c>
      <c r="H4004" s="186">
        <v>0.0</v>
      </c>
      <c r="I4004" s="2"/>
    </row>
    <row r="4005">
      <c r="A4005" s="183">
        <v>47992.0</v>
      </c>
      <c r="B4005" s="184" t="s">
        <v>338</v>
      </c>
      <c r="C4005" s="183">
        <v>47942.0</v>
      </c>
      <c r="D4005" s="184" t="s">
        <v>472</v>
      </c>
      <c r="E4005" s="184" t="s">
        <v>412</v>
      </c>
      <c r="F4005" s="184" t="s">
        <v>359</v>
      </c>
      <c r="G4005" s="186">
        <v>4.0</v>
      </c>
      <c r="H4005" s="186">
        <v>0.0</v>
      </c>
      <c r="I4005" s="2"/>
    </row>
    <row r="4006">
      <c r="A4006" s="183">
        <v>47993.0</v>
      </c>
      <c r="B4006" s="184" t="s">
        <v>340</v>
      </c>
      <c r="C4006" s="183">
        <v>47943.0</v>
      </c>
      <c r="D4006" s="184" t="s">
        <v>472</v>
      </c>
      <c r="E4006" s="184" t="s">
        <v>412</v>
      </c>
      <c r="F4006" s="184" t="s">
        <v>360</v>
      </c>
      <c r="G4006" s="186">
        <v>5.0</v>
      </c>
      <c r="H4006" s="186">
        <v>0.0</v>
      </c>
      <c r="I4006" s="2"/>
    </row>
    <row r="4007">
      <c r="A4007" s="183">
        <v>47994.0</v>
      </c>
      <c r="B4007" s="184" t="s">
        <v>342</v>
      </c>
      <c r="C4007" s="183">
        <v>47944.0</v>
      </c>
      <c r="D4007" s="184" t="s">
        <v>472</v>
      </c>
      <c r="E4007" s="184" t="s">
        <v>412</v>
      </c>
      <c r="F4007" s="184" t="s">
        <v>361</v>
      </c>
      <c r="G4007" s="186">
        <v>6.0</v>
      </c>
      <c r="H4007" s="186">
        <v>0.0</v>
      </c>
      <c r="I4007" s="2"/>
    </row>
    <row r="4008">
      <c r="A4008" s="183">
        <v>47995.0</v>
      </c>
      <c r="B4008" s="184" t="s">
        <v>344</v>
      </c>
      <c r="C4008" s="183">
        <v>47945.0</v>
      </c>
      <c r="D4008" s="184" t="s">
        <v>472</v>
      </c>
      <c r="E4008" s="184" t="s">
        <v>412</v>
      </c>
      <c r="F4008" s="184" t="s">
        <v>362</v>
      </c>
      <c r="G4008" s="186">
        <v>7.0</v>
      </c>
      <c r="H4008" s="186">
        <v>0.0</v>
      </c>
      <c r="I4008" s="2"/>
    </row>
    <row r="4009">
      <c r="A4009" s="183">
        <v>47996.0</v>
      </c>
      <c r="B4009" s="184" t="s">
        <v>346</v>
      </c>
      <c r="C4009" s="183">
        <v>47946.0</v>
      </c>
      <c r="D4009" s="184" t="s">
        <v>472</v>
      </c>
      <c r="E4009" s="184" t="s">
        <v>412</v>
      </c>
      <c r="F4009" s="184" t="s">
        <v>363</v>
      </c>
      <c r="G4009" s="186">
        <v>8.0</v>
      </c>
      <c r="H4009" s="186">
        <v>0.0</v>
      </c>
      <c r="I4009" s="2"/>
    </row>
    <row r="4010">
      <c r="A4010" s="183">
        <v>47997.0</v>
      </c>
      <c r="B4010" s="184" t="s">
        <v>348</v>
      </c>
      <c r="C4010" s="183">
        <v>47947.0</v>
      </c>
      <c r="D4010" s="184" t="s">
        <v>472</v>
      </c>
      <c r="E4010" s="184" t="s">
        <v>412</v>
      </c>
      <c r="F4010" s="184" t="s">
        <v>364</v>
      </c>
      <c r="G4010" s="186">
        <v>9.0</v>
      </c>
      <c r="H4010" s="186">
        <v>0.0</v>
      </c>
      <c r="I4010" s="2"/>
    </row>
    <row r="4011">
      <c r="A4011" s="183">
        <v>47998.0</v>
      </c>
      <c r="B4011" s="184" t="s">
        <v>334</v>
      </c>
      <c r="C4011" s="183">
        <v>47948.0</v>
      </c>
      <c r="D4011" s="184" t="s">
        <v>472</v>
      </c>
      <c r="E4011" s="184" t="s">
        <v>412</v>
      </c>
      <c r="F4011" s="184" t="s">
        <v>365</v>
      </c>
      <c r="G4011" s="186">
        <v>10.0</v>
      </c>
      <c r="H4011" s="186">
        <v>0.0</v>
      </c>
      <c r="I4011" s="2"/>
    </row>
    <row r="4012">
      <c r="A4012" s="183">
        <v>47999.0</v>
      </c>
      <c r="B4012" s="184" t="s">
        <v>338</v>
      </c>
      <c r="C4012" s="183">
        <v>47949.0</v>
      </c>
      <c r="D4012" s="184" t="s">
        <v>472</v>
      </c>
      <c r="E4012" s="184" t="s">
        <v>412</v>
      </c>
      <c r="F4012" s="184" t="s">
        <v>366</v>
      </c>
      <c r="G4012" s="186">
        <v>11.0</v>
      </c>
      <c r="H4012" s="186">
        <v>0.0</v>
      </c>
      <c r="I4012" s="2"/>
    </row>
    <row r="4013">
      <c r="A4013" s="183">
        <v>48000.0</v>
      </c>
      <c r="B4013" s="184" t="s">
        <v>340</v>
      </c>
      <c r="C4013" s="183">
        <v>47950.0</v>
      </c>
      <c r="D4013" s="184" t="s">
        <v>472</v>
      </c>
      <c r="E4013" s="184" t="s">
        <v>412</v>
      </c>
      <c r="F4013" s="184" t="s">
        <v>367</v>
      </c>
      <c r="G4013" s="186">
        <v>12.0</v>
      </c>
      <c r="H4013" s="186">
        <v>0.0</v>
      </c>
      <c r="I4013" s="2"/>
    </row>
    <row r="4014">
      <c r="A4014" s="183">
        <v>48001.0</v>
      </c>
      <c r="B4014" s="184" t="s">
        <v>342</v>
      </c>
      <c r="C4014" s="183">
        <v>47951.0</v>
      </c>
      <c r="D4014" s="184" t="s">
        <v>472</v>
      </c>
      <c r="E4014" s="184" t="s">
        <v>412</v>
      </c>
      <c r="F4014" s="184" t="s">
        <v>368</v>
      </c>
      <c r="G4014" s="186">
        <v>13.0</v>
      </c>
      <c r="H4014" s="186">
        <v>0.0</v>
      </c>
      <c r="I4014" s="2"/>
    </row>
    <row r="4015">
      <c r="A4015" s="183">
        <v>48002.0</v>
      </c>
      <c r="B4015" s="184" t="s">
        <v>344</v>
      </c>
      <c r="C4015" s="183">
        <v>47952.0</v>
      </c>
      <c r="D4015" s="184" t="s">
        <v>472</v>
      </c>
      <c r="E4015" s="184" t="s">
        <v>412</v>
      </c>
      <c r="F4015" s="184" t="s">
        <v>369</v>
      </c>
      <c r="G4015" s="186">
        <v>14.0</v>
      </c>
      <c r="H4015" s="186">
        <v>0.0</v>
      </c>
      <c r="I4015" s="2"/>
    </row>
    <row r="4016">
      <c r="A4016" s="183">
        <v>48003.0</v>
      </c>
      <c r="B4016" s="184" t="s">
        <v>346</v>
      </c>
      <c r="C4016" s="183">
        <v>47953.0</v>
      </c>
      <c r="D4016" s="184" t="s">
        <v>472</v>
      </c>
      <c r="E4016" s="184" t="s">
        <v>412</v>
      </c>
      <c r="F4016" s="184" t="s">
        <v>370</v>
      </c>
      <c r="G4016" s="186">
        <v>15.0</v>
      </c>
      <c r="H4016" s="186">
        <v>0.0</v>
      </c>
      <c r="I4016" s="2"/>
    </row>
    <row r="4017">
      <c r="A4017" s="183">
        <v>48004.0</v>
      </c>
      <c r="B4017" s="184" t="s">
        <v>348</v>
      </c>
      <c r="C4017" s="183">
        <v>47954.0</v>
      </c>
      <c r="D4017" s="184" t="s">
        <v>472</v>
      </c>
      <c r="E4017" s="184" t="s">
        <v>412</v>
      </c>
      <c r="F4017" s="184" t="s">
        <v>371</v>
      </c>
      <c r="G4017" s="186">
        <v>16.0</v>
      </c>
      <c r="H4017" s="186">
        <v>0.0</v>
      </c>
      <c r="I4017" s="2"/>
    </row>
    <row r="4018">
      <c r="A4018" s="183">
        <v>48005.0</v>
      </c>
      <c r="B4018" s="184" t="s">
        <v>334</v>
      </c>
      <c r="C4018" s="183">
        <v>47955.0</v>
      </c>
      <c r="D4018" s="184" t="s">
        <v>472</v>
      </c>
      <c r="E4018" s="184" t="s">
        <v>412</v>
      </c>
      <c r="F4018" s="184" t="s">
        <v>372</v>
      </c>
      <c r="G4018" s="186">
        <v>17.0</v>
      </c>
      <c r="H4018" s="186">
        <v>0.0</v>
      </c>
      <c r="I4018" s="2"/>
    </row>
    <row r="4019">
      <c r="A4019" s="183">
        <v>48006.0</v>
      </c>
      <c r="B4019" s="184" t="s">
        <v>338</v>
      </c>
      <c r="C4019" s="183">
        <v>47956.0</v>
      </c>
      <c r="D4019" s="184" t="s">
        <v>472</v>
      </c>
      <c r="E4019" s="184" t="s">
        <v>412</v>
      </c>
      <c r="F4019" s="184" t="s">
        <v>373</v>
      </c>
      <c r="G4019" s="186">
        <v>18.0</v>
      </c>
      <c r="H4019" s="186">
        <v>0.0</v>
      </c>
      <c r="I4019" s="2"/>
    </row>
    <row r="4020">
      <c r="A4020" s="183">
        <v>48007.0</v>
      </c>
      <c r="B4020" s="184" t="s">
        <v>340</v>
      </c>
      <c r="C4020" s="183">
        <v>47957.0</v>
      </c>
      <c r="D4020" s="184" t="s">
        <v>472</v>
      </c>
      <c r="E4020" s="184" t="s">
        <v>412</v>
      </c>
      <c r="F4020" s="184" t="s">
        <v>374</v>
      </c>
      <c r="G4020" s="186">
        <v>19.0</v>
      </c>
      <c r="H4020" s="186">
        <v>0.0</v>
      </c>
      <c r="I4020" s="2"/>
    </row>
    <row r="4021">
      <c r="A4021" s="183">
        <v>48008.0</v>
      </c>
      <c r="B4021" s="184" t="s">
        <v>342</v>
      </c>
      <c r="C4021" s="183">
        <v>47958.0</v>
      </c>
      <c r="D4021" s="184" t="s">
        <v>472</v>
      </c>
      <c r="E4021" s="184" t="s">
        <v>412</v>
      </c>
      <c r="F4021" s="184" t="s">
        <v>406</v>
      </c>
      <c r="G4021" s="186">
        <v>20.0</v>
      </c>
      <c r="H4021" s="186">
        <v>0.0</v>
      </c>
      <c r="I4021" s="2"/>
    </row>
    <row r="4022">
      <c r="A4022" s="183">
        <v>48009.0</v>
      </c>
      <c r="B4022" s="184" t="s">
        <v>344</v>
      </c>
      <c r="C4022" s="183">
        <v>47959.0</v>
      </c>
      <c r="D4022" s="184" t="s">
        <v>472</v>
      </c>
      <c r="E4022" s="184" t="s">
        <v>412</v>
      </c>
      <c r="F4022" s="184" t="s">
        <v>407</v>
      </c>
      <c r="G4022" s="186">
        <v>21.0</v>
      </c>
      <c r="H4022" s="186">
        <v>0.0</v>
      </c>
      <c r="I4022" s="2"/>
    </row>
    <row r="4023">
      <c r="A4023" s="183">
        <v>48010.0</v>
      </c>
      <c r="B4023" s="184" t="s">
        <v>346</v>
      </c>
      <c r="C4023" s="183">
        <v>47960.0</v>
      </c>
      <c r="D4023" s="184" t="s">
        <v>472</v>
      </c>
      <c r="E4023" s="184" t="s">
        <v>412</v>
      </c>
      <c r="F4023" s="184" t="s">
        <v>377</v>
      </c>
      <c r="G4023" s="186">
        <v>22.0</v>
      </c>
      <c r="H4023" s="186">
        <v>0.0</v>
      </c>
      <c r="I4023" s="2"/>
    </row>
    <row r="4024">
      <c r="A4024" s="183">
        <v>48011.0</v>
      </c>
      <c r="B4024" s="184" t="s">
        <v>348</v>
      </c>
      <c r="C4024" s="183">
        <v>47961.0</v>
      </c>
      <c r="D4024" s="184" t="s">
        <v>472</v>
      </c>
      <c r="E4024" s="184" t="s">
        <v>412</v>
      </c>
      <c r="F4024" s="184" t="s">
        <v>378</v>
      </c>
      <c r="G4024" s="186">
        <v>23.0</v>
      </c>
      <c r="H4024" s="186">
        <v>0.0</v>
      </c>
      <c r="I4024" s="2"/>
    </row>
    <row r="4025">
      <c r="A4025" s="183">
        <v>48012.0</v>
      </c>
      <c r="B4025" s="184" t="s">
        <v>334</v>
      </c>
      <c r="C4025" s="183">
        <v>47962.0</v>
      </c>
      <c r="D4025" s="184" t="s">
        <v>472</v>
      </c>
      <c r="E4025" s="184" t="s">
        <v>412</v>
      </c>
      <c r="F4025" s="184" t="s">
        <v>379</v>
      </c>
      <c r="G4025" s="186">
        <v>24.0</v>
      </c>
      <c r="H4025" s="186">
        <v>0.0</v>
      </c>
      <c r="I4025" s="2"/>
    </row>
    <row r="4026">
      <c r="A4026" s="183">
        <v>48013.0</v>
      </c>
      <c r="B4026" s="184" t="s">
        <v>338</v>
      </c>
      <c r="C4026" s="183">
        <v>47963.0</v>
      </c>
      <c r="D4026" s="184" t="s">
        <v>472</v>
      </c>
      <c r="E4026" s="184" t="s">
        <v>412</v>
      </c>
      <c r="F4026" s="184" t="s">
        <v>380</v>
      </c>
      <c r="G4026" s="186">
        <v>25.0</v>
      </c>
      <c r="H4026" s="186">
        <v>0.0</v>
      </c>
      <c r="I4026" s="2"/>
    </row>
    <row r="4027">
      <c r="A4027" s="183">
        <v>48014.0</v>
      </c>
      <c r="B4027" s="184" t="s">
        <v>340</v>
      </c>
      <c r="C4027" s="183">
        <v>47964.0</v>
      </c>
      <c r="D4027" s="184" t="s">
        <v>472</v>
      </c>
      <c r="E4027" s="184" t="s">
        <v>412</v>
      </c>
      <c r="F4027" s="184" t="s">
        <v>381</v>
      </c>
      <c r="G4027" s="186">
        <v>26.0</v>
      </c>
      <c r="H4027" s="186">
        <v>0.0</v>
      </c>
      <c r="I4027" s="2"/>
    </row>
    <row r="4028">
      <c r="A4028" s="183">
        <v>48015.0</v>
      </c>
      <c r="B4028" s="184" t="s">
        <v>342</v>
      </c>
      <c r="C4028" s="183">
        <v>47965.0</v>
      </c>
      <c r="D4028" s="184" t="s">
        <v>472</v>
      </c>
      <c r="E4028" s="184" t="s">
        <v>412</v>
      </c>
      <c r="F4028" s="184" t="s">
        <v>383</v>
      </c>
      <c r="G4028" s="186">
        <v>27.0</v>
      </c>
      <c r="H4028" s="186">
        <v>0.0</v>
      </c>
      <c r="I4028" s="2"/>
    </row>
    <row r="4029">
      <c r="A4029" s="183">
        <v>48016.0</v>
      </c>
      <c r="B4029" s="184" t="s">
        <v>344</v>
      </c>
      <c r="C4029" s="183">
        <v>47966.0</v>
      </c>
      <c r="D4029" s="184" t="s">
        <v>472</v>
      </c>
      <c r="E4029" s="184" t="s">
        <v>412</v>
      </c>
      <c r="F4029" s="184" t="s">
        <v>384</v>
      </c>
      <c r="G4029" s="186">
        <v>28.0</v>
      </c>
      <c r="H4029" s="186">
        <v>0.0</v>
      </c>
      <c r="I4029" s="2"/>
    </row>
    <row r="4030">
      <c r="A4030" s="183">
        <v>48017.0</v>
      </c>
      <c r="B4030" s="184" t="s">
        <v>346</v>
      </c>
      <c r="C4030" s="183">
        <v>47967.0</v>
      </c>
      <c r="D4030" s="184" t="s">
        <v>472</v>
      </c>
      <c r="E4030" s="184" t="s">
        <v>412</v>
      </c>
      <c r="F4030" s="184" t="s">
        <v>385</v>
      </c>
      <c r="G4030" s="186">
        <v>29.0</v>
      </c>
      <c r="H4030" s="186">
        <v>0.0</v>
      </c>
      <c r="I4030" s="2"/>
    </row>
    <row r="4031">
      <c r="A4031" s="183">
        <v>48018.0</v>
      </c>
      <c r="B4031" s="184" t="s">
        <v>348</v>
      </c>
      <c r="C4031" s="183">
        <v>47968.0</v>
      </c>
      <c r="D4031" s="184" t="s">
        <v>472</v>
      </c>
      <c r="E4031" s="184" t="s">
        <v>412</v>
      </c>
      <c r="F4031" s="184" t="s">
        <v>386</v>
      </c>
      <c r="G4031" s="186">
        <v>30.0</v>
      </c>
      <c r="H4031" s="186">
        <v>0.0</v>
      </c>
      <c r="I4031" s="2"/>
    </row>
    <row r="4032">
      <c r="A4032" s="183">
        <v>48019.0</v>
      </c>
      <c r="B4032" s="184" t="s">
        <v>334</v>
      </c>
      <c r="C4032" s="183">
        <v>47969.0</v>
      </c>
      <c r="D4032" s="184" t="s">
        <v>472</v>
      </c>
      <c r="E4032" s="184" t="s">
        <v>413</v>
      </c>
      <c r="F4032" s="184" t="s">
        <v>387</v>
      </c>
      <c r="G4032" s="186">
        <v>1.0</v>
      </c>
      <c r="H4032" s="186">
        <v>0.0</v>
      </c>
      <c r="I4032" s="2"/>
    </row>
    <row r="4033">
      <c r="A4033" s="183">
        <v>48020.0</v>
      </c>
      <c r="B4033" s="184" t="s">
        <v>338</v>
      </c>
      <c r="C4033" s="183">
        <v>47970.0</v>
      </c>
      <c r="D4033" s="184" t="s">
        <v>472</v>
      </c>
      <c r="E4033" s="184" t="s">
        <v>413</v>
      </c>
      <c r="F4033" s="184" t="s">
        <v>388</v>
      </c>
      <c r="G4033" s="186">
        <v>2.0</v>
      </c>
      <c r="H4033" s="186">
        <v>0.0</v>
      </c>
      <c r="I4033" s="2"/>
    </row>
    <row r="4034">
      <c r="A4034" s="183">
        <v>48021.0</v>
      </c>
      <c r="B4034" s="184" t="s">
        <v>340</v>
      </c>
      <c r="C4034" s="183">
        <v>47971.0</v>
      </c>
      <c r="D4034" s="184" t="s">
        <v>472</v>
      </c>
      <c r="E4034" s="184" t="s">
        <v>413</v>
      </c>
      <c r="F4034" s="184" t="s">
        <v>389</v>
      </c>
      <c r="G4034" s="186">
        <v>3.0</v>
      </c>
      <c r="H4034" s="186">
        <v>0.0</v>
      </c>
      <c r="I4034" s="2"/>
    </row>
    <row r="4035">
      <c r="A4035" s="183">
        <v>48022.0</v>
      </c>
      <c r="B4035" s="184" t="s">
        <v>342</v>
      </c>
      <c r="C4035" s="183">
        <v>47972.0</v>
      </c>
      <c r="D4035" s="184" t="s">
        <v>472</v>
      </c>
      <c r="E4035" s="184" t="s">
        <v>413</v>
      </c>
      <c r="F4035" s="184" t="s">
        <v>390</v>
      </c>
      <c r="G4035" s="186">
        <v>4.0</v>
      </c>
      <c r="H4035" s="186">
        <v>0.0</v>
      </c>
      <c r="I4035" s="2"/>
    </row>
    <row r="4036">
      <c r="A4036" s="183">
        <v>48023.0</v>
      </c>
      <c r="B4036" s="184" t="s">
        <v>344</v>
      </c>
      <c r="C4036" s="183">
        <v>47973.0</v>
      </c>
      <c r="D4036" s="184" t="s">
        <v>472</v>
      </c>
      <c r="E4036" s="184" t="s">
        <v>413</v>
      </c>
      <c r="F4036" s="184" t="s">
        <v>391</v>
      </c>
      <c r="G4036" s="186">
        <v>5.0</v>
      </c>
      <c r="H4036" s="186">
        <v>0.0</v>
      </c>
      <c r="I4036" s="2"/>
    </row>
    <row r="4037">
      <c r="A4037" s="183">
        <v>48024.0</v>
      </c>
      <c r="B4037" s="184" t="s">
        <v>346</v>
      </c>
      <c r="C4037" s="183">
        <v>47974.0</v>
      </c>
      <c r="D4037" s="184" t="s">
        <v>472</v>
      </c>
      <c r="E4037" s="184" t="s">
        <v>413</v>
      </c>
      <c r="F4037" s="184" t="s">
        <v>392</v>
      </c>
      <c r="G4037" s="186">
        <v>6.0</v>
      </c>
      <c r="H4037" s="186">
        <v>0.0</v>
      </c>
      <c r="I4037" s="2"/>
    </row>
    <row r="4038">
      <c r="A4038" s="183">
        <v>48025.0</v>
      </c>
      <c r="B4038" s="184" t="s">
        <v>348</v>
      </c>
      <c r="C4038" s="183">
        <v>47975.0</v>
      </c>
      <c r="D4038" s="184" t="s">
        <v>472</v>
      </c>
      <c r="E4038" s="184" t="s">
        <v>413</v>
      </c>
      <c r="F4038" s="184" t="s">
        <v>393</v>
      </c>
      <c r="G4038" s="186">
        <v>7.0</v>
      </c>
      <c r="H4038" s="186">
        <v>0.0</v>
      </c>
      <c r="I4038" s="2"/>
    </row>
    <row r="4039">
      <c r="A4039" s="183">
        <v>48026.0</v>
      </c>
      <c r="B4039" s="184" t="s">
        <v>334</v>
      </c>
      <c r="C4039" s="183">
        <v>47976.0</v>
      </c>
      <c r="D4039" s="184" t="s">
        <v>472</v>
      </c>
      <c r="E4039" s="184" t="s">
        <v>413</v>
      </c>
      <c r="F4039" s="184" t="s">
        <v>394</v>
      </c>
      <c r="G4039" s="186">
        <v>8.0</v>
      </c>
      <c r="H4039" s="186">
        <v>0.0</v>
      </c>
      <c r="I4039" s="2"/>
    </row>
    <row r="4040">
      <c r="A4040" s="183">
        <v>48027.0</v>
      </c>
      <c r="B4040" s="184" t="s">
        <v>338</v>
      </c>
      <c r="C4040" s="183">
        <v>47977.0</v>
      </c>
      <c r="D4040" s="184" t="s">
        <v>472</v>
      </c>
      <c r="E4040" s="184" t="s">
        <v>413</v>
      </c>
      <c r="F4040" s="184" t="s">
        <v>395</v>
      </c>
      <c r="G4040" s="186">
        <v>9.0</v>
      </c>
      <c r="H4040" s="186">
        <v>0.0</v>
      </c>
      <c r="I4040" s="2"/>
    </row>
    <row r="4041">
      <c r="A4041" s="183">
        <v>48028.0</v>
      </c>
      <c r="B4041" s="184" t="s">
        <v>340</v>
      </c>
      <c r="C4041" s="183">
        <v>47978.0</v>
      </c>
      <c r="D4041" s="184" t="s">
        <v>472</v>
      </c>
      <c r="E4041" s="184" t="s">
        <v>413</v>
      </c>
      <c r="F4041" s="184" t="s">
        <v>396</v>
      </c>
      <c r="G4041" s="186">
        <v>10.0</v>
      </c>
      <c r="H4041" s="186">
        <v>0.0</v>
      </c>
      <c r="I4041" s="2"/>
    </row>
    <row r="4042">
      <c r="A4042" s="183">
        <v>48029.0</v>
      </c>
      <c r="B4042" s="184" t="s">
        <v>342</v>
      </c>
      <c r="C4042" s="183">
        <v>47979.0</v>
      </c>
      <c r="D4042" s="184" t="s">
        <v>472</v>
      </c>
      <c r="E4042" s="184" t="s">
        <v>413</v>
      </c>
      <c r="F4042" s="184" t="s">
        <v>397</v>
      </c>
      <c r="G4042" s="186">
        <v>11.0</v>
      </c>
      <c r="H4042" s="186">
        <v>0.0</v>
      </c>
      <c r="I4042" s="2"/>
    </row>
    <row r="4043">
      <c r="A4043" s="183">
        <v>48030.0</v>
      </c>
      <c r="B4043" s="184" t="s">
        <v>344</v>
      </c>
      <c r="C4043" s="183">
        <v>47980.0</v>
      </c>
      <c r="D4043" s="184" t="s">
        <v>472</v>
      </c>
      <c r="E4043" s="184" t="s">
        <v>413</v>
      </c>
      <c r="F4043" s="184" t="s">
        <v>398</v>
      </c>
      <c r="G4043" s="186">
        <v>12.0</v>
      </c>
      <c r="H4043" s="186">
        <v>0.0</v>
      </c>
      <c r="I4043" s="2"/>
    </row>
    <row r="4044">
      <c r="A4044" s="183">
        <v>48031.0</v>
      </c>
      <c r="B4044" s="184" t="s">
        <v>346</v>
      </c>
      <c r="C4044" s="183">
        <v>47981.0</v>
      </c>
      <c r="D4044" s="184" t="s">
        <v>472</v>
      </c>
      <c r="E4044" s="184" t="s">
        <v>413</v>
      </c>
      <c r="F4044" s="184" t="s">
        <v>399</v>
      </c>
      <c r="G4044" s="186">
        <v>13.0</v>
      </c>
      <c r="H4044" s="186">
        <v>0.0</v>
      </c>
      <c r="I4044" s="2"/>
    </row>
    <row r="4045">
      <c r="A4045" s="183">
        <v>48032.0</v>
      </c>
      <c r="B4045" s="184" t="s">
        <v>348</v>
      </c>
      <c r="C4045" s="183">
        <v>47982.0</v>
      </c>
      <c r="D4045" s="184" t="s">
        <v>472</v>
      </c>
      <c r="E4045" s="184" t="s">
        <v>413</v>
      </c>
      <c r="F4045" s="184" t="s">
        <v>400</v>
      </c>
      <c r="G4045" s="186">
        <v>14.0</v>
      </c>
      <c r="H4045" s="186">
        <v>0.0</v>
      </c>
      <c r="I4045" s="2"/>
    </row>
    <row r="4046">
      <c r="A4046" s="183">
        <v>48033.0</v>
      </c>
      <c r="B4046" s="184" t="s">
        <v>334</v>
      </c>
      <c r="C4046" s="183">
        <v>47983.0</v>
      </c>
      <c r="D4046" s="184" t="s">
        <v>472</v>
      </c>
      <c r="E4046" s="184" t="s">
        <v>413</v>
      </c>
      <c r="F4046" s="184" t="s">
        <v>401</v>
      </c>
      <c r="G4046" s="186">
        <v>15.0</v>
      </c>
      <c r="H4046" s="186">
        <v>0.0</v>
      </c>
      <c r="I4046" s="2"/>
    </row>
    <row r="4047">
      <c r="A4047" s="183">
        <v>48034.0</v>
      </c>
      <c r="B4047" s="184" t="s">
        <v>338</v>
      </c>
      <c r="C4047" s="183">
        <v>47984.0</v>
      </c>
      <c r="D4047" s="184" t="s">
        <v>472</v>
      </c>
      <c r="E4047" s="184" t="s">
        <v>413</v>
      </c>
      <c r="F4047" s="184" t="s">
        <v>402</v>
      </c>
      <c r="G4047" s="186">
        <v>16.0</v>
      </c>
      <c r="H4047" s="186">
        <v>0.0</v>
      </c>
      <c r="I4047" s="2"/>
    </row>
    <row r="4048">
      <c r="A4048" s="183">
        <v>48035.0</v>
      </c>
      <c r="B4048" s="184" t="s">
        <v>340</v>
      </c>
      <c r="C4048" s="183">
        <v>47985.0</v>
      </c>
      <c r="D4048" s="184" t="s">
        <v>472</v>
      </c>
      <c r="E4048" s="184" t="s">
        <v>413</v>
      </c>
      <c r="F4048" s="184" t="s">
        <v>403</v>
      </c>
      <c r="G4048" s="186">
        <v>17.0</v>
      </c>
      <c r="H4048" s="186">
        <v>0.0</v>
      </c>
      <c r="I4048" s="2"/>
    </row>
    <row r="4049">
      <c r="A4049" s="183">
        <v>48036.0</v>
      </c>
      <c r="B4049" s="184" t="s">
        <v>342</v>
      </c>
      <c r="C4049" s="183">
        <v>47986.0</v>
      </c>
      <c r="D4049" s="184" t="s">
        <v>472</v>
      </c>
      <c r="E4049" s="184" t="s">
        <v>413</v>
      </c>
      <c r="F4049" s="184" t="s">
        <v>404</v>
      </c>
      <c r="G4049" s="186">
        <v>18.0</v>
      </c>
      <c r="H4049" s="186">
        <v>0.0</v>
      </c>
      <c r="I4049" s="2"/>
    </row>
    <row r="4050">
      <c r="A4050" s="183">
        <v>48037.0</v>
      </c>
      <c r="B4050" s="184" t="s">
        <v>344</v>
      </c>
      <c r="C4050" s="183">
        <v>47987.0</v>
      </c>
      <c r="D4050" s="184" t="s">
        <v>472</v>
      </c>
      <c r="E4050" s="184" t="s">
        <v>413</v>
      </c>
      <c r="F4050" s="184" t="s">
        <v>337</v>
      </c>
      <c r="G4050" s="186">
        <v>19.0</v>
      </c>
      <c r="H4050" s="186">
        <v>0.0</v>
      </c>
      <c r="I4050" s="2"/>
    </row>
    <row r="4051">
      <c r="A4051" s="183">
        <v>48038.0</v>
      </c>
      <c r="B4051" s="184" t="s">
        <v>346</v>
      </c>
      <c r="C4051" s="183">
        <v>47988.0</v>
      </c>
      <c r="D4051" s="184" t="s">
        <v>472</v>
      </c>
      <c r="E4051" s="184" t="s">
        <v>413</v>
      </c>
      <c r="F4051" s="184" t="s">
        <v>339</v>
      </c>
      <c r="G4051" s="186">
        <v>20.0</v>
      </c>
      <c r="H4051" s="186">
        <v>0.0</v>
      </c>
      <c r="I4051" s="2"/>
    </row>
    <row r="4052">
      <c r="A4052" s="183">
        <v>48039.0</v>
      </c>
      <c r="B4052" s="184" t="s">
        <v>348</v>
      </c>
      <c r="C4052" s="183">
        <v>47989.0</v>
      </c>
      <c r="D4052" s="184" t="s">
        <v>472</v>
      </c>
      <c r="E4052" s="184" t="s">
        <v>413</v>
      </c>
      <c r="F4052" s="184" t="s">
        <v>341</v>
      </c>
      <c r="G4052" s="186">
        <v>21.0</v>
      </c>
      <c r="H4052" s="186">
        <v>0.0</v>
      </c>
      <c r="I4052" s="2"/>
    </row>
    <row r="4053">
      <c r="A4053" s="183">
        <v>48040.0</v>
      </c>
      <c r="B4053" s="184" t="s">
        <v>334</v>
      </c>
      <c r="C4053" s="183">
        <v>47990.0</v>
      </c>
      <c r="D4053" s="184" t="s">
        <v>472</v>
      </c>
      <c r="E4053" s="184" t="s">
        <v>413</v>
      </c>
      <c r="F4053" s="184" t="s">
        <v>343</v>
      </c>
      <c r="G4053" s="186">
        <v>22.0</v>
      </c>
      <c r="H4053" s="186">
        <v>0.0</v>
      </c>
      <c r="I4053" s="2"/>
    </row>
    <row r="4054">
      <c r="A4054" s="183">
        <v>48041.0</v>
      </c>
      <c r="B4054" s="184" t="s">
        <v>338</v>
      </c>
      <c r="C4054" s="183">
        <v>47991.0</v>
      </c>
      <c r="D4054" s="184" t="s">
        <v>472</v>
      </c>
      <c r="E4054" s="184" t="s">
        <v>413</v>
      </c>
      <c r="F4054" s="184" t="s">
        <v>345</v>
      </c>
      <c r="G4054" s="186">
        <v>23.0</v>
      </c>
      <c r="H4054" s="186">
        <v>0.0</v>
      </c>
      <c r="I4054" s="2"/>
    </row>
    <row r="4055">
      <c r="A4055" s="183">
        <v>48042.0</v>
      </c>
      <c r="B4055" s="184" t="s">
        <v>340</v>
      </c>
      <c r="C4055" s="183">
        <v>47992.0</v>
      </c>
      <c r="D4055" s="184" t="s">
        <v>472</v>
      </c>
      <c r="E4055" s="184" t="s">
        <v>413</v>
      </c>
      <c r="F4055" s="184" t="s">
        <v>347</v>
      </c>
      <c r="G4055" s="186">
        <v>24.0</v>
      </c>
      <c r="H4055" s="186">
        <v>0.0</v>
      </c>
      <c r="I4055" s="2"/>
    </row>
    <row r="4056">
      <c r="A4056" s="183">
        <v>48043.0</v>
      </c>
      <c r="B4056" s="184" t="s">
        <v>342</v>
      </c>
      <c r="C4056" s="183">
        <v>47993.0</v>
      </c>
      <c r="D4056" s="184" t="s">
        <v>472</v>
      </c>
      <c r="E4056" s="184" t="s">
        <v>413</v>
      </c>
      <c r="F4056" s="184" t="s">
        <v>349</v>
      </c>
      <c r="G4056" s="186">
        <v>25.0</v>
      </c>
      <c r="H4056" s="186">
        <v>0.0</v>
      </c>
      <c r="I4056" s="2"/>
    </row>
    <row r="4057">
      <c r="A4057" s="183">
        <v>48044.0</v>
      </c>
      <c r="B4057" s="184" t="s">
        <v>344</v>
      </c>
      <c r="C4057" s="183">
        <v>47994.0</v>
      </c>
      <c r="D4057" s="184" t="s">
        <v>472</v>
      </c>
      <c r="E4057" s="184" t="s">
        <v>413</v>
      </c>
      <c r="F4057" s="184" t="s">
        <v>350</v>
      </c>
      <c r="G4057" s="186">
        <v>26.0</v>
      </c>
      <c r="H4057" s="186">
        <v>0.0</v>
      </c>
      <c r="I4057" s="2"/>
    </row>
    <row r="4058">
      <c r="A4058" s="183">
        <v>48045.0</v>
      </c>
      <c r="B4058" s="184" t="s">
        <v>346</v>
      </c>
      <c r="C4058" s="183">
        <v>47995.0</v>
      </c>
      <c r="D4058" s="184" t="s">
        <v>472</v>
      </c>
      <c r="E4058" s="184" t="s">
        <v>413</v>
      </c>
      <c r="F4058" s="184" t="s">
        <v>351</v>
      </c>
      <c r="G4058" s="186">
        <v>27.0</v>
      </c>
      <c r="H4058" s="186">
        <v>0.0</v>
      </c>
      <c r="I4058" s="2"/>
    </row>
    <row r="4059">
      <c r="A4059" s="183">
        <v>48046.0</v>
      </c>
      <c r="B4059" s="184" t="s">
        <v>348</v>
      </c>
      <c r="C4059" s="183">
        <v>47996.0</v>
      </c>
      <c r="D4059" s="184" t="s">
        <v>472</v>
      </c>
      <c r="E4059" s="184" t="s">
        <v>413</v>
      </c>
      <c r="F4059" s="184" t="s">
        <v>352</v>
      </c>
      <c r="G4059" s="186">
        <v>28.0</v>
      </c>
      <c r="H4059" s="186">
        <v>0.0</v>
      </c>
      <c r="I4059" s="2"/>
    </row>
    <row r="4060">
      <c r="A4060" s="183">
        <v>48047.0</v>
      </c>
      <c r="B4060" s="184" t="s">
        <v>334</v>
      </c>
      <c r="C4060" s="183">
        <v>47997.0</v>
      </c>
      <c r="D4060" s="184" t="s">
        <v>472</v>
      </c>
      <c r="E4060" s="184" t="s">
        <v>413</v>
      </c>
      <c r="F4060" s="184" t="s">
        <v>353</v>
      </c>
      <c r="G4060" s="186">
        <v>29.0</v>
      </c>
      <c r="H4060" s="186">
        <v>0.0</v>
      </c>
      <c r="I4060" s="2"/>
    </row>
    <row r="4061">
      <c r="A4061" s="183">
        <v>48048.0</v>
      </c>
      <c r="B4061" s="184" t="s">
        <v>338</v>
      </c>
      <c r="C4061" s="183">
        <v>48000.0</v>
      </c>
      <c r="D4061" s="184" t="s">
        <v>472</v>
      </c>
      <c r="E4061" s="184" t="s">
        <v>414</v>
      </c>
      <c r="F4061" s="184" t="s">
        <v>354</v>
      </c>
      <c r="G4061" s="186">
        <v>1.0</v>
      </c>
      <c r="H4061" s="186">
        <v>0.0</v>
      </c>
      <c r="I4061" s="2"/>
    </row>
    <row r="4062">
      <c r="A4062" s="183">
        <v>48049.0</v>
      </c>
      <c r="B4062" s="184" t="s">
        <v>340</v>
      </c>
      <c r="C4062" s="183">
        <v>48001.0</v>
      </c>
      <c r="D4062" s="184" t="s">
        <v>472</v>
      </c>
      <c r="E4062" s="184" t="s">
        <v>414</v>
      </c>
      <c r="F4062" s="184" t="s">
        <v>356</v>
      </c>
      <c r="G4062" s="186">
        <v>2.0</v>
      </c>
      <c r="H4062" s="186">
        <v>0.0</v>
      </c>
      <c r="I4062" s="2"/>
    </row>
    <row r="4063">
      <c r="A4063" s="183">
        <v>48050.0</v>
      </c>
      <c r="B4063" s="184" t="s">
        <v>342</v>
      </c>
      <c r="C4063" s="183">
        <v>48002.0</v>
      </c>
      <c r="D4063" s="184" t="s">
        <v>472</v>
      </c>
      <c r="E4063" s="184" t="s">
        <v>414</v>
      </c>
      <c r="F4063" s="184" t="s">
        <v>357</v>
      </c>
      <c r="G4063" s="186">
        <v>3.0</v>
      </c>
      <c r="H4063" s="186">
        <v>0.0</v>
      </c>
      <c r="I4063" s="2"/>
    </row>
    <row r="4064">
      <c r="A4064" s="183">
        <v>48051.0</v>
      </c>
      <c r="B4064" s="184" t="s">
        <v>344</v>
      </c>
      <c r="C4064" s="183">
        <v>48003.0</v>
      </c>
      <c r="D4064" s="184" t="s">
        <v>472</v>
      </c>
      <c r="E4064" s="184" t="s">
        <v>414</v>
      </c>
      <c r="F4064" s="184" t="s">
        <v>358</v>
      </c>
      <c r="G4064" s="186">
        <v>4.0</v>
      </c>
      <c r="H4064" s="186">
        <v>0.0</v>
      </c>
      <c r="I4064" s="2"/>
    </row>
    <row r="4065">
      <c r="A4065" s="183">
        <v>48052.0</v>
      </c>
      <c r="B4065" s="184" t="s">
        <v>346</v>
      </c>
      <c r="C4065" s="183">
        <v>48004.0</v>
      </c>
      <c r="D4065" s="184" t="s">
        <v>472</v>
      </c>
      <c r="E4065" s="184" t="s">
        <v>414</v>
      </c>
      <c r="F4065" s="184" t="s">
        <v>359</v>
      </c>
      <c r="G4065" s="186">
        <v>5.0</v>
      </c>
      <c r="H4065" s="186">
        <v>0.0</v>
      </c>
      <c r="I4065" s="2"/>
    </row>
    <row r="4066">
      <c r="A4066" s="183">
        <v>48053.0</v>
      </c>
      <c r="B4066" s="184" t="s">
        <v>348</v>
      </c>
      <c r="C4066" s="183">
        <v>48005.0</v>
      </c>
      <c r="D4066" s="184" t="s">
        <v>472</v>
      </c>
      <c r="E4066" s="184" t="s">
        <v>414</v>
      </c>
      <c r="F4066" s="184" t="s">
        <v>360</v>
      </c>
      <c r="G4066" s="186">
        <v>6.0</v>
      </c>
      <c r="H4066" s="186">
        <v>0.0</v>
      </c>
      <c r="I4066" s="2"/>
    </row>
    <row r="4067">
      <c r="A4067" s="183">
        <v>48054.0</v>
      </c>
      <c r="B4067" s="184" t="s">
        <v>334</v>
      </c>
      <c r="C4067" s="183">
        <v>48006.0</v>
      </c>
      <c r="D4067" s="184" t="s">
        <v>472</v>
      </c>
      <c r="E4067" s="184" t="s">
        <v>414</v>
      </c>
      <c r="F4067" s="184" t="s">
        <v>361</v>
      </c>
      <c r="G4067" s="186">
        <v>7.0</v>
      </c>
      <c r="H4067" s="186">
        <v>0.0</v>
      </c>
      <c r="I4067" s="2"/>
    </row>
    <row r="4068">
      <c r="A4068" s="183">
        <v>48055.0</v>
      </c>
      <c r="B4068" s="184" t="s">
        <v>338</v>
      </c>
      <c r="C4068" s="183">
        <v>48007.0</v>
      </c>
      <c r="D4068" s="184" t="s">
        <v>472</v>
      </c>
      <c r="E4068" s="184" t="s">
        <v>414</v>
      </c>
      <c r="F4068" s="184" t="s">
        <v>362</v>
      </c>
      <c r="G4068" s="186">
        <v>8.0</v>
      </c>
      <c r="H4068" s="186">
        <v>0.0</v>
      </c>
      <c r="I4068" s="2"/>
    </row>
    <row r="4069">
      <c r="A4069" s="183">
        <v>48056.0</v>
      </c>
      <c r="B4069" s="184" t="s">
        <v>340</v>
      </c>
      <c r="C4069" s="183">
        <v>48008.0</v>
      </c>
      <c r="D4069" s="184" t="s">
        <v>472</v>
      </c>
      <c r="E4069" s="184" t="s">
        <v>414</v>
      </c>
      <c r="F4069" s="184" t="s">
        <v>363</v>
      </c>
      <c r="G4069" s="186">
        <v>9.0</v>
      </c>
      <c r="H4069" s="186">
        <v>0.0</v>
      </c>
      <c r="I4069" s="2"/>
    </row>
    <row r="4070">
      <c r="A4070" s="183">
        <v>48057.0</v>
      </c>
      <c r="B4070" s="184" t="s">
        <v>342</v>
      </c>
      <c r="C4070" s="183">
        <v>48009.0</v>
      </c>
      <c r="D4070" s="184" t="s">
        <v>472</v>
      </c>
      <c r="E4070" s="184" t="s">
        <v>414</v>
      </c>
      <c r="F4070" s="184" t="s">
        <v>364</v>
      </c>
      <c r="G4070" s="186">
        <v>10.0</v>
      </c>
      <c r="H4070" s="186">
        <v>0.0</v>
      </c>
      <c r="I4070" s="2"/>
    </row>
    <row r="4071">
      <c r="A4071" s="183">
        <v>48058.0</v>
      </c>
      <c r="B4071" s="184" t="s">
        <v>344</v>
      </c>
      <c r="C4071" s="183">
        <v>48010.0</v>
      </c>
      <c r="D4071" s="184" t="s">
        <v>472</v>
      </c>
      <c r="E4071" s="184" t="s">
        <v>414</v>
      </c>
      <c r="F4071" s="184" t="s">
        <v>365</v>
      </c>
      <c r="G4071" s="186">
        <v>11.0</v>
      </c>
      <c r="H4071" s="186">
        <v>0.0</v>
      </c>
      <c r="I4071" s="2"/>
    </row>
    <row r="4072">
      <c r="A4072" s="183">
        <v>48059.0</v>
      </c>
      <c r="B4072" s="184" t="s">
        <v>346</v>
      </c>
      <c r="C4072" s="183">
        <v>48011.0</v>
      </c>
      <c r="D4072" s="184" t="s">
        <v>472</v>
      </c>
      <c r="E4072" s="184" t="s">
        <v>414</v>
      </c>
      <c r="F4072" s="184" t="s">
        <v>366</v>
      </c>
      <c r="G4072" s="186">
        <v>12.0</v>
      </c>
      <c r="H4072" s="186">
        <v>0.0</v>
      </c>
      <c r="I4072" s="2"/>
    </row>
    <row r="4073">
      <c r="A4073" s="183">
        <v>48060.0</v>
      </c>
      <c r="B4073" s="184" t="s">
        <v>348</v>
      </c>
      <c r="C4073" s="183">
        <v>48012.0</v>
      </c>
      <c r="D4073" s="184" t="s">
        <v>472</v>
      </c>
      <c r="E4073" s="184" t="s">
        <v>414</v>
      </c>
      <c r="F4073" s="184" t="s">
        <v>367</v>
      </c>
      <c r="G4073" s="186">
        <v>13.0</v>
      </c>
      <c r="H4073" s="186">
        <v>0.0</v>
      </c>
      <c r="I4073" s="2"/>
    </row>
    <row r="4074">
      <c r="A4074" s="183">
        <v>48061.0</v>
      </c>
      <c r="B4074" s="184" t="s">
        <v>334</v>
      </c>
      <c r="C4074" s="183">
        <v>48013.0</v>
      </c>
      <c r="D4074" s="184" t="s">
        <v>472</v>
      </c>
      <c r="E4074" s="184" t="s">
        <v>414</v>
      </c>
      <c r="F4074" s="184" t="s">
        <v>368</v>
      </c>
      <c r="G4074" s="186">
        <v>14.0</v>
      </c>
      <c r="H4074" s="186">
        <v>0.0</v>
      </c>
      <c r="I4074" s="2"/>
    </row>
    <row r="4075">
      <c r="A4075" s="183">
        <v>48062.0</v>
      </c>
      <c r="B4075" s="184" t="s">
        <v>338</v>
      </c>
      <c r="C4075" s="183">
        <v>48014.0</v>
      </c>
      <c r="D4075" s="184" t="s">
        <v>472</v>
      </c>
      <c r="E4075" s="184" t="s">
        <v>414</v>
      </c>
      <c r="F4075" s="184" t="s">
        <v>369</v>
      </c>
      <c r="G4075" s="186">
        <v>15.0</v>
      </c>
      <c r="H4075" s="186">
        <v>0.0</v>
      </c>
      <c r="I4075" s="2"/>
    </row>
    <row r="4076">
      <c r="A4076" s="183">
        <v>48063.0</v>
      </c>
      <c r="B4076" s="184" t="s">
        <v>340</v>
      </c>
      <c r="C4076" s="183">
        <v>48015.0</v>
      </c>
      <c r="D4076" s="184" t="s">
        <v>472</v>
      </c>
      <c r="E4076" s="184" t="s">
        <v>414</v>
      </c>
      <c r="F4076" s="184" t="s">
        <v>370</v>
      </c>
      <c r="G4076" s="186">
        <v>16.0</v>
      </c>
      <c r="H4076" s="186">
        <v>0.0</v>
      </c>
      <c r="I4076" s="2"/>
    </row>
    <row r="4077">
      <c r="A4077" s="183">
        <v>48064.0</v>
      </c>
      <c r="B4077" s="184" t="s">
        <v>342</v>
      </c>
      <c r="C4077" s="183">
        <v>48016.0</v>
      </c>
      <c r="D4077" s="184" t="s">
        <v>472</v>
      </c>
      <c r="E4077" s="184" t="s">
        <v>414</v>
      </c>
      <c r="F4077" s="184" t="s">
        <v>371</v>
      </c>
      <c r="G4077" s="186">
        <v>17.0</v>
      </c>
      <c r="H4077" s="186">
        <v>0.0</v>
      </c>
      <c r="I4077" s="2"/>
    </row>
    <row r="4078">
      <c r="A4078" s="183">
        <v>48065.0</v>
      </c>
      <c r="B4078" s="184" t="s">
        <v>344</v>
      </c>
      <c r="C4078" s="183">
        <v>48017.0</v>
      </c>
      <c r="D4078" s="184" t="s">
        <v>472</v>
      </c>
      <c r="E4078" s="184" t="s">
        <v>414</v>
      </c>
      <c r="F4078" s="184" t="s">
        <v>372</v>
      </c>
      <c r="G4078" s="186">
        <v>18.0</v>
      </c>
      <c r="H4078" s="186">
        <v>0.0</v>
      </c>
      <c r="I4078" s="2"/>
    </row>
    <row r="4079">
      <c r="A4079" s="183">
        <v>48066.0</v>
      </c>
      <c r="B4079" s="184" t="s">
        <v>346</v>
      </c>
      <c r="C4079" s="183">
        <v>48018.0</v>
      </c>
      <c r="D4079" s="184" t="s">
        <v>472</v>
      </c>
      <c r="E4079" s="184" t="s">
        <v>414</v>
      </c>
      <c r="F4079" s="184" t="s">
        <v>373</v>
      </c>
      <c r="G4079" s="186">
        <v>19.0</v>
      </c>
      <c r="H4079" s="186">
        <v>0.0</v>
      </c>
      <c r="I4079" s="2"/>
    </row>
    <row r="4080">
      <c r="A4080" s="183">
        <v>48067.0</v>
      </c>
      <c r="B4080" s="184" t="s">
        <v>348</v>
      </c>
      <c r="C4080" s="183">
        <v>48019.0</v>
      </c>
      <c r="D4080" s="184" t="s">
        <v>472</v>
      </c>
      <c r="E4080" s="184" t="s">
        <v>414</v>
      </c>
      <c r="F4080" s="184" t="s">
        <v>374</v>
      </c>
      <c r="G4080" s="186">
        <v>20.0</v>
      </c>
      <c r="H4080" s="186">
        <v>0.0</v>
      </c>
      <c r="I4080" s="2"/>
    </row>
    <row r="4081">
      <c r="A4081" s="183">
        <v>48068.0</v>
      </c>
      <c r="B4081" s="184" t="s">
        <v>334</v>
      </c>
      <c r="C4081" s="183">
        <v>48020.0</v>
      </c>
      <c r="D4081" s="184" t="s">
        <v>472</v>
      </c>
      <c r="E4081" s="184" t="s">
        <v>414</v>
      </c>
      <c r="F4081" s="184" t="s">
        <v>406</v>
      </c>
      <c r="G4081" s="186">
        <v>21.0</v>
      </c>
      <c r="H4081" s="186">
        <v>0.0</v>
      </c>
      <c r="I4081" s="2"/>
    </row>
    <row r="4082">
      <c r="A4082" s="183">
        <v>48069.0</v>
      </c>
      <c r="B4082" s="184" t="s">
        <v>338</v>
      </c>
      <c r="C4082" s="183">
        <v>48021.0</v>
      </c>
      <c r="D4082" s="184" t="s">
        <v>472</v>
      </c>
      <c r="E4082" s="184" t="s">
        <v>414</v>
      </c>
      <c r="F4082" s="184" t="s">
        <v>407</v>
      </c>
      <c r="G4082" s="186">
        <v>22.0</v>
      </c>
      <c r="H4082" s="186">
        <v>0.0</v>
      </c>
      <c r="I4082" s="2"/>
    </row>
    <row r="4083">
      <c r="A4083" s="183">
        <v>48070.0</v>
      </c>
      <c r="B4083" s="184" t="s">
        <v>340</v>
      </c>
      <c r="C4083" s="183">
        <v>48022.0</v>
      </c>
      <c r="D4083" s="184" t="s">
        <v>472</v>
      </c>
      <c r="E4083" s="184" t="s">
        <v>414</v>
      </c>
      <c r="F4083" s="184" t="s">
        <v>377</v>
      </c>
      <c r="G4083" s="186">
        <v>23.0</v>
      </c>
      <c r="H4083" s="186">
        <v>0.0</v>
      </c>
      <c r="I4083" s="2"/>
    </row>
    <row r="4084">
      <c r="A4084" s="183">
        <v>48071.0</v>
      </c>
      <c r="B4084" s="184" t="s">
        <v>342</v>
      </c>
      <c r="C4084" s="183">
        <v>48023.0</v>
      </c>
      <c r="D4084" s="184" t="s">
        <v>472</v>
      </c>
      <c r="E4084" s="184" t="s">
        <v>414</v>
      </c>
      <c r="F4084" s="184" t="s">
        <v>378</v>
      </c>
      <c r="G4084" s="186">
        <v>24.0</v>
      </c>
      <c r="H4084" s="186">
        <v>0.0</v>
      </c>
      <c r="I4084" s="2"/>
    </row>
    <row r="4085">
      <c r="A4085" s="183">
        <v>48072.0</v>
      </c>
      <c r="B4085" s="184" t="s">
        <v>344</v>
      </c>
      <c r="C4085" s="183">
        <v>48024.0</v>
      </c>
      <c r="D4085" s="184" t="s">
        <v>472</v>
      </c>
      <c r="E4085" s="184" t="s">
        <v>414</v>
      </c>
      <c r="F4085" s="184" t="s">
        <v>379</v>
      </c>
      <c r="G4085" s="186">
        <v>25.0</v>
      </c>
      <c r="H4085" s="186">
        <v>0.0</v>
      </c>
      <c r="I4085" s="2"/>
    </row>
    <row r="4086">
      <c r="A4086" s="183">
        <v>48073.0</v>
      </c>
      <c r="B4086" s="184" t="s">
        <v>346</v>
      </c>
      <c r="C4086" s="183">
        <v>48025.0</v>
      </c>
      <c r="D4086" s="184" t="s">
        <v>472</v>
      </c>
      <c r="E4086" s="184" t="s">
        <v>414</v>
      </c>
      <c r="F4086" s="184" t="s">
        <v>380</v>
      </c>
      <c r="G4086" s="186">
        <v>26.0</v>
      </c>
      <c r="H4086" s="186">
        <v>0.0</v>
      </c>
      <c r="I4086" s="2"/>
    </row>
    <row r="4087">
      <c r="A4087" s="183">
        <v>48074.0</v>
      </c>
      <c r="B4087" s="184" t="s">
        <v>348</v>
      </c>
      <c r="C4087" s="183">
        <v>48026.0</v>
      </c>
      <c r="D4087" s="184" t="s">
        <v>472</v>
      </c>
      <c r="E4087" s="184" t="s">
        <v>414</v>
      </c>
      <c r="F4087" s="184" t="s">
        <v>381</v>
      </c>
      <c r="G4087" s="186">
        <v>27.0</v>
      </c>
      <c r="H4087" s="186">
        <v>0.0</v>
      </c>
      <c r="I4087" s="2"/>
    </row>
    <row r="4088">
      <c r="A4088" s="183">
        <v>48075.0</v>
      </c>
      <c r="B4088" s="184" t="s">
        <v>334</v>
      </c>
      <c r="C4088" s="183">
        <v>48027.0</v>
      </c>
      <c r="D4088" s="184" t="s">
        <v>472</v>
      </c>
      <c r="E4088" s="184" t="s">
        <v>414</v>
      </c>
      <c r="F4088" s="184" t="s">
        <v>383</v>
      </c>
      <c r="G4088" s="186">
        <v>28.0</v>
      </c>
      <c r="H4088" s="186">
        <v>0.0</v>
      </c>
      <c r="I4088" s="2"/>
    </row>
    <row r="4089">
      <c r="A4089" s="183">
        <v>48076.0</v>
      </c>
      <c r="B4089" s="184" t="s">
        <v>338</v>
      </c>
      <c r="C4089" s="183">
        <v>48028.0</v>
      </c>
      <c r="D4089" s="184" t="s">
        <v>472</v>
      </c>
      <c r="E4089" s="184" t="s">
        <v>414</v>
      </c>
      <c r="F4089" s="184" t="s">
        <v>384</v>
      </c>
      <c r="G4089" s="186">
        <v>29.0</v>
      </c>
      <c r="H4089" s="186">
        <v>0.0</v>
      </c>
      <c r="I4089" s="2"/>
    </row>
    <row r="4090">
      <c r="A4090" s="183">
        <v>48077.0</v>
      </c>
      <c r="B4090" s="184" t="s">
        <v>340</v>
      </c>
      <c r="C4090" s="183">
        <v>48029.0</v>
      </c>
      <c r="D4090" s="184" t="s">
        <v>472</v>
      </c>
      <c r="E4090" s="184" t="s">
        <v>414</v>
      </c>
      <c r="F4090" s="184" t="s">
        <v>385</v>
      </c>
      <c r="G4090" s="186">
        <v>30.0</v>
      </c>
      <c r="H4090" s="186">
        <v>0.0</v>
      </c>
      <c r="I4090" s="2"/>
    </row>
    <row r="4091">
      <c r="A4091" s="183">
        <v>48078.0</v>
      </c>
      <c r="B4091" s="184" t="s">
        <v>342</v>
      </c>
      <c r="C4091" s="183">
        <v>48030.0</v>
      </c>
      <c r="D4091" s="184" t="s">
        <v>472</v>
      </c>
      <c r="E4091" s="184" t="s">
        <v>415</v>
      </c>
      <c r="F4091" s="184" t="s">
        <v>386</v>
      </c>
      <c r="G4091" s="186">
        <v>1.0</v>
      </c>
      <c r="H4091" s="186">
        <v>0.0</v>
      </c>
      <c r="I4091" s="2"/>
    </row>
    <row r="4092">
      <c r="A4092" s="183">
        <v>48079.0</v>
      </c>
      <c r="B4092" s="184" t="s">
        <v>344</v>
      </c>
      <c r="C4092" s="183">
        <v>48031.0</v>
      </c>
      <c r="D4092" s="184" t="s">
        <v>472</v>
      </c>
      <c r="E4092" s="184" t="s">
        <v>415</v>
      </c>
      <c r="F4092" s="184" t="s">
        <v>387</v>
      </c>
      <c r="G4092" s="186">
        <v>2.0</v>
      </c>
      <c r="H4092" s="186">
        <v>0.0</v>
      </c>
      <c r="I4092" s="2"/>
    </row>
    <row r="4093">
      <c r="A4093" s="183">
        <v>48080.0</v>
      </c>
      <c r="B4093" s="184" t="s">
        <v>346</v>
      </c>
      <c r="C4093" s="183">
        <v>48032.0</v>
      </c>
      <c r="D4093" s="184" t="s">
        <v>472</v>
      </c>
      <c r="E4093" s="184" t="s">
        <v>415</v>
      </c>
      <c r="F4093" s="184" t="s">
        <v>388</v>
      </c>
      <c r="G4093" s="186">
        <v>3.0</v>
      </c>
      <c r="H4093" s="186">
        <v>0.0</v>
      </c>
      <c r="I4093" s="2"/>
    </row>
    <row r="4094">
      <c r="A4094" s="183">
        <v>48081.0</v>
      </c>
      <c r="B4094" s="184" t="s">
        <v>348</v>
      </c>
      <c r="C4094" s="183">
        <v>48033.0</v>
      </c>
      <c r="D4094" s="184" t="s">
        <v>472</v>
      </c>
      <c r="E4094" s="184" t="s">
        <v>415</v>
      </c>
      <c r="F4094" s="184" t="s">
        <v>389</v>
      </c>
      <c r="G4094" s="186">
        <v>4.0</v>
      </c>
      <c r="H4094" s="186">
        <v>0.0</v>
      </c>
      <c r="I4094" s="2"/>
    </row>
    <row r="4095">
      <c r="A4095" s="183">
        <v>48082.0</v>
      </c>
      <c r="B4095" s="184" t="s">
        <v>334</v>
      </c>
      <c r="C4095" s="183">
        <v>48034.0</v>
      </c>
      <c r="D4095" s="184" t="s">
        <v>472</v>
      </c>
      <c r="E4095" s="184" t="s">
        <v>415</v>
      </c>
      <c r="F4095" s="184" t="s">
        <v>390</v>
      </c>
      <c r="G4095" s="186">
        <v>5.0</v>
      </c>
      <c r="H4095" s="186">
        <v>0.0</v>
      </c>
      <c r="I4095" s="2"/>
    </row>
    <row r="4096">
      <c r="A4096" s="183">
        <v>48083.0</v>
      </c>
      <c r="B4096" s="184" t="s">
        <v>338</v>
      </c>
      <c r="C4096" s="183">
        <v>48035.0</v>
      </c>
      <c r="D4096" s="184" t="s">
        <v>472</v>
      </c>
      <c r="E4096" s="184" t="s">
        <v>415</v>
      </c>
      <c r="F4096" s="184" t="s">
        <v>391</v>
      </c>
      <c r="G4096" s="186">
        <v>6.0</v>
      </c>
      <c r="H4096" s="186">
        <v>0.0</v>
      </c>
      <c r="I4096" s="2"/>
    </row>
    <row r="4097">
      <c r="A4097" s="183">
        <v>48084.0</v>
      </c>
      <c r="B4097" s="184" t="s">
        <v>340</v>
      </c>
      <c r="C4097" s="183">
        <v>48036.0</v>
      </c>
      <c r="D4097" s="184" t="s">
        <v>472</v>
      </c>
      <c r="E4097" s="184" t="s">
        <v>415</v>
      </c>
      <c r="F4097" s="184" t="s">
        <v>392</v>
      </c>
      <c r="G4097" s="186">
        <v>7.0</v>
      </c>
      <c r="H4097" s="186">
        <v>0.0</v>
      </c>
      <c r="I4097" s="2"/>
    </row>
    <row r="4098">
      <c r="A4098" s="183">
        <v>48085.0</v>
      </c>
      <c r="B4098" s="184" t="s">
        <v>342</v>
      </c>
      <c r="C4098" s="183">
        <v>48037.0</v>
      </c>
      <c r="D4098" s="184" t="s">
        <v>472</v>
      </c>
      <c r="E4098" s="184" t="s">
        <v>415</v>
      </c>
      <c r="F4098" s="184" t="s">
        <v>393</v>
      </c>
      <c r="G4098" s="186">
        <v>8.0</v>
      </c>
      <c r="H4098" s="186">
        <v>0.0</v>
      </c>
      <c r="I4098" s="2"/>
    </row>
    <row r="4099">
      <c r="A4099" s="183">
        <v>48086.0</v>
      </c>
      <c r="B4099" s="184" t="s">
        <v>344</v>
      </c>
      <c r="C4099" s="183">
        <v>48038.0</v>
      </c>
      <c r="D4099" s="184" t="s">
        <v>472</v>
      </c>
      <c r="E4099" s="184" t="s">
        <v>415</v>
      </c>
      <c r="F4099" s="184" t="s">
        <v>394</v>
      </c>
      <c r="G4099" s="186">
        <v>9.0</v>
      </c>
      <c r="H4099" s="186">
        <v>0.0</v>
      </c>
      <c r="I4099" s="2"/>
    </row>
    <row r="4100">
      <c r="A4100" s="183">
        <v>48087.0</v>
      </c>
      <c r="B4100" s="184" t="s">
        <v>346</v>
      </c>
      <c r="C4100" s="183">
        <v>48039.0</v>
      </c>
      <c r="D4100" s="184" t="s">
        <v>472</v>
      </c>
      <c r="E4100" s="184" t="s">
        <v>415</v>
      </c>
      <c r="F4100" s="184" t="s">
        <v>395</v>
      </c>
      <c r="G4100" s="186">
        <v>10.0</v>
      </c>
      <c r="H4100" s="186">
        <v>0.0</v>
      </c>
      <c r="I4100" s="2"/>
    </row>
    <row r="4101">
      <c r="A4101" s="183">
        <v>48088.0</v>
      </c>
      <c r="B4101" s="184" t="s">
        <v>348</v>
      </c>
      <c r="C4101" s="183">
        <v>48040.0</v>
      </c>
      <c r="D4101" s="184" t="s">
        <v>472</v>
      </c>
      <c r="E4101" s="184" t="s">
        <v>415</v>
      </c>
      <c r="F4101" s="184" t="s">
        <v>396</v>
      </c>
      <c r="G4101" s="186">
        <v>11.0</v>
      </c>
      <c r="H4101" s="186">
        <v>0.0</v>
      </c>
      <c r="I4101" s="2"/>
    </row>
    <row r="4102">
      <c r="A4102" s="183">
        <v>48089.0</v>
      </c>
      <c r="B4102" s="184" t="s">
        <v>334</v>
      </c>
      <c r="C4102" s="183">
        <v>48041.0</v>
      </c>
      <c r="D4102" s="184" t="s">
        <v>472</v>
      </c>
      <c r="E4102" s="184" t="s">
        <v>415</v>
      </c>
      <c r="F4102" s="184" t="s">
        <v>397</v>
      </c>
      <c r="G4102" s="186">
        <v>12.0</v>
      </c>
      <c r="H4102" s="186">
        <v>0.0</v>
      </c>
      <c r="I4102" s="2"/>
    </row>
    <row r="4103">
      <c r="A4103" s="183">
        <v>48090.0</v>
      </c>
      <c r="B4103" s="184" t="s">
        <v>338</v>
      </c>
      <c r="C4103" s="183">
        <v>48042.0</v>
      </c>
      <c r="D4103" s="184" t="s">
        <v>472</v>
      </c>
      <c r="E4103" s="184" t="s">
        <v>415</v>
      </c>
      <c r="F4103" s="184" t="s">
        <v>398</v>
      </c>
      <c r="G4103" s="186">
        <v>13.0</v>
      </c>
      <c r="H4103" s="186">
        <v>0.0</v>
      </c>
      <c r="I4103" s="2"/>
    </row>
    <row r="4104">
      <c r="A4104" s="183">
        <v>48091.0</v>
      </c>
      <c r="B4104" s="184" t="s">
        <v>340</v>
      </c>
      <c r="C4104" s="183">
        <v>48043.0</v>
      </c>
      <c r="D4104" s="184" t="s">
        <v>472</v>
      </c>
      <c r="E4104" s="184" t="s">
        <v>415</v>
      </c>
      <c r="F4104" s="184" t="s">
        <v>399</v>
      </c>
      <c r="G4104" s="186">
        <v>14.0</v>
      </c>
      <c r="H4104" s="186">
        <v>0.0</v>
      </c>
      <c r="I4104" s="2"/>
    </row>
    <row r="4105">
      <c r="A4105" s="183">
        <v>48092.0</v>
      </c>
      <c r="B4105" s="184" t="s">
        <v>342</v>
      </c>
      <c r="C4105" s="183">
        <v>48044.0</v>
      </c>
      <c r="D4105" s="184" t="s">
        <v>472</v>
      </c>
      <c r="E4105" s="184" t="s">
        <v>415</v>
      </c>
      <c r="F4105" s="184" t="s">
        <v>400</v>
      </c>
      <c r="G4105" s="186">
        <v>15.0</v>
      </c>
      <c r="H4105" s="186">
        <v>0.0</v>
      </c>
      <c r="I4105" s="2"/>
    </row>
    <row r="4106">
      <c r="A4106" s="183">
        <v>48093.0</v>
      </c>
      <c r="B4106" s="184" t="s">
        <v>344</v>
      </c>
      <c r="C4106" s="183">
        <v>48045.0</v>
      </c>
      <c r="D4106" s="184" t="s">
        <v>472</v>
      </c>
      <c r="E4106" s="184" t="s">
        <v>415</v>
      </c>
      <c r="F4106" s="184" t="s">
        <v>401</v>
      </c>
      <c r="G4106" s="186">
        <v>16.0</v>
      </c>
      <c r="H4106" s="186">
        <v>0.0</v>
      </c>
      <c r="I4106" s="2"/>
    </row>
    <row r="4107">
      <c r="A4107" s="183">
        <v>48094.0</v>
      </c>
      <c r="B4107" s="184" t="s">
        <v>346</v>
      </c>
      <c r="C4107" s="183">
        <v>48046.0</v>
      </c>
      <c r="D4107" s="184" t="s">
        <v>472</v>
      </c>
      <c r="E4107" s="184" t="s">
        <v>415</v>
      </c>
      <c r="F4107" s="184" t="s">
        <v>402</v>
      </c>
      <c r="G4107" s="186">
        <v>17.0</v>
      </c>
      <c r="H4107" s="186">
        <v>0.0</v>
      </c>
      <c r="I4107" s="2"/>
    </row>
    <row r="4108">
      <c r="A4108" s="183">
        <v>48095.0</v>
      </c>
      <c r="B4108" s="184" t="s">
        <v>348</v>
      </c>
      <c r="C4108" s="183">
        <v>48047.0</v>
      </c>
      <c r="D4108" s="184" t="s">
        <v>472</v>
      </c>
      <c r="E4108" s="184" t="s">
        <v>415</v>
      </c>
      <c r="F4108" s="184" t="s">
        <v>403</v>
      </c>
      <c r="G4108" s="186">
        <v>18.0</v>
      </c>
      <c r="H4108" s="186">
        <v>0.0</v>
      </c>
      <c r="I4108" s="2"/>
    </row>
    <row r="4109">
      <c r="A4109" s="183">
        <v>48096.0</v>
      </c>
      <c r="B4109" s="184" t="s">
        <v>334</v>
      </c>
      <c r="C4109" s="183">
        <v>48048.0</v>
      </c>
      <c r="D4109" s="184" t="s">
        <v>472</v>
      </c>
      <c r="E4109" s="184" t="s">
        <v>415</v>
      </c>
      <c r="F4109" s="184" t="s">
        <v>404</v>
      </c>
      <c r="G4109" s="186">
        <v>19.0</v>
      </c>
      <c r="H4109" s="186">
        <v>0.0</v>
      </c>
      <c r="I4109" s="2"/>
    </row>
    <row r="4110">
      <c r="A4110" s="183">
        <v>48097.0</v>
      </c>
      <c r="B4110" s="184" t="s">
        <v>338</v>
      </c>
      <c r="C4110" s="183">
        <v>48049.0</v>
      </c>
      <c r="D4110" s="184" t="s">
        <v>472</v>
      </c>
      <c r="E4110" s="184" t="s">
        <v>415</v>
      </c>
      <c r="F4110" s="184" t="s">
        <v>337</v>
      </c>
      <c r="G4110" s="186">
        <v>20.0</v>
      </c>
      <c r="H4110" s="186">
        <v>0.0</v>
      </c>
      <c r="I4110" s="2"/>
    </row>
    <row r="4111">
      <c r="A4111" s="183">
        <v>48098.0</v>
      </c>
      <c r="B4111" s="184" t="s">
        <v>340</v>
      </c>
      <c r="C4111" s="183">
        <v>48050.0</v>
      </c>
      <c r="D4111" s="184" t="s">
        <v>472</v>
      </c>
      <c r="E4111" s="184" t="s">
        <v>415</v>
      </c>
      <c r="F4111" s="184" t="s">
        <v>339</v>
      </c>
      <c r="G4111" s="186">
        <v>21.0</v>
      </c>
      <c r="H4111" s="186">
        <v>0.0</v>
      </c>
      <c r="I4111" s="2"/>
    </row>
    <row r="4112">
      <c r="A4112" s="183">
        <v>48099.0</v>
      </c>
      <c r="B4112" s="184" t="s">
        <v>342</v>
      </c>
      <c r="C4112" s="183">
        <v>48051.0</v>
      </c>
      <c r="D4112" s="184" t="s">
        <v>472</v>
      </c>
      <c r="E4112" s="184" t="s">
        <v>415</v>
      </c>
      <c r="F4112" s="184" t="s">
        <v>341</v>
      </c>
      <c r="G4112" s="186">
        <v>22.0</v>
      </c>
      <c r="H4112" s="186">
        <v>0.0</v>
      </c>
      <c r="I4112" s="2"/>
    </row>
    <row r="4113">
      <c r="A4113" s="183">
        <v>48100.0</v>
      </c>
      <c r="B4113" s="184" t="s">
        <v>344</v>
      </c>
      <c r="C4113" s="183">
        <v>48052.0</v>
      </c>
      <c r="D4113" s="184" t="s">
        <v>472</v>
      </c>
      <c r="E4113" s="184" t="s">
        <v>415</v>
      </c>
      <c r="F4113" s="184" t="s">
        <v>343</v>
      </c>
      <c r="G4113" s="186">
        <v>23.0</v>
      </c>
      <c r="H4113" s="186">
        <v>0.0</v>
      </c>
      <c r="I4113" s="2"/>
    </row>
    <row r="4114">
      <c r="A4114" s="183">
        <v>48101.0</v>
      </c>
      <c r="B4114" s="184" t="s">
        <v>346</v>
      </c>
      <c r="C4114" s="183">
        <v>48053.0</v>
      </c>
      <c r="D4114" s="184" t="s">
        <v>472</v>
      </c>
      <c r="E4114" s="184" t="s">
        <v>415</v>
      </c>
      <c r="F4114" s="184" t="s">
        <v>345</v>
      </c>
      <c r="G4114" s="186">
        <v>24.0</v>
      </c>
      <c r="H4114" s="186">
        <v>0.0</v>
      </c>
      <c r="I4114" s="2"/>
    </row>
    <row r="4115">
      <c r="A4115" s="183">
        <v>48102.0</v>
      </c>
      <c r="B4115" s="184" t="s">
        <v>348</v>
      </c>
      <c r="C4115" s="183">
        <v>48054.0</v>
      </c>
      <c r="D4115" s="184" t="s">
        <v>472</v>
      </c>
      <c r="E4115" s="184" t="s">
        <v>415</v>
      </c>
      <c r="F4115" s="184" t="s">
        <v>347</v>
      </c>
      <c r="G4115" s="186">
        <v>25.0</v>
      </c>
      <c r="H4115" s="186">
        <v>0.0</v>
      </c>
      <c r="I4115" s="2"/>
    </row>
    <row r="4116">
      <c r="A4116" s="183">
        <v>48103.0</v>
      </c>
      <c r="B4116" s="184" t="s">
        <v>334</v>
      </c>
      <c r="C4116" s="183">
        <v>48055.0</v>
      </c>
      <c r="D4116" s="184" t="s">
        <v>472</v>
      </c>
      <c r="E4116" s="184" t="s">
        <v>415</v>
      </c>
      <c r="F4116" s="184" t="s">
        <v>349</v>
      </c>
      <c r="G4116" s="186">
        <v>26.0</v>
      </c>
      <c r="H4116" s="186">
        <v>0.0</v>
      </c>
      <c r="I4116" s="2"/>
    </row>
    <row r="4117">
      <c r="A4117" s="183">
        <v>48104.0</v>
      </c>
      <c r="B4117" s="184" t="s">
        <v>338</v>
      </c>
      <c r="C4117" s="183">
        <v>48056.0</v>
      </c>
      <c r="D4117" s="184" t="s">
        <v>472</v>
      </c>
      <c r="E4117" s="184" t="s">
        <v>415</v>
      </c>
      <c r="F4117" s="184" t="s">
        <v>350</v>
      </c>
      <c r="G4117" s="186">
        <v>27.0</v>
      </c>
      <c r="H4117" s="186">
        <v>0.0</v>
      </c>
      <c r="I4117" s="2"/>
    </row>
    <row r="4118">
      <c r="A4118" s="183">
        <v>48105.0</v>
      </c>
      <c r="B4118" s="184" t="s">
        <v>340</v>
      </c>
      <c r="C4118" s="183">
        <v>48057.0</v>
      </c>
      <c r="D4118" s="184" t="s">
        <v>472</v>
      </c>
      <c r="E4118" s="184" t="s">
        <v>415</v>
      </c>
      <c r="F4118" s="184" t="s">
        <v>351</v>
      </c>
      <c r="G4118" s="186">
        <v>28.0</v>
      </c>
      <c r="H4118" s="186">
        <v>0.0</v>
      </c>
      <c r="I4118" s="2"/>
    </row>
    <row r="4119">
      <c r="A4119" s="183">
        <v>48106.0</v>
      </c>
      <c r="B4119" s="184" t="s">
        <v>342</v>
      </c>
      <c r="C4119" s="183">
        <v>48058.0</v>
      </c>
      <c r="D4119" s="184" t="s">
        <v>472</v>
      </c>
      <c r="E4119" s="184" t="s">
        <v>415</v>
      </c>
      <c r="F4119" s="184" t="s">
        <v>352</v>
      </c>
      <c r="G4119" s="186">
        <v>29.0</v>
      </c>
      <c r="H4119" s="186">
        <v>0.0</v>
      </c>
      <c r="I4119" s="2"/>
    </row>
    <row r="4120">
      <c r="A4120" s="183">
        <v>48107.0</v>
      </c>
      <c r="B4120" s="184" t="s">
        <v>344</v>
      </c>
      <c r="C4120" s="183">
        <v>48059.0</v>
      </c>
      <c r="D4120" s="184" t="s">
        <v>472</v>
      </c>
      <c r="E4120" s="184" t="s">
        <v>415</v>
      </c>
      <c r="F4120" s="184" t="s">
        <v>353</v>
      </c>
      <c r="G4120" s="186">
        <v>30.0</v>
      </c>
      <c r="H4120" s="186">
        <v>0.0</v>
      </c>
      <c r="I4120" s="2"/>
    </row>
    <row r="4121">
      <c r="A4121" s="183">
        <v>48108.0</v>
      </c>
      <c r="B4121" s="184" t="s">
        <v>346</v>
      </c>
      <c r="C4121" s="183">
        <v>48061.0</v>
      </c>
      <c r="D4121" s="184" t="s">
        <v>472</v>
      </c>
      <c r="E4121" s="184" t="s">
        <v>376</v>
      </c>
      <c r="F4121" s="184" t="s">
        <v>354</v>
      </c>
      <c r="G4121" s="186">
        <v>1.0</v>
      </c>
      <c r="H4121" s="186">
        <v>0.0</v>
      </c>
      <c r="I4121" s="2"/>
    </row>
    <row r="4122">
      <c r="A4122" s="183">
        <v>48109.0</v>
      </c>
      <c r="B4122" s="184" t="s">
        <v>348</v>
      </c>
      <c r="C4122" s="183">
        <v>48062.0</v>
      </c>
      <c r="D4122" s="184" t="s">
        <v>472</v>
      </c>
      <c r="E4122" s="184" t="s">
        <v>376</v>
      </c>
      <c r="F4122" s="184" t="s">
        <v>356</v>
      </c>
      <c r="G4122" s="186">
        <v>2.0</v>
      </c>
      <c r="H4122" s="186">
        <v>0.0</v>
      </c>
      <c r="I4122" s="2"/>
    </row>
    <row r="4123">
      <c r="A4123" s="183">
        <v>48110.0</v>
      </c>
      <c r="B4123" s="184" t="s">
        <v>334</v>
      </c>
      <c r="C4123" s="183">
        <v>48063.0</v>
      </c>
      <c r="D4123" s="184" t="s">
        <v>472</v>
      </c>
      <c r="E4123" s="184" t="s">
        <v>376</v>
      </c>
      <c r="F4123" s="184" t="s">
        <v>357</v>
      </c>
      <c r="G4123" s="186">
        <v>3.0</v>
      </c>
      <c r="H4123" s="186">
        <v>0.0</v>
      </c>
      <c r="I4123" s="2"/>
    </row>
    <row r="4124">
      <c r="A4124" s="183">
        <v>48111.0</v>
      </c>
      <c r="B4124" s="184" t="s">
        <v>338</v>
      </c>
      <c r="C4124" s="183">
        <v>48064.0</v>
      </c>
      <c r="D4124" s="184" t="s">
        <v>472</v>
      </c>
      <c r="E4124" s="184" t="s">
        <v>376</v>
      </c>
      <c r="F4124" s="184" t="s">
        <v>358</v>
      </c>
      <c r="G4124" s="186">
        <v>4.0</v>
      </c>
      <c r="H4124" s="186">
        <v>0.0</v>
      </c>
      <c r="I4124" s="2"/>
    </row>
    <row r="4125">
      <c r="A4125" s="183">
        <v>48112.0</v>
      </c>
      <c r="B4125" s="184" t="s">
        <v>340</v>
      </c>
      <c r="C4125" s="183">
        <v>48065.0</v>
      </c>
      <c r="D4125" s="184" t="s">
        <v>472</v>
      </c>
      <c r="E4125" s="184" t="s">
        <v>376</v>
      </c>
      <c r="F4125" s="184" t="s">
        <v>359</v>
      </c>
      <c r="G4125" s="186">
        <v>5.0</v>
      </c>
      <c r="H4125" s="186">
        <v>0.0</v>
      </c>
      <c r="I4125" s="2"/>
    </row>
    <row r="4126">
      <c r="A4126" s="183">
        <v>48113.0</v>
      </c>
      <c r="B4126" s="184" t="s">
        <v>342</v>
      </c>
      <c r="C4126" s="183">
        <v>48066.0</v>
      </c>
      <c r="D4126" s="184" t="s">
        <v>472</v>
      </c>
      <c r="E4126" s="184" t="s">
        <v>376</v>
      </c>
      <c r="F4126" s="184" t="s">
        <v>360</v>
      </c>
      <c r="G4126" s="186">
        <v>6.0</v>
      </c>
      <c r="H4126" s="186">
        <v>0.0</v>
      </c>
      <c r="I4126" s="2"/>
    </row>
    <row r="4127">
      <c r="A4127" s="183">
        <v>48114.0</v>
      </c>
      <c r="B4127" s="184" t="s">
        <v>344</v>
      </c>
      <c r="C4127" s="183">
        <v>48067.0</v>
      </c>
      <c r="D4127" s="184" t="s">
        <v>472</v>
      </c>
      <c r="E4127" s="184" t="s">
        <v>376</v>
      </c>
      <c r="F4127" s="184" t="s">
        <v>361</v>
      </c>
      <c r="G4127" s="186">
        <v>7.0</v>
      </c>
      <c r="H4127" s="186">
        <v>0.0</v>
      </c>
      <c r="I4127" s="2"/>
    </row>
    <row r="4128">
      <c r="A4128" s="183">
        <v>48115.0</v>
      </c>
      <c r="B4128" s="184" t="s">
        <v>346</v>
      </c>
      <c r="C4128" s="183">
        <v>48068.0</v>
      </c>
      <c r="D4128" s="184" t="s">
        <v>472</v>
      </c>
      <c r="E4128" s="184" t="s">
        <v>376</v>
      </c>
      <c r="F4128" s="184" t="s">
        <v>362</v>
      </c>
      <c r="G4128" s="186">
        <v>8.0</v>
      </c>
      <c r="H4128" s="186">
        <v>0.0</v>
      </c>
      <c r="I4128" s="2"/>
    </row>
    <row r="4129">
      <c r="A4129" s="183">
        <v>48116.0</v>
      </c>
      <c r="B4129" s="184" t="s">
        <v>348</v>
      </c>
      <c r="C4129" s="183">
        <v>48069.0</v>
      </c>
      <c r="D4129" s="184" t="s">
        <v>472</v>
      </c>
      <c r="E4129" s="184" t="s">
        <v>376</v>
      </c>
      <c r="F4129" s="184" t="s">
        <v>363</v>
      </c>
      <c r="G4129" s="186">
        <v>9.0</v>
      </c>
      <c r="H4129" s="186">
        <v>0.0</v>
      </c>
      <c r="I4129" s="2"/>
    </row>
    <row r="4130">
      <c r="A4130" s="183">
        <v>48117.0</v>
      </c>
      <c r="B4130" s="184" t="s">
        <v>334</v>
      </c>
      <c r="C4130" s="183">
        <v>48070.0</v>
      </c>
      <c r="D4130" s="184" t="s">
        <v>472</v>
      </c>
      <c r="E4130" s="184" t="s">
        <v>376</v>
      </c>
      <c r="F4130" s="184" t="s">
        <v>364</v>
      </c>
      <c r="G4130" s="186">
        <v>10.0</v>
      </c>
      <c r="H4130" s="186">
        <v>0.0</v>
      </c>
      <c r="I4130" s="2"/>
    </row>
    <row r="4131">
      <c r="A4131" s="183">
        <v>48118.0</v>
      </c>
      <c r="B4131" s="184" t="s">
        <v>338</v>
      </c>
      <c r="C4131" s="183">
        <v>48071.0</v>
      </c>
      <c r="D4131" s="184" t="s">
        <v>472</v>
      </c>
      <c r="E4131" s="184" t="s">
        <v>376</v>
      </c>
      <c r="F4131" s="184" t="s">
        <v>365</v>
      </c>
      <c r="G4131" s="186">
        <v>11.0</v>
      </c>
      <c r="H4131" s="186">
        <v>0.0</v>
      </c>
      <c r="I4131" s="2"/>
    </row>
    <row r="4132">
      <c r="A4132" s="183">
        <v>48119.0</v>
      </c>
      <c r="B4132" s="184" t="s">
        <v>340</v>
      </c>
      <c r="C4132" s="183">
        <v>48072.0</v>
      </c>
      <c r="D4132" s="184" t="s">
        <v>472</v>
      </c>
      <c r="E4132" s="184" t="s">
        <v>376</v>
      </c>
      <c r="F4132" s="184" t="s">
        <v>366</v>
      </c>
      <c r="G4132" s="186">
        <v>12.0</v>
      </c>
      <c r="H4132" s="186">
        <v>0.0</v>
      </c>
      <c r="I4132" s="2"/>
    </row>
    <row r="4133">
      <c r="A4133" s="183">
        <v>48120.0</v>
      </c>
      <c r="B4133" s="184" t="s">
        <v>342</v>
      </c>
      <c r="C4133" s="183">
        <v>48073.0</v>
      </c>
      <c r="D4133" s="184" t="s">
        <v>472</v>
      </c>
      <c r="E4133" s="184" t="s">
        <v>376</v>
      </c>
      <c r="F4133" s="184" t="s">
        <v>367</v>
      </c>
      <c r="G4133" s="186">
        <v>13.0</v>
      </c>
      <c r="H4133" s="186">
        <v>0.0</v>
      </c>
      <c r="I4133" s="2"/>
    </row>
    <row r="4134">
      <c r="A4134" s="183">
        <v>48121.0</v>
      </c>
      <c r="B4134" s="184" t="s">
        <v>344</v>
      </c>
      <c r="C4134" s="183">
        <v>48074.0</v>
      </c>
      <c r="D4134" s="184" t="s">
        <v>472</v>
      </c>
      <c r="E4134" s="184" t="s">
        <v>376</v>
      </c>
      <c r="F4134" s="184" t="s">
        <v>368</v>
      </c>
      <c r="G4134" s="186">
        <v>14.0</v>
      </c>
      <c r="H4134" s="186">
        <v>0.0</v>
      </c>
      <c r="I4134" s="2"/>
    </row>
    <row r="4135">
      <c r="A4135" s="183">
        <v>48214.0</v>
      </c>
      <c r="B4135" s="184" t="s">
        <v>348</v>
      </c>
      <c r="C4135" s="183">
        <v>48171.0</v>
      </c>
      <c r="D4135" s="184" t="s">
        <v>472</v>
      </c>
      <c r="E4135" s="184" t="s">
        <v>408</v>
      </c>
      <c r="F4135" s="184" t="s">
        <v>402</v>
      </c>
      <c r="G4135" s="186">
        <v>19.0</v>
      </c>
      <c r="H4135" s="186">
        <v>0.0</v>
      </c>
      <c r="I4135" s="2"/>
    </row>
    <row r="4136">
      <c r="A4136" s="183">
        <v>48215.0</v>
      </c>
      <c r="B4136" s="184" t="s">
        <v>334</v>
      </c>
      <c r="C4136" s="183">
        <v>48172.0</v>
      </c>
      <c r="D4136" s="184" t="s">
        <v>472</v>
      </c>
      <c r="E4136" s="184" t="s">
        <v>408</v>
      </c>
      <c r="F4136" s="184" t="s">
        <v>403</v>
      </c>
      <c r="G4136" s="186">
        <v>20.0</v>
      </c>
      <c r="H4136" s="186">
        <v>0.0</v>
      </c>
      <c r="I4136" s="2"/>
    </row>
    <row r="4137">
      <c r="A4137" s="183">
        <v>48216.0</v>
      </c>
      <c r="B4137" s="184" t="s">
        <v>338</v>
      </c>
      <c r="C4137" s="183">
        <v>48173.0</v>
      </c>
      <c r="D4137" s="184" t="s">
        <v>472</v>
      </c>
      <c r="E4137" s="184" t="s">
        <v>408</v>
      </c>
      <c r="F4137" s="184" t="s">
        <v>404</v>
      </c>
      <c r="G4137" s="186">
        <v>21.0</v>
      </c>
      <c r="H4137" s="186">
        <v>0.0</v>
      </c>
      <c r="I4137" s="2"/>
    </row>
    <row r="4138">
      <c r="A4138" s="183">
        <v>48217.0</v>
      </c>
      <c r="B4138" s="184" t="s">
        <v>340</v>
      </c>
      <c r="C4138" s="183">
        <v>48174.0</v>
      </c>
      <c r="D4138" s="184" t="s">
        <v>472</v>
      </c>
      <c r="E4138" s="184" t="s">
        <v>408</v>
      </c>
      <c r="F4138" s="184" t="s">
        <v>337</v>
      </c>
      <c r="G4138" s="186">
        <v>22.0</v>
      </c>
      <c r="H4138" s="186">
        <v>0.0</v>
      </c>
      <c r="I4138" s="2"/>
    </row>
    <row r="4139">
      <c r="A4139" s="183">
        <v>48218.0</v>
      </c>
      <c r="B4139" s="184" t="s">
        <v>342</v>
      </c>
      <c r="C4139" s="183">
        <v>48175.0</v>
      </c>
      <c r="D4139" s="184" t="s">
        <v>472</v>
      </c>
      <c r="E4139" s="184" t="s">
        <v>408</v>
      </c>
      <c r="F4139" s="184" t="s">
        <v>339</v>
      </c>
      <c r="G4139" s="186">
        <v>23.0</v>
      </c>
      <c r="H4139" s="186">
        <v>0.0</v>
      </c>
      <c r="I4139" s="2"/>
    </row>
    <row r="4140">
      <c r="A4140" s="183">
        <v>48219.0</v>
      </c>
      <c r="B4140" s="184" t="s">
        <v>344</v>
      </c>
      <c r="C4140" s="183">
        <v>48176.0</v>
      </c>
      <c r="D4140" s="184" t="s">
        <v>472</v>
      </c>
      <c r="E4140" s="184" t="s">
        <v>408</v>
      </c>
      <c r="F4140" s="184" t="s">
        <v>341</v>
      </c>
      <c r="G4140" s="186">
        <v>24.0</v>
      </c>
      <c r="H4140" s="186">
        <v>0.0</v>
      </c>
      <c r="I4140" s="2"/>
    </row>
    <row r="4141">
      <c r="A4141" s="183">
        <v>48220.0</v>
      </c>
      <c r="B4141" s="184" t="s">
        <v>346</v>
      </c>
      <c r="C4141" s="183">
        <v>48177.0</v>
      </c>
      <c r="D4141" s="184" t="s">
        <v>472</v>
      </c>
      <c r="E4141" s="184" t="s">
        <v>408</v>
      </c>
      <c r="F4141" s="184" t="s">
        <v>343</v>
      </c>
      <c r="G4141" s="186">
        <v>25.0</v>
      </c>
      <c r="H4141" s="186">
        <v>0.0</v>
      </c>
      <c r="I4141" s="2"/>
    </row>
    <row r="4142">
      <c r="A4142" s="183">
        <v>48221.0</v>
      </c>
      <c r="B4142" s="184" t="s">
        <v>348</v>
      </c>
      <c r="C4142" s="183">
        <v>48178.0</v>
      </c>
      <c r="D4142" s="184" t="s">
        <v>472</v>
      </c>
      <c r="E4142" s="184" t="s">
        <v>408</v>
      </c>
      <c r="F4142" s="184" t="s">
        <v>345</v>
      </c>
      <c r="G4142" s="186">
        <v>26.0</v>
      </c>
      <c r="H4142" s="186">
        <v>0.0</v>
      </c>
      <c r="I4142" s="2"/>
    </row>
    <row r="4143">
      <c r="A4143" s="183">
        <v>48222.0</v>
      </c>
      <c r="B4143" s="184" t="s">
        <v>334</v>
      </c>
      <c r="C4143" s="183">
        <v>48179.0</v>
      </c>
      <c r="D4143" s="184" t="s">
        <v>472</v>
      </c>
      <c r="E4143" s="184" t="s">
        <v>408</v>
      </c>
      <c r="F4143" s="184" t="s">
        <v>347</v>
      </c>
      <c r="G4143" s="186">
        <v>27.0</v>
      </c>
      <c r="H4143" s="186">
        <v>0.0</v>
      </c>
      <c r="I4143" s="2"/>
    </row>
    <row r="4144">
      <c r="A4144" s="183">
        <v>48223.0</v>
      </c>
      <c r="B4144" s="184" t="s">
        <v>338</v>
      </c>
      <c r="C4144" s="183">
        <v>48180.0</v>
      </c>
      <c r="D4144" s="184" t="s">
        <v>472</v>
      </c>
      <c r="E4144" s="184" t="s">
        <v>408</v>
      </c>
      <c r="F4144" s="184" t="s">
        <v>349</v>
      </c>
      <c r="G4144" s="186">
        <v>28.0</v>
      </c>
      <c r="H4144" s="186">
        <v>0.0</v>
      </c>
      <c r="I4144" s="2"/>
    </row>
    <row r="4145">
      <c r="A4145" s="183">
        <v>48224.0</v>
      </c>
      <c r="B4145" s="184" t="s">
        <v>340</v>
      </c>
      <c r="C4145" s="183">
        <v>48181.0</v>
      </c>
      <c r="D4145" s="184" t="s">
        <v>472</v>
      </c>
      <c r="E4145" s="184" t="s">
        <v>408</v>
      </c>
      <c r="F4145" s="184" t="s">
        <v>350</v>
      </c>
      <c r="G4145" s="186">
        <v>29.0</v>
      </c>
      <c r="H4145" s="186">
        <v>0.0</v>
      </c>
      <c r="I4145" s="2"/>
    </row>
    <row r="4146">
      <c r="A4146" s="183">
        <v>48225.0</v>
      </c>
      <c r="B4146" s="184" t="s">
        <v>342</v>
      </c>
      <c r="C4146" s="183">
        <v>48182.0</v>
      </c>
      <c r="D4146" s="184" t="s">
        <v>472</v>
      </c>
      <c r="E4146" s="184" t="s">
        <v>408</v>
      </c>
      <c r="F4146" s="184" t="s">
        <v>351</v>
      </c>
      <c r="G4146" s="186">
        <v>30.0</v>
      </c>
      <c r="H4146" s="186">
        <v>0.0</v>
      </c>
      <c r="I4146" s="2"/>
    </row>
    <row r="4147">
      <c r="A4147" s="183">
        <v>48226.0</v>
      </c>
      <c r="B4147" s="184" t="s">
        <v>344</v>
      </c>
      <c r="C4147" s="183">
        <v>48183.0</v>
      </c>
      <c r="D4147" s="184" t="s">
        <v>472</v>
      </c>
      <c r="E4147" s="184" t="s">
        <v>416</v>
      </c>
      <c r="F4147" s="184" t="s">
        <v>352</v>
      </c>
      <c r="G4147" s="186">
        <v>1.0</v>
      </c>
      <c r="H4147" s="186">
        <v>0.0</v>
      </c>
      <c r="I4147" s="2"/>
    </row>
    <row r="4148">
      <c r="A4148" s="183">
        <v>48227.0</v>
      </c>
      <c r="B4148" s="184" t="s">
        <v>346</v>
      </c>
      <c r="C4148" s="183">
        <v>48184.0</v>
      </c>
      <c r="D4148" s="184" t="s">
        <v>472</v>
      </c>
      <c r="E4148" s="184" t="s">
        <v>416</v>
      </c>
      <c r="F4148" s="184" t="s">
        <v>353</v>
      </c>
      <c r="G4148" s="186">
        <v>2.0</v>
      </c>
      <c r="H4148" s="186">
        <v>0.0</v>
      </c>
      <c r="I4148" s="2"/>
    </row>
    <row r="4149">
      <c r="A4149" s="183">
        <v>48228.0</v>
      </c>
      <c r="B4149" s="184" t="s">
        <v>348</v>
      </c>
      <c r="C4149" s="183">
        <v>48185.0</v>
      </c>
      <c r="D4149" s="184" t="s">
        <v>472</v>
      </c>
      <c r="E4149" s="184" t="s">
        <v>416</v>
      </c>
      <c r="F4149" s="184" t="s">
        <v>354</v>
      </c>
      <c r="G4149" s="186">
        <v>3.0</v>
      </c>
      <c r="H4149" s="186">
        <v>0.0</v>
      </c>
      <c r="I4149" s="2"/>
    </row>
    <row r="4150">
      <c r="A4150" s="183">
        <v>48229.0</v>
      </c>
      <c r="B4150" s="184" t="s">
        <v>334</v>
      </c>
      <c r="C4150" s="183">
        <v>48186.0</v>
      </c>
      <c r="D4150" s="184" t="s">
        <v>472</v>
      </c>
      <c r="E4150" s="184" t="s">
        <v>416</v>
      </c>
      <c r="F4150" s="184" t="s">
        <v>356</v>
      </c>
      <c r="G4150" s="186">
        <v>4.0</v>
      </c>
      <c r="H4150" s="186">
        <v>0.0</v>
      </c>
      <c r="I4150" s="2"/>
    </row>
    <row r="4151">
      <c r="A4151" s="183">
        <v>48230.0</v>
      </c>
      <c r="B4151" s="184" t="s">
        <v>338</v>
      </c>
      <c r="C4151" s="183">
        <v>48187.0</v>
      </c>
      <c r="D4151" s="184" t="s">
        <v>472</v>
      </c>
      <c r="E4151" s="184" t="s">
        <v>416</v>
      </c>
      <c r="F4151" s="184" t="s">
        <v>357</v>
      </c>
      <c r="G4151" s="186">
        <v>5.0</v>
      </c>
      <c r="H4151" s="186">
        <v>0.0</v>
      </c>
      <c r="I4151" s="2"/>
    </row>
    <row r="4152">
      <c r="A4152" s="183">
        <v>48231.0</v>
      </c>
      <c r="B4152" s="184" t="s">
        <v>340</v>
      </c>
      <c r="C4152" s="183">
        <v>48188.0</v>
      </c>
      <c r="D4152" s="184" t="s">
        <v>472</v>
      </c>
      <c r="E4152" s="184" t="s">
        <v>416</v>
      </c>
      <c r="F4152" s="184" t="s">
        <v>358</v>
      </c>
      <c r="G4152" s="186">
        <v>6.0</v>
      </c>
      <c r="H4152" s="186">
        <v>0.0</v>
      </c>
      <c r="I4152" s="2"/>
    </row>
    <row r="4153">
      <c r="A4153" s="183">
        <v>48232.0</v>
      </c>
      <c r="B4153" s="184" t="s">
        <v>342</v>
      </c>
      <c r="C4153" s="183">
        <v>48189.0</v>
      </c>
      <c r="D4153" s="184" t="s">
        <v>472</v>
      </c>
      <c r="E4153" s="184" t="s">
        <v>416</v>
      </c>
      <c r="F4153" s="184" t="s">
        <v>359</v>
      </c>
      <c r="G4153" s="186">
        <v>7.0</v>
      </c>
      <c r="H4153" s="186">
        <v>0.0</v>
      </c>
      <c r="I4153" s="2"/>
    </row>
    <row r="4154">
      <c r="A4154" s="183">
        <v>48233.0</v>
      </c>
      <c r="B4154" s="184" t="s">
        <v>344</v>
      </c>
      <c r="C4154" s="183">
        <v>48190.0</v>
      </c>
      <c r="D4154" s="184" t="s">
        <v>472</v>
      </c>
      <c r="E4154" s="184" t="s">
        <v>416</v>
      </c>
      <c r="F4154" s="184" t="s">
        <v>360</v>
      </c>
      <c r="G4154" s="186">
        <v>8.0</v>
      </c>
      <c r="H4154" s="186">
        <v>0.0</v>
      </c>
      <c r="I4154" s="2"/>
    </row>
    <row r="4155">
      <c r="A4155" s="183">
        <v>48234.0</v>
      </c>
      <c r="B4155" s="184" t="s">
        <v>346</v>
      </c>
      <c r="C4155" s="183">
        <v>48191.0</v>
      </c>
      <c r="D4155" s="184" t="s">
        <v>472</v>
      </c>
      <c r="E4155" s="184" t="s">
        <v>416</v>
      </c>
      <c r="F4155" s="184" t="s">
        <v>361</v>
      </c>
      <c r="G4155" s="186">
        <v>9.0</v>
      </c>
      <c r="H4155" s="186">
        <v>0.0</v>
      </c>
      <c r="I4155" s="2"/>
    </row>
    <row r="4156">
      <c r="A4156" s="183">
        <v>48235.0</v>
      </c>
      <c r="B4156" s="184" t="s">
        <v>348</v>
      </c>
      <c r="C4156" s="183">
        <v>48192.0</v>
      </c>
      <c r="D4156" s="184" t="s">
        <v>472</v>
      </c>
      <c r="E4156" s="184" t="s">
        <v>416</v>
      </c>
      <c r="F4156" s="184" t="s">
        <v>362</v>
      </c>
      <c r="G4156" s="186">
        <v>10.0</v>
      </c>
      <c r="H4156" s="186">
        <v>0.0</v>
      </c>
      <c r="I4156" s="2"/>
    </row>
    <row r="4157">
      <c r="A4157" s="183">
        <v>48236.0</v>
      </c>
      <c r="B4157" s="184" t="s">
        <v>334</v>
      </c>
      <c r="C4157" s="183">
        <v>48193.0</v>
      </c>
      <c r="D4157" s="184" t="s">
        <v>472</v>
      </c>
      <c r="E4157" s="184" t="s">
        <v>416</v>
      </c>
      <c r="F4157" s="184" t="s">
        <v>363</v>
      </c>
      <c r="G4157" s="186">
        <v>11.0</v>
      </c>
      <c r="H4157" s="186">
        <v>0.0</v>
      </c>
      <c r="I4157" s="2"/>
    </row>
    <row r="4158">
      <c r="A4158" s="183">
        <v>48237.0</v>
      </c>
      <c r="B4158" s="184" t="s">
        <v>338</v>
      </c>
      <c r="C4158" s="183">
        <v>48194.0</v>
      </c>
      <c r="D4158" s="184" t="s">
        <v>472</v>
      </c>
      <c r="E4158" s="184" t="s">
        <v>416</v>
      </c>
      <c r="F4158" s="184" t="s">
        <v>364</v>
      </c>
      <c r="G4158" s="186">
        <v>12.0</v>
      </c>
      <c r="H4158" s="186">
        <v>0.0</v>
      </c>
      <c r="I4158" s="2"/>
    </row>
    <row r="4159">
      <c r="A4159" s="183">
        <v>48238.0</v>
      </c>
      <c r="B4159" s="184" t="s">
        <v>340</v>
      </c>
      <c r="C4159" s="183">
        <v>48195.0</v>
      </c>
      <c r="D4159" s="184" t="s">
        <v>472</v>
      </c>
      <c r="E4159" s="184" t="s">
        <v>416</v>
      </c>
      <c r="F4159" s="184" t="s">
        <v>365</v>
      </c>
      <c r="G4159" s="186">
        <v>13.0</v>
      </c>
      <c r="H4159" s="186">
        <v>0.0</v>
      </c>
      <c r="I4159" s="2"/>
    </row>
    <row r="4160">
      <c r="A4160" s="183">
        <v>48239.0</v>
      </c>
      <c r="B4160" s="184" t="s">
        <v>342</v>
      </c>
      <c r="C4160" s="183">
        <v>48196.0</v>
      </c>
      <c r="D4160" s="184" t="s">
        <v>472</v>
      </c>
      <c r="E4160" s="184" t="s">
        <v>416</v>
      </c>
      <c r="F4160" s="184" t="s">
        <v>366</v>
      </c>
      <c r="G4160" s="186">
        <v>14.0</v>
      </c>
      <c r="H4160" s="186">
        <v>0.0</v>
      </c>
      <c r="I4160" s="2"/>
    </row>
    <row r="4161">
      <c r="A4161" s="183">
        <v>48240.0</v>
      </c>
      <c r="B4161" s="184" t="s">
        <v>344</v>
      </c>
      <c r="C4161" s="183">
        <v>48197.0</v>
      </c>
      <c r="D4161" s="184" t="s">
        <v>472</v>
      </c>
      <c r="E4161" s="184" t="s">
        <v>416</v>
      </c>
      <c r="F4161" s="184" t="s">
        <v>367</v>
      </c>
      <c r="G4161" s="186">
        <v>15.0</v>
      </c>
      <c r="H4161" s="186">
        <v>0.0</v>
      </c>
      <c r="I4161" s="2"/>
    </row>
    <row r="4162">
      <c r="A4162" s="183">
        <v>48241.0</v>
      </c>
      <c r="B4162" s="184" t="s">
        <v>346</v>
      </c>
      <c r="C4162" s="183">
        <v>48198.0</v>
      </c>
      <c r="D4162" s="184" t="s">
        <v>472</v>
      </c>
      <c r="E4162" s="184" t="s">
        <v>416</v>
      </c>
      <c r="F4162" s="184" t="s">
        <v>368</v>
      </c>
      <c r="G4162" s="186">
        <v>16.0</v>
      </c>
      <c r="H4162" s="186">
        <v>0.0</v>
      </c>
      <c r="I4162" s="2"/>
    </row>
    <row r="4163">
      <c r="A4163" s="183">
        <v>48242.0</v>
      </c>
      <c r="B4163" s="184" t="s">
        <v>348</v>
      </c>
      <c r="C4163" s="183">
        <v>48199.0</v>
      </c>
      <c r="D4163" s="184" t="s">
        <v>472</v>
      </c>
      <c r="E4163" s="184" t="s">
        <v>416</v>
      </c>
      <c r="F4163" s="184" t="s">
        <v>369</v>
      </c>
      <c r="G4163" s="186">
        <v>17.0</v>
      </c>
      <c r="H4163" s="186">
        <v>0.0</v>
      </c>
      <c r="I4163" s="2"/>
    </row>
    <row r="4164">
      <c r="A4164" s="183">
        <v>48243.0</v>
      </c>
      <c r="B4164" s="184" t="s">
        <v>334</v>
      </c>
      <c r="C4164" s="183">
        <v>48200.0</v>
      </c>
      <c r="D4164" s="184" t="s">
        <v>472</v>
      </c>
      <c r="E4164" s="184" t="s">
        <v>416</v>
      </c>
      <c r="F4164" s="184" t="s">
        <v>370</v>
      </c>
      <c r="G4164" s="186">
        <v>18.0</v>
      </c>
      <c r="H4164" s="186">
        <v>0.0</v>
      </c>
      <c r="I4164" s="2"/>
    </row>
    <row r="4165">
      <c r="A4165" s="183">
        <v>48244.0</v>
      </c>
      <c r="B4165" s="184" t="s">
        <v>338</v>
      </c>
      <c r="C4165" s="183">
        <v>48201.0</v>
      </c>
      <c r="D4165" s="184" t="s">
        <v>472</v>
      </c>
      <c r="E4165" s="184" t="s">
        <v>416</v>
      </c>
      <c r="F4165" s="184" t="s">
        <v>371</v>
      </c>
      <c r="G4165" s="186">
        <v>19.0</v>
      </c>
      <c r="H4165" s="186">
        <v>0.0</v>
      </c>
      <c r="I4165" s="2"/>
    </row>
    <row r="4166">
      <c r="A4166" s="183">
        <v>48488.0</v>
      </c>
      <c r="B4166" s="184" t="s">
        <v>334</v>
      </c>
      <c r="C4166" s="183">
        <v>48453.0</v>
      </c>
      <c r="D4166" s="184" t="s">
        <v>473</v>
      </c>
      <c r="E4166" s="184" t="s">
        <v>429</v>
      </c>
      <c r="F4166" s="184" t="s">
        <v>406</v>
      </c>
      <c r="G4166" s="186">
        <v>27.0</v>
      </c>
      <c r="H4166" s="186">
        <v>0.0</v>
      </c>
      <c r="I4166" s="2"/>
    </row>
    <row r="4167">
      <c r="A4167" s="183">
        <v>48489.0</v>
      </c>
      <c r="B4167" s="184" t="s">
        <v>338</v>
      </c>
      <c r="C4167" s="183">
        <v>48454.0</v>
      </c>
      <c r="D4167" s="184" t="s">
        <v>473</v>
      </c>
      <c r="E4167" s="184" t="s">
        <v>429</v>
      </c>
      <c r="F4167" s="184" t="s">
        <v>407</v>
      </c>
      <c r="G4167" s="186">
        <v>28.0</v>
      </c>
      <c r="H4167" s="186">
        <v>0.0</v>
      </c>
      <c r="I4167" s="2"/>
    </row>
    <row r="4168">
      <c r="A4168" s="183">
        <v>48490.0</v>
      </c>
      <c r="B4168" s="184" t="s">
        <v>340</v>
      </c>
      <c r="C4168" s="183">
        <v>48455.0</v>
      </c>
      <c r="D4168" s="184" t="s">
        <v>473</v>
      </c>
      <c r="E4168" s="184" t="s">
        <v>429</v>
      </c>
      <c r="F4168" s="184" t="s">
        <v>377</v>
      </c>
      <c r="G4168" s="186">
        <v>29.0</v>
      </c>
      <c r="H4168" s="186">
        <v>0.0</v>
      </c>
      <c r="I4168" s="2"/>
    </row>
    <row r="4169">
      <c r="A4169" s="183">
        <v>48491.0</v>
      </c>
      <c r="B4169" s="184" t="s">
        <v>342</v>
      </c>
      <c r="C4169" s="183">
        <v>48458.0</v>
      </c>
      <c r="D4169" s="184" t="s">
        <v>473</v>
      </c>
      <c r="E4169" s="184" t="s">
        <v>418</v>
      </c>
      <c r="F4169" s="184" t="s">
        <v>378</v>
      </c>
      <c r="G4169" s="186">
        <v>1.0</v>
      </c>
      <c r="H4169" s="186">
        <v>0.0</v>
      </c>
      <c r="I4169" s="2"/>
    </row>
    <row r="4170">
      <c r="A4170" s="183">
        <v>48492.0</v>
      </c>
      <c r="B4170" s="184" t="s">
        <v>344</v>
      </c>
      <c r="C4170" s="183">
        <v>48459.0</v>
      </c>
      <c r="D4170" s="184" t="s">
        <v>473</v>
      </c>
      <c r="E4170" s="184" t="s">
        <v>418</v>
      </c>
      <c r="F4170" s="184" t="s">
        <v>379</v>
      </c>
      <c r="G4170" s="186">
        <v>2.0</v>
      </c>
      <c r="H4170" s="186">
        <v>0.0</v>
      </c>
      <c r="I4170" s="2"/>
    </row>
    <row r="4171">
      <c r="A4171" s="183">
        <v>48493.0</v>
      </c>
      <c r="B4171" s="184" t="s">
        <v>346</v>
      </c>
      <c r="C4171" s="183">
        <v>48460.0</v>
      </c>
      <c r="D4171" s="184" t="s">
        <v>473</v>
      </c>
      <c r="E4171" s="184" t="s">
        <v>418</v>
      </c>
      <c r="F4171" s="184" t="s">
        <v>380</v>
      </c>
      <c r="G4171" s="186">
        <v>3.0</v>
      </c>
      <c r="H4171" s="186">
        <v>0.0</v>
      </c>
      <c r="I4171" s="2"/>
    </row>
    <row r="4172">
      <c r="A4172" s="183">
        <v>48494.0</v>
      </c>
      <c r="B4172" s="184" t="s">
        <v>348</v>
      </c>
      <c r="C4172" s="183">
        <v>48461.0</v>
      </c>
      <c r="D4172" s="184" t="s">
        <v>473</v>
      </c>
      <c r="E4172" s="184" t="s">
        <v>418</v>
      </c>
      <c r="F4172" s="184" t="s">
        <v>381</v>
      </c>
      <c r="G4172" s="186">
        <v>4.0</v>
      </c>
      <c r="H4172" s="186">
        <v>0.0</v>
      </c>
      <c r="I4172" s="2"/>
    </row>
    <row r="4173">
      <c r="A4173" s="183">
        <v>48495.0</v>
      </c>
      <c r="B4173" s="184" t="s">
        <v>334</v>
      </c>
      <c r="C4173" s="183">
        <v>48462.0</v>
      </c>
      <c r="D4173" s="184" t="s">
        <v>473</v>
      </c>
      <c r="E4173" s="184" t="s">
        <v>418</v>
      </c>
      <c r="F4173" s="184" t="s">
        <v>383</v>
      </c>
      <c r="G4173" s="186">
        <v>5.0</v>
      </c>
      <c r="H4173" s="186">
        <v>0.0</v>
      </c>
      <c r="I4173" s="2"/>
    </row>
    <row r="4174">
      <c r="A4174" s="183">
        <v>48496.0</v>
      </c>
      <c r="B4174" s="184" t="s">
        <v>338</v>
      </c>
      <c r="C4174" s="183">
        <v>48463.0</v>
      </c>
      <c r="D4174" s="184" t="s">
        <v>473</v>
      </c>
      <c r="E4174" s="184" t="s">
        <v>418</v>
      </c>
      <c r="F4174" s="184" t="s">
        <v>384</v>
      </c>
      <c r="G4174" s="186">
        <v>6.0</v>
      </c>
      <c r="H4174" s="186">
        <v>0.0</v>
      </c>
      <c r="I4174" s="2"/>
    </row>
    <row r="4175">
      <c r="A4175" s="183">
        <v>48497.0</v>
      </c>
      <c r="B4175" s="184" t="s">
        <v>340</v>
      </c>
      <c r="C4175" s="183">
        <v>48464.0</v>
      </c>
      <c r="D4175" s="184" t="s">
        <v>473</v>
      </c>
      <c r="E4175" s="184" t="s">
        <v>418</v>
      </c>
      <c r="F4175" s="184" t="s">
        <v>385</v>
      </c>
      <c r="G4175" s="186">
        <v>7.0</v>
      </c>
      <c r="H4175" s="186">
        <v>0.0</v>
      </c>
      <c r="I4175" s="2"/>
    </row>
    <row r="4176">
      <c r="A4176" s="183">
        <v>48498.0</v>
      </c>
      <c r="B4176" s="184" t="s">
        <v>342</v>
      </c>
      <c r="C4176" s="183">
        <v>48465.0</v>
      </c>
      <c r="D4176" s="184" t="s">
        <v>473</v>
      </c>
      <c r="E4176" s="184" t="s">
        <v>418</v>
      </c>
      <c r="F4176" s="184" t="s">
        <v>386</v>
      </c>
      <c r="G4176" s="186">
        <v>8.0</v>
      </c>
      <c r="H4176" s="186">
        <v>0.0</v>
      </c>
      <c r="I4176" s="2"/>
    </row>
    <row r="4177">
      <c r="A4177" s="183">
        <v>48499.0</v>
      </c>
      <c r="B4177" s="184" t="s">
        <v>344</v>
      </c>
      <c r="C4177" s="183">
        <v>48466.0</v>
      </c>
      <c r="D4177" s="184" t="s">
        <v>473</v>
      </c>
      <c r="E4177" s="184" t="s">
        <v>418</v>
      </c>
      <c r="F4177" s="184" t="s">
        <v>387</v>
      </c>
      <c r="G4177" s="186">
        <v>9.0</v>
      </c>
      <c r="H4177" s="186">
        <v>0.0</v>
      </c>
      <c r="I4177" s="2"/>
    </row>
    <row r="4178">
      <c r="A4178" s="183">
        <v>48500.0</v>
      </c>
      <c r="B4178" s="184" t="s">
        <v>346</v>
      </c>
      <c r="C4178" s="183">
        <v>48467.0</v>
      </c>
      <c r="D4178" s="184" t="s">
        <v>473</v>
      </c>
      <c r="E4178" s="184" t="s">
        <v>418</v>
      </c>
      <c r="F4178" s="184" t="s">
        <v>388</v>
      </c>
      <c r="G4178" s="186">
        <v>10.0</v>
      </c>
      <c r="H4178" s="186">
        <v>0.0</v>
      </c>
      <c r="I4178" s="2"/>
    </row>
    <row r="4179">
      <c r="A4179" s="183">
        <v>48501.0</v>
      </c>
      <c r="B4179" s="184" t="s">
        <v>348</v>
      </c>
      <c r="C4179" s="183">
        <v>48468.0</v>
      </c>
      <c r="D4179" s="184" t="s">
        <v>473</v>
      </c>
      <c r="E4179" s="184" t="s">
        <v>418</v>
      </c>
      <c r="F4179" s="184" t="s">
        <v>389</v>
      </c>
      <c r="G4179" s="186">
        <v>11.0</v>
      </c>
      <c r="H4179" s="186">
        <v>0.0</v>
      </c>
      <c r="I4179" s="2"/>
    </row>
    <row r="4180">
      <c r="A4180" s="183">
        <v>48502.0</v>
      </c>
      <c r="B4180" s="184" t="s">
        <v>334</v>
      </c>
      <c r="C4180" s="183">
        <v>48469.0</v>
      </c>
      <c r="D4180" s="184" t="s">
        <v>473</v>
      </c>
      <c r="E4180" s="184" t="s">
        <v>418</v>
      </c>
      <c r="F4180" s="184" t="s">
        <v>390</v>
      </c>
      <c r="G4180" s="186">
        <v>12.0</v>
      </c>
      <c r="H4180" s="186">
        <v>0.0</v>
      </c>
      <c r="I4180" s="2"/>
    </row>
    <row r="4181">
      <c r="A4181" s="183">
        <v>48503.0</v>
      </c>
      <c r="B4181" s="184" t="s">
        <v>338</v>
      </c>
      <c r="C4181" s="183">
        <v>48470.0</v>
      </c>
      <c r="D4181" s="184" t="s">
        <v>473</v>
      </c>
      <c r="E4181" s="184" t="s">
        <v>418</v>
      </c>
      <c r="F4181" s="184" t="s">
        <v>391</v>
      </c>
      <c r="G4181" s="186">
        <v>13.0</v>
      </c>
      <c r="H4181" s="186">
        <v>0.0</v>
      </c>
      <c r="I4181" s="2"/>
    </row>
    <row r="4182">
      <c r="A4182" s="183">
        <v>48504.0</v>
      </c>
      <c r="B4182" s="184" t="s">
        <v>340</v>
      </c>
      <c r="C4182" s="183">
        <v>48471.0</v>
      </c>
      <c r="D4182" s="184" t="s">
        <v>473</v>
      </c>
      <c r="E4182" s="184" t="s">
        <v>418</v>
      </c>
      <c r="F4182" s="184" t="s">
        <v>392</v>
      </c>
      <c r="G4182" s="186">
        <v>14.0</v>
      </c>
      <c r="H4182" s="186">
        <v>0.0</v>
      </c>
      <c r="I4182" s="2"/>
    </row>
    <row r="4183">
      <c r="A4183" s="183">
        <v>48505.0</v>
      </c>
      <c r="B4183" s="184" t="s">
        <v>342</v>
      </c>
      <c r="C4183" s="183">
        <v>48472.0</v>
      </c>
      <c r="D4183" s="184" t="s">
        <v>473</v>
      </c>
      <c r="E4183" s="184" t="s">
        <v>418</v>
      </c>
      <c r="F4183" s="184" t="s">
        <v>393</v>
      </c>
      <c r="G4183" s="186">
        <v>15.0</v>
      </c>
      <c r="H4183" s="186">
        <v>0.0</v>
      </c>
      <c r="I4183" s="2"/>
    </row>
    <row r="4184">
      <c r="A4184" s="183">
        <v>48506.0</v>
      </c>
      <c r="B4184" s="184" t="s">
        <v>344</v>
      </c>
      <c r="C4184" s="183">
        <v>48473.0</v>
      </c>
      <c r="D4184" s="184" t="s">
        <v>473</v>
      </c>
      <c r="E4184" s="184" t="s">
        <v>418</v>
      </c>
      <c r="F4184" s="184" t="s">
        <v>394</v>
      </c>
      <c r="G4184" s="186">
        <v>16.0</v>
      </c>
      <c r="H4184" s="186">
        <v>0.0</v>
      </c>
      <c r="I4184" s="2"/>
    </row>
    <row r="4185">
      <c r="A4185" s="183">
        <v>48507.0</v>
      </c>
      <c r="B4185" s="184" t="s">
        <v>346</v>
      </c>
      <c r="C4185" s="183">
        <v>48474.0</v>
      </c>
      <c r="D4185" s="184" t="s">
        <v>473</v>
      </c>
      <c r="E4185" s="184" t="s">
        <v>418</v>
      </c>
      <c r="F4185" s="184" t="s">
        <v>395</v>
      </c>
      <c r="G4185" s="186">
        <v>17.0</v>
      </c>
      <c r="H4185" s="186">
        <v>0.0</v>
      </c>
      <c r="I4185" s="2"/>
    </row>
    <row r="4186">
      <c r="A4186" s="183">
        <v>48508.0</v>
      </c>
      <c r="B4186" s="184" t="s">
        <v>348</v>
      </c>
      <c r="C4186" s="183">
        <v>48475.0</v>
      </c>
      <c r="D4186" s="184" t="s">
        <v>473</v>
      </c>
      <c r="E4186" s="184" t="s">
        <v>418</v>
      </c>
      <c r="F4186" s="184" t="s">
        <v>396</v>
      </c>
      <c r="G4186" s="186">
        <v>18.0</v>
      </c>
      <c r="H4186" s="186">
        <v>0.0</v>
      </c>
      <c r="I4186" s="2"/>
    </row>
    <row r="4187">
      <c r="A4187" s="183">
        <v>48509.0</v>
      </c>
      <c r="B4187" s="184" t="s">
        <v>334</v>
      </c>
      <c r="C4187" s="183">
        <v>48476.0</v>
      </c>
      <c r="D4187" s="184" t="s">
        <v>473</v>
      </c>
      <c r="E4187" s="184" t="s">
        <v>418</v>
      </c>
      <c r="F4187" s="184" t="s">
        <v>397</v>
      </c>
      <c r="G4187" s="186">
        <v>19.0</v>
      </c>
      <c r="H4187" s="186">
        <v>0.0</v>
      </c>
      <c r="I4187" s="2"/>
    </row>
    <row r="4188">
      <c r="A4188" s="183">
        <v>48510.0</v>
      </c>
      <c r="B4188" s="184" t="s">
        <v>338</v>
      </c>
      <c r="C4188" s="183">
        <v>48477.0</v>
      </c>
      <c r="D4188" s="184" t="s">
        <v>473</v>
      </c>
      <c r="E4188" s="184" t="s">
        <v>418</v>
      </c>
      <c r="F4188" s="184" t="s">
        <v>398</v>
      </c>
      <c r="G4188" s="186">
        <v>20.0</v>
      </c>
      <c r="H4188" s="186">
        <v>0.0</v>
      </c>
      <c r="I4188" s="2"/>
    </row>
    <row r="4189">
      <c r="A4189" s="183">
        <v>48511.0</v>
      </c>
      <c r="B4189" s="184" t="s">
        <v>340</v>
      </c>
      <c r="C4189" s="183">
        <v>48478.0</v>
      </c>
      <c r="D4189" s="184" t="s">
        <v>473</v>
      </c>
      <c r="E4189" s="184" t="s">
        <v>418</v>
      </c>
      <c r="F4189" s="184" t="s">
        <v>399</v>
      </c>
      <c r="G4189" s="186">
        <v>21.0</v>
      </c>
      <c r="H4189" s="186">
        <v>0.0</v>
      </c>
      <c r="I4189" s="2"/>
    </row>
    <row r="4190">
      <c r="A4190" s="183">
        <v>48512.0</v>
      </c>
      <c r="B4190" s="184" t="s">
        <v>342</v>
      </c>
      <c r="C4190" s="183">
        <v>48479.0</v>
      </c>
      <c r="D4190" s="184" t="s">
        <v>473</v>
      </c>
      <c r="E4190" s="184" t="s">
        <v>418</v>
      </c>
      <c r="F4190" s="184" t="s">
        <v>400</v>
      </c>
      <c r="G4190" s="186">
        <v>22.0</v>
      </c>
      <c r="H4190" s="186">
        <v>0.0</v>
      </c>
      <c r="I4190" s="2"/>
    </row>
    <row r="4191">
      <c r="A4191" s="183">
        <v>48513.0</v>
      </c>
      <c r="B4191" s="184" t="s">
        <v>344</v>
      </c>
      <c r="C4191" s="183">
        <v>48480.0</v>
      </c>
      <c r="D4191" s="184" t="s">
        <v>473</v>
      </c>
      <c r="E4191" s="184" t="s">
        <v>418</v>
      </c>
      <c r="F4191" s="184" t="s">
        <v>401</v>
      </c>
      <c r="G4191" s="186">
        <v>23.0</v>
      </c>
      <c r="H4191" s="186">
        <v>0.0</v>
      </c>
      <c r="I4191" s="2"/>
    </row>
    <row r="4192">
      <c r="A4192" s="183">
        <v>48514.0</v>
      </c>
      <c r="B4192" s="184" t="s">
        <v>346</v>
      </c>
      <c r="C4192" s="183">
        <v>48481.0</v>
      </c>
      <c r="D4192" s="184" t="s">
        <v>473</v>
      </c>
      <c r="E4192" s="184" t="s">
        <v>418</v>
      </c>
      <c r="F4192" s="184" t="s">
        <v>402</v>
      </c>
      <c r="G4192" s="186">
        <v>24.0</v>
      </c>
      <c r="H4192" s="186">
        <v>0.0</v>
      </c>
      <c r="I4192" s="2"/>
    </row>
    <row r="4193">
      <c r="A4193" s="183">
        <v>48515.0</v>
      </c>
      <c r="B4193" s="184" t="s">
        <v>348</v>
      </c>
      <c r="C4193" s="183">
        <v>48482.0</v>
      </c>
      <c r="D4193" s="184" t="s">
        <v>473</v>
      </c>
      <c r="E4193" s="184" t="s">
        <v>418</v>
      </c>
      <c r="F4193" s="184" t="s">
        <v>403</v>
      </c>
      <c r="G4193" s="186">
        <v>25.0</v>
      </c>
      <c r="H4193" s="186">
        <v>0.0</v>
      </c>
      <c r="I4193" s="2"/>
    </row>
    <row r="4194">
      <c r="A4194" s="183">
        <v>48516.0</v>
      </c>
      <c r="B4194" s="184" t="s">
        <v>334</v>
      </c>
      <c r="C4194" s="183">
        <v>48483.0</v>
      </c>
      <c r="D4194" s="184" t="s">
        <v>473</v>
      </c>
      <c r="E4194" s="184" t="s">
        <v>418</v>
      </c>
      <c r="F4194" s="184" t="s">
        <v>404</v>
      </c>
      <c r="G4194" s="186">
        <v>26.0</v>
      </c>
      <c r="H4194" s="186">
        <v>0.0</v>
      </c>
      <c r="I4194" s="2"/>
    </row>
    <row r="4195">
      <c r="A4195" s="183">
        <v>48517.0</v>
      </c>
      <c r="B4195" s="184" t="s">
        <v>338</v>
      </c>
      <c r="C4195" s="183">
        <v>48484.0</v>
      </c>
      <c r="D4195" s="184" t="s">
        <v>473</v>
      </c>
      <c r="E4195" s="184" t="s">
        <v>418</v>
      </c>
      <c r="F4195" s="184" t="s">
        <v>337</v>
      </c>
      <c r="G4195" s="186">
        <v>27.0</v>
      </c>
      <c r="H4195" s="186">
        <v>0.0</v>
      </c>
      <c r="I4195" s="2"/>
    </row>
    <row r="4196">
      <c r="A4196" s="183">
        <v>48518.0</v>
      </c>
      <c r="B4196" s="184" t="s">
        <v>340</v>
      </c>
      <c r="C4196" s="183">
        <v>48485.0</v>
      </c>
      <c r="D4196" s="184" t="s">
        <v>473</v>
      </c>
      <c r="E4196" s="184" t="s">
        <v>418</v>
      </c>
      <c r="F4196" s="184" t="s">
        <v>339</v>
      </c>
      <c r="G4196" s="186">
        <v>28.0</v>
      </c>
      <c r="H4196" s="186">
        <v>0.0</v>
      </c>
      <c r="I4196" s="2"/>
    </row>
    <row r="4197">
      <c r="A4197" s="183">
        <v>48519.0</v>
      </c>
      <c r="B4197" s="184" t="s">
        <v>342</v>
      </c>
      <c r="C4197" s="183">
        <v>48486.0</v>
      </c>
      <c r="D4197" s="184" t="s">
        <v>473</v>
      </c>
      <c r="E4197" s="184" t="s">
        <v>418</v>
      </c>
      <c r="F4197" s="184" t="s">
        <v>341</v>
      </c>
      <c r="G4197" s="186">
        <v>29.0</v>
      </c>
      <c r="H4197" s="186">
        <v>0.0</v>
      </c>
      <c r="I4197" s="2"/>
    </row>
    <row r="4198">
      <c r="A4198" s="183">
        <v>48520.0</v>
      </c>
      <c r="B4198" s="184" t="s">
        <v>344</v>
      </c>
      <c r="C4198" s="183">
        <v>48487.0</v>
      </c>
      <c r="D4198" s="184" t="s">
        <v>473</v>
      </c>
      <c r="E4198" s="184" t="s">
        <v>418</v>
      </c>
      <c r="F4198" s="184" t="s">
        <v>343</v>
      </c>
      <c r="G4198" s="186">
        <v>30.0</v>
      </c>
      <c r="H4198" s="186">
        <v>0.0</v>
      </c>
      <c r="I4198" s="2"/>
    </row>
    <row r="4199">
      <c r="A4199" s="183">
        <v>48521.0</v>
      </c>
      <c r="B4199" s="184" t="s">
        <v>346</v>
      </c>
      <c r="C4199" s="183">
        <v>48488.0</v>
      </c>
      <c r="D4199" s="184" t="s">
        <v>473</v>
      </c>
      <c r="E4199" s="184" t="s">
        <v>419</v>
      </c>
      <c r="F4199" s="184" t="s">
        <v>345</v>
      </c>
      <c r="G4199" s="186">
        <v>1.0</v>
      </c>
      <c r="H4199" s="186">
        <v>0.0</v>
      </c>
      <c r="I4199" s="2"/>
    </row>
    <row r="4200">
      <c r="A4200" s="183">
        <v>48522.0</v>
      </c>
      <c r="B4200" s="184" t="s">
        <v>348</v>
      </c>
      <c r="C4200" s="183">
        <v>48489.0</v>
      </c>
      <c r="D4200" s="184" t="s">
        <v>473</v>
      </c>
      <c r="E4200" s="184" t="s">
        <v>419</v>
      </c>
      <c r="F4200" s="184" t="s">
        <v>347</v>
      </c>
      <c r="G4200" s="186">
        <v>2.0</v>
      </c>
      <c r="H4200" s="186">
        <v>0.0</v>
      </c>
      <c r="I4200" s="2"/>
    </row>
    <row r="4201">
      <c r="A4201" s="183">
        <v>48523.0</v>
      </c>
      <c r="B4201" s="184" t="s">
        <v>334</v>
      </c>
      <c r="C4201" s="183">
        <v>48490.0</v>
      </c>
      <c r="D4201" s="184" t="s">
        <v>473</v>
      </c>
      <c r="E4201" s="184" t="s">
        <v>419</v>
      </c>
      <c r="F4201" s="184" t="s">
        <v>349</v>
      </c>
      <c r="G4201" s="186">
        <v>3.0</v>
      </c>
      <c r="H4201" s="186">
        <v>0.0</v>
      </c>
      <c r="I4201" s="2"/>
    </row>
    <row r="4202">
      <c r="A4202" s="183">
        <v>48524.0</v>
      </c>
      <c r="B4202" s="184" t="s">
        <v>338</v>
      </c>
      <c r="C4202" s="183">
        <v>48491.0</v>
      </c>
      <c r="D4202" s="184" t="s">
        <v>473</v>
      </c>
      <c r="E4202" s="184" t="s">
        <v>419</v>
      </c>
      <c r="F4202" s="184" t="s">
        <v>350</v>
      </c>
      <c r="G4202" s="186">
        <v>4.0</v>
      </c>
      <c r="H4202" s="186">
        <v>0.0</v>
      </c>
      <c r="I4202" s="2"/>
    </row>
    <row r="4203">
      <c r="A4203" s="183">
        <v>48525.0</v>
      </c>
      <c r="B4203" s="184" t="s">
        <v>340</v>
      </c>
      <c r="C4203" s="183">
        <v>48492.0</v>
      </c>
      <c r="D4203" s="184" t="s">
        <v>473</v>
      </c>
      <c r="E4203" s="184" t="s">
        <v>419</v>
      </c>
      <c r="F4203" s="184" t="s">
        <v>351</v>
      </c>
      <c r="G4203" s="186">
        <v>5.0</v>
      </c>
      <c r="H4203" s="186">
        <v>0.0</v>
      </c>
      <c r="I4203" s="2"/>
    </row>
    <row r="4204">
      <c r="A4204" s="183">
        <v>48526.0</v>
      </c>
      <c r="B4204" s="184" t="s">
        <v>342</v>
      </c>
      <c r="C4204" s="183">
        <v>48493.0</v>
      </c>
      <c r="D4204" s="184" t="s">
        <v>473</v>
      </c>
      <c r="E4204" s="184" t="s">
        <v>419</v>
      </c>
      <c r="F4204" s="184" t="s">
        <v>352</v>
      </c>
      <c r="G4204" s="186">
        <v>6.0</v>
      </c>
      <c r="H4204" s="186">
        <v>0.0</v>
      </c>
      <c r="I4204" s="2"/>
    </row>
    <row r="4205">
      <c r="A4205" s="183">
        <v>48527.0</v>
      </c>
      <c r="B4205" s="184" t="s">
        <v>344</v>
      </c>
      <c r="C4205" s="183">
        <v>48494.0</v>
      </c>
      <c r="D4205" s="184" t="s">
        <v>473</v>
      </c>
      <c r="E4205" s="184" t="s">
        <v>419</v>
      </c>
      <c r="F4205" s="184" t="s">
        <v>353</v>
      </c>
      <c r="G4205" s="186">
        <v>7.0</v>
      </c>
      <c r="H4205" s="186">
        <v>0.0</v>
      </c>
      <c r="I4205" s="2"/>
    </row>
    <row r="4206">
      <c r="A4206" s="183">
        <v>48528.0</v>
      </c>
      <c r="B4206" s="184" t="s">
        <v>346</v>
      </c>
      <c r="C4206" s="183">
        <v>48495.0</v>
      </c>
      <c r="D4206" s="184" t="s">
        <v>473</v>
      </c>
      <c r="E4206" s="184" t="s">
        <v>419</v>
      </c>
      <c r="F4206" s="184" t="s">
        <v>354</v>
      </c>
      <c r="G4206" s="186">
        <v>8.0</v>
      </c>
      <c r="H4206" s="186">
        <v>0.0</v>
      </c>
      <c r="I4206" s="2"/>
    </row>
    <row r="4207">
      <c r="A4207" s="183">
        <v>48529.0</v>
      </c>
      <c r="B4207" s="184" t="s">
        <v>348</v>
      </c>
      <c r="C4207" s="183">
        <v>48496.0</v>
      </c>
      <c r="D4207" s="184" t="s">
        <v>473</v>
      </c>
      <c r="E4207" s="184" t="s">
        <v>419</v>
      </c>
      <c r="F4207" s="184" t="s">
        <v>356</v>
      </c>
      <c r="G4207" s="186">
        <v>9.0</v>
      </c>
      <c r="H4207" s="186">
        <v>0.0</v>
      </c>
      <c r="I4207" s="2"/>
    </row>
    <row r="4208">
      <c r="A4208" s="183">
        <v>48530.0</v>
      </c>
      <c r="B4208" s="184" t="s">
        <v>334</v>
      </c>
      <c r="C4208" s="183">
        <v>48497.0</v>
      </c>
      <c r="D4208" s="184" t="s">
        <v>473</v>
      </c>
      <c r="E4208" s="184" t="s">
        <v>419</v>
      </c>
      <c r="F4208" s="184" t="s">
        <v>357</v>
      </c>
      <c r="G4208" s="186">
        <v>10.0</v>
      </c>
      <c r="H4208" s="186">
        <v>0.0</v>
      </c>
      <c r="I4208" s="2"/>
    </row>
    <row r="4209">
      <c r="A4209" s="183">
        <v>48531.0</v>
      </c>
      <c r="B4209" s="184" t="s">
        <v>338</v>
      </c>
      <c r="C4209" s="183">
        <v>48498.0</v>
      </c>
      <c r="D4209" s="184" t="s">
        <v>473</v>
      </c>
      <c r="E4209" s="184" t="s">
        <v>419</v>
      </c>
      <c r="F4209" s="184" t="s">
        <v>358</v>
      </c>
      <c r="G4209" s="186">
        <v>11.0</v>
      </c>
      <c r="H4209" s="186">
        <v>0.0</v>
      </c>
      <c r="I4209" s="2"/>
    </row>
    <row r="4210">
      <c r="A4210" s="183">
        <v>48532.0</v>
      </c>
      <c r="B4210" s="184" t="s">
        <v>340</v>
      </c>
      <c r="C4210" s="183">
        <v>48499.0</v>
      </c>
      <c r="D4210" s="184" t="s">
        <v>473</v>
      </c>
      <c r="E4210" s="184" t="s">
        <v>419</v>
      </c>
      <c r="F4210" s="184" t="s">
        <v>359</v>
      </c>
      <c r="G4210" s="186">
        <v>12.0</v>
      </c>
      <c r="H4210" s="186">
        <v>0.0</v>
      </c>
      <c r="I4210" s="2"/>
    </row>
    <row r="4211">
      <c r="A4211" s="183">
        <v>48533.0</v>
      </c>
      <c r="B4211" s="184" t="s">
        <v>342</v>
      </c>
      <c r="C4211" s="183">
        <v>48500.0</v>
      </c>
      <c r="D4211" s="184" t="s">
        <v>473</v>
      </c>
      <c r="E4211" s="184" t="s">
        <v>419</v>
      </c>
      <c r="F4211" s="184" t="s">
        <v>360</v>
      </c>
      <c r="G4211" s="186">
        <v>13.0</v>
      </c>
      <c r="H4211" s="186">
        <v>0.0</v>
      </c>
      <c r="I4211" s="2"/>
    </row>
    <row r="4212">
      <c r="A4212" s="183">
        <v>48534.0</v>
      </c>
      <c r="B4212" s="184" t="s">
        <v>344</v>
      </c>
      <c r="C4212" s="183">
        <v>48501.0</v>
      </c>
      <c r="D4212" s="184" t="s">
        <v>473</v>
      </c>
      <c r="E4212" s="184" t="s">
        <v>419</v>
      </c>
      <c r="F4212" s="184" t="s">
        <v>361</v>
      </c>
      <c r="G4212" s="186">
        <v>14.0</v>
      </c>
      <c r="H4212" s="186">
        <v>0.0</v>
      </c>
      <c r="I4212" s="2"/>
    </row>
    <row r="4213">
      <c r="A4213" s="183">
        <v>48535.0</v>
      </c>
      <c r="B4213" s="184" t="s">
        <v>346</v>
      </c>
      <c r="C4213" s="183">
        <v>48502.0</v>
      </c>
      <c r="D4213" s="184" t="s">
        <v>473</v>
      </c>
      <c r="E4213" s="184" t="s">
        <v>419</v>
      </c>
      <c r="F4213" s="184" t="s">
        <v>362</v>
      </c>
      <c r="G4213" s="186">
        <v>15.0</v>
      </c>
      <c r="H4213" s="186">
        <v>0.0</v>
      </c>
      <c r="I4213" s="2"/>
    </row>
    <row r="4214">
      <c r="A4214" s="183">
        <v>48536.0</v>
      </c>
      <c r="B4214" s="184" t="s">
        <v>348</v>
      </c>
      <c r="C4214" s="183">
        <v>48503.0</v>
      </c>
      <c r="D4214" s="184" t="s">
        <v>473</v>
      </c>
      <c r="E4214" s="184" t="s">
        <v>419</v>
      </c>
      <c r="F4214" s="184" t="s">
        <v>363</v>
      </c>
      <c r="G4214" s="186">
        <v>16.0</v>
      </c>
      <c r="H4214" s="186">
        <v>0.0</v>
      </c>
      <c r="I4214" s="2"/>
    </row>
    <row r="4215">
      <c r="A4215" s="183">
        <v>48537.0</v>
      </c>
      <c r="B4215" s="184" t="s">
        <v>334</v>
      </c>
      <c r="C4215" s="183">
        <v>48504.0</v>
      </c>
      <c r="D4215" s="184" t="s">
        <v>473</v>
      </c>
      <c r="E4215" s="184" t="s">
        <v>419</v>
      </c>
      <c r="F4215" s="184" t="s">
        <v>364</v>
      </c>
      <c r="G4215" s="186">
        <v>17.0</v>
      </c>
      <c r="H4215" s="186">
        <v>0.0</v>
      </c>
      <c r="I4215" s="2"/>
    </row>
    <row r="4216">
      <c r="A4216" s="183">
        <v>48538.0</v>
      </c>
      <c r="B4216" s="184" t="s">
        <v>338</v>
      </c>
      <c r="C4216" s="183">
        <v>48505.0</v>
      </c>
      <c r="D4216" s="184" t="s">
        <v>473</v>
      </c>
      <c r="E4216" s="184" t="s">
        <v>419</v>
      </c>
      <c r="F4216" s="184" t="s">
        <v>365</v>
      </c>
      <c r="G4216" s="186">
        <v>18.0</v>
      </c>
      <c r="H4216" s="186">
        <v>0.0</v>
      </c>
      <c r="I4216" s="2"/>
    </row>
    <row r="4217">
      <c r="A4217" s="183">
        <v>48539.0</v>
      </c>
      <c r="B4217" s="184" t="s">
        <v>340</v>
      </c>
      <c r="C4217" s="183">
        <v>48506.0</v>
      </c>
      <c r="D4217" s="184" t="s">
        <v>473</v>
      </c>
      <c r="E4217" s="184" t="s">
        <v>419</v>
      </c>
      <c r="F4217" s="184" t="s">
        <v>366</v>
      </c>
      <c r="G4217" s="186">
        <v>19.0</v>
      </c>
      <c r="H4217" s="186">
        <v>0.0</v>
      </c>
      <c r="I4217" s="2"/>
    </row>
    <row r="4218">
      <c r="A4218" s="183">
        <v>48540.0</v>
      </c>
      <c r="B4218" s="184" t="s">
        <v>342</v>
      </c>
      <c r="C4218" s="183">
        <v>48507.0</v>
      </c>
      <c r="D4218" s="184" t="s">
        <v>473</v>
      </c>
      <c r="E4218" s="184" t="s">
        <v>419</v>
      </c>
      <c r="F4218" s="184" t="s">
        <v>367</v>
      </c>
      <c r="G4218" s="186">
        <v>20.0</v>
      </c>
      <c r="H4218" s="186">
        <v>0.0</v>
      </c>
      <c r="I4218" s="2"/>
    </row>
    <row r="4219">
      <c r="A4219" s="183">
        <v>48541.0</v>
      </c>
      <c r="B4219" s="184" t="s">
        <v>344</v>
      </c>
      <c r="C4219" s="183">
        <v>48508.0</v>
      </c>
      <c r="D4219" s="184" t="s">
        <v>473</v>
      </c>
      <c r="E4219" s="184" t="s">
        <v>419</v>
      </c>
      <c r="F4219" s="184" t="s">
        <v>368</v>
      </c>
      <c r="G4219" s="186">
        <v>21.0</v>
      </c>
      <c r="H4219" s="186">
        <v>0.0</v>
      </c>
      <c r="I4219" s="2"/>
    </row>
    <row r="4220">
      <c r="A4220" s="183">
        <v>48542.0</v>
      </c>
      <c r="B4220" s="184" t="s">
        <v>346</v>
      </c>
      <c r="C4220" s="183">
        <v>48509.0</v>
      </c>
      <c r="D4220" s="184" t="s">
        <v>473</v>
      </c>
      <c r="E4220" s="184" t="s">
        <v>419</v>
      </c>
      <c r="F4220" s="184" t="s">
        <v>369</v>
      </c>
      <c r="G4220" s="186">
        <v>22.0</v>
      </c>
      <c r="H4220" s="186">
        <v>0.0</v>
      </c>
      <c r="I4220" s="2"/>
    </row>
    <row r="4221">
      <c r="A4221" s="183">
        <v>48543.0</v>
      </c>
      <c r="B4221" s="184" t="s">
        <v>348</v>
      </c>
      <c r="C4221" s="183">
        <v>48510.0</v>
      </c>
      <c r="D4221" s="184" t="s">
        <v>473</v>
      </c>
      <c r="E4221" s="184" t="s">
        <v>419</v>
      </c>
      <c r="F4221" s="184" t="s">
        <v>370</v>
      </c>
      <c r="G4221" s="186">
        <v>23.0</v>
      </c>
      <c r="H4221" s="186">
        <v>0.0</v>
      </c>
      <c r="I4221" s="2"/>
    </row>
    <row r="4222">
      <c r="A4222" s="183">
        <v>48544.0</v>
      </c>
      <c r="B4222" s="184" t="s">
        <v>334</v>
      </c>
      <c r="C4222" s="183">
        <v>48511.0</v>
      </c>
      <c r="D4222" s="184" t="s">
        <v>473</v>
      </c>
      <c r="E4222" s="184" t="s">
        <v>419</v>
      </c>
      <c r="F4222" s="184" t="s">
        <v>371</v>
      </c>
      <c r="G4222" s="186">
        <v>24.0</v>
      </c>
      <c r="H4222" s="186">
        <v>0.0</v>
      </c>
      <c r="I4222" s="2"/>
    </row>
    <row r="4223">
      <c r="A4223" s="183">
        <v>48545.0</v>
      </c>
      <c r="B4223" s="184" t="s">
        <v>338</v>
      </c>
      <c r="C4223" s="183">
        <v>48512.0</v>
      </c>
      <c r="D4223" s="184" t="s">
        <v>473</v>
      </c>
      <c r="E4223" s="184" t="s">
        <v>419</v>
      </c>
      <c r="F4223" s="184" t="s">
        <v>372</v>
      </c>
      <c r="G4223" s="186">
        <v>25.0</v>
      </c>
      <c r="H4223" s="186">
        <v>0.0</v>
      </c>
      <c r="I4223" s="2"/>
    </row>
    <row r="4224">
      <c r="A4224" s="183">
        <v>48546.0</v>
      </c>
      <c r="B4224" s="184" t="s">
        <v>340</v>
      </c>
      <c r="C4224" s="183">
        <v>48513.0</v>
      </c>
      <c r="D4224" s="184" t="s">
        <v>473</v>
      </c>
      <c r="E4224" s="184" t="s">
        <v>419</v>
      </c>
      <c r="F4224" s="184" t="s">
        <v>373</v>
      </c>
      <c r="G4224" s="186">
        <v>26.0</v>
      </c>
      <c r="H4224" s="186">
        <v>0.0</v>
      </c>
      <c r="I4224" s="2"/>
    </row>
    <row r="4225">
      <c r="A4225" s="183">
        <v>48547.0</v>
      </c>
      <c r="B4225" s="184" t="s">
        <v>342</v>
      </c>
      <c r="C4225" s="183">
        <v>48514.0</v>
      </c>
      <c r="D4225" s="184" t="s">
        <v>473</v>
      </c>
      <c r="E4225" s="184" t="s">
        <v>419</v>
      </c>
      <c r="F4225" s="184" t="s">
        <v>374</v>
      </c>
      <c r="G4225" s="186">
        <v>27.0</v>
      </c>
      <c r="H4225" s="186">
        <v>0.0</v>
      </c>
      <c r="I4225" s="2"/>
    </row>
    <row r="4226">
      <c r="A4226" s="183">
        <v>48548.0</v>
      </c>
      <c r="B4226" s="184" t="s">
        <v>344</v>
      </c>
      <c r="C4226" s="183">
        <v>48515.0</v>
      </c>
      <c r="D4226" s="184" t="s">
        <v>473</v>
      </c>
      <c r="E4226" s="184" t="s">
        <v>419</v>
      </c>
      <c r="F4226" s="184" t="s">
        <v>406</v>
      </c>
      <c r="G4226" s="186">
        <v>28.0</v>
      </c>
      <c r="H4226" s="186">
        <v>0.0</v>
      </c>
      <c r="I4226" s="2"/>
    </row>
    <row r="4227">
      <c r="A4227" s="183">
        <v>48549.0</v>
      </c>
      <c r="B4227" s="184" t="s">
        <v>346</v>
      </c>
      <c r="C4227" s="183">
        <v>48516.0</v>
      </c>
      <c r="D4227" s="184" t="s">
        <v>473</v>
      </c>
      <c r="E4227" s="184" t="s">
        <v>419</v>
      </c>
      <c r="F4227" s="184" t="s">
        <v>407</v>
      </c>
      <c r="G4227" s="186">
        <v>29.0</v>
      </c>
      <c r="H4227" s="186">
        <v>0.0</v>
      </c>
      <c r="I4227" s="2"/>
    </row>
    <row r="4228">
      <c r="A4228" s="183">
        <v>48550.0</v>
      </c>
      <c r="B4228" s="184" t="s">
        <v>348</v>
      </c>
      <c r="C4228" s="183">
        <v>48517.0</v>
      </c>
      <c r="D4228" s="184" t="s">
        <v>473</v>
      </c>
      <c r="E4228" s="184" t="s">
        <v>419</v>
      </c>
      <c r="F4228" s="184" t="s">
        <v>377</v>
      </c>
      <c r="G4228" s="186">
        <v>30.0</v>
      </c>
      <c r="H4228" s="186">
        <v>0.0</v>
      </c>
      <c r="I4228" s="2"/>
    </row>
    <row r="4229">
      <c r="A4229" s="183">
        <v>48551.0</v>
      </c>
      <c r="B4229" s="184" t="s">
        <v>334</v>
      </c>
      <c r="C4229" s="183">
        <v>48519.0</v>
      </c>
      <c r="D4229" s="184" t="s">
        <v>473</v>
      </c>
      <c r="E4229" s="184" t="s">
        <v>420</v>
      </c>
      <c r="F4229" s="184" t="s">
        <v>378</v>
      </c>
      <c r="G4229" s="186">
        <v>1.0</v>
      </c>
      <c r="H4229" s="186">
        <v>0.0</v>
      </c>
      <c r="I4229" s="2"/>
    </row>
    <row r="4230">
      <c r="A4230" s="183">
        <v>48552.0</v>
      </c>
      <c r="B4230" s="184" t="s">
        <v>338</v>
      </c>
      <c r="C4230" s="183">
        <v>48520.0</v>
      </c>
      <c r="D4230" s="184" t="s">
        <v>473</v>
      </c>
      <c r="E4230" s="184" t="s">
        <v>420</v>
      </c>
      <c r="F4230" s="184" t="s">
        <v>379</v>
      </c>
      <c r="G4230" s="186">
        <v>2.0</v>
      </c>
      <c r="H4230" s="186">
        <v>0.0</v>
      </c>
      <c r="I4230" s="2"/>
    </row>
    <row r="4231">
      <c r="A4231" s="183">
        <v>48553.0</v>
      </c>
      <c r="B4231" s="184" t="s">
        <v>340</v>
      </c>
      <c r="C4231" s="183">
        <v>48521.0</v>
      </c>
      <c r="D4231" s="184" t="s">
        <v>473</v>
      </c>
      <c r="E4231" s="184" t="s">
        <v>420</v>
      </c>
      <c r="F4231" s="184" t="s">
        <v>380</v>
      </c>
      <c r="G4231" s="186">
        <v>3.0</v>
      </c>
      <c r="H4231" s="186">
        <v>0.0</v>
      </c>
      <c r="I4231" s="2"/>
    </row>
    <row r="4232">
      <c r="A4232" s="183">
        <v>48554.0</v>
      </c>
      <c r="B4232" s="184" t="s">
        <v>342</v>
      </c>
      <c r="C4232" s="183">
        <v>48522.0</v>
      </c>
      <c r="D4232" s="184" t="s">
        <v>473</v>
      </c>
      <c r="E4232" s="184" t="s">
        <v>420</v>
      </c>
      <c r="F4232" s="184" t="s">
        <v>381</v>
      </c>
      <c r="G4232" s="186">
        <v>4.0</v>
      </c>
      <c r="H4232" s="186">
        <v>0.0</v>
      </c>
      <c r="I4232" s="2"/>
    </row>
    <row r="4233">
      <c r="A4233" s="183">
        <v>48555.0</v>
      </c>
      <c r="B4233" s="184" t="s">
        <v>344</v>
      </c>
      <c r="C4233" s="183">
        <v>48523.0</v>
      </c>
      <c r="D4233" s="184" t="s">
        <v>473</v>
      </c>
      <c r="E4233" s="184" t="s">
        <v>420</v>
      </c>
      <c r="F4233" s="184" t="s">
        <v>383</v>
      </c>
      <c r="G4233" s="186">
        <v>5.0</v>
      </c>
      <c r="H4233" s="186">
        <v>0.0</v>
      </c>
      <c r="I4233" s="2"/>
    </row>
    <row r="4234">
      <c r="A4234" s="183">
        <v>48556.0</v>
      </c>
      <c r="B4234" s="184" t="s">
        <v>346</v>
      </c>
      <c r="C4234" s="183">
        <v>48524.0</v>
      </c>
      <c r="D4234" s="184" t="s">
        <v>473</v>
      </c>
      <c r="E4234" s="184" t="s">
        <v>420</v>
      </c>
      <c r="F4234" s="184" t="s">
        <v>384</v>
      </c>
      <c r="G4234" s="186">
        <v>6.0</v>
      </c>
      <c r="H4234" s="186">
        <v>0.0</v>
      </c>
      <c r="I4234" s="2"/>
    </row>
    <row r="4235">
      <c r="A4235" s="183">
        <v>48557.0</v>
      </c>
      <c r="B4235" s="184" t="s">
        <v>348</v>
      </c>
      <c r="C4235" s="183">
        <v>48525.0</v>
      </c>
      <c r="D4235" s="184" t="s">
        <v>473</v>
      </c>
      <c r="E4235" s="184" t="s">
        <v>420</v>
      </c>
      <c r="F4235" s="184" t="s">
        <v>385</v>
      </c>
      <c r="G4235" s="186">
        <v>7.0</v>
      </c>
      <c r="H4235" s="186">
        <v>0.0</v>
      </c>
      <c r="I4235" s="2"/>
    </row>
    <row r="4236">
      <c r="A4236" s="183">
        <v>48558.0</v>
      </c>
      <c r="B4236" s="184" t="s">
        <v>334</v>
      </c>
      <c r="C4236" s="183">
        <v>48526.0</v>
      </c>
      <c r="D4236" s="184" t="s">
        <v>473</v>
      </c>
      <c r="E4236" s="184" t="s">
        <v>420</v>
      </c>
      <c r="F4236" s="184" t="s">
        <v>386</v>
      </c>
      <c r="G4236" s="186">
        <v>8.0</v>
      </c>
      <c r="H4236" s="186">
        <v>0.0</v>
      </c>
      <c r="I4236" s="2"/>
    </row>
    <row r="4237">
      <c r="A4237" s="183">
        <v>48559.0</v>
      </c>
      <c r="B4237" s="184" t="s">
        <v>338</v>
      </c>
      <c r="C4237" s="183">
        <v>48527.0</v>
      </c>
      <c r="D4237" s="184" t="s">
        <v>473</v>
      </c>
      <c r="E4237" s="184" t="s">
        <v>420</v>
      </c>
      <c r="F4237" s="184" t="s">
        <v>387</v>
      </c>
      <c r="G4237" s="186">
        <v>9.0</v>
      </c>
      <c r="H4237" s="186">
        <v>0.0</v>
      </c>
      <c r="I4237" s="2"/>
    </row>
    <row r="4238">
      <c r="A4238" s="183">
        <v>48560.0</v>
      </c>
      <c r="B4238" s="184" t="s">
        <v>340</v>
      </c>
      <c r="C4238" s="183">
        <v>48528.0</v>
      </c>
      <c r="D4238" s="184" t="s">
        <v>473</v>
      </c>
      <c r="E4238" s="184" t="s">
        <v>420</v>
      </c>
      <c r="F4238" s="184" t="s">
        <v>388</v>
      </c>
      <c r="G4238" s="186">
        <v>10.0</v>
      </c>
      <c r="H4238" s="186">
        <v>0.0</v>
      </c>
      <c r="I4238" s="2"/>
    </row>
    <row r="4239">
      <c r="A4239" s="183">
        <v>48561.0</v>
      </c>
      <c r="B4239" s="184" t="s">
        <v>342</v>
      </c>
      <c r="C4239" s="183">
        <v>48529.0</v>
      </c>
      <c r="D4239" s="184" t="s">
        <v>473</v>
      </c>
      <c r="E4239" s="184" t="s">
        <v>420</v>
      </c>
      <c r="F4239" s="184" t="s">
        <v>389</v>
      </c>
      <c r="G4239" s="186">
        <v>11.0</v>
      </c>
      <c r="H4239" s="186">
        <v>0.0</v>
      </c>
      <c r="I4239" s="2"/>
    </row>
    <row r="4240">
      <c r="A4240" s="183">
        <v>48562.0</v>
      </c>
      <c r="B4240" s="184" t="s">
        <v>344</v>
      </c>
      <c r="C4240" s="183">
        <v>48530.0</v>
      </c>
      <c r="D4240" s="184" t="s">
        <v>473</v>
      </c>
      <c r="E4240" s="184" t="s">
        <v>420</v>
      </c>
      <c r="F4240" s="184" t="s">
        <v>390</v>
      </c>
      <c r="G4240" s="186">
        <v>12.0</v>
      </c>
      <c r="H4240" s="186">
        <v>0.0</v>
      </c>
      <c r="I4240" s="2"/>
    </row>
    <row r="4241">
      <c r="A4241" s="183">
        <v>48563.0</v>
      </c>
      <c r="B4241" s="184" t="s">
        <v>346</v>
      </c>
      <c r="C4241" s="183">
        <v>48531.0</v>
      </c>
      <c r="D4241" s="184" t="s">
        <v>473</v>
      </c>
      <c r="E4241" s="184" t="s">
        <v>420</v>
      </c>
      <c r="F4241" s="184" t="s">
        <v>391</v>
      </c>
      <c r="G4241" s="186">
        <v>13.0</v>
      </c>
      <c r="H4241" s="186">
        <v>0.0</v>
      </c>
      <c r="I4241" s="2"/>
    </row>
    <row r="4242">
      <c r="A4242" s="183">
        <v>48564.0</v>
      </c>
      <c r="B4242" s="184" t="s">
        <v>348</v>
      </c>
      <c r="C4242" s="183">
        <v>48532.0</v>
      </c>
      <c r="D4242" s="184" t="s">
        <v>473</v>
      </c>
      <c r="E4242" s="184" t="s">
        <v>420</v>
      </c>
      <c r="F4242" s="184" t="s">
        <v>392</v>
      </c>
      <c r="G4242" s="186">
        <v>14.0</v>
      </c>
      <c r="H4242" s="186">
        <v>0.0</v>
      </c>
      <c r="I4242" s="2"/>
    </row>
    <row r="4243">
      <c r="A4243" s="183">
        <v>48565.0</v>
      </c>
      <c r="B4243" s="184" t="s">
        <v>334</v>
      </c>
      <c r="C4243" s="183">
        <v>48533.0</v>
      </c>
      <c r="D4243" s="184" t="s">
        <v>473</v>
      </c>
      <c r="E4243" s="184" t="s">
        <v>420</v>
      </c>
      <c r="F4243" s="184" t="s">
        <v>393</v>
      </c>
      <c r="G4243" s="186">
        <v>15.0</v>
      </c>
      <c r="H4243" s="186">
        <v>0.0</v>
      </c>
      <c r="I4243" s="2"/>
    </row>
    <row r="4244">
      <c r="A4244" s="183">
        <v>48566.0</v>
      </c>
      <c r="B4244" s="184" t="s">
        <v>338</v>
      </c>
      <c r="C4244" s="183">
        <v>48534.0</v>
      </c>
      <c r="D4244" s="184" t="s">
        <v>473</v>
      </c>
      <c r="E4244" s="184" t="s">
        <v>420</v>
      </c>
      <c r="F4244" s="184" t="s">
        <v>394</v>
      </c>
      <c r="G4244" s="186">
        <v>16.0</v>
      </c>
      <c r="H4244" s="186">
        <v>0.0</v>
      </c>
      <c r="I4244" s="2"/>
    </row>
    <row r="4245">
      <c r="A4245" s="183">
        <v>48567.0</v>
      </c>
      <c r="B4245" s="184" t="s">
        <v>340</v>
      </c>
      <c r="C4245" s="183">
        <v>48535.0</v>
      </c>
      <c r="D4245" s="184" t="s">
        <v>473</v>
      </c>
      <c r="E4245" s="184" t="s">
        <v>420</v>
      </c>
      <c r="F4245" s="184" t="s">
        <v>395</v>
      </c>
      <c r="G4245" s="186">
        <v>17.0</v>
      </c>
      <c r="H4245" s="186">
        <v>0.0</v>
      </c>
      <c r="I4245" s="2"/>
    </row>
    <row r="4246">
      <c r="A4246" s="183">
        <v>48568.0</v>
      </c>
      <c r="B4246" s="184" t="s">
        <v>342</v>
      </c>
      <c r="C4246" s="183">
        <v>48536.0</v>
      </c>
      <c r="D4246" s="184" t="s">
        <v>473</v>
      </c>
      <c r="E4246" s="184" t="s">
        <v>420</v>
      </c>
      <c r="F4246" s="184" t="s">
        <v>396</v>
      </c>
      <c r="G4246" s="186">
        <v>18.0</v>
      </c>
      <c r="H4246" s="186">
        <v>0.0</v>
      </c>
      <c r="I4246" s="2"/>
    </row>
    <row r="4247">
      <c r="A4247" s="183">
        <v>48569.0</v>
      </c>
      <c r="B4247" s="184" t="s">
        <v>344</v>
      </c>
      <c r="C4247" s="183">
        <v>48537.0</v>
      </c>
      <c r="D4247" s="184" t="s">
        <v>473</v>
      </c>
      <c r="E4247" s="184" t="s">
        <v>420</v>
      </c>
      <c r="F4247" s="184" t="s">
        <v>397</v>
      </c>
      <c r="G4247" s="186">
        <v>19.0</v>
      </c>
      <c r="H4247" s="186">
        <v>0.0</v>
      </c>
      <c r="I4247" s="2"/>
    </row>
    <row r="4248">
      <c r="A4248" s="183">
        <v>48570.0</v>
      </c>
      <c r="B4248" s="184" t="s">
        <v>346</v>
      </c>
      <c r="C4248" s="183">
        <v>48538.0</v>
      </c>
      <c r="D4248" s="184" t="s">
        <v>473</v>
      </c>
      <c r="E4248" s="184" t="s">
        <v>420</v>
      </c>
      <c r="F4248" s="184" t="s">
        <v>398</v>
      </c>
      <c r="G4248" s="186">
        <v>20.0</v>
      </c>
      <c r="H4248" s="186">
        <v>0.0</v>
      </c>
      <c r="I4248" s="2"/>
    </row>
    <row r="4249">
      <c r="A4249" s="183">
        <v>48571.0</v>
      </c>
      <c r="B4249" s="184" t="s">
        <v>348</v>
      </c>
      <c r="C4249" s="183">
        <v>48539.0</v>
      </c>
      <c r="D4249" s="184" t="s">
        <v>473</v>
      </c>
      <c r="E4249" s="184" t="s">
        <v>420</v>
      </c>
      <c r="F4249" s="184" t="s">
        <v>399</v>
      </c>
      <c r="G4249" s="186">
        <v>21.0</v>
      </c>
      <c r="H4249" s="186">
        <v>0.0</v>
      </c>
      <c r="I4249" s="2"/>
    </row>
    <row r="4250">
      <c r="A4250" s="183">
        <v>48572.0</v>
      </c>
      <c r="B4250" s="184" t="s">
        <v>334</v>
      </c>
      <c r="C4250" s="183">
        <v>48540.0</v>
      </c>
      <c r="D4250" s="184" t="s">
        <v>473</v>
      </c>
      <c r="E4250" s="184" t="s">
        <v>420</v>
      </c>
      <c r="F4250" s="184" t="s">
        <v>400</v>
      </c>
      <c r="G4250" s="186">
        <v>22.0</v>
      </c>
      <c r="H4250" s="186">
        <v>0.0</v>
      </c>
      <c r="I4250" s="2"/>
    </row>
    <row r="4251">
      <c r="A4251" s="183">
        <v>48573.0</v>
      </c>
      <c r="B4251" s="184" t="s">
        <v>338</v>
      </c>
      <c r="C4251" s="183">
        <v>48541.0</v>
      </c>
      <c r="D4251" s="184" t="s">
        <v>473</v>
      </c>
      <c r="E4251" s="184" t="s">
        <v>420</v>
      </c>
      <c r="F4251" s="184" t="s">
        <v>401</v>
      </c>
      <c r="G4251" s="186">
        <v>23.0</v>
      </c>
      <c r="H4251" s="186">
        <v>0.0</v>
      </c>
      <c r="I4251" s="2"/>
    </row>
    <row r="4252">
      <c r="A4252" s="183">
        <v>48574.0</v>
      </c>
      <c r="B4252" s="184" t="s">
        <v>340</v>
      </c>
      <c r="C4252" s="183">
        <v>48542.0</v>
      </c>
      <c r="D4252" s="184" t="s">
        <v>473</v>
      </c>
      <c r="E4252" s="184" t="s">
        <v>420</v>
      </c>
      <c r="F4252" s="184" t="s">
        <v>402</v>
      </c>
      <c r="G4252" s="186">
        <v>24.0</v>
      </c>
      <c r="H4252" s="186">
        <v>0.0</v>
      </c>
      <c r="I4252" s="2"/>
    </row>
    <row r="4253">
      <c r="A4253" s="183">
        <v>48575.0</v>
      </c>
      <c r="B4253" s="184" t="s">
        <v>342</v>
      </c>
      <c r="C4253" s="183">
        <v>48543.0</v>
      </c>
      <c r="D4253" s="184" t="s">
        <v>473</v>
      </c>
      <c r="E4253" s="184" t="s">
        <v>420</v>
      </c>
      <c r="F4253" s="184" t="s">
        <v>403</v>
      </c>
      <c r="G4253" s="186">
        <v>25.0</v>
      </c>
      <c r="H4253" s="186">
        <v>0.0</v>
      </c>
      <c r="I4253" s="2"/>
    </row>
    <row r="4254">
      <c r="A4254" s="183">
        <v>48576.0</v>
      </c>
      <c r="B4254" s="184" t="s">
        <v>344</v>
      </c>
      <c r="C4254" s="183">
        <v>48544.0</v>
      </c>
      <c r="D4254" s="184" t="s">
        <v>473</v>
      </c>
      <c r="E4254" s="184" t="s">
        <v>420</v>
      </c>
      <c r="F4254" s="184" t="s">
        <v>404</v>
      </c>
      <c r="G4254" s="186">
        <v>26.0</v>
      </c>
      <c r="H4254" s="186">
        <v>0.0</v>
      </c>
      <c r="I4254" s="2"/>
    </row>
    <row r="4255">
      <c r="A4255" s="183">
        <v>48577.0</v>
      </c>
      <c r="B4255" s="184" t="s">
        <v>346</v>
      </c>
      <c r="C4255" s="183">
        <v>48545.0</v>
      </c>
      <c r="D4255" s="184" t="s">
        <v>473</v>
      </c>
      <c r="E4255" s="184" t="s">
        <v>420</v>
      </c>
      <c r="F4255" s="184" t="s">
        <v>337</v>
      </c>
      <c r="G4255" s="186">
        <v>27.0</v>
      </c>
      <c r="H4255" s="186">
        <v>0.0</v>
      </c>
      <c r="I4255" s="2"/>
    </row>
    <row r="4256">
      <c r="A4256" s="183">
        <v>48578.0</v>
      </c>
      <c r="B4256" s="184" t="s">
        <v>348</v>
      </c>
      <c r="C4256" s="183">
        <v>48546.0</v>
      </c>
      <c r="D4256" s="184" t="s">
        <v>473</v>
      </c>
      <c r="E4256" s="184" t="s">
        <v>420</v>
      </c>
      <c r="F4256" s="184" t="s">
        <v>339</v>
      </c>
      <c r="G4256" s="186">
        <v>28.0</v>
      </c>
      <c r="H4256" s="186">
        <v>0.0</v>
      </c>
      <c r="I4256" s="2"/>
    </row>
    <row r="4257">
      <c r="A4257" s="183">
        <v>48579.0</v>
      </c>
      <c r="B4257" s="184" t="s">
        <v>334</v>
      </c>
      <c r="C4257" s="183">
        <v>48547.0</v>
      </c>
      <c r="D4257" s="184" t="s">
        <v>473</v>
      </c>
      <c r="E4257" s="184" t="s">
        <v>420</v>
      </c>
      <c r="F4257" s="184" t="s">
        <v>341</v>
      </c>
      <c r="G4257" s="186">
        <v>29.0</v>
      </c>
      <c r="H4257" s="186">
        <v>0.0</v>
      </c>
      <c r="I4257" s="2"/>
    </row>
    <row r="4258">
      <c r="A4258" s="183">
        <v>48245.0</v>
      </c>
      <c r="B4258" s="184" t="s">
        <v>340</v>
      </c>
      <c r="C4258" s="183">
        <v>48202.0</v>
      </c>
      <c r="D4258" s="184" t="s">
        <v>472</v>
      </c>
      <c r="E4258" s="184" t="s">
        <v>416</v>
      </c>
      <c r="F4258" s="184" t="s">
        <v>372</v>
      </c>
      <c r="G4258" s="186">
        <v>20.0</v>
      </c>
      <c r="H4258" s="186">
        <v>0.0</v>
      </c>
      <c r="I4258" s="2"/>
    </row>
    <row r="4259">
      <c r="A4259" s="183">
        <v>48246.0</v>
      </c>
      <c r="B4259" s="184" t="s">
        <v>342</v>
      </c>
      <c r="C4259" s="183">
        <v>48203.0</v>
      </c>
      <c r="D4259" s="184" t="s">
        <v>472</v>
      </c>
      <c r="E4259" s="184" t="s">
        <v>416</v>
      </c>
      <c r="F4259" s="184" t="s">
        <v>373</v>
      </c>
      <c r="G4259" s="186">
        <v>21.0</v>
      </c>
      <c r="H4259" s="186">
        <v>0.0</v>
      </c>
      <c r="I4259" s="2"/>
    </row>
    <row r="4260">
      <c r="A4260" s="183">
        <v>48247.0</v>
      </c>
      <c r="B4260" s="184" t="s">
        <v>344</v>
      </c>
      <c r="C4260" s="183">
        <v>48204.0</v>
      </c>
      <c r="D4260" s="184" t="s">
        <v>472</v>
      </c>
      <c r="E4260" s="184" t="s">
        <v>416</v>
      </c>
      <c r="F4260" s="184" t="s">
        <v>374</v>
      </c>
      <c r="G4260" s="186">
        <v>22.0</v>
      </c>
      <c r="H4260" s="186">
        <v>0.0</v>
      </c>
      <c r="I4260" s="2"/>
    </row>
    <row r="4261">
      <c r="A4261" s="183">
        <v>48248.0</v>
      </c>
      <c r="B4261" s="184" t="s">
        <v>346</v>
      </c>
      <c r="C4261" s="183">
        <v>48205.0</v>
      </c>
      <c r="D4261" s="184" t="s">
        <v>472</v>
      </c>
      <c r="E4261" s="184" t="s">
        <v>416</v>
      </c>
      <c r="F4261" s="184" t="s">
        <v>406</v>
      </c>
      <c r="G4261" s="186">
        <v>23.0</v>
      </c>
      <c r="H4261" s="186">
        <v>0.0</v>
      </c>
      <c r="I4261" s="2"/>
    </row>
    <row r="4262">
      <c r="A4262" s="183">
        <v>48249.0</v>
      </c>
      <c r="B4262" s="184" t="s">
        <v>348</v>
      </c>
      <c r="C4262" s="183">
        <v>48206.0</v>
      </c>
      <c r="D4262" s="184" t="s">
        <v>472</v>
      </c>
      <c r="E4262" s="184" t="s">
        <v>416</v>
      </c>
      <c r="F4262" s="184" t="s">
        <v>407</v>
      </c>
      <c r="G4262" s="186">
        <v>24.0</v>
      </c>
      <c r="H4262" s="186">
        <v>0.0</v>
      </c>
      <c r="I4262" s="2"/>
    </row>
    <row r="4263">
      <c r="A4263" s="183">
        <v>48250.0</v>
      </c>
      <c r="B4263" s="184" t="s">
        <v>334</v>
      </c>
      <c r="C4263" s="183">
        <v>48207.0</v>
      </c>
      <c r="D4263" s="184" t="s">
        <v>472</v>
      </c>
      <c r="E4263" s="184" t="s">
        <v>416</v>
      </c>
      <c r="F4263" s="184" t="s">
        <v>377</v>
      </c>
      <c r="G4263" s="186">
        <v>25.0</v>
      </c>
      <c r="H4263" s="186">
        <v>0.0</v>
      </c>
      <c r="I4263" s="2"/>
    </row>
    <row r="4264">
      <c r="A4264" s="183">
        <v>48251.0</v>
      </c>
      <c r="B4264" s="184" t="s">
        <v>338</v>
      </c>
      <c r="C4264" s="183">
        <v>48208.0</v>
      </c>
      <c r="D4264" s="184" t="s">
        <v>472</v>
      </c>
      <c r="E4264" s="184" t="s">
        <v>416</v>
      </c>
      <c r="F4264" s="184" t="s">
        <v>378</v>
      </c>
      <c r="G4264" s="186">
        <v>26.0</v>
      </c>
      <c r="H4264" s="186">
        <v>0.0</v>
      </c>
      <c r="I4264" s="2"/>
    </row>
    <row r="4265">
      <c r="A4265" s="183">
        <v>48252.0</v>
      </c>
      <c r="B4265" s="184" t="s">
        <v>340</v>
      </c>
      <c r="C4265" s="183">
        <v>48209.0</v>
      </c>
      <c r="D4265" s="184" t="s">
        <v>472</v>
      </c>
      <c r="E4265" s="184" t="s">
        <v>416</v>
      </c>
      <c r="F4265" s="184" t="s">
        <v>379</v>
      </c>
      <c r="G4265" s="186">
        <v>27.0</v>
      </c>
      <c r="H4265" s="186">
        <v>0.0</v>
      </c>
      <c r="I4265" s="2"/>
    </row>
    <row r="4266">
      <c r="A4266" s="183">
        <v>48253.0</v>
      </c>
      <c r="B4266" s="184" t="s">
        <v>342</v>
      </c>
      <c r="C4266" s="183">
        <v>48210.0</v>
      </c>
      <c r="D4266" s="184" t="s">
        <v>472</v>
      </c>
      <c r="E4266" s="184" t="s">
        <v>416</v>
      </c>
      <c r="F4266" s="184" t="s">
        <v>380</v>
      </c>
      <c r="G4266" s="186">
        <v>28.0</v>
      </c>
      <c r="H4266" s="186">
        <v>0.0</v>
      </c>
      <c r="I4266" s="2"/>
    </row>
    <row r="4267">
      <c r="A4267" s="183">
        <v>48254.0</v>
      </c>
      <c r="B4267" s="184" t="s">
        <v>344</v>
      </c>
      <c r="C4267" s="183">
        <v>48211.0</v>
      </c>
      <c r="D4267" s="184" t="s">
        <v>472</v>
      </c>
      <c r="E4267" s="184" t="s">
        <v>416</v>
      </c>
      <c r="F4267" s="184" t="s">
        <v>381</v>
      </c>
      <c r="G4267" s="186">
        <v>29.0</v>
      </c>
      <c r="H4267" s="186">
        <v>0.0</v>
      </c>
      <c r="I4267" s="2"/>
    </row>
    <row r="4268">
      <c r="A4268" s="183">
        <v>48255.0</v>
      </c>
      <c r="B4268" s="184" t="s">
        <v>346</v>
      </c>
      <c r="C4268" s="183">
        <v>48214.0</v>
      </c>
      <c r="D4268" s="184" t="s">
        <v>473</v>
      </c>
      <c r="E4268" s="184" t="s">
        <v>422</v>
      </c>
      <c r="F4268" s="184" t="s">
        <v>383</v>
      </c>
      <c r="G4268" s="186">
        <v>1.0</v>
      </c>
      <c r="H4268" s="186">
        <v>0.0</v>
      </c>
      <c r="I4268" s="2"/>
    </row>
    <row r="4269">
      <c r="A4269" s="183">
        <v>48256.0</v>
      </c>
      <c r="B4269" s="184" t="s">
        <v>348</v>
      </c>
      <c r="C4269" s="183">
        <v>48215.0</v>
      </c>
      <c r="D4269" s="184" t="s">
        <v>473</v>
      </c>
      <c r="E4269" s="184" t="s">
        <v>422</v>
      </c>
      <c r="F4269" s="184" t="s">
        <v>384</v>
      </c>
      <c r="G4269" s="186">
        <v>2.0</v>
      </c>
      <c r="H4269" s="186">
        <v>0.0</v>
      </c>
      <c r="I4269" s="2"/>
    </row>
    <row r="4270">
      <c r="A4270" s="183">
        <v>48257.0</v>
      </c>
      <c r="B4270" s="184" t="s">
        <v>334</v>
      </c>
      <c r="C4270" s="183">
        <v>48216.0</v>
      </c>
      <c r="D4270" s="184" t="s">
        <v>473</v>
      </c>
      <c r="E4270" s="184" t="s">
        <v>422</v>
      </c>
      <c r="F4270" s="184" t="s">
        <v>385</v>
      </c>
      <c r="G4270" s="186">
        <v>3.0</v>
      </c>
      <c r="H4270" s="186">
        <v>0.0</v>
      </c>
      <c r="I4270" s="2"/>
    </row>
    <row r="4271">
      <c r="A4271" s="183">
        <v>48258.0</v>
      </c>
      <c r="B4271" s="184" t="s">
        <v>338</v>
      </c>
      <c r="C4271" s="183">
        <v>48217.0</v>
      </c>
      <c r="D4271" s="184" t="s">
        <v>473</v>
      </c>
      <c r="E4271" s="184" t="s">
        <v>422</v>
      </c>
      <c r="F4271" s="184" t="s">
        <v>386</v>
      </c>
      <c r="G4271" s="186">
        <v>4.0</v>
      </c>
      <c r="H4271" s="186">
        <v>0.0</v>
      </c>
      <c r="I4271" s="2"/>
    </row>
    <row r="4272">
      <c r="A4272" s="183">
        <v>48259.0</v>
      </c>
      <c r="B4272" s="184" t="s">
        <v>340</v>
      </c>
      <c r="C4272" s="183">
        <v>48218.0</v>
      </c>
      <c r="D4272" s="184" t="s">
        <v>473</v>
      </c>
      <c r="E4272" s="184" t="s">
        <v>422</v>
      </c>
      <c r="F4272" s="184" t="s">
        <v>387</v>
      </c>
      <c r="G4272" s="186">
        <v>5.0</v>
      </c>
      <c r="H4272" s="186">
        <v>0.0</v>
      </c>
      <c r="I4272" s="2"/>
    </row>
    <row r="4273">
      <c r="A4273" s="183">
        <v>48260.0</v>
      </c>
      <c r="B4273" s="184" t="s">
        <v>342</v>
      </c>
      <c r="C4273" s="183">
        <v>48219.0</v>
      </c>
      <c r="D4273" s="184" t="s">
        <v>473</v>
      </c>
      <c r="E4273" s="184" t="s">
        <v>422</v>
      </c>
      <c r="F4273" s="184" t="s">
        <v>388</v>
      </c>
      <c r="G4273" s="186">
        <v>6.0</v>
      </c>
      <c r="H4273" s="186">
        <v>0.0</v>
      </c>
      <c r="I4273" s="2"/>
    </row>
    <row r="4274">
      <c r="A4274" s="183">
        <v>48261.0</v>
      </c>
      <c r="B4274" s="184" t="s">
        <v>344</v>
      </c>
      <c r="C4274" s="183">
        <v>48220.0</v>
      </c>
      <c r="D4274" s="184" t="s">
        <v>473</v>
      </c>
      <c r="E4274" s="184" t="s">
        <v>422</v>
      </c>
      <c r="F4274" s="184" t="s">
        <v>389</v>
      </c>
      <c r="G4274" s="186">
        <v>7.0</v>
      </c>
      <c r="H4274" s="186">
        <v>0.0</v>
      </c>
      <c r="I4274" s="2"/>
    </row>
    <row r="4275">
      <c r="A4275" s="183">
        <v>48262.0</v>
      </c>
      <c r="B4275" s="184" t="s">
        <v>346</v>
      </c>
      <c r="C4275" s="183">
        <v>48221.0</v>
      </c>
      <c r="D4275" s="184" t="s">
        <v>473</v>
      </c>
      <c r="E4275" s="184" t="s">
        <v>422</v>
      </c>
      <c r="F4275" s="184" t="s">
        <v>390</v>
      </c>
      <c r="G4275" s="186">
        <v>8.0</v>
      </c>
      <c r="H4275" s="186">
        <v>0.0</v>
      </c>
      <c r="I4275" s="2"/>
    </row>
    <row r="4276">
      <c r="A4276" s="183">
        <v>48263.0</v>
      </c>
      <c r="B4276" s="184" t="s">
        <v>348</v>
      </c>
      <c r="C4276" s="183">
        <v>48222.0</v>
      </c>
      <c r="D4276" s="184" t="s">
        <v>473</v>
      </c>
      <c r="E4276" s="184" t="s">
        <v>422</v>
      </c>
      <c r="F4276" s="184" t="s">
        <v>391</v>
      </c>
      <c r="G4276" s="186">
        <v>9.0</v>
      </c>
      <c r="H4276" s="186">
        <v>0.0</v>
      </c>
      <c r="I4276" s="2"/>
    </row>
    <row r="4277">
      <c r="A4277" s="183">
        <v>48264.0</v>
      </c>
      <c r="B4277" s="184" t="s">
        <v>334</v>
      </c>
      <c r="C4277" s="183">
        <v>48223.0</v>
      </c>
      <c r="D4277" s="184" t="s">
        <v>473</v>
      </c>
      <c r="E4277" s="184" t="s">
        <v>422</v>
      </c>
      <c r="F4277" s="184" t="s">
        <v>392</v>
      </c>
      <c r="G4277" s="186">
        <v>10.0</v>
      </c>
      <c r="H4277" s="186">
        <v>0.0</v>
      </c>
      <c r="I4277" s="2"/>
    </row>
    <row r="4278">
      <c r="A4278" s="183">
        <v>48265.0</v>
      </c>
      <c r="B4278" s="184" t="s">
        <v>338</v>
      </c>
      <c r="C4278" s="183">
        <v>48224.0</v>
      </c>
      <c r="D4278" s="184" t="s">
        <v>473</v>
      </c>
      <c r="E4278" s="184" t="s">
        <v>422</v>
      </c>
      <c r="F4278" s="184" t="s">
        <v>393</v>
      </c>
      <c r="G4278" s="186">
        <v>11.0</v>
      </c>
      <c r="H4278" s="186">
        <v>0.0</v>
      </c>
      <c r="I4278" s="2"/>
    </row>
    <row r="4279">
      <c r="A4279" s="183">
        <v>48266.0</v>
      </c>
      <c r="B4279" s="184" t="s">
        <v>340</v>
      </c>
      <c r="C4279" s="183">
        <v>48225.0</v>
      </c>
      <c r="D4279" s="184" t="s">
        <v>473</v>
      </c>
      <c r="E4279" s="184" t="s">
        <v>422</v>
      </c>
      <c r="F4279" s="184" t="s">
        <v>394</v>
      </c>
      <c r="G4279" s="186">
        <v>12.0</v>
      </c>
      <c r="H4279" s="186">
        <v>0.0</v>
      </c>
      <c r="I4279" s="2"/>
    </row>
    <row r="4280">
      <c r="A4280" s="183">
        <v>48267.0</v>
      </c>
      <c r="B4280" s="184" t="s">
        <v>342</v>
      </c>
      <c r="C4280" s="183">
        <v>48226.0</v>
      </c>
      <c r="D4280" s="184" t="s">
        <v>473</v>
      </c>
      <c r="E4280" s="184" t="s">
        <v>422</v>
      </c>
      <c r="F4280" s="184" t="s">
        <v>395</v>
      </c>
      <c r="G4280" s="186">
        <v>13.0</v>
      </c>
      <c r="H4280" s="186">
        <v>0.0</v>
      </c>
      <c r="I4280" s="2"/>
    </row>
    <row r="4281">
      <c r="A4281" s="183">
        <v>48268.0</v>
      </c>
      <c r="B4281" s="184" t="s">
        <v>344</v>
      </c>
      <c r="C4281" s="183">
        <v>48227.0</v>
      </c>
      <c r="D4281" s="184" t="s">
        <v>473</v>
      </c>
      <c r="E4281" s="184" t="s">
        <v>422</v>
      </c>
      <c r="F4281" s="184" t="s">
        <v>396</v>
      </c>
      <c r="G4281" s="186">
        <v>14.0</v>
      </c>
      <c r="H4281" s="186">
        <v>0.0</v>
      </c>
      <c r="I4281" s="2"/>
    </row>
    <row r="4282">
      <c r="A4282" s="183">
        <v>48269.0</v>
      </c>
      <c r="B4282" s="184" t="s">
        <v>346</v>
      </c>
      <c r="C4282" s="183">
        <v>48228.0</v>
      </c>
      <c r="D4282" s="184" t="s">
        <v>473</v>
      </c>
      <c r="E4282" s="184" t="s">
        <v>422</v>
      </c>
      <c r="F4282" s="184" t="s">
        <v>397</v>
      </c>
      <c r="G4282" s="186">
        <v>15.0</v>
      </c>
      <c r="H4282" s="186">
        <v>0.0</v>
      </c>
      <c r="I4282" s="2"/>
    </row>
    <row r="4283">
      <c r="A4283" s="183">
        <v>48270.0</v>
      </c>
      <c r="B4283" s="184" t="s">
        <v>348</v>
      </c>
      <c r="C4283" s="183">
        <v>48229.0</v>
      </c>
      <c r="D4283" s="184" t="s">
        <v>473</v>
      </c>
      <c r="E4283" s="184" t="s">
        <v>422</v>
      </c>
      <c r="F4283" s="184" t="s">
        <v>398</v>
      </c>
      <c r="G4283" s="186">
        <v>16.0</v>
      </c>
      <c r="H4283" s="186">
        <v>0.0</v>
      </c>
      <c r="I4283" s="2"/>
    </row>
    <row r="4284">
      <c r="A4284" s="183">
        <v>48271.0</v>
      </c>
      <c r="B4284" s="184" t="s">
        <v>334</v>
      </c>
      <c r="C4284" s="183">
        <v>48230.0</v>
      </c>
      <c r="D4284" s="184" t="s">
        <v>473</v>
      </c>
      <c r="E4284" s="184" t="s">
        <v>422</v>
      </c>
      <c r="F4284" s="184" t="s">
        <v>399</v>
      </c>
      <c r="G4284" s="186">
        <v>17.0</v>
      </c>
      <c r="H4284" s="186">
        <v>0.0</v>
      </c>
      <c r="I4284" s="2"/>
    </row>
    <row r="4285">
      <c r="A4285" s="183">
        <v>48272.0</v>
      </c>
      <c r="B4285" s="184" t="s">
        <v>338</v>
      </c>
      <c r="C4285" s="183">
        <v>48231.0</v>
      </c>
      <c r="D4285" s="184" t="s">
        <v>473</v>
      </c>
      <c r="E4285" s="184" t="s">
        <v>422</v>
      </c>
      <c r="F4285" s="184" t="s">
        <v>400</v>
      </c>
      <c r="G4285" s="186">
        <v>18.0</v>
      </c>
      <c r="H4285" s="186">
        <v>0.0</v>
      </c>
      <c r="I4285" s="2"/>
    </row>
    <row r="4286">
      <c r="A4286" s="183">
        <v>48273.0</v>
      </c>
      <c r="B4286" s="184" t="s">
        <v>340</v>
      </c>
      <c r="C4286" s="183">
        <v>48232.0</v>
      </c>
      <c r="D4286" s="184" t="s">
        <v>473</v>
      </c>
      <c r="E4286" s="184" t="s">
        <v>422</v>
      </c>
      <c r="F4286" s="184" t="s">
        <v>401</v>
      </c>
      <c r="G4286" s="186">
        <v>19.0</v>
      </c>
      <c r="H4286" s="186">
        <v>0.0</v>
      </c>
      <c r="I4286" s="2"/>
    </row>
    <row r="4287">
      <c r="A4287" s="183">
        <v>48274.0</v>
      </c>
      <c r="B4287" s="184" t="s">
        <v>342</v>
      </c>
      <c r="C4287" s="183">
        <v>48233.0</v>
      </c>
      <c r="D4287" s="184" t="s">
        <v>473</v>
      </c>
      <c r="E4287" s="184" t="s">
        <v>422</v>
      </c>
      <c r="F4287" s="184" t="s">
        <v>402</v>
      </c>
      <c r="G4287" s="186">
        <v>20.0</v>
      </c>
      <c r="H4287" s="186">
        <v>0.0</v>
      </c>
      <c r="I4287" s="2"/>
    </row>
    <row r="4288">
      <c r="A4288" s="183">
        <v>48275.0</v>
      </c>
      <c r="B4288" s="184" t="s">
        <v>344</v>
      </c>
      <c r="C4288" s="183">
        <v>48234.0</v>
      </c>
      <c r="D4288" s="184" t="s">
        <v>473</v>
      </c>
      <c r="E4288" s="184" t="s">
        <v>422</v>
      </c>
      <c r="F4288" s="184" t="s">
        <v>403</v>
      </c>
      <c r="G4288" s="186">
        <v>21.0</v>
      </c>
      <c r="H4288" s="186">
        <v>0.0</v>
      </c>
      <c r="I4288" s="2"/>
    </row>
    <row r="4289">
      <c r="A4289" s="183">
        <v>48276.0</v>
      </c>
      <c r="B4289" s="184" t="s">
        <v>346</v>
      </c>
      <c r="C4289" s="183">
        <v>48235.0</v>
      </c>
      <c r="D4289" s="184" t="s">
        <v>473</v>
      </c>
      <c r="E4289" s="184" t="s">
        <v>422</v>
      </c>
      <c r="F4289" s="184" t="s">
        <v>404</v>
      </c>
      <c r="G4289" s="186">
        <v>22.0</v>
      </c>
      <c r="H4289" s="186">
        <v>0.0</v>
      </c>
      <c r="I4289" s="2"/>
    </row>
    <row r="4290">
      <c r="A4290" s="183">
        <v>48277.0</v>
      </c>
      <c r="B4290" s="184" t="s">
        <v>348</v>
      </c>
      <c r="C4290" s="183">
        <v>48236.0</v>
      </c>
      <c r="D4290" s="184" t="s">
        <v>473</v>
      </c>
      <c r="E4290" s="184" t="s">
        <v>422</v>
      </c>
      <c r="F4290" s="184" t="s">
        <v>337</v>
      </c>
      <c r="G4290" s="186">
        <v>23.0</v>
      </c>
      <c r="H4290" s="186">
        <v>0.0</v>
      </c>
      <c r="I4290" s="2"/>
    </row>
    <row r="4291">
      <c r="A4291" s="183">
        <v>48278.0</v>
      </c>
      <c r="B4291" s="184" t="s">
        <v>334</v>
      </c>
      <c r="C4291" s="183">
        <v>48237.0</v>
      </c>
      <c r="D4291" s="184" t="s">
        <v>473</v>
      </c>
      <c r="E4291" s="184" t="s">
        <v>422</v>
      </c>
      <c r="F4291" s="184" t="s">
        <v>339</v>
      </c>
      <c r="G4291" s="186">
        <v>24.0</v>
      </c>
      <c r="H4291" s="186">
        <v>0.0</v>
      </c>
      <c r="I4291" s="2"/>
    </row>
    <row r="4292">
      <c r="A4292" s="183">
        <v>48279.0</v>
      </c>
      <c r="B4292" s="184" t="s">
        <v>338</v>
      </c>
      <c r="C4292" s="183">
        <v>48238.0</v>
      </c>
      <c r="D4292" s="184" t="s">
        <v>473</v>
      </c>
      <c r="E4292" s="184" t="s">
        <v>422</v>
      </c>
      <c r="F4292" s="184" t="s">
        <v>341</v>
      </c>
      <c r="G4292" s="186">
        <v>25.0</v>
      </c>
      <c r="H4292" s="186">
        <v>0.0</v>
      </c>
      <c r="I4292" s="2"/>
    </row>
    <row r="4293">
      <c r="A4293" s="183">
        <v>48280.0</v>
      </c>
      <c r="B4293" s="184" t="s">
        <v>340</v>
      </c>
      <c r="C4293" s="183">
        <v>48239.0</v>
      </c>
      <c r="D4293" s="184" t="s">
        <v>473</v>
      </c>
      <c r="E4293" s="184" t="s">
        <v>422</v>
      </c>
      <c r="F4293" s="184" t="s">
        <v>343</v>
      </c>
      <c r="G4293" s="186">
        <v>26.0</v>
      </c>
      <c r="H4293" s="186">
        <v>0.0</v>
      </c>
      <c r="I4293" s="2"/>
    </row>
    <row r="4294">
      <c r="A4294" s="183">
        <v>48281.0</v>
      </c>
      <c r="B4294" s="184" t="s">
        <v>342</v>
      </c>
      <c r="C4294" s="183">
        <v>48240.0</v>
      </c>
      <c r="D4294" s="184" t="s">
        <v>473</v>
      </c>
      <c r="E4294" s="184" t="s">
        <v>422</v>
      </c>
      <c r="F4294" s="184" t="s">
        <v>345</v>
      </c>
      <c r="G4294" s="186">
        <v>27.0</v>
      </c>
      <c r="H4294" s="186">
        <v>0.0</v>
      </c>
      <c r="I4294" s="2"/>
    </row>
    <row r="4295">
      <c r="A4295" s="183">
        <v>48282.0</v>
      </c>
      <c r="B4295" s="184" t="s">
        <v>344</v>
      </c>
      <c r="C4295" s="183">
        <v>48241.0</v>
      </c>
      <c r="D4295" s="184" t="s">
        <v>473</v>
      </c>
      <c r="E4295" s="184" t="s">
        <v>422</v>
      </c>
      <c r="F4295" s="184" t="s">
        <v>347</v>
      </c>
      <c r="G4295" s="186">
        <v>28.0</v>
      </c>
      <c r="H4295" s="186">
        <v>0.0</v>
      </c>
      <c r="I4295" s="2"/>
    </row>
    <row r="4296">
      <c r="A4296" s="183">
        <v>48283.0</v>
      </c>
      <c r="B4296" s="184" t="s">
        <v>346</v>
      </c>
      <c r="C4296" s="183">
        <v>48242.0</v>
      </c>
      <c r="D4296" s="184" t="s">
        <v>473</v>
      </c>
      <c r="E4296" s="184" t="s">
        <v>422</v>
      </c>
      <c r="F4296" s="184" t="s">
        <v>349</v>
      </c>
      <c r="G4296" s="186">
        <v>29.0</v>
      </c>
      <c r="H4296" s="186">
        <v>0.0</v>
      </c>
      <c r="I4296" s="2"/>
    </row>
    <row r="4297">
      <c r="A4297" s="183">
        <v>48284.0</v>
      </c>
      <c r="B4297" s="184" t="s">
        <v>348</v>
      </c>
      <c r="C4297" s="183">
        <v>48243.0</v>
      </c>
      <c r="D4297" s="184" t="s">
        <v>473</v>
      </c>
      <c r="E4297" s="184" t="s">
        <v>422</v>
      </c>
      <c r="F4297" s="184" t="s">
        <v>350</v>
      </c>
      <c r="G4297" s="186">
        <v>30.0</v>
      </c>
      <c r="H4297" s="186">
        <v>0.0</v>
      </c>
      <c r="I4297" s="2"/>
    </row>
    <row r="4298">
      <c r="A4298" s="183">
        <v>48285.0</v>
      </c>
      <c r="B4298" s="184" t="s">
        <v>334</v>
      </c>
      <c r="C4298" s="183">
        <v>48245.0</v>
      </c>
      <c r="D4298" s="184" t="s">
        <v>473</v>
      </c>
      <c r="E4298" s="184" t="s">
        <v>423</v>
      </c>
      <c r="F4298" s="184" t="s">
        <v>351</v>
      </c>
      <c r="G4298" s="186">
        <v>1.0</v>
      </c>
      <c r="H4298" s="186">
        <v>0.0</v>
      </c>
      <c r="I4298" s="2"/>
    </row>
    <row r="4299">
      <c r="A4299" s="183">
        <v>48286.0</v>
      </c>
      <c r="B4299" s="184" t="s">
        <v>338</v>
      </c>
      <c r="C4299" s="183">
        <v>48246.0</v>
      </c>
      <c r="D4299" s="184" t="s">
        <v>473</v>
      </c>
      <c r="E4299" s="184" t="s">
        <v>423</v>
      </c>
      <c r="F4299" s="184" t="s">
        <v>352</v>
      </c>
      <c r="G4299" s="186">
        <v>2.0</v>
      </c>
      <c r="H4299" s="186">
        <v>0.0</v>
      </c>
      <c r="I4299" s="2"/>
    </row>
    <row r="4300">
      <c r="A4300" s="183">
        <v>48287.0</v>
      </c>
      <c r="B4300" s="184" t="s">
        <v>340</v>
      </c>
      <c r="C4300" s="183">
        <v>48247.0</v>
      </c>
      <c r="D4300" s="184" t="s">
        <v>473</v>
      </c>
      <c r="E4300" s="184" t="s">
        <v>423</v>
      </c>
      <c r="F4300" s="184" t="s">
        <v>353</v>
      </c>
      <c r="G4300" s="186">
        <v>3.0</v>
      </c>
      <c r="H4300" s="186">
        <v>0.0</v>
      </c>
      <c r="I4300" s="2"/>
    </row>
    <row r="4301">
      <c r="A4301" s="183">
        <v>48288.0</v>
      </c>
      <c r="B4301" s="184" t="s">
        <v>342</v>
      </c>
      <c r="C4301" s="183">
        <v>48248.0</v>
      </c>
      <c r="D4301" s="184" t="s">
        <v>473</v>
      </c>
      <c r="E4301" s="184" t="s">
        <v>423</v>
      </c>
      <c r="F4301" s="184" t="s">
        <v>354</v>
      </c>
      <c r="G4301" s="186">
        <v>4.0</v>
      </c>
      <c r="H4301" s="186">
        <v>0.0</v>
      </c>
      <c r="I4301" s="2"/>
    </row>
    <row r="4302">
      <c r="A4302" s="183">
        <v>48289.0</v>
      </c>
      <c r="B4302" s="184" t="s">
        <v>344</v>
      </c>
      <c r="C4302" s="183">
        <v>48249.0</v>
      </c>
      <c r="D4302" s="184" t="s">
        <v>473</v>
      </c>
      <c r="E4302" s="184" t="s">
        <v>423</v>
      </c>
      <c r="F4302" s="184" t="s">
        <v>356</v>
      </c>
      <c r="G4302" s="186">
        <v>5.0</v>
      </c>
      <c r="H4302" s="186">
        <v>0.0</v>
      </c>
      <c r="I4302" s="2"/>
    </row>
    <row r="4303">
      <c r="A4303" s="183">
        <v>48290.0</v>
      </c>
      <c r="B4303" s="184" t="s">
        <v>346</v>
      </c>
      <c r="C4303" s="183">
        <v>48250.0</v>
      </c>
      <c r="D4303" s="184" t="s">
        <v>473</v>
      </c>
      <c r="E4303" s="184" t="s">
        <v>423</v>
      </c>
      <c r="F4303" s="184" t="s">
        <v>357</v>
      </c>
      <c r="G4303" s="186">
        <v>6.0</v>
      </c>
      <c r="H4303" s="186">
        <v>0.0</v>
      </c>
      <c r="I4303" s="2"/>
    </row>
    <row r="4304">
      <c r="A4304" s="183">
        <v>48291.0</v>
      </c>
      <c r="B4304" s="184" t="s">
        <v>348</v>
      </c>
      <c r="C4304" s="183">
        <v>48251.0</v>
      </c>
      <c r="D4304" s="184" t="s">
        <v>473</v>
      </c>
      <c r="E4304" s="184" t="s">
        <v>423</v>
      </c>
      <c r="F4304" s="184" t="s">
        <v>358</v>
      </c>
      <c r="G4304" s="186">
        <v>7.0</v>
      </c>
      <c r="H4304" s="186">
        <v>0.0</v>
      </c>
      <c r="I4304" s="2"/>
    </row>
    <row r="4305">
      <c r="A4305" s="183">
        <v>48292.0</v>
      </c>
      <c r="B4305" s="184" t="s">
        <v>334</v>
      </c>
      <c r="C4305" s="183">
        <v>48252.0</v>
      </c>
      <c r="D4305" s="184" t="s">
        <v>473</v>
      </c>
      <c r="E4305" s="184" t="s">
        <v>423</v>
      </c>
      <c r="F4305" s="184" t="s">
        <v>359</v>
      </c>
      <c r="G4305" s="186">
        <v>8.0</v>
      </c>
      <c r="H4305" s="186">
        <v>0.0</v>
      </c>
      <c r="I4305" s="2"/>
    </row>
    <row r="4306">
      <c r="A4306" s="183">
        <v>48293.0</v>
      </c>
      <c r="B4306" s="184" t="s">
        <v>338</v>
      </c>
      <c r="C4306" s="183">
        <v>48253.0</v>
      </c>
      <c r="D4306" s="184" t="s">
        <v>473</v>
      </c>
      <c r="E4306" s="184" t="s">
        <v>423</v>
      </c>
      <c r="F4306" s="184" t="s">
        <v>360</v>
      </c>
      <c r="G4306" s="186">
        <v>9.0</v>
      </c>
      <c r="H4306" s="186">
        <v>0.0</v>
      </c>
      <c r="I4306" s="2"/>
    </row>
    <row r="4307">
      <c r="A4307" s="183">
        <v>48294.0</v>
      </c>
      <c r="B4307" s="184" t="s">
        <v>340</v>
      </c>
      <c r="C4307" s="183">
        <v>48254.0</v>
      </c>
      <c r="D4307" s="184" t="s">
        <v>473</v>
      </c>
      <c r="E4307" s="184" t="s">
        <v>423</v>
      </c>
      <c r="F4307" s="184" t="s">
        <v>361</v>
      </c>
      <c r="G4307" s="186">
        <v>10.0</v>
      </c>
      <c r="H4307" s="186">
        <v>0.0</v>
      </c>
      <c r="I4307" s="2"/>
    </row>
    <row r="4308">
      <c r="A4308" s="183">
        <v>48295.0</v>
      </c>
      <c r="B4308" s="184" t="s">
        <v>342</v>
      </c>
      <c r="C4308" s="183">
        <v>48255.0</v>
      </c>
      <c r="D4308" s="184" t="s">
        <v>473</v>
      </c>
      <c r="E4308" s="184" t="s">
        <v>423</v>
      </c>
      <c r="F4308" s="184" t="s">
        <v>362</v>
      </c>
      <c r="G4308" s="186">
        <v>11.0</v>
      </c>
      <c r="H4308" s="186">
        <v>0.0</v>
      </c>
      <c r="I4308" s="2"/>
    </row>
    <row r="4309">
      <c r="A4309" s="183">
        <v>48296.0</v>
      </c>
      <c r="B4309" s="184" t="s">
        <v>344</v>
      </c>
      <c r="C4309" s="183">
        <v>48256.0</v>
      </c>
      <c r="D4309" s="184" t="s">
        <v>473</v>
      </c>
      <c r="E4309" s="184" t="s">
        <v>423</v>
      </c>
      <c r="F4309" s="184" t="s">
        <v>363</v>
      </c>
      <c r="G4309" s="186">
        <v>12.0</v>
      </c>
      <c r="H4309" s="186">
        <v>0.0</v>
      </c>
      <c r="I4309" s="2"/>
    </row>
    <row r="4310">
      <c r="A4310" s="183">
        <v>48297.0</v>
      </c>
      <c r="B4310" s="184" t="s">
        <v>346</v>
      </c>
      <c r="C4310" s="183">
        <v>48257.0</v>
      </c>
      <c r="D4310" s="184" t="s">
        <v>473</v>
      </c>
      <c r="E4310" s="184" t="s">
        <v>423</v>
      </c>
      <c r="F4310" s="184" t="s">
        <v>364</v>
      </c>
      <c r="G4310" s="186">
        <v>13.0</v>
      </c>
      <c r="H4310" s="186">
        <v>0.0</v>
      </c>
      <c r="I4310" s="2"/>
    </row>
    <row r="4311">
      <c r="A4311" s="183">
        <v>48298.0</v>
      </c>
      <c r="B4311" s="184" t="s">
        <v>348</v>
      </c>
      <c r="C4311" s="183">
        <v>48258.0</v>
      </c>
      <c r="D4311" s="184" t="s">
        <v>473</v>
      </c>
      <c r="E4311" s="184" t="s">
        <v>423</v>
      </c>
      <c r="F4311" s="184" t="s">
        <v>365</v>
      </c>
      <c r="G4311" s="186">
        <v>14.0</v>
      </c>
      <c r="H4311" s="186">
        <v>0.0</v>
      </c>
      <c r="I4311" s="2"/>
    </row>
    <row r="4312">
      <c r="A4312" s="183">
        <v>48299.0</v>
      </c>
      <c r="B4312" s="184" t="s">
        <v>334</v>
      </c>
      <c r="C4312" s="183">
        <v>48259.0</v>
      </c>
      <c r="D4312" s="184" t="s">
        <v>473</v>
      </c>
      <c r="E4312" s="184" t="s">
        <v>423</v>
      </c>
      <c r="F4312" s="184" t="s">
        <v>366</v>
      </c>
      <c r="G4312" s="186">
        <v>15.0</v>
      </c>
      <c r="H4312" s="186">
        <v>0.0</v>
      </c>
      <c r="I4312" s="2"/>
    </row>
    <row r="4313">
      <c r="A4313" s="183">
        <v>48300.0</v>
      </c>
      <c r="B4313" s="184" t="s">
        <v>338</v>
      </c>
      <c r="C4313" s="183">
        <v>48260.0</v>
      </c>
      <c r="D4313" s="184" t="s">
        <v>473</v>
      </c>
      <c r="E4313" s="184" t="s">
        <v>423</v>
      </c>
      <c r="F4313" s="184" t="s">
        <v>367</v>
      </c>
      <c r="G4313" s="186">
        <v>16.0</v>
      </c>
      <c r="H4313" s="186">
        <v>0.0</v>
      </c>
      <c r="I4313" s="2"/>
    </row>
    <row r="4314">
      <c r="A4314" s="183">
        <v>48301.0</v>
      </c>
      <c r="B4314" s="184" t="s">
        <v>340</v>
      </c>
      <c r="C4314" s="183">
        <v>48261.0</v>
      </c>
      <c r="D4314" s="184" t="s">
        <v>473</v>
      </c>
      <c r="E4314" s="184" t="s">
        <v>423</v>
      </c>
      <c r="F4314" s="184" t="s">
        <v>368</v>
      </c>
      <c r="G4314" s="186">
        <v>17.0</v>
      </c>
      <c r="H4314" s="186">
        <v>0.0</v>
      </c>
      <c r="I4314" s="2"/>
    </row>
    <row r="4315">
      <c r="A4315" s="183">
        <v>48302.0</v>
      </c>
      <c r="B4315" s="184" t="s">
        <v>342</v>
      </c>
      <c r="C4315" s="183">
        <v>48262.0</v>
      </c>
      <c r="D4315" s="184" t="s">
        <v>473</v>
      </c>
      <c r="E4315" s="184" t="s">
        <v>423</v>
      </c>
      <c r="F4315" s="184" t="s">
        <v>369</v>
      </c>
      <c r="G4315" s="186">
        <v>18.0</v>
      </c>
      <c r="H4315" s="186">
        <v>0.0</v>
      </c>
      <c r="I4315" s="2"/>
    </row>
    <row r="4316">
      <c r="A4316" s="183">
        <v>48303.0</v>
      </c>
      <c r="B4316" s="184" t="s">
        <v>344</v>
      </c>
      <c r="C4316" s="183">
        <v>48263.0</v>
      </c>
      <c r="D4316" s="184" t="s">
        <v>473</v>
      </c>
      <c r="E4316" s="184" t="s">
        <v>423</v>
      </c>
      <c r="F4316" s="184" t="s">
        <v>370</v>
      </c>
      <c r="G4316" s="186">
        <v>19.0</v>
      </c>
      <c r="H4316" s="186">
        <v>0.0</v>
      </c>
      <c r="I4316" s="2"/>
    </row>
    <row r="4317">
      <c r="A4317" s="183">
        <v>48304.0</v>
      </c>
      <c r="B4317" s="184" t="s">
        <v>346</v>
      </c>
      <c r="C4317" s="183">
        <v>48264.0</v>
      </c>
      <c r="D4317" s="184" t="s">
        <v>473</v>
      </c>
      <c r="E4317" s="184" t="s">
        <v>423</v>
      </c>
      <c r="F4317" s="184" t="s">
        <v>371</v>
      </c>
      <c r="G4317" s="186">
        <v>20.0</v>
      </c>
      <c r="H4317" s="186">
        <v>0.0</v>
      </c>
      <c r="I4317" s="2"/>
    </row>
    <row r="4318">
      <c r="A4318" s="183">
        <v>48305.0</v>
      </c>
      <c r="B4318" s="184" t="s">
        <v>348</v>
      </c>
      <c r="C4318" s="183">
        <v>48265.0</v>
      </c>
      <c r="D4318" s="184" t="s">
        <v>473</v>
      </c>
      <c r="E4318" s="184" t="s">
        <v>423</v>
      </c>
      <c r="F4318" s="184" t="s">
        <v>372</v>
      </c>
      <c r="G4318" s="186">
        <v>21.0</v>
      </c>
      <c r="H4318" s="186">
        <v>0.0</v>
      </c>
      <c r="I4318" s="2"/>
    </row>
    <row r="4319">
      <c r="A4319" s="183">
        <v>48306.0</v>
      </c>
      <c r="B4319" s="184" t="s">
        <v>334</v>
      </c>
      <c r="C4319" s="183">
        <v>48266.0</v>
      </c>
      <c r="D4319" s="184" t="s">
        <v>473</v>
      </c>
      <c r="E4319" s="184" t="s">
        <v>423</v>
      </c>
      <c r="F4319" s="184" t="s">
        <v>373</v>
      </c>
      <c r="G4319" s="186">
        <v>22.0</v>
      </c>
      <c r="H4319" s="186">
        <v>0.0</v>
      </c>
      <c r="I4319" s="2"/>
    </row>
    <row r="4320">
      <c r="A4320" s="183">
        <v>48307.0</v>
      </c>
      <c r="B4320" s="184" t="s">
        <v>338</v>
      </c>
      <c r="C4320" s="183">
        <v>48267.0</v>
      </c>
      <c r="D4320" s="184" t="s">
        <v>473</v>
      </c>
      <c r="E4320" s="184" t="s">
        <v>423</v>
      </c>
      <c r="F4320" s="184" t="s">
        <v>374</v>
      </c>
      <c r="G4320" s="186">
        <v>23.0</v>
      </c>
      <c r="H4320" s="186">
        <v>0.0</v>
      </c>
      <c r="I4320" s="2"/>
    </row>
    <row r="4321">
      <c r="A4321" s="183">
        <v>48308.0</v>
      </c>
      <c r="B4321" s="184" t="s">
        <v>340</v>
      </c>
      <c r="C4321" s="183">
        <v>48268.0</v>
      </c>
      <c r="D4321" s="184" t="s">
        <v>473</v>
      </c>
      <c r="E4321" s="184" t="s">
        <v>423</v>
      </c>
      <c r="F4321" s="184" t="s">
        <v>406</v>
      </c>
      <c r="G4321" s="186">
        <v>24.0</v>
      </c>
      <c r="H4321" s="186">
        <v>0.0</v>
      </c>
      <c r="I4321" s="2"/>
    </row>
    <row r="4322">
      <c r="A4322" s="183">
        <v>48309.0</v>
      </c>
      <c r="B4322" s="184" t="s">
        <v>342</v>
      </c>
      <c r="C4322" s="183">
        <v>48269.0</v>
      </c>
      <c r="D4322" s="184" t="s">
        <v>473</v>
      </c>
      <c r="E4322" s="184" t="s">
        <v>423</v>
      </c>
      <c r="F4322" s="184" t="s">
        <v>407</v>
      </c>
      <c r="G4322" s="186">
        <v>25.0</v>
      </c>
      <c r="H4322" s="186">
        <v>0.0</v>
      </c>
      <c r="I4322" s="2"/>
    </row>
    <row r="4323">
      <c r="A4323" s="183">
        <v>48310.0</v>
      </c>
      <c r="B4323" s="184" t="s">
        <v>344</v>
      </c>
      <c r="C4323" s="183">
        <v>48270.0</v>
      </c>
      <c r="D4323" s="184" t="s">
        <v>473</v>
      </c>
      <c r="E4323" s="184" t="s">
        <v>423</v>
      </c>
      <c r="F4323" s="184" t="s">
        <v>377</v>
      </c>
      <c r="G4323" s="186">
        <v>26.0</v>
      </c>
      <c r="H4323" s="186">
        <v>0.0</v>
      </c>
      <c r="I4323" s="2"/>
    </row>
    <row r="4324">
      <c r="A4324" s="183">
        <v>48311.0</v>
      </c>
      <c r="B4324" s="184" t="s">
        <v>346</v>
      </c>
      <c r="C4324" s="183">
        <v>48271.0</v>
      </c>
      <c r="D4324" s="184" t="s">
        <v>473</v>
      </c>
      <c r="E4324" s="184" t="s">
        <v>423</v>
      </c>
      <c r="F4324" s="184" t="s">
        <v>378</v>
      </c>
      <c r="G4324" s="186">
        <v>27.0</v>
      </c>
      <c r="H4324" s="186">
        <v>0.0</v>
      </c>
      <c r="I4324" s="2"/>
    </row>
    <row r="4325">
      <c r="A4325" s="183">
        <v>48312.0</v>
      </c>
      <c r="B4325" s="184" t="s">
        <v>348</v>
      </c>
      <c r="C4325" s="183">
        <v>48272.0</v>
      </c>
      <c r="D4325" s="184" t="s">
        <v>473</v>
      </c>
      <c r="E4325" s="184" t="s">
        <v>423</v>
      </c>
      <c r="F4325" s="184" t="s">
        <v>379</v>
      </c>
      <c r="G4325" s="186">
        <v>28.0</v>
      </c>
      <c r="H4325" s="186">
        <v>0.0</v>
      </c>
      <c r="I4325" s="2"/>
    </row>
    <row r="4326">
      <c r="A4326" s="183">
        <v>48313.0</v>
      </c>
      <c r="B4326" s="184" t="s">
        <v>334</v>
      </c>
      <c r="C4326" s="183">
        <v>48273.0</v>
      </c>
      <c r="D4326" s="184" t="s">
        <v>473</v>
      </c>
      <c r="E4326" s="184" t="s">
        <v>423</v>
      </c>
      <c r="F4326" s="184" t="s">
        <v>380</v>
      </c>
      <c r="G4326" s="186">
        <v>29.0</v>
      </c>
      <c r="H4326" s="186">
        <v>0.0</v>
      </c>
      <c r="I4326" s="2"/>
    </row>
    <row r="4327">
      <c r="A4327" s="183">
        <v>48314.0</v>
      </c>
      <c r="B4327" s="184" t="s">
        <v>338</v>
      </c>
      <c r="C4327" s="183">
        <v>48274.0</v>
      </c>
      <c r="D4327" s="184" t="s">
        <v>473</v>
      </c>
      <c r="E4327" s="184" t="s">
        <v>424</v>
      </c>
      <c r="F4327" s="184" t="s">
        <v>381</v>
      </c>
      <c r="G4327" s="186">
        <v>1.0</v>
      </c>
      <c r="H4327" s="186">
        <v>0.0</v>
      </c>
      <c r="I4327" s="2"/>
    </row>
    <row r="4328">
      <c r="A4328" s="183">
        <v>48315.0</v>
      </c>
      <c r="B4328" s="184" t="s">
        <v>340</v>
      </c>
      <c r="C4328" s="183">
        <v>48275.0</v>
      </c>
      <c r="D4328" s="184" t="s">
        <v>473</v>
      </c>
      <c r="E4328" s="184" t="s">
        <v>424</v>
      </c>
      <c r="F4328" s="184" t="s">
        <v>383</v>
      </c>
      <c r="G4328" s="186">
        <v>2.0</v>
      </c>
      <c r="H4328" s="186">
        <v>0.0</v>
      </c>
      <c r="I4328" s="2"/>
    </row>
    <row r="4329">
      <c r="A4329" s="183">
        <v>48316.0</v>
      </c>
      <c r="B4329" s="184" t="s">
        <v>342</v>
      </c>
      <c r="C4329" s="183">
        <v>48276.0</v>
      </c>
      <c r="D4329" s="184" t="s">
        <v>473</v>
      </c>
      <c r="E4329" s="184" t="s">
        <v>424</v>
      </c>
      <c r="F4329" s="184" t="s">
        <v>384</v>
      </c>
      <c r="G4329" s="186">
        <v>3.0</v>
      </c>
      <c r="H4329" s="186">
        <v>0.0</v>
      </c>
      <c r="I4329" s="2"/>
    </row>
    <row r="4330">
      <c r="A4330" s="183">
        <v>48317.0</v>
      </c>
      <c r="B4330" s="184" t="s">
        <v>344</v>
      </c>
      <c r="C4330" s="183">
        <v>48277.0</v>
      </c>
      <c r="D4330" s="184" t="s">
        <v>473</v>
      </c>
      <c r="E4330" s="184" t="s">
        <v>424</v>
      </c>
      <c r="F4330" s="184" t="s">
        <v>385</v>
      </c>
      <c r="G4330" s="186">
        <v>4.0</v>
      </c>
      <c r="H4330" s="186">
        <v>0.0</v>
      </c>
      <c r="I4330" s="2"/>
    </row>
    <row r="4331">
      <c r="A4331" s="183">
        <v>48318.0</v>
      </c>
      <c r="B4331" s="184" t="s">
        <v>346</v>
      </c>
      <c r="C4331" s="183">
        <v>48278.0</v>
      </c>
      <c r="D4331" s="184" t="s">
        <v>473</v>
      </c>
      <c r="E4331" s="184" t="s">
        <v>424</v>
      </c>
      <c r="F4331" s="184" t="s">
        <v>386</v>
      </c>
      <c r="G4331" s="186">
        <v>5.0</v>
      </c>
      <c r="H4331" s="186">
        <v>0.0</v>
      </c>
      <c r="I4331" s="2"/>
    </row>
    <row r="4332">
      <c r="A4332" s="183">
        <v>48319.0</v>
      </c>
      <c r="B4332" s="184" t="s">
        <v>348</v>
      </c>
      <c r="C4332" s="183">
        <v>48279.0</v>
      </c>
      <c r="D4332" s="184" t="s">
        <v>473</v>
      </c>
      <c r="E4332" s="184" t="s">
        <v>424</v>
      </c>
      <c r="F4332" s="184" t="s">
        <v>387</v>
      </c>
      <c r="G4332" s="186">
        <v>6.0</v>
      </c>
      <c r="H4332" s="186">
        <v>0.0</v>
      </c>
      <c r="I4332" s="2"/>
    </row>
    <row r="4333">
      <c r="A4333" s="183">
        <v>48320.0</v>
      </c>
      <c r="B4333" s="184" t="s">
        <v>334</v>
      </c>
      <c r="C4333" s="183">
        <v>48280.0</v>
      </c>
      <c r="D4333" s="184" t="s">
        <v>473</v>
      </c>
      <c r="E4333" s="184" t="s">
        <v>424</v>
      </c>
      <c r="F4333" s="184" t="s">
        <v>388</v>
      </c>
      <c r="G4333" s="186">
        <v>7.0</v>
      </c>
      <c r="H4333" s="186">
        <v>0.0</v>
      </c>
      <c r="I4333" s="2"/>
    </row>
    <row r="4334">
      <c r="A4334" s="183">
        <v>48321.0</v>
      </c>
      <c r="B4334" s="184" t="s">
        <v>338</v>
      </c>
      <c r="C4334" s="183">
        <v>48281.0</v>
      </c>
      <c r="D4334" s="184" t="s">
        <v>473</v>
      </c>
      <c r="E4334" s="184" t="s">
        <v>424</v>
      </c>
      <c r="F4334" s="184" t="s">
        <v>389</v>
      </c>
      <c r="G4334" s="186">
        <v>8.0</v>
      </c>
      <c r="H4334" s="186">
        <v>0.0</v>
      </c>
      <c r="I4334" s="2"/>
    </row>
    <row r="4335">
      <c r="A4335" s="183">
        <v>48322.0</v>
      </c>
      <c r="B4335" s="184" t="s">
        <v>340</v>
      </c>
      <c r="C4335" s="183">
        <v>48282.0</v>
      </c>
      <c r="D4335" s="184" t="s">
        <v>473</v>
      </c>
      <c r="E4335" s="184" t="s">
        <v>424</v>
      </c>
      <c r="F4335" s="184" t="s">
        <v>390</v>
      </c>
      <c r="G4335" s="186">
        <v>9.0</v>
      </c>
      <c r="H4335" s="186">
        <v>0.0</v>
      </c>
      <c r="I4335" s="2"/>
    </row>
    <row r="4336">
      <c r="A4336" s="183">
        <v>48323.0</v>
      </c>
      <c r="B4336" s="184" t="s">
        <v>342</v>
      </c>
      <c r="C4336" s="183">
        <v>48283.0</v>
      </c>
      <c r="D4336" s="184" t="s">
        <v>473</v>
      </c>
      <c r="E4336" s="184" t="s">
        <v>424</v>
      </c>
      <c r="F4336" s="184" t="s">
        <v>391</v>
      </c>
      <c r="G4336" s="186">
        <v>10.0</v>
      </c>
      <c r="H4336" s="186">
        <v>0.0</v>
      </c>
      <c r="I4336" s="2"/>
    </row>
    <row r="4337">
      <c r="A4337" s="183">
        <v>48324.0</v>
      </c>
      <c r="B4337" s="184" t="s">
        <v>344</v>
      </c>
      <c r="C4337" s="183">
        <v>48284.0</v>
      </c>
      <c r="D4337" s="184" t="s">
        <v>473</v>
      </c>
      <c r="E4337" s="184" t="s">
        <v>424</v>
      </c>
      <c r="F4337" s="184" t="s">
        <v>392</v>
      </c>
      <c r="G4337" s="186">
        <v>11.0</v>
      </c>
      <c r="H4337" s="186">
        <v>0.0</v>
      </c>
      <c r="I4337" s="2"/>
    </row>
    <row r="4338">
      <c r="A4338" s="183">
        <v>48325.0</v>
      </c>
      <c r="B4338" s="184" t="s">
        <v>346</v>
      </c>
      <c r="C4338" s="183">
        <v>48285.0</v>
      </c>
      <c r="D4338" s="184" t="s">
        <v>473</v>
      </c>
      <c r="E4338" s="184" t="s">
        <v>424</v>
      </c>
      <c r="F4338" s="184" t="s">
        <v>393</v>
      </c>
      <c r="G4338" s="186">
        <v>12.0</v>
      </c>
      <c r="H4338" s="186">
        <v>0.0</v>
      </c>
      <c r="I4338" s="2"/>
    </row>
    <row r="4339">
      <c r="A4339" s="183">
        <v>48326.0</v>
      </c>
      <c r="B4339" s="184" t="s">
        <v>348</v>
      </c>
      <c r="C4339" s="183">
        <v>48286.0</v>
      </c>
      <c r="D4339" s="184" t="s">
        <v>473</v>
      </c>
      <c r="E4339" s="184" t="s">
        <v>424</v>
      </c>
      <c r="F4339" s="184" t="s">
        <v>394</v>
      </c>
      <c r="G4339" s="186">
        <v>13.0</v>
      </c>
      <c r="H4339" s="186">
        <v>0.0</v>
      </c>
      <c r="I4339" s="2"/>
    </row>
    <row r="4340">
      <c r="A4340" s="183">
        <v>48327.0</v>
      </c>
      <c r="B4340" s="184" t="s">
        <v>334</v>
      </c>
      <c r="C4340" s="183">
        <v>48287.0</v>
      </c>
      <c r="D4340" s="184" t="s">
        <v>473</v>
      </c>
      <c r="E4340" s="184" t="s">
        <v>424</v>
      </c>
      <c r="F4340" s="184" t="s">
        <v>395</v>
      </c>
      <c r="G4340" s="186">
        <v>14.0</v>
      </c>
      <c r="H4340" s="186">
        <v>0.0</v>
      </c>
      <c r="I4340" s="2"/>
    </row>
    <row r="4341">
      <c r="A4341" s="183">
        <v>48328.0</v>
      </c>
      <c r="B4341" s="184" t="s">
        <v>338</v>
      </c>
      <c r="C4341" s="183">
        <v>48288.0</v>
      </c>
      <c r="D4341" s="184" t="s">
        <v>473</v>
      </c>
      <c r="E4341" s="184" t="s">
        <v>424</v>
      </c>
      <c r="F4341" s="184" t="s">
        <v>396</v>
      </c>
      <c r="G4341" s="186">
        <v>15.0</v>
      </c>
      <c r="H4341" s="186">
        <v>0.0</v>
      </c>
      <c r="I4341" s="2"/>
    </row>
    <row r="4342">
      <c r="A4342" s="183">
        <v>48329.0</v>
      </c>
      <c r="B4342" s="184" t="s">
        <v>340</v>
      </c>
      <c r="C4342" s="183">
        <v>48289.0</v>
      </c>
      <c r="D4342" s="184" t="s">
        <v>473</v>
      </c>
      <c r="E4342" s="184" t="s">
        <v>424</v>
      </c>
      <c r="F4342" s="184" t="s">
        <v>397</v>
      </c>
      <c r="G4342" s="186">
        <v>16.0</v>
      </c>
      <c r="H4342" s="186">
        <v>0.0</v>
      </c>
      <c r="I4342" s="2"/>
    </row>
    <row r="4343">
      <c r="A4343" s="183">
        <v>48330.0</v>
      </c>
      <c r="B4343" s="184" t="s">
        <v>342</v>
      </c>
      <c r="C4343" s="183">
        <v>48290.0</v>
      </c>
      <c r="D4343" s="184" t="s">
        <v>473</v>
      </c>
      <c r="E4343" s="184" t="s">
        <v>424</v>
      </c>
      <c r="F4343" s="184" t="s">
        <v>398</v>
      </c>
      <c r="G4343" s="186">
        <v>17.0</v>
      </c>
      <c r="H4343" s="186">
        <v>0.0</v>
      </c>
      <c r="I4343" s="2"/>
    </row>
    <row r="4344">
      <c r="A4344" s="183">
        <v>48331.0</v>
      </c>
      <c r="B4344" s="184" t="s">
        <v>344</v>
      </c>
      <c r="C4344" s="183">
        <v>48291.0</v>
      </c>
      <c r="D4344" s="184" t="s">
        <v>473</v>
      </c>
      <c r="E4344" s="184" t="s">
        <v>424</v>
      </c>
      <c r="F4344" s="184" t="s">
        <v>399</v>
      </c>
      <c r="G4344" s="186">
        <v>18.0</v>
      </c>
      <c r="H4344" s="186">
        <v>0.0</v>
      </c>
      <c r="I4344" s="2"/>
    </row>
    <row r="4345">
      <c r="A4345" s="183">
        <v>48332.0</v>
      </c>
      <c r="B4345" s="184" t="s">
        <v>346</v>
      </c>
      <c r="C4345" s="183">
        <v>48292.0</v>
      </c>
      <c r="D4345" s="184" t="s">
        <v>473</v>
      </c>
      <c r="E4345" s="184" t="s">
        <v>424</v>
      </c>
      <c r="F4345" s="184" t="s">
        <v>400</v>
      </c>
      <c r="G4345" s="186">
        <v>19.0</v>
      </c>
      <c r="H4345" s="186">
        <v>0.0</v>
      </c>
      <c r="I4345" s="2"/>
    </row>
    <row r="4346">
      <c r="A4346" s="183">
        <v>48333.0</v>
      </c>
      <c r="B4346" s="184" t="s">
        <v>348</v>
      </c>
      <c r="C4346" s="183">
        <v>48293.0</v>
      </c>
      <c r="D4346" s="184" t="s">
        <v>473</v>
      </c>
      <c r="E4346" s="184" t="s">
        <v>424</v>
      </c>
      <c r="F4346" s="184" t="s">
        <v>401</v>
      </c>
      <c r="G4346" s="186">
        <v>20.0</v>
      </c>
      <c r="H4346" s="186">
        <v>0.0</v>
      </c>
      <c r="I4346" s="2"/>
    </row>
    <row r="4347">
      <c r="A4347" s="183">
        <v>48334.0</v>
      </c>
      <c r="B4347" s="184" t="s">
        <v>334</v>
      </c>
      <c r="C4347" s="183">
        <v>48294.0</v>
      </c>
      <c r="D4347" s="184" t="s">
        <v>473</v>
      </c>
      <c r="E4347" s="184" t="s">
        <v>424</v>
      </c>
      <c r="F4347" s="184" t="s">
        <v>402</v>
      </c>
      <c r="G4347" s="186">
        <v>21.0</v>
      </c>
      <c r="H4347" s="186">
        <v>0.0</v>
      </c>
      <c r="I4347" s="2"/>
    </row>
    <row r="4348">
      <c r="A4348" s="183">
        <v>48335.0</v>
      </c>
      <c r="B4348" s="184" t="s">
        <v>338</v>
      </c>
      <c r="C4348" s="183">
        <v>48295.0</v>
      </c>
      <c r="D4348" s="184" t="s">
        <v>473</v>
      </c>
      <c r="E4348" s="184" t="s">
        <v>424</v>
      </c>
      <c r="F4348" s="184" t="s">
        <v>403</v>
      </c>
      <c r="G4348" s="186">
        <v>22.0</v>
      </c>
      <c r="H4348" s="186">
        <v>0.0</v>
      </c>
      <c r="I4348" s="2"/>
    </row>
    <row r="4349">
      <c r="A4349" s="183">
        <v>48336.0</v>
      </c>
      <c r="B4349" s="184" t="s">
        <v>340</v>
      </c>
      <c r="C4349" s="183">
        <v>48296.0</v>
      </c>
      <c r="D4349" s="184" t="s">
        <v>473</v>
      </c>
      <c r="E4349" s="184" t="s">
        <v>424</v>
      </c>
      <c r="F4349" s="184" t="s">
        <v>404</v>
      </c>
      <c r="G4349" s="186">
        <v>23.0</v>
      </c>
      <c r="H4349" s="186">
        <v>0.0</v>
      </c>
      <c r="I4349" s="2"/>
    </row>
    <row r="4350">
      <c r="A4350" s="183">
        <v>48337.0</v>
      </c>
      <c r="B4350" s="184" t="s">
        <v>342</v>
      </c>
      <c r="C4350" s="183">
        <v>48297.0</v>
      </c>
      <c r="D4350" s="184" t="s">
        <v>473</v>
      </c>
      <c r="E4350" s="184" t="s">
        <v>424</v>
      </c>
      <c r="F4350" s="184" t="s">
        <v>337</v>
      </c>
      <c r="G4350" s="186">
        <v>24.0</v>
      </c>
      <c r="H4350" s="186">
        <v>0.0</v>
      </c>
      <c r="I4350" s="2"/>
    </row>
    <row r="4351">
      <c r="A4351" s="183">
        <v>48338.0</v>
      </c>
      <c r="B4351" s="184" t="s">
        <v>344</v>
      </c>
      <c r="C4351" s="183">
        <v>48298.0</v>
      </c>
      <c r="D4351" s="184" t="s">
        <v>473</v>
      </c>
      <c r="E4351" s="184" t="s">
        <v>424</v>
      </c>
      <c r="F4351" s="184" t="s">
        <v>339</v>
      </c>
      <c r="G4351" s="186">
        <v>25.0</v>
      </c>
      <c r="H4351" s="186">
        <v>0.0</v>
      </c>
      <c r="I4351" s="2"/>
    </row>
    <row r="4352">
      <c r="A4352" s="183">
        <v>48339.0</v>
      </c>
      <c r="B4352" s="184" t="s">
        <v>346</v>
      </c>
      <c r="C4352" s="183">
        <v>48299.0</v>
      </c>
      <c r="D4352" s="184" t="s">
        <v>473</v>
      </c>
      <c r="E4352" s="184" t="s">
        <v>424</v>
      </c>
      <c r="F4352" s="184" t="s">
        <v>341</v>
      </c>
      <c r="G4352" s="186">
        <v>26.0</v>
      </c>
      <c r="H4352" s="186">
        <v>0.0</v>
      </c>
      <c r="I4352" s="2"/>
    </row>
    <row r="4353">
      <c r="A4353" s="183">
        <v>48340.0</v>
      </c>
      <c r="B4353" s="184" t="s">
        <v>348</v>
      </c>
      <c r="C4353" s="183">
        <v>48300.0</v>
      </c>
      <c r="D4353" s="184" t="s">
        <v>473</v>
      </c>
      <c r="E4353" s="184" t="s">
        <v>424</v>
      </c>
      <c r="F4353" s="184" t="s">
        <v>343</v>
      </c>
      <c r="G4353" s="186">
        <v>27.0</v>
      </c>
      <c r="H4353" s="186">
        <v>0.0</v>
      </c>
      <c r="I4353" s="2"/>
    </row>
    <row r="4354">
      <c r="A4354" s="183">
        <v>48341.0</v>
      </c>
      <c r="B4354" s="184" t="s">
        <v>334</v>
      </c>
      <c r="C4354" s="183">
        <v>48301.0</v>
      </c>
      <c r="D4354" s="184" t="s">
        <v>473</v>
      </c>
      <c r="E4354" s="184" t="s">
        <v>424</v>
      </c>
      <c r="F4354" s="184" t="s">
        <v>345</v>
      </c>
      <c r="G4354" s="186">
        <v>28.0</v>
      </c>
      <c r="H4354" s="186">
        <v>0.0</v>
      </c>
      <c r="I4354" s="2"/>
    </row>
    <row r="4355">
      <c r="A4355" s="183">
        <v>48342.0</v>
      </c>
      <c r="B4355" s="184" t="s">
        <v>338</v>
      </c>
      <c r="C4355" s="183">
        <v>48302.0</v>
      </c>
      <c r="D4355" s="184" t="s">
        <v>473</v>
      </c>
      <c r="E4355" s="184" t="s">
        <v>424</v>
      </c>
      <c r="F4355" s="184" t="s">
        <v>347</v>
      </c>
      <c r="G4355" s="186">
        <v>29.0</v>
      </c>
      <c r="H4355" s="186">
        <v>0.0</v>
      </c>
      <c r="I4355" s="2"/>
    </row>
    <row r="4356">
      <c r="A4356" s="183">
        <v>48343.0</v>
      </c>
      <c r="B4356" s="184" t="s">
        <v>340</v>
      </c>
      <c r="C4356" s="183">
        <v>48305.0</v>
      </c>
      <c r="D4356" s="184" t="s">
        <v>473</v>
      </c>
      <c r="E4356" s="184" t="s">
        <v>425</v>
      </c>
      <c r="F4356" s="184" t="s">
        <v>349</v>
      </c>
      <c r="G4356" s="186">
        <v>1.0</v>
      </c>
      <c r="H4356" s="186">
        <v>0.0</v>
      </c>
      <c r="I4356" s="2"/>
    </row>
    <row r="4357">
      <c r="A4357" s="183">
        <v>48344.0</v>
      </c>
      <c r="B4357" s="184" t="s">
        <v>342</v>
      </c>
      <c r="C4357" s="183">
        <v>48306.0</v>
      </c>
      <c r="D4357" s="184" t="s">
        <v>473</v>
      </c>
      <c r="E4357" s="184" t="s">
        <v>425</v>
      </c>
      <c r="F4357" s="184" t="s">
        <v>350</v>
      </c>
      <c r="G4357" s="186">
        <v>2.0</v>
      </c>
      <c r="H4357" s="186">
        <v>0.0</v>
      </c>
      <c r="I4357" s="2"/>
    </row>
    <row r="4358">
      <c r="A4358" s="183">
        <v>48345.0</v>
      </c>
      <c r="B4358" s="184" t="s">
        <v>344</v>
      </c>
      <c r="C4358" s="183">
        <v>48307.0</v>
      </c>
      <c r="D4358" s="184" t="s">
        <v>473</v>
      </c>
      <c r="E4358" s="184" t="s">
        <v>425</v>
      </c>
      <c r="F4358" s="184" t="s">
        <v>351</v>
      </c>
      <c r="G4358" s="186">
        <v>3.0</v>
      </c>
      <c r="H4358" s="186">
        <v>0.0</v>
      </c>
      <c r="I4358" s="2"/>
    </row>
    <row r="4359">
      <c r="A4359" s="183">
        <v>48346.0</v>
      </c>
      <c r="B4359" s="184" t="s">
        <v>346</v>
      </c>
      <c r="C4359" s="183">
        <v>48308.0</v>
      </c>
      <c r="D4359" s="184" t="s">
        <v>473</v>
      </c>
      <c r="E4359" s="184" t="s">
        <v>425</v>
      </c>
      <c r="F4359" s="184" t="s">
        <v>352</v>
      </c>
      <c r="G4359" s="186">
        <v>4.0</v>
      </c>
      <c r="H4359" s="186">
        <v>0.0</v>
      </c>
      <c r="I4359" s="2"/>
    </row>
    <row r="4360">
      <c r="A4360" s="183">
        <v>48347.0</v>
      </c>
      <c r="B4360" s="184" t="s">
        <v>348</v>
      </c>
      <c r="C4360" s="183">
        <v>48309.0</v>
      </c>
      <c r="D4360" s="184" t="s">
        <v>473</v>
      </c>
      <c r="E4360" s="184" t="s">
        <v>425</v>
      </c>
      <c r="F4360" s="184" t="s">
        <v>353</v>
      </c>
      <c r="G4360" s="186">
        <v>5.0</v>
      </c>
      <c r="H4360" s="186">
        <v>0.0</v>
      </c>
      <c r="I4360" s="2"/>
    </row>
    <row r="4361">
      <c r="A4361" s="183">
        <v>48348.0</v>
      </c>
      <c r="B4361" s="184" t="s">
        <v>334</v>
      </c>
      <c r="C4361" s="183">
        <v>48310.0</v>
      </c>
      <c r="D4361" s="184" t="s">
        <v>473</v>
      </c>
      <c r="E4361" s="184" t="s">
        <v>425</v>
      </c>
      <c r="F4361" s="184" t="s">
        <v>354</v>
      </c>
      <c r="G4361" s="186">
        <v>6.0</v>
      </c>
      <c r="H4361" s="186">
        <v>0.0</v>
      </c>
      <c r="I4361" s="2"/>
    </row>
    <row r="4362">
      <c r="A4362" s="183">
        <v>48349.0</v>
      </c>
      <c r="B4362" s="184" t="s">
        <v>338</v>
      </c>
      <c r="C4362" s="183">
        <v>48311.0</v>
      </c>
      <c r="D4362" s="184" t="s">
        <v>473</v>
      </c>
      <c r="E4362" s="184" t="s">
        <v>425</v>
      </c>
      <c r="F4362" s="184" t="s">
        <v>356</v>
      </c>
      <c r="G4362" s="186">
        <v>7.0</v>
      </c>
      <c r="H4362" s="186">
        <v>0.0</v>
      </c>
      <c r="I4362" s="2"/>
    </row>
    <row r="4363">
      <c r="A4363" s="183">
        <v>48350.0</v>
      </c>
      <c r="B4363" s="184" t="s">
        <v>340</v>
      </c>
      <c r="C4363" s="183">
        <v>48312.0</v>
      </c>
      <c r="D4363" s="184" t="s">
        <v>473</v>
      </c>
      <c r="E4363" s="184" t="s">
        <v>425</v>
      </c>
      <c r="F4363" s="184" t="s">
        <v>357</v>
      </c>
      <c r="G4363" s="186">
        <v>8.0</v>
      </c>
      <c r="H4363" s="186">
        <v>0.0</v>
      </c>
      <c r="I4363" s="2"/>
    </row>
    <row r="4364">
      <c r="A4364" s="183">
        <v>48351.0</v>
      </c>
      <c r="B4364" s="184" t="s">
        <v>342</v>
      </c>
      <c r="C4364" s="183">
        <v>48313.0</v>
      </c>
      <c r="D4364" s="184" t="s">
        <v>473</v>
      </c>
      <c r="E4364" s="184" t="s">
        <v>425</v>
      </c>
      <c r="F4364" s="184" t="s">
        <v>358</v>
      </c>
      <c r="G4364" s="186">
        <v>9.0</v>
      </c>
      <c r="H4364" s="186">
        <v>0.0</v>
      </c>
      <c r="I4364" s="2"/>
    </row>
    <row r="4365">
      <c r="A4365" s="183">
        <v>48352.0</v>
      </c>
      <c r="B4365" s="184" t="s">
        <v>344</v>
      </c>
      <c r="C4365" s="183">
        <v>48314.0</v>
      </c>
      <c r="D4365" s="184" t="s">
        <v>473</v>
      </c>
      <c r="E4365" s="184" t="s">
        <v>425</v>
      </c>
      <c r="F4365" s="184" t="s">
        <v>359</v>
      </c>
      <c r="G4365" s="186">
        <v>10.0</v>
      </c>
      <c r="H4365" s="186">
        <v>0.0</v>
      </c>
      <c r="I4365" s="2"/>
    </row>
    <row r="4366">
      <c r="A4366" s="183">
        <v>48353.0</v>
      </c>
      <c r="B4366" s="184" t="s">
        <v>346</v>
      </c>
      <c r="C4366" s="183">
        <v>48315.0</v>
      </c>
      <c r="D4366" s="184" t="s">
        <v>473</v>
      </c>
      <c r="E4366" s="184" t="s">
        <v>425</v>
      </c>
      <c r="F4366" s="184" t="s">
        <v>360</v>
      </c>
      <c r="G4366" s="186">
        <v>11.0</v>
      </c>
      <c r="H4366" s="186">
        <v>0.0</v>
      </c>
      <c r="I4366" s="2"/>
    </row>
    <row r="4367">
      <c r="A4367" s="183">
        <v>48354.0</v>
      </c>
      <c r="B4367" s="184" t="s">
        <v>348</v>
      </c>
      <c r="C4367" s="183">
        <v>48316.0</v>
      </c>
      <c r="D4367" s="184" t="s">
        <v>473</v>
      </c>
      <c r="E4367" s="184" t="s">
        <v>425</v>
      </c>
      <c r="F4367" s="184" t="s">
        <v>361</v>
      </c>
      <c r="G4367" s="186">
        <v>12.0</v>
      </c>
      <c r="H4367" s="186">
        <v>0.0</v>
      </c>
      <c r="I4367" s="2"/>
    </row>
    <row r="4368">
      <c r="A4368" s="183">
        <v>48355.0</v>
      </c>
      <c r="B4368" s="184" t="s">
        <v>334</v>
      </c>
      <c r="C4368" s="183">
        <v>48317.0</v>
      </c>
      <c r="D4368" s="184" t="s">
        <v>473</v>
      </c>
      <c r="E4368" s="184" t="s">
        <v>425</v>
      </c>
      <c r="F4368" s="184" t="s">
        <v>362</v>
      </c>
      <c r="G4368" s="186">
        <v>13.0</v>
      </c>
      <c r="H4368" s="186">
        <v>0.0</v>
      </c>
      <c r="I4368" s="2"/>
    </row>
    <row r="4369">
      <c r="A4369" s="183">
        <v>48356.0</v>
      </c>
      <c r="B4369" s="184" t="s">
        <v>338</v>
      </c>
      <c r="C4369" s="183">
        <v>48318.0</v>
      </c>
      <c r="D4369" s="184" t="s">
        <v>473</v>
      </c>
      <c r="E4369" s="184" t="s">
        <v>425</v>
      </c>
      <c r="F4369" s="184" t="s">
        <v>363</v>
      </c>
      <c r="G4369" s="186">
        <v>14.0</v>
      </c>
      <c r="H4369" s="186">
        <v>0.0</v>
      </c>
      <c r="I4369" s="2"/>
    </row>
    <row r="4370">
      <c r="A4370" s="183">
        <v>48357.0</v>
      </c>
      <c r="B4370" s="184" t="s">
        <v>340</v>
      </c>
      <c r="C4370" s="183">
        <v>48319.0</v>
      </c>
      <c r="D4370" s="184" t="s">
        <v>473</v>
      </c>
      <c r="E4370" s="184" t="s">
        <v>425</v>
      </c>
      <c r="F4370" s="184" t="s">
        <v>364</v>
      </c>
      <c r="G4370" s="186">
        <v>15.0</v>
      </c>
      <c r="H4370" s="186">
        <v>0.0</v>
      </c>
      <c r="I4370" s="2"/>
    </row>
    <row r="4371">
      <c r="A4371" s="183">
        <v>48358.0</v>
      </c>
      <c r="B4371" s="184" t="s">
        <v>342</v>
      </c>
      <c r="C4371" s="183">
        <v>48320.0</v>
      </c>
      <c r="D4371" s="184" t="s">
        <v>473</v>
      </c>
      <c r="E4371" s="184" t="s">
        <v>425</v>
      </c>
      <c r="F4371" s="184" t="s">
        <v>365</v>
      </c>
      <c r="G4371" s="186">
        <v>16.0</v>
      </c>
      <c r="H4371" s="186">
        <v>0.0</v>
      </c>
      <c r="I4371" s="2"/>
    </row>
    <row r="4372">
      <c r="A4372" s="183">
        <v>48359.0</v>
      </c>
      <c r="B4372" s="184" t="s">
        <v>344</v>
      </c>
      <c r="C4372" s="183">
        <v>48321.0</v>
      </c>
      <c r="D4372" s="184" t="s">
        <v>473</v>
      </c>
      <c r="E4372" s="184" t="s">
        <v>425</v>
      </c>
      <c r="F4372" s="184" t="s">
        <v>366</v>
      </c>
      <c r="G4372" s="186">
        <v>17.0</v>
      </c>
      <c r="H4372" s="186">
        <v>0.0</v>
      </c>
      <c r="I4372" s="2"/>
    </row>
    <row r="4373">
      <c r="A4373" s="183">
        <v>48360.0</v>
      </c>
      <c r="B4373" s="184" t="s">
        <v>346</v>
      </c>
      <c r="C4373" s="183">
        <v>48322.0</v>
      </c>
      <c r="D4373" s="184" t="s">
        <v>473</v>
      </c>
      <c r="E4373" s="184" t="s">
        <v>425</v>
      </c>
      <c r="F4373" s="184" t="s">
        <v>367</v>
      </c>
      <c r="G4373" s="186">
        <v>18.0</v>
      </c>
      <c r="H4373" s="186">
        <v>0.0</v>
      </c>
      <c r="I4373" s="2"/>
    </row>
    <row r="4374">
      <c r="A4374" s="183">
        <v>48361.0</v>
      </c>
      <c r="B4374" s="184" t="s">
        <v>348</v>
      </c>
      <c r="C4374" s="183">
        <v>48323.0</v>
      </c>
      <c r="D4374" s="184" t="s">
        <v>473</v>
      </c>
      <c r="E4374" s="184" t="s">
        <v>425</v>
      </c>
      <c r="F4374" s="184" t="s">
        <v>368</v>
      </c>
      <c r="G4374" s="186">
        <v>19.0</v>
      </c>
      <c r="H4374" s="186">
        <v>0.0</v>
      </c>
      <c r="I4374" s="2"/>
    </row>
    <row r="4375">
      <c r="A4375" s="183">
        <v>48362.0</v>
      </c>
      <c r="B4375" s="184" t="s">
        <v>334</v>
      </c>
      <c r="C4375" s="183">
        <v>48324.0</v>
      </c>
      <c r="D4375" s="184" t="s">
        <v>473</v>
      </c>
      <c r="E4375" s="184" t="s">
        <v>425</v>
      </c>
      <c r="F4375" s="184" t="s">
        <v>369</v>
      </c>
      <c r="G4375" s="186">
        <v>20.0</v>
      </c>
      <c r="H4375" s="186">
        <v>0.0</v>
      </c>
      <c r="I4375" s="2"/>
    </row>
    <row r="4376">
      <c r="A4376" s="183">
        <v>48363.0</v>
      </c>
      <c r="B4376" s="184" t="s">
        <v>338</v>
      </c>
      <c r="C4376" s="183">
        <v>48325.0</v>
      </c>
      <c r="D4376" s="184" t="s">
        <v>473</v>
      </c>
      <c r="E4376" s="184" t="s">
        <v>425</v>
      </c>
      <c r="F4376" s="184" t="s">
        <v>370</v>
      </c>
      <c r="G4376" s="186">
        <v>21.0</v>
      </c>
      <c r="H4376" s="186">
        <v>0.0</v>
      </c>
      <c r="I4376" s="2"/>
    </row>
    <row r="4377">
      <c r="A4377" s="183">
        <v>48364.0</v>
      </c>
      <c r="B4377" s="184" t="s">
        <v>340</v>
      </c>
      <c r="C4377" s="183">
        <v>48326.0</v>
      </c>
      <c r="D4377" s="184" t="s">
        <v>473</v>
      </c>
      <c r="E4377" s="184" t="s">
        <v>425</v>
      </c>
      <c r="F4377" s="184" t="s">
        <v>371</v>
      </c>
      <c r="G4377" s="186">
        <v>22.0</v>
      </c>
      <c r="H4377" s="186">
        <v>0.0</v>
      </c>
      <c r="I4377" s="2"/>
    </row>
    <row r="4378">
      <c r="A4378" s="183">
        <v>48365.0</v>
      </c>
      <c r="B4378" s="184" t="s">
        <v>342</v>
      </c>
      <c r="C4378" s="183">
        <v>48327.0</v>
      </c>
      <c r="D4378" s="184" t="s">
        <v>473</v>
      </c>
      <c r="E4378" s="184" t="s">
        <v>425</v>
      </c>
      <c r="F4378" s="184" t="s">
        <v>372</v>
      </c>
      <c r="G4378" s="186">
        <v>23.0</v>
      </c>
      <c r="H4378" s="186">
        <v>0.0</v>
      </c>
      <c r="I4378" s="2"/>
    </row>
    <row r="4379">
      <c r="A4379" s="183">
        <v>48366.0</v>
      </c>
      <c r="B4379" s="184" t="s">
        <v>344</v>
      </c>
      <c r="C4379" s="183">
        <v>48328.0</v>
      </c>
      <c r="D4379" s="184" t="s">
        <v>473</v>
      </c>
      <c r="E4379" s="184" t="s">
        <v>425</v>
      </c>
      <c r="F4379" s="184" t="s">
        <v>373</v>
      </c>
      <c r="G4379" s="186">
        <v>24.0</v>
      </c>
      <c r="H4379" s="186">
        <v>0.0</v>
      </c>
      <c r="I4379" s="2"/>
    </row>
    <row r="4380">
      <c r="A4380" s="183">
        <v>48367.0</v>
      </c>
      <c r="B4380" s="184" t="s">
        <v>346</v>
      </c>
      <c r="C4380" s="183">
        <v>48329.0</v>
      </c>
      <c r="D4380" s="184" t="s">
        <v>473</v>
      </c>
      <c r="E4380" s="184" t="s">
        <v>425</v>
      </c>
      <c r="F4380" s="184" t="s">
        <v>374</v>
      </c>
      <c r="G4380" s="186">
        <v>25.0</v>
      </c>
      <c r="H4380" s="186">
        <v>0.0</v>
      </c>
      <c r="I4380" s="2"/>
    </row>
    <row r="4381">
      <c r="A4381" s="183">
        <v>48368.0</v>
      </c>
      <c r="B4381" s="184" t="s">
        <v>348</v>
      </c>
      <c r="C4381" s="183">
        <v>48330.0</v>
      </c>
      <c r="D4381" s="184" t="s">
        <v>473</v>
      </c>
      <c r="E4381" s="184" t="s">
        <v>425</v>
      </c>
      <c r="F4381" s="184" t="s">
        <v>406</v>
      </c>
      <c r="G4381" s="186">
        <v>26.0</v>
      </c>
      <c r="H4381" s="186">
        <v>0.0</v>
      </c>
      <c r="I4381" s="2"/>
    </row>
    <row r="4382">
      <c r="A4382" s="183">
        <v>48369.0</v>
      </c>
      <c r="B4382" s="184" t="s">
        <v>334</v>
      </c>
      <c r="C4382" s="183">
        <v>48331.0</v>
      </c>
      <c r="D4382" s="184" t="s">
        <v>473</v>
      </c>
      <c r="E4382" s="184" t="s">
        <v>425</v>
      </c>
      <c r="F4382" s="184" t="s">
        <v>407</v>
      </c>
      <c r="G4382" s="186">
        <v>27.0</v>
      </c>
      <c r="H4382" s="186">
        <v>0.0</v>
      </c>
      <c r="I4382" s="2"/>
    </row>
    <row r="4383">
      <c r="A4383" s="183">
        <v>48370.0</v>
      </c>
      <c r="B4383" s="184" t="s">
        <v>338</v>
      </c>
      <c r="C4383" s="183">
        <v>48332.0</v>
      </c>
      <c r="D4383" s="184" t="s">
        <v>473</v>
      </c>
      <c r="E4383" s="184" t="s">
        <v>425</v>
      </c>
      <c r="F4383" s="184" t="s">
        <v>377</v>
      </c>
      <c r="G4383" s="186">
        <v>28.0</v>
      </c>
      <c r="H4383" s="186">
        <v>0.0</v>
      </c>
      <c r="I4383" s="2"/>
    </row>
    <row r="4384">
      <c r="A4384" s="183">
        <v>48371.0</v>
      </c>
      <c r="B4384" s="184" t="s">
        <v>340</v>
      </c>
      <c r="C4384" s="183">
        <v>48333.0</v>
      </c>
      <c r="D4384" s="184" t="s">
        <v>473</v>
      </c>
      <c r="E4384" s="184" t="s">
        <v>425</v>
      </c>
      <c r="F4384" s="184" t="s">
        <v>378</v>
      </c>
      <c r="G4384" s="186">
        <v>29.0</v>
      </c>
      <c r="H4384" s="186">
        <v>0.0</v>
      </c>
      <c r="I4384" s="2"/>
    </row>
    <row r="4385">
      <c r="A4385" s="183">
        <v>48372.0</v>
      </c>
      <c r="B4385" s="184" t="s">
        <v>342</v>
      </c>
      <c r="C4385" s="183">
        <v>48334.0</v>
      </c>
      <c r="D4385" s="184" t="s">
        <v>473</v>
      </c>
      <c r="E4385" s="184" t="s">
        <v>425</v>
      </c>
      <c r="F4385" s="184" t="s">
        <v>379</v>
      </c>
      <c r="G4385" s="186">
        <v>30.0</v>
      </c>
      <c r="H4385" s="186">
        <v>0.0</v>
      </c>
      <c r="I4385" s="2"/>
    </row>
    <row r="4386">
      <c r="A4386" s="183">
        <v>48373.0</v>
      </c>
      <c r="B4386" s="184" t="s">
        <v>344</v>
      </c>
      <c r="C4386" s="183">
        <v>48335.0</v>
      </c>
      <c r="D4386" s="184" t="s">
        <v>473</v>
      </c>
      <c r="E4386" s="184" t="s">
        <v>426</v>
      </c>
      <c r="F4386" s="184" t="s">
        <v>380</v>
      </c>
      <c r="G4386" s="186">
        <v>1.0</v>
      </c>
      <c r="H4386" s="186">
        <v>0.0</v>
      </c>
      <c r="I4386" s="2"/>
    </row>
    <row r="4387">
      <c r="A4387" s="183">
        <v>48374.0</v>
      </c>
      <c r="B4387" s="184" t="s">
        <v>346</v>
      </c>
      <c r="C4387" s="183">
        <v>48336.0</v>
      </c>
      <c r="D4387" s="184" t="s">
        <v>473</v>
      </c>
      <c r="E4387" s="184" t="s">
        <v>426</v>
      </c>
      <c r="F4387" s="184" t="s">
        <v>381</v>
      </c>
      <c r="G4387" s="186">
        <v>2.0</v>
      </c>
      <c r="H4387" s="186">
        <v>0.0</v>
      </c>
      <c r="I4387" s="2"/>
    </row>
    <row r="4388">
      <c r="A4388" s="183">
        <v>48375.0</v>
      </c>
      <c r="B4388" s="184" t="s">
        <v>348</v>
      </c>
      <c r="C4388" s="183">
        <v>48337.0</v>
      </c>
      <c r="D4388" s="184" t="s">
        <v>473</v>
      </c>
      <c r="E4388" s="184" t="s">
        <v>426</v>
      </c>
      <c r="F4388" s="184" t="s">
        <v>383</v>
      </c>
      <c r="G4388" s="186">
        <v>3.0</v>
      </c>
      <c r="H4388" s="186">
        <v>0.0</v>
      </c>
      <c r="I4388" s="2"/>
    </row>
    <row r="4389">
      <c r="A4389" s="183">
        <v>48376.0</v>
      </c>
      <c r="B4389" s="184" t="s">
        <v>334</v>
      </c>
      <c r="C4389" s="183">
        <v>48338.0</v>
      </c>
      <c r="D4389" s="184" t="s">
        <v>473</v>
      </c>
      <c r="E4389" s="184" t="s">
        <v>426</v>
      </c>
      <c r="F4389" s="184" t="s">
        <v>384</v>
      </c>
      <c r="G4389" s="186">
        <v>4.0</v>
      </c>
      <c r="H4389" s="186">
        <v>0.0</v>
      </c>
      <c r="I4389" s="2"/>
    </row>
    <row r="4390">
      <c r="A4390" s="183">
        <v>48377.0</v>
      </c>
      <c r="B4390" s="184" t="s">
        <v>338</v>
      </c>
      <c r="C4390" s="183">
        <v>48339.0</v>
      </c>
      <c r="D4390" s="184" t="s">
        <v>473</v>
      </c>
      <c r="E4390" s="184" t="s">
        <v>426</v>
      </c>
      <c r="F4390" s="184" t="s">
        <v>385</v>
      </c>
      <c r="G4390" s="186">
        <v>5.0</v>
      </c>
      <c r="H4390" s="186">
        <v>0.0</v>
      </c>
      <c r="I4390" s="2"/>
    </row>
    <row r="4391">
      <c r="A4391" s="183">
        <v>48378.0</v>
      </c>
      <c r="B4391" s="184" t="s">
        <v>340</v>
      </c>
      <c r="C4391" s="183">
        <v>48340.0</v>
      </c>
      <c r="D4391" s="184" t="s">
        <v>473</v>
      </c>
      <c r="E4391" s="184" t="s">
        <v>426</v>
      </c>
      <c r="F4391" s="184" t="s">
        <v>386</v>
      </c>
      <c r="G4391" s="186">
        <v>6.0</v>
      </c>
      <c r="H4391" s="186">
        <v>0.0</v>
      </c>
      <c r="I4391" s="2"/>
    </row>
    <row r="4392">
      <c r="A4392" s="183">
        <v>48379.0</v>
      </c>
      <c r="B4392" s="184" t="s">
        <v>342</v>
      </c>
      <c r="C4392" s="183">
        <v>48341.0</v>
      </c>
      <c r="D4392" s="184" t="s">
        <v>473</v>
      </c>
      <c r="E4392" s="184" t="s">
        <v>426</v>
      </c>
      <c r="F4392" s="184" t="s">
        <v>387</v>
      </c>
      <c r="G4392" s="186">
        <v>7.0</v>
      </c>
      <c r="H4392" s="186">
        <v>0.0</v>
      </c>
      <c r="I4392" s="2"/>
    </row>
    <row r="4393">
      <c r="A4393" s="183">
        <v>48380.0</v>
      </c>
      <c r="B4393" s="184" t="s">
        <v>344</v>
      </c>
      <c r="C4393" s="183">
        <v>48342.0</v>
      </c>
      <c r="D4393" s="184" t="s">
        <v>473</v>
      </c>
      <c r="E4393" s="184" t="s">
        <v>426</v>
      </c>
      <c r="F4393" s="184" t="s">
        <v>388</v>
      </c>
      <c r="G4393" s="186">
        <v>8.0</v>
      </c>
      <c r="H4393" s="186">
        <v>0.0</v>
      </c>
      <c r="I4393" s="2"/>
    </row>
    <row r="4394">
      <c r="A4394" s="183">
        <v>48381.0</v>
      </c>
      <c r="B4394" s="184" t="s">
        <v>346</v>
      </c>
      <c r="C4394" s="183">
        <v>48343.0</v>
      </c>
      <c r="D4394" s="184" t="s">
        <v>473</v>
      </c>
      <c r="E4394" s="184" t="s">
        <v>426</v>
      </c>
      <c r="F4394" s="184" t="s">
        <v>389</v>
      </c>
      <c r="G4394" s="186">
        <v>9.0</v>
      </c>
      <c r="H4394" s="186">
        <v>0.0</v>
      </c>
      <c r="I4394" s="2"/>
    </row>
    <row r="4395">
      <c r="A4395" s="183">
        <v>48382.0</v>
      </c>
      <c r="B4395" s="184" t="s">
        <v>348</v>
      </c>
      <c r="C4395" s="183">
        <v>48344.0</v>
      </c>
      <c r="D4395" s="184" t="s">
        <v>473</v>
      </c>
      <c r="E4395" s="184" t="s">
        <v>426</v>
      </c>
      <c r="F4395" s="184" t="s">
        <v>390</v>
      </c>
      <c r="G4395" s="186">
        <v>10.0</v>
      </c>
      <c r="H4395" s="186">
        <v>0.0</v>
      </c>
      <c r="I4395" s="2"/>
    </row>
    <row r="4396">
      <c r="A4396" s="183">
        <v>48383.0</v>
      </c>
      <c r="B4396" s="184" t="s">
        <v>334</v>
      </c>
      <c r="C4396" s="183">
        <v>48345.0</v>
      </c>
      <c r="D4396" s="184" t="s">
        <v>473</v>
      </c>
      <c r="E4396" s="184" t="s">
        <v>426</v>
      </c>
      <c r="F4396" s="184" t="s">
        <v>391</v>
      </c>
      <c r="G4396" s="186">
        <v>11.0</v>
      </c>
      <c r="H4396" s="186">
        <v>0.0</v>
      </c>
      <c r="I4396" s="2"/>
    </row>
    <row r="4397">
      <c r="A4397" s="183">
        <v>48384.0</v>
      </c>
      <c r="B4397" s="184" t="s">
        <v>338</v>
      </c>
      <c r="C4397" s="183">
        <v>48346.0</v>
      </c>
      <c r="D4397" s="184" t="s">
        <v>473</v>
      </c>
      <c r="E4397" s="184" t="s">
        <v>426</v>
      </c>
      <c r="F4397" s="184" t="s">
        <v>392</v>
      </c>
      <c r="G4397" s="186">
        <v>12.0</v>
      </c>
      <c r="H4397" s="186">
        <v>0.0</v>
      </c>
      <c r="I4397" s="2"/>
    </row>
    <row r="4398">
      <c r="A4398" s="183">
        <v>48385.0</v>
      </c>
      <c r="B4398" s="184" t="s">
        <v>340</v>
      </c>
      <c r="C4398" s="183">
        <v>48347.0</v>
      </c>
      <c r="D4398" s="184" t="s">
        <v>473</v>
      </c>
      <c r="E4398" s="184" t="s">
        <v>426</v>
      </c>
      <c r="F4398" s="184" t="s">
        <v>393</v>
      </c>
      <c r="G4398" s="186">
        <v>13.0</v>
      </c>
      <c r="H4398" s="186">
        <v>0.0</v>
      </c>
      <c r="I4398" s="2"/>
    </row>
    <row r="4399">
      <c r="A4399" s="183">
        <v>48386.0</v>
      </c>
      <c r="B4399" s="184" t="s">
        <v>342</v>
      </c>
      <c r="C4399" s="183">
        <v>48348.0</v>
      </c>
      <c r="D4399" s="184" t="s">
        <v>473</v>
      </c>
      <c r="E4399" s="184" t="s">
        <v>426</v>
      </c>
      <c r="F4399" s="184" t="s">
        <v>394</v>
      </c>
      <c r="G4399" s="186">
        <v>14.0</v>
      </c>
      <c r="H4399" s="186">
        <v>0.0</v>
      </c>
      <c r="I4399" s="2"/>
    </row>
    <row r="4400">
      <c r="A4400" s="183">
        <v>48387.0</v>
      </c>
      <c r="B4400" s="184" t="s">
        <v>344</v>
      </c>
      <c r="C4400" s="183">
        <v>48349.0</v>
      </c>
      <c r="D4400" s="184" t="s">
        <v>473</v>
      </c>
      <c r="E4400" s="184" t="s">
        <v>426</v>
      </c>
      <c r="F4400" s="184" t="s">
        <v>395</v>
      </c>
      <c r="G4400" s="186">
        <v>15.0</v>
      </c>
      <c r="H4400" s="186">
        <v>0.0</v>
      </c>
      <c r="I4400" s="2"/>
    </row>
    <row r="4401">
      <c r="A4401" s="183">
        <v>48388.0</v>
      </c>
      <c r="B4401" s="184" t="s">
        <v>346</v>
      </c>
      <c r="C4401" s="183">
        <v>48350.0</v>
      </c>
      <c r="D4401" s="184" t="s">
        <v>473</v>
      </c>
      <c r="E4401" s="184" t="s">
        <v>426</v>
      </c>
      <c r="F4401" s="184" t="s">
        <v>396</v>
      </c>
      <c r="G4401" s="186">
        <v>16.0</v>
      </c>
      <c r="H4401" s="186">
        <v>0.0</v>
      </c>
      <c r="I4401" s="2"/>
    </row>
    <row r="4402">
      <c r="A4402" s="183">
        <v>48389.0</v>
      </c>
      <c r="B4402" s="184" t="s">
        <v>348</v>
      </c>
      <c r="C4402" s="183">
        <v>48351.0</v>
      </c>
      <c r="D4402" s="184" t="s">
        <v>473</v>
      </c>
      <c r="E4402" s="184" t="s">
        <v>426</v>
      </c>
      <c r="F4402" s="184" t="s">
        <v>397</v>
      </c>
      <c r="G4402" s="186">
        <v>17.0</v>
      </c>
      <c r="H4402" s="186">
        <v>0.0</v>
      </c>
      <c r="I4402" s="2"/>
    </row>
    <row r="4403">
      <c r="A4403" s="183">
        <v>48390.0</v>
      </c>
      <c r="B4403" s="184" t="s">
        <v>334</v>
      </c>
      <c r="C4403" s="183">
        <v>48352.0</v>
      </c>
      <c r="D4403" s="184" t="s">
        <v>473</v>
      </c>
      <c r="E4403" s="184" t="s">
        <v>426</v>
      </c>
      <c r="F4403" s="184" t="s">
        <v>398</v>
      </c>
      <c r="G4403" s="186">
        <v>18.0</v>
      </c>
      <c r="H4403" s="186">
        <v>0.0</v>
      </c>
      <c r="I4403" s="2"/>
    </row>
    <row r="4404">
      <c r="A4404" s="183">
        <v>48391.0</v>
      </c>
      <c r="B4404" s="184" t="s">
        <v>338</v>
      </c>
      <c r="C4404" s="183">
        <v>48353.0</v>
      </c>
      <c r="D4404" s="184" t="s">
        <v>473</v>
      </c>
      <c r="E4404" s="184" t="s">
        <v>426</v>
      </c>
      <c r="F4404" s="184" t="s">
        <v>399</v>
      </c>
      <c r="G4404" s="186">
        <v>19.0</v>
      </c>
      <c r="H4404" s="186">
        <v>0.0</v>
      </c>
      <c r="I4404" s="2"/>
    </row>
    <row r="4405">
      <c r="A4405" s="183">
        <v>48392.0</v>
      </c>
      <c r="B4405" s="184" t="s">
        <v>340</v>
      </c>
      <c r="C4405" s="183">
        <v>48354.0</v>
      </c>
      <c r="D4405" s="184" t="s">
        <v>473</v>
      </c>
      <c r="E4405" s="184" t="s">
        <v>426</v>
      </c>
      <c r="F4405" s="184" t="s">
        <v>400</v>
      </c>
      <c r="G4405" s="186">
        <v>20.0</v>
      </c>
      <c r="H4405" s="186">
        <v>0.0</v>
      </c>
      <c r="I4405" s="2"/>
    </row>
    <row r="4406">
      <c r="A4406" s="183">
        <v>48393.0</v>
      </c>
      <c r="B4406" s="184" t="s">
        <v>342</v>
      </c>
      <c r="C4406" s="183">
        <v>48355.0</v>
      </c>
      <c r="D4406" s="184" t="s">
        <v>473</v>
      </c>
      <c r="E4406" s="184" t="s">
        <v>426</v>
      </c>
      <c r="F4406" s="184" t="s">
        <v>401</v>
      </c>
      <c r="G4406" s="186">
        <v>21.0</v>
      </c>
      <c r="H4406" s="186">
        <v>0.0</v>
      </c>
      <c r="I4406" s="2"/>
    </row>
    <row r="4407">
      <c r="A4407" s="183">
        <v>48394.0</v>
      </c>
      <c r="B4407" s="184" t="s">
        <v>344</v>
      </c>
      <c r="C4407" s="183">
        <v>48356.0</v>
      </c>
      <c r="D4407" s="184" t="s">
        <v>473</v>
      </c>
      <c r="E4407" s="184" t="s">
        <v>426</v>
      </c>
      <c r="F4407" s="184" t="s">
        <v>402</v>
      </c>
      <c r="G4407" s="186">
        <v>22.0</v>
      </c>
      <c r="H4407" s="186">
        <v>0.0</v>
      </c>
      <c r="I4407" s="2"/>
    </row>
    <row r="4408">
      <c r="A4408" s="183">
        <v>48395.0</v>
      </c>
      <c r="B4408" s="184" t="s">
        <v>346</v>
      </c>
      <c r="C4408" s="183">
        <v>48357.0</v>
      </c>
      <c r="D4408" s="184" t="s">
        <v>473</v>
      </c>
      <c r="E4408" s="184" t="s">
        <v>426</v>
      </c>
      <c r="F4408" s="184" t="s">
        <v>403</v>
      </c>
      <c r="G4408" s="186">
        <v>23.0</v>
      </c>
      <c r="H4408" s="186">
        <v>0.0</v>
      </c>
      <c r="I4408" s="2"/>
    </row>
    <row r="4409">
      <c r="A4409" s="183">
        <v>48396.0</v>
      </c>
      <c r="B4409" s="184" t="s">
        <v>348</v>
      </c>
      <c r="C4409" s="183">
        <v>48358.0</v>
      </c>
      <c r="D4409" s="184" t="s">
        <v>473</v>
      </c>
      <c r="E4409" s="184" t="s">
        <v>426</v>
      </c>
      <c r="F4409" s="184" t="s">
        <v>404</v>
      </c>
      <c r="G4409" s="186">
        <v>24.0</v>
      </c>
      <c r="H4409" s="186">
        <v>0.0</v>
      </c>
      <c r="I4409" s="2"/>
    </row>
    <row r="4410">
      <c r="A4410" s="183">
        <v>48397.0</v>
      </c>
      <c r="B4410" s="184" t="s">
        <v>334</v>
      </c>
      <c r="C4410" s="183">
        <v>48359.0</v>
      </c>
      <c r="D4410" s="184" t="s">
        <v>473</v>
      </c>
      <c r="E4410" s="184" t="s">
        <v>426</v>
      </c>
      <c r="F4410" s="184" t="s">
        <v>337</v>
      </c>
      <c r="G4410" s="186">
        <v>25.0</v>
      </c>
      <c r="H4410" s="186">
        <v>0.0</v>
      </c>
      <c r="I4410" s="2"/>
    </row>
    <row r="4411">
      <c r="A4411" s="183">
        <v>48398.0</v>
      </c>
      <c r="B4411" s="184" t="s">
        <v>338</v>
      </c>
      <c r="C4411" s="183">
        <v>48360.0</v>
      </c>
      <c r="D4411" s="184" t="s">
        <v>473</v>
      </c>
      <c r="E4411" s="184" t="s">
        <v>426</v>
      </c>
      <c r="F4411" s="184" t="s">
        <v>339</v>
      </c>
      <c r="G4411" s="186">
        <v>26.0</v>
      </c>
      <c r="H4411" s="186">
        <v>0.0</v>
      </c>
      <c r="I4411" s="2"/>
    </row>
    <row r="4412">
      <c r="A4412" s="183">
        <v>48399.0</v>
      </c>
      <c r="B4412" s="184" t="s">
        <v>340</v>
      </c>
      <c r="C4412" s="183">
        <v>48361.0</v>
      </c>
      <c r="D4412" s="184" t="s">
        <v>473</v>
      </c>
      <c r="E4412" s="184" t="s">
        <v>426</v>
      </c>
      <c r="F4412" s="184" t="s">
        <v>341</v>
      </c>
      <c r="G4412" s="186">
        <v>27.0</v>
      </c>
      <c r="H4412" s="186">
        <v>0.0</v>
      </c>
      <c r="I4412" s="2"/>
    </row>
    <row r="4413">
      <c r="A4413" s="183">
        <v>48400.0</v>
      </c>
      <c r="B4413" s="184" t="s">
        <v>342</v>
      </c>
      <c r="C4413" s="183">
        <v>48362.0</v>
      </c>
      <c r="D4413" s="184" t="s">
        <v>473</v>
      </c>
      <c r="E4413" s="184" t="s">
        <v>426</v>
      </c>
      <c r="F4413" s="184" t="s">
        <v>343</v>
      </c>
      <c r="G4413" s="186">
        <v>28.0</v>
      </c>
      <c r="H4413" s="186">
        <v>0.0</v>
      </c>
      <c r="I4413" s="2"/>
    </row>
    <row r="4414">
      <c r="A4414" s="183">
        <v>48401.0</v>
      </c>
      <c r="B4414" s="184" t="s">
        <v>344</v>
      </c>
      <c r="C4414" s="183">
        <v>48363.0</v>
      </c>
      <c r="D4414" s="184" t="s">
        <v>473</v>
      </c>
      <c r="E4414" s="184" t="s">
        <v>426</v>
      </c>
      <c r="F4414" s="184" t="s">
        <v>345</v>
      </c>
      <c r="G4414" s="186">
        <v>29.0</v>
      </c>
      <c r="H4414" s="186">
        <v>0.0</v>
      </c>
      <c r="I4414" s="2"/>
    </row>
    <row r="4415">
      <c r="A4415" s="183">
        <v>48402.0</v>
      </c>
      <c r="B4415" s="184" t="s">
        <v>346</v>
      </c>
      <c r="C4415" s="183">
        <v>48366.0</v>
      </c>
      <c r="D4415" s="184" t="s">
        <v>473</v>
      </c>
      <c r="E4415" s="184" t="s">
        <v>427</v>
      </c>
      <c r="F4415" s="184" t="s">
        <v>347</v>
      </c>
      <c r="G4415" s="186">
        <v>1.0</v>
      </c>
      <c r="H4415" s="186">
        <v>0.0</v>
      </c>
      <c r="I4415" s="2"/>
    </row>
    <row r="4416">
      <c r="A4416" s="183">
        <v>48403.0</v>
      </c>
      <c r="B4416" s="184" t="s">
        <v>348</v>
      </c>
      <c r="C4416" s="183">
        <v>48367.0</v>
      </c>
      <c r="D4416" s="184" t="s">
        <v>473</v>
      </c>
      <c r="E4416" s="184" t="s">
        <v>427</v>
      </c>
      <c r="F4416" s="184" t="s">
        <v>349</v>
      </c>
      <c r="G4416" s="186">
        <v>2.0</v>
      </c>
      <c r="H4416" s="186">
        <v>0.0</v>
      </c>
      <c r="I4416" s="2"/>
    </row>
    <row r="4417">
      <c r="A4417" s="183">
        <v>48404.0</v>
      </c>
      <c r="B4417" s="184" t="s">
        <v>334</v>
      </c>
      <c r="C4417" s="183">
        <v>48368.0</v>
      </c>
      <c r="D4417" s="184" t="s">
        <v>473</v>
      </c>
      <c r="E4417" s="184" t="s">
        <v>427</v>
      </c>
      <c r="F4417" s="184" t="s">
        <v>350</v>
      </c>
      <c r="G4417" s="186">
        <v>3.0</v>
      </c>
      <c r="H4417" s="186">
        <v>0.0</v>
      </c>
      <c r="I4417" s="2"/>
    </row>
    <row r="4418">
      <c r="A4418" s="183">
        <v>48405.0</v>
      </c>
      <c r="B4418" s="184" t="s">
        <v>338</v>
      </c>
      <c r="C4418" s="183">
        <v>48369.0</v>
      </c>
      <c r="D4418" s="184" t="s">
        <v>473</v>
      </c>
      <c r="E4418" s="184" t="s">
        <v>427</v>
      </c>
      <c r="F4418" s="184" t="s">
        <v>351</v>
      </c>
      <c r="G4418" s="186">
        <v>4.0</v>
      </c>
      <c r="H4418" s="186">
        <v>0.0</v>
      </c>
      <c r="I4418" s="2"/>
    </row>
    <row r="4419">
      <c r="A4419" s="183">
        <v>48406.0</v>
      </c>
      <c r="B4419" s="184" t="s">
        <v>340</v>
      </c>
      <c r="C4419" s="183">
        <v>48370.0</v>
      </c>
      <c r="D4419" s="184" t="s">
        <v>473</v>
      </c>
      <c r="E4419" s="184" t="s">
        <v>427</v>
      </c>
      <c r="F4419" s="184" t="s">
        <v>352</v>
      </c>
      <c r="G4419" s="186">
        <v>5.0</v>
      </c>
      <c r="H4419" s="186">
        <v>0.0</v>
      </c>
      <c r="I4419" s="2"/>
    </row>
    <row r="4420">
      <c r="A4420" s="183">
        <v>48407.0</v>
      </c>
      <c r="B4420" s="184" t="s">
        <v>342</v>
      </c>
      <c r="C4420" s="183">
        <v>48371.0</v>
      </c>
      <c r="D4420" s="184" t="s">
        <v>473</v>
      </c>
      <c r="E4420" s="184" t="s">
        <v>427</v>
      </c>
      <c r="F4420" s="184" t="s">
        <v>353</v>
      </c>
      <c r="G4420" s="186">
        <v>6.0</v>
      </c>
      <c r="H4420" s="186">
        <v>0.0</v>
      </c>
      <c r="I4420" s="2"/>
    </row>
    <row r="4421">
      <c r="A4421" s="183">
        <v>48408.0</v>
      </c>
      <c r="B4421" s="184" t="s">
        <v>344</v>
      </c>
      <c r="C4421" s="183">
        <v>48372.0</v>
      </c>
      <c r="D4421" s="184" t="s">
        <v>473</v>
      </c>
      <c r="E4421" s="184" t="s">
        <v>427</v>
      </c>
      <c r="F4421" s="184" t="s">
        <v>354</v>
      </c>
      <c r="G4421" s="186">
        <v>7.0</v>
      </c>
      <c r="H4421" s="186">
        <v>0.0</v>
      </c>
      <c r="I4421" s="2"/>
    </row>
    <row r="4422">
      <c r="A4422" s="183">
        <v>48409.0</v>
      </c>
      <c r="B4422" s="184" t="s">
        <v>346</v>
      </c>
      <c r="C4422" s="183">
        <v>48373.0</v>
      </c>
      <c r="D4422" s="184" t="s">
        <v>473</v>
      </c>
      <c r="E4422" s="184" t="s">
        <v>427</v>
      </c>
      <c r="F4422" s="184" t="s">
        <v>356</v>
      </c>
      <c r="G4422" s="186">
        <v>8.0</v>
      </c>
      <c r="H4422" s="186">
        <v>0.0</v>
      </c>
      <c r="I4422" s="2"/>
    </row>
    <row r="4423">
      <c r="A4423" s="183">
        <v>48410.0</v>
      </c>
      <c r="B4423" s="184" t="s">
        <v>348</v>
      </c>
      <c r="C4423" s="183">
        <v>48374.0</v>
      </c>
      <c r="D4423" s="184" t="s">
        <v>473</v>
      </c>
      <c r="E4423" s="184" t="s">
        <v>427</v>
      </c>
      <c r="F4423" s="184" t="s">
        <v>357</v>
      </c>
      <c r="G4423" s="186">
        <v>9.0</v>
      </c>
      <c r="H4423" s="186">
        <v>0.0</v>
      </c>
      <c r="I4423" s="2"/>
    </row>
    <row r="4424">
      <c r="A4424" s="183">
        <v>48411.0</v>
      </c>
      <c r="B4424" s="184" t="s">
        <v>334</v>
      </c>
      <c r="C4424" s="183">
        <v>48375.0</v>
      </c>
      <c r="D4424" s="184" t="s">
        <v>473</v>
      </c>
      <c r="E4424" s="184" t="s">
        <v>427</v>
      </c>
      <c r="F4424" s="184" t="s">
        <v>358</v>
      </c>
      <c r="G4424" s="186">
        <v>10.0</v>
      </c>
      <c r="H4424" s="186">
        <v>0.0</v>
      </c>
      <c r="I4424" s="2"/>
    </row>
    <row r="4425">
      <c r="A4425" s="183">
        <v>48412.0</v>
      </c>
      <c r="B4425" s="184" t="s">
        <v>338</v>
      </c>
      <c r="C4425" s="183">
        <v>48376.0</v>
      </c>
      <c r="D4425" s="184" t="s">
        <v>473</v>
      </c>
      <c r="E4425" s="184" t="s">
        <v>427</v>
      </c>
      <c r="F4425" s="184" t="s">
        <v>359</v>
      </c>
      <c r="G4425" s="186">
        <v>11.0</v>
      </c>
      <c r="H4425" s="186">
        <v>0.0</v>
      </c>
      <c r="I4425" s="2"/>
    </row>
    <row r="4426">
      <c r="A4426" s="183">
        <v>48413.0</v>
      </c>
      <c r="B4426" s="184" t="s">
        <v>340</v>
      </c>
      <c r="C4426" s="183">
        <v>48377.0</v>
      </c>
      <c r="D4426" s="184" t="s">
        <v>473</v>
      </c>
      <c r="E4426" s="184" t="s">
        <v>427</v>
      </c>
      <c r="F4426" s="184" t="s">
        <v>360</v>
      </c>
      <c r="G4426" s="186">
        <v>12.0</v>
      </c>
      <c r="H4426" s="186">
        <v>0.0</v>
      </c>
      <c r="I4426" s="2"/>
    </row>
    <row r="4427">
      <c r="A4427" s="183">
        <v>48414.0</v>
      </c>
      <c r="B4427" s="184" t="s">
        <v>342</v>
      </c>
      <c r="C4427" s="183">
        <v>48378.0</v>
      </c>
      <c r="D4427" s="184" t="s">
        <v>473</v>
      </c>
      <c r="E4427" s="184" t="s">
        <v>427</v>
      </c>
      <c r="F4427" s="184" t="s">
        <v>361</v>
      </c>
      <c r="G4427" s="186">
        <v>13.0</v>
      </c>
      <c r="H4427" s="186">
        <v>0.0</v>
      </c>
      <c r="I4427" s="2"/>
    </row>
    <row r="4428">
      <c r="A4428" s="183">
        <v>48415.0</v>
      </c>
      <c r="B4428" s="184" t="s">
        <v>344</v>
      </c>
      <c r="C4428" s="183">
        <v>48379.0</v>
      </c>
      <c r="D4428" s="184" t="s">
        <v>473</v>
      </c>
      <c r="E4428" s="184" t="s">
        <v>427</v>
      </c>
      <c r="F4428" s="184" t="s">
        <v>362</v>
      </c>
      <c r="G4428" s="186">
        <v>14.0</v>
      </c>
      <c r="H4428" s="186">
        <v>0.0</v>
      </c>
      <c r="I4428" s="2"/>
    </row>
    <row r="4429">
      <c r="A4429" s="183">
        <v>48416.0</v>
      </c>
      <c r="B4429" s="184" t="s">
        <v>346</v>
      </c>
      <c r="C4429" s="183">
        <v>48380.0</v>
      </c>
      <c r="D4429" s="184" t="s">
        <v>473</v>
      </c>
      <c r="E4429" s="184" t="s">
        <v>427</v>
      </c>
      <c r="F4429" s="184" t="s">
        <v>363</v>
      </c>
      <c r="G4429" s="186">
        <v>15.0</v>
      </c>
      <c r="H4429" s="186">
        <v>0.0</v>
      </c>
      <c r="I4429" s="2"/>
    </row>
    <row r="4430">
      <c r="A4430" s="183">
        <v>48417.0</v>
      </c>
      <c r="B4430" s="184" t="s">
        <v>348</v>
      </c>
      <c r="C4430" s="183">
        <v>48381.0</v>
      </c>
      <c r="D4430" s="184" t="s">
        <v>473</v>
      </c>
      <c r="E4430" s="184" t="s">
        <v>427</v>
      </c>
      <c r="F4430" s="184" t="s">
        <v>364</v>
      </c>
      <c r="G4430" s="186">
        <v>16.0</v>
      </c>
      <c r="H4430" s="186">
        <v>0.0</v>
      </c>
      <c r="I4430" s="2"/>
    </row>
    <row r="4431">
      <c r="A4431" s="183">
        <v>48418.0</v>
      </c>
      <c r="B4431" s="184" t="s">
        <v>334</v>
      </c>
      <c r="C4431" s="183">
        <v>48382.0</v>
      </c>
      <c r="D4431" s="184" t="s">
        <v>473</v>
      </c>
      <c r="E4431" s="184" t="s">
        <v>427</v>
      </c>
      <c r="F4431" s="184" t="s">
        <v>365</v>
      </c>
      <c r="G4431" s="186">
        <v>17.0</v>
      </c>
      <c r="H4431" s="186">
        <v>0.0</v>
      </c>
      <c r="I4431" s="2"/>
    </row>
    <row r="4432">
      <c r="A4432" s="183">
        <v>48419.0</v>
      </c>
      <c r="B4432" s="184" t="s">
        <v>338</v>
      </c>
      <c r="C4432" s="183">
        <v>48383.0</v>
      </c>
      <c r="D4432" s="184" t="s">
        <v>473</v>
      </c>
      <c r="E4432" s="184" t="s">
        <v>427</v>
      </c>
      <c r="F4432" s="184" t="s">
        <v>366</v>
      </c>
      <c r="G4432" s="186">
        <v>18.0</v>
      </c>
      <c r="H4432" s="186">
        <v>0.0</v>
      </c>
      <c r="I4432" s="2"/>
    </row>
    <row r="4433">
      <c r="A4433" s="183">
        <v>48420.0</v>
      </c>
      <c r="B4433" s="184" t="s">
        <v>340</v>
      </c>
      <c r="C4433" s="183">
        <v>48384.0</v>
      </c>
      <c r="D4433" s="184" t="s">
        <v>473</v>
      </c>
      <c r="E4433" s="184" t="s">
        <v>427</v>
      </c>
      <c r="F4433" s="184" t="s">
        <v>367</v>
      </c>
      <c r="G4433" s="186">
        <v>19.0</v>
      </c>
      <c r="H4433" s="186">
        <v>0.0</v>
      </c>
      <c r="I4433" s="2"/>
    </row>
    <row r="4434">
      <c r="A4434" s="183">
        <v>48421.0</v>
      </c>
      <c r="B4434" s="184" t="s">
        <v>342</v>
      </c>
      <c r="C4434" s="183">
        <v>48385.0</v>
      </c>
      <c r="D4434" s="184" t="s">
        <v>473</v>
      </c>
      <c r="E4434" s="184" t="s">
        <v>427</v>
      </c>
      <c r="F4434" s="184" t="s">
        <v>368</v>
      </c>
      <c r="G4434" s="186">
        <v>20.0</v>
      </c>
      <c r="H4434" s="186">
        <v>0.0</v>
      </c>
      <c r="I4434" s="2"/>
    </row>
    <row r="4435">
      <c r="A4435" s="183">
        <v>48422.0</v>
      </c>
      <c r="B4435" s="184" t="s">
        <v>344</v>
      </c>
      <c r="C4435" s="183">
        <v>48386.0</v>
      </c>
      <c r="D4435" s="184" t="s">
        <v>473</v>
      </c>
      <c r="E4435" s="184" t="s">
        <v>427</v>
      </c>
      <c r="F4435" s="184" t="s">
        <v>369</v>
      </c>
      <c r="G4435" s="186">
        <v>21.0</v>
      </c>
      <c r="H4435" s="186">
        <v>0.0</v>
      </c>
      <c r="I4435" s="2"/>
    </row>
    <row r="4436">
      <c r="A4436" s="183">
        <v>48423.0</v>
      </c>
      <c r="B4436" s="184" t="s">
        <v>346</v>
      </c>
      <c r="C4436" s="183">
        <v>48387.0</v>
      </c>
      <c r="D4436" s="184" t="s">
        <v>473</v>
      </c>
      <c r="E4436" s="184" t="s">
        <v>427</v>
      </c>
      <c r="F4436" s="184" t="s">
        <v>370</v>
      </c>
      <c r="G4436" s="186">
        <v>22.0</v>
      </c>
      <c r="H4436" s="186">
        <v>0.0</v>
      </c>
      <c r="I4436" s="2"/>
    </row>
    <row r="4437">
      <c r="A4437" s="183">
        <v>48424.0</v>
      </c>
      <c r="B4437" s="184" t="s">
        <v>348</v>
      </c>
      <c r="C4437" s="183">
        <v>48388.0</v>
      </c>
      <c r="D4437" s="184" t="s">
        <v>473</v>
      </c>
      <c r="E4437" s="184" t="s">
        <v>427</v>
      </c>
      <c r="F4437" s="184" t="s">
        <v>371</v>
      </c>
      <c r="G4437" s="186">
        <v>23.0</v>
      </c>
      <c r="H4437" s="186">
        <v>0.0</v>
      </c>
      <c r="I4437" s="2"/>
    </row>
    <row r="4438">
      <c r="A4438" s="183">
        <v>48425.0</v>
      </c>
      <c r="B4438" s="184" t="s">
        <v>334</v>
      </c>
      <c r="C4438" s="183">
        <v>48389.0</v>
      </c>
      <c r="D4438" s="184" t="s">
        <v>473</v>
      </c>
      <c r="E4438" s="184" t="s">
        <v>427</v>
      </c>
      <c r="F4438" s="184" t="s">
        <v>372</v>
      </c>
      <c r="G4438" s="186">
        <v>24.0</v>
      </c>
      <c r="H4438" s="186">
        <v>0.0</v>
      </c>
      <c r="I4438" s="2"/>
    </row>
    <row r="4439">
      <c r="A4439" s="183">
        <v>48426.0</v>
      </c>
      <c r="B4439" s="184" t="s">
        <v>338</v>
      </c>
      <c r="C4439" s="183">
        <v>48390.0</v>
      </c>
      <c r="D4439" s="184" t="s">
        <v>473</v>
      </c>
      <c r="E4439" s="184" t="s">
        <v>427</v>
      </c>
      <c r="F4439" s="184" t="s">
        <v>373</v>
      </c>
      <c r="G4439" s="186">
        <v>25.0</v>
      </c>
      <c r="H4439" s="186">
        <v>0.0</v>
      </c>
      <c r="I4439" s="2"/>
    </row>
    <row r="4440">
      <c r="A4440" s="183">
        <v>48427.0</v>
      </c>
      <c r="B4440" s="184" t="s">
        <v>340</v>
      </c>
      <c r="C4440" s="183">
        <v>48391.0</v>
      </c>
      <c r="D4440" s="184" t="s">
        <v>473</v>
      </c>
      <c r="E4440" s="184" t="s">
        <v>427</v>
      </c>
      <c r="F4440" s="184" t="s">
        <v>374</v>
      </c>
      <c r="G4440" s="186">
        <v>26.0</v>
      </c>
      <c r="H4440" s="186">
        <v>0.0</v>
      </c>
      <c r="I4440" s="2"/>
    </row>
    <row r="4441">
      <c r="A4441" s="183">
        <v>48428.0</v>
      </c>
      <c r="B4441" s="184" t="s">
        <v>342</v>
      </c>
      <c r="C4441" s="183">
        <v>48392.0</v>
      </c>
      <c r="D4441" s="184" t="s">
        <v>473</v>
      </c>
      <c r="E4441" s="184" t="s">
        <v>427</v>
      </c>
      <c r="F4441" s="184" t="s">
        <v>406</v>
      </c>
      <c r="G4441" s="186">
        <v>27.0</v>
      </c>
      <c r="H4441" s="186">
        <v>0.0</v>
      </c>
      <c r="I4441" s="2"/>
    </row>
    <row r="4442">
      <c r="A4442" s="183">
        <v>48429.0</v>
      </c>
      <c r="B4442" s="184" t="s">
        <v>344</v>
      </c>
      <c r="C4442" s="183">
        <v>48393.0</v>
      </c>
      <c r="D4442" s="184" t="s">
        <v>473</v>
      </c>
      <c r="E4442" s="184" t="s">
        <v>427</v>
      </c>
      <c r="F4442" s="184" t="s">
        <v>407</v>
      </c>
      <c r="G4442" s="186">
        <v>28.0</v>
      </c>
      <c r="H4442" s="186">
        <v>0.0</v>
      </c>
      <c r="I4442" s="2"/>
    </row>
    <row r="4443">
      <c r="A4443" s="183">
        <v>48430.0</v>
      </c>
      <c r="B4443" s="184" t="s">
        <v>346</v>
      </c>
      <c r="C4443" s="183">
        <v>48394.0</v>
      </c>
      <c r="D4443" s="184" t="s">
        <v>473</v>
      </c>
      <c r="E4443" s="184" t="s">
        <v>427</v>
      </c>
      <c r="F4443" s="184" t="s">
        <v>377</v>
      </c>
      <c r="G4443" s="186">
        <v>29.0</v>
      </c>
      <c r="H4443" s="186">
        <v>0.0</v>
      </c>
      <c r="I4443" s="2"/>
    </row>
    <row r="4444">
      <c r="A4444" s="183">
        <v>48431.0</v>
      </c>
      <c r="B4444" s="184" t="s">
        <v>348</v>
      </c>
      <c r="C4444" s="183">
        <v>48395.0</v>
      </c>
      <c r="D4444" s="184" t="s">
        <v>473</v>
      </c>
      <c r="E4444" s="184" t="s">
        <v>427</v>
      </c>
      <c r="F4444" s="184" t="s">
        <v>378</v>
      </c>
      <c r="G4444" s="186">
        <v>30.0</v>
      </c>
      <c r="H4444" s="186">
        <v>0.0</v>
      </c>
      <c r="I4444" s="2"/>
    </row>
    <row r="4445">
      <c r="A4445" s="183">
        <v>48432.0</v>
      </c>
      <c r="B4445" s="184" t="s">
        <v>334</v>
      </c>
      <c r="C4445" s="183">
        <v>48396.0</v>
      </c>
      <c r="D4445" s="184" t="s">
        <v>473</v>
      </c>
      <c r="E4445" s="184" t="s">
        <v>428</v>
      </c>
      <c r="F4445" s="184" t="s">
        <v>379</v>
      </c>
      <c r="G4445" s="186">
        <v>1.0</v>
      </c>
      <c r="H4445" s="186">
        <v>0.0</v>
      </c>
      <c r="I4445" s="2"/>
    </row>
    <row r="4446">
      <c r="A4446" s="183">
        <v>48433.0</v>
      </c>
      <c r="B4446" s="184" t="s">
        <v>338</v>
      </c>
      <c r="C4446" s="183">
        <v>48397.0</v>
      </c>
      <c r="D4446" s="184" t="s">
        <v>473</v>
      </c>
      <c r="E4446" s="184" t="s">
        <v>428</v>
      </c>
      <c r="F4446" s="184" t="s">
        <v>380</v>
      </c>
      <c r="G4446" s="186">
        <v>2.0</v>
      </c>
      <c r="H4446" s="186">
        <v>0.0</v>
      </c>
      <c r="I4446" s="2"/>
    </row>
    <row r="4447">
      <c r="A4447" s="183">
        <v>48434.0</v>
      </c>
      <c r="B4447" s="184" t="s">
        <v>340</v>
      </c>
      <c r="C4447" s="183">
        <v>48398.0</v>
      </c>
      <c r="D4447" s="184" t="s">
        <v>473</v>
      </c>
      <c r="E4447" s="184" t="s">
        <v>428</v>
      </c>
      <c r="F4447" s="184" t="s">
        <v>381</v>
      </c>
      <c r="G4447" s="186">
        <v>3.0</v>
      </c>
      <c r="H4447" s="186">
        <v>0.0</v>
      </c>
      <c r="I4447" s="2"/>
    </row>
    <row r="4448">
      <c r="A4448" s="183">
        <v>48435.0</v>
      </c>
      <c r="B4448" s="184" t="s">
        <v>342</v>
      </c>
      <c r="C4448" s="183">
        <v>48399.0</v>
      </c>
      <c r="D4448" s="184" t="s">
        <v>473</v>
      </c>
      <c r="E4448" s="184" t="s">
        <v>428</v>
      </c>
      <c r="F4448" s="184" t="s">
        <v>383</v>
      </c>
      <c r="G4448" s="186">
        <v>4.0</v>
      </c>
      <c r="H4448" s="186">
        <v>0.0</v>
      </c>
      <c r="I4448" s="2"/>
    </row>
    <row r="4449">
      <c r="A4449" s="183">
        <v>48436.0</v>
      </c>
      <c r="B4449" s="184" t="s">
        <v>344</v>
      </c>
      <c r="C4449" s="183">
        <v>48400.0</v>
      </c>
      <c r="D4449" s="184" t="s">
        <v>473</v>
      </c>
      <c r="E4449" s="184" t="s">
        <v>428</v>
      </c>
      <c r="F4449" s="184" t="s">
        <v>384</v>
      </c>
      <c r="G4449" s="186">
        <v>5.0</v>
      </c>
      <c r="H4449" s="186">
        <v>0.0</v>
      </c>
      <c r="I4449" s="2"/>
    </row>
    <row r="4450">
      <c r="A4450" s="183">
        <v>48437.0</v>
      </c>
      <c r="B4450" s="184" t="s">
        <v>346</v>
      </c>
      <c r="C4450" s="183">
        <v>48401.0</v>
      </c>
      <c r="D4450" s="184" t="s">
        <v>473</v>
      </c>
      <c r="E4450" s="184" t="s">
        <v>428</v>
      </c>
      <c r="F4450" s="184" t="s">
        <v>385</v>
      </c>
      <c r="G4450" s="186">
        <v>6.0</v>
      </c>
      <c r="H4450" s="186">
        <v>0.0</v>
      </c>
      <c r="I4450" s="2"/>
    </row>
    <row r="4451">
      <c r="A4451" s="183">
        <v>48438.0</v>
      </c>
      <c r="B4451" s="184" t="s">
        <v>348</v>
      </c>
      <c r="C4451" s="183">
        <v>48402.0</v>
      </c>
      <c r="D4451" s="184" t="s">
        <v>473</v>
      </c>
      <c r="E4451" s="184" t="s">
        <v>428</v>
      </c>
      <c r="F4451" s="184" t="s">
        <v>386</v>
      </c>
      <c r="G4451" s="186">
        <v>7.0</v>
      </c>
      <c r="H4451" s="186">
        <v>0.0</v>
      </c>
      <c r="I4451" s="2"/>
    </row>
    <row r="4452">
      <c r="A4452" s="183">
        <v>48439.0</v>
      </c>
      <c r="B4452" s="184" t="s">
        <v>334</v>
      </c>
      <c r="C4452" s="183">
        <v>48403.0</v>
      </c>
      <c r="D4452" s="184" t="s">
        <v>473</v>
      </c>
      <c r="E4452" s="184" t="s">
        <v>428</v>
      </c>
      <c r="F4452" s="184" t="s">
        <v>387</v>
      </c>
      <c r="G4452" s="186">
        <v>8.0</v>
      </c>
      <c r="H4452" s="186">
        <v>0.0</v>
      </c>
      <c r="I4452" s="2"/>
    </row>
    <row r="4453">
      <c r="A4453" s="183">
        <v>48440.0</v>
      </c>
      <c r="B4453" s="184" t="s">
        <v>338</v>
      </c>
      <c r="C4453" s="183">
        <v>48404.0</v>
      </c>
      <c r="D4453" s="184" t="s">
        <v>473</v>
      </c>
      <c r="E4453" s="184" t="s">
        <v>428</v>
      </c>
      <c r="F4453" s="184" t="s">
        <v>388</v>
      </c>
      <c r="G4453" s="186">
        <v>9.0</v>
      </c>
      <c r="H4453" s="186">
        <v>0.0</v>
      </c>
      <c r="I4453" s="2"/>
    </row>
    <row r="4454">
      <c r="A4454" s="183">
        <v>48441.0</v>
      </c>
      <c r="B4454" s="184" t="s">
        <v>340</v>
      </c>
      <c r="C4454" s="183">
        <v>48405.0</v>
      </c>
      <c r="D4454" s="184" t="s">
        <v>473</v>
      </c>
      <c r="E4454" s="184" t="s">
        <v>428</v>
      </c>
      <c r="F4454" s="184" t="s">
        <v>389</v>
      </c>
      <c r="G4454" s="186">
        <v>10.0</v>
      </c>
      <c r="H4454" s="186">
        <v>0.0</v>
      </c>
      <c r="I4454" s="2"/>
    </row>
    <row r="4455">
      <c r="A4455" s="183">
        <v>48442.0</v>
      </c>
      <c r="B4455" s="184" t="s">
        <v>342</v>
      </c>
      <c r="C4455" s="183">
        <v>48406.0</v>
      </c>
      <c r="D4455" s="184" t="s">
        <v>473</v>
      </c>
      <c r="E4455" s="184" t="s">
        <v>428</v>
      </c>
      <c r="F4455" s="184" t="s">
        <v>390</v>
      </c>
      <c r="G4455" s="186">
        <v>11.0</v>
      </c>
      <c r="H4455" s="186">
        <v>0.0</v>
      </c>
      <c r="I4455" s="2"/>
    </row>
    <row r="4456">
      <c r="A4456" s="183">
        <v>48443.0</v>
      </c>
      <c r="B4456" s="184" t="s">
        <v>344</v>
      </c>
      <c r="C4456" s="183">
        <v>48407.0</v>
      </c>
      <c r="D4456" s="184" t="s">
        <v>473</v>
      </c>
      <c r="E4456" s="184" t="s">
        <v>428</v>
      </c>
      <c r="F4456" s="184" t="s">
        <v>391</v>
      </c>
      <c r="G4456" s="186">
        <v>12.0</v>
      </c>
      <c r="H4456" s="186">
        <v>0.0</v>
      </c>
      <c r="I4456" s="2"/>
    </row>
    <row r="4457">
      <c r="A4457" s="183">
        <v>48444.0</v>
      </c>
      <c r="B4457" s="184" t="s">
        <v>346</v>
      </c>
      <c r="C4457" s="183">
        <v>48408.0</v>
      </c>
      <c r="D4457" s="184" t="s">
        <v>473</v>
      </c>
      <c r="E4457" s="184" t="s">
        <v>428</v>
      </c>
      <c r="F4457" s="184" t="s">
        <v>392</v>
      </c>
      <c r="G4457" s="186">
        <v>13.0</v>
      </c>
      <c r="H4457" s="186">
        <v>0.0</v>
      </c>
      <c r="I4457" s="2"/>
    </row>
    <row r="4458">
      <c r="A4458" s="183">
        <v>48445.0</v>
      </c>
      <c r="B4458" s="184" t="s">
        <v>348</v>
      </c>
      <c r="C4458" s="183">
        <v>48409.0</v>
      </c>
      <c r="D4458" s="184" t="s">
        <v>473</v>
      </c>
      <c r="E4458" s="184" t="s">
        <v>428</v>
      </c>
      <c r="F4458" s="184" t="s">
        <v>393</v>
      </c>
      <c r="G4458" s="186">
        <v>14.0</v>
      </c>
      <c r="H4458" s="186">
        <v>0.0</v>
      </c>
      <c r="I4458" s="2"/>
    </row>
    <row r="4459">
      <c r="A4459" s="183">
        <v>48446.0</v>
      </c>
      <c r="B4459" s="184" t="s">
        <v>334</v>
      </c>
      <c r="C4459" s="183">
        <v>48410.0</v>
      </c>
      <c r="D4459" s="184" t="s">
        <v>473</v>
      </c>
      <c r="E4459" s="184" t="s">
        <v>428</v>
      </c>
      <c r="F4459" s="184" t="s">
        <v>394</v>
      </c>
      <c r="G4459" s="186">
        <v>15.0</v>
      </c>
      <c r="H4459" s="186">
        <v>0.0</v>
      </c>
      <c r="I4459" s="2"/>
    </row>
    <row r="4460">
      <c r="A4460" s="183">
        <v>48447.0</v>
      </c>
      <c r="B4460" s="184" t="s">
        <v>338</v>
      </c>
      <c r="C4460" s="183">
        <v>48411.0</v>
      </c>
      <c r="D4460" s="184" t="s">
        <v>473</v>
      </c>
      <c r="E4460" s="184" t="s">
        <v>428</v>
      </c>
      <c r="F4460" s="184" t="s">
        <v>395</v>
      </c>
      <c r="G4460" s="186">
        <v>16.0</v>
      </c>
      <c r="H4460" s="186">
        <v>0.0</v>
      </c>
      <c r="I4460" s="2"/>
    </row>
    <row r="4461">
      <c r="A4461" s="183">
        <v>48448.0</v>
      </c>
      <c r="B4461" s="184" t="s">
        <v>340</v>
      </c>
      <c r="C4461" s="183">
        <v>48412.0</v>
      </c>
      <c r="D4461" s="184" t="s">
        <v>473</v>
      </c>
      <c r="E4461" s="184" t="s">
        <v>428</v>
      </c>
      <c r="F4461" s="184" t="s">
        <v>396</v>
      </c>
      <c r="G4461" s="186">
        <v>17.0</v>
      </c>
      <c r="H4461" s="186">
        <v>0.0</v>
      </c>
      <c r="I4461" s="2"/>
    </row>
    <row r="4462">
      <c r="A4462" s="183">
        <v>48449.0</v>
      </c>
      <c r="B4462" s="184" t="s">
        <v>342</v>
      </c>
      <c r="C4462" s="183">
        <v>48413.0</v>
      </c>
      <c r="D4462" s="184" t="s">
        <v>473</v>
      </c>
      <c r="E4462" s="184" t="s">
        <v>428</v>
      </c>
      <c r="F4462" s="184" t="s">
        <v>397</v>
      </c>
      <c r="G4462" s="186">
        <v>18.0</v>
      </c>
      <c r="H4462" s="186">
        <v>0.0</v>
      </c>
      <c r="I4462" s="2"/>
    </row>
    <row r="4463">
      <c r="A4463" s="183">
        <v>48450.0</v>
      </c>
      <c r="B4463" s="184" t="s">
        <v>344</v>
      </c>
      <c r="C4463" s="183">
        <v>48414.0</v>
      </c>
      <c r="D4463" s="184" t="s">
        <v>473</v>
      </c>
      <c r="E4463" s="184" t="s">
        <v>428</v>
      </c>
      <c r="F4463" s="184" t="s">
        <v>398</v>
      </c>
      <c r="G4463" s="186">
        <v>19.0</v>
      </c>
      <c r="H4463" s="186">
        <v>0.0</v>
      </c>
      <c r="I4463" s="2"/>
    </row>
    <row r="4464">
      <c r="A4464" s="183">
        <v>48451.0</v>
      </c>
      <c r="B4464" s="184" t="s">
        <v>346</v>
      </c>
      <c r="C4464" s="183">
        <v>48415.0</v>
      </c>
      <c r="D4464" s="184" t="s">
        <v>473</v>
      </c>
      <c r="E4464" s="184" t="s">
        <v>428</v>
      </c>
      <c r="F4464" s="184" t="s">
        <v>399</v>
      </c>
      <c r="G4464" s="186">
        <v>20.0</v>
      </c>
      <c r="H4464" s="186">
        <v>0.0</v>
      </c>
      <c r="I4464" s="2"/>
    </row>
    <row r="4465">
      <c r="A4465" s="183">
        <v>48452.0</v>
      </c>
      <c r="B4465" s="184" t="s">
        <v>348</v>
      </c>
      <c r="C4465" s="183">
        <v>48416.0</v>
      </c>
      <c r="D4465" s="184" t="s">
        <v>473</v>
      </c>
      <c r="E4465" s="184" t="s">
        <v>428</v>
      </c>
      <c r="F4465" s="184" t="s">
        <v>400</v>
      </c>
      <c r="G4465" s="186">
        <v>21.0</v>
      </c>
      <c r="H4465" s="186">
        <v>0.0</v>
      </c>
      <c r="I4465" s="2"/>
    </row>
    <row r="4466">
      <c r="A4466" s="183">
        <v>48453.0</v>
      </c>
      <c r="B4466" s="184" t="s">
        <v>334</v>
      </c>
      <c r="C4466" s="183">
        <v>48417.0</v>
      </c>
      <c r="D4466" s="184" t="s">
        <v>473</v>
      </c>
      <c r="E4466" s="184" t="s">
        <v>428</v>
      </c>
      <c r="F4466" s="184" t="s">
        <v>401</v>
      </c>
      <c r="G4466" s="186">
        <v>22.0</v>
      </c>
      <c r="H4466" s="186">
        <v>0.0</v>
      </c>
      <c r="I4466" s="2"/>
    </row>
    <row r="4467">
      <c r="A4467" s="183">
        <v>48454.0</v>
      </c>
      <c r="B4467" s="184" t="s">
        <v>338</v>
      </c>
      <c r="C4467" s="183">
        <v>48418.0</v>
      </c>
      <c r="D4467" s="184" t="s">
        <v>473</v>
      </c>
      <c r="E4467" s="184" t="s">
        <v>428</v>
      </c>
      <c r="F4467" s="184" t="s">
        <v>402</v>
      </c>
      <c r="G4467" s="186">
        <v>23.0</v>
      </c>
      <c r="H4467" s="186">
        <v>0.0</v>
      </c>
      <c r="I4467" s="2"/>
    </row>
    <row r="4468">
      <c r="A4468" s="183">
        <v>48455.0</v>
      </c>
      <c r="B4468" s="184" t="s">
        <v>340</v>
      </c>
      <c r="C4468" s="183">
        <v>48419.0</v>
      </c>
      <c r="D4468" s="184" t="s">
        <v>473</v>
      </c>
      <c r="E4468" s="184" t="s">
        <v>428</v>
      </c>
      <c r="F4468" s="184" t="s">
        <v>403</v>
      </c>
      <c r="G4468" s="186">
        <v>24.0</v>
      </c>
      <c r="H4468" s="186">
        <v>0.0</v>
      </c>
      <c r="I4468" s="2"/>
    </row>
    <row r="4469">
      <c r="A4469" s="183">
        <v>48456.0</v>
      </c>
      <c r="B4469" s="184" t="s">
        <v>342</v>
      </c>
      <c r="C4469" s="183">
        <v>48420.0</v>
      </c>
      <c r="D4469" s="184" t="s">
        <v>473</v>
      </c>
      <c r="E4469" s="184" t="s">
        <v>428</v>
      </c>
      <c r="F4469" s="184" t="s">
        <v>404</v>
      </c>
      <c r="G4469" s="186">
        <v>25.0</v>
      </c>
      <c r="H4469" s="186">
        <v>0.0</v>
      </c>
      <c r="I4469" s="2"/>
    </row>
    <row r="4470">
      <c r="A4470" s="183">
        <v>48457.0</v>
      </c>
      <c r="B4470" s="184" t="s">
        <v>344</v>
      </c>
      <c r="C4470" s="183">
        <v>48421.0</v>
      </c>
      <c r="D4470" s="184" t="s">
        <v>473</v>
      </c>
      <c r="E4470" s="184" t="s">
        <v>428</v>
      </c>
      <c r="F4470" s="184" t="s">
        <v>337</v>
      </c>
      <c r="G4470" s="186">
        <v>26.0</v>
      </c>
      <c r="H4470" s="186">
        <v>0.0</v>
      </c>
      <c r="I4470" s="2"/>
    </row>
    <row r="4471">
      <c r="A4471" s="183">
        <v>48458.0</v>
      </c>
      <c r="B4471" s="184" t="s">
        <v>346</v>
      </c>
      <c r="C4471" s="183">
        <v>48422.0</v>
      </c>
      <c r="D4471" s="184" t="s">
        <v>473</v>
      </c>
      <c r="E4471" s="184" t="s">
        <v>428</v>
      </c>
      <c r="F4471" s="184" t="s">
        <v>339</v>
      </c>
      <c r="G4471" s="186">
        <v>27.0</v>
      </c>
      <c r="H4471" s="186">
        <v>0.0</v>
      </c>
      <c r="I4471" s="2"/>
    </row>
    <row r="4472">
      <c r="A4472" s="183">
        <v>48459.0</v>
      </c>
      <c r="B4472" s="184" t="s">
        <v>348</v>
      </c>
      <c r="C4472" s="183">
        <v>48423.0</v>
      </c>
      <c r="D4472" s="184" t="s">
        <v>473</v>
      </c>
      <c r="E4472" s="184" t="s">
        <v>428</v>
      </c>
      <c r="F4472" s="184" t="s">
        <v>341</v>
      </c>
      <c r="G4472" s="186">
        <v>28.0</v>
      </c>
      <c r="H4472" s="186">
        <v>0.0</v>
      </c>
      <c r="I4472" s="2"/>
    </row>
    <row r="4473">
      <c r="A4473" s="183">
        <v>48460.0</v>
      </c>
      <c r="B4473" s="184" t="s">
        <v>334</v>
      </c>
      <c r="C4473" s="183">
        <v>48424.0</v>
      </c>
      <c r="D4473" s="184" t="s">
        <v>473</v>
      </c>
      <c r="E4473" s="184" t="s">
        <v>428</v>
      </c>
      <c r="F4473" s="184" t="s">
        <v>343</v>
      </c>
      <c r="G4473" s="186">
        <v>29.0</v>
      </c>
      <c r="H4473" s="186">
        <v>0.0</v>
      </c>
      <c r="I4473" s="2"/>
    </row>
    <row r="4474">
      <c r="A4474" s="183">
        <v>48461.0</v>
      </c>
      <c r="B4474" s="184" t="s">
        <v>338</v>
      </c>
      <c r="C4474" s="183">
        <v>48425.0</v>
      </c>
      <c r="D4474" s="184" t="s">
        <v>473</v>
      </c>
      <c r="E4474" s="184" t="s">
        <v>428</v>
      </c>
      <c r="F4474" s="184" t="s">
        <v>345</v>
      </c>
      <c r="G4474" s="186">
        <v>30.0</v>
      </c>
      <c r="H4474" s="186">
        <v>0.0</v>
      </c>
      <c r="I4474" s="2"/>
    </row>
    <row r="4475">
      <c r="A4475" s="183">
        <v>48462.0</v>
      </c>
      <c r="B4475" s="184" t="s">
        <v>340</v>
      </c>
      <c r="C4475" s="183">
        <v>48427.0</v>
      </c>
      <c r="D4475" s="184" t="s">
        <v>473</v>
      </c>
      <c r="E4475" s="184" t="s">
        <v>429</v>
      </c>
      <c r="F4475" s="184" t="s">
        <v>347</v>
      </c>
      <c r="G4475" s="186">
        <v>1.0</v>
      </c>
      <c r="H4475" s="186">
        <v>0.0</v>
      </c>
      <c r="I4475" s="2"/>
    </row>
    <row r="4476">
      <c r="A4476" s="183">
        <v>48463.0</v>
      </c>
      <c r="B4476" s="184" t="s">
        <v>342</v>
      </c>
      <c r="C4476" s="183">
        <v>48428.0</v>
      </c>
      <c r="D4476" s="184" t="s">
        <v>473</v>
      </c>
      <c r="E4476" s="184" t="s">
        <v>429</v>
      </c>
      <c r="F4476" s="184" t="s">
        <v>349</v>
      </c>
      <c r="G4476" s="186">
        <v>2.0</v>
      </c>
      <c r="H4476" s="186">
        <v>0.0</v>
      </c>
      <c r="I4476" s="2"/>
    </row>
    <row r="4477">
      <c r="A4477" s="183">
        <v>48464.0</v>
      </c>
      <c r="B4477" s="184" t="s">
        <v>344</v>
      </c>
      <c r="C4477" s="183">
        <v>48429.0</v>
      </c>
      <c r="D4477" s="184" t="s">
        <v>473</v>
      </c>
      <c r="E4477" s="184" t="s">
        <v>429</v>
      </c>
      <c r="F4477" s="184" t="s">
        <v>350</v>
      </c>
      <c r="G4477" s="186">
        <v>3.0</v>
      </c>
      <c r="H4477" s="186">
        <v>0.0</v>
      </c>
      <c r="I4477" s="2"/>
    </row>
    <row r="4478">
      <c r="A4478" s="183">
        <v>48465.0</v>
      </c>
      <c r="B4478" s="184" t="s">
        <v>346</v>
      </c>
      <c r="C4478" s="183">
        <v>48430.0</v>
      </c>
      <c r="D4478" s="184" t="s">
        <v>473</v>
      </c>
      <c r="E4478" s="184" t="s">
        <v>429</v>
      </c>
      <c r="F4478" s="184" t="s">
        <v>351</v>
      </c>
      <c r="G4478" s="186">
        <v>4.0</v>
      </c>
      <c r="H4478" s="186">
        <v>0.0</v>
      </c>
      <c r="I4478" s="2"/>
    </row>
    <row r="4479">
      <c r="A4479" s="183">
        <v>48466.0</v>
      </c>
      <c r="B4479" s="184" t="s">
        <v>348</v>
      </c>
      <c r="C4479" s="183">
        <v>48431.0</v>
      </c>
      <c r="D4479" s="184" t="s">
        <v>473</v>
      </c>
      <c r="E4479" s="184" t="s">
        <v>429</v>
      </c>
      <c r="F4479" s="184" t="s">
        <v>352</v>
      </c>
      <c r="G4479" s="186">
        <v>5.0</v>
      </c>
      <c r="H4479" s="186">
        <v>0.0</v>
      </c>
      <c r="I4479" s="2"/>
    </row>
    <row r="4480">
      <c r="A4480" s="183">
        <v>48467.0</v>
      </c>
      <c r="B4480" s="184" t="s">
        <v>334</v>
      </c>
      <c r="C4480" s="183">
        <v>48432.0</v>
      </c>
      <c r="D4480" s="184" t="s">
        <v>473</v>
      </c>
      <c r="E4480" s="184" t="s">
        <v>429</v>
      </c>
      <c r="F4480" s="184" t="s">
        <v>353</v>
      </c>
      <c r="G4480" s="186">
        <v>6.0</v>
      </c>
      <c r="H4480" s="186">
        <v>0.0</v>
      </c>
      <c r="I4480" s="2"/>
    </row>
    <row r="4481">
      <c r="A4481" s="183">
        <v>48468.0</v>
      </c>
      <c r="B4481" s="184" t="s">
        <v>338</v>
      </c>
      <c r="C4481" s="183">
        <v>48433.0</v>
      </c>
      <c r="D4481" s="184" t="s">
        <v>473</v>
      </c>
      <c r="E4481" s="184" t="s">
        <v>429</v>
      </c>
      <c r="F4481" s="184" t="s">
        <v>354</v>
      </c>
      <c r="G4481" s="186">
        <v>7.0</v>
      </c>
      <c r="H4481" s="186">
        <v>0.0</v>
      </c>
      <c r="I4481" s="2"/>
    </row>
    <row r="4482">
      <c r="A4482" s="183">
        <v>48469.0</v>
      </c>
      <c r="B4482" s="184" t="s">
        <v>340</v>
      </c>
      <c r="C4482" s="183">
        <v>48434.0</v>
      </c>
      <c r="D4482" s="184" t="s">
        <v>473</v>
      </c>
      <c r="E4482" s="184" t="s">
        <v>429</v>
      </c>
      <c r="F4482" s="184" t="s">
        <v>356</v>
      </c>
      <c r="G4482" s="186">
        <v>8.0</v>
      </c>
      <c r="H4482" s="186">
        <v>0.0</v>
      </c>
      <c r="I4482" s="2"/>
    </row>
    <row r="4483">
      <c r="A4483" s="183">
        <v>48470.0</v>
      </c>
      <c r="B4483" s="184" t="s">
        <v>342</v>
      </c>
      <c r="C4483" s="183">
        <v>48435.0</v>
      </c>
      <c r="D4483" s="184" t="s">
        <v>473</v>
      </c>
      <c r="E4483" s="184" t="s">
        <v>429</v>
      </c>
      <c r="F4483" s="184" t="s">
        <v>357</v>
      </c>
      <c r="G4483" s="186">
        <v>9.0</v>
      </c>
      <c r="H4483" s="186">
        <v>0.0</v>
      </c>
      <c r="I4483" s="2"/>
    </row>
    <row r="4484">
      <c r="A4484" s="183">
        <v>48471.0</v>
      </c>
      <c r="B4484" s="184" t="s">
        <v>344</v>
      </c>
      <c r="C4484" s="183">
        <v>48436.0</v>
      </c>
      <c r="D4484" s="184" t="s">
        <v>473</v>
      </c>
      <c r="E4484" s="184" t="s">
        <v>429</v>
      </c>
      <c r="F4484" s="184" t="s">
        <v>358</v>
      </c>
      <c r="G4484" s="186">
        <v>10.0</v>
      </c>
      <c r="H4484" s="186">
        <v>0.0</v>
      </c>
      <c r="I4484" s="2"/>
    </row>
    <row r="4485">
      <c r="A4485" s="183">
        <v>48472.0</v>
      </c>
      <c r="B4485" s="184" t="s">
        <v>346</v>
      </c>
      <c r="C4485" s="183">
        <v>48437.0</v>
      </c>
      <c r="D4485" s="184" t="s">
        <v>473</v>
      </c>
      <c r="E4485" s="184" t="s">
        <v>429</v>
      </c>
      <c r="F4485" s="184" t="s">
        <v>359</v>
      </c>
      <c r="G4485" s="186">
        <v>11.0</v>
      </c>
      <c r="H4485" s="186">
        <v>0.0</v>
      </c>
      <c r="I4485" s="2"/>
    </row>
    <row r="4486">
      <c r="A4486" s="183">
        <v>48473.0</v>
      </c>
      <c r="B4486" s="184" t="s">
        <v>348</v>
      </c>
      <c r="C4486" s="183">
        <v>48438.0</v>
      </c>
      <c r="D4486" s="184" t="s">
        <v>473</v>
      </c>
      <c r="E4486" s="184" t="s">
        <v>429</v>
      </c>
      <c r="F4486" s="184" t="s">
        <v>360</v>
      </c>
      <c r="G4486" s="186">
        <v>12.0</v>
      </c>
      <c r="H4486" s="186">
        <v>0.0</v>
      </c>
      <c r="I4486" s="2"/>
    </row>
    <row r="4487">
      <c r="A4487" s="183">
        <v>48474.0</v>
      </c>
      <c r="B4487" s="184" t="s">
        <v>334</v>
      </c>
      <c r="C4487" s="183">
        <v>48439.0</v>
      </c>
      <c r="D4487" s="184" t="s">
        <v>473</v>
      </c>
      <c r="E4487" s="184" t="s">
        <v>429</v>
      </c>
      <c r="F4487" s="184" t="s">
        <v>361</v>
      </c>
      <c r="G4487" s="186">
        <v>13.0</v>
      </c>
      <c r="H4487" s="186">
        <v>0.0</v>
      </c>
      <c r="I4487" s="2"/>
    </row>
    <row r="4488">
      <c r="A4488" s="183">
        <v>48475.0</v>
      </c>
      <c r="B4488" s="184" t="s">
        <v>338</v>
      </c>
      <c r="C4488" s="183">
        <v>48440.0</v>
      </c>
      <c r="D4488" s="184" t="s">
        <v>473</v>
      </c>
      <c r="E4488" s="184" t="s">
        <v>429</v>
      </c>
      <c r="F4488" s="184" t="s">
        <v>362</v>
      </c>
      <c r="G4488" s="186">
        <v>14.0</v>
      </c>
      <c r="H4488" s="186">
        <v>0.0</v>
      </c>
      <c r="I4488" s="2"/>
    </row>
    <row r="4489">
      <c r="A4489" s="183">
        <v>48476.0</v>
      </c>
      <c r="B4489" s="184" t="s">
        <v>340</v>
      </c>
      <c r="C4489" s="183">
        <v>48441.0</v>
      </c>
      <c r="D4489" s="184" t="s">
        <v>473</v>
      </c>
      <c r="E4489" s="184" t="s">
        <v>429</v>
      </c>
      <c r="F4489" s="184" t="s">
        <v>363</v>
      </c>
      <c r="G4489" s="186">
        <v>15.0</v>
      </c>
      <c r="H4489" s="186">
        <v>0.0</v>
      </c>
      <c r="I4489" s="2"/>
    </row>
    <row r="4490">
      <c r="A4490" s="183">
        <v>48477.0</v>
      </c>
      <c r="B4490" s="184" t="s">
        <v>342</v>
      </c>
      <c r="C4490" s="183">
        <v>48442.0</v>
      </c>
      <c r="D4490" s="184" t="s">
        <v>473</v>
      </c>
      <c r="E4490" s="184" t="s">
        <v>429</v>
      </c>
      <c r="F4490" s="184" t="s">
        <v>364</v>
      </c>
      <c r="G4490" s="186">
        <v>16.0</v>
      </c>
      <c r="H4490" s="186">
        <v>0.0</v>
      </c>
      <c r="I4490" s="2"/>
    </row>
    <row r="4491">
      <c r="A4491" s="183">
        <v>48478.0</v>
      </c>
      <c r="B4491" s="184" t="s">
        <v>344</v>
      </c>
      <c r="C4491" s="183">
        <v>48443.0</v>
      </c>
      <c r="D4491" s="184" t="s">
        <v>473</v>
      </c>
      <c r="E4491" s="184" t="s">
        <v>429</v>
      </c>
      <c r="F4491" s="184" t="s">
        <v>365</v>
      </c>
      <c r="G4491" s="186">
        <v>17.0</v>
      </c>
      <c r="H4491" s="186">
        <v>0.0</v>
      </c>
      <c r="I4491" s="2"/>
    </row>
    <row r="4492">
      <c r="A4492" s="183">
        <v>48479.0</v>
      </c>
      <c r="B4492" s="184" t="s">
        <v>346</v>
      </c>
      <c r="C4492" s="183">
        <v>48444.0</v>
      </c>
      <c r="D4492" s="184" t="s">
        <v>473</v>
      </c>
      <c r="E4492" s="184" t="s">
        <v>429</v>
      </c>
      <c r="F4492" s="184" t="s">
        <v>366</v>
      </c>
      <c r="G4492" s="186">
        <v>18.0</v>
      </c>
      <c r="H4492" s="186">
        <v>0.0</v>
      </c>
      <c r="I4492" s="2"/>
    </row>
    <row r="4493">
      <c r="A4493" s="183">
        <v>48480.0</v>
      </c>
      <c r="B4493" s="184" t="s">
        <v>348</v>
      </c>
      <c r="C4493" s="183">
        <v>48445.0</v>
      </c>
      <c r="D4493" s="184" t="s">
        <v>473</v>
      </c>
      <c r="E4493" s="184" t="s">
        <v>429</v>
      </c>
      <c r="F4493" s="184" t="s">
        <v>367</v>
      </c>
      <c r="G4493" s="186">
        <v>19.0</v>
      </c>
      <c r="H4493" s="186">
        <v>0.0</v>
      </c>
      <c r="I4493" s="2"/>
    </row>
    <row r="4494">
      <c r="A4494" s="183">
        <v>48481.0</v>
      </c>
      <c r="B4494" s="184" t="s">
        <v>334</v>
      </c>
      <c r="C4494" s="183">
        <v>48446.0</v>
      </c>
      <c r="D4494" s="184" t="s">
        <v>473</v>
      </c>
      <c r="E4494" s="184" t="s">
        <v>429</v>
      </c>
      <c r="F4494" s="184" t="s">
        <v>368</v>
      </c>
      <c r="G4494" s="186">
        <v>20.0</v>
      </c>
      <c r="H4494" s="186">
        <v>0.0</v>
      </c>
      <c r="I4494" s="2"/>
    </row>
    <row r="4495">
      <c r="A4495" s="183">
        <v>48482.0</v>
      </c>
      <c r="B4495" s="184" t="s">
        <v>338</v>
      </c>
      <c r="C4495" s="183">
        <v>48447.0</v>
      </c>
      <c r="D4495" s="184" t="s">
        <v>473</v>
      </c>
      <c r="E4495" s="184" t="s">
        <v>429</v>
      </c>
      <c r="F4495" s="184" t="s">
        <v>369</v>
      </c>
      <c r="G4495" s="186">
        <v>21.0</v>
      </c>
      <c r="H4495" s="186">
        <v>0.0</v>
      </c>
      <c r="I4495" s="2"/>
    </row>
    <row r="4496">
      <c r="A4496" s="183">
        <v>48483.0</v>
      </c>
      <c r="B4496" s="184" t="s">
        <v>340</v>
      </c>
      <c r="C4496" s="183">
        <v>48448.0</v>
      </c>
      <c r="D4496" s="184" t="s">
        <v>473</v>
      </c>
      <c r="E4496" s="184" t="s">
        <v>429</v>
      </c>
      <c r="F4496" s="184" t="s">
        <v>370</v>
      </c>
      <c r="G4496" s="186">
        <v>22.0</v>
      </c>
      <c r="H4496" s="186">
        <v>0.0</v>
      </c>
      <c r="I4496" s="2"/>
    </row>
    <row r="4497">
      <c r="A4497" s="183">
        <v>48484.0</v>
      </c>
      <c r="B4497" s="184" t="s">
        <v>342</v>
      </c>
      <c r="C4497" s="183">
        <v>48449.0</v>
      </c>
      <c r="D4497" s="184" t="s">
        <v>473</v>
      </c>
      <c r="E4497" s="184" t="s">
        <v>429</v>
      </c>
      <c r="F4497" s="184" t="s">
        <v>371</v>
      </c>
      <c r="G4497" s="186">
        <v>23.0</v>
      </c>
      <c r="H4497" s="186">
        <v>0.0</v>
      </c>
      <c r="I4497" s="2"/>
    </row>
    <row r="4498">
      <c r="A4498" s="183">
        <v>48485.0</v>
      </c>
      <c r="B4498" s="184" t="s">
        <v>344</v>
      </c>
      <c r="C4498" s="183">
        <v>48450.0</v>
      </c>
      <c r="D4498" s="184" t="s">
        <v>473</v>
      </c>
      <c r="E4498" s="184" t="s">
        <v>429</v>
      </c>
      <c r="F4498" s="184" t="s">
        <v>372</v>
      </c>
      <c r="G4498" s="186">
        <v>24.0</v>
      </c>
      <c r="H4498" s="186">
        <v>0.0</v>
      </c>
      <c r="I4498" s="2"/>
    </row>
    <row r="4499">
      <c r="A4499" s="183">
        <v>48486.0</v>
      </c>
      <c r="B4499" s="184" t="s">
        <v>346</v>
      </c>
      <c r="C4499" s="183">
        <v>48451.0</v>
      </c>
      <c r="D4499" s="184" t="s">
        <v>473</v>
      </c>
      <c r="E4499" s="184" t="s">
        <v>429</v>
      </c>
      <c r="F4499" s="184" t="s">
        <v>373</v>
      </c>
      <c r="G4499" s="186">
        <v>25.0</v>
      </c>
      <c r="H4499" s="186">
        <v>0.0</v>
      </c>
      <c r="I4499" s="2"/>
    </row>
    <row r="4500">
      <c r="A4500" s="183">
        <v>48487.0</v>
      </c>
      <c r="B4500" s="184" t="s">
        <v>348</v>
      </c>
      <c r="C4500" s="183">
        <v>48452.0</v>
      </c>
      <c r="D4500" s="184" t="s">
        <v>473</v>
      </c>
      <c r="E4500" s="184" t="s">
        <v>429</v>
      </c>
      <c r="F4500" s="184" t="s">
        <v>374</v>
      </c>
      <c r="G4500" s="186">
        <v>26.0</v>
      </c>
      <c r="H4500" s="186">
        <v>0.0</v>
      </c>
      <c r="I4500" s="2"/>
    </row>
  </sheetData>
  <drawing r:id="rId1"/>
</worksheet>
</file>